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12\"/>
    </mc:Choice>
  </mc:AlternateContent>
  <bookViews>
    <workbookView xWindow="0" yWindow="0" windowWidth="28800" windowHeight="12210" tabRatio="1000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21" sheetId="32" r:id="rId28"/>
    <sheet name="META_GES" sheetId="34" r:id="rId29"/>
    <sheet name="Metas" sheetId="23" state="hidden" r:id="rId30"/>
  </sheets>
  <externalReferences>
    <externalReference r:id="rId31"/>
    <externalReference r:id="rId32"/>
    <externalReference r:id="rId33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D151" i="31" l="1"/>
  <c r="D143" i="31"/>
  <c r="D138" i="31"/>
  <c r="D124" i="31"/>
  <c r="D111" i="31"/>
  <c r="D92" i="31"/>
  <c r="D81" i="31"/>
  <c r="D75" i="31"/>
  <c r="D26" i="31"/>
  <c r="C151" i="28" l="1"/>
  <c r="C143" i="28"/>
  <c r="C138" i="28"/>
  <c r="C124" i="28"/>
  <c r="C111" i="28"/>
  <c r="C92" i="28"/>
  <c r="C81" i="28"/>
  <c r="C75" i="28"/>
  <c r="C64" i="28"/>
  <c r="C49" i="28"/>
  <c r="C38" i="28"/>
  <c r="C26" i="28"/>
  <c r="C151" i="32" l="1"/>
  <c r="C143" i="32"/>
  <c r="C138" i="32"/>
  <c r="C124" i="32"/>
  <c r="C111" i="32"/>
  <c r="C92" i="32"/>
  <c r="C81" i="32"/>
  <c r="C75" i="32"/>
  <c r="C64" i="32"/>
  <c r="C49" i="32"/>
  <c r="C38" i="32"/>
  <c r="C26" i="32"/>
  <c r="D26" i="32" l="1"/>
  <c r="D38" i="32"/>
  <c r="D49" i="32"/>
  <c r="C151" i="8"/>
  <c r="C143" i="8"/>
  <c r="C138" i="8"/>
  <c r="C124" i="8"/>
  <c r="C111" i="8"/>
  <c r="C92" i="8"/>
  <c r="C81" i="8"/>
  <c r="C75" i="8"/>
  <c r="C64" i="8"/>
  <c r="C49" i="8"/>
  <c r="C38" i="8"/>
  <c r="C26" i="8"/>
  <c r="C151" i="7"/>
  <c r="C143" i="7"/>
  <c r="C138" i="7"/>
  <c r="C124" i="7"/>
  <c r="C111" i="7"/>
  <c r="C92" i="7"/>
  <c r="C81" i="7"/>
  <c r="C75" i="7"/>
  <c r="C64" i="7"/>
  <c r="C49" i="7"/>
  <c r="C38" i="7"/>
  <c r="C26" i="7"/>
  <c r="C151" i="31"/>
  <c r="C143" i="31"/>
  <c r="C138" i="31"/>
  <c r="C124" i="31"/>
  <c r="C111" i="31"/>
  <c r="C92" i="31"/>
  <c r="C81" i="31"/>
  <c r="C75" i="31"/>
  <c r="C64" i="31"/>
  <c r="C49" i="31"/>
  <c r="C38" i="31"/>
  <c r="C26" i="31"/>
  <c r="C151" i="4"/>
  <c r="C143" i="4"/>
  <c r="C138" i="4"/>
  <c r="C124" i="4"/>
  <c r="C111" i="4"/>
  <c r="C92" i="4"/>
  <c r="C81" i="4"/>
  <c r="C75" i="4"/>
  <c r="C64" i="4"/>
  <c r="C49" i="4"/>
  <c r="C38" i="4"/>
  <c r="C26" i="4"/>
  <c r="C151" i="30"/>
  <c r="C143" i="30"/>
  <c r="C138" i="30"/>
  <c r="C124" i="30"/>
  <c r="C111" i="30"/>
  <c r="C92" i="30"/>
  <c r="C81" i="30"/>
  <c r="C75" i="30"/>
  <c r="C64" i="30"/>
  <c r="C49" i="30"/>
  <c r="C38" i="30"/>
  <c r="C26" i="30"/>
  <c r="C151" i="12"/>
  <c r="C143" i="12"/>
  <c r="C138" i="12"/>
  <c r="C124" i="12"/>
  <c r="C111" i="12"/>
  <c r="C92" i="12"/>
  <c r="C81" i="12"/>
  <c r="C75" i="12"/>
  <c r="C64" i="12"/>
  <c r="C49" i="12"/>
  <c r="C38" i="12"/>
  <c r="C26" i="12"/>
  <c r="C151" i="13"/>
  <c r="C143" i="13"/>
  <c r="C138" i="13"/>
  <c r="C124" i="13"/>
  <c r="C111" i="13"/>
  <c r="C92" i="13"/>
  <c r="C81" i="13"/>
  <c r="C75" i="13"/>
  <c r="C64" i="13"/>
  <c r="C49" i="13"/>
  <c r="C38" i="13"/>
  <c r="C26" i="13"/>
  <c r="C151" i="5"/>
  <c r="C143" i="5"/>
  <c r="C138" i="5"/>
  <c r="C124" i="5"/>
  <c r="C111" i="5"/>
  <c r="C92" i="5"/>
  <c r="C81" i="5"/>
  <c r="C75" i="5"/>
  <c r="C64" i="5"/>
  <c r="C49" i="5"/>
  <c r="C38" i="5"/>
  <c r="C26" i="5"/>
  <c r="C151" i="22"/>
  <c r="C143" i="22"/>
  <c r="C138" i="22"/>
  <c r="C124" i="22"/>
  <c r="C111" i="22"/>
  <c r="C92" i="22"/>
  <c r="C81" i="22"/>
  <c r="C75" i="22"/>
  <c r="C64" i="22"/>
  <c r="C49" i="22"/>
  <c r="C38" i="22"/>
  <c r="C26" i="22"/>
  <c r="C151" i="9"/>
  <c r="C143" i="9"/>
  <c r="C138" i="9"/>
  <c r="C124" i="9"/>
  <c r="C111" i="9"/>
  <c r="C92" i="9"/>
  <c r="C81" i="9"/>
  <c r="C75" i="9"/>
  <c r="C64" i="9"/>
  <c r="C49" i="9"/>
  <c r="C38" i="9"/>
  <c r="C26" i="9"/>
  <c r="C151" i="3"/>
  <c r="C143" i="3"/>
  <c r="C138" i="3"/>
  <c r="C124" i="3"/>
  <c r="C111" i="3"/>
  <c r="C92" i="3"/>
  <c r="C81" i="3"/>
  <c r="C75" i="3"/>
  <c r="C64" i="3"/>
  <c r="C49" i="3"/>
  <c r="C38" i="3"/>
  <c r="C26" i="3"/>
  <c r="C151" i="2"/>
  <c r="C143" i="2"/>
  <c r="C138" i="2"/>
  <c r="C124" i="2"/>
  <c r="C111" i="2"/>
  <c r="C92" i="2"/>
  <c r="C81" i="2"/>
  <c r="C75" i="2"/>
  <c r="C64" i="2"/>
  <c r="C49" i="2"/>
  <c r="C38" i="2"/>
  <c r="C26" i="2"/>
  <c r="C151" i="1"/>
  <c r="C143" i="1"/>
  <c r="C138" i="1"/>
  <c r="C124" i="1"/>
  <c r="C111" i="1"/>
  <c r="C92" i="1"/>
  <c r="C81" i="1"/>
  <c r="C75" i="1"/>
  <c r="C64" i="1"/>
  <c r="C49" i="1"/>
  <c r="C38" i="1"/>
  <c r="C26" i="1"/>
  <c r="C151" i="10"/>
  <c r="C143" i="10"/>
  <c r="C138" i="10"/>
  <c r="C124" i="10"/>
  <c r="C111" i="10"/>
  <c r="C92" i="10"/>
  <c r="C81" i="10"/>
  <c r="C75" i="10"/>
  <c r="C64" i="10"/>
  <c r="C49" i="10"/>
  <c r="C38" i="10"/>
  <c r="C26" i="10"/>
  <c r="C151" i="29"/>
  <c r="C143" i="29"/>
  <c r="C138" i="29"/>
  <c r="C124" i="29"/>
  <c r="C111" i="29"/>
  <c r="C92" i="29"/>
  <c r="C81" i="29"/>
  <c r="C75" i="29"/>
  <c r="C64" i="29"/>
  <c r="C49" i="29"/>
  <c r="C38" i="29"/>
  <c r="C26" i="29"/>
  <c r="C151" i="6"/>
  <c r="C143" i="6"/>
  <c r="C138" i="6"/>
  <c r="C124" i="6"/>
  <c r="C111" i="6"/>
  <c r="C92" i="6"/>
  <c r="C81" i="6"/>
  <c r="C75" i="6"/>
  <c r="C64" i="6"/>
  <c r="C49" i="6"/>
  <c r="C38" i="6"/>
  <c r="C26" i="6"/>
  <c r="C151" i="33"/>
  <c r="C143" i="33"/>
  <c r="C138" i="33"/>
  <c r="C124" i="33"/>
  <c r="C111" i="33"/>
  <c r="C92" i="33"/>
  <c r="C81" i="33"/>
  <c r="C75" i="33"/>
  <c r="C64" i="33"/>
  <c r="C49" i="33"/>
  <c r="C38" i="33"/>
  <c r="C26" i="33"/>
  <c r="R64" i="1" l="1"/>
  <c r="F26" i="33" l="1"/>
  <c r="P150" i="32" l="1"/>
  <c r="O150" i="32"/>
  <c r="N150" i="32"/>
  <c r="M150" i="32"/>
  <c r="L150" i="32"/>
  <c r="K150" i="32"/>
  <c r="J150" i="32"/>
  <c r="I150" i="32"/>
  <c r="H150" i="32"/>
  <c r="G150" i="32"/>
  <c r="F150" i="32"/>
  <c r="E150" i="32"/>
  <c r="P149" i="32"/>
  <c r="O149" i="32"/>
  <c r="N149" i="32"/>
  <c r="M149" i="32"/>
  <c r="L149" i="32"/>
  <c r="K149" i="32"/>
  <c r="J149" i="32"/>
  <c r="I149" i="32"/>
  <c r="H149" i="32"/>
  <c r="G149" i="32"/>
  <c r="F149" i="32"/>
  <c r="E149" i="32"/>
  <c r="P148" i="32"/>
  <c r="O148" i="32"/>
  <c r="N148" i="32"/>
  <c r="M148" i="32"/>
  <c r="L148" i="32"/>
  <c r="K148" i="32"/>
  <c r="J148" i="32"/>
  <c r="I148" i="32"/>
  <c r="H148" i="32"/>
  <c r="G148" i="32"/>
  <c r="F148" i="32"/>
  <c r="E148" i="32"/>
  <c r="P147" i="32"/>
  <c r="O147" i="32"/>
  <c r="N147" i="32"/>
  <c r="M147" i="32"/>
  <c r="L147" i="32"/>
  <c r="K147" i="32"/>
  <c r="J147" i="32"/>
  <c r="I147" i="32"/>
  <c r="H147" i="32"/>
  <c r="G147" i="32"/>
  <c r="F147" i="32"/>
  <c r="E147" i="32"/>
  <c r="P146" i="32"/>
  <c r="O146" i="32"/>
  <c r="N146" i="32"/>
  <c r="M146" i="32"/>
  <c r="L146" i="32"/>
  <c r="K146" i="32"/>
  <c r="J146" i="32"/>
  <c r="I146" i="32"/>
  <c r="H146" i="32"/>
  <c r="G146" i="32"/>
  <c r="F146" i="32"/>
  <c r="E146" i="32"/>
  <c r="P145" i="32"/>
  <c r="O145" i="32"/>
  <c r="N145" i="32"/>
  <c r="M145" i="32"/>
  <c r="L145" i="32"/>
  <c r="K145" i="32"/>
  <c r="J145" i="32"/>
  <c r="I145" i="32"/>
  <c r="H145" i="32"/>
  <c r="G145" i="32"/>
  <c r="F145" i="32"/>
  <c r="E145" i="32"/>
  <c r="P144" i="32"/>
  <c r="O144" i="32"/>
  <c r="N144" i="32"/>
  <c r="M144" i="32"/>
  <c r="L144" i="32"/>
  <c r="K144" i="32"/>
  <c r="J144" i="32"/>
  <c r="I144" i="32"/>
  <c r="H144" i="32"/>
  <c r="G144" i="32"/>
  <c r="F144" i="32"/>
  <c r="E144" i="32"/>
  <c r="P142" i="32"/>
  <c r="O142" i="32"/>
  <c r="N142" i="32"/>
  <c r="M142" i="32"/>
  <c r="L142" i="32"/>
  <c r="K142" i="32"/>
  <c r="J142" i="32"/>
  <c r="I142" i="32"/>
  <c r="H142" i="32"/>
  <c r="G142" i="32"/>
  <c r="F142" i="32"/>
  <c r="E142" i="32"/>
  <c r="P141" i="32"/>
  <c r="O141" i="32"/>
  <c r="N141" i="32"/>
  <c r="M141" i="32"/>
  <c r="L141" i="32"/>
  <c r="K141" i="32"/>
  <c r="J141" i="32"/>
  <c r="I141" i="32"/>
  <c r="H141" i="32"/>
  <c r="G141" i="32"/>
  <c r="F141" i="32"/>
  <c r="E141" i="32"/>
  <c r="P140" i="32"/>
  <c r="O140" i="32"/>
  <c r="N140" i="32"/>
  <c r="M140" i="32"/>
  <c r="L140" i="32"/>
  <c r="K140" i="32"/>
  <c r="J140" i="32"/>
  <c r="I140" i="32"/>
  <c r="H140" i="32"/>
  <c r="G140" i="32"/>
  <c r="F140" i="32"/>
  <c r="E140" i="32"/>
  <c r="P139" i="32"/>
  <c r="O139" i="32"/>
  <c r="N139" i="32"/>
  <c r="M139" i="32"/>
  <c r="L139" i="32"/>
  <c r="K139" i="32"/>
  <c r="J139" i="32"/>
  <c r="I139" i="32"/>
  <c r="H139" i="32"/>
  <c r="G139" i="32"/>
  <c r="F139" i="32"/>
  <c r="E139" i="32"/>
  <c r="P137" i="32"/>
  <c r="O137" i="32"/>
  <c r="N137" i="32"/>
  <c r="M137" i="32"/>
  <c r="L137" i="32"/>
  <c r="K137" i="32"/>
  <c r="J137" i="32"/>
  <c r="I137" i="32"/>
  <c r="H137" i="32"/>
  <c r="G137" i="32"/>
  <c r="F137" i="32"/>
  <c r="E137" i="32"/>
  <c r="P136" i="32"/>
  <c r="O136" i="32"/>
  <c r="N136" i="32"/>
  <c r="M136" i="32"/>
  <c r="L136" i="32"/>
  <c r="K136" i="32"/>
  <c r="J136" i="32"/>
  <c r="I136" i="32"/>
  <c r="H136" i="32"/>
  <c r="G136" i="32"/>
  <c r="F136" i="32"/>
  <c r="E136" i="32"/>
  <c r="P135" i="32"/>
  <c r="O135" i="32"/>
  <c r="N135" i="32"/>
  <c r="M135" i="32"/>
  <c r="L135" i="32"/>
  <c r="K135" i="32"/>
  <c r="J135" i="32"/>
  <c r="I135" i="32"/>
  <c r="H135" i="32"/>
  <c r="G135" i="32"/>
  <c r="F135" i="32"/>
  <c r="E135" i="32"/>
  <c r="P134" i="32"/>
  <c r="O134" i="32"/>
  <c r="N134" i="32"/>
  <c r="M134" i="32"/>
  <c r="L134" i="32"/>
  <c r="K134" i="32"/>
  <c r="J134" i="32"/>
  <c r="I134" i="32"/>
  <c r="H134" i="32"/>
  <c r="G134" i="32"/>
  <c r="F134" i="32"/>
  <c r="E134" i="32"/>
  <c r="P133" i="32"/>
  <c r="O133" i="32"/>
  <c r="N133" i="32"/>
  <c r="M133" i="32"/>
  <c r="L133" i="32"/>
  <c r="K133" i="32"/>
  <c r="J133" i="32"/>
  <c r="I133" i="32"/>
  <c r="H133" i="32"/>
  <c r="G133" i="32"/>
  <c r="F133" i="32"/>
  <c r="E133" i="32"/>
  <c r="P132" i="32"/>
  <c r="O132" i="32"/>
  <c r="N132" i="32"/>
  <c r="M132" i="32"/>
  <c r="L132" i="32"/>
  <c r="K132" i="32"/>
  <c r="J132" i="32"/>
  <c r="I132" i="32"/>
  <c r="H132" i="32"/>
  <c r="G132" i="32"/>
  <c r="F132" i="32"/>
  <c r="E132" i="32"/>
  <c r="P131" i="32"/>
  <c r="O131" i="32"/>
  <c r="N131" i="32"/>
  <c r="M131" i="32"/>
  <c r="L131" i="32"/>
  <c r="K131" i="32"/>
  <c r="J131" i="32"/>
  <c r="I131" i="32"/>
  <c r="H131" i="32"/>
  <c r="G131" i="32"/>
  <c r="F131" i="32"/>
  <c r="E131" i="32"/>
  <c r="P130" i="32"/>
  <c r="O130" i="32"/>
  <c r="N130" i="32"/>
  <c r="M130" i="32"/>
  <c r="L130" i="32"/>
  <c r="K130" i="32"/>
  <c r="J130" i="32"/>
  <c r="I130" i="32"/>
  <c r="H130" i="32"/>
  <c r="G130" i="32"/>
  <c r="F130" i="32"/>
  <c r="E130" i="32"/>
  <c r="P129" i="32"/>
  <c r="O129" i="32"/>
  <c r="N129" i="32"/>
  <c r="M129" i="32"/>
  <c r="L129" i="32"/>
  <c r="K129" i="32"/>
  <c r="J129" i="32"/>
  <c r="I129" i="32"/>
  <c r="H129" i="32"/>
  <c r="G129" i="32"/>
  <c r="F129" i="32"/>
  <c r="E129" i="32"/>
  <c r="P128" i="32"/>
  <c r="O128" i="32"/>
  <c r="N128" i="32"/>
  <c r="M128" i="32"/>
  <c r="L128" i="32"/>
  <c r="K128" i="32"/>
  <c r="J128" i="32"/>
  <c r="I128" i="32"/>
  <c r="H128" i="32"/>
  <c r="G128" i="32"/>
  <c r="F128" i="32"/>
  <c r="E128" i="32"/>
  <c r="P127" i="32"/>
  <c r="O127" i="32"/>
  <c r="N127" i="32"/>
  <c r="M127" i="32"/>
  <c r="L127" i="32"/>
  <c r="K127" i="32"/>
  <c r="J127" i="32"/>
  <c r="I127" i="32"/>
  <c r="H127" i="32"/>
  <c r="G127" i="32"/>
  <c r="F127" i="32"/>
  <c r="E127" i="32"/>
  <c r="P126" i="32"/>
  <c r="O126" i="32"/>
  <c r="N126" i="32"/>
  <c r="M126" i="32"/>
  <c r="L126" i="32"/>
  <c r="K126" i="32"/>
  <c r="J126" i="32"/>
  <c r="I126" i="32"/>
  <c r="H126" i="32"/>
  <c r="G126" i="32"/>
  <c r="F126" i="32"/>
  <c r="E126" i="32"/>
  <c r="P125" i="32"/>
  <c r="O125" i="32"/>
  <c r="N125" i="32"/>
  <c r="M125" i="32"/>
  <c r="L125" i="32"/>
  <c r="K125" i="32"/>
  <c r="J125" i="32"/>
  <c r="I125" i="32"/>
  <c r="H125" i="32"/>
  <c r="G125" i="32"/>
  <c r="F125" i="32"/>
  <c r="E125" i="32"/>
  <c r="P123" i="32"/>
  <c r="O123" i="32"/>
  <c r="N123" i="32"/>
  <c r="M123" i="32"/>
  <c r="L123" i="32"/>
  <c r="K123" i="32"/>
  <c r="J123" i="32"/>
  <c r="I123" i="32"/>
  <c r="H123" i="32"/>
  <c r="G123" i="32"/>
  <c r="F123" i="32"/>
  <c r="E123" i="32"/>
  <c r="P122" i="32"/>
  <c r="O122" i="32"/>
  <c r="N122" i="32"/>
  <c r="M122" i="32"/>
  <c r="L122" i="32"/>
  <c r="K122" i="32"/>
  <c r="J122" i="32"/>
  <c r="I122" i="32"/>
  <c r="H122" i="32"/>
  <c r="G122" i="32"/>
  <c r="F122" i="32"/>
  <c r="E122" i="32"/>
  <c r="P121" i="32"/>
  <c r="O121" i="32"/>
  <c r="N121" i="32"/>
  <c r="M121" i="32"/>
  <c r="L121" i="32"/>
  <c r="K121" i="32"/>
  <c r="J121" i="32"/>
  <c r="I121" i="32"/>
  <c r="H121" i="32"/>
  <c r="G121" i="32"/>
  <c r="F121" i="32"/>
  <c r="E121" i="32"/>
  <c r="P120" i="32"/>
  <c r="O120" i="32"/>
  <c r="N120" i="32"/>
  <c r="M120" i="32"/>
  <c r="L120" i="32"/>
  <c r="K120" i="32"/>
  <c r="J120" i="32"/>
  <c r="I120" i="32"/>
  <c r="H120" i="32"/>
  <c r="G120" i="32"/>
  <c r="F120" i="32"/>
  <c r="E120" i="32"/>
  <c r="P119" i="32"/>
  <c r="O119" i="32"/>
  <c r="N119" i="32"/>
  <c r="M119" i="32"/>
  <c r="L119" i="32"/>
  <c r="K119" i="32"/>
  <c r="J119" i="32"/>
  <c r="I119" i="32"/>
  <c r="H119" i="32"/>
  <c r="G119" i="32"/>
  <c r="F119" i="32"/>
  <c r="E119" i="32"/>
  <c r="P118" i="32"/>
  <c r="O118" i="32"/>
  <c r="N118" i="32"/>
  <c r="M118" i="32"/>
  <c r="L118" i="32"/>
  <c r="K118" i="32"/>
  <c r="J118" i="32"/>
  <c r="I118" i="32"/>
  <c r="H118" i="32"/>
  <c r="G118" i="32"/>
  <c r="F118" i="32"/>
  <c r="E118" i="32"/>
  <c r="P117" i="32"/>
  <c r="O117" i="32"/>
  <c r="N117" i="32"/>
  <c r="M117" i="32"/>
  <c r="L117" i="32"/>
  <c r="K117" i="32"/>
  <c r="J117" i="32"/>
  <c r="I117" i="32"/>
  <c r="H117" i="32"/>
  <c r="G117" i="32"/>
  <c r="F117" i="32"/>
  <c r="E117" i="32"/>
  <c r="P116" i="32"/>
  <c r="O116" i="32"/>
  <c r="N116" i="32"/>
  <c r="M116" i="32"/>
  <c r="L116" i="32"/>
  <c r="K116" i="32"/>
  <c r="J116" i="32"/>
  <c r="I116" i="32"/>
  <c r="H116" i="32"/>
  <c r="G116" i="32"/>
  <c r="F116" i="32"/>
  <c r="E116" i="32"/>
  <c r="P115" i="32"/>
  <c r="O115" i="32"/>
  <c r="N115" i="32"/>
  <c r="M115" i="32"/>
  <c r="L115" i="32"/>
  <c r="K115" i="32"/>
  <c r="J115" i="32"/>
  <c r="I115" i="32"/>
  <c r="H115" i="32"/>
  <c r="G115" i="32"/>
  <c r="F115" i="32"/>
  <c r="E115" i="32"/>
  <c r="P114" i="32"/>
  <c r="O114" i="32"/>
  <c r="N114" i="32"/>
  <c r="M114" i="32"/>
  <c r="L114" i="32"/>
  <c r="K114" i="32"/>
  <c r="J114" i="32"/>
  <c r="I114" i="32"/>
  <c r="H114" i="32"/>
  <c r="G114" i="32"/>
  <c r="F114" i="32"/>
  <c r="E114" i="32"/>
  <c r="P113" i="32"/>
  <c r="O113" i="32"/>
  <c r="N113" i="32"/>
  <c r="M113" i="32"/>
  <c r="L113" i="32"/>
  <c r="K113" i="32"/>
  <c r="J113" i="32"/>
  <c r="I113" i="32"/>
  <c r="H113" i="32"/>
  <c r="G113" i="32"/>
  <c r="F113" i="32"/>
  <c r="E113" i="32"/>
  <c r="P112" i="32"/>
  <c r="O112" i="32"/>
  <c r="N112" i="32"/>
  <c r="M112" i="32"/>
  <c r="L112" i="32"/>
  <c r="K112" i="32"/>
  <c r="J112" i="32"/>
  <c r="I112" i="32"/>
  <c r="H112" i="32"/>
  <c r="G112" i="32"/>
  <c r="F112" i="32"/>
  <c r="E112" i="32"/>
  <c r="P110" i="32"/>
  <c r="O110" i="32"/>
  <c r="N110" i="32"/>
  <c r="M110" i="32"/>
  <c r="L110" i="32"/>
  <c r="K110" i="32"/>
  <c r="J110" i="32"/>
  <c r="I110" i="32"/>
  <c r="H110" i="32"/>
  <c r="G110" i="32"/>
  <c r="F110" i="32"/>
  <c r="E110" i="32"/>
  <c r="P109" i="32"/>
  <c r="O109" i="32"/>
  <c r="N109" i="32"/>
  <c r="M109" i="32"/>
  <c r="L109" i="32"/>
  <c r="K109" i="32"/>
  <c r="J109" i="32"/>
  <c r="I109" i="32"/>
  <c r="H109" i="32"/>
  <c r="G109" i="32"/>
  <c r="F109" i="32"/>
  <c r="E109" i="32"/>
  <c r="P108" i="32"/>
  <c r="O108" i="32"/>
  <c r="N108" i="32"/>
  <c r="M108" i="32"/>
  <c r="L108" i="32"/>
  <c r="K108" i="32"/>
  <c r="J108" i="32"/>
  <c r="I108" i="32"/>
  <c r="H108" i="32"/>
  <c r="G108" i="32"/>
  <c r="F108" i="32"/>
  <c r="E108" i="32"/>
  <c r="P107" i="32"/>
  <c r="O107" i="32"/>
  <c r="N107" i="32"/>
  <c r="M107" i="32"/>
  <c r="L107" i="32"/>
  <c r="K107" i="32"/>
  <c r="J107" i="32"/>
  <c r="I107" i="32"/>
  <c r="H107" i="32"/>
  <c r="G107" i="32"/>
  <c r="F107" i="32"/>
  <c r="E107" i="32"/>
  <c r="P106" i="32"/>
  <c r="O106" i="32"/>
  <c r="N106" i="32"/>
  <c r="M106" i="32"/>
  <c r="L106" i="32"/>
  <c r="K106" i="32"/>
  <c r="J106" i="32"/>
  <c r="I106" i="32"/>
  <c r="H106" i="32"/>
  <c r="G106" i="32"/>
  <c r="F106" i="32"/>
  <c r="E106" i="32"/>
  <c r="P105" i="32"/>
  <c r="O105" i="32"/>
  <c r="N105" i="32"/>
  <c r="M105" i="32"/>
  <c r="L105" i="32"/>
  <c r="K105" i="32"/>
  <c r="J105" i="32"/>
  <c r="I105" i="32"/>
  <c r="H105" i="32"/>
  <c r="G105" i="32"/>
  <c r="F105" i="32"/>
  <c r="E105" i="32"/>
  <c r="P104" i="32"/>
  <c r="O104" i="32"/>
  <c r="N104" i="32"/>
  <c r="M104" i="32"/>
  <c r="L104" i="32"/>
  <c r="K104" i="32"/>
  <c r="J104" i="32"/>
  <c r="I104" i="32"/>
  <c r="H104" i="32"/>
  <c r="G104" i="32"/>
  <c r="F104" i="32"/>
  <c r="E104" i="32"/>
  <c r="P103" i="32"/>
  <c r="O103" i="32"/>
  <c r="N103" i="32"/>
  <c r="M103" i="32"/>
  <c r="L103" i="32"/>
  <c r="K103" i="32"/>
  <c r="J103" i="32"/>
  <c r="I103" i="32"/>
  <c r="H103" i="32"/>
  <c r="G103" i="32"/>
  <c r="F103" i="32"/>
  <c r="E103" i="32"/>
  <c r="P102" i="32"/>
  <c r="O102" i="32"/>
  <c r="N102" i="32"/>
  <c r="M102" i="32"/>
  <c r="L102" i="32"/>
  <c r="K102" i="32"/>
  <c r="J102" i="32"/>
  <c r="I102" i="32"/>
  <c r="H102" i="32"/>
  <c r="G102" i="32"/>
  <c r="F102" i="32"/>
  <c r="E102" i="32"/>
  <c r="P101" i="32"/>
  <c r="O101" i="32"/>
  <c r="N101" i="32"/>
  <c r="M101" i="32"/>
  <c r="L101" i="32"/>
  <c r="K101" i="32"/>
  <c r="J101" i="32"/>
  <c r="I101" i="32"/>
  <c r="H101" i="32"/>
  <c r="G101" i="32"/>
  <c r="F101" i="32"/>
  <c r="E101" i="32"/>
  <c r="P100" i="32"/>
  <c r="O100" i="32"/>
  <c r="N100" i="32"/>
  <c r="M100" i="32"/>
  <c r="L100" i="32"/>
  <c r="K100" i="32"/>
  <c r="J100" i="32"/>
  <c r="I100" i="32"/>
  <c r="H100" i="32"/>
  <c r="G100" i="32"/>
  <c r="F100" i="32"/>
  <c r="E100" i="32"/>
  <c r="P99" i="32"/>
  <c r="O99" i="32"/>
  <c r="N99" i="32"/>
  <c r="M99" i="32"/>
  <c r="L99" i="32"/>
  <c r="K99" i="32"/>
  <c r="J99" i="32"/>
  <c r="I99" i="32"/>
  <c r="H99" i="32"/>
  <c r="G99" i="32"/>
  <c r="F99" i="32"/>
  <c r="E99" i="32"/>
  <c r="P98" i="32"/>
  <c r="O98" i="32"/>
  <c r="N98" i="32"/>
  <c r="M98" i="32"/>
  <c r="L98" i="32"/>
  <c r="K98" i="32"/>
  <c r="J98" i="32"/>
  <c r="I98" i="32"/>
  <c r="H98" i="32"/>
  <c r="G98" i="32"/>
  <c r="F98" i="32"/>
  <c r="E98" i="32"/>
  <c r="P97" i="32"/>
  <c r="O97" i="32"/>
  <c r="N97" i="32"/>
  <c r="M97" i="32"/>
  <c r="L97" i="32"/>
  <c r="K97" i="32"/>
  <c r="J97" i="32"/>
  <c r="I97" i="32"/>
  <c r="H97" i="32"/>
  <c r="G97" i="32"/>
  <c r="F97" i="32"/>
  <c r="E97" i="32"/>
  <c r="P96" i="32"/>
  <c r="O96" i="32"/>
  <c r="N96" i="32"/>
  <c r="M96" i="32"/>
  <c r="L96" i="32"/>
  <c r="K96" i="32"/>
  <c r="J96" i="32"/>
  <c r="I96" i="32"/>
  <c r="H96" i="32"/>
  <c r="G96" i="32"/>
  <c r="F96" i="32"/>
  <c r="E96" i="32"/>
  <c r="P95" i="32"/>
  <c r="O95" i="32"/>
  <c r="N95" i="32"/>
  <c r="M95" i="32"/>
  <c r="L95" i="32"/>
  <c r="K95" i="32"/>
  <c r="J95" i="32"/>
  <c r="I95" i="32"/>
  <c r="H95" i="32"/>
  <c r="G95" i="32"/>
  <c r="F95" i="32"/>
  <c r="E95" i="32"/>
  <c r="P94" i="32"/>
  <c r="O94" i="32"/>
  <c r="N94" i="32"/>
  <c r="M94" i="32"/>
  <c r="L94" i="32"/>
  <c r="K94" i="32"/>
  <c r="J94" i="32"/>
  <c r="I94" i="32"/>
  <c r="H94" i="32"/>
  <c r="G94" i="32"/>
  <c r="F94" i="32"/>
  <c r="E94" i="32"/>
  <c r="P93" i="32"/>
  <c r="O93" i="32"/>
  <c r="N93" i="32"/>
  <c r="M93" i="32"/>
  <c r="L93" i="32"/>
  <c r="K93" i="32"/>
  <c r="J93" i="32"/>
  <c r="I93" i="32"/>
  <c r="H93" i="32"/>
  <c r="G93" i="32"/>
  <c r="F93" i="32"/>
  <c r="E93" i="32"/>
  <c r="P91" i="32"/>
  <c r="O91" i="32"/>
  <c r="N91" i="32"/>
  <c r="M91" i="32"/>
  <c r="L91" i="32"/>
  <c r="K91" i="32"/>
  <c r="J91" i="32"/>
  <c r="I91" i="32"/>
  <c r="H91" i="32"/>
  <c r="G91" i="32"/>
  <c r="F91" i="32"/>
  <c r="E91" i="32"/>
  <c r="P90" i="32"/>
  <c r="O90" i="32"/>
  <c r="N90" i="32"/>
  <c r="M90" i="32"/>
  <c r="L90" i="32"/>
  <c r="K90" i="32"/>
  <c r="J90" i="32"/>
  <c r="I90" i="32"/>
  <c r="H90" i="32"/>
  <c r="G90" i="32"/>
  <c r="F90" i="32"/>
  <c r="E90" i="32"/>
  <c r="P89" i="32"/>
  <c r="O89" i="32"/>
  <c r="N89" i="32"/>
  <c r="M89" i="32"/>
  <c r="L89" i="32"/>
  <c r="K89" i="32"/>
  <c r="J89" i="32"/>
  <c r="I89" i="32"/>
  <c r="H89" i="32"/>
  <c r="G89" i="32"/>
  <c r="F89" i="32"/>
  <c r="E89" i="32"/>
  <c r="P88" i="32"/>
  <c r="O88" i="32"/>
  <c r="N88" i="32"/>
  <c r="M88" i="32"/>
  <c r="L88" i="32"/>
  <c r="K88" i="32"/>
  <c r="J88" i="32"/>
  <c r="I88" i="32"/>
  <c r="H88" i="32"/>
  <c r="G88" i="32"/>
  <c r="F88" i="32"/>
  <c r="E88" i="32"/>
  <c r="P87" i="32"/>
  <c r="O87" i="32"/>
  <c r="N87" i="32"/>
  <c r="M87" i="32"/>
  <c r="L87" i="32"/>
  <c r="K87" i="32"/>
  <c r="J87" i="32"/>
  <c r="I87" i="32"/>
  <c r="H87" i="32"/>
  <c r="G87" i="32"/>
  <c r="F87" i="32"/>
  <c r="E87" i="32"/>
  <c r="P86" i="32"/>
  <c r="O86" i="32"/>
  <c r="N86" i="32"/>
  <c r="M86" i="32"/>
  <c r="L86" i="32"/>
  <c r="K86" i="32"/>
  <c r="J86" i="32"/>
  <c r="I86" i="32"/>
  <c r="H86" i="32"/>
  <c r="G86" i="32"/>
  <c r="F86" i="32"/>
  <c r="E86" i="32"/>
  <c r="P85" i="32"/>
  <c r="O85" i="32"/>
  <c r="N85" i="32"/>
  <c r="M85" i="32"/>
  <c r="L85" i="32"/>
  <c r="K85" i="32"/>
  <c r="J85" i="32"/>
  <c r="I85" i="32"/>
  <c r="H85" i="32"/>
  <c r="G85" i="32"/>
  <c r="F85" i="32"/>
  <c r="E85" i="32"/>
  <c r="P84" i="32"/>
  <c r="O84" i="32"/>
  <c r="N84" i="32"/>
  <c r="M84" i="32"/>
  <c r="L84" i="32"/>
  <c r="K84" i="32"/>
  <c r="J84" i="32"/>
  <c r="I84" i="32"/>
  <c r="H84" i="32"/>
  <c r="G84" i="32"/>
  <c r="F84" i="32"/>
  <c r="E84" i="32"/>
  <c r="P83" i="32"/>
  <c r="O83" i="32"/>
  <c r="N83" i="32"/>
  <c r="M83" i="32"/>
  <c r="L83" i="32"/>
  <c r="K83" i="32"/>
  <c r="J83" i="32"/>
  <c r="I83" i="32"/>
  <c r="H83" i="32"/>
  <c r="G83" i="32"/>
  <c r="F83" i="32"/>
  <c r="E83" i="32"/>
  <c r="P82" i="32"/>
  <c r="O82" i="32"/>
  <c r="N82" i="32"/>
  <c r="M82" i="32"/>
  <c r="L82" i="32"/>
  <c r="K82" i="32"/>
  <c r="J82" i="32"/>
  <c r="I82" i="32"/>
  <c r="H82" i="32"/>
  <c r="G82" i="32"/>
  <c r="F82" i="32"/>
  <c r="E82" i="32"/>
  <c r="P80" i="32"/>
  <c r="O80" i="32"/>
  <c r="N80" i="32"/>
  <c r="M80" i="32"/>
  <c r="L80" i="32"/>
  <c r="K80" i="32"/>
  <c r="J80" i="32"/>
  <c r="I80" i="32"/>
  <c r="H80" i="32"/>
  <c r="G80" i="32"/>
  <c r="F80" i="32"/>
  <c r="E80" i="32"/>
  <c r="P79" i="32"/>
  <c r="O79" i="32"/>
  <c r="N79" i="32"/>
  <c r="M79" i="32"/>
  <c r="L79" i="32"/>
  <c r="K79" i="32"/>
  <c r="J79" i="32"/>
  <c r="I79" i="32"/>
  <c r="H79" i="32"/>
  <c r="G79" i="32"/>
  <c r="F79" i="32"/>
  <c r="E79" i="32"/>
  <c r="P78" i="32"/>
  <c r="O78" i="32"/>
  <c r="N78" i="32"/>
  <c r="M78" i="32"/>
  <c r="L78" i="32"/>
  <c r="K78" i="32"/>
  <c r="J78" i="32"/>
  <c r="I78" i="32"/>
  <c r="H78" i="32"/>
  <c r="G78" i="32"/>
  <c r="F78" i="32"/>
  <c r="E78" i="32"/>
  <c r="P77" i="32"/>
  <c r="O77" i="32"/>
  <c r="N77" i="32"/>
  <c r="M77" i="32"/>
  <c r="L77" i="32"/>
  <c r="K77" i="32"/>
  <c r="J77" i="32"/>
  <c r="I77" i="32"/>
  <c r="H77" i="32"/>
  <c r="G77" i="32"/>
  <c r="F77" i="32"/>
  <c r="E77" i="32"/>
  <c r="P76" i="32"/>
  <c r="O76" i="32"/>
  <c r="N76" i="32"/>
  <c r="M76" i="32"/>
  <c r="L76" i="32"/>
  <c r="K76" i="32"/>
  <c r="J76" i="32"/>
  <c r="I76" i="32"/>
  <c r="H76" i="32"/>
  <c r="G76" i="32"/>
  <c r="F76" i="32"/>
  <c r="E76" i="32"/>
  <c r="P74" i="32"/>
  <c r="O74" i="32"/>
  <c r="N74" i="32"/>
  <c r="M74" i="32"/>
  <c r="L74" i="32"/>
  <c r="K74" i="32"/>
  <c r="J74" i="32"/>
  <c r="I74" i="32"/>
  <c r="H74" i="32"/>
  <c r="G74" i="32"/>
  <c r="F74" i="32"/>
  <c r="E74" i="32"/>
  <c r="P73" i="32"/>
  <c r="O73" i="32"/>
  <c r="N73" i="32"/>
  <c r="M73" i="32"/>
  <c r="L73" i="32"/>
  <c r="K73" i="32"/>
  <c r="J73" i="32"/>
  <c r="I73" i="32"/>
  <c r="H73" i="32"/>
  <c r="G73" i="32"/>
  <c r="F73" i="32"/>
  <c r="E73" i="32"/>
  <c r="P72" i="32"/>
  <c r="O72" i="32"/>
  <c r="N72" i="32"/>
  <c r="M72" i="32"/>
  <c r="L72" i="32"/>
  <c r="K72" i="32"/>
  <c r="J72" i="32"/>
  <c r="I72" i="32"/>
  <c r="H72" i="32"/>
  <c r="G72" i="32"/>
  <c r="F72" i="32"/>
  <c r="E72" i="32"/>
  <c r="P71" i="32"/>
  <c r="O71" i="32"/>
  <c r="N71" i="32"/>
  <c r="M71" i="32"/>
  <c r="L71" i="32"/>
  <c r="K71" i="32"/>
  <c r="J71" i="32"/>
  <c r="I71" i="32"/>
  <c r="H71" i="32"/>
  <c r="G71" i="32"/>
  <c r="F71" i="32"/>
  <c r="E71" i="32"/>
  <c r="P70" i="32"/>
  <c r="O70" i="32"/>
  <c r="N70" i="32"/>
  <c r="M70" i="32"/>
  <c r="L70" i="32"/>
  <c r="K70" i="32"/>
  <c r="J70" i="32"/>
  <c r="I70" i="32"/>
  <c r="H70" i="32"/>
  <c r="G70" i="32"/>
  <c r="F70" i="32"/>
  <c r="E70" i="32"/>
  <c r="P69" i="32"/>
  <c r="O69" i="32"/>
  <c r="N69" i="32"/>
  <c r="M69" i="32"/>
  <c r="L69" i="32"/>
  <c r="K69" i="32"/>
  <c r="J69" i="32"/>
  <c r="I69" i="32"/>
  <c r="H69" i="32"/>
  <c r="G69" i="32"/>
  <c r="F69" i="32"/>
  <c r="E69" i="32"/>
  <c r="P68" i="32"/>
  <c r="O68" i="32"/>
  <c r="N68" i="32"/>
  <c r="M68" i="32"/>
  <c r="L68" i="32"/>
  <c r="K68" i="32"/>
  <c r="J68" i="32"/>
  <c r="I68" i="32"/>
  <c r="H68" i="32"/>
  <c r="G68" i="32"/>
  <c r="F68" i="32"/>
  <c r="E68" i="32"/>
  <c r="P67" i="32"/>
  <c r="O67" i="32"/>
  <c r="N67" i="32"/>
  <c r="M67" i="32"/>
  <c r="L67" i="32"/>
  <c r="K67" i="32"/>
  <c r="J67" i="32"/>
  <c r="I67" i="32"/>
  <c r="H67" i="32"/>
  <c r="G67" i="32"/>
  <c r="F67" i="32"/>
  <c r="E67" i="32"/>
  <c r="P66" i="32"/>
  <c r="O66" i="32"/>
  <c r="N66" i="32"/>
  <c r="M66" i="32"/>
  <c r="L66" i="32"/>
  <c r="K66" i="32"/>
  <c r="J66" i="32"/>
  <c r="I66" i="32"/>
  <c r="H66" i="32"/>
  <c r="G66" i="32"/>
  <c r="F66" i="32"/>
  <c r="E66" i="32"/>
  <c r="P65" i="32"/>
  <c r="O65" i="32"/>
  <c r="N65" i="32"/>
  <c r="M65" i="32"/>
  <c r="L65" i="32"/>
  <c r="K65" i="32"/>
  <c r="J65" i="32"/>
  <c r="I65" i="32"/>
  <c r="H65" i="32"/>
  <c r="G65" i="32"/>
  <c r="F65" i="32"/>
  <c r="E65" i="32"/>
  <c r="P62" i="32"/>
  <c r="O62" i="32"/>
  <c r="N62" i="32"/>
  <c r="M62" i="32"/>
  <c r="L62" i="32"/>
  <c r="K62" i="32"/>
  <c r="J62" i="32"/>
  <c r="I62" i="32"/>
  <c r="H62" i="32"/>
  <c r="G62" i="32"/>
  <c r="F62" i="32"/>
  <c r="E62" i="32"/>
  <c r="P61" i="32"/>
  <c r="O61" i="32"/>
  <c r="N61" i="32"/>
  <c r="M61" i="32"/>
  <c r="L61" i="32"/>
  <c r="K61" i="32"/>
  <c r="J61" i="32"/>
  <c r="I61" i="32"/>
  <c r="H61" i="32"/>
  <c r="G61" i="32"/>
  <c r="F61" i="32"/>
  <c r="E61" i="32"/>
  <c r="P60" i="32"/>
  <c r="O60" i="32"/>
  <c r="N60" i="32"/>
  <c r="M60" i="32"/>
  <c r="L60" i="32"/>
  <c r="K60" i="32"/>
  <c r="J60" i="32"/>
  <c r="I60" i="32"/>
  <c r="H60" i="32"/>
  <c r="G60" i="32"/>
  <c r="F60" i="32"/>
  <c r="E60" i="32"/>
  <c r="P59" i="32"/>
  <c r="O59" i="32"/>
  <c r="N59" i="32"/>
  <c r="M59" i="32"/>
  <c r="L59" i="32"/>
  <c r="K59" i="32"/>
  <c r="J59" i="32"/>
  <c r="I59" i="32"/>
  <c r="H59" i="32"/>
  <c r="G59" i="32"/>
  <c r="F59" i="32"/>
  <c r="E59" i="32"/>
  <c r="P58" i="32"/>
  <c r="O58" i="32"/>
  <c r="N58" i="32"/>
  <c r="M58" i="32"/>
  <c r="L58" i="32"/>
  <c r="K58" i="32"/>
  <c r="J58" i="32"/>
  <c r="I58" i="32"/>
  <c r="H58" i="32"/>
  <c r="G58" i="32"/>
  <c r="F58" i="32"/>
  <c r="E58" i="32"/>
  <c r="P57" i="32"/>
  <c r="O57" i="32"/>
  <c r="N57" i="32"/>
  <c r="M57" i="32"/>
  <c r="L57" i="32"/>
  <c r="K57" i="32"/>
  <c r="J57" i="32"/>
  <c r="I57" i="32"/>
  <c r="H57" i="32"/>
  <c r="G57" i="32"/>
  <c r="F57" i="32"/>
  <c r="E57" i="32"/>
  <c r="P56" i="32"/>
  <c r="O56" i="32"/>
  <c r="N56" i="32"/>
  <c r="M56" i="32"/>
  <c r="L56" i="32"/>
  <c r="K56" i="32"/>
  <c r="J56" i="32"/>
  <c r="I56" i="32"/>
  <c r="H56" i="32"/>
  <c r="G56" i="32"/>
  <c r="F56" i="32"/>
  <c r="E56" i="32"/>
  <c r="P55" i="32"/>
  <c r="O55" i="32"/>
  <c r="N55" i="32"/>
  <c r="M55" i="32"/>
  <c r="L55" i="32"/>
  <c r="K55" i="32"/>
  <c r="J55" i="32"/>
  <c r="I55" i="32"/>
  <c r="H55" i="32"/>
  <c r="G55" i="32"/>
  <c r="F55" i="32"/>
  <c r="E55" i="32"/>
  <c r="P54" i="32"/>
  <c r="O54" i="32"/>
  <c r="N54" i="32"/>
  <c r="M54" i="32"/>
  <c r="L54" i="32"/>
  <c r="K54" i="32"/>
  <c r="J54" i="32"/>
  <c r="I54" i="32"/>
  <c r="H54" i="32"/>
  <c r="G54" i="32"/>
  <c r="F54" i="32"/>
  <c r="E54" i="32"/>
  <c r="P53" i="32"/>
  <c r="O53" i="32"/>
  <c r="N53" i="32"/>
  <c r="M53" i="32"/>
  <c r="L53" i="32"/>
  <c r="K53" i="32"/>
  <c r="J53" i="32"/>
  <c r="I53" i="32"/>
  <c r="H53" i="32"/>
  <c r="G53" i="32"/>
  <c r="F53" i="32"/>
  <c r="E53" i="32"/>
  <c r="P52" i="32"/>
  <c r="O52" i="32"/>
  <c r="N52" i="32"/>
  <c r="M52" i="32"/>
  <c r="L52" i="32"/>
  <c r="K52" i="32"/>
  <c r="J52" i="32"/>
  <c r="I52" i="32"/>
  <c r="H52" i="32"/>
  <c r="G52" i="32"/>
  <c r="F52" i="32"/>
  <c r="E52" i="32"/>
  <c r="P51" i="32"/>
  <c r="O51" i="32"/>
  <c r="N51" i="32"/>
  <c r="M51" i="32"/>
  <c r="L51" i="32"/>
  <c r="K51" i="32"/>
  <c r="J51" i="32"/>
  <c r="I51" i="32"/>
  <c r="H51" i="32"/>
  <c r="G51" i="32"/>
  <c r="F51" i="32"/>
  <c r="E51" i="32"/>
  <c r="P50" i="32"/>
  <c r="O50" i="32"/>
  <c r="N50" i="32"/>
  <c r="M50" i="32"/>
  <c r="L50" i="32"/>
  <c r="K50" i="32"/>
  <c r="J50" i="32"/>
  <c r="I50" i="32"/>
  <c r="H50" i="32"/>
  <c r="G50" i="32"/>
  <c r="F50" i="32"/>
  <c r="E50" i="32"/>
  <c r="P48" i="32"/>
  <c r="O48" i="32"/>
  <c r="N48" i="32"/>
  <c r="M48" i="32"/>
  <c r="L48" i="32"/>
  <c r="K48" i="32"/>
  <c r="J48" i="32"/>
  <c r="I48" i="32"/>
  <c r="H48" i="32"/>
  <c r="G48" i="32"/>
  <c r="F48" i="32"/>
  <c r="E48" i="32"/>
  <c r="P47" i="32"/>
  <c r="O47" i="32"/>
  <c r="N47" i="32"/>
  <c r="M47" i="32"/>
  <c r="L47" i="32"/>
  <c r="K47" i="32"/>
  <c r="J47" i="32"/>
  <c r="I47" i="32"/>
  <c r="H47" i="32"/>
  <c r="G47" i="32"/>
  <c r="F47" i="32"/>
  <c r="E47" i="32"/>
  <c r="P46" i="32"/>
  <c r="O46" i="32"/>
  <c r="N46" i="32"/>
  <c r="M46" i="32"/>
  <c r="L46" i="32"/>
  <c r="K46" i="32"/>
  <c r="J46" i="32"/>
  <c r="I46" i="32"/>
  <c r="H46" i="32"/>
  <c r="G46" i="32"/>
  <c r="F46" i="32"/>
  <c r="E46" i="32"/>
  <c r="P45" i="32"/>
  <c r="O45" i="32"/>
  <c r="N45" i="32"/>
  <c r="M45" i="32"/>
  <c r="L45" i="32"/>
  <c r="K45" i="32"/>
  <c r="J45" i="32"/>
  <c r="I45" i="32"/>
  <c r="H45" i="32"/>
  <c r="G45" i="32"/>
  <c r="F45" i="32"/>
  <c r="E45" i="32"/>
  <c r="P44" i="32"/>
  <c r="O44" i="32"/>
  <c r="N44" i="32"/>
  <c r="M44" i="32"/>
  <c r="L44" i="32"/>
  <c r="K44" i="32"/>
  <c r="J44" i="32"/>
  <c r="I44" i="32"/>
  <c r="H44" i="32"/>
  <c r="G44" i="32"/>
  <c r="F44" i="32"/>
  <c r="E44" i="32"/>
  <c r="P43" i="32"/>
  <c r="O43" i="32"/>
  <c r="N43" i="32"/>
  <c r="M43" i="32"/>
  <c r="L43" i="32"/>
  <c r="K43" i="32"/>
  <c r="J43" i="32"/>
  <c r="I43" i="32"/>
  <c r="H43" i="32"/>
  <c r="G43" i="32"/>
  <c r="F43" i="32"/>
  <c r="E43" i="32"/>
  <c r="P42" i="32"/>
  <c r="O42" i="32"/>
  <c r="N42" i="32"/>
  <c r="M42" i="32"/>
  <c r="L42" i="32"/>
  <c r="K42" i="32"/>
  <c r="J42" i="32"/>
  <c r="I42" i="32"/>
  <c r="H42" i="32"/>
  <c r="G42" i="32"/>
  <c r="F42" i="32"/>
  <c r="E42" i="32"/>
  <c r="P41" i="32"/>
  <c r="O41" i="32"/>
  <c r="N41" i="32"/>
  <c r="M41" i="32"/>
  <c r="L41" i="32"/>
  <c r="K41" i="32"/>
  <c r="J41" i="32"/>
  <c r="I41" i="32"/>
  <c r="H41" i="32"/>
  <c r="G41" i="32"/>
  <c r="F41" i="32"/>
  <c r="E41" i="32"/>
  <c r="P40" i="32"/>
  <c r="O40" i="32"/>
  <c r="N40" i="32"/>
  <c r="M40" i="32"/>
  <c r="L40" i="32"/>
  <c r="K40" i="32"/>
  <c r="J40" i="32"/>
  <c r="I40" i="32"/>
  <c r="H40" i="32"/>
  <c r="G40" i="32"/>
  <c r="F40" i="32"/>
  <c r="E40" i="32"/>
  <c r="P39" i="32"/>
  <c r="O39" i="32"/>
  <c r="N39" i="32"/>
  <c r="M39" i="32"/>
  <c r="L39" i="32"/>
  <c r="K39" i="32"/>
  <c r="J39" i="32"/>
  <c r="I39" i="32"/>
  <c r="H39" i="32"/>
  <c r="G39" i="32"/>
  <c r="F39" i="32"/>
  <c r="E39" i="32"/>
  <c r="P37" i="32"/>
  <c r="O37" i="32"/>
  <c r="N37" i="32"/>
  <c r="M37" i="32"/>
  <c r="L37" i="32"/>
  <c r="K37" i="32"/>
  <c r="J37" i="32"/>
  <c r="I37" i="32"/>
  <c r="H37" i="32"/>
  <c r="G37" i="32"/>
  <c r="F37" i="32"/>
  <c r="E37" i="32"/>
  <c r="P36" i="32"/>
  <c r="O36" i="32"/>
  <c r="N36" i="32"/>
  <c r="M36" i="32"/>
  <c r="L36" i="32"/>
  <c r="K36" i="32"/>
  <c r="J36" i="32"/>
  <c r="I36" i="32"/>
  <c r="H36" i="32"/>
  <c r="G36" i="32"/>
  <c r="F36" i="32"/>
  <c r="E36" i="32"/>
  <c r="P35" i="32"/>
  <c r="O35" i="32"/>
  <c r="N35" i="32"/>
  <c r="M35" i="32"/>
  <c r="L35" i="32"/>
  <c r="K35" i="32"/>
  <c r="J35" i="32"/>
  <c r="I35" i="32"/>
  <c r="H35" i="32"/>
  <c r="G35" i="32"/>
  <c r="F35" i="32"/>
  <c r="E35" i="32"/>
  <c r="P34" i="32"/>
  <c r="O34" i="32"/>
  <c r="N34" i="32"/>
  <c r="M34" i="32"/>
  <c r="L34" i="32"/>
  <c r="K34" i="32"/>
  <c r="J34" i="32"/>
  <c r="I34" i="32"/>
  <c r="H34" i="32"/>
  <c r="G34" i="32"/>
  <c r="F34" i="32"/>
  <c r="E34" i="32"/>
  <c r="P33" i="32"/>
  <c r="O33" i="32"/>
  <c r="N33" i="32"/>
  <c r="M33" i="32"/>
  <c r="L33" i="32"/>
  <c r="K33" i="32"/>
  <c r="J33" i="32"/>
  <c r="I33" i="32"/>
  <c r="H33" i="32"/>
  <c r="G33" i="32"/>
  <c r="F33" i="32"/>
  <c r="E33" i="32"/>
  <c r="P32" i="32"/>
  <c r="O32" i="32"/>
  <c r="N32" i="32"/>
  <c r="M32" i="32"/>
  <c r="L32" i="32"/>
  <c r="K32" i="32"/>
  <c r="J32" i="32"/>
  <c r="I32" i="32"/>
  <c r="H32" i="32"/>
  <c r="G32" i="32"/>
  <c r="F32" i="32"/>
  <c r="E32" i="32"/>
  <c r="P31" i="32"/>
  <c r="O31" i="32"/>
  <c r="N31" i="32"/>
  <c r="M31" i="32"/>
  <c r="L31" i="32"/>
  <c r="K31" i="32"/>
  <c r="J31" i="32"/>
  <c r="I31" i="32"/>
  <c r="H31" i="32"/>
  <c r="G31" i="32"/>
  <c r="F31" i="32"/>
  <c r="E31" i="32"/>
  <c r="P30" i="32"/>
  <c r="O30" i="32"/>
  <c r="N30" i="32"/>
  <c r="M30" i="32"/>
  <c r="L30" i="32"/>
  <c r="K30" i="32"/>
  <c r="J30" i="32"/>
  <c r="I30" i="32"/>
  <c r="H30" i="32"/>
  <c r="G30" i="32"/>
  <c r="F30" i="32"/>
  <c r="E30" i="32"/>
  <c r="P29" i="32"/>
  <c r="O29" i="32"/>
  <c r="N29" i="32"/>
  <c r="M29" i="32"/>
  <c r="L29" i="32"/>
  <c r="K29" i="32"/>
  <c r="J29" i="32"/>
  <c r="I29" i="32"/>
  <c r="H29" i="32"/>
  <c r="G29" i="32"/>
  <c r="F29" i="32"/>
  <c r="E29" i="32"/>
  <c r="P28" i="32"/>
  <c r="O28" i="32"/>
  <c r="N28" i="32"/>
  <c r="M28" i="32"/>
  <c r="L28" i="32"/>
  <c r="K28" i="32"/>
  <c r="J28" i="32"/>
  <c r="I28" i="32"/>
  <c r="H28" i="32"/>
  <c r="G28" i="32"/>
  <c r="F28" i="32"/>
  <c r="E28" i="32"/>
  <c r="P27" i="32"/>
  <c r="O27" i="32"/>
  <c r="N27" i="32"/>
  <c r="M27" i="32"/>
  <c r="L27" i="32"/>
  <c r="K27" i="32"/>
  <c r="J27" i="32"/>
  <c r="I27" i="32"/>
  <c r="H27" i="32"/>
  <c r="G27" i="32"/>
  <c r="F27" i="32"/>
  <c r="E27" i="32"/>
  <c r="P25" i="32"/>
  <c r="O25" i="32"/>
  <c r="N25" i="32"/>
  <c r="M25" i="32"/>
  <c r="L25" i="32"/>
  <c r="K25" i="32"/>
  <c r="J25" i="32"/>
  <c r="I25" i="32"/>
  <c r="H25" i="32"/>
  <c r="G25" i="32"/>
  <c r="F25" i="32"/>
  <c r="E25" i="32"/>
  <c r="P24" i="32"/>
  <c r="O24" i="32"/>
  <c r="N24" i="32"/>
  <c r="M24" i="32"/>
  <c r="L24" i="32"/>
  <c r="K24" i="32"/>
  <c r="J24" i="32"/>
  <c r="I24" i="32"/>
  <c r="H24" i="32"/>
  <c r="G24" i="32"/>
  <c r="F24" i="32"/>
  <c r="E24" i="32"/>
  <c r="P23" i="32"/>
  <c r="O23" i="32"/>
  <c r="N23" i="32"/>
  <c r="M23" i="32"/>
  <c r="L23" i="32"/>
  <c r="K23" i="32"/>
  <c r="J23" i="32"/>
  <c r="I23" i="32"/>
  <c r="H23" i="32"/>
  <c r="G23" i="32"/>
  <c r="F23" i="32"/>
  <c r="E23" i="32"/>
  <c r="P22" i="32"/>
  <c r="O22" i="32"/>
  <c r="N22" i="32"/>
  <c r="M22" i="32"/>
  <c r="L22" i="32"/>
  <c r="K22" i="32"/>
  <c r="J22" i="32"/>
  <c r="I22" i="32"/>
  <c r="H22" i="32"/>
  <c r="G22" i="32"/>
  <c r="F22" i="32"/>
  <c r="E22" i="32"/>
  <c r="P21" i="32"/>
  <c r="O21" i="32"/>
  <c r="N21" i="32"/>
  <c r="M21" i="32"/>
  <c r="L21" i="32"/>
  <c r="K21" i="32"/>
  <c r="J21" i="32"/>
  <c r="I21" i="32"/>
  <c r="H21" i="32"/>
  <c r="G21" i="32"/>
  <c r="F21" i="32"/>
  <c r="E21" i="32"/>
  <c r="P20" i="32"/>
  <c r="O20" i="32"/>
  <c r="N20" i="32"/>
  <c r="M20" i="32"/>
  <c r="L20" i="32"/>
  <c r="K20" i="32"/>
  <c r="J20" i="32"/>
  <c r="I20" i="32"/>
  <c r="H20" i="32"/>
  <c r="G20" i="32"/>
  <c r="F20" i="32"/>
  <c r="E20" i="32"/>
  <c r="P19" i="32"/>
  <c r="O19" i="32"/>
  <c r="N19" i="32"/>
  <c r="M19" i="32"/>
  <c r="L19" i="32"/>
  <c r="K19" i="32"/>
  <c r="J19" i="32"/>
  <c r="I19" i="32"/>
  <c r="H19" i="32"/>
  <c r="G19" i="32"/>
  <c r="F19" i="32"/>
  <c r="E19" i="32"/>
  <c r="P18" i="32"/>
  <c r="O18" i="32"/>
  <c r="N18" i="32"/>
  <c r="M18" i="32"/>
  <c r="L18" i="32"/>
  <c r="K18" i="32"/>
  <c r="J18" i="32"/>
  <c r="I18" i="32"/>
  <c r="H18" i="32"/>
  <c r="G18" i="32"/>
  <c r="F18" i="32"/>
  <c r="E18" i="32"/>
  <c r="P17" i="32"/>
  <c r="O17" i="32"/>
  <c r="N17" i="32"/>
  <c r="M17" i="32"/>
  <c r="L17" i="32"/>
  <c r="K17" i="32"/>
  <c r="J17" i="32"/>
  <c r="I17" i="32"/>
  <c r="H17" i="32"/>
  <c r="G17" i="32"/>
  <c r="F17" i="32"/>
  <c r="E17" i="32"/>
  <c r="P16" i="32"/>
  <c r="O16" i="32"/>
  <c r="N16" i="32"/>
  <c r="M16" i="32"/>
  <c r="L16" i="32"/>
  <c r="K16" i="32"/>
  <c r="J16" i="32"/>
  <c r="I16" i="32"/>
  <c r="H16" i="32"/>
  <c r="G16" i="32"/>
  <c r="F16" i="32"/>
  <c r="E16" i="32"/>
  <c r="P15" i="32"/>
  <c r="O15" i="32"/>
  <c r="N15" i="32"/>
  <c r="M15" i="32"/>
  <c r="L15" i="32"/>
  <c r="K15" i="32"/>
  <c r="J15" i="32"/>
  <c r="I15" i="32"/>
  <c r="H15" i="32"/>
  <c r="G15" i="32"/>
  <c r="F15" i="32"/>
  <c r="E15" i="32"/>
  <c r="P14" i="32"/>
  <c r="O14" i="32"/>
  <c r="N14" i="32"/>
  <c r="M14" i="32"/>
  <c r="L14" i="32"/>
  <c r="K14" i="32"/>
  <c r="J14" i="32"/>
  <c r="I14" i="32"/>
  <c r="H14" i="32"/>
  <c r="G14" i="32"/>
  <c r="F14" i="32"/>
  <c r="E14" i="32"/>
  <c r="P13" i="32"/>
  <c r="O13" i="32"/>
  <c r="N13" i="32"/>
  <c r="M13" i="32"/>
  <c r="L13" i="32"/>
  <c r="K13" i="32"/>
  <c r="J13" i="32"/>
  <c r="I13" i="32"/>
  <c r="H13" i="32"/>
  <c r="G13" i="32"/>
  <c r="F13" i="32"/>
  <c r="E13" i="32"/>
  <c r="P12" i="32"/>
  <c r="O12" i="32"/>
  <c r="N12" i="32"/>
  <c r="M12" i="32"/>
  <c r="L12" i="32"/>
  <c r="K12" i="32"/>
  <c r="J12" i="32"/>
  <c r="I12" i="32"/>
  <c r="H12" i="32"/>
  <c r="G12" i="32"/>
  <c r="F12" i="32"/>
  <c r="E12" i="32"/>
  <c r="D151" i="8"/>
  <c r="D143" i="8"/>
  <c r="D138" i="8"/>
  <c r="D124" i="8"/>
  <c r="D111" i="8"/>
  <c r="D92" i="8"/>
  <c r="D81" i="8"/>
  <c r="D75" i="8"/>
  <c r="D64" i="8"/>
  <c r="D49" i="8"/>
  <c r="D38" i="8"/>
  <c r="D26" i="8"/>
  <c r="J150" i="8"/>
  <c r="I150" i="8"/>
  <c r="J149" i="8"/>
  <c r="I149" i="8"/>
  <c r="J148" i="8"/>
  <c r="I148" i="8"/>
  <c r="J147" i="8"/>
  <c r="I147" i="8"/>
  <c r="J146" i="8"/>
  <c r="I146" i="8"/>
  <c r="J145" i="8"/>
  <c r="I145" i="8"/>
  <c r="J144" i="8"/>
  <c r="J151" i="8" s="1"/>
  <c r="I144" i="8"/>
  <c r="J142" i="8"/>
  <c r="J143" i="8" s="1"/>
  <c r="I142" i="8"/>
  <c r="J141" i="8"/>
  <c r="I141" i="8"/>
  <c r="J140" i="8"/>
  <c r="I140" i="8"/>
  <c r="J139" i="8"/>
  <c r="I139" i="8"/>
  <c r="J137" i="8"/>
  <c r="I137" i="8"/>
  <c r="J136" i="8"/>
  <c r="I136" i="8"/>
  <c r="J135" i="8"/>
  <c r="I135" i="8"/>
  <c r="J134" i="8"/>
  <c r="I134" i="8"/>
  <c r="J133" i="8"/>
  <c r="I133" i="8"/>
  <c r="J132" i="8"/>
  <c r="I132" i="8"/>
  <c r="J131" i="8"/>
  <c r="I131" i="8"/>
  <c r="J130" i="8"/>
  <c r="I130" i="8"/>
  <c r="J129" i="8"/>
  <c r="I129" i="8"/>
  <c r="J128" i="8"/>
  <c r="I128" i="8"/>
  <c r="J127" i="8"/>
  <c r="I127" i="8"/>
  <c r="J126" i="8"/>
  <c r="I126" i="8"/>
  <c r="J125" i="8"/>
  <c r="I125" i="8"/>
  <c r="J123" i="8"/>
  <c r="I123" i="8"/>
  <c r="J122" i="8"/>
  <c r="I122" i="8"/>
  <c r="J121" i="8"/>
  <c r="I121" i="8"/>
  <c r="J120" i="8"/>
  <c r="I120" i="8"/>
  <c r="J119" i="8"/>
  <c r="I119" i="8"/>
  <c r="J118" i="8"/>
  <c r="I118" i="8"/>
  <c r="J117" i="8"/>
  <c r="I117" i="8"/>
  <c r="J116" i="8"/>
  <c r="I116" i="8"/>
  <c r="J115" i="8"/>
  <c r="I115" i="8"/>
  <c r="J114" i="8"/>
  <c r="I114" i="8"/>
  <c r="J113" i="8"/>
  <c r="I113" i="8"/>
  <c r="J112" i="8"/>
  <c r="J124" i="8" s="1"/>
  <c r="I112" i="8"/>
  <c r="J110" i="8"/>
  <c r="I110" i="8"/>
  <c r="J109" i="8"/>
  <c r="I109" i="8"/>
  <c r="J108" i="8"/>
  <c r="I108" i="8"/>
  <c r="J107" i="8"/>
  <c r="I107" i="8"/>
  <c r="J106" i="8"/>
  <c r="I106" i="8"/>
  <c r="J105" i="8"/>
  <c r="I105" i="8"/>
  <c r="J104" i="8"/>
  <c r="I104" i="8"/>
  <c r="J103" i="8"/>
  <c r="I103" i="8"/>
  <c r="J102" i="8"/>
  <c r="I102" i="8"/>
  <c r="J101" i="8"/>
  <c r="I101" i="8"/>
  <c r="J100" i="8"/>
  <c r="I100" i="8"/>
  <c r="J99" i="8"/>
  <c r="I99" i="8"/>
  <c r="J98" i="8"/>
  <c r="I98" i="8"/>
  <c r="J97" i="8"/>
  <c r="I97" i="8"/>
  <c r="J96" i="8"/>
  <c r="I96" i="8"/>
  <c r="J95" i="8"/>
  <c r="I95" i="8"/>
  <c r="I111" i="8" s="1"/>
  <c r="J94" i="8"/>
  <c r="I94" i="8"/>
  <c r="J93" i="8"/>
  <c r="I93" i="8"/>
  <c r="J91" i="8"/>
  <c r="I91" i="8"/>
  <c r="J90" i="8"/>
  <c r="I90" i="8"/>
  <c r="J89" i="8"/>
  <c r="I89" i="8"/>
  <c r="J88" i="8"/>
  <c r="I88" i="8"/>
  <c r="J87" i="8"/>
  <c r="I87" i="8"/>
  <c r="J86" i="8"/>
  <c r="I86" i="8"/>
  <c r="J85" i="8"/>
  <c r="I85" i="8"/>
  <c r="J84" i="8"/>
  <c r="I84" i="8"/>
  <c r="J83" i="8"/>
  <c r="I83" i="8"/>
  <c r="J82" i="8"/>
  <c r="J92" i="8" s="1"/>
  <c r="I82" i="8"/>
  <c r="J80" i="8"/>
  <c r="I80" i="8"/>
  <c r="J79" i="8"/>
  <c r="I79" i="8"/>
  <c r="J78" i="8"/>
  <c r="I78" i="8"/>
  <c r="J77" i="8"/>
  <c r="J81" i="8" s="1"/>
  <c r="I77" i="8"/>
  <c r="J76" i="8"/>
  <c r="I76" i="8"/>
  <c r="J74" i="8"/>
  <c r="I74" i="8"/>
  <c r="J73" i="8"/>
  <c r="I73" i="8"/>
  <c r="J72" i="8"/>
  <c r="I72" i="8"/>
  <c r="J71" i="8"/>
  <c r="I71" i="8"/>
  <c r="J70" i="8"/>
  <c r="I70" i="8"/>
  <c r="J69" i="8"/>
  <c r="I69" i="8"/>
  <c r="J68" i="8"/>
  <c r="I68" i="8"/>
  <c r="J67" i="8"/>
  <c r="I67" i="8"/>
  <c r="J66" i="8"/>
  <c r="I66" i="8"/>
  <c r="J65" i="8"/>
  <c r="J75" i="8" s="1"/>
  <c r="I65" i="8"/>
  <c r="J63" i="8"/>
  <c r="I63" i="8"/>
  <c r="J62" i="8"/>
  <c r="I62" i="8"/>
  <c r="J61" i="8"/>
  <c r="I61" i="8"/>
  <c r="J60" i="8"/>
  <c r="I60" i="8"/>
  <c r="J59" i="8"/>
  <c r="I59" i="8"/>
  <c r="J58" i="8"/>
  <c r="I58" i="8"/>
  <c r="J57" i="8"/>
  <c r="I57" i="8"/>
  <c r="J56" i="8"/>
  <c r="I56" i="8"/>
  <c r="J55" i="8"/>
  <c r="I55" i="8"/>
  <c r="J54" i="8"/>
  <c r="I54" i="8"/>
  <c r="J53" i="8"/>
  <c r="I53" i="8"/>
  <c r="J52" i="8"/>
  <c r="I52" i="8"/>
  <c r="J51" i="8"/>
  <c r="J64" i="8" s="1"/>
  <c r="I51" i="8"/>
  <c r="I64" i="8" s="1"/>
  <c r="J50" i="8"/>
  <c r="I50" i="8"/>
  <c r="J48" i="8"/>
  <c r="I48" i="8"/>
  <c r="J47" i="8"/>
  <c r="I47" i="8"/>
  <c r="J46" i="8"/>
  <c r="I46" i="8"/>
  <c r="J45" i="8"/>
  <c r="I45" i="8"/>
  <c r="J44" i="8"/>
  <c r="I44" i="8"/>
  <c r="J43" i="8"/>
  <c r="I43" i="8"/>
  <c r="J42" i="8"/>
  <c r="J49" i="8" s="1"/>
  <c r="I42" i="8"/>
  <c r="J41" i="8"/>
  <c r="I41" i="8"/>
  <c r="J40" i="8"/>
  <c r="I40" i="8"/>
  <c r="J39" i="8"/>
  <c r="I39" i="8"/>
  <c r="J37" i="8"/>
  <c r="I37" i="8"/>
  <c r="J36" i="8"/>
  <c r="I36" i="8"/>
  <c r="J35" i="8"/>
  <c r="I35" i="8"/>
  <c r="J34" i="8"/>
  <c r="I34" i="8"/>
  <c r="J33" i="8"/>
  <c r="I33" i="8"/>
  <c r="J32" i="8"/>
  <c r="I32" i="8"/>
  <c r="J31" i="8"/>
  <c r="I31" i="8"/>
  <c r="J30" i="8"/>
  <c r="I30" i="8"/>
  <c r="J29" i="8"/>
  <c r="I29" i="8"/>
  <c r="J28" i="8"/>
  <c r="I28" i="8"/>
  <c r="J27" i="8"/>
  <c r="J38" i="8" s="1"/>
  <c r="I27" i="8"/>
  <c r="J25" i="8"/>
  <c r="I25" i="8"/>
  <c r="J24" i="8"/>
  <c r="I24" i="8"/>
  <c r="J23" i="8"/>
  <c r="I23" i="8"/>
  <c r="J22" i="8"/>
  <c r="I22" i="8"/>
  <c r="J21" i="8"/>
  <c r="I21" i="8"/>
  <c r="J20" i="8"/>
  <c r="I20" i="8"/>
  <c r="J19" i="8"/>
  <c r="I19" i="8"/>
  <c r="J18" i="8"/>
  <c r="I18" i="8"/>
  <c r="J17" i="8"/>
  <c r="I17" i="8"/>
  <c r="J16" i="8"/>
  <c r="I16" i="8"/>
  <c r="J15" i="8"/>
  <c r="I15" i="8"/>
  <c r="J14" i="8"/>
  <c r="I14" i="8"/>
  <c r="J13" i="8"/>
  <c r="I13" i="8"/>
  <c r="J12" i="8"/>
  <c r="J26" i="8" s="1"/>
  <c r="I12" i="8"/>
  <c r="G111" i="8"/>
  <c r="H111" i="8"/>
  <c r="J111" i="8"/>
  <c r="G110" i="8"/>
  <c r="E110" i="8" s="1"/>
  <c r="H110" i="8"/>
  <c r="F110" i="8" s="1"/>
  <c r="G64" i="8"/>
  <c r="H64" i="8"/>
  <c r="G63" i="8"/>
  <c r="E63" i="8" s="1"/>
  <c r="H63" i="8"/>
  <c r="H150" i="8"/>
  <c r="G150" i="8"/>
  <c r="H149" i="8"/>
  <c r="G149" i="8"/>
  <c r="H148" i="8"/>
  <c r="G148" i="8"/>
  <c r="H147" i="8"/>
  <c r="G147" i="8"/>
  <c r="H146" i="8"/>
  <c r="G146" i="8"/>
  <c r="H145" i="8"/>
  <c r="G145" i="8"/>
  <c r="H144" i="8"/>
  <c r="G144" i="8"/>
  <c r="H142" i="8"/>
  <c r="G142" i="8"/>
  <c r="H141" i="8"/>
  <c r="G141" i="8"/>
  <c r="H140" i="8"/>
  <c r="G140" i="8"/>
  <c r="H139" i="8"/>
  <c r="H143" i="8" s="1"/>
  <c r="G139" i="8"/>
  <c r="H137" i="8"/>
  <c r="G137" i="8"/>
  <c r="H136" i="8"/>
  <c r="G136" i="8"/>
  <c r="H135" i="8"/>
  <c r="G135" i="8"/>
  <c r="H134" i="8"/>
  <c r="G134" i="8"/>
  <c r="H133" i="8"/>
  <c r="G133" i="8"/>
  <c r="H132" i="8"/>
  <c r="G132" i="8"/>
  <c r="H131" i="8"/>
  <c r="G131" i="8"/>
  <c r="H130" i="8"/>
  <c r="G130" i="8"/>
  <c r="H129" i="8"/>
  <c r="G129" i="8"/>
  <c r="H128" i="8"/>
  <c r="G128" i="8"/>
  <c r="H127" i="8"/>
  <c r="G127" i="8"/>
  <c r="H126" i="8"/>
  <c r="G126" i="8"/>
  <c r="H125" i="8"/>
  <c r="G125" i="8"/>
  <c r="H123" i="8"/>
  <c r="G123" i="8"/>
  <c r="H122" i="8"/>
  <c r="G122" i="8"/>
  <c r="H121" i="8"/>
  <c r="G121" i="8"/>
  <c r="H120" i="8"/>
  <c r="G120" i="8"/>
  <c r="H119" i="8"/>
  <c r="G119" i="8"/>
  <c r="H118" i="8"/>
  <c r="G118" i="8"/>
  <c r="H117" i="8"/>
  <c r="G117" i="8"/>
  <c r="H116" i="8"/>
  <c r="G116" i="8"/>
  <c r="H115" i="8"/>
  <c r="G115" i="8"/>
  <c r="H114" i="8"/>
  <c r="G114" i="8"/>
  <c r="H113" i="8"/>
  <c r="G113" i="8"/>
  <c r="H112" i="8"/>
  <c r="H124" i="8" s="1"/>
  <c r="G112" i="8"/>
  <c r="H109" i="8"/>
  <c r="G109" i="8"/>
  <c r="H108" i="8"/>
  <c r="G108" i="8"/>
  <c r="H107" i="8"/>
  <c r="G107" i="8"/>
  <c r="H106" i="8"/>
  <c r="G106" i="8"/>
  <c r="H105" i="8"/>
  <c r="G105" i="8"/>
  <c r="H104" i="8"/>
  <c r="G104" i="8"/>
  <c r="H103" i="8"/>
  <c r="G103" i="8"/>
  <c r="H102" i="8"/>
  <c r="G102" i="8"/>
  <c r="H101" i="8"/>
  <c r="G101" i="8"/>
  <c r="H100" i="8"/>
  <c r="G100" i="8"/>
  <c r="H99" i="8"/>
  <c r="G99" i="8"/>
  <c r="H98" i="8"/>
  <c r="G98" i="8"/>
  <c r="H97" i="8"/>
  <c r="G97" i="8"/>
  <c r="H96" i="8"/>
  <c r="G96" i="8"/>
  <c r="H95" i="8"/>
  <c r="G95" i="8"/>
  <c r="H94" i="8"/>
  <c r="G94" i="8"/>
  <c r="H93" i="8"/>
  <c r="G93" i="8"/>
  <c r="H91" i="8"/>
  <c r="G91" i="8"/>
  <c r="H90" i="8"/>
  <c r="G90" i="8"/>
  <c r="H89" i="8"/>
  <c r="G89" i="8"/>
  <c r="H88" i="8"/>
  <c r="G88" i="8"/>
  <c r="H87" i="8"/>
  <c r="G87" i="8"/>
  <c r="H86" i="8"/>
  <c r="G86" i="8"/>
  <c r="H85" i="8"/>
  <c r="G85" i="8"/>
  <c r="H84" i="8"/>
  <c r="G84" i="8"/>
  <c r="H83" i="8"/>
  <c r="G83" i="8"/>
  <c r="H82" i="8"/>
  <c r="H92" i="8" s="1"/>
  <c r="G82" i="8"/>
  <c r="H80" i="8"/>
  <c r="G80" i="8"/>
  <c r="H79" i="8"/>
  <c r="G79" i="8"/>
  <c r="H78" i="8"/>
  <c r="G78" i="8"/>
  <c r="H77" i="8"/>
  <c r="H81" i="8" s="1"/>
  <c r="G77" i="8"/>
  <c r="H76" i="8"/>
  <c r="G76" i="8"/>
  <c r="H74" i="8"/>
  <c r="G74" i="8"/>
  <c r="H73" i="8"/>
  <c r="G73" i="8"/>
  <c r="H72" i="8"/>
  <c r="G72" i="8"/>
  <c r="H71" i="8"/>
  <c r="G71" i="8"/>
  <c r="H70" i="8"/>
  <c r="G70" i="8"/>
  <c r="H69" i="8"/>
  <c r="G69" i="8"/>
  <c r="H68" i="8"/>
  <c r="G68" i="8"/>
  <c r="H67" i="8"/>
  <c r="G67" i="8"/>
  <c r="H66" i="8"/>
  <c r="G66" i="8"/>
  <c r="H65" i="8"/>
  <c r="G65" i="8"/>
  <c r="H62" i="8"/>
  <c r="G62" i="8"/>
  <c r="H61" i="8"/>
  <c r="G61" i="8"/>
  <c r="H60" i="8"/>
  <c r="G60" i="8"/>
  <c r="H59" i="8"/>
  <c r="G59" i="8"/>
  <c r="H58" i="8"/>
  <c r="G58" i="8"/>
  <c r="H57" i="8"/>
  <c r="G57" i="8"/>
  <c r="H56" i="8"/>
  <c r="G56" i="8"/>
  <c r="H55" i="8"/>
  <c r="G55" i="8"/>
  <c r="H54" i="8"/>
  <c r="G54" i="8"/>
  <c r="H53" i="8"/>
  <c r="G53" i="8"/>
  <c r="H52" i="8"/>
  <c r="G52" i="8"/>
  <c r="H51" i="8"/>
  <c r="G51" i="8"/>
  <c r="H50" i="8"/>
  <c r="G50" i="8"/>
  <c r="H48" i="8"/>
  <c r="G48" i="8"/>
  <c r="H47" i="8"/>
  <c r="G47" i="8"/>
  <c r="H46" i="8"/>
  <c r="G46" i="8"/>
  <c r="H45" i="8"/>
  <c r="G45" i="8"/>
  <c r="H44" i="8"/>
  <c r="G44" i="8"/>
  <c r="H43" i="8"/>
  <c r="G43" i="8"/>
  <c r="H42" i="8"/>
  <c r="G42" i="8"/>
  <c r="H41" i="8"/>
  <c r="G41" i="8"/>
  <c r="H40" i="8"/>
  <c r="G40" i="8"/>
  <c r="H39" i="8"/>
  <c r="G39" i="8"/>
  <c r="H37" i="8"/>
  <c r="G37" i="8"/>
  <c r="H36" i="8"/>
  <c r="G36" i="8"/>
  <c r="H35" i="8"/>
  <c r="G35" i="8"/>
  <c r="H34" i="8"/>
  <c r="G34" i="8"/>
  <c r="H33" i="8"/>
  <c r="G33" i="8"/>
  <c r="H32" i="8"/>
  <c r="G32" i="8"/>
  <c r="H31" i="8"/>
  <c r="G31" i="8"/>
  <c r="H30" i="8"/>
  <c r="G30" i="8"/>
  <c r="H29" i="8"/>
  <c r="G29" i="8"/>
  <c r="H28" i="8"/>
  <c r="G28" i="8"/>
  <c r="H27" i="8"/>
  <c r="G27" i="8"/>
  <c r="H25" i="8"/>
  <c r="G25" i="8"/>
  <c r="H24" i="8"/>
  <c r="G24" i="8"/>
  <c r="H23" i="8"/>
  <c r="G23" i="8"/>
  <c r="H22" i="8"/>
  <c r="G22" i="8"/>
  <c r="H21" i="8"/>
  <c r="G21" i="8"/>
  <c r="H20" i="8"/>
  <c r="G20" i="8"/>
  <c r="H19" i="8"/>
  <c r="G19" i="8"/>
  <c r="H18" i="8"/>
  <c r="G18" i="8"/>
  <c r="H17" i="8"/>
  <c r="G17" i="8"/>
  <c r="H16" i="8"/>
  <c r="G16" i="8"/>
  <c r="H15" i="8"/>
  <c r="G15" i="8"/>
  <c r="H14" i="8"/>
  <c r="G14" i="8"/>
  <c r="H13" i="8"/>
  <c r="G13" i="8"/>
  <c r="H12" i="8"/>
  <c r="G12" i="8"/>
  <c r="J138" i="8"/>
  <c r="H138" i="8"/>
  <c r="H75" i="8"/>
  <c r="H38" i="8"/>
  <c r="H26" i="8"/>
  <c r="H151" i="8"/>
  <c r="H49" i="8"/>
  <c r="D151" i="7"/>
  <c r="D143" i="7"/>
  <c r="D138" i="7"/>
  <c r="D124" i="7"/>
  <c r="D111" i="7"/>
  <c r="D92" i="7"/>
  <c r="D81" i="7"/>
  <c r="D75" i="7"/>
  <c r="D64" i="7"/>
  <c r="D49" i="7"/>
  <c r="D38" i="7"/>
  <c r="D26" i="7"/>
  <c r="J150" i="7"/>
  <c r="I150" i="7"/>
  <c r="J149" i="7"/>
  <c r="I149" i="7"/>
  <c r="J148" i="7"/>
  <c r="I148" i="7"/>
  <c r="J147" i="7"/>
  <c r="I147" i="7"/>
  <c r="J146" i="7"/>
  <c r="I146" i="7"/>
  <c r="J145" i="7"/>
  <c r="J151" i="7" s="1"/>
  <c r="I145" i="7"/>
  <c r="J144" i="7"/>
  <c r="I144" i="7"/>
  <c r="J142" i="7"/>
  <c r="I142" i="7"/>
  <c r="J141" i="7"/>
  <c r="I141" i="7"/>
  <c r="J140" i="7"/>
  <c r="J143" i="7" s="1"/>
  <c r="I140" i="7"/>
  <c r="J139" i="7"/>
  <c r="I139" i="7"/>
  <c r="J137" i="7"/>
  <c r="I137" i="7"/>
  <c r="J136" i="7"/>
  <c r="I136" i="7"/>
  <c r="J135" i="7"/>
  <c r="I135" i="7"/>
  <c r="J134" i="7"/>
  <c r="I134" i="7"/>
  <c r="J133" i="7"/>
  <c r="I133" i="7"/>
  <c r="J132" i="7"/>
  <c r="I132" i="7"/>
  <c r="J131" i="7"/>
  <c r="I131" i="7"/>
  <c r="J130" i="7"/>
  <c r="I130" i="7"/>
  <c r="J129" i="7"/>
  <c r="I129" i="7"/>
  <c r="J128" i="7"/>
  <c r="I128" i="7"/>
  <c r="J127" i="7"/>
  <c r="I127" i="7"/>
  <c r="J126" i="7"/>
  <c r="I126" i="7"/>
  <c r="J125" i="7"/>
  <c r="J138" i="7" s="1"/>
  <c r="I125" i="7"/>
  <c r="J123" i="7"/>
  <c r="I123" i="7"/>
  <c r="J122" i="7"/>
  <c r="I122" i="7"/>
  <c r="J121" i="7"/>
  <c r="I121" i="7"/>
  <c r="J120" i="7"/>
  <c r="I120" i="7"/>
  <c r="J119" i="7"/>
  <c r="I119" i="7"/>
  <c r="J118" i="7"/>
  <c r="I118" i="7"/>
  <c r="J117" i="7"/>
  <c r="I117" i="7"/>
  <c r="J116" i="7"/>
  <c r="I116" i="7"/>
  <c r="J115" i="7"/>
  <c r="I115" i="7"/>
  <c r="J114" i="7"/>
  <c r="I114" i="7"/>
  <c r="J113" i="7"/>
  <c r="I113" i="7"/>
  <c r="J112" i="7"/>
  <c r="J124" i="7" s="1"/>
  <c r="I112" i="7"/>
  <c r="J110" i="7"/>
  <c r="I110" i="7"/>
  <c r="J109" i="7"/>
  <c r="I109" i="7"/>
  <c r="J108" i="7"/>
  <c r="I108" i="7"/>
  <c r="J107" i="7"/>
  <c r="I107" i="7"/>
  <c r="J106" i="7"/>
  <c r="I106" i="7"/>
  <c r="J105" i="7"/>
  <c r="I105" i="7"/>
  <c r="J104" i="7"/>
  <c r="I104" i="7"/>
  <c r="J103" i="7"/>
  <c r="I103" i="7"/>
  <c r="J102" i="7"/>
  <c r="I102" i="7"/>
  <c r="J101" i="7"/>
  <c r="I101" i="7"/>
  <c r="J100" i="7"/>
  <c r="I100" i="7"/>
  <c r="J99" i="7"/>
  <c r="I99" i="7"/>
  <c r="J98" i="7"/>
  <c r="I98" i="7"/>
  <c r="J97" i="7"/>
  <c r="I97" i="7"/>
  <c r="J96" i="7"/>
  <c r="I96" i="7"/>
  <c r="J95" i="7"/>
  <c r="I95" i="7"/>
  <c r="I111" i="7" s="1"/>
  <c r="J94" i="7"/>
  <c r="I94" i="7"/>
  <c r="J93" i="7"/>
  <c r="J111" i="7" s="1"/>
  <c r="I93" i="7"/>
  <c r="J91" i="7"/>
  <c r="I91" i="7"/>
  <c r="J90" i="7"/>
  <c r="I90" i="7"/>
  <c r="J89" i="7"/>
  <c r="I89" i="7"/>
  <c r="J88" i="7"/>
  <c r="I88" i="7"/>
  <c r="J87" i="7"/>
  <c r="I87" i="7"/>
  <c r="J86" i="7"/>
  <c r="I86" i="7"/>
  <c r="J85" i="7"/>
  <c r="I85" i="7"/>
  <c r="J84" i="7"/>
  <c r="I84" i="7"/>
  <c r="J83" i="7"/>
  <c r="I83" i="7"/>
  <c r="J82" i="7"/>
  <c r="J92" i="7" s="1"/>
  <c r="I82" i="7"/>
  <c r="J80" i="7"/>
  <c r="I80" i="7"/>
  <c r="J79" i="7"/>
  <c r="I79" i="7"/>
  <c r="J78" i="7"/>
  <c r="I78" i="7"/>
  <c r="J77" i="7"/>
  <c r="I77" i="7"/>
  <c r="J76" i="7"/>
  <c r="I76" i="7"/>
  <c r="J74" i="7"/>
  <c r="I74" i="7"/>
  <c r="J73" i="7"/>
  <c r="I73" i="7"/>
  <c r="J72" i="7"/>
  <c r="I72" i="7"/>
  <c r="J71" i="7"/>
  <c r="I71" i="7"/>
  <c r="J70" i="7"/>
  <c r="I70" i="7"/>
  <c r="J69" i="7"/>
  <c r="I69" i="7"/>
  <c r="J68" i="7"/>
  <c r="I68" i="7"/>
  <c r="J67" i="7"/>
  <c r="I67" i="7"/>
  <c r="J66" i="7"/>
  <c r="I66" i="7"/>
  <c r="J65" i="7"/>
  <c r="I65" i="7"/>
  <c r="J63" i="7"/>
  <c r="I63" i="7"/>
  <c r="J62" i="7"/>
  <c r="I62" i="7"/>
  <c r="J61" i="7"/>
  <c r="I61" i="7"/>
  <c r="J60" i="7"/>
  <c r="I60" i="7"/>
  <c r="J59" i="7"/>
  <c r="I59" i="7"/>
  <c r="J58" i="7"/>
  <c r="I58" i="7"/>
  <c r="J57" i="7"/>
  <c r="I57" i="7"/>
  <c r="J56" i="7"/>
  <c r="I56" i="7"/>
  <c r="J55" i="7"/>
  <c r="I55" i="7"/>
  <c r="J54" i="7"/>
  <c r="I54" i="7"/>
  <c r="J53" i="7"/>
  <c r="I53" i="7"/>
  <c r="J52" i="7"/>
  <c r="I52" i="7"/>
  <c r="J51" i="7"/>
  <c r="J64" i="7" s="1"/>
  <c r="I51" i="7"/>
  <c r="I64" i="7" s="1"/>
  <c r="J50" i="7"/>
  <c r="I50" i="7"/>
  <c r="J48" i="7"/>
  <c r="I48" i="7"/>
  <c r="J47" i="7"/>
  <c r="I47" i="7"/>
  <c r="J46" i="7"/>
  <c r="I46" i="7"/>
  <c r="J45" i="7"/>
  <c r="I45" i="7"/>
  <c r="J44" i="7"/>
  <c r="I44" i="7"/>
  <c r="J43" i="7"/>
  <c r="I43" i="7"/>
  <c r="J42" i="7"/>
  <c r="J49" i="7" s="1"/>
  <c r="I42" i="7"/>
  <c r="J41" i="7"/>
  <c r="I41" i="7"/>
  <c r="J40" i="7"/>
  <c r="I40" i="7"/>
  <c r="J39" i="7"/>
  <c r="I39" i="7"/>
  <c r="J37" i="7"/>
  <c r="I37" i="7"/>
  <c r="J36" i="7"/>
  <c r="I36" i="7"/>
  <c r="J35" i="7"/>
  <c r="I35" i="7"/>
  <c r="J34" i="7"/>
  <c r="I34" i="7"/>
  <c r="J33" i="7"/>
  <c r="I33" i="7"/>
  <c r="J32" i="7"/>
  <c r="I32" i="7"/>
  <c r="J31" i="7"/>
  <c r="I31" i="7"/>
  <c r="J30" i="7"/>
  <c r="I30" i="7"/>
  <c r="J29" i="7"/>
  <c r="J38" i="7" s="1"/>
  <c r="I29" i="7"/>
  <c r="J28" i="7"/>
  <c r="I28" i="7"/>
  <c r="J27" i="7"/>
  <c r="I27" i="7"/>
  <c r="J25" i="7"/>
  <c r="I25" i="7"/>
  <c r="J24" i="7"/>
  <c r="I24" i="7"/>
  <c r="J23" i="7"/>
  <c r="I23" i="7"/>
  <c r="J22" i="7"/>
  <c r="I22" i="7"/>
  <c r="J21" i="7"/>
  <c r="I21" i="7"/>
  <c r="J20" i="7"/>
  <c r="I20" i="7"/>
  <c r="J19" i="7"/>
  <c r="I19" i="7"/>
  <c r="J18" i="7"/>
  <c r="I18" i="7"/>
  <c r="J17" i="7"/>
  <c r="I17" i="7"/>
  <c r="J16" i="7"/>
  <c r="I16" i="7"/>
  <c r="J15" i="7"/>
  <c r="I15" i="7"/>
  <c r="J14" i="7"/>
  <c r="I14" i="7"/>
  <c r="J13" i="7"/>
  <c r="I13" i="7"/>
  <c r="J12" i="7"/>
  <c r="J26" i="7" s="1"/>
  <c r="I12" i="7"/>
  <c r="J81" i="7"/>
  <c r="J75" i="7"/>
  <c r="G111" i="7"/>
  <c r="H111" i="7"/>
  <c r="G110" i="7"/>
  <c r="E110" i="7" s="1"/>
  <c r="H110" i="7"/>
  <c r="F110" i="7" s="1"/>
  <c r="G64" i="7"/>
  <c r="H64" i="7"/>
  <c r="G63" i="7"/>
  <c r="H63" i="7"/>
  <c r="H150" i="7"/>
  <c r="G150" i="7"/>
  <c r="H149" i="7"/>
  <c r="G149" i="7"/>
  <c r="H148" i="7"/>
  <c r="G148" i="7"/>
  <c r="H147" i="7"/>
  <c r="G147" i="7"/>
  <c r="H146" i="7"/>
  <c r="G146" i="7"/>
  <c r="H145" i="7"/>
  <c r="G145" i="7"/>
  <c r="H144" i="7"/>
  <c r="H151" i="7" s="1"/>
  <c r="G144" i="7"/>
  <c r="H142" i="7"/>
  <c r="G142" i="7"/>
  <c r="H141" i="7"/>
  <c r="G141" i="7"/>
  <c r="H140" i="7"/>
  <c r="G140" i="7"/>
  <c r="H139" i="7"/>
  <c r="G139" i="7"/>
  <c r="H137" i="7"/>
  <c r="G137" i="7"/>
  <c r="H136" i="7"/>
  <c r="G136" i="7"/>
  <c r="H135" i="7"/>
  <c r="G135" i="7"/>
  <c r="H134" i="7"/>
  <c r="G134" i="7"/>
  <c r="H133" i="7"/>
  <c r="G133" i="7"/>
  <c r="H132" i="7"/>
  <c r="G132" i="7"/>
  <c r="H131" i="7"/>
  <c r="G131" i="7"/>
  <c r="H130" i="7"/>
  <c r="G130" i="7"/>
  <c r="H129" i="7"/>
  <c r="G129" i="7"/>
  <c r="H128" i="7"/>
  <c r="G128" i="7"/>
  <c r="H127" i="7"/>
  <c r="G127" i="7"/>
  <c r="H126" i="7"/>
  <c r="G126" i="7"/>
  <c r="H125" i="7"/>
  <c r="G125" i="7"/>
  <c r="H123" i="7"/>
  <c r="G123" i="7"/>
  <c r="H122" i="7"/>
  <c r="G122" i="7"/>
  <c r="H121" i="7"/>
  <c r="G121" i="7"/>
  <c r="H120" i="7"/>
  <c r="G120" i="7"/>
  <c r="H119" i="7"/>
  <c r="G119" i="7"/>
  <c r="H118" i="7"/>
  <c r="G118" i="7"/>
  <c r="H117" i="7"/>
  <c r="G117" i="7"/>
  <c r="H116" i="7"/>
  <c r="G116" i="7"/>
  <c r="H115" i="7"/>
  <c r="G115" i="7"/>
  <c r="H114" i="7"/>
  <c r="G114" i="7"/>
  <c r="H113" i="7"/>
  <c r="G113" i="7"/>
  <c r="H112" i="7"/>
  <c r="H124" i="7" s="1"/>
  <c r="G112" i="7"/>
  <c r="H109" i="7"/>
  <c r="G109" i="7"/>
  <c r="H108" i="7"/>
  <c r="G108" i="7"/>
  <c r="H107" i="7"/>
  <c r="G107" i="7"/>
  <c r="H106" i="7"/>
  <c r="G106" i="7"/>
  <c r="H105" i="7"/>
  <c r="G105" i="7"/>
  <c r="H104" i="7"/>
  <c r="G104" i="7"/>
  <c r="H103" i="7"/>
  <c r="G103" i="7"/>
  <c r="H102" i="7"/>
  <c r="G102" i="7"/>
  <c r="H101" i="7"/>
  <c r="G101" i="7"/>
  <c r="H100" i="7"/>
  <c r="G100" i="7"/>
  <c r="H99" i="7"/>
  <c r="G99" i="7"/>
  <c r="H98" i="7"/>
  <c r="G98" i="7"/>
  <c r="H97" i="7"/>
  <c r="G97" i="7"/>
  <c r="H96" i="7"/>
  <c r="G96" i="7"/>
  <c r="H95" i="7"/>
  <c r="G95" i="7"/>
  <c r="H94" i="7"/>
  <c r="G94" i="7"/>
  <c r="H93" i="7"/>
  <c r="G93" i="7"/>
  <c r="H91" i="7"/>
  <c r="G91" i="7"/>
  <c r="H90" i="7"/>
  <c r="G90" i="7"/>
  <c r="H89" i="7"/>
  <c r="G89" i="7"/>
  <c r="H88" i="7"/>
  <c r="G88" i="7"/>
  <c r="H87" i="7"/>
  <c r="G87" i="7"/>
  <c r="H86" i="7"/>
  <c r="G86" i="7"/>
  <c r="H85" i="7"/>
  <c r="G85" i="7"/>
  <c r="H84" i="7"/>
  <c r="G84" i="7"/>
  <c r="H83" i="7"/>
  <c r="G83" i="7"/>
  <c r="H82" i="7"/>
  <c r="H92" i="7" s="1"/>
  <c r="G82" i="7"/>
  <c r="H80" i="7"/>
  <c r="G80" i="7"/>
  <c r="H79" i="7"/>
  <c r="G79" i="7"/>
  <c r="H78" i="7"/>
  <c r="G78" i="7"/>
  <c r="H77" i="7"/>
  <c r="G77" i="7"/>
  <c r="H76" i="7"/>
  <c r="G76" i="7"/>
  <c r="H74" i="7"/>
  <c r="G74" i="7"/>
  <c r="H73" i="7"/>
  <c r="G73" i="7"/>
  <c r="H72" i="7"/>
  <c r="G72" i="7"/>
  <c r="H71" i="7"/>
  <c r="G71" i="7"/>
  <c r="H70" i="7"/>
  <c r="G70" i="7"/>
  <c r="H69" i="7"/>
  <c r="G69" i="7"/>
  <c r="H68" i="7"/>
  <c r="G68" i="7"/>
  <c r="H67" i="7"/>
  <c r="G67" i="7"/>
  <c r="H66" i="7"/>
  <c r="G66" i="7"/>
  <c r="H65" i="7"/>
  <c r="H75" i="7" s="1"/>
  <c r="G65" i="7"/>
  <c r="H62" i="7"/>
  <c r="G62" i="7"/>
  <c r="H61" i="7"/>
  <c r="G61" i="7"/>
  <c r="H60" i="7"/>
  <c r="G60" i="7"/>
  <c r="H59" i="7"/>
  <c r="G59" i="7"/>
  <c r="H58" i="7"/>
  <c r="G58" i="7"/>
  <c r="H57" i="7"/>
  <c r="G57" i="7"/>
  <c r="H56" i="7"/>
  <c r="G56" i="7"/>
  <c r="H55" i="7"/>
  <c r="G55" i="7"/>
  <c r="H54" i="7"/>
  <c r="G54" i="7"/>
  <c r="H53" i="7"/>
  <c r="G53" i="7"/>
  <c r="H52" i="7"/>
  <c r="G52" i="7"/>
  <c r="H51" i="7"/>
  <c r="G51" i="7"/>
  <c r="H50" i="7"/>
  <c r="G50" i="7"/>
  <c r="H48" i="7"/>
  <c r="G48" i="7"/>
  <c r="H47" i="7"/>
  <c r="G47" i="7"/>
  <c r="H46" i="7"/>
  <c r="G46" i="7"/>
  <c r="H45" i="7"/>
  <c r="G45" i="7"/>
  <c r="H44" i="7"/>
  <c r="G44" i="7"/>
  <c r="H43" i="7"/>
  <c r="G43" i="7"/>
  <c r="H42" i="7"/>
  <c r="G42" i="7"/>
  <c r="H41" i="7"/>
  <c r="G41" i="7"/>
  <c r="H40" i="7"/>
  <c r="G40" i="7"/>
  <c r="H39" i="7"/>
  <c r="H49" i="7" s="1"/>
  <c r="G39" i="7"/>
  <c r="H37" i="7"/>
  <c r="G37" i="7"/>
  <c r="H36" i="7"/>
  <c r="G36" i="7"/>
  <c r="H35" i="7"/>
  <c r="G35" i="7"/>
  <c r="H34" i="7"/>
  <c r="G34" i="7"/>
  <c r="H33" i="7"/>
  <c r="G33" i="7"/>
  <c r="H32" i="7"/>
  <c r="G32" i="7"/>
  <c r="H31" i="7"/>
  <c r="G31" i="7"/>
  <c r="H30" i="7"/>
  <c r="G30" i="7"/>
  <c r="H29" i="7"/>
  <c r="G29" i="7"/>
  <c r="H28" i="7"/>
  <c r="G28" i="7"/>
  <c r="H27" i="7"/>
  <c r="G27" i="7"/>
  <c r="H25" i="7"/>
  <c r="G25" i="7"/>
  <c r="H24" i="7"/>
  <c r="G24" i="7"/>
  <c r="H23" i="7"/>
  <c r="G23" i="7"/>
  <c r="H22" i="7"/>
  <c r="G22" i="7"/>
  <c r="H21" i="7"/>
  <c r="G21" i="7"/>
  <c r="H20" i="7"/>
  <c r="G20" i="7"/>
  <c r="H19" i="7"/>
  <c r="G19" i="7"/>
  <c r="H18" i="7"/>
  <c r="G18" i="7"/>
  <c r="H17" i="7"/>
  <c r="G17" i="7"/>
  <c r="H16" i="7"/>
  <c r="G16" i="7"/>
  <c r="H15" i="7"/>
  <c r="G15" i="7"/>
  <c r="H14" i="7"/>
  <c r="G14" i="7"/>
  <c r="H13" i="7"/>
  <c r="G13" i="7"/>
  <c r="H12" i="7"/>
  <c r="G12" i="7"/>
  <c r="H143" i="7"/>
  <c r="H138" i="7"/>
  <c r="H38" i="7"/>
  <c r="H26" i="7"/>
  <c r="H81" i="7"/>
  <c r="D64" i="31"/>
  <c r="D49" i="31"/>
  <c r="D38" i="31"/>
  <c r="F111" i="31"/>
  <c r="G111" i="31"/>
  <c r="F64" i="31"/>
  <c r="G64" i="31"/>
  <c r="G152" i="31" s="1"/>
  <c r="E63" i="31"/>
  <c r="F63" i="31"/>
  <c r="G63" i="31"/>
  <c r="F26" i="31"/>
  <c r="G26" i="31"/>
  <c r="G150" i="31"/>
  <c r="G149" i="31"/>
  <c r="G148" i="31"/>
  <c r="G147" i="31"/>
  <c r="G146" i="31"/>
  <c r="G151" i="31" s="1"/>
  <c r="G145" i="31"/>
  <c r="G144" i="31"/>
  <c r="G142" i="31"/>
  <c r="G141" i="31"/>
  <c r="G140" i="31"/>
  <c r="G139" i="31"/>
  <c r="G137" i="31"/>
  <c r="G136" i="31"/>
  <c r="G135" i="31"/>
  <c r="G134" i="31"/>
  <c r="G133" i="31"/>
  <c r="G132" i="31"/>
  <c r="G131" i="31"/>
  <c r="G130" i="31"/>
  <c r="G129" i="31"/>
  <c r="G128" i="31"/>
  <c r="G127" i="31"/>
  <c r="G126" i="31"/>
  <c r="G125" i="31"/>
  <c r="G138" i="31" s="1"/>
  <c r="G123" i="31"/>
  <c r="G122" i="31"/>
  <c r="G121" i="31"/>
  <c r="G120" i="31"/>
  <c r="G119" i="31"/>
  <c r="G118" i="31"/>
  <c r="G117" i="31"/>
  <c r="G116" i="31"/>
  <c r="G124" i="31" s="1"/>
  <c r="G115" i="31"/>
  <c r="G114" i="31"/>
  <c r="G113" i="31"/>
  <c r="G112" i="31"/>
  <c r="G110" i="31"/>
  <c r="G109" i="31"/>
  <c r="G108" i="31"/>
  <c r="G107" i="31"/>
  <c r="G106" i="31"/>
  <c r="G105" i="31"/>
  <c r="G104" i="31"/>
  <c r="G103" i="31"/>
  <c r="G102" i="31"/>
  <c r="G101" i="31"/>
  <c r="G100" i="31"/>
  <c r="G99" i="31"/>
  <c r="G98" i="31"/>
  <c r="G97" i="31"/>
  <c r="G96" i="31"/>
  <c r="G95" i="31"/>
  <c r="G94" i="31"/>
  <c r="G93" i="31"/>
  <c r="G91" i="31"/>
  <c r="G90" i="31"/>
  <c r="G89" i="31"/>
  <c r="G88" i="31"/>
  <c r="G87" i="31"/>
  <c r="G86" i="31"/>
  <c r="G85" i="31"/>
  <c r="G84" i="31"/>
  <c r="G83" i="31"/>
  <c r="G82" i="31"/>
  <c r="G92" i="31" s="1"/>
  <c r="G80" i="31"/>
  <c r="G79" i="31"/>
  <c r="G78" i="31"/>
  <c r="G77" i="31"/>
  <c r="G76" i="31"/>
  <c r="G81" i="31" s="1"/>
  <c r="G74" i="31"/>
  <c r="G73" i="31"/>
  <c r="G72" i="31"/>
  <c r="G71" i="31"/>
  <c r="G70" i="31"/>
  <c r="G69" i="31"/>
  <c r="G68" i="31"/>
  <c r="G67" i="31"/>
  <c r="G75" i="31" s="1"/>
  <c r="G66" i="31"/>
  <c r="G65" i="31"/>
  <c r="G62" i="31"/>
  <c r="G61" i="31"/>
  <c r="G60" i="31"/>
  <c r="G59" i="31"/>
  <c r="G58" i="31"/>
  <c r="G57" i="31"/>
  <c r="G56" i="31"/>
  <c r="G55" i="31"/>
  <c r="G54" i="31"/>
  <c r="G53" i="31"/>
  <c r="G52" i="31"/>
  <c r="G51" i="31"/>
  <c r="G50" i="31"/>
  <c r="G48" i="31"/>
  <c r="G47" i="31"/>
  <c r="G46" i="31"/>
  <c r="G45" i="31"/>
  <c r="G44" i="31"/>
  <c r="G43" i="31"/>
  <c r="G42" i="31"/>
  <c r="G41" i="31"/>
  <c r="G40" i="31"/>
  <c r="G49" i="31" s="1"/>
  <c r="G39" i="31"/>
  <c r="G37" i="31"/>
  <c r="G36" i="31"/>
  <c r="G35" i="31"/>
  <c r="G34" i="31"/>
  <c r="G33" i="31"/>
  <c r="G32" i="31"/>
  <c r="G31" i="31"/>
  <c r="G30" i="31"/>
  <c r="G29" i="31"/>
  <c r="G28" i="31"/>
  <c r="G27" i="31"/>
  <c r="G25" i="31"/>
  <c r="G24" i="31"/>
  <c r="G23" i="31"/>
  <c r="G22" i="31"/>
  <c r="G21" i="31"/>
  <c r="G20" i="31"/>
  <c r="G19" i="31"/>
  <c r="G18" i="31"/>
  <c r="G17" i="31"/>
  <c r="G16" i="31"/>
  <c r="G15" i="31"/>
  <c r="G14" i="31"/>
  <c r="G13" i="31"/>
  <c r="G12" i="31"/>
  <c r="F150" i="31"/>
  <c r="F149" i="31"/>
  <c r="F148" i="31"/>
  <c r="F147" i="31"/>
  <c r="F146" i="31"/>
  <c r="F145" i="31"/>
  <c r="F144" i="31"/>
  <c r="F142" i="31"/>
  <c r="F141" i="31"/>
  <c r="F140" i="31"/>
  <c r="F139" i="31"/>
  <c r="F137" i="31"/>
  <c r="F136" i="31"/>
  <c r="F135" i="31"/>
  <c r="F134" i="31"/>
  <c r="F133" i="31"/>
  <c r="F132" i="31"/>
  <c r="F131" i="31"/>
  <c r="F130" i="31"/>
  <c r="F129" i="31"/>
  <c r="F128" i="31"/>
  <c r="F127" i="31"/>
  <c r="F126" i="31"/>
  <c r="F125" i="31"/>
  <c r="F123" i="31"/>
  <c r="F122" i="31"/>
  <c r="F121" i="31"/>
  <c r="F120" i="31"/>
  <c r="F119" i="31"/>
  <c r="F118" i="31"/>
  <c r="F117" i="31"/>
  <c r="F116" i="31"/>
  <c r="F115" i="31"/>
  <c r="F114" i="31"/>
  <c r="F113" i="31"/>
  <c r="F112" i="31"/>
  <c r="F110" i="31"/>
  <c r="F109" i="31"/>
  <c r="F108" i="31"/>
  <c r="F107" i="31"/>
  <c r="F106" i="31"/>
  <c r="F105" i="31"/>
  <c r="F104" i="31"/>
  <c r="F103" i="31"/>
  <c r="F102" i="31"/>
  <c r="F101" i="31"/>
  <c r="F100" i="31"/>
  <c r="F99" i="31"/>
  <c r="F98" i="31"/>
  <c r="F97" i="31"/>
  <c r="F96" i="31"/>
  <c r="F95" i="31"/>
  <c r="F94" i="31"/>
  <c r="F93" i="31"/>
  <c r="F91" i="31"/>
  <c r="F90" i="31"/>
  <c r="F89" i="31"/>
  <c r="F88" i="31"/>
  <c r="F87" i="31"/>
  <c r="F86" i="31"/>
  <c r="F85" i="31"/>
  <c r="F84" i="31"/>
  <c r="F83" i="31"/>
  <c r="F82" i="31"/>
  <c r="F80" i="31"/>
  <c r="F79" i="31"/>
  <c r="F78" i="31"/>
  <c r="F77" i="31"/>
  <c r="F76" i="31"/>
  <c r="F74" i="31"/>
  <c r="F73" i="31"/>
  <c r="F72" i="31"/>
  <c r="F71" i="31"/>
  <c r="F70" i="31"/>
  <c r="F69" i="31"/>
  <c r="F68" i="31"/>
  <c r="F67" i="31"/>
  <c r="F66" i="31"/>
  <c r="F65" i="31"/>
  <c r="F62" i="31"/>
  <c r="F61" i="31"/>
  <c r="F60" i="31"/>
  <c r="F59" i="31"/>
  <c r="F58" i="31"/>
  <c r="F57" i="31"/>
  <c r="F56" i="31"/>
  <c r="F55" i="31"/>
  <c r="F54" i="31"/>
  <c r="F53" i="31"/>
  <c r="F52" i="31"/>
  <c r="F51" i="31"/>
  <c r="F50" i="31"/>
  <c r="F48" i="31"/>
  <c r="F47" i="31"/>
  <c r="F46" i="31"/>
  <c r="F45" i="31"/>
  <c r="F44" i="31"/>
  <c r="F43" i="31"/>
  <c r="F42" i="31"/>
  <c r="F41" i="31"/>
  <c r="F40" i="31"/>
  <c r="F39" i="31"/>
  <c r="F37" i="31"/>
  <c r="F36" i="31"/>
  <c r="F35" i="31"/>
  <c r="F34" i="31"/>
  <c r="F33" i="31"/>
  <c r="F32" i="31"/>
  <c r="F31" i="31"/>
  <c r="F30" i="31"/>
  <c r="F29" i="31"/>
  <c r="G38" i="31"/>
  <c r="F28" i="31"/>
  <c r="F27" i="31"/>
  <c r="F25" i="31"/>
  <c r="F24" i="31"/>
  <c r="F23" i="31"/>
  <c r="F22" i="31"/>
  <c r="F21" i="31"/>
  <c r="F20" i="31"/>
  <c r="F19" i="31"/>
  <c r="F18" i="31"/>
  <c r="F17" i="31"/>
  <c r="F16" i="31"/>
  <c r="F15" i="31"/>
  <c r="F14" i="31"/>
  <c r="F13" i="31"/>
  <c r="F12" i="31"/>
  <c r="G143" i="31"/>
  <c r="AD25" i="4"/>
  <c r="AC150" i="4"/>
  <c r="AB150" i="4"/>
  <c r="AA150" i="4"/>
  <c r="Z150" i="4"/>
  <c r="Y150" i="4"/>
  <c r="X150" i="4"/>
  <c r="W150" i="4"/>
  <c r="V150" i="4"/>
  <c r="U150" i="4"/>
  <c r="T150" i="4"/>
  <c r="S150" i="4"/>
  <c r="R150" i="4"/>
  <c r="AC149" i="4"/>
  <c r="AB149" i="4"/>
  <c r="AA149" i="4"/>
  <c r="Z149" i="4"/>
  <c r="Y149" i="4"/>
  <c r="X149" i="4"/>
  <c r="W149" i="4"/>
  <c r="V149" i="4"/>
  <c r="U149" i="4"/>
  <c r="T149" i="4"/>
  <c r="S149" i="4"/>
  <c r="R149" i="4"/>
  <c r="AC148" i="4"/>
  <c r="AB148" i="4"/>
  <c r="AA148" i="4"/>
  <c r="Z148" i="4"/>
  <c r="Y148" i="4"/>
  <c r="X148" i="4"/>
  <c r="W148" i="4"/>
  <c r="V148" i="4"/>
  <c r="U148" i="4"/>
  <c r="T148" i="4"/>
  <c r="S148" i="4"/>
  <c r="R148" i="4"/>
  <c r="AC147" i="4"/>
  <c r="AB147" i="4"/>
  <c r="AA147" i="4"/>
  <c r="Z147" i="4"/>
  <c r="Y147" i="4"/>
  <c r="X147" i="4"/>
  <c r="W147" i="4"/>
  <c r="V147" i="4"/>
  <c r="U147" i="4"/>
  <c r="T147" i="4"/>
  <c r="S147" i="4"/>
  <c r="R147" i="4"/>
  <c r="AC146" i="4"/>
  <c r="AB146" i="4"/>
  <c r="AA146" i="4"/>
  <c r="Z146" i="4"/>
  <c r="Y146" i="4"/>
  <c r="X146" i="4"/>
  <c r="W146" i="4"/>
  <c r="V146" i="4"/>
  <c r="U146" i="4"/>
  <c r="T146" i="4"/>
  <c r="S146" i="4"/>
  <c r="R146" i="4"/>
  <c r="AC145" i="4"/>
  <c r="AB145" i="4"/>
  <c r="AA145" i="4"/>
  <c r="Z145" i="4"/>
  <c r="Y145" i="4"/>
  <c r="X145" i="4"/>
  <c r="W145" i="4"/>
  <c r="V145" i="4"/>
  <c r="U145" i="4"/>
  <c r="T145" i="4"/>
  <c r="S145" i="4"/>
  <c r="R145" i="4"/>
  <c r="AC144" i="4"/>
  <c r="AB144" i="4"/>
  <c r="AA144" i="4"/>
  <c r="Z144" i="4"/>
  <c r="Y144" i="4"/>
  <c r="X144" i="4"/>
  <c r="W144" i="4"/>
  <c r="V144" i="4"/>
  <c r="U144" i="4"/>
  <c r="T144" i="4"/>
  <c r="S144" i="4"/>
  <c r="R144" i="4"/>
  <c r="AC142" i="4"/>
  <c r="AB142" i="4"/>
  <c r="AA142" i="4"/>
  <c r="Z142" i="4"/>
  <c r="Y142" i="4"/>
  <c r="X142" i="4"/>
  <c r="W142" i="4"/>
  <c r="V142" i="4"/>
  <c r="U142" i="4"/>
  <c r="T142" i="4"/>
  <c r="S142" i="4"/>
  <c r="R142" i="4"/>
  <c r="AC141" i="4"/>
  <c r="AB141" i="4"/>
  <c r="AA141" i="4"/>
  <c r="Z141" i="4"/>
  <c r="Y141" i="4"/>
  <c r="X141" i="4"/>
  <c r="W141" i="4"/>
  <c r="V141" i="4"/>
  <c r="U141" i="4"/>
  <c r="T141" i="4"/>
  <c r="S141" i="4"/>
  <c r="R141" i="4"/>
  <c r="AC140" i="4"/>
  <c r="AB140" i="4"/>
  <c r="AA140" i="4"/>
  <c r="Z140" i="4"/>
  <c r="Y140" i="4"/>
  <c r="X140" i="4"/>
  <c r="W140" i="4"/>
  <c r="V140" i="4"/>
  <c r="U140" i="4"/>
  <c r="T140" i="4"/>
  <c r="S140" i="4"/>
  <c r="R140" i="4"/>
  <c r="AC139" i="4"/>
  <c r="AB139" i="4"/>
  <c r="AA139" i="4"/>
  <c r="Z139" i="4"/>
  <c r="Y139" i="4"/>
  <c r="X139" i="4"/>
  <c r="W139" i="4"/>
  <c r="V139" i="4"/>
  <c r="U139" i="4"/>
  <c r="T139" i="4"/>
  <c r="S139" i="4"/>
  <c r="R139" i="4"/>
  <c r="AC137" i="4"/>
  <c r="AB137" i="4"/>
  <c r="AA137" i="4"/>
  <c r="Z137" i="4"/>
  <c r="Y137" i="4"/>
  <c r="X137" i="4"/>
  <c r="W137" i="4"/>
  <c r="V137" i="4"/>
  <c r="U137" i="4"/>
  <c r="T137" i="4"/>
  <c r="S137" i="4"/>
  <c r="R137" i="4"/>
  <c r="AC136" i="4"/>
  <c r="AB136" i="4"/>
  <c r="AA136" i="4"/>
  <c r="Z136" i="4"/>
  <c r="Y136" i="4"/>
  <c r="X136" i="4"/>
  <c r="W136" i="4"/>
  <c r="V136" i="4"/>
  <c r="U136" i="4"/>
  <c r="T136" i="4"/>
  <c r="S136" i="4"/>
  <c r="R136" i="4"/>
  <c r="AC135" i="4"/>
  <c r="AB135" i="4"/>
  <c r="AA135" i="4"/>
  <c r="Z135" i="4"/>
  <c r="Y135" i="4"/>
  <c r="X135" i="4"/>
  <c r="W135" i="4"/>
  <c r="V135" i="4"/>
  <c r="U135" i="4"/>
  <c r="T135" i="4"/>
  <c r="S135" i="4"/>
  <c r="R135" i="4"/>
  <c r="AC134" i="4"/>
  <c r="AB134" i="4"/>
  <c r="AA134" i="4"/>
  <c r="Z134" i="4"/>
  <c r="Y134" i="4"/>
  <c r="X134" i="4"/>
  <c r="W134" i="4"/>
  <c r="V134" i="4"/>
  <c r="U134" i="4"/>
  <c r="T134" i="4"/>
  <c r="S134" i="4"/>
  <c r="R134" i="4"/>
  <c r="AC133" i="4"/>
  <c r="AB133" i="4"/>
  <c r="AA133" i="4"/>
  <c r="Z133" i="4"/>
  <c r="Y133" i="4"/>
  <c r="X133" i="4"/>
  <c r="W133" i="4"/>
  <c r="V133" i="4"/>
  <c r="U133" i="4"/>
  <c r="T133" i="4"/>
  <c r="S133" i="4"/>
  <c r="R133" i="4"/>
  <c r="AC132" i="4"/>
  <c r="AB132" i="4"/>
  <c r="AA132" i="4"/>
  <c r="Z132" i="4"/>
  <c r="Y132" i="4"/>
  <c r="X132" i="4"/>
  <c r="W132" i="4"/>
  <c r="V132" i="4"/>
  <c r="U132" i="4"/>
  <c r="T132" i="4"/>
  <c r="S132" i="4"/>
  <c r="R132" i="4"/>
  <c r="AC131" i="4"/>
  <c r="AB131" i="4"/>
  <c r="AA131" i="4"/>
  <c r="Z131" i="4"/>
  <c r="Y131" i="4"/>
  <c r="X131" i="4"/>
  <c r="W131" i="4"/>
  <c r="V131" i="4"/>
  <c r="U131" i="4"/>
  <c r="T131" i="4"/>
  <c r="S131" i="4"/>
  <c r="R131" i="4"/>
  <c r="AC130" i="4"/>
  <c r="AB130" i="4"/>
  <c r="AA130" i="4"/>
  <c r="Z130" i="4"/>
  <c r="Y130" i="4"/>
  <c r="X130" i="4"/>
  <c r="W130" i="4"/>
  <c r="V130" i="4"/>
  <c r="U130" i="4"/>
  <c r="T130" i="4"/>
  <c r="S130" i="4"/>
  <c r="R130" i="4"/>
  <c r="AC129" i="4"/>
  <c r="AB129" i="4"/>
  <c r="AA129" i="4"/>
  <c r="Z129" i="4"/>
  <c r="Y129" i="4"/>
  <c r="X129" i="4"/>
  <c r="W129" i="4"/>
  <c r="V129" i="4"/>
  <c r="U129" i="4"/>
  <c r="T129" i="4"/>
  <c r="S129" i="4"/>
  <c r="R129" i="4"/>
  <c r="AC128" i="4"/>
  <c r="AB128" i="4"/>
  <c r="AA128" i="4"/>
  <c r="Z128" i="4"/>
  <c r="Y128" i="4"/>
  <c r="X128" i="4"/>
  <c r="W128" i="4"/>
  <c r="V128" i="4"/>
  <c r="U128" i="4"/>
  <c r="T128" i="4"/>
  <c r="S128" i="4"/>
  <c r="R128" i="4"/>
  <c r="AC127" i="4"/>
  <c r="AB127" i="4"/>
  <c r="AA127" i="4"/>
  <c r="Z127" i="4"/>
  <c r="Y127" i="4"/>
  <c r="X127" i="4"/>
  <c r="W127" i="4"/>
  <c r="V127" i="4"/>
  <c r="U127" i="4"/>
  <c r="T127" i="4"/>
  <c r="S127" i="4"/>
  <c r="R127" i="4"/>
  <c r="AC126" i="4"/>
  <c r="AB126" i="4"/>
  <c r="AA126" i="4"/>
  <c r="Z126" i="4"/>
  <c r="Y126" i="4"/>
  <c r="X126" i="4"/>
  <c r="W126" i="4"/>
  <c r="V126" i="4"/>
  <c r="U126" i="4"/>
  <c r="T126" i="4"/>
  <c r="S126" i="4"/>
  <c r="R126" i="4"/>
  <c r="AC125" i="4"/>
  <c r="AB125" i="4"/>
  <c r="AA125" i="4"/>
  <c r="Z125" i="4"/>
  <c r="Y125" i="4"/>
  <c r="X125" i="4"/>
  <c r="W125" i="4"/>
  <c r="V125" i="4"/>
  <c r="U125" i="4"/>
  <c r="T125" i="4"/>
  <c r="S125" i="4"/>
  <c r="R125" i="4"/>
  <c r="AC123" i="4"/>
  <c r="AB123" i="4"/>
  <c r="AA123" i="4"/>
  <c r="Z123" i="4"/>
  <c r="Y123" i="4"/>
  <c r="X123" i="4"/>
  <c r="W123" i="4"/>
  <c r="V123" i="4"/>
  <c r="U123" i="4"/>
  <c r="T123" i="4"/>
  <c r="S123" i="4"/>
  <c r="R123" i="4"/>
  <c r="AC122" i="4"/>
  <c r="AB122" i="4"/>
  <c r="AA122" i="4"/>
  <c r="Z122" i="4"/>
  <c r="Y122" i="4"/>
  <c r="X122" i="4"/>
  <c r="W122" i="4"/>
  <c r="V122" i="4"/>
  <c r="U122" i="4"/>
  <c r="T122" i="4"/>
  <c r="S122" i="4"/>
  <c r="R122" i="4"/>
  <c r="AC121" i="4"/>
  <c r="AB121" i="4"/>
  <c r="AA121" i="4"/>
  <c r="Z121" i="4"/>
  <c r="Y121" i="4"/>
  <c r="X121" i="4"/>
  <c r="W121" i="4"/>
  <c r="V121" i="4"/>
  <c r="U121" i="4"/>
  <c r="T121" i="4"/>
  <c r="S121" i="4"/>
  <c r="R121" i="4"/>
  <c r="AC120" i="4"/>
  <c r="AB120" i="4"/>
  <c r="AA120" i="4"/>
  <c r="Z120" i="4"/>
  <c r="Y120" i="4"/>
  <c r="X120" i="4"/>
  <c r="W120" i="4"/>
  <c r="V120" i="4"/>
  <c r="U120" i="4"/>
  <c r="T120" i="4"/>
  <c r="S120" i="4"/>
  <c r="R120" i="4"/>
  <c r="AC119" i="4"/>
  <c r="AB119" i="4"/>
  <c r="AA119" i="4"/>
  <c r="Z119" i="4"/>
  <c r="Y119" i="4"/>
  <c r="X119" i="4"/>
  <c r="W119" i="4"/>
  <c r="V119" i="4"/>
  <c r="U119" i="4"/>
  <c r="T119" i="4"/>
  <c r="S119" i="4"/>
  <c r="R119" i="4"/>
  <c r="AC118" i="4"/>
  <c r="AB118" i="4"/>
  <c r="AA118" i="4"/>
  <c r="Z118" i="4"/>
  <c r="Y118" i="4"/>
  <c r="X118" i="4"/>
  <c r="W118" i="4"/>
  <c r="V118" i="4"/>
  <c r="U118" i="4"/>
  <c r="T118" i="4"/>
  <c r="S118" i="4"/>
  <c r="R118" i="4"/>
  <c r="AC117" i="4"/>
  <c r="AB117" i="4"/>
  <c r="AA117" i="4"/>
  <c r="Z117" i="4"/>
  <c r="Y117" i="4"/>
  <c r="X117" i="4"/>
  <c r="W117" i="4"/>
  <c r="V117" i="4"/>
  <c r="U117" i="4"/>
  <c r="T117" i="4"/>
  <c r="S117" i="4"/>
  <c r="R117" i="4"/>
  <c r="AC116" i="4"/>
  <c r="AB116" i="4"/>
  <c r="AA116" i="4"/>
  <c r="Z116" i="4"/>
  <c r="Y116" i="4"/>
  <c r="X116" i="4"/>
  <c r="W116" i="4"/>
  <c r="V116" i="4"/>
  <c r="U116" i="4"/>
  <c r="T116" i="4"/>
  <c r="S116" i="4"/>
  <c r="R116" i="4"/>
  <c r="AC115" i="4"/>
  <c r="AB115" i="4"/>
  <c r="AA115" i="4"/>
  <c r="Z115" i="4"/>
  <c r="Y115" i="4"/>
  <c r="X115" i="4"/>
  <c r="W115" i="4"/>
  <c r="V115" i="4"/>
  <c r="U115" i="4"/>
  <c r="T115" i="4"/>
  <c r="S115" i="4"/>
  <c r="R115" i="4"/>
  <c r="AC114" i="4"/>
  <c r="AB114" i="4"/>
  <c r="AA114" i="4"/>
  <c r="Z114" i="4"/>
  <c r="Y114" i="4"/>
  <c r="X114" i="4"/>
  <c r="W114" i="4"/>
  <c r="V114" i="4"/>
  <c r="U114" i="4"/>
  <c r="T114" i="4"/>
  <c r="S114" i="4"/>
  <c r="R114" i="4"/>
  <c r="AC113" i="4"/>
  <c r="AB113" i="4"/>
  <c r="AA113" i="4"/>
  <c r="Z113" i="4"/>
  <c r="Y113" i="4"/>
  <c r="X113" i="4"/>
  <c r="W113" i="4"/>
  <c r="V113" i="4"/>
  <c r="U113" i="4"/>
  <c r="T113" i="4"/>
  <c r="S113" i="4"/>
  <c r="R113" i="4"/>
  <c r="AC112" i="4"/>
  <c r="AB112" i="4"/>
  <c r="AA112" i="4"/>
  <c r="Z112" i="4"/>
  <c r="Y112" i="4"/>
  <c r="X112" i="4"/>
  <c r="W112" i="4"/>
  <c r="V112" i="4"/>
  <c r="U112" i="4"/>
  <c r="T112" i="4"/>
  <c r="S112" i="4"/>
  <c r="R112" i="4"/>
  <c r="AC110" i="4"/>
  <c r="AB110" i="4"/>
  <c r="AA110" i="4"/>
  <c r="Z110" i="4"/>
  <c r="AC109" i="4"/>
  <c r="AB109" i="4"/>
  <c r="AA109" i="4"/>
  <c r="Z109" i="4"/>
  <c r="Y109" i="4"/>
  <c r="X109" i="4"/>
  <c r="W109" i="4"/>
  <c r="V109" i="4"/>
  <c r="U109" i="4"/>
  <c r="T109" i="4"/>
  <c r="S109" i="4"/>
  <c r="R109" i="4"/>
  <c r="AC108" i="4"/>
  <c r="AB108" i="4"/>
  <c r="AA108" i="4"/>
  <c r="Z108" i="4"/>
  <c r="Y108" i="4"/>
  <c r="X108" i="4"/>
  <c r="W108" i="4"/>
  <c r="V108" i="4"/>
  <c r="U108" i="4"/>
  <c r="T108" i="4"/>
  <c r="S108" i="4"/>
  <c r="R108" i="4"/>
  <c r="AC107" i="4"/>
  <c r="AB107" i="4"/>
  <c r="AA107" i="4"/>
  <c r="Z107" i="4"/>
  <c r="Y107" i="4"/>
  <c r="X107" i="4"/>
  <c r="W107" i="4"/>
  <c r="V107" i="4"/>
  <c r="U107" i="4"/>
  <c r="T107" i="4"/>
  <c r="S107" i="4"/>
  <c r="R107" i="4"/>
  <c r="AC106" i="4"/>
  <c r="AB106" i="4"/>
  <c r="AA106" i="4"/>
  <c r="Z106" i="4"/>
  <c r="Y106" i="4"/>
  <c r="X106" i="4"/>
  <c r="W106" i="4"/>
  <c r="V106" i="4"/>
  <c r="U106" i="4"/>
  <c r="T106" i="4"/>
  <c r="S106" i="4"/>
  <c r="R106" i="4"/>
  <c r="AC105" i="4"/>
  <c r="AB105" i="4"/>
  <c r="AA105" i="4"/>
  <c r="Z105" i="4"/>
  <c r="Y105" i="4"/>
  <c r="X105" i="4"/>
  <c r="W105" i="4"/>
  <c r="V105" i="4"/>
  <c r="U105" i="4"/>
  <c r="T105" i="4"/>
  <c r="S105" i="4"/>
  <c r="R105" i="4"/>
  <c r="AC104" i="4"/>
  <c r="AB104" i="4"/>
  <c r="AA104" i="4"/>
  <c r="Z104" i="4"/>
  <c r="Y104" i="4"/>
  <c r="X104" i="4"/>
  <c r="W104" i="4"/>
  <c r="V104" i="4"/>
  <c r="U104" i="4"/>
  <c r="T104" i="4"/>
  <c r="S104" i="4"/>
  <c r="R104" i="4"/>
  <c r="AC103" i="4"/>
  <c r="AB103" i="4"/>
  <c r="AA103" i="4"/>
  <c r="Z103" i="4"/>
  <c r="Y103" i="4"/>
  <c r="X103" i="4"/>
  <c r="W103" i="4"/>
  <c r="V103" i="4"/>
  <c r="U103" i="4"/>
  <c r="T103" i="4"/>
  <c r="S103" i="4"/>
  <c r="R103" i="4"/>
  <c r="AC102" i="4"/>
  <c r="AB102" i="4"/>
  <c r="AA102" i="4"/>
  <c r="Z102" i="4"/>
  <c r="Y102" i="4"/>
  <c r="X102" i="4"/>
  <c r="W102" i="4"/>
  <c r="V102" i="4"/>
  <c r="U102" i="4"/>
  <c r="T102" i="4"/>
  <c r="S102" i="4"/>
  <c r="R102" i="4"/>
  <c r="AC101" i="4"/>
  <c r="AB101" i="4"/>
  <c r="AA101" i="4"/>
  <c r="Z101" i="4"/>
  <c r="Y101" i="4"/>
  <c r="X101" i="4"/>
  <c r="W101" i="4"/>
  <c r="V101" i="4"/>
  <c r="U101" i="4"/>
  <c r="T101" i="4"/>
  <c r="S101" i="4"/>
  <c r="R101" i="4"/>
  <c r="AC100" i="4"/>
  <c r="AB100" i="4"/>
  <c r="AA100" i="4"/>
  <c r="Z100" i="4"/>
  <c r="Y100" i="4"/>
  <c r="X100" i="4"/>
  <c r="W100" i="4"/>
  <c r="V100" i="4"/>
  <c r="U100" i="4"/>
  <c r="T100" i="4"/>
  <c r="S100" i="4"/>
  <c r="R100" i="4"/>
  <c r="AC99" i="4"/>
  <c r="AB99" i="4"/>
  <c r="AA99" i="4"/>
  <c r="Z99" i="4"/>
  <c r="Y99" i="4"/>
  <c r="X99" i="4"/>
  <c r="W99" i="4"/>
  <c r="V99" i="4"/>
  <c r="U99" i="4"/>
  <c r="T99" i="4"/>
  <c r="S99" i="4"/>
  <c r="R99" i="4"/>
  <c r="AC98" i="4"/>
  <c r="AB98" i="4"/>
  <c r="AA98" i="4"/>
  <c r="Z98" i="4"/>
  <c r="Y98" i="4"/>
  <c r="X98" i="4"/>
  <c r="W98" i="4"/>
  <c r="V98" i="4"/>
  <c r="U98" i="4"/>
  <c r="T98" i="4"/>
  <c r="S98" i="4"/>
  <c r="R98" i="4"/>
  <c r="AC97" i="4"/>
  <c r="AB97" i="4"/>
  <c r="AA97" i="4"/>
  <c r="Z97" i="4"/>
  <c r="Y97" i="4"/>
  <c r="X97" i="4"/>
  <c r="W97" i="4"/>
  <c r="V97" i="4"/>
  <c r="U97" i="4"/>
  <c r="T97" i="4"/>
  <c r="S97" i="4"/>
  <c r="R97" i="4"/>
  <c r="AC96" i="4"/>
  <c r="AB96" i="4"/>
  <c r="AA96" i="4"/>
  <c r="Z96" i="4"/>
  <c r="Y96" i="4"/>
  <c r="X96" i="4"/>
  <c r="W96" i="4"/>
  <c r="V96" i="4"/>
  <c r="U96" i="4"/>
  <c r="T96" i="4"/>
  <c r="S96" i="4"/>
  <c r="R96" i="4"/>
  <c r="AC95" i="4"/>
  <c r="AB95" i="4"/>
  <c r="AA95" i="4"/>
  <c r="Z95" i="4"/>
  <c r="Y95" i="4"/>
  <c r="X95" i="4"/>
  <c r="W95" i="4"/>
  <c r="V95" i="4"/>
  <c r="U95" i="4"/>
  <c r="T95" i="4"/>
  <c r="S95" i="4"/>
  <c r="R95" i="4"/>
  <c r="AC94" i="4"/>
  <c r="AB94" i="4"/>
  <c r="AA94" i="4"/>
  <c r="Z94" i="4"/>
  <c r="Y94" i="4"/>
  <c r="X94" i="4"/>
  <c r="W94" i="4"/>
  <c r="V94" i="4"/>
  <c r="U94" i="4"/>
  <c r="T94" i="4"/>
  <c r="S94" i="4"/>
  <c r="R94" i="4"/>
  <c r="AC93" i="4"/>
  <c r="AB93" i="4"/>
  <c r="AA93" i="4"/>
  <c r="Z93" i="4"/>
  <c r="Y93" i="4"/>
  <c r="X93" i="4"/>
  <c r="W93" i="4"/>
  <c r="V93" i="4"/>
  <c r="U93" i="4"/>
  <c r="T93" i="4"/>
  <c r="S93" i="4"/>
  <c r="R93" i="4"/>
  <c r="AC91" i="4"/>
  <c r="AB91" i="4"/>
  <c r="AA91" i="4"/>
  <c r="Z91" i="4"/>
  <c r="Y91" i="4"/>
  <c r="X91" i="4"/>
  <c r="W91" i="4"/>
  <c r="V91" i="4"/>
  <c r="U91" i="4"/>
  <c r="T91" i="4"/>
  <c r="S91" i="4"/>
  <c r="R91" i="4"/>
  <c r="AC90" i="4"/>
  <c r="AB90" i="4"/>
  <c r="AA90" i="4"/>
  <c r="Z90" i="4"/>
  <c r="Y90" i="4"/>
  <c r="X90" i="4"/>
  <c r="W90" i="4"/>
  <c r="V90" i="4"/>
  <c r="U90" i="4"/>
  <c r="T90" i="4"/>
  <c r="S90" i="4"/>
  <c r="R90" i="4"/>
  <c r="AC89" i="4"/>
  <c r="AB89" i="4"/>
  <c r="AA89" i="4"/>
  <c r="Z89" i="4"/>
  <c r="Y89" i="4"/>
  <c r="X89" i="4"/>
  <c r="W89" i="4"/>
  <c r="V89" i="4"/>
  <c r="U89" i="4"/>
  <c r="T89" i="4"/>
  <c r="S89" i="4"/>
  <c r="R89" i="4"/>
  <c r="AC88" i="4"/>
  <c r="AB88" i="4"/>
  <c r="AA88" i="4"/>
  <c r="Z88" i="4"/>
  <c r="Y88" i="4"/>
  <c r="X88" i="4"/>
  <c r="W88" i="4"/>
  <c r="V88" i="4"/>
  <c r="U88" i="4"/>
  <c r="T88" i="4"/>
  <c r="S88" i="4"/>
  <c r="R88" i="4"/>
  <c r="AC87" i="4"/>
  <c r="AB87" i="4"/>
  <c r="AA87" i="4"/>
  <c r="Z87" i="4"/>
  <c r="Y87" i="4"/>
  <c r="X87" i="4"/>
  <c r="W87" i="4"/>
  <c r="V87" i="4"/>
  <c r="U87" i="4"/>
  <c r="T87" i="4"/>
  <c r="S87" i="4"/>
  <c r="R87" i="4"/>
  <c r="AC86" i="4"/>
  <c r="AB86" i="4"/>
  <c r="AA86" i="4"/>
  <c r="Z86" i="4"/>
  <c r="Y86" i="4"/>
  <c r="X86" i="4"/>
  <c r="W86" i="4"/>
  <c r="V86" i="4"/>
  <c r="U86" i="4"/>
  <c r="T86" i="4"/>
  <c r="S86" i="4"/>
  <c r="R86" i="4"/>
  <c r="AC85" i="4"/>
  <c r="AB85" i="4"/>
  <c r="AA85" i="4"/>
  <c r="Z85" i="4"/>
  <c r="Y85" i="4"/>
  <c r="X85" i="4"/>
  <c r="W85" i="4"/>
  <c r="V85" i="4"/>
  <c r="U85" i="4"/>
  <c r="T85" i="4"/>
  <c r="S85" i="4"/>
  <c r="R85" i="4"/>
  <c r="AC84" i="4"/>
  <c r="AB84" i="4"/>
  <c r="AA84" i="4"/>
  <c r="Z84" i="4"/>
  <c r="Y84" i="4"/>
  <c r="X84" i="4"/>
  <c r="W84" i="4"/>
  <c r="V84" i="4"/>
  <c r="U84" i="4"/>
  <c r="T84" i="4"/>
  <c r="S84" i="4"/>
  <c r="R84" i="4"/>
  <c r="AC83" i="4"/>
  <c r="AB83" i="4"/>
  <c r="AA83" i="4"/>
  <c r="Z83" i="4"/>
  <c r="Y83" i="4"/>
  <c r="X83" i="4"/>
  <c r="W83" i="4"/>
  <c r="V83" i="4"/>
  <c r="U83" i="4"/>
  <c r="T83" i="4"/>
  <c r="S83" i="4"/>
  <c r="R83" i="4"/>
  <c r="AC82" i="4"/>
  <c r="AB82" i="4"/>
  <c r="AA82" i="4"/>
  <c r="Z82" i="4"/>
  <c r="Y82" i="4"/>
  <c r="X82" i="4"/>
  <c r="W82" i="4"/>
  <c r="V82" i="4"/>
  <c r="U82" i="4"/>
  <c r="T82" i="4"/>
  <c r="S82" i="4"/>
  <c r="R82" i="4"/>
  <c r="AC80" i="4"/>
  <c r="AB80" i="4"/>
  <c r="AA80" i="4"/>
  <c r="Z80" i="4"/>
  <c r="Y80" i="4"/>
  <c r="X80" i="4"/>
  <c r="W80" i="4"/>
  <c r="V80" i="4"/>
  <c r="U80" i="4"/>
  <c r="T80" i="4"/>
  <c r="S80" i="4"/>
  <c r="R80" i="4"/>
  <c r="AC79" i="4"/>
  <c r="AB79" i="4"/>
  <c r="AA79" i="4"/>
  <c r="Z79" i="4"/>
  <c r="Y79" i="4"/>
  <c r="X79" i="4"/>
  <c r="W79" i="4"/>
  <c r="V79" i="4"/>
  <c r="U79" i="4"/>
  <c r="T79" i="4"/>
  <c r="S79" i="4"/>
  <c r="R79" i="4"/>
  <c r="AC78" i="4"/>
  <c r="AB78" i="4"/>
  <c r="AA78" i="4"/>
  <c r="Z78" i="4"/>
  <c r="Y78" i="4"/>
  <c r="X78" i="4"/>
  <c r="W78" i="4"/>
  <c r="V78" i="4"/>
  <c r="U78" i="4"/>
  <c r="T78" i="4"/>
  <c r="S78" i="4"/>
  <c r="R78" i="4"/>
  <c r="AC77" i="4"/>
  <c r="AB77" i="4"/>
  <c r="AA77" i="4"/>
  <c r="Z77" i="4"/>
  <c r="Y77" i="4"/>
  <c r="X77" i="4"/>
  <c r="W77" i="4"/>
  <c r="V77" i="4"/>
  <c r="U77" i="4"/>
  <c r="T77" i="4"/>
  <c r="S77" i="4"/>
  <c r="R77" i="4"/>
  <c r="AC76" i="4"/>
  <c r="AB76" i="4"/>
  <c r="AA76" i="4"/>
  <c r="Z76" i="4"/>
  <c r="Y76" i="4"/>
  <c r="X76" i="4"/>
  <c r="W76" i="4"/>
  <c r="V76" i="4"/>
  <c r="U76" i="4"/>
  <c r="T76" i="4"/>
  <c r="S76" i="4"/>
  <c r="R76" i="4"/>
  <c r="AC74" i="4"/>
  <c r="AB74" i="4"/>
  <c r="AA74" i="4"/>
  <c r="Z74" i="4"/>
  <c r="Y74" i="4"/>
  <c r="X74" i="4"/>
  <c r="W74" i="4"/>
  <c r="V74" i="4"/>
  <c r="U74" i="4"/>
  <c r="T74" i="4"/>
  <c r="S74" i="4"/>
  <c r="R74" i="4"/>
  <c r="AC73" i="4"/>
  <c r="AB73" i="4"/>
  <c r="AA73" i="4"/>
  <c r="Z73" i="4"/>
  <c r="Y73" i="4"/>
  <c r="X73" i="4"/>
  <c r="W73" i="4"/>
  <c r="V73" i="4"/>
  <c r="U73" i="4"/>
  <c r="T73" i="4"/>
  <c r="S73" i="4"/>
  <c r="R73" i="4"/>
  <c r="AC72" i="4"/>
  <c r="AB72" i="4"/>
  <c r="AA72" i="4"/>
  <c r="Z72" i="4"/>
  <c r="Y72" i="4"/>
  <c r="X72" i="4"/>
  <c r="W72" i="4"/>
  <c r="V72" i="4"/>
  <c r="U72" i="4"/>
  <c r="T72" i="4"/>
  <c r="S72" i="4"/>
  <c r="R72" i="4"/>
  <c r="AC71" i="4"/>
  <c r="AB71" i="4"/>
  <c r="AA71" i="4"/>
  <c r="Z71" i="4"/>
  <c r="Y71" i="4"/>
  <c r="X71" i="4"/>
  <c r="W71" i="4"/>
  <c r="V71" i="4"/>
  <c r="U71" i="4"/>
  <c r="T71" i="4"/>
  <c r="S71" i="4"/>
  <c r="R71" i="4"/>
  <c r="AC70" i="4"/>
  <c r="AB70" i="4"/>
  <c r="AA70" i="4"/>
  <c r="Z70" i="4"/>
  <c r="Y70" i="4"/>
  <c r="X70" i="4"/>
  <c r="W70" i="4"/>
  <c r="V70" i="4"/>
  <c r="U70" i="4"/>
  <c r="T70" i="4"/>
  <c r="S70" i="4"/>
  <c r="R70" i="4"/>
  <c r="AC69" i="4"/>
  <c r="AB69" i="4"/>
  <c r="AA69" i="4"/>
  <c r="Z69" i="4"/>
  <c r="Y69" i="4"/>
  <c r="X69" i="4"/>
  <c r="W69" i="4"/>
  <c r="V69" i="4"/>
  <c r="U69" i="4"/>
  <c r="T69" i="4"/>
  <c r="S69" i="4"/>
  <c r="R69" i="4"/>
  <c r="AC68" i="4"/>
  <c r="AB68" i="4"/>
  <c r="AA68" i="4"/>
  <c r="Z68" i="4"/>
  <c r="Y68" i="4"/>
  <c r="X68" i="4"/>
  <c r="W68" i="4"/>
  <c r="V68" i="4"/>
  <c r="U68" i="4"/>
  <c r="T68" i="4"/>
  <c r="S68" i="4"/>
  <c r="R68" i="4"/>
  <c r="AC67" i="4"/>
  <c r="AB67" i="4"/>
  <c r="AA67" i="4"/>
  <c r="Z67" i="4"/>
  <c r="Y67" i="4"/>
  <c r="X67" i="4"/>
  <c r="W67" i="4"/>
  <c r="V67" i="4"/>
  <c r="U67" i="4"/>
  <c r="T67" i="4"/>
  <c r="S67" i="4"/>
  <c r="R67" i="4"/>
  <c r="AC66" i="4"/>
  <c r="AB66" i="4"/>
  <c r="AA66" i="4"/>
  <c r="Z66" i="4"/>
  <c r="Y66" i="4"/>
  <c r="X66" i="4"/>
  <c r="W66" i="4"/>
  <c r="V66" i="4"/>
  <c r="U66" i="4"/>
  <c r="T66" i="4"/>
  <c r="S66" i="4"/>
  <c r="R66" i="4"/>
  <c r="AC65" i="4"/>
  <c r="AB65" i="4"/>
  <c r="AA65" i="4"/>
  <c r="Z65" i="4"/>
  <c r="Y65" i="4"/>
  <c r="X65" i="4"/>
  <c r="W65" i="4"/>
  <c r="V65" i="4"/>
  <c r="U65" i="4"/>
  <c r="T65" i="4"/>
  <c r="S65" i="4"/>
  <c r="R65" i="4"/>
  <c r="AC62" i="4"/>
  <c r="AB62" i="4"/>
  <c r="AA62" i="4"/>
  <c r="Z62" i="4"/>
  <c r="Y62" i="4"/>
  <c r="X62" i="4"/>
  <c r="W62" i="4"/>
  <c r="V62" i="4"/>
  <c r="U62" i="4"/>
  <c r="T62" i="4"/>
  <c r="S62" i="4"/>
  <c r="R62" i="4"/>
  <c r="AC61" i="4"/>
  <c r="AB61" i="4"/>
  <c r="AA61" i="4"/>
  <c r="Z61" i="4"/>
  <c r="Y61" i="4"/>
  <c r="X61" i="4"/>
  <c r="W61" i="4"/>
  <c r="V61" i="4"/>
  <c r="U61" i="4"/>
  <c r="T61" i="4"/>
  <c r="S61" i="4"/>
  <c r="R61" i="4"/>
  <c r="AC60" i="4"/>
  <c r="AB60" i="4"/>
  <c r="AA60" i="4"/>
  <c r="Z60" i="4"/>
  <c r="Y60" i="4"/>
  <c r="X60" i="4"/>
  <c r="W60" i="4"/>
  <c r="V60" i="4"/>
  <c r="U60" i="4"/>
  <c r="T60" i="4"/>
  <c r="S60" i="4"/>
  <c r="R60" i="4"/>
  <c r="AC59" i="4"/>
  <c r="AB59" i="4"/>
  <c r="AA59" i="4"/>
  <c r="Z59" i="4"/>
  <c r="Y59" i="4"/>
  <c r="X59" i="4"/>
  <c r="W59" i="4"/>
  <c r="V59" i="4"/>
  <c r="U59" i="4"/>
  <c r="T59" i="4"/>
  <c r="S59" i="4"/>
  <c r="R59" i="4"/>
  <c r="AC58" i="4"/>
  <c r="AB58" i="4"/>
  <c r="AA58" i="4"/>
  <c r="Z58" i="4"/>
  <c r="Y58" i="4"/>
  <c r="X58" i="4"/>
  <c r="W58" i="4"/>
  <c r="V58" i="4"/>
  <c r="U58" i="4"/>
  <c r="T58" i="4"/>
  <c r="S58" i="4"/>
  <c r="R58" i="4"/>
  <c r="AC57" i="4"/>
  <c r="AB57" i="4"/>
  <c r="AA57" i="4"/>
  <c r="Z57" i="4"/>
  <c r="Y57" i="4"/>
  <c r="X57" i="4"/>
  <c r="W57" i="4"/>
  <c r="V57" i="4"/>
  <c r="U57" i="4"/>
  <c r="T57" i="4"/>
  <c r="S57" i="4"/>
  <c r="R57" i="4"/>
  <c r="AC56" i="4"/>
  <c r="AB56" i="4"/>
  <c r="AA56" i="4"/>
  <c r="Z56" i="4"/>
  <c r="Y56" i="4"/>
  <c r="X56" i="4"/>
  <c r="W56" i="4"/>
  <c r="V56" i="4"/>
  <c r="U56" i="4"/>
  <c r="T56" i="4"/>
  <c r="S56" i="4"/>
  <c r="R56" i="4"/>
  <c r="AC55" i="4"/>
  <c r="AB55" i="4"/>
  <c r="AA55" i="4"/>
  <c r="Z55" i="4"/>
  <c r="Y55" i="4"/>
  <c r="X55" i="4"/>
  <c r="W55" i="4"/>
  <c r="V55" i="4"/>
  <c r="U55" i="4"/>
  <c r="T55" i="4"/>
  <c r="S55" i="4"/>
  <c r="R55" i="4"/>
  <c r="AC54" i="4"/>
  <c r="AB54" i="4"/>
  <c r="AA54" i="4"/>
  <c r="Z54" i="4"/>
  <c r="Y54" i="4"/>
  <c r="X54" i="4"/>
  <c r="W54" i="4"/>
  <c r="V54" i="4"/>
  <c r="U54" i="4"/>
  <c r="T54" i="4"/>
  <c r="S54" i="4"/>
  <c r="R54" i="4"/>
  <c r="AC53" i="4"/>
  <c r="AB53" i="4"/>
  <c r="AA53" i="4"/>
  <c r="Z53" i="4"/>
  <c r="Y53" i="4"/>
  <c r="X53" i="4"/>
  <c r="W53" i="4"/>
  <c r="V53" i="4"/>
  <c r="U53" i="4"/>
  <c r="T53" i="4"/>
  <c r="S53" i="4"/>
  <c r="R53" i="4"/>
  <c r="AC52" i="4"/>
  <c r="AB52" i="4"/>
  <c r="AA52" i="4"/>
  <c r="Z52" i="4"/>
  <c r="Y52" i="4"/>
  <c r="X52" i="4"/>
  <c r="W52" i="4"/>
  <c r="V52" i="4"/>
  <c r="U52" i="4"/>
  <c r="T52" i="4"/>
  <c r="S52" i="4"/>
  <c r="R52" i="4"/>
  <c r="AC51" i="4"/>
  <c r="AB51" i="4"/>
  <c r="AA51" i="4"/>
  <c r="Z51" i="4"/>
  <c r="Y51" i="4"/>
  <c r="X51" i="4"/>
  <c r="W51" i="4"/>
  <c r="V51" i="4"/>
  <c r="U51" i="4"/>
  <c r="T51" i="4"/>
  <c r="S51" i="4"/>
  <c r="R51" i="4"/>
  <c r="AC50" i="4"/>
  <c r="AB50" i="4"/>
  <c r="AA50" i="4"/>
  <c r="Z50" i="4"/>
  <c r="Y50" i="4"/>
  <c r="X50" i="4"/>
  <c r="W50" i="4"/>
  <c r="V50" i="4"/>
  <c r="U50" i="4"/>
  <c r="T50" i="4"/>
  <c r="S50" i="4"/>
  <c r="R50" i="4"/>
  <c r="AC48" i="4"/>
  <c r="AB48" i="4"/>
  <c r="AA48" i="4"/>
  <c r="Z48" i="4"/>
  <c r="Y48" i="4"/>
  <c r="X48" i="4"/>
  <c r="W48" i="4"/>
  <c r="V48" i="4"/>
  <c r="U48" i="4"/>
  <c r="T48" i="4"/>
  <c r="S48" i="4"/>
  <c r="R48" i="4"/>
  <c r="AC47" i="4"/>
  <c r="AB47" i="4"/>
  <c r="AA47" i="4"/>
  <c r="Z47" i="4"/>
  <c r="Y47" i="4"/>
  <c r="X47" i="4"/>
  <c r="W47" i="4"/>
  <c r="V47" i="4"/>
  <c r="U47" i="4"/>
  <c r="T47" i="4"/>
  <c r="S47" i="4"/>
  <c r="R47" i="4"/>
  <c r="AC46" i="4"/>
  <c r="AB46" i="4"/>
  <c r="AA46" i="4"/>
  <c r="Z46" i="4"/>
  <c r="Y46" i="4"/>
  <c r="X46" i="4"/>
  <c r="W46" i="4"/>
  <c r="V46" i="4"/>
  <c r="U46" i="4"/>
  <c r="T46" i="4"/>
  <c r="S46" i="4"/>
  <c r="R46" i="4"/>
  <c r="AC45" i="4"/>
  <c r="AB45" i="4"/>
  <c r="AA45" i="4"/>
  <c r="Z45" i="4"/>
  <c r="Y45" i="4"/>
  <c r="X45" i="4"/>
  <c r="W45" i="4"/>
  <c r="V45" i="4"/>
  <c r="U45" i="4"/>
  <c r="T45" i="4"/>
  <c r="S45" i="4"/>
  <c r="R45" i="4"/>
  <c r="AC44" i="4"/>
  <c r="AB44" i="4"/>
  <c r="AA44" i="4"/>
  <c r="Z44" i="4"/>
  <c r="Y44" i="4"/>
  <c r="X44" i="4"/>
  <c r="W44" i="4"/>
  <c r="V44" i="4"/>
  <c r="U44" i="4"/>
  <c r="T44" i="4"/>
  <c r="S44" i="4"/>
  <c r="R44" i="4"/>
  <c r="AC43" i="4"/>
  <c r="AB43" i="4"/>
  <c r="AA43" i="4"/>
  <c r="Z43" i="4"/>
  <c r="Y43" i="4"/>
  <c r="X43" i="4"/>
  <c r="W43" i="4"/>
  <c r="V43" i="4"/>
  <c r="U43" i="4"/>
  <c r="T43" i="4"/>
  <c r="S43" i="4"/>
  <c r="R43" i="4"/>
  <c r="AC42" i="4"/>
  <c r="AB42" i="4"/>
  <c r="AA42" i="4"/>
  <c r="Z42" i="4"/>
  <c r="Y42" i="4"/>
  <c r="X42" i="4"/>
  <c r="W42" i="4"/>
  <c r="V42" i="4"/>
  <c r="U42" i="4"/>
  <c r="T42" i="4"/>
  <c r="S42" i="4"/>
  <c r="R42" i="4"/>
  <c r="AC41" i="4"/>
  <c r="AB41" i="4"/>
  <c r="AA41" i="4"/>
  <c r="Z41" i="4"/>
  <c r="Y41" i="4"/>
  <c r="X41" i="4"/>
  <c r="W41" i="4"/>
  <c r="V41" i="4"/>
  <c r="U41" i="4"/>
  <c r="T41" i="4"/>
  <c r="S41" i="4"/>
  <c r="R41" i="4"/>
  <c r="AC40" i="4"/>
  <c r="AB40" i="4"/>
  <c r="AA40" i="4"/>
  <c r="Z40" i="4"/>
  <c r="Y40" i="4"/>
  <c r="X40" i="4"/>
  <c r="W40" i="4"/>
  <c r="V40" i="4"/>
  <c r="U40" i="4"/>
  <c r="T40" i="4"/>
  <c r="S40" i="4"/>
  <c r="R40" i="4"/>
  <c r="AC39" i="4"/>
  <c r="AB39" i="4"/>
  <c r="AA39" i="4"/>
  <c r="Z39" i="4"/>
  <c r="Y39" i="4"/>
  <c r="X39" i="4"/>
  <c r="W39" i="4"/>
  <c r="V39" i="4"/>
  <c r="U39" i="4"/>
  <c r="T39" i="4"/>
  <c r="S39" i="4"/>
  <c r="R39" i="4"/>
  <c r="AC37" i="4"/>
  <c r="AB37" i="4"/>
  <c r="AA37" i="4"/>
  <c r="Z37" i="4"/>
  <c r="Y37" i="4"/>
  <c r="X37" i="4"/>
  <c r="W37" i="4"/>
  <c r="V37" i="4"/>
  <c r="U37" i="4"/>
  <c r="T37" i="4"/>
  <c r="S37" i="4"/>
  <c r="R37" i="4"/>
  <c r="AC36" i="4"/>
  <c r="AB36" i="4"/>
  <c r="AA36" i="4"/>
  <c r="Z36" i="4"/>
  <c r="Y36" i="4"/>
  <c r="X36" i="4"/>
  <c r="W36" i="4"/>
  <c r="V36" i="4"/>
  <c r="U36" i="4"/>
  <c r="T36" i="4"/>
  <c r="S36" i="4"/>
  <c r="R36" i="4"/>
  <c r="AC35" i="4"/>
  <c r="AB35" i="4"/>
  <c r="AA35" i="4"/>
  <c r="Z35" i="4"/>
  <c r="Y35" i="4"/>
  <c r="X35" i="4"/>
  <c r="W35" i="4"/>
  <c r="V35" i="4"/>
  <c r="U35" i="4"/>
  <c r="T35" i="4"/>
  <c r="S35" i="4"/>
  <c r="R35" i="4"/>
  <c r="AC34" i="4"/>
  <c r="AB34" i="4"/>
  <c r="AA34" i="4"/>
  <c r="Z34" i="4"/>
  <c r="Y34" i="4"/>
  <c r="X34" i="4"/>
  <c r="W34" i="4"/>
  <c r="V34" i="4"/>
  <c r="U34" i="4"/>
  <c r="T34" i="4"/>
  <c r="S34" i="4"/>
  <c r="R34" i="4"/>
  <c r="AC33" i="4"/>
  <c r="AB33" i="4"/>
  <c r="AA33" i="4"/>
  <c r="Z33" i="4"/>
  <c r="Y33" i="4"/>
  <c r="X33" i="4"/>
  <c r="W33" i="4"/>
  <c r="V33" i="4"/>
  <c r="U33" i="4"/>
  <c r="T33" i="4"/>
  <c r="S33" i="4"/>
  <c r="R33" i="4"/>
  <c r="AC32" i="4"/>
  <c r="AB32" i="4"/>
  <c r="AA32" i="4"/>
  <c r="Z32" i="4"/>
  <c r="Y32" i="4"/>
  <c r="X32" i="4"/>
  <c r="W32" i="4"/>
  <c r="V32" i="4"/>
  <c r="U32" i="4"/>
  <c r="T32" i="4"/>
  <c r="S32" i="4"/>
  <c r="R32" i="4"/>
  <c r="AC31" i="4"/>
  <c r="AB31" i="4"/>
  <c r="AA31" i="4"/>
  <c r="Z31" i="4"/>
  <c r="Y31" i="4"/>
  <c r="X31" i="4"/>
  <c r="W31" i="4"/>
  <c r="V31" i="4"/>
  <c r="U31" i="4"/>
  <c r="T31" i="4"/>
  <c r="S31" i="4"/>
  <c r="R31" i="4"/>
  <c r="AC30" i="4"/>
  <c r="AB30" i="4"/>
  <c r="AA30" i="4"/>
  <c r="Z30" i="4"/>
  <c r="Y30" i="4"/>
  <c r="X30" i="4"/>
  <c r="W30" i="4"/>
  <c r="V30" i="4"/>
  <c r="U30" i="4"/>
  <c r="T30" i="4"/>
  <c r="S30" i="4"/>
  <c r="R30" i="4"/>
  <c r="AC29" i="4"/>
  <c r="AB29" i="4"/>
  <c r="AA29" i="4"/>
  <c r="Z29" i="4"/>
  <c r="Y29" i="4"/>
  <c r="X29" i="4"/>
  <c r="W29" i="4"/>
  <c r="V29" i="4"/>
  <c r="U29" i="4"/>
  <c r="T29" i="4"/>
  <c r="S29" i="4"/>
  <c r="R29" i="4"/>
  <c r="AC28" i="4"/>
  <c r="AB28" i="4"/>
  <c r="AA28" i="4"/>
  <c r="Z28" i="4"/>
  <c r="Y28" i="4"/>
  <c r="X28" i="4"/>
  <c r="W28" i="4"/>
  <c r="V28" i="4"/>
  <c r="U28" i="4"/>
  <c r="T28" i="4"/>
  <c r="S28" i="4"/>
  <c r="R28" i="4"/>
  <c r="AC27" i="4"/>
  <c r="AB27" i="4"/>
  <c r="AA27" i="4"/>
  <c r="Z27" i="4"/>
  <c r="Y27" i="4"/>
  <c r="X27" i="4"/>
  <c r="W27" i="4"/>
  <c r="V27" i="4"/>
  <c r="U27" i="4"/>
  <c r="T27" i="4"/>
  <c r="S27" i="4"/>
  <c r="R27" i="4"/>
  <c r="AC25" i="4"/>
  <c r="AB25" i="4"/>
  <c r="AA25" i="4"/>
  <c r="Z25" i="4"/>
  <c r="Y25" i="4"/>
  <c r="X25" i="4"/>
  <c r="W25" i="4"/>
  <c r="V25" i="4"/>
  <c r="U25" i="4"/>
  <c r="T25" i="4"/>
  <c r="S25" i="4"/>
  <c r="R25" i="4"/>
  <c r="AC24" i="4"/>
  <c r="AB24" i="4"/>
  <c r="AA24" i="4"/>
  <c r="Z24" i="4"/>
  <c r="Y24" i="4"/>
  <c r="X24" i="4"/>
  <c r="W24" i="4"/>
  <c r="V24" i="4"/>
  <c r="U24" i="4"/>
  <c r="T24" i="4"/>
  <c r="S24" i="4"/>
  <c r="R24" i="4"/>
  <c r="AC23" i="4"/>
  <c r="AB23" i="4"/>
  <c r="AA23" i="4"/>
  <c r="Z23" i="4"/>
  <c r="Y23" i="4"/>
  <c r="X23" i="4"/>
  <c r="W23" i="4"/>
  <c r="V23" i="4"/>
  <c r="U23" i="4"/>
  <c r="T23" i="4"/>
  <c r="S23" i="4"/>
  <c r="R23" i="4"/>
  <c r="AC22" i="4"/>
  <c r="AB22" i="4"/>
  <c r="AA22" i="4"/>
  <c r="Z22" i="4"/>
  <c r="Y22" i="4"/>
  <c r="X22" i="4"/>
  <c r="W22" i="4"/>
  <c r="V22" i="4"/>
  <c r="U22" i="4"/>
  <c r="T22" i="4"/>
  <c r="S22" i="4"/>
  <c r="R22" i="4"/>
  <c r="AC21" i="4"/>
  <c r="AB21" i="4"/>
  <c r="AA21" i="4"/>
  <c r="Z21" i="4"/>
  <c r="Y21" i="4"/>
  <c r="X21" i="4"/>
  <c r="W21" i="4"/>
  <c r="V21" i="4"/>
  <c r="U21" i="4"/>
  <c r="T21" i="4"/>
  <c r="S21" i="4"/>
  <c r="R21" i="4"/>
  <c r="AC20" i="4"/>
  <c r="AB20" i="4"/>
  <c r="AA20" i="4"/>
  <c r="Z20" i="4"/>
  <c r="Y20" i="4"/>
  <c r="X20" i="4"/>
  <c r="W20" i="4"/>
  <c r="V20" i="4"/>
  <c r="U20" i="4"/>
  <c r="T20" i="4"/>
  <c r="S20" i="4"/>
  <c r="R20" i="4"/>
  <c r="AC19" i="4"/>
  <c r="AB19" i="4"/>
  <c r="AA19" i="4"/>
  <c r="Z19" i="4"/>
  <c r="Y19" i="4"/>
  <c r="X19" i="4"/>
  <c r="W19" i="4"/>
  <c r="V19" i="4"/>
  <c r="U19" i="4"/>
  <c r="T19" i="4"/>
  <c r="S19" i="4"/>
  <c r="R19" i="4"/>
  <c r="AC18" i="4"/>
  <c r="AB18" i="4"/>
  <c r="AA18" i="4"/>
  <c r="Z18" i="4"/>
  <c r="Y18" i="4"/>
  <c r="X18" i="4"/>
  <c r="W18" i="4"/>
  <c r="V18" i="4"/>
  <c r="U18" i="4"/>
  <c r="T18" i="4"/>
  <c r="S18" i="4"/>
  <c r="R18" i="4"/>
  <c r="AC17" i="4"/>
  <c r="AB17" i="4"/>
  <c r="AA17" i="4"/>
  <c r="Z17" i="4"/>
  <c r="Y17" i="4"/>
  <c r="X17" i="4"/>
  <c r="W17" i="4"/>
  <c r="V17" i="4"/>
  <c r="U17" i="4"/>
  <c r="T17" i="4"/>
  <c r="S17" i="4"/>
  <c r="R17" i="4"/>
  <c r="AC16" i="4"/>
  <c r="AB16" i="4"/>
  <c r="AA16" i="4"/>
  <c r="Z16" i="4"/>
  <c r="Y16" i="4"/>
  <c r="X16" i="4"/>
  <c r="W16" i="4"/>
  <c r="V16" i="4"/>
  <c r="U16" i="4"/>
  <c r="T16" i="4"/>
  <c r="S16" i="4"/>
  <c r="R16" i="4"/>
  <c r="AC15" i="4"/>
  <c r="AB15" i="4"/>
  <c r="AA15" i="4"/>
  <c r="Z15" i="4"/>
  <c r="Y15" i="4"/>
  <c r="X15" i="4"/>
  <c r="W15" i="4"/>
  <c r="V15" i="4"/>
  <c r="U15" i="4"/>
  <c r="T15" i="4"/>
  <c r="S15" i="4"/>
  <c r="R15" i="4"/>
  <c r="AC14" i="4"/>
  <c r="AB14" i="4"/>
  <c r="AA14" i="4"/>
  <c r="Z14" i="4"/>
  <c r="Y14" i="4"/>
  <c r="X14" i="4"/>
  <c r="W14" i="4"/>
  <c r="V14" i="4"/>
  <c r="U14" i="4"/>
  <c r="T14" i="4"/>
  <c r="S14" i="4"/>
  <c r="R14" i="4"/>
  <c r="AC13" i="4"/>
  <c r="AB13" i="4"/>
  <c r="AA13" i="4"/>
  <c r="Z13" i="4"/>
  <c r="Y13" i="4"/>
  <c r="X13" i="4"/>
  <c r="W13" i="4"/>
  <c r="V13" i="4"/>
  <c r="U13" i="4"/>
  <c r="T13" i="4"/>
  <c r="S13" i="4"/>
  <c r="R13" i="4"/>
  <c r="AC12" i="4"/>
  <c r="AB12" i="4"/>
  <c r="AA12" i="4"/>
  <c r="Z12" i="4"/>
  <c r="Y12" i="4"/>
  <c r="X12" i="4"/>
  <c r="W12" i="4"/>
  <c r="V12" i="4"/>
  <c r="U12" i="4"/>
  <c r="T12" i="4"/>
  <c r="S12" i="4"/>
  <c r="R12" i="4"/>
  <c r="Q63" i="4"/>
  <c r="E63" i="4"/>
  <c r="F63" i="4"/>
  <c r="G63" i="4"/>
  <c r="H63" i="4"/>
  <c r="I63" i="4"/>
  <c r="J63" i="4"/>
  <c r="K63" i="4"/>
  <c r="L63" i="4"/>
  <c r="M63" i="4"/>
  <c r="N63" i="4"/>
  <c r="O63" i="4"/>
  <c r="P63" i="4"/>
  <c r="P150" i="4"/>
  <c r="O150" i="4"/>
  <c r="N150" i="4"/>
  <c r="M150" i="4"/>
  <c r="L150" i="4"/>
  <c r="K150" i="4"/>
  <c r="J150" i="4"/>
  <c r="I150" i="4"/>
  <c r="H150" i="4"/>
  <c r="G150" i="4"/>
  <c r="F150" i="4"/>
  <c r="E150" i="4"/>
  <c r="P149" i="4"/>
  <c r="O149" i="4"/>
  <c r="N149" i="4"/>
  <c r="M149" i="4"/>
  <c r="L149" i="4"/>
  <c r="K149" i="4"/>
  <c r="J149" i="4"/>
  <c r="I149" i="4"/>
  <c r="H149" i="4"/>
  <c r="G149" i="4"/>
  <c r="F149" i="4"/>
  <c r="E149" i="4"/>
  <c r="P148" i="4"/>
  <c r="O148" i="4"/>
  <c r="N148" i="4"/>
  <c r="M148" i="4"/>
  <c r="L148" i="4"/>
  <c r="K148" i="4"/>
  <c r="J148" i="4"/>
  <c r="I148" i="4"/>
  <c r="H148" i="4"/>
  <c r="G148" i="4"/>
  <c r="F148" i="4"/>
  <c r="E148" i="4"/>
  <c r="P147" i="4"/>
  <c r="O147" i="4"/>
  <c r="N147" i="4"/>
  <c r="M147" i="4"/>
  <c r="L147" i="4"/>
  <c r="K147" i="4"/>
  <c r="J147" i="4"/>
  <c r="I147" i="4"/>
  <c r="H147" i="4"/>
  <c r="G147" i="4"/>
  <c r="F147" i="4"/>
  <c r="E147" i="4"/>
  <c r="P146" i="4"/>
  <c r="O146" i="4"/>
  <c r="N146" i="4"/>
  <c r="M146" i="4"/>
  <c r="L146" i="4"/>
  <c r="K146" i="4"/>
  <c r="J146" i="4"/>
  <c r="I146" i="4"/>
  <c r="H146" i="4"/>
  <c r="G146" i="4"/>
  <c r="F146" i="4"/>
  <c r="E146" i="4"/>
  <c r="P145" i="4"/>
  <c r="O145" i="4"/>
  <c r="N145" i="4"/>
  <c r="M145" i="4"/>
  <c r="L145" i="4"/>
  <c r="K145" i="4"/>
  <c r="J145" i="4"/>
  <c r="I145" i="4"/>
  <c r="H145" i="4"/>
  <c r="G145" i="4"/>
  <c r="F145" i="4"/>
  <c r="E145" i="4"/>
  <c r="P144" i="4"/>
  <c r="O144" i="4"/>
  <c r="N144" i="4"/>
  <c r="M144" i="4"/>
  <c r="L144" i="4"/>
  <c r="K144" i="4"/>
  <c r="J144" i="4"/>
  <c r="I144" i="4"/>
  <c r="H144" i="4"/>
  <c r="G144" i="4"/>
  <c r="F144" i="4"/>
  <c r="E144" i="4"/>
  <c r="P142" i="4"/>
  <c r="O142" i="4"/>
  <c r="N142" i="4"/>
  <c r="M142" i="4"/>
  <c r="L142" i="4"/>
  <c r="K142" i="4"/>
  <c r="J142" i="4"/>
  <c r="I142" i="4"/>
  <c r="H142" i="4"/>
  <c r="G142" i="4"/>
  <c r="F142" i="4"/>
  <c r="E142" i="4"/>
  <c r="P141" i="4"/>
  <c r="O141" i="4"/>
  <c r="N141" i="4"/>
  <c r="M141" i="4"/>
  <c r="L141" i="4"/>
  <c r="K141" i="4"/>
  <c r="J141" i="4"/>
  <c r="I141" i="4"/>
  <c r="H141" i="4"/>
  <c r="G141" i="4"/>
  <c r="F141" i="4"/>
  <c r="E141" i="4"/>
  <c r="P140" i="4"/>
  <c r="O140" i="4"/>
  <c r="N140" i="4"/>
  <c r="M140" i="4"/>
  <c r="L140" i="4"/>
  <c r="K140" i="4"/>
  <c r="J140" i="4"/>
  <c r="I140" i="4"/>
  <c r="H140" i="4"/>
  <c r="G140" i="4"/>
  <c r="F140" i="4"/>
  <c r="E140" i="4"/>
  <c r="P139" i="4"/>
  <c r="O139" i="4"/>
  <c r="N139" i="4"/>
  <c r="M139" i="4"/>
  <c r="L139" i="4"/>
  <c r="K139" i="4"/>
  <c r="J139" i="4"/>
  <c r="I139" i="4"/>
  <c r="H139" i="4"/>
  <c r="G139" i="4"/>
  <c r="F139" i="4"/>
  <c r="E139" i="4"/>
  <c r="P137" i="4"/>
  <c r="O137" i="4"/>
  <c r="N137" i="4"/>
  <c r="M137" i="4"/>
  <c r="L137" i="4"/>
  <c r="K137" i="4"/>
  <c r="J137" i="4"/>
  <c r="I137" i="4"/>
  <c r="H137" i="4"/>
  <c r="G137" i="4"/>
  <c r="F137" i="4"/>
  <c r="E137" i="4"/>
  <c r="P136" i="4"/>
  <c r="O136" i="4"/>
  <c r="N136" i="4"/>
  <c r="M136" i="4"/>
  <c r="L136" i="4"/>
  <c r="K136" i="4"/>
  <c r="J136" i="4"/>
  <c r="I136" i="4"/>
  <c r="H136" i="4"/>
  <c r="G136" i="4"/>
  <c r="F136" i="4"/>
  <c r="E136" i="4"/>
  <c r="P135" i="4"/>
  <c r="O135" i="4"/>
  <c r="N135" i="4"/>
  <c r="M135" i="4"/>
  <c r="L135" i="4"/>
  <c r="K135" i="4"/>
  <c r="J135" i="4"/>
  <c r="I135" i="4"/>
  <c r="H135" i="4"/>
  <c r="G135" i="4"/>
  <c r="F135" i="4"/>
  <c r="E135" i="4"/>
  <c r="P134" i="4"/>
  <c r="O134" i="4"/>
  <c r="N134" i="4"/>
  <c r="M134" i="4"/>
  <c r="L134" i="4"/>
  <c r="K134" i="4"/>
  <c r="J134" i="4"/>
  <c r="I134" i="4"/>
  <c r="H134" i="4"/>
  <c r="G134" i="4"/>
  <c r="F134" i="4"/>
  <c r="E134" i="4"/>
  <c r="P133" i="4"/>
  <c r="O133" i="4"/>
  <c r="N133" i="4"/>
  <c r="M133" i="4"/>
  <c r="L133" i="4"/>
  <c r="K133" i="4"/>
  <c r="J133" i="4"/>
  <c r="I133" i="4"/>
  <c r="H133" i="4"/>
  <c r="G133" i="4"/>
  <c r="F133" i="4"/>
  <c r="E133" i="4"/>
  <c r="P132" i="4"/>
  <c r="O132" i="4"/>
  <c r="N132" i="4"/>
  <c r="M132" i="4"/>
  <c r="L132" i="4"/>
  <c r="K132" i="4"/>
  <c r="J132" i="4"/>
  <c r="I132" i="4"/>
  <c r="H132" i="4"/>
  <c r="G132" i="4"/>
  <c r="F132" i="4"/>
  <c r="E132" i="4"/>
  <c r="P131" i="4"/>
  <c r="O131" i="4"/>
  <c r="N131" i="4"/>
  <c r="M131" i="4"/>
  <c r="L131" i="4"/>
  <c r="K131" i="4"/>
  <c r="J131" i="4"/>
  <c r="I131" i="4"/>
  <c r="H131" i="4"/>
  <c r="G131" i="4"/>
  <c r="F131" i="4"/>
  <c r="E131" i="4"/>
  <c r="P130" i="4"/>
  <c r="O130" i="4"/>
  <c r="N130" i="4"/>
  <c r="M130" i="4"/>
  <c r="L130" i="4"/>
  <c r="K130" i="4"/>
  <c r="J130" i="4"/>
  <c r="I130" i="4"/>
  <c r="H130" i="4"/>
  <c r="G130" i="4"/>
  <c r="F130" i="4"/>
  <c r="E130" i="4"/>
  <c r="P129" i="4"/>
  <c r="O129" i="4"/>
  <c r="N129" i="4"/>
  <c r="M129" i="4"/>
  <c r="L129" i="4"/>
  <c r="K129" i="4"/>
  <c r="J129" i="4"/>
  <c r="I129" i="4"/>
  <c r="H129" i="4"/>
  <c r="G129" i="4"/>
  <c r="F129" i="4"/>
  <c r="E129" i="4"/>
  <c r="P128" i="4"/>
  <c r="O128" i="4"/>
  <c r="N128" i="4"/>
  <c r="M128" i="4"/>
  <c r="L128" i="4"/>
  <c r="K128" i="4"/>
  <c r="J128" i="4"/>
  <c r="I128" i="4"/>
  <c r="H128" i="4"/>
  <c r="G128" i="4"/>
  <c r="F128" i="4"/>
  <c r="E128" i="4"/>
  <c r="P127" i="4"/>
  <c r="O127" i="4"/>
  <c r="N127" i="4"/>
  <c r="M127" i="4"/>
  <c r="L127" i="4"/>
  <c r="K127" i="4"/>
  <c r="J127" i="4"/>
  <c r="I127" i="4"/>
  <c r="H127" i="4"/>
  <c r="G127" i="4"/>
  <c r="F127" i="4"/>
  <c r="E127" i="4"/>
  <c r="P126" i="4"/>
  <c r="O126" i="4"/>
  <c r="N126" i="4"/>
  <c r="M126" i="4"/>
  <c r="L126" i="4"/>
  <c r="K126" i="4"/>
  <c r="J126" i="4"/>
  <c r="I126" i="4"/>
  <c r="H126" i="4"/>
  <c r="G126" i="4"/>
  <c r="F126" i="4"/>
  <c r="E126" i="4"/>
  <c r="P125" i="4"/>
  <c r="O125" i="4"/>
  <c r="N125" i="4"/>
  <c r="M125" i="4"/>
  <c r="L125" i="4"/>
  <c r="K125" i="4"/>
  <c r="J125" i="4"/>
  <c r="I125" i="4"/>
  <c r="H125" i="4"/>
  <c r="G125" i="4"/>
  <c r="F125" i="4"/>
  <c r="E125" i="4"/>
  <c r="P123" i="4"/>
  <c r="O123" i="4"/>
  <c r="N123" i="4"/>
  <c r="M123" i="4"/>
  <c r="L123" i="4"/>
  <c r="K123" i="4"/>
  <c r="J123" i="4"/>
  <c r="I123" i="4"/>
  <c r="H123" i="4"/>
  <c r="G123" i="4"/>
  <c r="F123" i="4"/>
  <c r="E123" i="4"/>
  <c r="P122" i="4"/>
  <c r="O122" i="4"/>
  <c r="N122" i="4"/>
  <c r="M122" i="4"/>
  <c r="L122" i="4"/>
  <c r="K122" i="4"/>
  <c r="J122" i="4"/>
  <c r="I122" i="4"/>
  <c r="H122" i="4"/>
  <c r="G122" i="4"/>
  <c r="F122" i="4"/>
  <c r="E122" i="4"/>
  <c r="P121" i="4"/>
  <c r="O121" i="4"/>
  <c r="N121" i="4"/>
  <c r="M121" i="4"/>
  <c r="L121" i="4"/>
  <c r="K121" i="4"/>
  <c r="J121" i="4"/>
  <c r="I121" i="4"/>
  <c r="H121" i="4"/>
  <c r="G121" i="4"/>
  <c r="F121" i="4"/>
  <c r="E121" i="4"/>
  <c r="P120" i="4"/>
  <c r="O120" i="4"/>
  <c r="N120" i="4"/>
  <c r="M120" i="4"/>
  <c r="L120" i="4"/>
  <c r="K120" i="4"/>
  <c r="J120" i="4"/>
  <c r="I120" i="4"/>
  <c r="H120" i="4"/>
  <c r="G120" i="4"/>
  <c r="F120" i="4"/>
  <c r="E120" i="4"/>
  <c r="P119" i="4"/>
  <c r="O119" i="4"/>
  <c r="N119" i="4"/>
  <c r="M119" i="4"/>
  <c r="L119" i="4"/>
  <c r="K119" i="4"/>
  <c r="J119" i="4"/>
  <c r="I119" i="4"/>
  <c r="H119" i="4"/>
  <c r="G119" i="4"/>
  <c r="F119" i="4"/>
  <c r="E119" i="4"/>
  <c r="P118" i="4"/>
  <c r="O118" i="4"/>
  <c r="N118" i="4"/>
  <c r="M118" i="4"/>
  <c r="L118" i="4"/>
  <c r="K118" i="4"/>
  <c r="J118" i="4"/>
  <c r="I118" i="4"/>
  <c r="H118" i="4"/>
  <c r="G118" i="4"/>
  <c r="F118" i="4"/>
  <c r="E118" i="4"/>
  <c r="P117" i="4"/>
  <c r="O117" i="4"/>
  <c r="N117" i="4"/>
  <c r="M117" i="4"/>
  <c r="L117" i="4"/>
  <c r="K117" i="4"/>
  <c r="J117" i="4"/>
  <c r="I117" i="4"/>
  <c r="H117" i="4"/>
  <c r="G117" i="4"/>
  <c r="F117" i="4"/>
  <c r="E117" i="4"/>
  <c r="P116" i="4"/>
  <c r="O116" i="4"/>
  <c r="N116" i="4"/>
  <c r="M116" i="4"/>
  <c r="L116" i="4"/>
  <c r="K116" i="4"/>
  <c r="J116" i="4"/>
  <c r="I116" i="4"/>
  <c r="H116" i="4"/>
  <c r="G116" i="4"/>
  <c r="F116" i="4"/>
  <c r="E116" i="4"/>
  <c r="P115" i="4"/>
  <c r="O115" i="4"/>
  <c r="N115" i="4"/>
  <c r="M115" i="4"/>
  <c r="L115" i="4"/>
  <c r="K115" i="4"/>
  <c r="J115" i="4"/>
  <c r="I115" i="4"/>
  <c r="H115" i="4"/>
  <c r="G115" i="4"/>
  <c r="F115" i="4"/>
  <c r="E115" i="4"/>
  <c r="P114" i="4"/>
  <c r="O114" i="4"/>
  <c r="N114" i="4"/>
  <c r="M114" i="4"/>
  <c r="L114" i="4"/>
  <c r="K114" i="4"/>
  <c r="J114" i="4"/>
  <c r="I114" i="4"/>
  <c r="H114" i="4"/>
  <c r="G114" i="4"/>
  <c r="F114" i="4"/>
  <c r="E114" i="4"/>
  <c r="P113" i="4"/>
  <c r="O113" i="4"/>
  <c r="N113" i="4"/>
  <c r="M113" i="4"/>
  <c r="L113" i="4"/>
  <c r="K113" i="4"/>
  <c r="J113" i="4"/>
  <c r="I113" i="4"/>
  <c r="H113" i="4"/>
  <c r="G113" i="4"/>
  <c r="F113" i="4"/>
  <c r="E113" i="4"/>
  <c r="P112" i="4"/>
  <c r="O112" i="4"/>
  <c r="N112" i="4"/>
  <c r="M112" i="4"/>
  <c r="L112" i="4"/>
  <c r="K112" i="4"/>
  <c r="J112" i="4"/>
  <c r="I112" i="4"/>
  <c r="H112" i="4"/>
  <c r="G112" i="4"/>
  <c r="F112" i="4"/>
  <c r="E112" i="4"/>
  <c r="P110" i="4"/>
  <c r="O110" i="4"/>
  <c r="N110" i="4"/>
  <c r="M110" i="4"/>
  <c r="P109" i="4"/>
  <c r="O109" i="4"/>
  <c r="N109" i="4"/>
  <c r="M109" i="4"/>
  <c r="L109" i="4"/>
  <c r="K109" i="4"/>
  <c r="J109" i="4"/>
  <c r="I109" i="4"/>
  <c r="H109" i="4"/>
  <c r="G109" i="4"/>
  <c r="F109" i="4"/>
  <c r="E109" i="4"/>
  <c r="P108" i="4"/>
  <c r="O108" i="4"/>
  <c r="N108" i="4"/>
  <c r="M108" i="4"/>
  <c r="L108" i="4"/>
  <c r="K108" i="4"/>
  <c r="J108" i="4"/>
  <c r="I108" i="4"/>
  <c r="H108" i="4"/>
  <c r="G108" i="4"/>
  <c r="F108" i="4"/>
  <c r="E108" i="4"/>
  <c r="P107" i="4"/>
  <c r="O107" i="4"/>
  <c r="N107" i="4"/>
  <c r="M107" i="4"/>
  <c r="L107" i="4"/>
  <c r="K107" i="4"/>
  <c r="J107" i="4"/>
  <c r="I107" i="4"/>
  <c r="H107" i="4"/>
  <c r="G107" i="4"/>
  <c r="F107" i="4"/>
  <c r="E107" i="4"/>
  <c r="P106" i="4"/>
  <c r="O106" i="4"/>
  <c r="N106" i="4"/>
  <c r="M106" i="4"/>
  <c r="L106" i="4"/>
  <c r="K106" i="4"/>
  <c r="J106" i="4"/>
  <c r="I106" i="4"/>
  <c r="H106" i="4"/>
  <c r="G106" i="4"/>
  <c r="F106" i="4"/>
  <c r="E106" i="4"/>
  <c r="P105" i="4"/>
  <c r="O105" i="4"/>
  <c r="N105" i="4"/>
  <c r="M105" i="4"/>
  <c r="L105" i="4"/>
  <c r="K105" i="4"/>
  <c r="J105" i="4"/>
  <c r="I105" i="4"/>
  <c r="H105" i="4"/>
  <c r="G105" i="4"/>
  <c r="F105" i="4"/>
  <c r="E105" i="4"/>
  <c r="P104" i="4"/>
  <c r="O104" i="4"/>
  <c r="N104" i="4"/>
  <c r="M104" i="4"/>
  <c r="L104" i="4"/>
  <c r="K104" i="4"/>
  <c r="J104" i="4"/>
  <c r="I104" i="4"/>
  <c r="H104" i="4"/>
  <c r="G104" i="4"/>
  <c r="F104" i="4"/>
  <c r="E104" i="4"/>
  <c r="P103" i="4"/>
  <c r="O103" i="4"/>
  <c r="N103" i="4"/>
  <c r="M103" i="4"/>
  <c r="L103" i="4"/>
  <c r="K103" i="4"/>
  <c r="J103" i="4"/>
  <c r="I103" i="4"/>
  <c r="H103" i="4"/>
  <c r="G103" i="4"/>
  <c r="F103" i="4"/>
  <c r="E103" i="4"/>
  <c r="P102" i="4"/>
  <c r="O102" i="4"/>
  <c r="N102" i="4"/>
  <c r="M102" i="4"/>
  <c r="L102" i="4"/>
  <c r="K102" i="4"/>
  <c r="J102" i="4"/>
  <c r="I102" i="4"/>
  <c r="H102" i="4"/>
  <c r="G102" i="4"/>
  <c r="F102" i="4"/>
  <c r="E102" i="4"/>
  <c r="P101" i="4"/>
  <c r="O101" i="4"/>
  <c r="N101" i="4"/>
  <c r="M101" i="4"/>
  <c r="L101" i="4"/>
  <c r="K101" i="4"/>
  <c r="J101" i="4"/>
  <c r="I101" i="4"/>
  <c r="H101" i="4"/>
  <c r="G101" i="4"/>
  <c r="F101" i="4"/>
  <c r="E101" i="4"/>
  <c r="P100" i="4"/>
  <c r="O100" i="4"/>
  <c r="N100" i="4"/>
  <c r="M100" i="4"/>
  <c r="L100" i="4"/>
  <c r="K100" i="4"/>
  <c r="J100" i="4"/>
  <c r="I100" i="4"/>
  <c r="H100" i="4"/>
  <c r="G100" i="4"/>
  <c r="F100" i="4"/>
  <c r="E100" i="4"/>
  <c r="P99" i="4"/>
  <c r="O99" i="4"/>
  <c r="N99" i="4"/>
  <c r="M99" i="4"/>
  <c r="L99" i="4"/>
  <c r="K99" i="4"/>
  <c r="J99" i="4"/>
  <c r="I99" i="4"/>
  <c r="H99" i="4"/>
  <c r="G99" i="4"/>
  <c r="F99" i="4"/>
  <c r="E99" i="4"/>
  <c r="P98" i="4"/>
  <c r="O98" i="4"/>
  <c r="N98" i="4"/>
  <c r="M98" i="4"/>
  <c r="L98" i="4"/>
  <c r="K98" i="4"/>
  <c r="J98" i="4"/>
  <c r="I98" i="4"/>
  <c r="H98" i="4"/>
  <c r="G98" i="4"/>
  <c r="F98" i="4"/>
  <c r="E98" i="4"/>
  <c r="P97" i="4"/>
  <c r="O97" i="4"/>
  <c r="N97" i="4"/>
  <c r="M97" i="4"/>
  <c r="L97" i="4"/>
  <c r="K97" i="4"/>
  <c r="J97" i="4"/>
  <c r="I97" i="4"/>
  <c r="H97" i="4"/>
  <c r="G97" i="4"/>
  <c r="F97" i="4"/>
  <c r="E97" i="4"/>
  <c r="P96" i="4"/>
  <c r="O96" i="4"/>
  <c r="N96" i="4"/>
  <c r="M96" i="4"/>
  <c r="L96" i="4"/>
  <c r="K96" i="4"/>
  <c r="J96" i="4"/>
  <c r="I96" i="4"/>
  <c r="H96" i="4"/>
  <c r="G96" i="4"/>
  <c r="F96" i="4"/>
  <c r="E96" i="4"/>
  <c r="P95" i="4"/>
  <c r="O95" i="4"/>
  <c r="N95" i="4"/>
  <c r="M95" i="4"/>
  <c r="L95" i="4"/>
  <c r="K95" i="4"/>
  <c r="J95" i="4"/>
  <c r="I95" i="4"/>
  <c r="H95" i="4"/>
  <c r="G95" i="4"/>
  <c r="F95" i="4"/>
  <c r="E95" i="4"/>
  <c r="P94" i="4"/>
  <c r="O94" i="4"/>
  <c r="N94" i="4"/>
  <c r="M94" i="4"/>
  <c r="L94" i="4"/>
  <c r="K94" i="4"/>
  <c r="J94" i="4"/>
  <c r="I94" i="4"/>
  <c r="H94" i="4"/>
  <c r="G94" i="4"/>
  <c r="F94" i="4"/>
  <c r="E94" i="4"/>
  <c r="P93" i="4"/>
  <c r="O93" i="4"/>
  <c r="N93" i="4"/>
  <c r="M93" i="4"/>
  <c r="L93" i="4"/>
  <c r="K93" i="4"/>
  <c r="J93" i="4"/>
  <c r="I93" i="4"/>
  <c r="H93" i="4"/>
  <c r="G93" i="4"/>
  <c r="F93" i="4"/>
  <c r="E93" i="4"/>
  <c r="P91" i="4"/>
  <c r="O91" i="4"/>
  <c r="N91" i="4"/>
  <c r="M91" i="4"/>
  <c r="L91" i="4"/>
  <c r="K91" i="4"/>
  <c r="J91" i="4"/>
  <c r="I91" i="4"/>
  <c r="H91" i="4"/>
  <c r="G91" i="4"/>
  <c r="F91" i="4"/>
  <c r="E91" i="4"/>
  <c r="P90" i="4"/>
  <c r="O90" i="4"/>
  <c r="N90" i="4"/>
  <c r="M90" i="4"/>
  <c r="L90" i="4"/>
  <c r="K90" i="4"/>
  <c r="J90" i="4"/>
  <c r="I90" i="4"/>
  <c r="H90" i="4"/>
  <c r="G90" i="4"/>
  <c r="F90" i="4"/>
  <c r="E90" i="4"/>
  <c r="P89" i="4"/>
  <c r="O89" i="4"/>
  <c r="N89" i="4"/>
  <c r="M89" i="4"/>
  <c r="L89" i="4"/>
  <c r="K89" i="4"/>
  <c r="J89" i="4"/>
  <c r="I89" i="4"/>
  <c r="H89" i="4"/>
  <c r="G89" i="4"/>
  <c r="F89" i="4"/>
  <c r="E89" i="4"/>
  <c r="P88" i="4"/>
  <c r="O88" i="4"/>
  <c r="N88" i="4"/>
  <c r="M88" i="4"/>
  <c r="L88" i="4"/>
  <c r="K88" i="4"/>
  <c r="J88" i="4"/>
  <c r="I88" i="4"/>
  <c r="H88" i="4"/>
  <c r="G88" i="4"/>
  <c r="F88" i="4"/>
  <c r="E88" i="4"/>
  <c r="P87" i="4"/>
  <c r="O87" i="4"/>
  <c r="N87" i="4"/>
  <c r="M87" i="4"/>
  <c r="L87" i="4"/>
  <c r="K87" i="4"/>
  <c r="J87" i="4"/>
  <c r="I87" i="4"/>
  <c r="H87" i="4"/>
  <c r="G87" i="4"/>
  <c r="F87" i="4"/>
  <c r="E87" i="4"/>
  <c r="P86" i="4"/>
  <c r="O86" i="4"/>
  <c r="N86" i="4"/>
  <c r="M86" i="4"/>
  <c r="L86" i="4"/>
  <c r="K86" i="4"/>
  <c r="J86" i="4"/>
  <c r="I86" i="4"/>
  <c r="H86" i="4"/>
  <c r="G86" i="4"/>
  <c r="F86" i="4"/>
  <c r="E86" i="4"/>
  <c r="P85" i="4"/>
  <c r="O85" i="4"/>
  <c r="N85" i="4"/>
  <c r="M85" i="4"/>
  <c r="L85" i="4"/>
  <c r="K85" i="4"/>
  <c r="J85" i="4"/>
  <c r="I85" i="4"/>
  <c r="H85" i="4"/>
  <c r="G85" i="4"/>
  <c r="F85" i="4"/>
  <c r="E85" i="4"/>
  <c r="P84" i="4"/>
  <c r="O84" i="4"/>
  <c r="N84" i="4"/>
  <c r="M84" i="4"/>
  <c r="L84" i="4"/>
  <c r="K84" i="4"/>
  <c r="J84" i="4"/>
  <c r="I84" i="4"/>
  <c r="H84" i="4"/>
  <c r="G84" i="4"/>
  <c r="F84" i="4"/>
  <c r="E84" i="4"/>
  <c r="P83" i="4"/>
  <c r="O83" i="4"/>
  <c r="N83" i="4"/>
  <c r="M83" i="4"/>
  <c r="L83" i="4"/>
  <c r="K83" i="4"/>
  <c r="J83" i="4"/>
  <c r="I83" i="4"/>
  <c r="H83" i="4"/>
  <c r="G83" i="4"/>
  <c r="F83" i="4"/>
  <c r="E83" i="4"/>
  <c r="P82" i="4"/>
  <c r="O82" i="4"/>
  <c r="N82" i="4"/>
  <c r="M82" i="4"/>
  <c r="L82" i="4"/>
  <c r="K82" i="4"/>
  <c r="J82" i="4"/>
  <c r="I82" i="4"/>
  <c r="H82" i="4"/>
  <c r="G82" i="4"/>
  <c r="F82" i="4"/>
  <c r="E82" i="4"/>
  <c r="P80" i="4"/>
  <c r="O80" i="4"/>
  <c r="N80" i="4"/>
  <c r="M80" i="4"/>
  <c r="L80" i="4"/>
  <c r="K80" i="4"/>
  <c r="J80" i="4"/>
  <c r="I80" i="4"/>
  <c r="H80" i="4"/>
  <c r="G80" i="4"/>
  <c r="F80" i="4"/>
  <c r="E80" i="4"/>
  <c r="P79" i="4"/>
  <c r="O79" i="4"/>
  <c r="N79" i="4"/>
  <c r="M79" i="4"/>
  <c r="L79" i="4"/>
  <c r="K79" i="4"/>
  <c r="J79" i="4"/>
  <c r="I79" i="4"/>
  <c r="H79" i="4"/>
  <c r="G79" i="4"/>
  <c r="F79" i="4"/>
  <c r="E79" i="4"/>
  <c r="P78" i="4"/>
  <c r="O78" i="4"/>
  <c r="N78" i="4"/>
  <c r="M78" i="4"/>
  <c r="L78" i="4"/>
  <c r="K78" i="4"/>
  <c r="J78" i="4"/>
  <c r="I78" i="4"/>
  <c r="H78" i="4"/>
  <c r="G78" i="4"/>
  <c r="F78" i="4"/>
  <c r="E78" i="4"/>
  <c r="P77" i="4"/>
  <c r="O77" i="4"/>
  <c r="N77" i="4"/>
  <c r="M77" i="4"/>
  <c r="L77" i="4"/>
  <c r="K77" i="4"/>
  <c r="J77" i="4"/>
  <c r="I77" i="4"/>
  <c r="H77" i="4"/>
  <c r="G77" i="4"/>
  <c r="F77" i="4"/>
  <c r="E77" i="4"/>
  <c r="P76" i="4"/>
  <c r="O76" i="4"/>
  <c r="N76" i="4"/>
  <c r="M76" i="4"/>
  <c r="L76" i="4"/>
  <c r="K76" i="4"/>
  <c r="J76" i="4"/>
  <c r="I76" i="4"/>
  <c r="H76" i="4"/>
  <c r="G76" i="4"/>
  <c r="F76" i="4"/>
  <c r="E76" i="4"/>
  <c r="P74" i="4"/>
  <c r="O74" i="4"/>
  <c r="N74" i="4"/>
  <c r="M74" i="4"/>
  <c r="L74" i="4"/>
  <c r="K74" i="4"/>
  <c r="J74" i="4"/>
  <c r="I74" i="4"/>
  <c r="H74" i="4"/>
  <c r="G74" i="4"/>
  <c r="F74" i="4"/>
  <c r="E74" i="4"/>
  <c r="P73" i="4"/>
  <c r="O73" i="4"/>
  <c r="N73" i="4"/>
  <c r="M73" i="4"/>
  <c r="L73" i="4"/>
  <c r="K73" i="4"/>
  <c r="J73" i="4"/>
  <c r="I73" i="4"/>
  <c r="H73" i="4"/>
  <c r="G73" i="4"/>
  <c r="F73" i="4"/>
  <c r="E73" i="4"/>
  <c r="P72" i="4"/>
  <c r="O72" i="4"/>
  <c r="N72" i="4"/>
  <c r="M72" i="4"/>
  <c r="L72" i="4"/>
  <c r="K72" i="4"/>
  <c r="J72" i="4"/>
  <c r="I72" i="4"/>
  <c r="H72" i="4"/>
  <c r="G72" i="4"/>
  <c r="F72" i="4"/>
  <c r="E72" i="4"/>
  <c r="P71" i="4"/>
  <c r="O71" i="4"/>
  <c r="N71" i="4"/>
  <c r="M71" i="4"/>
  <c r="L71" i="4"/>
  <c r="K71" i="4"/>
  <c r="J71" i="4"/>
  <c r="I71" i="4"/>
  <c r="H71" i="4"/>
  <c r="G71" i="4"/>
  <c r="F71" i="4"/>
  <c r="E71" i="4"/>
  <c r="P70" i="4"/>
  <c r="O70" i="4"/>
  <c r="N70" i="4"/>
  <c r="M70" i="4"/>
  <c r="L70" i="4"/>
  <c r="K70" i="4"/>
  <c r="J70" i="4"/>
  <c r="I70" i="4"/>
  <c r="H70" i="4"/>
  <c r="G70" i="4"/>
  <c r="F70" i="4"/>
  <c r="E70" i="4"/>
  <c r="P69" i="4"/>
  <c r="O69" i="4"/>
  <c r="N69" i="4"/>
  <c r="M69" i="4"/>
  <c r="L69" i="4"/>
  <c r="K69" i="4"/>
  <c r="J69" i="4"/>
  <c r="I69" i="4"/>
  <c r="H69" i="4"/>
  <c r="G69" i="4"/>
  <c r="F69" i="4"/>
  <c r="E69" i="4"/>
  <c r="P68" i="4"/>
  <c r="O68" i="4"/>
  <c r="N68" i="4"/>
  <c r="M68" i="4"/>
  <c r="L68" i="4"/>
  <c r="K68" i="4"/>
  <c r="J68" i="4"/>
  <c r="I68" i="4"/>
  <c r="H68" i="4"/>
  <c r="G68" i="4"/>
  <c r="F68" i="4"/>
  <c r="E68" i="4"/>
  <c r="P67" i="4"/>
  <c r="O67" i="4"/>
  <c r="N67" i="4"/>
  <c r="M67" i="4"/>
  <c r="L67" i="4"/>
  <c r="K67" i="4"/>
  <c r="J67" i="4"/>
  <c r="I67" i="4"/>
  <c r="H67" i="4"/>
  <c r="G67" i="4"/>
  <c r="F67" i="4"/>
  <c r="E67" i="4"/>
  <c r="P66" i="4"/>
  <c r="O66" i="4"/>
  <c r="N66" i="4"/>
  <c r="M66" i="4"/>
  <c r="L66" i="4"/>
  <c r="K66" i="4"/>
  <c r="J66" i="4"/>
  <c r="I66" i="4"/>
  <c r="H66" i="4"/>
  <c r="G66" i="4"/>
  <c r="F66" i="4"/>
  <c r="E66" i="4"/>
  <c r="P65" i="4"/>
  <c r="O65" i="4"/>
  <c r="N65" i="4"/>
  <c r="M65" i="4"/>
  <c r="L65" i="4"/>
  <c r="K65" i="4"/>
  <c r="J65" i="4"/>
  <c r="I65" i="4"/>
  <c r="H65" i="4"/>
  <c r="G65" i="4"/>
  <c r="F65" i="4"/>
  <c r="E65" i="4"/>
  <c r="P62" i="4"/>
  <c r="O62" i="4"/>
  <c r="N62" i="4"/>
  <c r="M62" i="4"/>
  <c r="L62" i="4"/>
  <c r="K62" i="4"/>
  <c r="J62" i="4"/>
  <c r="I62" i="4"/>
  <c r="H62" i="4"/>
  <c r="G62" i="4"/>
  <c r="F62" i="4"/>
  <c r="E62" i="4"/>
  <c r="P61" i="4"/>
  <c r="O61" i="4"/>
  <c r="N61" i="4"/>
  <c r="M61" i="4"/>
  <c r="L61" i="4"/>
  <c r="K61" i="4"/>
  <c r="J61" i="4"/>
  <c r="I61" i="4"/>
  <c r="H61" i="4"/>
  <c r="G61" i="4"/>
  <c r="F61" i="4"/>
  <c r="E61" i="4"/>
  <c r="P60" i="4"/>
  <c r="O60" i="4"/>
  <c r="N60" i="4"/>
  <c r="M60" i="4"/>
  <c r="L60" i="4"/>
  <c r="K60" i="4"/>
  <c r="J60" i="4"/>
  <c r="I60" i="4"/>
  <c r="H60" i="4"/>
  <c r="G60" i="4"/>
  <c r="F60" i="4"/>
  <c r="E60" i="4"/>
  <c r="P59" i="4"/>
  <c r="O59" i="4"/>
  <c r="N59" i="4"/>
  <c r="M59" i="4"/>
  <c r="L59" i="4"/>
  <c r="K59" i="4"/>
  <c r="J59" i="4"/>
  <c r="I59" i="4"/>
  <c r="H59" i="4"/>
  <c r="G59" i="4"/>
  <c r="F59" i="4"/>
  <c r="E59" i="4"/>
  <c r="P58" i="4"/>
  <c r="O58" i="4"/>
  <c r="N58" i="4"/>
  <c r="M58" i="4"/>
  <c r="L58" i="4"/>
  <c r="K58" i="4"/>
  <c r="J58" i="4"/>
  <c r="I58" i="4"/>
  <c r="H58" i="4"/>
  <c r="G58" i="4"/>
  <c r="F58" i="4"/>
  <c r="E58" i="4"/>
  <c r="P57" i="4"/>
  <c r="O57" i="4"/>
  <c r="N57" i="4"/>
  <c r="M57" i="4"/>
  <c r="L57" i="4"/>
  <c r="K57" i="4"/>
  <c r="J57" i="4"/>
  <c r="I57" i="4"/>
  <c r="H57" i="4"/>
  <c r="G57" i="4"/>
  <c r="F57" i="4"/>
  <c r="E57" i="4"/>
  <c r="P56" i="4"/>
  <c r="O56" i="4"/>
  <c r="N56" i="4"/>
  <c r="M56" i="4"/>
  <c r="L56" i="4"/>
  <c r="K56" i="4"/>
  <c r="J56" i="4"/>
  <c r="I56" i="4"/>
  <c r="H56" i="4"/>
  <c r="G56" i="4"/>
  <c r="F56" i="4"/>
  <c r="E56" i="4"/>
  <c r="P55" i="4"/>
  <c r="O55" i="4"/>
  <c r="N55" i="4"/>
  <c r="M55" i="4"/>
  <c r="L55" i="4"/>
  <c r="K55" i="4"/>
  <c r="J55" i="4"/>
  <c r="I55" i="4"/>
  <c r="H55" i="4"/>
  <c r="G55" i="4"/>
  <c r="F55" i="4"/>
  <c r="E55" i="4"/>
  <c r="P54" i="4"/>
  <c r="O54" i="4"/>
  <c r="N54" i="4"/>
  <c r="M54" i="4"/>
  <c r="L54" i="4"/>
  <c r="K54" i="4"/>
  <c r="J54" i="4"/>
  <c r="I54" i="4"/>
  <c r="H54" i="4"/>
  <c r="G54" i="4"/>
  <c r="F54" i="4"/>
  <c r="E54" i="4"/>
  <c r="P53" i="4"/>
  <c r="O53" i="4"/>
  <c r="N53" i="4"/>
  <c r="M53" i="4"/>
  <c r="L53" i="4"/>
  <c r="K53" i="4"/>
  <c r="J53" i="4"/>
  <c r="I53" i="4"/>
  <c r="H53" i="4"/>
  <c r="G53" i="4"/>
  <c r="F53" i="4"/>
  <c r="E53" i="4"/>
  <c r="P52" i="4"/>
  <c r="O52" i="4"/>
  <c r="N52" i="4"/>
  <c r="M52" i="4"/>
  <c r="L52" i="4"/>
  <c r="K52" i="4"/>
  <c r="J52" i="4"/>
  <c r="I52" i="4"/>
  <c r="H52" i="4"/>
  <c r="G52" i="4"/>
  <c r="F52" i="4"/>
  <c r="E52" i="4"/>
  <c r="P51" i="4"/>
  <c r="O51" i="4"/>
  <c r="N51" i="4"/>
  <c r="M51" i="4"/>
  <c r="L51" i="4"/>
  <c r="K51" i="4"/>
  <c r="J51" i="4"/>
  <c r="I51" i="4"/>
  <c r="H51" i="4"/>
  <c r="G51" i="4"/>
  <c r="F51" i="4"/>
  <c r="E51" i="4"/>
  <c r="P50" i="4"/>
  <c r="O50" i="4"/>
  <c r="N50" i="4"/>
  <c r="M50" i="4"/>
  <c r="L50" i="4"/>
  <c r="K50" i="4"/>
  <c r="J50" i="4"/>
  <c r="I50" i="4"/>
  <c r="H50" i="4"/>
  <c r="G50" i="4"/>
  <c r="F50" i="4"/>
  <c r="E50" i="4"/>
  <c r="P48" i="4"/>
  <c r="O48" i="4"/>
  <c r="N48" i="4"/>
  <c r="M48" i="4"/>
  <c r="L48" i="4"/>
  <c r="K48" i="4"/>
  <c r="J48" i="4"/>
  <c r="I48" i="4"/>
  <c r="H48" i="4"/>
  <c r="G48" i="4"/>
  <c r="F48" i="4"/>
  <c r="E48" i="4"/>
  <c r="P47" i="4"/>
  <c r="O47" i="4"/>
  <c r="N47" i="4"/>
  <c r="M47" i="4"/>
  <c r="L47" i="4"/>
  <c r="K47" i="4"/>
  <c r="J47" i="4"/>
  <c r="I47" i="4"/>
  <c r="H47" i="4"/>
  <c r="G47" i="4"/>
  <c r="F47" i="4"/>
  <c r="E47" i="4"/>
  <c r="P46" i="4"/>
  <c r="O46" i="4"/>
  <c r="N46" i="4"/>
  <c r="M46" i="4"/>
  <c r="L46" i="4"/>
  <c r="K46" i="4"/>
  <c r="J46" i="4"/>
  <c r="I46" i="4"/>
  <c r="H46" i="4"/>
  <c r="G46" i="4"/>
  <c r="F46" i="4"/>
  <c r="E46" i="4"/>
  <c r="P45" i="4"/>
  <c r="O45" i="4"/>
  <c r="N45" i="4"/>
  <c r="M45" i="4"/>
  <c r="L45" i="4"/>
  <c r="K45" i="4"/>
  <c r="J45" i="4"/>
  <c r="I45" i="4"/>
  <c r="H45" i="4"/>
  <c r="G45" i="4"/>
  <c r="F45" i="4"/>
  <c r="E45" i="4"/>
  <c r="P44" i="4"/>
  <c r="O44" i="4"/>
  <c r="N44" i="4"/>
  <c r="M44" i="4"/>
  <c r="L44" i="4"/>
  <c r="K44" i="4"/>
  <c r="J44" i="4"/>
  <c r="I44" i="4"/>
  <c r="H44" i="4"/>
  <c r="G44" i="4"/>
  <c r="F44" i="4"/>
  <c r="E44" i="4"/>
  <c r="P43" i="4"/>
  <c r="O43" i="4"/>
  <c r="N43" i="4"/>
  <c r="M43" i="4"/>
  <c r="L43" i="4"/>
  <c r="K43" i="4"/>
  <c r="J43" i="4"/>
  <c r="I43" i="4"/>
  <c r="H43" i="4"/>
  <c r="G43" i="4"/>
  <c r="F43" i="4"/>
  <c r="E43" i="4"/>
  <c r="P42" i="4"/>
  <c r="O42" i="4"/>
  <c r="N42" i="4"/>
  <c r="M42" i="4"/>
  <c r="L42" i="4"/>
  <c r="K42" i="4"/>
  <c r="J42" i="4"/>
  <c r="I42" i="4"/>
  <c r="H42" i="4"/>
  <c r="G42" i="4"/>
  <c r="F42" i="4"/>
  <c r="E42" i="4"/>
  <c r="P41" i="4"/>
  <c r="O41" i="4"/>
  <c r="N41" i="4"/>
  <c r="M41" i="4"/>
  <c r="L41" i="4"/>
  <c r="K41" i="4"/>
  <c r="J41" i="4"/>
  <c r="I41" i="4"/>
  <c r="H41" i="4"/>
  <c r="G41" i="4"/>
  <c r="F41" i="4"/>
  <c r="E41" i="4"/>
  <c r="P40" i="4"/>
  <c r="O40" i="4"/>
  <c r="N40" i="4"/>
  <c r="M40" i="4"/>
  <c r="L40" i="4"/>
  <c r="K40" i="4"/>
  <c r="J40" i="4"/>
  <c r="I40" i="4"/>
  <c r="H40" i="4"/>
  <c r="G40" i="4"/>
  <c r="F40" i="4"/>
  <c r="E40" i="4"/>
  <c r="P39" i="4"/>
  <c r="O39" i="4"/>
  <c r="N39" i="4"/>
  <c r="M39" i="4"/>
  <c r="L39" i="4"/>
  <c r="K39" i="4"/>
  <c r="J39" i="4"/>
  <c r="I39" i="4"/>
  <c r="H39" i="4"/>
  <c r="G39" i="4"/>
  <c r="F39" i="4"/>
  <c r="E39" i="4"/>
  <c r="P37" i="4"/>
  <c r="O37" i="4"/>
  <c r="N37" i="4"/>
  <c r="M37" i="4"/>
  <c r="L37" i="4"/>
  <c r="K37" i="4"/>
  <c r="J37" i="4"/>
  <c r="I37" i="4"/>
  <c r="H37" i="4"/>
  <c r="G37" i="4"/>
  <c r="F37" i="4"/>
  <c r="E37" i="4"/>
  <c r="P36" i="4"/>
  <c r="O36" i="4"/>
  <c r="N36" i="4"/>
  <c r="M36" i="4"/>
  <c r="L36" i="4"/>
  <c r="K36" i="4"/>
  <c r="J36" i="4"/>
  <c r="I36" i="4"/>
  <c r="H36" i="4"/>
  <c r="G36" i="4"/>
  <c r="F36" i="4"/>
  <c r="E36" i="4"/>
  <c r="P35" i="4"/>
  <c r="O35" i="4"/>
  <c r="N35" i="4"/>
  <c r="M35" i="4"/>
  <c r="L35" i="4"/>
  <c r="K35" i="4"/>
  <c r="J35" i="4"/>
  <c r="I35" i="4"/>
  <c r="H35" i="4"/>
  <c r="G35" i="4"/>
  <c r="F35" i="4"/>
  <c r="E35" i="4"/>
  <c r="P34" i="4"/>
  <c r="O34" i="4"/>
  <c r="N34" i="4"/>
  <c r="M34" i="4"/>
  <c r="L34" i="4"/>
  <c r="K34" i="4"/>
  <c r="J34" i="4"/>
  <c r="I34" i="4"/>
  <c r="H34" i="4"/>
  <c r="G34" i="4"/>
  <c r="F34" i="4"/>
  <c r="E34" i="4"/>
  <c r="P33" i="4"/>
  <c r="O33" i="4"/>
  <c r="N33" i="4"/>
  <c r="M33" i="4"/>
  <c r="L33" i="4"/>
  <c r="K33" i="4"/>
  <c r="J33" i="4"/>
  <c r="I33" i="4"/>
  <c r="H33" i="4"/>
  <c r="G33" i="4"/>
  <c r="F33" i="4"/>
  <c r="E33" i="4"/>
  <c r="P32" i="4"/>
  <c r="O32" i="4"/>
  <c r="N32" i="4"/>
  <c r="M32" i="4"/>
  <c r="L32" i="4"/>
  <c r="K32" i="4"/>
  <c r="J32" i="4"/>
  <c r="I32" i="4"/>
  <c r="H32" i="4"/>
  <c r="G32" i="4"/>
  <c r="F32" i="4"/>
  <c r="E32" i="4"/>
  <c r="P31" i="4"/>
  <c r="O31" i="4"/>
  <c r="N31" i="4"/>
  <c r="M31" i="4"/>
  <c r="L31" i="4"/>
  <c r="K31" i="4"/>
  <c r="J31" i="4"/>
  <c r="I31" i="4"/>
  <c r="H31" i="4"/>
  <c r="G31" i="4"/>
  <c r="F31" i="4"/>
  <c r="E31" i="4"/>
  <c r="P30" i="4"/>
  <c r="O30" i="4"/>
  <c r="N30" i="4"/>
  <c r="M30" i="4"/>
  <c r="L30" i="4"/>
  <c r="K30" i="4"/>
  <c r="J30" i="4"/>
  <c r="I30" i="4"/>
  <c r="H30" i="4"/>
  <c r="G30" i="4"/>
  <c r="F30" i="4"/>
  <c r="E30" i="4"/>
  <c r="P29" i="4"/>
  <c r="O29" i="4"/>
  <c r="N29" i="4"/>
  <c r="M29" i="4"/>
  <c r="L29" i="4"/>
  <c r="K29" i="4"/>
  <c r="J29" i="4"/>
  <c r="I29" i="4"/>
  <c r="H29" i="4"/>
  <c r="G29" i="4"/>
  <c r="F29" i="4"/>
  <c r="E29" i="4"/>
  <c r="P28" i="4"/>
  <c r="O28" i="4"/>
  <c r="N28" i="4"/>
  <c r="M28" i="4"/>
  <c r="L28" i="4"/>
  <c r="K28" i="4"/>
  <c r="J28" i="4"/>
  <c r="I28" i="4"/>
  <c r="H28" i="4"/>
  <c r="G28" i="4"/>
  <c r="F28" i="4"/>
  <c r="E28" i="4"/>
  <c r="P27" i="4"/>
  <c r="O27" i="4"/>
  <c r="N27" i="4"/>
  <c r="M27" i="4"/>
  <c r="L27" i="4"/>
  <c r="K27" i="4"/>
  <c r="J27" i="4"/>
  <c r="I27" i="4"/>
  <c r="H27" i="4"/>
  <c r="G27" i="4"/>
  <c r="F27" i="4"/>
  <c r="E27" i="4"/>
  <c r="P25" i="4"/>
  <c r="O25" i="4"/>
  <c r="N25" i="4"/>
  <c r="M25" i="4"/>
  <c r="L25" i="4"/>
  <c r="K25" i="4"/>
  <c r="J25" i="4"/>
  <c r="I25" i="4"/>
  <c r="H25" i="4"/>
  <c r="G25" i="4"/>
  <c r="F25" i="4"/>
  <c r="E25" i="4"/>
  <c r="P24" i="4"/>
  <c r="O24" i="4"/>
  <c r="N24" i="4"/>
  <c r="M24" i="4"/>
  <c r="L24" i="4"/>
  <c r="K24" i="4"/>
  <c r="J24" i="4"/>
  <c r="I24" i="4"/>
  <c r="H24" i="4"/>
  <c r="G24" i="4"/>
  <c r="F24" i="4"/>
  <c r="E24" i="4"/>
  <c r="P23" i="4"/>
  <c r="O23" i="4"/>
  <c r="N23" i="4"/>
  <c r="M23" i="4"/>
  <c r="L23" i="4"/>
  <c r="K23" i="4"/>
  <c r="J23" i="4"/>
  <c r="I23" i="4"/>
  <c r="H23" i="4"/>
  <c r="G23" i="4"/>
  <c r="F23" i="4"/>
  <c r="E23" i="4"/>
  <c r="P22" i="4"/>
  <c r="O22" i="4"/>
  <c r="N22" i="4"/>
  <c r="M22" i="4"/>
  <c r="L22" i="4"/>
  <c r="K22" i="4"/>
  <c r="J22" i="4"/>
  <c r="I22" i="4"/>
  <c r="H22" i="4"/>
  <c r="G22" i="4"/>
  <c r="F22" i="4"/>
  <c r="E22" i="4"/>
  <c r="P21" i="4"/>
  <c r="O21" i="4"/>
  <c r="N21" i="4"/>
  <c r="M21" i="4"/>
  <c r="L21" i="4"/>
  <c r="K21" i="4"/>
  <c r="J21" i="4"/>
  <c r="I21" i="4"/>
  <c r="H21" i="4"/>
  <c r="G21" i="4"/>
  <c r="F21" i="4"/>
  <c r="E21" i="4"/>
  <c r="P20" i="4"/>
  <c r="O20" i="4"/>
  <c r="N20" i="4"/>
  <c r="M20" i="4"/>
  <c r="L20" i="4"/>
  <c r="K20" i="4"/>
  <c r="J20" i="4"/>
  <c r="I20" i="4"/>
  <c r="H20" i="4"/>
  <c r="G20" i="4"/>
  <c r="F20" i="4"/>
  <c r="E20" i="4"/>
  <c r="P19" i="4"/>
  <c r="O19" i="4"/>
  <c r="N19" i="4"/>
  <c r="M19" i="4"/>
  <c r="L19" i="4"/>
  <c r="K19" i="4"/>
  <c r="J19" i="4"/>
  <c r="I19" i="4"/>
  <c r="H19" i="4"/>
  <c r="G19" i="4"/>
  <c r="F19" i="4"/>
  <c r="E19" i="4"/>
  <c r="P18" i="4"/>
  <c r="O18" i="4"/>
  <c r="N18" i="4"/>
  <c r="M18" i="4"/>
  <c r="L18" i="4"/>
  <c r="K18" i="4"/>
  <c r="J18" i="4"/>
  <c r="I18" i="4"/>
  <c r="H18" i="4"/>
  <c r="G18" i="4"/>
  <c r="F18" i="4"/>
  <c r="E18" i="4"/>
  <c r="P17" i="4"/>
  <c r="O17" i="4"/>
  <c r="N17" i="4"/>
  <c r="M17" i="4"/>
  <c r="L17" i="4"/>
  <c r="K17" i="4"/>
  <c r="J17" i="4"/>
  <c r="I17" i="4"/>
  <c r="H17" i="4"/>
  <c r="G17" i="4"/>
  <c r="F17" i="4"/>
  <c r="E17" i="4"/>
  <c r="P16" i="4"/>
  <c r="O16" i="4"/>
  <c r="N16" i="4"/>
  <c r="M16" i="4"/>
  <c r="L16" i="4"/>
  <c r="K16" i="4"/>
  <c r="J16" i="4"/>
  <c r="I16" i="4"/>
  <c r="H16" i="4"/>
  <c r="G16" i="4"/>
  <c r="F16" i="4"/>
  <c r="E16" i="4"/>
  <c r="P15" i="4"/>
  <c r="O15" i="4"/>
  <c r="N15" i="4"/>
  <c r="M15" i="4"/>
  <c r="L15" i="4"/>
  <c r="K15" i="4"/>
  <c r="J15" i="4"/>
  <c r="I15" i="4"/>
  <c r="H15" i="4"/>
  <c r="G15" i="4"/>
  <c r="F15" i="4"/>
  <c r="E15" i="4"/>
  <c r="P14" i="4"/>
  <c r="O14" i="4"/>
  <c r="N14" i="4"/>
  <c r="M14" i="4"/>
  <c r="L14" i="4"/>
  <c r="K14" i="4"/>
  <c r="J14" i="4"/>
  <c r="I14" i="4"/>
  <c r="H14" i="4"/>
  <c r="G14" i="4"/>
  <c r="F14" i="4"/>
  <c r="E14" i="4"/>
  <c r="P13" i="4"/>
  <c r="O13" i="4"/>
  <c r="N13" i="4"/>
  <c r="M13" i="4"/>
  <c r="L13" i="4"/>
  <c r="K13" i="4"/>
  <c r="J13" i="4"/>
  <c r="I13" i="4"/>
  <c r="H13" i="4"/>
  <c r="G13" i="4"/>
  <c r="F13" i="4"/>
  <c r="E13" i="4"/>
  <c r="P12" i="4"/>
  <c r="O12" i="4"/>
  <c r="N12" i="4"/>
  <c r="M12" i="4"/>
  <c r="L12" i="4"/>
  <c r="K12" i="4"/>
  <c r="J12" i="4"/>
  <c r="I12" i="4"/>
  <c r="H12" i="4"/>
  <c r="G12" i="4"/>
  <c r="F12" i="4"/>
  <c r="E12" i="4"/>
  <c r="D151" i="30"/>
  <c r="D143" i="30"/>
  <c r="D138" i="30"/>
  <c r="D124" i="30"/>
  <c r="D111" i="30"/>
  <c r="D92" i="30"/>
  <c r="D81" i="30"/>
  <c r="D75" i="30"/>
  <c r="D64" i="30"/>
  <c r="D49" i="30"/>
  <c r="D38" i="30"/>
  <c r="D26" i="30"/>
  <c r="H150" i="30"/>
  <c r="G150" i="30"/>
  <c r="H149" i="30"/>
  <c r="G149" i="30"/>
  <c r="H148" i="30"/>
  <c r="G148" i="30"/>
  <c r="H147" i="30"/>
  <c r="G147" i="30"/>
  <c r="H146" i="30"/>
  <c r="G146" i="30"/>
  <c r="H145" i="30"/>
  <c r="G145" i="30"/>
  <c r="H144" i="30"/>
  <c r="G144" i="30"/>
  <c r="H142" i="30"/>
  <c r="H143" i="30" s="1"/>
  <c r="G142" i="30"/>
  <c r="H141" i="30"/>
  <c r="G141" i="30"/>
  <c r="H140" i="30"/>
  <c r="G140" i="30"/>
  <c r="H139" i="30"/>
  <c r="G139" i="30"/>
  <c r="H137" i="30"/>
  <c r="G137" i="30"/>
  <c r="H136" i="30"/>
  <c r="G136" i="30"/>
  <c r="H135" i="30"/>
  <c r="G135" i="30"/>
  <c r="H134" i="30"/>
  <c r="G134" i="30"/>
  <c r="H133" i="30"/>
  <c r="G133" i="30"/>
  <c r="H132" i="30"/>
  <c r="G132" i="30"/>
  <c r="H131" i="30"/>
  <c r="G131" i="30"/>
  <c r="H130" i="30"/>
  <c r="G130" i="30"/>
  <c r="H129" i="30"/>
  <c r="G129" i="30"/>
  <c r="H128" i="30"/>
  <c r="G128" i="30"/>
  <c r="H127" i="30"/>
  <c r="G127" i="30"/>
  <c r="H126" i="30"/>
  <c r="G126" i="30"/>
  <c r="H125" i="30"/>
  <c r="G125" i="30"/>
  <c r="H123" i="30"/>
  <c r="G123" i="30"/>
  <c r="H122" i="30"/>
  <c r="G122" i="30"/>
  <c r="H121" i="30"/>
  <c r="G121" i="30"/>
  <c r="H120" i="30"/>
  <c r="G120" i="30"/>
  <c r="H119" i="30"/>
  <c r="G119" i="30"/>
  <c r="H118" i="30"/>
  <c r="G118" i="30"/>
  <c r="H117" i="30"/>
  <c r="G117" i="30"/>
  <c r="H116" i="30"/>
  <c r="G116" i="30"/>
  <c r="H115" i="30"/>
  <c r="G115" i="30"/>
  <c r="H114" i="30"/>
  <c r="G114" i="30"/>
  <c r="H113" i="30"/>
  <c r="G113" i="30"/>
  <c r="H112" i="30"/>
  <c r="G112" i="30"/>
  <c r="H110" i="30"/>
  <c r="G110" i="30"/>
  <c r="H109" i="30"/>
  <c r="G109" i="30"/>
  <c r="H108" i="30"/>
  <c r="G108" i="30"/>
  <c r="H107" i="30"/>
  <c r="G107" i="30"/>
  <c r="H106" i="30"/>
  <c r="G106" i="30"/>
  <c r="H105" i="30"/>
  <c r="G105" i="30"/>
  <c r="H104" i="30"/>
  <c r="G104" i="30"/>
  <c r="H103" i="30"/>
  <c r="G103" i="30"/>
  <c r="H102" i="30"/>
  <c r="G102" i="30"/>
  <c r="H101" i="30"/>
  <c r="G101" i="30"/>
  <c r="H100" i="30"/>
  <c r="G100" i="30"/>
  <c r="H99" i="30"/>
  <c r="G99" i="30"/>
  <c r="H98" i="30"/>
  <c r="G98" i="30"/>
  <c r="H97" i="30"/>
  <c r="G97" i="30"/>
  <c r="H96" i="30"/>
  <c r="G96" i="30"/>
  <c r="H95" i="30"/>
  <c r="G95" i="30"/>
  <c r="H94" i="30"/>
  <c r="G94" i="30"/>
  <c r="H93" i="30"/>
  <c r="G93" i="30"/>
  <c r="H91" i="30"/>
  <c r="G91" i="30"/>
  <c r="H90" i="30"/>
  <c r="G90" i="30"/>
  <c r="H89" i="30"/>
  <c r="G89" i="30"/>
  <c r="H88" i="30"/>
  <c r="G88" i="30"/>
  <c r="H87" i="30"/>
  <c r="G87" i="30"/>
  <c r="H86" i="30"/>
  <c r="G86" i="30"/>
  <c r="H85" i="30"/>
  <c r="G85" i="30"/>
  <c r="H84" i="30"/>
  <c r="G84" i="30"/>
  <c r="H83" i="30"/>
  <c r="G83" i="30"/>
  <c r="H82" i="30"/>
  <c r="G82" i="30"/>
  <c r="H80" i="30"/>
  <c r="G80" i="30"/>
  <c r="H79" i="30"/>
  <c r="G79" i="30"/>
  <c r="H78" i="30"/>
  <c r="G78" i="30"/>
  <c r="H77" i="30"/>
  <c r="G77" i="30"/>
  <c r="H76" i="30"/>
  <c r="G76" i="30"/>
  <c r="H74" i="30"/>
  <c r="G74" i="30"/>
  <c r="H73" i="30"/>
  <c r="G73" i="30"/>
  <c r="H72" i="30"/>
  <c r="G72" i="30"/>
  <c r="H71" i="30"/>
  <c r="G71" i="30"/>
  <c r="H70" i="30"/>
  <c r="G70" i="30"/>
  <c r="H69" i="30"/>
  <c r="G69" i="30"/>
  <c r="H68" i="30"/>
  <c r="G68" i="30"/>
  <c r="H67" i="30"/>
  <c r="G67" i="30"/>
  <c r="H66" i="30"/>
  <c r="G66" i="30"/>
  <c r="H65" i="30"/>
  <c r="G65" i="30"/>
  <c r="H63" i="30"/>
  <c r="G63" i="30"/>
  <c r="H62" i="30"/>
  <c r="G62" i="30"/>
  <c r="H61" i="30"/>
  <c r="G61" i="30"/>
  <c r="H60" i="30"/>
  <c r="G60" i="30"/>
  <c r="H59" i="30"/>
  <c r="G59" i="30"/>
  <c r="H58" i="30"/>
  <c r="G58" i="30"/>
  <c r="H57" i="30"/>
  <c r="G57" i="30"/>
  <c r="H56" i="30"/>
  <c r="G56" i="30"/>
  <c r="H55" i="30"/>
  <c r="G55" i="30"/>
  <c r="H54" i="30"/>
  <c r="G54" i="30"/>
  <c r="H53" i="30"/>
  <c r="G53" i="30"/>
  <c r="H52" i="30"/>
  <c r="G52" i="30"/>
  <c r="H51" i="30"/>
  <c r="G51" i="30"/>
  <c r="H50" i="30"/>
  <c r="G50" i="30"/>
  <c r="H48" i="30"/>
  <c r="G48" i="30"/>
  <c r="H47" i="30"/>
  <c r="G47" i="30"/>
  <c r="H46" i="30"/>
  <c r="G46" i="30"/>
  <c r="H45" i="30"/>
  <c r="G45" i="30"/>
  <c r="H44" i="30"/>
  <c r="G44" i="30"/>
  <c r="H43" i="30"/>
  <c r="G43" i="30"/>
  <c r="H42" i="30"/>
  <c r="G42" i="30"/>
  <c r="H41" i="30"/>
  <c r="G41" i="30"/>
  <c r="H40" i="30"/>
  <c r="G40" i="30"/>
  <c r="H39" i="30"/>
  <c r="G39" i="30"/>
  <c r="H37" i="30"/>
  <c r="G37" i="30"/>
  <c r="H36" i="30"/>
  <c r="G36" i="30"/>
  <c r="H35" i="30"/>
  <c r="G35" i="30"/>
  <c r="H34" i="30"/>
  <c r="G34" i="30"/>
  <c r="H33" i="30"/>
  <c r="G33" i="30"/>
  <c r="H32" i="30"/>
  <c r="G32" i="30"/>
  <c r="H31" i="30"/>
  <c r="G31" i="30"/>
  <c r="H30" i="30"/>
  <c r="G30" i="30"/>
  <c r="H29" i="30"/>
  <c r="G29" i="30"/>
  <c r="H28" i="30"/>
  <c r="G28" i="30"/>
  <c r="H27" i="30"/>
  <c r="G27" i="30"/>
  <c r="H25" i="30"/>
  <c r="G25" i="30"/>
  <c r="H24" i="30"/>
  <c r="G24" i="30"/>
  <c r="H23" i="30"/>
  <c r="G23" i="30"/>
  <c r="H22" i="30"/>
  <c r="G22" i="30"/>
  <c r="H21" i="30"/>
  <c r="G21" i="30"/>
  <c r="H20" i="30"/>
  <c r="G20" i="30"/>
  <c r="H19" i="30"/>
  <c r="G19" i="30"/>
  <c r="H18" i="30"/>
  <c r="G18" i="30"/>
  <c r="H17" i="30"/>
  <c r="G17" i="30"/>
  <c r="H16" i="30"/>
  <c r="G16" i="30"/>
  <c r="H15" i="30"/>
  <c r="G15" i="30"/>
  <c r="H14" i="30"/>
  <c r="G14" i="30"/>
  <c r="H13" i="30"/>
  <c r="G13" i="30"/>
  <c r="H12" i="30"/>
  <c r="G12" i="30"/>
  <c r="E63" i="30"/>
  <c r="F63" i="30"/>
  <c r="F150" i="30"/>
  <c r="F149" i="30"/>
  <c r="F148" i="30"/>
  <c r="F147" i="30"/>
  <c r="F146" i="30"/>
  <c r="F145" i="30"/>
  <c r="F144" i="30"/>
  <c r="F142" i="30"/>
  <c r="F141" i="30"/>
  <c r="F140" i="30"/>
  <c r="F139" i="30"/>
  <c r="F143" i="30" s="1"/>
  <c r="F137" i="30"/>
  <c r="F136" i="30"/>
  <c r="F135" i="30"/>
  <c r="F134" i="30"/>
  <c r="F133" i="30"/>
  <c r="F132" i="30"/>
  <c r="F131" i="30"/>
  <c r="F130" i="30"/>
  <c r="F129" i="30"/>
  <c r="F128" i="30"/>
  <c r="F127" i="30"/>
  <c r="F126" i="30"/>
  <c r="F125" i="30"/>
  <c r="F123" i="30"/>
  <c r="F122" i="30"/>
  <c r="F121" i="30"/>
  <c r="F120" i="30"/>
  <c r="F119" i="30"/>
  <c r="F118" i="30"/>
  <c r="F117" i="30"/>
  <c r="F116" i="30"/>
  <c r="F115" i="30"/>
  <c r="F114" i="30"/>
  <c r="F113" i="30"/>
  <c r="F112" i="30"/>
  <c r="F110" i="30"/>
  <c r="F109" i="30"/>
  <c r="F108" i="30"/>
  <c r="F107" i="30"/>
  <c r="F106" i="30"/>
  <c r="F105" i="30"/>
  <c r="F104" i="30"/>
  <c r="F103" i="30"/>
  <c r="F102" i="30"/>
  <c r="F101" i="30"/>
  <c r="F100" i="30"/>
  <c r="F99" i="30"/>
  <c r="F98" i="30"/>
  <c r="F97" i="30"/>
  <c r="F96" i="30"/>
  <c r="F95" i="30"/>
  <c r="F94" i="30"/>
  <c r="F93" i="30"/>
  <c r="F91" i="30"/>
  <c r="F90" i="30"/>
  <c r="F89" i="30"/>
  <c r="F88" i="30"/>
  <c r="F87" i="30"/>
  <c r="F86" i="30"/>
  <c r="F85" i="30"/>
  <c r="F84" i="30"/>
  <c r="F83" i="30"/>
  <c r="F82" i="30"/>
  <c r="F80" i="30"/>
  <c r="F79" i="30"/>
  <c r="F78" i="30"/>
  <c r="F77" i="30"/>
  <c r="F76" i="30"/>
  <c r="F74" i="30"/>
  <c r="F73" i="30"/>
  <c r="F72" i="30"/>
  <c r="F71" i="30"/>
  <c r="F70" i="30"/>
  <c r="F69" i="30"/>
  <c r="F68" i="30"/>
  <c r="F67" i="30"/>
  <c r="F66" i="30"/>
  <c r="F65" i="30"/>
  <c r="F62" i="30"/>
  <c r="F61" i="30"/>
  <c r="F60" i="30"/>
  <c r="F59" i="30"/>
  <c r="F58" i="30"/>
  <c r="F57" i="30"/>
  <c r="F56" i="30"/>
  <c r="F55" i="30"/>
  <c r="F54" i="30"/>
  <c r="F53" i="30"/>
  <c r="F52" i="30"/>
  <c r="F51" i="30"/>
  <c r="F50" i="30"/>
  <c r="F64" i="30" s="1"/>
  <c r="F48" i="30"/>
  <c r="F47" i="30"/>
  <c r="F46" i="30"/>
  <c r="F45" i="30"/>
  <c r="F44" i="30"/>
  <c r="F43" i="30"/>
  <c r="F42" i="30"/>
  <c r="F41" i="30"/>
  <c r="F40" i="30"/>
  <c r="F39" i="30"/>
  <c r="F37" i="30"/>
  <c r="F36" i="30"/>
  <c r="F35" i="30"/>
  <c r="F34" i="30"/>
  <c r="F33" i="30"/>
  <c r="F32" i="30"/>
  <c r="F31" i="30"/>
  <c r="F30" i="30"/>
  <c r="F29" i="30"/>
  <c r="F28" i="30"/>
  <c r="F27" i="30"/>
  <c r="F25" i="30"/>
  <c r="F24" i="30"/>
  <c r="F23" i="30"/>
  <c r="F22" i="30"/>
  <c r="F21" i="30"/>
  <c r="F20" i="30"/>
  <c r="F19" i="30"/>
  <c r="F18" i="30"/>
  <c r="F17" i="30"/>
  <c r="F16" i="30"/>
  <c r="F15" i="30"/>
  <c r="F14" i="30"/>
  <c r="F13" i="30"/>
  <c r="F12" i="30"/>
  <c r="E150" i="30"/>
  <c r="E149" i="30"/>
  <c r="E148" i="30"/>
  <c r="E147" i="30"/>
  <c r="E146" i="30"/>
  <c r="E145" i="30"/>
  <c r="E144" i="30"/>
  <c r="E142" i="30"/>
  <c r="E141" i="30"/>
  <c r="E140" i="30"/>
  <c r="E139" i="30"/>
  <c r="E137" i="30"/>
  <c r="E136" i="30"/>
  <c r="E135" i="30"/>
  <c r="E134" i="30"/>
  <c r="E133" i="30"/>
  <c r="E132" i="30"/>
  <c r="E131" i="30"/>
  <c r="E130" i="30"/>
  <c r="E129" i="30"/>
  <c r="E128" i="30"/>
  <c r="E127" i="30"/>
  <c r="E126" i="30"/>
  <c r="E125" i="30"/>
  <c r="E123" i="30"/>
  <c r="E122" i="30"/>
  <c r="E121" i="30"/>
  <c r="E120" i="30"/>
  <c r="E119" i="30"/>
  <c r="E118" i="30"/>
  <c r="E117" i="30"/>
  <c r="E116" i="30"/>
  <c r="E115" i="30"/>
  <c r="E114" i="30"/>
  <c r="E113" i="30"/>
  <c r="E112" i="30"/>
  <c r="E110" i="30"/>
  <c r="E109" i="30"/>
  <c r="E108" i="30"/>
  <c r="E107" i="30"/>
  <c r="E106" i="30"/>
  <c r="E105" i="30"/>
  <c r="E104" i="30"/>
  <c r="E103" i="30"/>
  <c r="E102" i="30"/>
  <c r="E101" i="30"/>
  <c r="E100" i="30"/>
  <c r="E99" i="30"/>
  <c r="E98" i="30"/>
  <c r="E97" i="30"/>
  <c r="E96" i="30"/>
  <c r="E95" i="30"/>
  <c r="E94" i="30"/>
  <c r="E93" i="30"/>
  <c r="E91" i="30"/>
  <c r="E90" i="30"/>
  <c r="E89" i="30"/>
  <c r="E88" i="30"/>
  <c r="E87" i="30"/>
  <c r="E86" i="30"/>
  <c r="E85" i="30"/>
  <c r="E84" i="30"/>
  <c r="E83" i="30"/>
  <c r="E82" i="30"/>
  <c r="E80" i="30"/>
  <c r="E79" i="30"/>
  <c r="E78" i="30"/>
  <c r="E77" i="30"/>
  <c r="E76" i="30"/>
  <c r="E74" i="30"/>
  <c r="E73" i="30"/>
  <c r="E72" i="30"/>
  <c r="E71" i="30"/>
  <c r="E70" i="30"/>
  <c r="E69" i="30"/>
  <c r="E68" i="30"/>
  <c r="E67" i="30"/>
  <c r="E66" i="30"/>
  <c r="E65" i="30"/>
  <c r="E62" i="30"/>
  <c r="E61" i="30"/>
  <c r="E60" i="30"/>
  <c r="E59" i="30"/>
  <c r="E58" i="30"/>
  <c r="E57" i="30"/>
  <c r="E56" i="30"/>
  <c r="E55" i="30"/>
  <c r="E54" i="30"/>
  <c r="E53" i="30"/>
  <c r="E52" i="30"/>
  <c r="E51" i="30"/>
  <c r="E50" i="30"/>
  <c r="E48" i="30"/>
  <c r="E47" i="30"/>
  <c r="E46" i="30"/>
  <c r="E45" i="30"/>
  <c r="E44" i="30"/>
  <c r="E43" i="30"/>
  <c r="E42" i="30"/>
  <c r="E41" i="30"/>
  <c r="E40" i="30"/>
  <c r="E39" i="30"/>
  <c r="E37" i="30"/>
  <c r="E36" i="30"/>
  <c r="E35" i="30"/>
  <c r="E34" i="30"/>
  <c r="E33" i="30"/>
  <c r="E32" i="30"/>
  <c r="E31" i="30"/>
  <c r="E30" i="30"/>
  <c r="E29" i="30"/>
  <c r="E28" i="30"/>
  <c r="E27" i="30"/>
  <c r="E25" i="30"/>
  <c r="E24" i="30"/>
  <c r="E23" i="30"/>
  <c r="E22" i="30"/>
  <c r="E21" i="30"/>
  <c r="E20" i="30"/>
  <c r="E19" i="30"/>
  <c r="E18" i="30"/>
  <c r="E17" i="30"/>
  <c r="E16" i="30"/>
  <c r="E15" i="30"/>
  <c r="E14" i="30"/>
  <c r="E13" i="30"/>
  <c r="E12" i="30"/>
  <c r="D151" i="12"/>
  <c r="D143" i="12"/>
  <c r="D138" i="12"/>
  <c r="D124" i="12"/>
  <c r="D111" i="12"/>
  <c r="D92" i="12"/>
  <c r="D81" i="12"/>
  <c r="D75" i="12"/>
  <c r="D64" i="12"/>
  <c r="D49" i="12"/>
  <c r="D38" i="12"/>
  <c r="D26" i="12"/>
  <c r="K110" i="12"/>
  <c r="L110" i="12"/>
  <c r="M110" i="12"/>
  <c r="N110" i="12"/>
  <c r="O110" i="12"/>
  <c r="P110" i="12"/>
  <c r="Q110" i="12"/>
  <c r="R110" i="12"/>
  <c r="S110" i="12"/>
  <c r="T110" i="12"/>
  <c r="U110" i="12"/>
  <c r="V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J111" i="12"/>
  <c r="E110" i="12"/>
  <c r="G110" i="12"/>
  <c r="J110" i="12"/>
  <c r="J64" i="12"/>
  <c r="J26" i="12"/>
  <c r="J150" i="12"/>
  <c r="J149" i="12"/>
  <c r="J148" i="12"/>
  <c r="J147" i="12"/>
  <c r="J146" i="12"/>
  <c r="J145" i="12"/>
  <c r="J144" i="12"/>
  <c r="J142" i="12"/>
  <c r="J141" i="12"/>
  <c r="J140" i="12"/>
  <c r="J139" i="12"/>
  <c r="J137" i="12"/>
  <c r="J136" i="12"/>
  <c r="J135" i="12"/>
  <c r="J134" i="12"/>
  <c r="J133" i="12"/>
  <c r="J132" i="12"/>
  <c r="J131" i="12"/>
  <c r="J130" i="12"/>
  <c r="J129" i="12"/>
  <c r="J128" i="12"/>
  <c r="J127" i="12"/>
  <c r="J126" i="12"/>
  <c r="J125" i="12"/>
  <c r="J123" i="12"/>
  <c r="J122" i="12"/>
  <c r="J121" i="12"/>
  <c r="J120" i="12"/>
  <c r="J119" i="12"/>
  <c r="J118" i="12"/>
  <c r="J117" i="12"/>
  <c r="J116" i="12"/>
  <c r="J115" i="12"/>
  <c r="J114" i="12"/>
  <c r="J113" i="12"/>
  <c r="J112" i="12"/>
  <c r="J109" i="12"/>
  <c r="J108" i="12"/>
  <c r="J107" i="12"/>
  <c r="J106" i="12"/>
  <c r="J105" i="12"/>
  <c r="J104" i="12"/>
  <c r="J103" i="12"/>
  <c r="J102" i="12"/>
  <c r="J101" i="12"/>
  <c r="J100" i="12"/>
  <c r="J99" i="12"/>
  <c r="J98" i="12"/>
  <c r="J97" i="12"/>
  <c r="J96" i="12"/>
  <c r="J95" i="12"/>
  <c r="J94" i="12"/>
  <c r="J93" i="12"/>
  <c r="J91" i="12"/>
  <c r="J90" i="12"/>
  <c r="J89" i="12"/>
  <c r="J88" i="12"/>
  <c r="J87" i="12"/>
  <c r="J86" i="12"/>
  <c r="J85" i="12"/>
  <c r="J84" i="12"/>
  <c r="J83" i="12"/>
  <c r="J82" i="12"/>
  <c r="J80" i="12"/>
  <c r="J79" i="12"/>
  <c r="J78" i="12"/>
  <c r="J77" i="12"/>
  <c r="J76" i="12"/>
  <c r="J74" i="12"/>
  <c r="J73" i="12"/>
  <c r="J72" i="12"/>
  <c r="J71" i="12"/>
  <c r="J70" i="12"/>
  <c r="J69" i="12"/>
  <c r="J68" i="12"/>
  <c r="J67" i="12"/>
  <c r="J66" i="12"/>
  <c r="J65" i="12"/>
  <c r="J63" i="12"/>
  <c r="J62" i="12"/>
  <c r="J61" i="12"/>
  <c r="J60" i="12"/>
  <c r="J59" i="12"/>
  <c r="J58" i="12"/>
  <c r="J57" i="12"/>
  <c r="J56" i="12"/>
  <c r="J55" i="12"/>
  <c r="J54" i="12"/>
  <c r="J53" i="12"/>
  <c r="J52" i="12"/>
  <c r="J51" i="12"/>
  <c r="J50" i="12"/>
  <c r="J48" i="12"/>
  <c r="J47" i="12"/>
  <c r="J46" i="12"/>
  <c r="J45" i="12"/>
  <c r="J44" i="12"/>
  <c r="J43" i="12"/>
  <c r="J42" i="12"/>
  <c r="J41" i="12"/>
  <c r="J40" i="12"/>
  <c r="J39" i="12"/>
  <c r="J37" i="12"/>
  <c r="J36" i="12"/>
  <c r="J35" i="12"/>
  <c r="J34" i="12"/>
  <c r="J33" i="12"/>
  <c r="J32" i="12"/>
  <c r="J31" i="12"/>
  <c r="J30" i="12"/>
  <c r="J29" i="12"/>
  <c r="J28" i="12"/>
  <c r="J27" i="12"/>
  <c r="J25" i="12"/>
  <c r="J24" i="12"/>
  <c r="J23" i="12"/>
  <c r="J22" i="12"/>
  <c r="J21" i="12"/>
  <c r="J20" i="12"/>
  <c r="J19" i="12"/>
  <c r="J18" i="12"/>
  <c r="J17" i="12"/>
  <c r="J16" i="12"/>
  <c r="J15" i="12"/>
  <c r="J14" i="12"/>
  <c r="J13" i="12"/>
  <c r="J12" i="12"/>
  <c r="D26" i="13"/>
  <c r="D151" i="13"/>
  <c r="D143" i="13"/>
  <c r="D138" i="13"/>
  <c r="D124" i="13"/>
  <c r="D111" i="13"/>
  <c r="D92" i="13"/>
  <c r="D81" i="13"/>
  <c r="D75" i="13"/>
  <c r="D64" i="13"/>
  <c r="D49" i="13"/>
  <c r="D38" i="13"/>
  <c r="AI150" i="13"/>
  <c r="AH150" i="13"/>
  <c r="AG150" i="13"/>
  <c r="AF150" i="13"/>
  <c r="AE150" i="13"/>
  <c r="AD150" i="13"/>
  <c r="AC150" i="13"/>
  <c r="AB150" i="13"/>
  <c r="AA150" i="13"/>
  <c r="Z150" i="13"/>
  <c r="Y150" i="13"/>
  <c r="X150" i="13"/>
  <c r="AI149" i="13"/>
  <c r="AH149" i="13"/>
  <c r="AG149" i="13"/>
  <c r="AF149" i="13"/>
  <c r="AE149" i="13"/>
  <c r="AD149" i="13"/>
  <c r="AC149" i="13"/>
  <c r="AB149" i="13"/>
  <c r="AA149" i="13"/>
  <c r="Z149" i="13"/>
  <c r="Y149" i="13"/>
  <c r="X149" i="13"/>
  <c r="AI148" i="13"/>
  <c r="AH148" i="13"/>
  <c r="AG148" i="13"/>
  <c r="AF148" i="13"/>
  <c r="AE148" i="13"/>
  <c r="AD148" i="13"/>
  <c r="AC148" i="13"/>
  <c r="AB148" i="13"/>
  <c r="AA148" i="13"/>
  <c r="Z148" i="13"/>
  <c r="Y148" i="13"/>
  <c r="X148" i="13"/>
  <c r="AI147" i="13"/>
  <c r="AH147" i="13"/>
  <c r="AG147" i="13"/>
  <c r="AF147" i="13"/>
  <c r="AE147" i="13"/>
  <c r="AD147" i="13"/>
  <c r="AC147" i="13"/>
  <c r="AB147" i="13"/>
  <c r="AA147" i="13"/>
  <c r="Z147" i="13"/>
  <c r="Y147" i="13"/>
  <c r="X147" i="13"/>
  <c r="AI146" i="13"/>
  <c r="AH146" i="13"/>
  <c r="AG146" i="13"/>
  <c r="AF146" i="13"/>
  <c r="AE146" i="13"/>
  <c r="AD146" i="13"/>
  <c r="AC146" i="13"/>
  <c r="AB146" i="13"/>
  <c r="AA146" i="13"/>
  <c r="Z146" i="13"/>
  <c r="Y146" i="13"/>
  <c r="X146" i="13"/>
  <c r="AI145" i="13"/>
  <c r="AH145" i="13"/>
  <c r="AG145" i="13"/>
  <c r="AF145" i="13"/>
  <c r="AE145" i="13"/>
  <c r="AD145" i="13"/>
  <c r="AC145" i="13"/>
  <c r="AB145" i="13"/>
  <c r="AA145" i="13"/>
  <c r="Z145" i="13"/>
  <c r="Y145" i="13"/>
  <c r="X145" i="13"/>
  <c r="AI144" i="13"/>
  <c r="AH144" i="13"/>
  <c r="AG144" i="13"/>
  <c r="AF144" i="13"/>
  <c r="AE144" i="13"/>
  <c r="AD144" i="13"/>
  <c r="AC144" i="13"/>
  <c r="AB144" i="13"/>
  <c r="AA144" i="13"/>
  <c r="Z144" i="13"/>
  <c r="Y144" i="13"/>
  <c r="X144" i="13"/>
  <c r="AI142" i="13"/>
  <c r="AH142" i="13"/>
  <c r="AG142" i="13"/>
  <c r="AF142" i="13"/>
  <c r="AE142" i="13"/>
  <c r="AD142" i="13"/>
  <c r="AC142" i="13"/>
  <c r="AB142" i="13"/>
  <c r="AA142" i="13"/>
  <c r="Z142" i="13"/>
  <c r="Y142" i="13"/>
  <c r="X142" i="13"/>
  <c r="AI141" i="13"/>
  <c r="AH141" i="13"/>
  <c r="AG141" i="13"/>
  <c r="AF141" i="13"/>
  <c r="AE141" i="13"/>
  <c r="AD141" i="13"/>
  <c r="AC141" i="13"/>
  <c r="AB141" i="13"/>
  <c r="AA141" i="13"/>
  <c r="Z141" i="13"/>
  <c r="Y141" i="13"/>
  <c r="X141" i="13"/>
  <c r="AI140" i="13"/>
  <c r="AH140" i="13"/>
  <c r="AG140" i="13"/>
  <c r="AF140" i="13"/>
  <c r="AE140" i="13"/>
  <c r="AD140" i="13"/>
  <c r="AC140" i="13"/>
  <c r="AB140" i="13"/>
  <c r="AA140" i="13"/>
  <c r="Z140" i="13"/>
  <c r="Y140" i="13"/>
  <c r="X140" i="13"/>
  <c r="AI139" i="13"/>
  <c r="AH139" i="13"/>
  <c r="AG139" i="13"/>
  <c r="AF139" i="13"/>
  <c r="AE139" i="13"/>
  <c r="AD139" i="13"/>
  <c r="AC139" i="13"/>
  <c r="AB139" i="13"/>
  <c r="AA139" i="13"/>
  <c r="Z139" i="13"/>
  <c r="Y139" i="13"/>
  <c r="X139" i="13"/>
  <c r="AI137" i="13"/>
  <c r="AH137" i="13"/>
  <c r="AG137" i="13"/>
  <c r="AF137" i="13"/>
  <c r="AE137" i="13"/>
  <c r="AD137" i="13"/>
  <c r="AC137" i="13"/>
  <c r="AB137" i="13"/>
  <c r="AA137" i="13"/>
  <c r="Z137" i="13"/>
  <c r="Y137" i="13"/>
  <c r="X137" i="13"/>
  <c r="AI136" i="13"/>
  <c r="AH136" i="13"/>
  <c r="AG136" i="13"/>
  <c r="AF136" i="13"/>
  <c r="AE136" i="13"/>
  <c r="AD136" i="13"/>
  <c r="AC136" i="13"/>
  <c r="AB136" i="13"/>
  <c r="AA136" i="13"/>
  <c r="Z136" i="13"/>
  <c r="Y136" i="13"/>
  <c r="X136" i="13"/>
  <c r="AI135" i="13"/>
  <c r="AH135" i="13"/>
  <c r="AG135" i="13"/>
  <c r="AF135" i="13"/>
  <c r="AE135" i="13"/>
  <c r="AD135" i="13"/>
  <c r="AC135" i="13"/>
  <c r="AB135" i="13"/>
  <c r="AA135" i="13"/>
  <c r="Z135" i="13"/>
  <c r="Y135" i="13"/>
  <c r="X135" i="13"/>
  <c r="AI134" i="13"/>
  <c r="AH134" i="13"/>
  <c r="AG134" i="13"/>
  <c r="AF134" i="13"/>
  <c r="AE134" i="13"/>
  <c r="AD134" i="13"/>
  <c r="AC134" i="13"/>
  <c r="AB134" i="13"/>
  <c r="AA134" i="13"/>
  <c r="Z134" i="13"/>
  <c r="Y134" i="13"/>
  <c r="X134" i="13"/>
  <c r="AI133" i="13"/>
  <c r="AH133" i="13"/>
  <c r="AG133" i="13"/>
  <c r="AF133" i="13"/>
  <c r="AE133" i="13"/>
  <c r="AD133" i="13"/>
  <c r="AC133" i="13"/>
  <c r="AB133" i="13"/>
  <c r="AA133" i="13"/>
  <c r="Z133" i="13"/>
  <c r="Y133" i="13"/>
  <c r="X133" i="13"/>
  <c r="AI132" i="13"/>
  <c r="AH132" i="13"/>
  <c r="AG132" i="13"/>
  <c r="AF132" i="13"/>
  <c r="AE132" i="13"/>
  <c r="AD132" i="13"/>
  <c r="AC132" i="13"/>
  <c r="AB132" i="13"/>
  <c r="AA132" i="13"/>
  <c r="Z132" i="13"/>
  <c r="Y132" i="13"/>
  <c r="X132" i="13"/>
  <c r="AI131" i="13"/>
  <c r="AH131" i="13"/>
  <c r="AG131" i="13"/>
  <c r="AF131" i="13"/>
  <c r="AE131" i="13"/>
  <c r="AD131" i="13"/>
  <c r="AC131" i="13"/>
  <c r="AB131" i="13"/>
  <c r="AA131" i="13"/>
  <c r="Z131" i="13"/>
  <c r="Y131" i="13"/>
  <c r="X131" i="13"/>
  <c r="AI130" i="13"/>
  <c r="AH130" i="13"/>
  <c r="AG130" i="13"/>
  <c r="AF130" i="13"/>
  <c r="AE130" i="13"/>
  <c r="AD130" i="13"/>
  <c r="AC130" i="13"/>
  <c r="AB130" i="13"/>
  <c r="AA130" i="13"/>
  <c r="Z130" i="13"/>
  <c r="Y130" i="13"/>
  <c r="X130" i="13"/>
  <c r="AI129" i="13"/>
  <c r="AH129" i="13"/>
  <c r="AG129" i="13"/>
  <c r="AF129" i="13"/>
  <c r="AE129" i="13"/>
  <c r="AD129" i="13"/>
  <c r="AC129" i="13"/>
  <c r="AB129" i="13"/>
  <c r="AA129" i="13"/>
  <c r="Z129" i="13"/>
  <c r="Y129" i="13"/>
  <c r="X129" i="13"/>
  <c r="AI128" i="13"/>
  <c r="AH128" i="13"/>
  <c r="AG128" i="13"/>
  <c r="AF128" i="13"/>
  <c r="AE128" i="13"/>
  <c r="AD128" i="13"/>
  <c r="AC128" i="13"/>
  <c r="AB128" i="13"/>
  <c r="AA128" i="13"/>
  <c r="Z128" i="13"/>
  <c r="Y128" i="13"/>
  <c r="X128" i="13"/>
  <c r="AI127" i="13"/>
  <c r="AH127" i="13"/>
  <c r="AG127" i="13"/>
  <c r="AF127" i="13"/>
  <c r="AE127" i="13"/>
  <c r="AD127" i="13"/>
  <c r="AC127" i="13"/>
  <c r="AB127" i="13"/>
  <c r="AA127" i="13"/>
  <c r="Z127" i="13"/>
  <c r="Y127" i="13"/>
  <c r="X127" i="13"/>
  <c r="AI126" i="13"/>
  <c r="AH126" i="13"/>
  <c r="AG126" i="13"/>
  <c r="AF126" i="13"/>
  <c r="AE126" i="13"/>
  <c r="AD126" i="13"/>
  <c r="AC126" i="13"/>
  <c r="AB126" i="13"/>
  <c r="AA126" i="13"/>
  <c r="Z126" i="13"/>
  <c r="Y126" i="13"/>
  <c r="X126" i="13"/>
  <c r="AI125" i="13"/>
  <c r="AH125" i="13"/>
  <c r="AG125" i="13"/>
  <c r="AF125" i="13"/>
  <c r="AE125" i="13"/>
  <c r="AD125" i="13"/>
  <c r="AC125" i="13"/>
  <c r="AB125" i="13"/>
  <c r="AA125" i="13"/>
  <c r="Z125" i="13"/>
  <c r="Y125" i="13"/>
  <c r="X125" i="13"/>
  <c r="AI123" i="13"/>
  <c r="AH123" i="13"/>
  <c r="AG123" i="13"/>
  <c r="AF123" i="13"/>
  <c r="AE123" i="13"/>
  <c r="AD123" i="13"/>
  <c r="AC123" i="13"/>
  <c r="AB123" i="13"/>
  <c r="AA123" i="13"/>
  <c r="Z123" i="13"/>
  <c r="Y123" i="13"/>
  <c r="X123" i="13"/>
  <c r="AI122" i="13"/>
  <c r="AH122" i="13"/>
  <c r="AG122" i="13"/>
  <c r="AF122" i="13"/>
  <c r="AE122" i="13"/>
  <c r="AD122" i="13"/>
  <c r="AC122" i="13"/>
  <c r="AB122" i="13"/>
  <c r="AA122" i="13"/>
  <c r="Z122" i="13"/>
  <c r="Y122" i="13"/>
  <c r="X122" i="13"/>
  <c r="AI121" i="13"/>
  <c r="AH121" i="13"/>
  <c r="AG121" i="13"/>
  <c r="AF121" i="13"/>
  <c r="AE121" i="13"/>
  <c r="AD121" i="13"/>
  <c r="AC121" i="13"/>
  <c r="AB121" i="13"/>
  <c r="AA121" i="13"/>
  <c r="Z121" i="13"/>
  <c r="Y121" i="13"/>
  <c r="X121" i="13"/>
  <c r="AI120" i="13"/>
  <c r="AH120" i="13"/>
  <c r="AG120" i="13"/>
  <c r="AF120" i="13"/>
  <c r="AE120" i="13"/>
  <c r="AD120" i="13"/>
  <c r="AC120" i="13"/>
  <c r="AB120" i="13"/>
  <c r="AA120" i="13"/>
  <c r="Z120" i="13"/>
  <c r="Y120" i="13"/>
  <c r="X120" i="13"/>
  <c r="AI119" i="13"/>
  <c r="AH119" i="13"/>
  <c r="AG119" i="13"/>
  <c r="AF119" i="13"/>
  <c r="AE119" i="13"/>
  <c r="AD119" i="13"/>
  <c r="AC119" i="13"/>
  <c r="AB119" i="13"/>
  <c r="AA119" i="13"/>
  <c r="Z119" i="13"/>
  <c r="Y119" i="13"/>
  <c r="X119" i="13"/>
  <c r="AI118" i="13"/>
  <c r="AH118" i="13"/>
  <c r="AG118" i="13"/>
  <c r="AF118" i="13"/>
  <c r="AE118" i="13"/>
  <c r="AD118" i="13"/>
  <c r="AC118" i="13"/>
  <c r="AB118" i="13"/>
  <c r="AA118" i="13"/>
  <c r="Z118" i="13"/>
  <c r="Y118" i="13"/>
  <c r="X118" i="13"/>
  <c r="AI117" i="13"/>
  <c r="AH117" i="13"/>
  <c r="AG117" i="13"/>
  <c r="AF117" i="13"/>
  <c r="AE117" i="13"/>
  <c r="AD117" i="13"/>
  <c r="AC117" i="13"/>
  <c r="AB117" i="13"/>
  <c r="AA117" i="13"/>
  <c r="Z117" i="13"/>
  <c r="Y117" i="13"/>
  <c r="X117" i="13"/>
  <c r="AI116" i="13"/>
  <c r="AH116" i="13"/>
  <c r="AG116" i="13"/>
  <c r="AF116" i="13"/>
  <c r="AE116" i="13"/>
  <c r="AD116" i="13"/>
  <c r="AC116" i="13"/>
  <c r="AB116" i="13"/>
  <c r="AA116" i="13"/>
  <c r="Z116" i="13"/>
  <c r="Y116" i="13"/>
  <c r="X116" i="13"/>
  <c r="AI115" i="13"/>
  <c r="AH115" i="13"/>
  <c r="AG115" i="13"/>
  <c r="AF115" i="13"/>
  <c r="AE115" i="13"/>
  <c r="AD115" i="13"/>
  <c r="AC115" i="13"/>
  <c r="AB115" i="13"/>
  <c r="AA115" i="13"/>
  <c r="Z115" i="13"/>
  <c r="Y115" i="13"/>
  <c r="X115" i="13"/>
  <c r="AI114" i="13"/>
  <c r="AH114" i="13"/>
  <c r="AG114" i="13"/>
  <c r="AF114" i="13"/>
  <c r="AE114" i="13"/>
  <c r="AD114" i="13"/>
  <c r="AC114" i="13"/>
  <c r="AB114" i="13"/>
  <c r="AA114" i="13"/>
  <c r="Z114" i="13"/>
  <c r="Y114" i="13"/>
  <c r="X114" i="13"/>
  <c r="AI113" i="13"/>
  <c r="AH113" i="13"/>
  <c r="AG113" i="13"/>
  <c r="AF113" i="13"/>
  <c r="AE113" i="13"/>
  <c r="AD113" i="13"/>
  <c r="AC113" i="13"/>
  <c r="AB113" i="13"/>
  <c r="AA113" i="13"/>
  <c r="Z113" i="13"/>
  <c r="Y113" i="13"/>
  <c r="X113" i="13"/>
  <c r="AI112" i="13"/>
  <c r="AH112" i="13"/>
  <c r="AG112" i="13"/>
  <c r="AF112" i="13"/>
  <c r="AE112" i="13"/>
  <c r="AD112" i="13"/>
  <c r="AC112" i="13"/>
  <c r="AB112" i="13"/>
  <c r="AA112" i="13"/>
  <c r="Z112" i="13"/>
  <c r="Y112" i="13"/>
  <c r="X112" i="13"/>
  <c r="AI110" i="13"/>
  <c r="AH110" i="13"/>
  <c r="AG110" i="13"/>
  <c r="AF110" i="13"/>
  <c r="AE110" i="13"/>
  <c r="AD110" i="13"/>
  <c r="AC110" i="13"/>
  <c r="AB110" i="13"/>
  <c r="AA110" i="13"/>
  <c r="Z110" i="13"/>
  <c r="Y110" i="13"/>
  <c r="X110" i="13"/>
  <c r="AI109" i="13"/>
  <c r="AH109" i="13"/>
  <c r="AG109" i="13"/>
  <c r="AF109" i="13"/>
  <c r="AE109" i="13"/>
  <c r="AD109" i="13"/>
  <c r="AC109" i="13"/>
  <c r="AB109" i="13"/>
  <c r="AA109" i="13"/>
  <c r="Z109" i="13"/>
  <c r="Y109" i="13"/>
  <c r="X109" i="13"/>
  <c r="AI108" i="13"/>
  <c r="AH108" i="13"/>
  <c r="AG108" i="13"/>
  <c r="AF108" i="13"/>
  <c r="AE108" i="13"/>
  <c r="AD108" i="13"/>
  <c r="AC108" i="13"/>
  <c r="AB108" i="13"/>
  <c r="AA108" i="13"/>
  <c r="Z108" i="13"/>
  <c r="Y108" i="13"/>
  <c r="X108" i="13"/>
  <c r="AI107" i="13"/>
  <c r="AH107" i="13"/>
  <c r="AG107" i="13"/>
  <c r="AF107" i="13"/>
  <c r="AE107" i="13"/>
  <c r="AD107" i="13"/>
  <c r="AC107" i="13"/>
  <c r="AB107" i="13"/>
  <c r="AA107" i="13"/>
  <c r="Z107" i="13"/>
  <c r="Y107" i="13"/>
  <c r="X107" i="13"/>
  <c r="AI106" i="13"/>
  <c r="AH106" i="13"/>
  <c r="AG106" i="13"/>
  <c r="AF106" i="13"/>
  <c r="AE106" i="13"/>
  <c r="AD106" i="13"/>
  <c r="AC106" i="13"/>
  <c r="AB106" i="13"/>
  <c r="AA106" i="13"/>
  <c r="Z106" i="13"/>
  <c r="Y106" i="13"/>
  <c r="X106" i="13"/>
  <c r="AI105" i="13"/>
  <c r="AH105" i="13"/>
  <c r="AG105" i="13"/>
  <c r="AF105" i="13"/>
  <c r="AE105" i="13"/>
  <c r="AD105" i="13"/>
  <c r="AC105" i="13"/>
  <c r="AB105" i="13"/>
  <c r="AA105" i="13"/>
  <c r="Z105" i="13"/>
  <c r="Y105" i="13"/>
  <c r="X105" i="13"/>
  <c r="AI104" i="13"/>
  <c r="AH104" i="13"/>
  <c r="AG104" i="13"/>
  <c r="AF104" i="13"/>
  <c r="AE104" i="13"/>
  <c r="AD104" i="13"/>
  <c r="AC104" i="13"/>
  <c r="AB104" i="13"/>
  <c r="AA104" i="13"/>
  <c r="Z104" i="13"/>
  <c r="Y104" i="13"/>
  <c r="X104" i="13"/>
  <c r="AI103" i="13"/>
  <c r="AH103" i="13"/>
  <c r="AG103" i="13"/>
  <c r="AF103" i="13"/>
  <c r="AE103" i="13"/>
  <c r="AD103" i="13"/>
  <c r="AC103" i="13"/>
  <c r="AB103" i="13"/>
  <c r="AA103" i="13"/>
  <c r="Z103" i="13"/>
  <c r="Y103" i="13"/>
  <c r="X103" i="13"/>
  <c r="AI102" i="13"/>
  <c r="AH102" i="13"/>
  <c r="AG102" i="13"/>
  <c r="AF102" i="13"/>
  <c r="AE102" i="13"/>
  <c r="AD102" i="13"/>
  <c r="AC102" i="13"/>
  <c r="AB102" i="13"/>
  <c r="AA102" i="13"/>
  <c r="Z102" i="13"/>
  <c r="Y102" i="13"/>
  <c r="X102" i="13"/>
  <c r="AI101" i="13"/>
  <c r="AH101" i="13"/>
  <c r="AG101" i="13"/>
  <c r="AF101" i="13"/>
  <c r="AE101" i="13"/>
  <c r="AD101" i="13"/>
  <c r="AC101" i="13"/>
  <c r="AB101" i="13"/>
  <c r="AA101" i="13"/>
  <c r="Z101" i="13"/>
  <c r="Y101" i="13"/>
  <c r="X101" i="13"/>
  <c r="AI100" i="13"/>
  <c r="AH100" i="13"/>
  <c r="AG100" i="13"/>
  <c r="AF100" i="13"/>
  <c r="AE100" i="13"/>
  <c r="AD100" i="13"/>
  <c r="AC100" i="13"/>
  <c r="AB100" i="13"/>
  <c r="AA100" i="13"/>
  <c r="Z100" i="13"/>
  <c r="Y100" i="13"/>
  <c r="X100" i="13"/>
  <c r="AI99" i="13"/>
  <c r="AH99" i="13"/>
  <c r="AG99" i="13"/>
  <c r="AF99" i="13"/>
  <c r="AE99" i="13"/>
  <c r="AD99" i="13"/>
  <c r="AC99" i="13"/>
  <c r="AB99" i="13"/>
  <c r="AA99" i="13"/>
  <c r="Z99" i="13"/>
  <c r="Y99" i="13"/>
  <c r="X99" i="13"/>
  <c r="AI98" i="13"/>
  <c r="AH98" i="13"/>
  <c r="AG98" i="13"/>
  <c r="AF98" i="13"/>
  <c r="AE98" i="13"/>
  <c r="AD98" i="13"/>
  <c r="AC98" i="13"/>
  <c r="AB98" i="13"/>
  <c r="AA98" i="13"/>
  <c r="Z98" i="13"/>
  <c r="Y98" i="13"/>
  <c r="X98" i="13"/>
  <c r="AI97" i="13"/>
  <c r="AH97" i="13"/>
  <c r="AG97" i="13"/>
  <c r="AF97" i="13"/>
  <c r="AE97" i="13"/>
  <c r="AD97" i="13"/>
  <c r="AC97" i="13"/>
  <c r="AB97" i="13"/>
  <c r="AA97" i="13"/>
  <c r="Z97" i="13"/>
  <c r="Y97" i="13"/>
  <c r="X97" i="13"/>
  <c r="AI96" i="13"/>
  <c r="AH96" i="13"/>
  <c r="AG96" i="13"/>
  <c r="AF96" i="13"/>
  <c r="AE96" i="13"/>
  <c r="AD96" i="13"/>
  <c r="AC96" i="13"/>
  <c r="AB96" i="13"/>
  <c r="AA96" i="13"/>
  <c r="Z96" i="13"/>
  <c r="Y96" i="13"/>
  <c r="X96" i="13"/>
  <c r="AI95" i="13"/>
  <c r="AH95" i="13"/>
  <c r="AG95" i="13"/>
  <c r="AF95" i="13"/>
  <c r="AE95" i="13"/>
  <c r="AD95" i="13"/>
  <c r="AC95" i="13"/>
  <c r="AB95" i="13"/>
  <c r="AA95" i="13"/>
  <c r="Z95" i="13"/>
  <c r="Y95" i="13"/>
  <c r="X95" i="13"/>
  <c r="AI94" i="13"/>
  <c r="AH94" i="13"/>
  <c r="AG94" i="13"/>
  <c r="AF94" i="13"/>
  <c r="AE94" i="13"/>
  <c r="AD94" i="13"/>
  <c r="AC94" i="13"/>
  <c r="AB94" i="13"/>
  <c r="AA94" i="13"/>
  <c r="Z94" i="13"/>
  <c r="Y94" i="13"/>
  <c r="X94" i="13"/>
  <c r="AI93" i="13"/>
  <c r="AH93" i="13"/>
  <c r="AG93" i="13"/>
  <c r="AF93" i="13"/>
  <c r="AE93" i="13"/>
  <c r="AD93" i="13"/>
  <c r="AC93" i="13"/>
  <c r="AB93" i="13"/>
  <c r="AA93" i="13"/>
  <c r="Z93" i="13"/>
  <c r="Y93" i="13"/>
  <c r="X93" i="13"/>
  <c r="AI91" i="13"/>
  <c r="AH91" i="13"/>
  <c r="AG91" i="13"/>
  <c r="AF91" i="13"/>
  <c r="AE91" i="13"/>
  <c r="AD91" i="13"/>
  <c r="AC91" i="13"/>
  <c r="AB91" i="13"/>
  <c r="AA91" i="13"/>
  <c r="Z91" i="13"/>
  <c r="Y91" i="13"/>
  <c r="X91" i="13"/>
  <c r="AI90" i="13"/>
  <c r="AH90" i="13"/>
  <c r="AG90" i="13"/>
  <c r="AF90" i="13"/>
  <c r="AE90" i="13"/>
  <c r="AD90" i="13"/>
  <c r="AC90" i="13"/>
  <c r="AB90" i="13"/>
  <c r="AA90" i="13"/>
  <c r="Z90" i="13"/>
  <c r="Y90" i="13"/>
  <c r="X90" i="13"/>
  <c r="AI89" i="13"/>
  <c r="AH89" i="13"/>
  <c r="AG89" i="13"/>
  <c r="AF89" i="13"/>
  <c r="AE89" i="13"/>
  <c r="AD89" i="13"/>
  <c r="AC89" i="13"/>
  <c r="AB89" i="13"/>
  <c r="AA89" i="13"/>
  <c r="Z89" i="13"/>
  <c r="Y89" i="13"/>
  <c r="X89" i="13"/>
  <c r="AI88" i="13"/>
  <c r="AH88" i="13"/>
  <c r="AG88" i="13"/>
  <c r="AF88" i="13"/>
  <c r="AE88" i="13"/>
  <c r="AD88" i="13"/>
  <c r="AC88" i="13"/>
  <c r="AB88" i="13"/>
  <c r="AA88" i="13"/>
  <c r="Z88" i="13"/>
  <c r="Y88" i="13"/>
  <c r="X88" i="13"/>
  <c r="AI87" i="13"/>
  <c r="AH87" i="13"/>
  <c r="AG87" i="13"/>
  <c r="AF87" i="13"/>
  <c r="AE87" i="13"/>
  <c r="AD87" i="13"/>
  <c r="AC87" i="13"/>
  <c r="AB87" i="13"/>
  <c r="AA87" i="13"/>
  <c r="Z87" i="13"/>
  <c r="Y87" i="13"/>
  <c r="X87" i="13"/>
  <c r="AI86" i="13"/>
  <c r="AH86" i="13"/>
  <c r="AG86" i="13"/>
  <c r="AF86" i="13"/>
  <c r="AE86" i="13"/>
  <c r="AD86" i="13"/>
  <c r="AC86" i="13"/>
  <c r="AB86" i="13"/>
  <c r="AA86" i="13"/>
  <c r="Z86" i="13"/>
  <c r="Y86" i="13"/>
  <c r="X86" i="13"/>
  <c r="AI85" i="13"/>
  <c r="AH85" i="13"/>
  <c r="AG85" i="13"/>
  <c r="AF85" i="13"/>
  <c r="AE85" i="13"/>
  <c r="AD85" i="13"/>
  <c r="AC85" i="13"/>
  <c r="AB85" i="13"/>
  <c r="AA85" i="13"/>
  <c r="Z85" i="13"/>
  <c r="Y85" i="13"/>
  <c r="X85" i="13"/>
  <c r="AI84" i="13"/>
  <c r="AH84" i="13"/>
  <c r="AG84" i="13"/>
  <c r="AF84" i="13"/>
  <c r="AE84" i="13"/>
  <c r="AD84" i="13"/>
  <c r="AC84" i="13"/>
  <c r="AB84" i="13"/>
  <c r="AA84" i="13"/>
  <c r="Z84" i="13"/>
  <c r="Y84" i="13"/>
  <c r="X84" i="13"/>
  <c r="AI83" i="13"/>
  <c r="AH83" i="13"/>
  <c r="AG83" i="13"/>
  <c r="AF83" i="13"/>
  <c r="AE83" i="13"/>
  <c r="AD83" i="13"/>
  <c r="AC83" i="13"/>
  <c r="AB83" i="13"/>
  <c r="AA83" i="13"/>
  <c r="Z83" i="13"/>
  <c r="Y83" i="13"/>
  <c r="X83" i="13"/>
  <c r="AI82" i="13"/>
  <c r="AH82" i="13"/>
  <c r="AG82" i="13"/>
  <c r="AF82" i="13"/>
  <c r="AE82" i="13"/>
  <c r="AD82" i="13"/>
  <c r="AC82" i="13"/>
  <c r="AB82" i="13"/>
  <c r="AA82" i="13"/>
  <c r="Z82" i="13"/>
  <c r="Y82" i="13"/>
  <c r="X82" i="13"/>
  <c r="AI80" i="13"/>
  <c r="AH80" i="13"/>
  <c r="AG80" i="13"/>
  <c r="AF80" i="13"/>
  <c r="AE80" i="13"/>
  <c r="AD80" i="13"/>
  <c r="AC80" i="13"/>
  <c r="AB80" i="13"/>
  <c r="AA80" i="13"/>
  <c r="Z80" i="13"/>
  <c r="Y80" i="13"/>
  <c r="X80" i="13"/>
  <c r="AI79" i="13"/>
  <c r="AH79" i="13"/>
  <c r="AG79" i="13"/>
  <c r="AF79" i="13"/>
  <c r="AE79" i="13"/>
  <c r="AD79" i="13"/>
  <c r="AC79" i="13"/>
  <c r="AB79" i="13"/>
  <c r="AA79" i="13"/>
  <c r="Z79" i="13"/>
  <c r="Y79" i="13"/>
  <c r="X79" i="13"/>
  <c r="AI78" i="13"/>
  <c r="AH78" i="13"/>
  <c r="AG78" i="13"/>
  <c r="AF78" i="13"/>
  <c r="AE78" i="13"/>
  <c r="AD78" i="13"/>
  <c r="AC78" i="13"/>
  <c r="AB78" i="13"/>
  <c r="AA78" i="13"/>
  <c r="Z78" i="13"/>
  <c r="Y78" i="13"/>
  <c r="X78" i="13"/>
  <c r="AI77" i="13"/>
  <c r="AH77" i="13"/>
  <c r="AG77" i="13"/>
  <c r="AF77" i="13"/>
  <c r="AE77" i="13"/>
  <c r="AD77" i="13"/>
  <c r="AC77" i="13"/>
  <c r="AB77" i="13"/>
  <c r="AA77" i="13"/>
  <c r="Z77" i="13"/>
  <c r="Y77" i="13"/>
  <c r="X77" i="13"/>
  <c r="AI76" i="13"/>
  <c r="AH76" i="13"/>
  <c r="AG76" i="13"/>
  <c r="AF76" i="13"/>
  <c r="AE76" i="13"/>
  <c r="AD76" i="13"/>
  <c r="AC76" i="13"/>
  <c r="AB76" i="13"/>
  <c r="AA76" i="13"/>
  <c r="Z76" i="13"/>
  <c r="Y76" i="13"/>
  <c r="X76" i="13"/>
  <c r="AI74" i="13"/>
  <c r="AH74" i="13"/>
  <c r="AG74" i="13"/>
  <c r="AF74" i="13"/>
  <c r="AE74" i="13"/>
  <c r="AD74" i="13"/>
  <c r="AC74" i="13"/>
  <c r="AB74" i="13"/>
  <c r="AA74" i="13"/>
  <c r="Z74" i="13"/>
  <c r="Y74" i="13"/>
  <c r="X74" i="13"/>
  <c r="AI73" i="13"/>
  <c r="AH73" i="13"/>
  <c r="AG73" i="13"/>
  <c r="AF73" i="13"/>
  <c r="AE73" i="13"/>
  <c r="AD73" i="13"/>
  <c r="AC73" i="13"/>
  <c r="AB73" i="13"/>
  <c r="AA73" i="13"/>
  <c r="Z73" i="13"/>
  <c r="Y73" i="13"/>
  <c r="X73" i="13"/>
  <c r="AI72" i="13"/>
  <c r="AH72" i="13"/>
  <c r="AG72" i="13"/>
  <c r="AF72" i="13"/>
  <c r="AE72" i="13"/>
  <c r="AD72" i="13"/>
  <c r="AC72" i="13"/>
  <c r="AB72" i="13"/>
  <c r="AA72" i="13"/>
  <c r="Z72" i="13"/>
  <c r="Y72" i="13"/>
  <c r="X72" i="13"/>
  <c r="AI71" i="13"/>
  <c r="AH71" i="13"/>
  <c r="AG71" i="13"/>
  <c r="AF71" i="13"/>
  <c r="AE71" i="13"/>
  <c r="AD71" i="13"/>
  <c r="AC71" i="13"/>
  <c r="AB71" i="13"/>
  <c r="AA71" i="13"/>
  <c r="Z71" i="13"/>
  <c r="Y71" i="13"/>
  <c r="X71" i="13"/>
  <c r="AI70" i="13"/>
  <c r="AH70" i="13"/>
  <c r="AG70" i="13"/>
  <c r="AF70" i="13"/>
  <c r="AE70" i="13"/>
  <c r="AD70" i="13"/>
  <c r="AC70" i="13"/>
  <c r="AB70" i="13"/>
  <c r="AA70" i="13"/>
  <c r="Z70" i="13"/>
  <c r="Y70" i="13"/>
  <c r="X70" i="13"/>
  <c r="AI69" i="13"/>
  <c r="AH69" i="13"/>
  <c r="AG69" i="13"/>
  <c r="AF69" i="13"/>
  <c r="AE69" i="13"/>
  <c r="AD69" i="13"/>
  <c r="AC69" i="13"/>
  <c r="AB69" i="13"/>
  <c r="AA69" i="13"/>
  <c r="Z69" i="13"/>
  <c r="Y69" i="13"/>
  <c r="X69" i="13"/>
  <c r="AI68" i="13"/>
  <c r="AH68" i="13"/>
  <c r="AG68" i="13"/>
  <c r="AF68" i="13"/>
  <c r="AE68" i="13"/>
  <c r="AD68" i="13"/>
  <c r="AC68" i="13"/>
  <c r="AB68" i="13"/>
  <c r="AA68" i="13"/>
  <c r="Z68" i="13"/>
  <c r="Y68" i="13"/>
  <c r="X68" i="13"/>
  <c r="AI67" i="13"/>
  <c r="AH67" i="13"/>
  <c r="AG67" i="13"/>
  <c r="AF67" i="13"/>
  <c r="AE67" i="13"/>
  <c r="AD67" i="13"/>
  <c r="AC67" i="13"/>
  <c r="AB67" i="13"/>
  <c r="AA67" i="13"/>
  <c r="Z67" i="13"/>
  <c r="Y67" i="13"/>
  <c r="X67" i="13"/>
  <c r="AI66" i="13"/>
  <c r="AH66" i="13"/>
  <c r="AG66" i="13"/>
  <c r="AF66" i="13"/>
  <c r="AE66" i="13"/>
  <c r="AD66" i="13"/>
  <c r="AC66" i="13"/>
  <c r="AB66" i="13"/>
  <c r="AA66" i="13"/>
  <c r="Z66" i="13"/>
  <c r="Y66" i="13"/>
  <c r="X66" i="13"/>
  <c r="AI65" i="13"/>
  <c r="AH65" i="13"/>
  <c r="AG65" i="13"/>
  <c r="AF65" i="13"/>
  <c r="AE65" i="13"/>
  <c r="AD65" i="13"/>
  <c r="AC65" i="13"/>
  <c r="AB65" i="13"/>
  <c r="AA65" i="13"/>
  <c r="Z65" i="13"/>
  <c r="Y65" i="13"/>
  <c r="X65" i="13"/>
  <c r="AI63" i="13"/>
  <c r="AH63" i="13"/>
  <c r="AG63" i="13"/>
  <c r="AF63" i="13"/>
  <c r="AE63" i="13"/>
  <c r="AD63" i="13"/>
  <c r="AC63" i="13"/>
  <c r="AB63" i="13"/>
  <c r="AA63" i="13"/>
  <c r="Z63" i="13"/>
  <c r="Y63" i="13"/>
  <c r="X63" i="13"/>
  <c r="AI62" i="13"/>
  <c r="AH62" i="13"/>
  <c r="AG62" i="13"/>
  <c r="AF62" i="13"/>
  <c r="AE62" i="13"/>
  <c r="AD62" i="13"/>
  <c r="AC62" i="13"/>
  <c r="AB62" i="13"/>
  <c r="AA62" i="13"/>
  <c r="Z62" i="13"/>
  <c r="Y62" i="13"/>
  <c r="X62" i="13"/>
  <c r="AI61" i="13"/>
  <c r="AH61" i="13"/>
  <c r="AG61" i="13"/>
  <c r="AF61" i="13"/>
  <c r="AE61" i="13"/>
  <c r="AD61" i="13"/>
  <c r="AC61" i="13"/>
  <c r="AB61" i="13"/>
  <c r="AA61" i="13"/>
  <c r="Z61" i="13"/>
  <c r="Y61" i="13"/>
  <c r="X61" i="13"/>
  <c r="AI60" i="13"/>
  <c r="AH60" i="13"/>
  <c r="AG60" i="13"/>
  <c r="AF60" i="13"/>
  <c r="AE60" i="13"/>
  <c r="AD60" i="13"/>
  <c r="AC60" i="13"/>
  <c r="AB60" i="13"/>
  <c r="AA60" i="13"/>
  <c r="Z60" i="13"/>
  <c r="Y60" i="13"/>
  <c r="X60" i="13"/>
  <c r="AI59" i="13"/>
  <c r="AH59" i="13"/>
  <c r="AG59" i="13"/>
  <c r="AF59" i="13"/>
  <c r="AE59" i="13"/>
  <c r="AD59" i="13"/>
  <c r="AC59" i="13"/>
  <c r="AB59" i="13"/>
  <c r="AA59" i="13"/>
  <c r="Z59" i="13"/>
  <c r="Y59" i="13"/>
  <c r="X59" i="13"/>
  <c r="AI58" i="13"/>
  <c r="AH58" i="13"/>
  <c r="AG58" i="13"/>
  <c r="AF58" i="13"/>
  <c r="AE58" i="13"/>
  <c r="AD58" i="13"/>
  <c r="AC58" i="13"/>
  <c r="AB58" i="13"/>
  <c r="AA58" i="13"/>
  <c r="Z58" i="13"/>
  <c r="Y58" i="13"/>
  <c r="X58" i="13"/>
  <c r="AI57" i="13"/>
  <c r="AH57" i="13"/>
  <c r="AG57" i="13"/>
  <c r="AF57" i="13"/>
  <c r="AE57" i="13"/>
  <c r="AD57" i="13"/>
  <c r="AC57" i="13"/>
  <c r="AB57" i="13"/>
  <c r="AA57" i="13"/>
  <c r="Z57" i="13"/>
  <c r="Y57" i="13"/>
  <c r="X57" i="13"/>
  <c r="AI56" i="13"/>
  <c r="AH56" i="13"/>
  <c r="AG56" i="13"/>
  <c r="AF56" i="13"/>
  <c r="AE56" i="13"/>
  <c r="AD56" i="13"/>
  <c r="AC56" i="13"/>
  <c r="AB56" i="13"/>
  <c r="AA56" i="13"/>
  <c r="Z56" i="13"/>
  <c r="Y56" i="13"/>
  <c r="X56" i="13"/>
  <c r="AI55" i="13"/>
  <c r="AH55" i="13"/>
  <c r="AG55" i="13"/>
  <c r="AF55" i="13"/>
  <c r="AE55" i="13"/>
  <c r="AD55" i="13"/>
  <c r="AC55" i="13"/>
  <c r="AB55" i="13"/>
  <c r="AA55" i="13"/>
  <c r="Z55" i="13"/>
  <c r="Y55" i="13"/>
  <c r="X55" i="13"/>
  <c r="AI54" i="13"/>
  <c r="AH54" i="13"/>
  <c r="AG54" i="13"/>
  <c r="AF54" i="13"/>
  <c r="AE54" i="13"/>
  <c r="AD54" i="13"/>
  <c r="AC54" i="13"/>
  <c r="AB54" i="13"/>
  <c r="AA54" i="13"/>
  <c r="Z54" i="13"/>
  <c r="Y54" i="13"/>
  <c r="X54" i="13"/>
  <c r="AI53" i="13"/>
  <c r="AH53" i="13"/>
  <c r="AG53" i="13"/>
  <c r="AF53" i="13"/>
  <c r="AE53" i="13"/>
  <c r="AD53" i="13"/>
  <c r="AC53" i="13"/>
  <c r="AB53" i="13"/>
  <c r="AA53" i="13"/>
  <c r="Z53" i="13"/>
  <c r="Y53" i="13"/>
  <c r="X53" i="13"/>
  <c r="AI52" i="13"/>
  <c r="AH52" i="13"/>
  <c r="AG52" i="13"/>
  <c r="AF52" i="13"/>
  <c r="AE52" i="13"/>
  <c r="AD52" i="13"/>
  <c r="AC52" i="13"/>
  <c r="AB52" i="13"/>
  <c r="AA52" i="13"/>
  <c r="Z52" i="13"/>
  <c r="Y52" i="13"/>
  <c r="X52" i="13"/>
  <c r="AI51" i="13"/>
  <c r="AH51" i="13"/>
  <c r="AH64" i="13" s="1"/>
  <c r="AG51" i="13"/>
  <c r="AF51" i="13"/>
  <c r="AF64" i="13" s="1"/>
  <c r="AE51" i="13"/>
  <c r="AD51" i="13"/>
  <c r="AC51" i="13"/>
  <c r="AB51" i="13"/>
  <c r="AA51" i="13"/>
  <c r="AA64" i="13" s="1"/>
  <c r="Z51" i="13"/>
  <c r="Y51" i="13"/>
  <c r="X51" i="13"/>
  <c r="X64" i="13" s="1"/>
  <c r="AI50" i="13"/>
  <c r="AH50" i="13"/>
  <c r="AG50" i="13"/>
  <c r="AG64" i="13" s="1"/>
  <c r="AF50" i="13"/>
  <c r="AE50" i="13"/>
  <c r="AE64" i="13" s="1"/>
  <c r="AD50" i="13"/>
  <c r="AD64" i="13" s="1"/>
  <c r="AC50" i="13"/>
  <c r="AC64" i="13" s="1"/>
  <c r="AB50" i="13"/>
  <c r="AA50" i="13"/>
  <c r="Z50" i="13"/>
  <c r="Y50" i="13"/>
  <c r="X50" i="13"/>
  <c r="AI48" i="13"/>
  <c r="AH48" i="13"/>
  <c r="AG48" i="13"/>
  <c r="AF48" i="13"/>
  <c r="AE48" i="13"/>
  <c r="AD48" i="13"/>
  <c r="AC48" i="13"/>
  <c r="AB48" i="13"/>
  <c r="AA48" i="13"/>
  <c r="Z48" i="13"/>
  <c r="Y48" i="13"/>
  <c r="X48" i="13"/>
  <c r="AI47" i="13"/>
  <c r="AH47" i="13"/>
  <c r="AG47" i="13"/>
  <c r="AF47" i="13"/>
  <c r="AE47" i="13"/>
  <c r="AD47" i="13"/>
  <c r="AC47" i="13"/>
  <c r="AB47" i="13"/>
  <c r="AA47" i="13"/>
  <c r="Z47" i="13"/>
  <c r="Y47" i="13"/>
  <c r="X47" i="13"/>
  <c r="AI46" i="13"/>
  <c r="AH46" i="13"/>
  <c r="AG46" i="13"/>
  <c r="AF46" i="13"/>
  <c r="AE46" i="13"/>
  <c r="AD46" i="13"/>
  <c r="AC46" i="13"/>
  <c r="AB46" i="13"/>
  <c r="AA46" i="13"/>
  <c r="Z46" i="13"/>
  <c r="Y46" i="13"/>
  <c r="X46" i="13"/>
  <c r="AI45" i="13"/>
  <c r="AH45" i="13"/>
  <c r="AG45" i="13"/>
  <c r="AF45" i="13"/>
  <c r="AE45" i="13"/>
  <c r="AD45" i="13"/>
  <c r="AC45" i="13"/>
  <c r="AB45" i="13"/>
  <c r="AA45" i="13"/>
  <c r="Z45" i="13"/>
  <c r="Y45" i="13"/>
  <c r="X45" i="13"/>
  <c r="AI44" i="13"/>
  <c r="AH44" i="13"/>
  <c r="AG44" i="13"/>
  <c r="AF44" i="13"/>
  <c r="AE44" i="13"/>
  <c r="AD44" i="13"/>
  <c r="AC44" i="13"/>
  <c r="AB44" i="13"/>
  <c r="AA44" i="13"/>
  <c r="Z44" i="13"/>
  <c r="Y44" i="13"/>
  <c r="X44" i="13"/>
  <c r="AI43" i="13"/>
  <c r="AH43" i="13"/>
  <c r="AG43" i="13"/>
  <c r="AF43" i="13"/>
  <c r="AE43" i="13"/>
  <c r="AD43" i="13"/>
  <c r="AC43" i="13"/>
  <c r="AB43" i="13"/>
  <c r="AA43" i="13"/>
  <c r="Z43" i="13"/>
  <c r="Y43" i="13"/>
  <c r="X43" i="13"/>
  <c r="AI42" i="13"/>
  <c r="AH42" i="13"/>
  <c r="AG42" i="13"/>
  <c r="AF42" i="13"/>
  <c r="AE42" i="13"/>
  <c r="AD42" i="13"/>
  <c r="AC42" i="13"/>
  <c r="AB42" i="13"/>
  <c r="AA42" i="13"/>
  <c r="Z42" i="13"/>
  <c r="Y42" i="13"/>
  <c r="X42" i="13"/>
  <c r="AI41" i="13"/>
  <c r="AH41" i="13"/>
  <c r="AG41" i="13"/>
  <c r="AF41" i="13"/>
  <c r="AE41" i="13"/>
  <c r="AD41" i="13"/>
  <c r="AC41" i="13"/>
  <c r="AB41" i="13"/>
  <c r="AA41" i="13"/>
  <c r="Z41" i="13"/>
  <c r="Y41" i="13"/>
  <c r="X41" i="13"/>
  <c r="AI40" i="13"/>
  <c r="AH40" i="13"/>
  <c r="AG40" i="13"/>
  <c r="AF40" i="13"/>
  <c r="AE40" i="13"/>
  <c r="AD40" i="13"/>
  <c r="AC40" i="13"/>
  <c r="AB40" i="13"/>
  <c r="AA40" i="13"/>
  <c r="Z40" i="13"/>
  <c r="Y40" i="13"/>
  <c r="X40" i="13"/>
  <c r="AI39" i="13"/>
  <c r="AH39" i="13"/>
  <c r="AG39" i="13"/>
  <c r="AF39" i="13"/>
  <c r="AE39" i="13"/>
  <c r="AD39" i="13"/>
  <c r="AC39" i="13"/>
  <c r="AB39" i="13"/>
  <c r="AA39" i="13"/>
  <c r="Z39" i="13"/>
  <c r="Y39" i="13"/>
  <c r="X39" i="13"/>
  <c r="AI37" i="13"/>
  <c r="AH37" i="13"/>
  <c r="AG37" i="13"/>
  <c r="AF37" i="13"/>
  <c r="AE37" i="13"/>
  <c r="AD37" i="13"/>
  <c r="AC37" i="13"/>
  <c r="AB37" i="13"/>
  <c r="AA37" i="13"/>
  <c r="Z37" i="13"/>
  <c r="Y37" i="13"/>
  <c r="X37" i="13"/>
  <c r="AI36" i="13"/>
  <c r="AH36" i="13"/>
  <c r="AG36" i="13"/>
  <c r="AF36" i="13"/>
  <c r="AE36" i="13"/>
  <c r="AD36" i="13"/>
  <c r="AC36" i="13"/>
  <c r="AB36" i="13"/>
  <c r="AA36" i="13"/>
  <c r="Z36" i="13"/>
  <c r="Y36" i="13"/>
  <c r="X36" i="13"/>
  <c r="AI35" i="13"/>
  <c r="AH35" i="13"/>
  <c r="AG35" i="13"/>
  <c r="AF35" i="13"/>
  <c r="AE35" i="13"/>
  <c r="AD35" i="13"/>
  <c r="AC35" i="13"/>
  <c r="AB35" i="13"/>
  <c r="AA35" i="13"/>
  <c r="Z35" i="13"/>
  <c r="Y35" i="13"/>
  <c r="X35" i="13"/>
  <c r="AI34" i="13"/>
  <c r="AH34" i="13"/>
  <c r="AG34" i="13"/>
  <c r="AF34" i="13"/>
  <c r="AE34" i="13"/>
  <c r="AD34" i="13"/>
  <c r="AC34" i="13"/>
  <c r="AB34" i="13"/>
  <c r="AA34" i="13"/>
  <c r="Z34" i="13"/>
  <c r="Y34" i="13"/>
  <c r="X34" i="13"/>
  <c r="AI33" i="13"/>
  <c r="AH33" i="13"/>
  <c r="AG33" i="13"/>
  <c r="AF33" i="13"/>
  <c r="AE33" i="13"/>
  <c r="AD33" i="13"/>
  <c r="AC33" i="13"/>
  <c r="AB33" i="13"/>
  <c r="AA33" i="13"/>
  <c r="Z33" i="13"/>
  <c r="Y33" i="13"/>
  <c r="X33" i="13"/>
  <c r="AI32" i="13"/>
  <c r="AH32" i="13"/>
  <c r="AG32" i="13"/>
  <c r="AF32" i="13"/>
  <c r="AE32" i="13"/>
  <c r="AD32" i="13"/>
  <c r="AC32" i="13"/>
  <c r="AB32" i="13"/>
  <c r="AA32" i="13"/>
  <c r="Z32" i="13"/>
  <c r="Y32" i="13"/>
  <c r="X32" i="13"/>
  <c r="AI31" i="13"/>
  <c r="AH31" i="13"/>
  <c r="AG31" i="13"/>
  <c r="AF31" i="13"/>
  <c r="AE31" i="13"/>
  <c r="AD31" i="13"/>
  <c r="AC31" i="13"/>
  <c r="AB31" i="13"/>
  <c r="AA31" i="13"/>
  <c r="Z31" i="13"/>
  <c r="Y31" i="13"/>
  <c r="X31" i="13"/>
  <c r="AI30" i="13"/>
  <c r="AH30" i="13"/>
  <c r="AG30" i="13"/>
  <c r="AF30" i="13"/>
  <c r="AE30" i="13"/>
  <c r="AD30" i="13"/>
  <c r="AC30" i="13"/>
  <c r="AB30" i="13"/>
  <c r="AA30" i="13"/>
  <c r="Z30" i="13"/>
  <c r="Y30" i="13"/>
  <c r="X30" i="13"/>
  <c r="AI29" i="13"/>
  <c r="AH29" i="13"/>
  <c r="AG29" i="13"/>
  <c r="AF29" i="13"/>
  <c r="AE29" i="13"/>
  <c r="AD29" i="13"/>
  <c r="AC29" i="13"/>
  <c r="AB29" i="13"/>
  <c r="AA29" i="13"/>
  <c r="Z29" i="13"/>
  <c r="Y29" i="13"/>
  <c r="X29" i="13"/>
  <c r="AI28" i="13"/>
  <c r="AH28" i="13"/>
  <c r="AG28" i="13"/>
  <c r="AF28" i="13"/>
  <c r="AE28" i="13"/>
  <c r="AD28" i="13"/>
  <c r="AC28" i="13"/>
  <c r="AB28" i="13"/>
  <c r="AA28" i="13"/>
  <c r="Z28" i="13"/>
  <c r="Y28" i="13"/>
  <c r="X28" i="13"/>
  <c r="AI27" i="13"/>
  <c r="AH27" i="13"/>
  <c r="AG27" i="13"/>
  <c r="AF27" i="13"/>
  <c r="AE27" i="13"/>
  <c r="AD27" i="13"/>
  <c r="AC27" i="13"/>
  <c r="AB27" i="13"/>
  <c r="AA27" i="13"/>
  <c r="Z27" i="13"/>
  <c r="Y27" i="13"/>
  <c r="X27" i="13"/>
  <c r="AC25" i="13"/>
  <c r="AB25" i="13"/>
  <c r="AA25" i="13"/>
  <c r="Z25" i="13"/>
  <c r="Y25" i="13"/>
  <c r="X25" i="13"/>
  <c r="AI24" i="13"/>
  <c r="AH24" i="13"/>
  <c r="AG24" i="13"/>
  <c r="AF24" i="13"/>
  <c r="AE24" i="13"/>
  <c r="AD24" i="13"/>
  <c r="AC24" i="13"/>
  <c r="AB24" i="13"/>
  <c r="AA24" i="13"/>
  <c r="Z24" i="13"/>
  <c r="Y24" i="13"/>
  <c r="X24" i="13"/>
  <c r="AI23" i="13"/>
  <c r="AH23" i="13"/>
  <c r="AG23" i="13"/>
  <c r="AF23" i="13"/>
  <c r="AE23" i="13"/>
  <c r="AD23" i="13"/>
  <c r="AC23" i="13"/>
  <c r="AB23" i="13"/>
  <c r="AA23" i="13"/>
  <c r="Z23" i="13"/>
  <c r="Y23" i="13"/>
  <c r="X23" i="13"/>
  <c r="AI22" i="13"/>
  <c r="AH22" i="13"/>
  <c r="AG22" i="13"/>
  <c r="AF22" i="13"/>
  <c r="AE22" i="13"/>
  <c r="AD22" i="13"/>
  <c r="AC22" i="13"/>
  <c r="AB22" i="13"/>
  <c r="AA22" i="13"/>
  <c r="Z22" i="13"/>
  <c r="Y22" i="13"/>
  <c r="X22" i="13"/>
  <c r="AI21" i="13"/>
  <c r="AH21" i="13"/>
  <c r="AG21" i="13"/>
  <c r="AF21" i="13"/>
  <c r="AE21" i="13"/>
  <c r="AD21" i="13"/>
  <c r="AC21" i="13"/>
  <c r="AB21" i="13"/>
  <c r="AA21" i="13"/>
  <c r="Z21" i="13"/>
  <c r="Y21" i="13"/>
  <c r="X21" i="13"/>
  <c r="AI20" i="13"/>
  <c r="AH20" i="13"/>
  <c r="AG20" i="13"/>
  <c r="AF20" i="13"/>
  <c r="AE20" i="13"/>
  <c r="AD20" i="13"/>
  <c r="AC20" i="13"/>
  <c r="AB20" i="13"/>
  <c r="AA20" i="13"/>
  <c r="Z20" i="13"/>
  <c r="Y20" i="13"/>
  <c r="X20" i="13"/>
  <c r="AI19" i="13"/>
  <c r="AH19" i="13"/>
  <c r="AG19" i="13"/>
  <c r="AF19" i="13"/>
  <c r="AE19" i="13"/>
  <c r="AD19" i="13"/>
  <c r="AC19" i="13"/>
  <c r="AB19" i="13"/>
  <c r="AA19" i="13"/>
  <c r="Z19" i="13"/>
  <c r="Y19" i="13"/>
  <c r="X19" i="13"/>
  <c r="AI18" i="13"/>
  <c r="AH18" i="13"/>
  <c r="AG18" i="13"/>
  <c r="AF18" i="13"/>
  <c r="AE18" i="13"/>
  <c r="AD18" i="13"/>
  <c r="AC18" i="13"/>
  <c r="AB18" i="13"/>
  <c r="AA18" i="13"/>
  <c r="Z18" i="13"/>
  <c r="Y18" i="13"/>
  <c r="X18" i="13"/>
  <c r="AI17" i="13"/>
  <c r="AH17" i="13"/>
  <c r="AG17" i="13"/>
  <c r="AF17" i="13"/>
  <c r="AE17" i="13"/>
  <c r="AD17" i="13"/>
  <c r="AC17" i="13"/>
  <c r="AB17" i="13"/>
  <c r="AA17" i="13"/>
  <c r="Z17" i="13"/>
  <c r="Y17" i="13"/>
  <c r="X17" i="13"/>
  <c r="AI16" i="13"/>
  <c r="AH16" i="13"/>
  <c r="AG16" i="13"/>
  <c r="AF16" i="13"/>
  <c r="AE16" i="13"/>
  <c r="AD16" i="13"/>
  <c r="AC16" i="13"/>
  <c r="AB16" i="13"/>
  <c r="AA16" i="13"/>
  <c r="Z16" i="13"/>
  <c r="Y16" i="13"/>
  <c r="X16" i="13"/>
  <c r="AI15" i="13"/>
  <c r="AH15" i="13"/>
  <c r="AG15" i="13"/>
  <c r="AF15" i="13"/>
  <c r="AE15" i="13"/>
  <c r="AD15" i="13"/>
  <c r="AC15" i="13"/>
  <c r="AB15" i="13"/>
  <c r="AA15" i="13"/>
  <c r="Z15" i="13"/>
  <c r="Y15" i="13"/>
  <c r="X15" i="13"/>
  <c r="AI14" i="13"/>
  <c r="AH14" i="13"/>
  <c r="AG14" i="13"/>
  <c r="AF14" i="13"/>
  <c r="AE14" i="13"/>
  <c r="AD14" i="13"/>
  <c r="AC14" i="13"/>
  <c r="AB14" i="13"/>
  <c r="AA14" i="13"/>
  <c r="Z14" i="13"/>
  <c r="Y14" i="13"/>
  <c r="X14" i="13"/>
  <c r="AI13" i="13"/>
  <c r="AH13" i="13"/>
  <c r="AG13" i="13"/>
  <c r="AF13" i="13"/>
  <c r="AE13" i="13"/>
  <c r="AD13" i="13"/>
  <c r="AC13" i="13"/>
  <c r="AB13" i="13"/>
  <c r="AA13" i="13"/>
  <c r="Z13" i="13"/>
  <c r="Y13" i="13"/>
  <c r="X13" i="13"/>
  <c r="AI12" i="13"/>
  <c r="AH12" i="13"/>
  <c r="AG12" i="13"/>
  <c r="AF12" i="13"/>
  <c r="AE12" i="13"/>
  <c r="AD12" i="13"/>
  <c r="AC12" i="13"/>
  <c r="AB12" i="13"/>
  <c r="AA12" i="13"/>
  <c r="Z12" i="13"/>
  <c r="Y12" i="13"/>
  <c r="X12" i="13"/>
  <c r="L26" i="13"/>
  <c r="M26" i="13"/>
  <c r="N26" i="13"/>
  <c r="O26" i="13"/>
  <c r="P26" i="13"/>
  <c r="Q26" i="13"/>
  <c r="R26" i="13"/>
  <c r="S26" i="13"/>
  <c r="T26" i="13"/>
  <c r="U26" i="13"/>
  <c r="V26" i="13"/>
  <c r="W26" i="13"/>
  <c r="Y64" i="13"/>
  <c r="AJ63" i="13"/>
  <c r="L64" i="13"/>
  <c r="M64" i="13"/>
  <c r="N64" i="13"/>
  <c r="O64" i="13"/>
  <c r="P64" i="13"/>
  <c r="Q64" i="13"/>
  <c r="R64" i="13"/>
  <c r="S64" i="13"/>
  <c r="T64" i="13"/>
  <c r="U64" i="13"/>
  <c r="V64" i="13"/>
  <c r="W64" i="13"/>
  <c r="Z64" i="13"/>
  <c r="AI64" i="13"/>
  <c r="K64" i="13"/>
  <c r="K63" i="13"/>
  <c r="L63" i="13"/>
  <c r="M63" i="13"/>
  <c r="N63" i="13"/>
  <c r="O63" i="13"/>
  <c r="W63" i="13" s="1"/>
  <c r="P63" i="13"/>
  <c r="Q63" i="13"/>
  <c r="R63" i="13"/>
  <c r="S63" i="13"/>
  <c r="T63" i="13"/>
  <c r="U63" i="13"/>
  <c r="V63" i="13"/>
  <c r="U150" i="13"/>
  <c r="U149" i="13"/>
  <c r="U148" i="13"/>
  <c r="U147" i="13"/>
  <c r="U146" i="13"/>
  <c r="U145" i="13"/>
  <c r="U144" i="13"/>
  <c r="U142" i="13"/>
  <c r="U141" i="13"/>
  <c r="U140" i="13"/>
  <c r="U139" i="13"/>
  <c r="U137" i="13"/>
  <c r="U136" i="13"/>
  <c r="U135" i="13"/>
  <c r="U134" i="13"/>
  <c r="U133" i="13"/>
  <c r="U132" i="13"/>
  <c r="U131" i="13"/>
  <c r="U130" i="13"/>
  <c r="U129" i="13"/>
  <c r="U128" i="13"/>
  <c r="U127" i="13"/>
  <c r="U126" i="13"/>
  <c r="U125" i="13"/>
  <c r="U123" i="13"/>
  <c r="U122" i="13"/>
  <c r="U121" i="13"/>
  <c r="U120" i="13"/>
  <c r="U119" i="13"/>
  <c r="U118" i="13"/>
  <c r="U117" i="13"/>
  <c r="U116" i="13"/>
  <c r="U115" i="13"/>
  <c r="U114" i="13"/>
  <c r="U113" i="13"/>
  <c r="U112" i="13"/>
  <c r="U110" i="13"/>
  <c r="U109" i="13"/>
  <c r="U108" i="13"/>
  <c r="U107" i="13"/>
  <c r="U106" i="13"/>
  <c r="U105" i="13"/>
  <c r="U104" i="13"/>
  <c r="U103" i="13"/>
  <c r="U102" i="13"/>
  <c r="U101" i="13"/>
  <c r="U100" i="13"/>
  <c r="U99" i="13"/>
  <c r="U98" i="13"/>
  <c r="U97" i="13"/>
  <c r="U96" i="13"/>
  <c r="U95" i="13"/>
  <c r="U94" i="13"/>
  <c r="U93" i="13"/>
  <c r="U91" i="13"/>
  <c r="U90" i="13"/>
  <c r="U89" i="13"/>
  <c r="U88" i="13"/>
  <c r="U87" i="13"/>
  <c r="U86" i="13"/>
  <c r="U85" i="13"/>
  <c r="U84" i="13"/>
  <c r="U83" i="13"/>
  <c r="U82" i="13"/>
  <c r="U80" i="13"/>
  <c r="U79" i="13"/>
  <c r="U78" i="13"/>
  <c r="U77" i="13"/>
  <c r="U76" i="13"/>
  <c r="U74" i="13"/>
  <c r="U73" i="13"/>
  <c r="U72" i="13"/>
  <c r="U71" i="13"/>
  <c r="U70" i="13"/>
  <c r="U69" i="13"/>
  <c r="U68" i="13"/>
  <c r="U67" i="13"/>
  <c r="U66" i="13"/>
  <c r="U65" i="13"/>
  <c r="U62" i="13"/>
  <c r="U61" i="13"/>
  <c r="U60" i="13"/>
  <c r="U59" i="13"/>
  <c r="U58" i="13"/>
  <c r="U57" i="13"/>
  <c r="U56" i="13"/>
  <c r="U55" i="13"/>
  <c r="U54" i="13"/>
  <c r="U53" i="13"/>
  <c r="U52" i="13"/>
  <c r="U51" i="13"/>
  <c r="U50" i="13"/>
  <c r="U48" i="13"/>
  <c r="U47" i="13"/>
  <c r="U46" i="13"/>
  <c r="U45" i="13"/>
  <c r="U44" i="13"/>
  <c r="U43" i="13"/>
  <c r="U42" i="13"/>
  <c r="U41" i="13"/>
  <c r="U40" i="13"/>
  <c r="U39" i="13"/>
  <c r="U37" i="13"/>
  <c r="U36" i="13"/>
  <c r="U35" i="13"/>
  <c r="U34" i="13"/>
  <c r="U33" i="13"/>
  <c r="U32" i="13"/>
  <c r="U31" i="13"/>
  <c r="U30" i="13"/>
  <c r="U29" i="13"/>
  <c r="U28" i="13"/>
  <c r="U27" i="13"/>
  <c r="U25" i="13"/>
  <c r="U24" i="13"/>
  <c r="U23" i="13"/>
  <c r="U22" i="13"/>
  <c r="U21" i="13"/>
  <c r="U20" i="13"/>
  <c r="U19" i="13"/>
  <c r="U18" i="13"/>
  <c r="U17" i="13"/>
  <c r="U16" i="13"/>
  <c r="U15" i="13"/>
  <c r="U14" i="13"/>
  <c r="U13" i="13"/>
  <c r="U12" i="13"/>
  <c r="V150" i="13"/>
  <c r="T150" i="13"/>
  <c r="S150" i="13"/>
  <c r="R150" i="13"/>
  <c r="Q150" i="13"/>
  <c r="P150" i="13"/>
  <c r="O150" i="13"/>
  <c r="N150" i="13"/>
  <c r="M150" i="13"/>
  <c r="L150" i="13"/>
  <c r="K150" i="13"/>
  <c r="V149" i="13"/>
  <c r="T149" i="13"/>
  <c r="S149" i="13"/>
  <c r="R149" i="13"/>
  <c r="Q149" i="13"/>
  <c r="P149" i="13"/>
  <c r="O149" i="13"/>
  <c r="N149" i="13"/>
  <c r="M149" i="13"/>
  <c r="L149" i="13"/>
  <c r="K149" i="13"/>
  <c r="V148" i="13"/>
  <c r="T148" i="13"/>
  <c r="S148" i="13"/>
  <c r="R148" i="13"/>
  <c r="Q148" i="13"/>
  <c r="P148" i="13"/>
  <c r="O148" i="13"/>
  <c r="N148" i="13"/>
  <c r="M148" i="13"/>
  <c r="L148" i="13"/>
  <c r="K148" i="13"/>
  <c r="V147" i="13"/>
  <c r="T147" i="13"/>
  <c r="S147" i="13"/>
  <c r="R147" i="13"/>
  <c r="Q147" i="13"/>
  <c r="P147" i="13"/>
  <c r="O147" i="13"/>
  <c r="N147" i="13"/>
  <c r="M147" i="13"/>
  <c r="L147" i="13"/>
  <c r="K147" i="13"/>
  <c r="V146" i="13"/>
  <c r="T146" i="13"/>
  <c r="S146" i="13"/>
  <c r="R146" i="13"/>
  <c r="Q146" i="13"/>
  <c r="P146" i="13"/>
  <c r="O146" i="13"/>
  <c r="N146" i="13"/>
  <c r="M146" i="13"/>
  <c r="L146" i="13"/>
  <c r="K146" i="13"/>
  <c r="V145" i="13"/>
  <c r="T145" i="13"/>
  <c r="S145" i="13"/>
  <c r="R145" i="13"/>
  <c r="Q145" i="13"/>
  <c r="P145" i="13"/>
  <c r="O145" i="13"/>
  <c r="N145" i="13"/>
  <c r="M145" i="13"/>
  <c r="L145" i="13"/>
  <c r="K145" i="13"/>
  <c r="V144" i="13"/>
  <c r="T144" i="13"/>
  <c r="S144" i="13"/>
  <c r="R144" i="13"/>
  <c r="Q144" i="13"/>
  <c r="P144" i="13"/>
  <c r="O144" i="13"/>
  <c r="N144" i="13"/>
  <c r="M144" i="13"/>
  <c r="L144" i="13"/>
  <c r="K144" i="13"/>
  <c r="V142" i="13"/>
  <c r="T142" i="13"/>
  <c r="S142" i="13"/>
  <c r="R142" i="13"/>
  <c r="Q142" i="13"/>
  <c r="P142" i="13"/>
  <c r="O142" i="13"/>
  <c r="N142" i="13"/>
  <c r="M142" i="13"/>
  <c r="L142" i="13"/>
  <c r="K142" i="13"/>
  <c r="V141" i="13"/>
  <c r="T141" i="13"/>
  <c r="S141" i="13"/>
  <c r="R141" i="13"/>
  <c r="Q141" i="13"/>
  <c r="P141" i="13"/>
  <c r="O141" i="13"/>
  <c r="N141" i="13"/>
  <c r="M141" i="13"/>
  <c r="L141" i="13"/>
  <c r="K141" i="13"/>
  <c r="V140" i="13"/>
  <c r="T140" i="13"/>
  <c r="S140" i="13"/>
  <c r="R140" i="13"/>
  <c r="Q140" i="13"/>
  <c r="P140" i="13"/>
  <c r="O140" i="13"/>
  <c r="N140" i="13"/>
  <c r="M140" i="13"/>
  <c r="L140" i="13"/>
  <c r="K140" i="13"/>
  <c r="V139" i="13"/>
  <c r="T139" i="13"/>
  <c r="S139" i="13"/>
  <c r="R139" i="13"/>
  <c r="Q139" i="13"/>
  <c r="P139" i="13"/>
  <c r="O139" i="13"/>
  <c r="N139" i="13"/>
  <c r="M139" i="13"/>
  <c r="L139" i="13"/>
  <c r="K139" i="13"/>
  <c r="V137" i="13"/>
  <c r="T137" i="13"/>
  <c r="S137" i="13"/>
  <c r="R137" i="13"/>
  <c r="Q137" i="13"/>
  <c r="P137" i="13"/>
  <c r="O137" i="13"/>
  <c r="N137" i="13"/>
  <c r="M137" i="13"/>
  <c r="L137" i="13"/>
  <c r="K137" i="13"/>
  <c r="V136" i="13"/>
  <c r="T136" i="13"/>
  <c r="S136" i="13"/>
  <c r="R136" i="13"/>
  <c r="Q136" i="13"/>
  <c r="P136" i="13"/>
  <c r="O136" i="13"/>
  <c r="N136" i="13"/>
  <c r="M136" i="13"/>
  <c r="L136" i="13"/>
  <c r="K136" i="13"/>
  <c r="V135" i="13"/>
  <c r="T135" i="13"/>
  <c r="S135" i="13"/>
  <c r="R135" i="13"/>
  <c r="Q135" i="13"/>
  <c r="P135" i="13"/>
  <c r="O135" i="13"/>
  <c r="N135" i="13"/>
  <c r="M135" i="13"/>
  <c r="L135" i="13"/>
  <c r="K135" i="13"/>
  <c r="V134" i="13"/>
  <c r="T134" i="13"/>
  <c r="S134" i="13"/>
  <c r="R134" i="13"/>
  <c r="Q134" i="13"/>
  <c r="P134" i="13"/>
  <c r="O134" i="13"/>
  <c r="N134" i="13"/>
  <c r="M134" i="13"/>
  <c r="L134" i="13"/>
  <c r="K134" i="13"/>
  <c r="V133" i="13"/>
  <c r="T133" i="13"/>
  <c r="S133" i="13"/>
  <c r="R133" i="13"/>
  <c r="Q133" i="13"/>
  <c r="P133" i="13"/>
  <c r="O133" i="13"/>
  <c r="N133" i="13"/>
  <c r="M133" i="13"/>
  <c r="L133" i="13"/>
  <c r="K133" i="13"/>
  <c r="V132" i="13"/>
  <c r="T132" i="13"/>
  <c r="S132" i="13"/>
  <c r="R132" i="13"/>
  <c r="Q132" i="13"/>
  <c r="P132" i="13"/>
  <c r="O132" i="13"/>
  <c r="N132" i="13"/>
  <c r="M132" i="13"/>
  <c r="L132" i="13"/>
  <c r="K132" i="13"/>
  <c r="V131" i="13"/>
  <c r="T131" i="13"/>
  <c r="S131" i="13"/>
  <c r="R131" i="13"/>
  <c r="Q131" i="13"/>
  <c r="P131" i="13"/>
  <c r="O131" i="13"/>
  <c r="N131" i="13"/>
  <c r="M131" i="13"/>
  <c r="L131" i="13"/>
  <c r="K131" i="13"/>
  <c r="V130" i="13"/>
  <c r="T130" i="13"/>
  <c r="S130" i="13"/>
  <c r="R130" i="13"/>
  <c r="Q130" i="13"/>
  <c r="P130" i="13"/>
  <c r="O130" i="13"/>
  <c r="N130" i="13"/>
  <c r="M130" i="13"/>
  <c r="L130" i="13"/>
  <c r="K130" i="13"/>
  <c r="V129" i="13"/>
  <c r="T129" i="13"/>
  <c r="S129" i="13"/>
  <c r="R129" i="13"/>
  <c r="Q129" i="13"/>
  <c r="P129" i="13"/>
  <c r="O129" i="13"/>
  <c r="N129" i="13"/>
  <c r="M129" i="13"/>
  <c r="L129" i="13"/>
  <c r="K129" i="13"/>
  <c r="V128" i="13"/>
  <c r="T128" i="13"/>
  <c r="S128" i="13"/>
  <c r="R128" i="13"/>
  <c r="Q128" i="13"/>
  <c r="P128" i="13"/>
  <c r="O128" i="13"/>
  <c r="N128" i="13"/>
  <c r="M128" i="13"/>
  <c r="L128" i="13"/>
  <c r="K128" i="13"/>
  <c r="V127" i="13"/>
  <c r="T127" i="13"/>
  <c r="S127" i="13"/>
  <c r="R127" i="13"/>
  <c r="Q127" i="13"/>
  <c r="P127" i="13"/>
  <c r="O127" i="13"/>
  <c r="N127" i="13"/>
  <c r="M127" i="13"/>
  <c r="L127" i="13"/>
  <c r="K127" i="13"/>
  <c r="V126" i="13"/>
  <c r="T126" i="13"/>
  <c r="S126" i="13"/>
  <c r="R126" i="13"/>
  <c r="Q126" i="13"/>
  <c r="P126" i="13"/>
  <c r="O126" i="13"/>
  <c r="N126" i="13"/>
  <c r="M126" i="13"/>
  <c r="L126" i="13"/>
  <c r="K126" i="13"/>
  <c r="V125" i="13"/>
  <c r="T125" i="13"/>
  <c r="S125" i="13"/>
  <c r="R125" i="13"/>
  <c r="Q125" i="13"/>
  <c r="P125" i="13"/>
  <c r="O125" i="13"/>
  <c r="N125" i="13"/>
  <c r="M125" i="13"/>
  <c r="L125" i="13"/>
  <c r="K125" i="13"/>
  <c r="V123" i="13"/>
  <c r="T123" i="13"/>
  <c r="S123" i="13"/>
  <c r="R123" i="13"/>
  <c r="Q123" i="13"/>
  <c r="P123" i="13"/>
  <c r="O123" i="13"/>
  <c r="N123" i="13"/>
  <c r="M123" i="13"/>
  <c r="L123" i="13"/>
  <c r="K123" i="13"/>
  <c r="V122" i="13"/>
  <c r="T122" i="13"/>
  <c r="S122" i="13"/>
  <c r="R122" i="13"/>
  <c r="Q122" i="13"/>
  <c r="P122" i="13"/>
  <c r="O122" i="13"/>
  <c r="N122" i="13"/>
  <c r="M122" i="13"/>
  <c r="L122" i="13"/>
  <c r="K122" i="13"/>
  <c r="V121" i="13"/>
  <c r="T121" i="13"/>
  <c r="S121" i="13"/>
  <c r="R121" i="13"/>
  <c r="Q121" i="13"/>
  <c r="P121" i="13"/>
  <c r="O121" i="13"/>
  <c r="N121" i="13"/>
  <c r="M121" i="13"/>
  <c r="L121" i="13"/>
  <c r="K121" i="13"/>
  <c r="V120" i="13"/>
  <c r="T120" i="13"/>
  <c r="S120" i="13"/>
  <c r="R120" i="13"/>
  <c r="Q120" i="13"/>
  <c r="P120" i="13"/>
  <c r="O120" i="13"/>
  <c r="N120" i="13"/>
  <c r="M120" i="13"/>
  <c r="L120" i="13"/>
  <c r="K120" i="13"/>
  <c r="V119" i="13"/>
  <c r="T119" i="13"/>
  <c r="S119" i="13"/>
  <c r="R119" i="13"/>
  <c r="Q119" i="13"/>
  <c r="P119" i="13"/>
  <c r="O119" i="13"/>
  <c r="N119" i="13"/>
  <c r="M119" i="13"/>
  <c r="L119" i="13"/>
  <c r="K119" i="13"/>
  <c r="V118" i="13"/>
  <c r="T118" i="13"/>
  <c r="S118" i="13"/>
  <c r="R118" i="13"/>
  <c r="Q118" i="13"/>
  <c r="P118" i="13"/>
  <c r="O118" i="13"/>
  <c r="N118" i="13"/>
  <c r="M118" i="13"/>
  <c r="L118" i="13"/>
  <c r="K118" i="13"/>
  <c r="V117" i="13"/>
  <c r="T117" i="13"/>
  <c r="S117" i="13"/>
  <c r="R117" i="13"/>
  <c r="Q117" i="13"/>
  <c r="P117" i="13"/>
  <c r="O117" i="13"/>
  <c r="N117" i="13"/>
  <c r="M117" i="13"/>
  <c r="L117" i="13"/>
  <c r="K117" i="13"/>
  <c r="V116" i="13"/>
  <c r="T116" i="13"/>
  <c r="S116" i="13"/>
  <c r="R116" i="13"/>
  <c r="Q116" i="13"/>
  <c r="P116" i="13"/>
  <c r="O116" i="13"/>
  <c r="N116" i="13"/>
  <c r="M116" i="13"/>
  <c r="L116" i="13"/>
  <c r="K116" i="13"/>
  <c r="V115" i="13"/>
  <c r="T115" i="13"/>
  <c r="S115" i="13"/>
  <c r="R115" i="13"/>
  <c r="Q115" i="13"/>
  <c r="P115" i="13"/>
  <c r="O115" i="13"/>
  <c r="N115" i="13"/>
  <c r="M115" i="13"/>
  <c r="L115" i="13"/>
  <c r="K115" i="13"/>
  <c r="V114" i="13"/>
  <c r="T114" i="13"/>
  <c r="S114" i="13"/>
  <c r="R114" i="13"/>
  <c r="Q114" i="13"/>
  <c r="P114" i="13"/>
  <c r="O114" i="13"/>
  <c r="N114" i="13"/>
  <c r="M114" i="13"/>
  <c r="L114" i="13"/>
  <c r="K114" i="13"/>
  <c r="V113" i="13"/>
  <c r="T113" i="13"/>
  <c r="S113" i="13"/>
  <c r="R113" i="13"/>
  <c r="Q113" i="13"/>
  <c r="P113" i="13"/>
  <c r="O113" i="13"/>
  <c r="N113" i="13"/>
  <c r="M113" i="13"/>
  <c r="L113" i="13"/>
  <c r="K113" i="13"/>
  <c r="V112" i="13"/>
  <c r="T112" i="13"/>
  <c r="S112" i="13"/>
  <c r="R112" i="13"/>
  <c r="Q112" i="13"/>
  <c r="P112" i="13"/>
  <c r="O112" i="13"/>
  <c r="N112" i="13"/>
  <c r="M112" i="13"/>
  <c r="L112" i="13"/>
  <c r="K112" i="13"/>
  <c r="V110" i="13"/>
  <c r="T110" i="13"/>
  <c r="S110" i="13"/>
  <c r="R110" i="13"/>
  <c r="Q110" i="13"/>
  <c r="P110" i="13"/>
  <c r="O110" i="13"/>
  <c r="N110" i="13"/>
  <c r="M110" i="13"/>
  <c r="L110" i="13"/>
  <c r="K110" i="13"/>
  <c r="V109" i="13"/>
  <c r="T109" i="13"/>
  <c r="S109" i="13"/>
  <c r="R109" i="13"/>
  <c r="Q109" i="13"/>
  <c r="P109" i="13"/>
  <c r="O109" i="13"/>
  <c r="N109" i="13"/>
  <c r="M109" i="13"/>
  <c r="L109" i="13"/>
  <c r="K109" i="13"/>
  <c r="V108" i="13"/>
  <c r="T108" i="13"/>
  <c r="S108" i="13"/>
  <c r="R108" i="13"/>
  <c r="Q108" i="13"/>
  <c r="P108" i="13"/>
  <c r="O108" i="13"/>
  <c r="N108" i="13"/>
  <c r="M108" i="13"/>
  <c r="L108" i="13"/>
  <c r="K108" i="13"/>
  <c r="V107" i="13"/>
  <c r="T107" i="13"/>
  <c r="S107" i="13"/>
  <c r="R107" i="13"/>
  <c r="Q107" i="13"/>
  <c r="P107" i="13"/>
  <c r="O107" i="13"/>
  <c r="N107" i="13"/>
  <c r="M107" i="13"/>
  <c r="L107" i="13"/>
  <c r="K107" i="13"/>
  <c r="V106" i="13"/>
  <c r="T106" i="13"/>
  <c r="S106" i="13"/>
  <c r="R106" i="13"/>
  <c r="Q106" i="13"/>
  <c r="P106" i="13"/>
  <c r="O106" i="13"/>
  <c r="N106" i="13"/>
  <c r="M106" i="13"/>
  <c r="L106" i="13"/>
  <c r="K106" i="13"/>
  <c r="V105" i="13"/>
  <c r="T105" i="13"/>
  <c r="S105" i="13"/>
  <c r="R105" i="13"/>
  <c r="Q105" i="13"/>
  <c r="P105" i="13"/>
  <c r="O105" i="13"/>
  <c r="N105" i="13"/>
  <c r="M105" i="13"/>
  <c r="L105" i="13"/>
  <c r="K105" i="13"/>
  <c r="V104" i="13"/>
  <c r="T104" i="13"/>
  <c r="S104" i="13"/>
  <c r="R104" i="13"/>
  <c r="Q104" i="13"/>
  <c r="P104" i="13"/>
  <c r="O104" i="13"/>
  <c r="N104" i="13"/>
  <c r="M104" i="13"/>
  <c r="L104" i="13"/>
  <c r="K104" i="13"/>
  <c r="V103" i="13"/>
  <c r="T103" i="13"/>
  <c r="S103" i="13"/>
  <c r="R103" i="13"/>
  <c r="Q103" i="13"/>
  <c r="P103" i="13"/>
  <c r="O103" i="13"/>
  <c r="N103" i="13"/>
  <c r="M103" i="13"/>
  <c r="L103" i="13"/>
  <c r="K103" i="13"/>
  <c r="V102" i="13"/>
  <c r="T102" i="13"/>
  <c r="S102" i="13"/>
  <c r="R102" i="13"/>
  <c r="Q102" i="13"/>
  <c r="P102" i="13"/>
  <c r="O102" i="13"/>
  <c r="N102" i="13"/>
  <c r="M102" i="13"/>
  <c r="L102" i="13"/>
  <c r="K102" i="13"/>
  <c r="V101" i="13"/>
  <c r="T101" i="13"/>
  <c r="S101" i="13"/>
  <c r="R101" i="13"/>
  <c r="Q101" i="13"/>
  <c r="P101" i="13"/>
  <c r="O101" i="13"/>
  <c r="N101" i="13"/>
  <c r="M101" i="13"/>
  <c r="L101" i="13"/>
  <c r="K101" i="13"/>
  <c r="V100" i="13"/>
  <c r="T100" i="13"/>
  <c r="S100" i="13"/>
  <c r="R100" i="13"/>
  <c r="Q100" i="13"/>
  <c r="P100" i="13"/>
  <c r="O100" i="13"/>
  <c r="N100" i="13"/>
  <c r="M100" i="13"/>
  <c r="L100" i="13"/>
  <c r="K100" i="13"/>
  <c r="V99" i="13"/>
  <c r="T99" i="13"/>
  <c r="S99" i="13"/>
  <c r="R99" i="13"/>
  <c r="Q99" i="13"/>
  <c r="P99" i="13"/>
  <c r="O99" i="13"/>
  <c r="N99" i="13"/>
  <c r="M99" i="13"/>
  <c r="L99" i="13"/>
  <c r="K99" i="13"/>
  <c r="V98" i="13"/>
  <c r="T98" i="13"/>
  <c r="S98" i="13"/>
  <c r="R98" i="13"/>
  <c r="Q98" i="13"/>
  <c r="P98" i="13"/>
  <c r="O98" i="13"/>
  <c r="N98" i="13"/>
  <c r="M98" i="13"/>
  <c r="L98" i="13"/>
  <c r="K98" i="13"/>
  <c r="V97" i="13"/>
  <c r="T97" i="13"/>
  <c r="S97" i="13"/>
  <c r="R97" i="13"/>
  <c r="Q97" i="13"/>
  <c r="P97" i="13"/>
  <c r="O97" i="13"/>
  <c r="N97" i="13"/>
  <c r="M97" i="13"/>
  <c r="L97" i="13"/>
  <c r="K97" i="13"/>
  <c r="V96" i="13"/>
  <c r="T96" i="13"/>
  <c r="S96" i="13"/>
  <c r="R96" i="13"/>
  <c r="Q96" i="13"/>
  <c r="P96" i="13"/>
  <c r="O96" i="13"/>
  <c r="N96" i="13"/>
  <c r="M96" i="13"/>
  <c r="L96" i="13"/>
  <c r="K96" i="13"/>
  <c r="V95" i="13"/>
  <c r="T95" i="13"/>
  <c r="S95" i="13"/>
  <c r="R95" i="13"/>
  <c r="Q95" i="13"/>
  <c r="P95" i="13"/>
  <c r="O95" i="13"/>
  <c r="N95" i="13"/>
  <c r="M95" i="13"/>
  <c r="L95" i="13"/>
  <c r="K95" i="13"/>
  <c r="V94" i="13"/>
  <c r="T94" i="13"/>
  <c r="S94" i="13"/>
  <c r="R94" i="13"/>
  <c r="Q94" i="13"/>
  <c r="P94" i="13"/>
  <c r="O94" i="13"/>
  <c r="N94" i="13"/>
  <c r="M94" i="13"/>
  <c r="L94" i="13"/>
  <c r="K94" i="13"/>
  <c r="V93" i="13"/>
  <c r="T93" i="13"/>
  <c r="S93" i="13"/>
  <c r="R93" i="13"/>
  <c r="Q93" i="13"/>
  <c r="P93" i="13"/>
  <c r="O93" i="13"/>
  <c r="N93" i="13"/>
  <c r="M93" i="13"/>
  <c r="L93" i="13"/>
  <c r="K93" i="13"/>
  <c r="V91" i="13"/>
  <c r="T91" i="13"/>
  <c r="S91" i="13"/>
  <c r="R91" i="13"/>
  <c r="Q91" i="13"/>
  <c r="P91" i="13"/>
  <c r="O91" i="13"/>
  <c r="N91" i="13"/>
  <c r="M91" i="13"/>
  <c r="L91" i="13"/>
  <c r="K91" i="13"/>
  <c r="V90" i="13"/>
  <c r="T90" i="13"/>
  <c r="S90" i="13"/>
  <c r="R90" i="13"/>
  <c r="Q90" i="13"/>
  <c r="P90" i="13"/>
  <c r="O90" i="13"/>
  <c r="N90" i="13"/>
  <c r="M90" i="13"/>
  <c r="L90" i="13"/>
  <c r="K90" i="13"/>
  <c r="V89" i="13"/>
  <c r="T89" i="13"/>
  <c r="S89" i="13"/>
  <c r="R89" i="13"/>
  <c r="Q89" i="13"/>
  <c r="P89" i="13"/>
  <c r="O89" i="13"/>
  <c r="N89" i="13"/>
  <c r="M89" i="13"/>
  <c r="L89" i="13"/>
  <c r="K89" i="13"/>
  <c r="V88" i="13"/>
  <c r="T88" i="13"/>
  <c r="S88" i="13"/>
  <c r="R88" i="13"/>
  <c r="Q88" i="13"/>
  <c r="P88" i="13"/>
  <c r="O88" i="13"/>
  <c r="N88" i="13"/>
  <c r="M88" i="13"/>
  <c r="L88" i="13"/>
  <c r="K88" i="13"/>
  <c r="V87" i="13"/>
  <c r="T87" i="13"/>
  <c r="S87" i="13"/>
  <c r="R87" i="13"/>
  <c r="Q87" i="13"/>
  <c r="P87" i="13"/>
  <c r="O87" i="13"/>
  <c r="N87" i="13"/>
  <c r="M87" i="13"/>
  <c r="L87" i="13"/>
  <c r="K87" i="13"/>
  <c r="V86" i="13"/>
  <c r="T86" i="13"/>
  <c r="S86" i="13"/>
  <c r="R86" i="13"/>
  <c r="Q86" i="13"/>
  <c r="P86" i="13"/>
  <c r="O86" i="13"/>
  <c r="N86" i="13"/>
  <c r="M86" i="13"/>
  <c r="L86" i="13"/>
  <c r="K86" i="13"/>
  <c r="V85" i="13"/>
  <c r="T85" i="13"/>
  <c r="S85" i="13"/>
  <c r="R85" i="13"/>
  <c r="Q85" i="13"/>
  <c r="P85" i="13"/>
  <c r="O85" i="13"/>
  <c r="N85" i="13"/>
  <c r="M85" i="13"/>
  <c r="L85" i="13"/>
  <c r="K85" i="13"/>
  <c r="V84" i="13"/>
  <c r="T84" i="13"/>
  <c r="S84" i="13"/>
  <c r="R84" i="13"/>
  <c r="Q84" i="13"/>
  <c r="P84" i="13"/>
  <c r="O84" i="13"/>
  <c r="N84" i="13"/>
  <c r="M84" i="13"/>
  <c r="L84" i="13"/>
  <c r="K84" i="13"/>
  <c r="V83" i="13"/>
  <c r="T83" i="13"/>
  <c r="S83" i="13"/>
  <c r="R83" i="13"/>
  <c r="Q83" i="13"/>
  <c r="P83" i="13"/>
  <c r="O83" i="13"/>
  <c r="N83" i="13"/>
  <c r="M83" i="13"/>
  <c r="L83" i="13"/>
  <c r="K83" i="13"/>
  <c r="V82" i="13"/>
  <c r="T82" i="13"/>
  <c r="S82" i="13"/>
  <c r="R82" i="13"/>
  <c r="Q82" i="13"/>
  <c r="P82" i="13"/>
  <c r="O82" i="13"/>
  <c r="N82" i="13"/>
  <c r="M82" i="13"/>
  <c r="L82" i="13"/>
  <c r="K82" i="13"/>
  <c r="V80" i="13"/>
  <c r="T80" i="13"/>
  <c r="S80" i="13"/>
  <c r="R80" i="13"/>
  <c r="Q80" i="13"/>
  <c r="P80" i="13"/>
  <c r="O80" i="13"/>
  <c r="N80" i="13"/>
  <c r="M80" i="13"/>
  <c r="L80" i="13"/>
  <c r="K80" i="13"/>
  <c r="V79" i="13"/>
  <c r="T79" i="13"/>
  <c r="S79" i="13"/>
  <c r="R79" i="13"/>
  <c r="Q79" i="13"/>
  <c r="P79" i="13"/>
  <c r="O79" i="13"/>
  <c r="N79" i="13"/>
  <c r="M79" i="13"/>
  <c r="L79" i="13"/>
  <c r="K79" i="13"/>
  <c r="V78" i="13"/>
  <c r="T78" i="13"/>
  <c r="S78" i="13"/>
  <c r="R78" i="13"/>
  <c r="Q78" i="13"/>
  <c r="P78" i="13"/>
  <c r="O78" i="13"/>
  <c r="N78" i="13"/>
  <c r="M78" i="13"/>
  <c r="L78" i="13"/>
  <c r="K78" i="13"/>
  <c r="V77" i="13"/>
  <c r="T77" i="13"/>
  <c r="S77" i="13"/>
  <c r="R77" i="13"/>
  <c r="Q77" i="13"/>
  <c r="P77" i="13"/>
  <c r="O77" i="13"/>
  <c r="N77" i="13"/>
  <c r="M77" i="13"/>
  <c r="L77" i="13"/>
  <c r="K77" i="13"/>
  <c r="V76" i="13"/>
  <c r="T76" i="13"/>
  <c r="S76" i="13"/>
  <c r="R76" i="13"/>
  <c r="Q76" i="13"/>
  <c r="P76" i="13"/>
  <c r="O76" i="13"/>
  <c r="N76" i="13"/>
  <c r="M76" i="13"/>
  <c r="L76" i="13"/>
  <c r="K76" i="13"/>
  <c r="V74" i="13"/>
  <c r="T74" i="13"/>
  <c r="S74" i="13"/>
  <c r="R74" i="13"/>
  <c r="Q74" i="13"/>
  <c r="P74" i="13"/>
  <c r="O74" i="13"/>
  <c r="N74" i="13"/>
  <c r="M74" i="13"/>
  <c r="L74" i="13"/>
  <c r="K74" i="13"/>
  <c r="V73" i="13"/>
  <c r="T73" i="13"/>
  <c r="S73" i="13"/>
  <c r="R73" i="13"/>
  <c r="Q73" i="13"/>
  <c r="P73" i="13"/>
  <c r="O73" i="13"/>
  <c r="N73" i="13"/>
  <c r="M73" i="13"/>
  <c r="L73" i="13"/>
  <c r="K73" i="13"/>
  <c r="V72" i="13"/>
  <c r="T72" i="13"/>
  <c r="S72" i="13"/>
  <c r="R72" i="13"/>
  <c r="Q72" i="13"/>
  <c r="P72" i="13"/>
  <c r="O72" i="13"/>
  <c r="N72" i="13"/>
  <c r="M72" i="13"/>
  <c r="L72" i="13"/>
  <c r="K72" i="13"/>
  <c r="V71" i="13"/>
  <c r="T71" i="13"/>
  <c r="S71" i="13"/>
  <c r="R71" i="13"/>
  <c r="Q71" i="13"/>
  <c r="P71" i="13"/>
  <c r="O71" i="13"/>
  <c r="N71" i="13"/>
  <c r="M71" i="13"/>
  <c r="L71" i="13"/>
  <c r="K71" i="13"/>
  <c r="V70" i="13"/>
  <c r="T70" i="13"/>
  <c r="S70" i="13"/>
  <c r="R70" i="13"/>
  <c r="Q70" i="13"/>
  <c r="P70" i="13"/>
  <c r="O70" i="13"/>
  <c r="N70" i="13"/>
  <c r="M70" i="13"/>
  <c r="L70" i="13"/>
  <c r="K70" i="13"/>
  <c r="V69" i="13"/>
  <c r="T69" i="13"/>
  <c r="S69" i="13"/>
  <c r="R69" i="13"/>
  <c r="Q69" i="13"/>
  <c r="P69" i="13"/>
  <c r="O69" i="13"/>
  <c r="N69" i="13"/>
  <c r="M69" i="13"/>
  <c r="L69" i="13"/>
  <c r="K69" i="13"/>
  <c r="V68" i="13"/>
  <c r="T68" i="13"/>
  <c r="S68" i="13"/>
  <c r="R68" i="13"/>
  <c r="Q68" i="13"/>
  <c r="P68" i="13"/>
  <c r="O68" i="13"/>
  <c r="N68" i="13"/>
  <c r="M68" i="13"/>
  <c r="L68" i="13"/>
  <c r="K68" i="13"/>
  <c r="V67" i="13"/>
  <c r="T67" i="13"/>
  <c r="S67" i="13"/>
  <c r="R67" i="13"/>
  <c r="Q67" i="13"/>
  <c r="P67" i="13"/>
  <c r="O67" i="13"/>
  <c r="N67" i="13"/>
  <c r="M67" i="13"/>
  <c r="L67" i="13"/>
  <c r="K67" i="13"/>
  <c r="V66" i="13"/>
  <c r="T66" i="13"/>
  <c r="S66" i="13"/>
  <c r="R66" i="13"/>
  <c r="Q66" i="13"/>
  <c r="P66" i="13"/>
  <c r="O66" i="13"/>
  <c r="N66" i="13"/>
  <c r="M66" i="13"/>
  <c r="L66" i="13"/>
  <c r="K66" i="13"/>
  <c r="V65" i="13"/>
  <c r="T65" i="13"/>
  <c r="S65" i="13"/>
  <c r="R65" i="13"/>
  <c r="Q65" i="13"/>
  <c r="P65" i="13"/>
  <c r="O65" i="13"/>
  <c r="N65" i="13"/>
  <c r="M65" i="13"/>
  <c r="L65" i="13"/>
  <c r="K65" i="13"/>
  <c r="V62" i="13"/>
  <c r="T62" i="13"/>
  <c r="S62" i="13"/>
  <c r="R62" i="13"/>
  <c r="Q62" i="13"/>
  <c r="P62" i="13"/>
  <c r="O62" i="13"/>
  <c r="N62" i="13"/>
  <c r="M62" i="13"/>
  <c r="L62" i="13"/>
  <c r="K62" i="13"/>
  <c r="V61" i="13"/>
  <c r="T61" i="13"/>
  <c r="S61" i="13"/>
  <c r="R61" i="13"/>
  <c r="Q61" i="13"/>
  <c r="P61" i="13"/>
  <c r="O61" i="13"/>
  <c r="N61" i="13"/>
  <c r="M61" i="13"/>
  <c r="L61" i="13"/>
  <c r="K61" i="13"/>
  <c r="V60" i="13"/>
  <c r="T60" i="13"/>
  <c r="S60" i="13"/>
  <c r="R60" i="13"/>
  <c r="Q60" i="13"/>
  <c r="P60" i="13"/>
  <c r="O60" i="13"/>
  <c r="N60" i="13"/>
  <c r="M60" i="13"/>
  <c r="L60" i="13"/>
  <c r="K60" i="13"/>
  <c r="V59" i="13"/>
  <c r="T59" i="13"/>
  <c r="S59" i="13"/>
  <c r="R59" i="13"/>
  <c r="Q59" i="13"/>
  <c r="P59" i="13"/>
  <c r="O59" i="13"/>
  <c r="N59" i="13"/>
  <c r="M59" i="13"/>
  <c r="L59" i="13"/>
  <c r="K59" i="13"/>
  <c r="V58" i="13"/>
  <c r="T58" i="13"/>
  <c r="S58" i="13"/>
  <c r="R58" i="13"/>
  <c r="Q58" i="13"/>
  <c r="P58" i="13"/>
  <c r="O58" i="13"/>
  <c r="N58" i="13"/>
  <c r="M58" i="13"/>
  <c r="L58" i="13"/>
  <c r="K58" i="13"/>
  <c r="V57" i="13"/>
  <c r="T57" i="13"/>
  <c r="S57" i="13"/>
  <c r="R57" i="13"/>
  <c r="Q57" i="13"/>
  <c r="P57" i="13"/>
  <c r="O57" i="13"/>
  <c r="N57" i="13"/>
  <c r="M57" i="13"/>
  <c r="L57" i="13"/>
  <c r="K57" i="13"/>
  <c r="V56" i="13"/>
  <c r="T56" i="13"/>
  <c r="S56" i="13"/>
  <c r="R56" i="13"/>
  <c r="Q56" i="13"/>
  <c r="P56" i="13"/>
  <c r="O56" i="13"/>
  <c r="N56" i="13"/>
  <c r="M56" i="13"/>
  <c r="L56" i="13"/>
  <c r="K56" i="13"/>
  <c r="V55" i="13"/>
  <c r="T55" i="13"/>
  <c r="S55" i="13"/>
  <c r="R55" i="13"/>
  <c r="Q55" i="13"/>
  <c r="P55" i="13"/>
  <c r="O55" i="13"/>
  <c r="N55" i="13"/>
  <c r="M55" i="13"/>
  <c r="L55" i="13"/>
  <c r="K55" i="13"/>
  <c r="V54" i="13"/>
  <c r="T54" i="13"/>
  <c r="S54" i="13"/>
  <c r="R54" i="13"/>
  <c r="Q54" i="13"/>
  <c r="P54" i="13"/>
  <c r="O54" i="13"/>
  <c r="N54" i="13"/>
  <c r="M54" i="13"/>
  <c r="L54" i="13"/>
  <c r="K54" i="13"/>
  <c r="V53" i="13"/>
  <c r="T53" i="13"/>
  <c r="S53" i="13"/>
  <c r="R53" i="13"/>
  <c r="Q53" i="13"/>
  <c r="P53" i="13"/>
  <c r="O53" i="13"/>
  <c r="N53" i="13"/>
  <c r="M53" i="13"/>
  <c r="L53" i="13"/>
  <c r="K53" i="13"/>
  <c r="V52" i="13"/>
  <c r="T52" i="13"/>
  <c r="S52" i="13"/>
  <c r="R52" i="13"/>
  <c r="Q52" i="13"/>
  <c r="P52" i="13"/>
  <c r="O52" i="13"/>
  <c r="N52" i="13"/>
  <c r="M52" i="13"/>
  <c r="L52" i="13"/>
  <c r="K52" i="13"/>
  <c r="V51" i="13"/>
  <c r="T51" i="13"/>
  <c r="S51" i="13"/>
  <c r="R51" i="13"/>
  <c r="Q51" i="13"/>
  <c r="P51" i="13"/>
  <c r="O51" i="13"/>
  <c r="N51" i="13"/>
  <c r="M51" i="13"/>
  <c r="L51" i="13"/>
  <c r="K51" i="13"/>
  <c r="V50" i="13"/>
  <c r="T50" i="13"/>
  <c r="S50" i="13"/>
  <c r="R50" i="13"/>
  <c r="Q50" i="13"/>
  <c r="P50" i="13"/>
  <c r="O50" i="13"/>
  <c r="N50" i="13"/>
  <c r="M50" i="13"/>
  <c r="L50" i="13"/>
  <c r="K50" i="13"/>
  <c r="V48" i="13"/>
  <c r="T48" i="13"/>
  <c r="S48" i="13"/>
  <c r="R48" i="13"/>
  <c r="Q48" i="13"/>
  <c r="P48" i="13"/>
  <c r="O48" i="13"/>
  <c r="N48" i="13"/>
  <c r="M48" i="13"/>
  <c r="L48" i="13"/>
  <c r="K48" i="13"/>
  <c r="V47" i="13"/>
  <c r="T47" i="13"/>
  <c r="S47" i="13"/>
  <c r="R47" i="13"/>
  <c r="Q47" i="13"/>
  <c r="P47" i="13"/>
  <c r="O47" i="13"/>
  <c r="N47" i="13"/>
  <c r="M47" i="13"/>
  <c r="L47" i="13"/>
  <c r="K47" i="13"/>
  <c r="V46" i="13"/>
  <c r="T46" i="13"/>
  <c r="S46" i="13"/>
  <c r="R46" i="13"/>
  <c r="Q46" i="13"/>
  <c r="P46" i="13"/>
  <c r="O46" i="13"/>
  <c r="N46" i="13"/>
  <c r="M46" i="13"/>
  <c r="L46" i="13"/>
  <c r="K46" i="13"/>
  <c r="V45" i="13"/>
  <c r="T45" i="13"/>
  <c r="S45" i="13"/>
  <c r="R45" i="13"/>
  <c r="Q45" i="13"/>
  <c r="P45" i="13"/>
  <c r="O45" i="13"/>
  <c r="N45" i="13"/>
  <c r="M45" i="13"/>
  <c r="L45" i="13"/>
  <c r="K45" i="13"/>
  <c r="V44" i="13"/>
  <c r="T44" i="13"/>
  <c r="S44" i="13"/>
  <c r="R44" i="13"/>
  <c r="Q44" i="13"/>
  <c r="P44" i="13"/>
  <c r="O44" i="13"/>
  <c r="N44" i="13"/>
  <c r="M44" i="13"/>
  <c r="L44" i="13"/>
  <c r="K44" i="13"/>
  <c r="V43" i="13"/>
  <c r="T43" i="13"/>
  <c r="S43" i="13"/>
  <c r="R43" i="13"/>
  <c r="Q43" i="13"/>
  <c r="P43" i="13"/>
  <c r="O43" i="13"/>
  <c r="N43" i="13"/>
  <c r="M43" i="13"/>
  <c r="L43" i="13"/>
  <c r="K43" i="13"/>
  <c r="V42" i="13"/>
  <c r="T42" i="13"/>
  <c r="S42" i="13"/>
  <c r="R42" i="13"/>
  <c r="Q42" i="13"/>
  <c r="P42" i="13"/>
  <c r="O42" i="13"/>
  <c r="N42" i="13"/>
  <c r="M42" i="13"/>
  <c r="L42" i="13"/>
  <c r="K42" i="13"/>
  <c r="V41" i="13"/>
  <c r="T41" i="13"/>
  <c r="S41" i="13"/>
  <c r="R41" i="13"/>
  <c r="Q41" i="13"/>
  <c r="P41" i="13"/>
  <c r="O41" i="13"/>
  <c r="N41" i="13"/>
  <c r="M41" i="13"/>
  <c r="L41" i="13"/>
  <c r="K41" i="13"/>
  <c r="V40" i="13"/>
  <c r="T40" i="13"/>
  <c r="S40" i="13"/>
  <c r="R40" i="13"/>
  <c r="Q40" i="13"/>
  <c r="P40" i="13"/>
  <c r="O40" i="13"/>
  <c r="N40" i="13"/>
  <c r="M40" i="13"/>
  <c r="L40" i="13"/>
  <c r="K40" i="13"/>
  <c r="V39" i="13"/>
  <c r="T39" i="13"/>
  <c r="S39" i="13"/>
  <c r="R39" i="13"/>
  <c r="Q39" i="13"/>
  <c r="P39" i="13"/>
  <c r="O39" i="13"/>
  <c r="N39" i="13"/>
  <c r="M39" i="13"/>
  <c r="L39" i="13"/>
  <c r="K39" i="13"/>
  <c r="V37" i="13"/>
  <c r="T37" i="13"/>
  <c r="S37" i="13"/>
  <c r="R37" i="13"/>
  <c r="Q37" i="13"/>
  <c r="P37" i="13"/>
  <c r="O37" i="13"/>
  <c r="N37" i="13"/>
  <c r="M37" i="13"/>
  <c r="L37" i="13"/>
  <c r="K37" i="13"/>
  <c r="V36" i="13"/>
  <c r="T36" i="13"/>
  <c r="S36" i="13"/>
  <c r="R36" i="13"/>
  <c r="Q36" i="13"/>
  <c r="P36" i="13"/>
  <c r="O36" i="13"/>
  <c r="N36" i="13"/>
  <c r="M36" i="13"/>
  <c r="L36" i="13"/>
  <c r="K36" i="13"/>
  <c r="V35" i="13"/>
  <c r="T35" i="13"/>
  <c r="S35" i="13"/>
  <c r="R35" i="13"/>
  <c r="Q35" i="13"/>
  <c r="P35" i="13"/>
  <c r="O35" i="13"/>
  <c r="N35" i="13"/>
  <c r="M35" i="13"/>
  <c r="L35" i="13"/>
  <c r="K35" i="13"/>
  <c r="V34" i="13"/>
  <c r="T34" i="13"/>
  <c r="S34" i="13"/>
  <c r="R34" i="13"/>
  <c r="Q34" i="13"/>
  <c r="P34" i="13"/>
  <c r="O34" i="13"/>
  <c r="N34" i="13"/>
  <c r="M34" i="13"/>
  <c r="L34" i="13"/>
  <c r="K34" i="13"/>
  <c r="V33" i="13"/>
  <c r="T33" i="13"/>
  <c r="S33" i="13"/>
  <c r="R33" i="13"/>
  <c r="Q33" i="13"/>
  <c r="P33" i="13"/>
  <c r="O33" i="13"/>
  <c r="N33" i="13"/>
  <c r="M33" i="13"/>
  <c r="L33" i="13"/>
  <c r="K33" i="13"/>
  <c r="V32" i="13"/>
  <c r="T32" i="13"/>
  <c r="S32" i="13"/>
  <c r="R32" i="13"/>
  <c r="Q32" i="13"/>
  <c r="P32" i="13"/>
  <c r="O32" i="13"/>
  <c r="N32" i="13"/>
  <c r="M32" i="13"/>
  <c r="L32" i="13"/>
  <c r="K32" i="13"/>
  <c r="V31" i="13"/>
  <c r="T31" i="13"/>
  <c r="S31" i="13"/>
  <c r="R31" i="13"/>
  <c r="Q31" i="13"/>
  <c r="P31" i="13"/>
  <c r="O31" i="13"/>
  <c r="N31" i="13"/>
  <c r="M31" i="13"/>
  <c r="L31" i="13"/>
  <c r="K31" i="13"/>
  <c r="V30" i="13"/>
  <c r="T30" i="13"/>
  <c r="S30" i="13"/>
  <c r="R30" i="13"/>
  <c r="Q30" i="13"/>
  <c r="P30" i="13"/>
  <c r="O30" i="13"/>
  <c r="N30" i="13"/>
  <c r="M30" i="13"/>
  <c r="L30" i="13"/>
  <c r="K30" i="13"/>
  <c r="V29" i="13"/>
  <c r="T29" i="13"/>
  <c r="S29" i="13"/>
  <c r="R29" i="13"/>
  <c r="Q29" i="13"/>
  <c r="P29" i="13"/>
  <c r="O29" i="13"/>
  <c r="N29" i="13"/>
  <c r="M29" i="13"/>
  <c r="L29" i="13"/>
  <c r="K29" i="13"/>
  <c r="V28" i="13"/>
  <c r="T28" i="13"/>
  <c r="S28" i="13"/>
  <c r="R28" i="13"/>
  <c r="Q28" i="13"/>
  <c r="P28" i="13"/>
  <c r="O28" i="13"/>
  <c r="N28" i="13"/>
  <c r="M28" i="13"/>
  <c r="L28" i="13"/>
  <c r="K28" i="13"/>
  <c r="V27" i="13"/>
  <c r="T27" i="13"/>
  <c r="S27" i="13"/>
  <c r="R27" i="13"/>
  <c r="Q27" i="13"/>
  <c r="P27" i="13"/>
  <c r="O27" i="13"/>
  <c r="N27" i="13"/>
  <c r="M27" i="13"/>
  <c r="L27" i="13"/>
  <c r="K27" i="13"/>
  <c r="V25" i="13"/>
  <c r="T25" i="13"/>
  <c r="S25" i="13"/>
  <c r="R25" i="13"/>
  <c r="Q25" i="13"/>
  <c r="P25" i="13"/>
  <c r="O25" i="13"/>
  <c r="N25" i="13"/>
  <c r="M25" i="13"/>
  <c r="L25" i="13"/>
  <c r="K25" i="13"/>
  <c r="V24" i="13"/>
  <c r="T24" i="13"/>
  <c r="S24" i="13"/>
  <c r="R24" i="13"/>
  <c r="Q24" i="13"/>
  <c r="P24" i="13"/>
  <c r="O24" i="13"/>
  <c r="N24" i="13"/>
  <c r="M24" i="13"/>
  <c r="L24" i="13"/>
  <c r="K24" i="13"/>
  <c r="V23" i="13"/>
  <c r="T23" i="13"/>
  <c r="S23" i="13"/>
  <c r="R23" i="13"/>
  <c r="Q23" i="13"/>
  <c r="P23" i="13"/>
  <c r="O23" i="13"/>
  <c r="N23" i="13"/>
  <c r="M23" i="13"/>
  <c r="L23" i="13"/>
  <c r="K23" i="13"/>
  <c r="V22" i="13"/>
  <c r="T22" i="13"/>
  <c r="S22" i="13"/>
  <c r="R22" i="13"/>
  <c r="Q22" i="13"/>
  <c r="P22" i="13"/>
  <c r="O22" i="13"/>
  <c r="N22" i="13"/>
  <c r="M22" i="13"/>
  <c r="L22" i="13"/>
  <c r="K22" i="13"/>
  <c r="V21" i="13"/>
  <c r="T21" i="13"/>
  <c r="S21" i="13"/>
  <c r="R21" i="13"/>
  <c r="Q21" i="13"/>
  <c r="P21" i="13"/>
  <c r="O21" i="13"/>
  <c r="N21" i="13"/>
  <c r="M21" i="13"/>
  <c r="L21" i="13"/>
  <c r="K21" i="13"/>
  <c r="V20" i="13"/>
  <c r="T20" i="13"/>
  <c r="S20" i="13"/>
  <c r="R20" i="13"/>
  <c r="Q20" i="13"/>
  <c r="P20" i="13"/>
  <c r="O20" i="13"/>
  <c r="N20" i="13"/>
  <c r="M20" i="13"/>
  <c r="L20" i="13"/>
  <c r="K20" i="13"/>
  <c r="V19" i="13"/>
  <c r="T19" i="13"/>
  <c r="S19" i="13"/>
  <c r="R19" i="13"/>
  <c r="Q19" i="13"/>
  <c r="P19" i="13"/>
  <c r="O19" i="13"/>
  <c r="N19" i="13"/>
  <c r="M19" i="13"/>
  <c r="L19" i="13"/>
  <c r="K19" i="13"/>
  <c r="V18" i="13"/>
  <c r="T18" i="13"/>
  <c r="S18" i="13"/>
  <c r="R18" i="13"/>
  <c r="Q18" i="13"/>
  <c r="P18" i="13"/>
  <c r="O18" i="13"/>
  <c r="N18" i="13"/>
  <c r="M18" i="13"/>
  <c r="L18" i="13"/>
  <c r="K18" i="13"/>
  <c r="V17" i="13"/>
  <c r="T17" i="13"/>
  <c r="S17" i="13"/>
  <c r="R17" i="13"/>
  <c r="Q17" i="13"/>
  <c r="P17" i="13"/>
  <c r="O17" i="13"/>
  <c r="N17" i="13"/>
  <c r="M17" i="13"/>
  <c r="L17" i="13"/>
  <c r="K17" i="13"/>
  <c r="V16" i="13"/>
  <c r="T16" i="13"/>
  <c r="S16" i="13"/>
  <c r="R16" i="13"/>
  <c r="Q16" i="13"/>
  <c r="P16" i="13"/>
  <c r="O16" i="13"/>
  <c r="N16" i="13"/>
  <c r="M16" i="13"/>
  <c r="L16" i="13"/>
  <c r="K16" i="13"/>
  <c r="V15" i="13"/>
  <c r="T15" i="13"/>
  <c r="S15" i="13"/>
  <c r="R15" i="13"/>
  <c r="Q15" i="13"/>
  <c r="P15" i="13"/>
  <c r="O15" i="13"/>
  <c r="N15" i="13"/>
  <c r="M15" i="13"/>
  <c r="L15" i="13"/>
  <c r="K15" i="13"/>
  <c r="V14" i="13"/>
  <c r="T14" i="13"/>
  <c r="S14" i="13"/>
  <c r="R14" i="13"/>
  <c r="Q14" i="13"/>
  <c r="P14" i="13"/>
  <c r="O14" i="13"/>
  <c r="N14" i="13"/>
  <c r="M14" i="13"/>
  <c r="L14" i="13"/>
  <c r="K14" i="13"/>
  <c r="V13" i="13"/>
  <c r="T13" i="13"/>
  <c r="S13" i="13"/>
  <c r="R13" i="13"/>
  <c r="Q13" i="13"/>
  <c r="P13" i="13"/>
  <c r="O13" i="13"/>
  <c r="N13" i="13"/>
  <c r="M13" i="13"/>
  <c r="L13" i="13"/>
  <c r="K13" i="13"/>
  <c r="V12" i="13"/>
  <c r="T12" i="13"/>
  <c r="S12" i="13"/>
  <c r="R12" i="13"/>
  <c r="Q12" i="13"/>
  <c r="P12" i="13"/>
  <c r="O12" i="13"/>
  <c r="N12" i="13"/>
  <c r="M12" i="13"/>
  <c r="L12" i="13"/>
  <c r="K12" i="13"/>
  <c r="J64" i="13"/>
  <c r="E63" i="13"/>
  <c r="G63" i="13"/>
  <c r="J63" i="13"/>
  <c r="J111" i="13"/>
  <c r="E110" i="13"/>
  <c r="G110" i="13"/>
  <c r="J110" i="13"/>
  <c r="J150" i="13"/>
  <c r="J149" i="13"/>
  <c r="J148" i="13"/>
  <c r="J147" i="13"/>
  <c r="J146" i="13"/>
  <c r="J145" i="13"/>
  <c r="J144" i="13"/>
  <c r="J142" i="13"/>
  <c r="J141" i="13"/>
  <c r="J140" i="13"/>
  <c r="J143" i="13" s="1"/>
  <c r="J139" i="13"/>
  <c r="J137" i="13"/>
  <c r="J136" i="13"/>
  <c r="J135" i="13"/>
  <c r="J134" i="13"/>
  <c r="J133" i="13"/>
  <c r="J132" i="13"/>
  <c r="J131" i="13"/>
  <c r="J130" i="13"/>
  <c r="J129" i="13"/>
  <c r="J128" i="13"/>
  <c r="J127" i="13"/>
  <c r="J126" i="13"/>
  <c r="J125" i="13"/>
  <c r="J138" i="13" s="1"/>
  <c r="J123" i="13"/>
  <c r="J122" i="13"/>
  <c r="J121" i="13"/>
  <c r="J120" i="13"/>
  <c r="J119" i="13"/>
  <c r="J118" i="13"/>
  <c r="J117" i="13"/>
  <c r="J116" i="13"/>
  <c r="J115" i="13"/>
  <c r="J114" i="13"/>
  <c r="J124" i="13" s="1"/>
  <c r="J113" i="13"/>
  <c r="J112" i="13"/>
  <c r="J109" i="13"/>
  <c r="J108" i="13"/>
  <c r="J107" i="13"/>
  <c r="J106" i="13"/>
  <c r="J105" i="13"/>
  <c r="J104" i="13"/>
  <c r="J103" i="13"/>
  <c r="J102" i="13"/>
  <c r="J101" i="13"/>
  <c r="J100" i="13"/>
  <c r="J99" i="13"/>
  <c r="J98" i="13"/>
  <c r="J97" i="13"/>
  <c r="J96" i="13"/>
  <c r="J95" i="13"/>
  <c r="J94" i="13"/>
  <c r="J93" i="13"/>
  <c r="J91" i="13"/>
  <c r="J90" i="13"/>
  <c r="J89" i="13"/>
  <c r="J92" i="13" s="1"/>
  <c r="J88" i="13"/>
  <c r="J87" i="13"/>
  <c r="J86" i="13"/>
  <c r="J85" i="13"/>
  <c r="J84" i="13"/>
  <c r="J83" i="13"/>
  <c r="J82" i="13"/>
  <c r="J80" i="13"/>
  <c r="J79" i="13"/>
  <c r="J78" i="13"/>
  <c r="J77" i="13"/>
  <c r="J76" i="13"/>
  <c r="J74" i="13"/>
  <c r="J73" i="13"/>
  <c r="J72" i="13"/>
  <c r="J71" i="13"/>
  <c r="J70" i="13"/>
  <c r="J69" i="13"/>
  <c r="J68" i="13"/>
  <c r="J67" i="13"/>
  <c r="J66" i="13"/>
  <c r="J65" i="13"/>
  <c r="J75" i="13" s="1"/>
  <c r="J62" i="13"/>
  <c r="J61" i="13"/>
  <c r="J60" i="13"/>
  <c r="J59" i="13"/>
  <c r="J58" i="13"/>
  <c r="J57" i="13"/>
  <c r="J56" i="13"/>
  <c r="J55" i="13"/>
  <c r="J54" i="13"/>
  <c r="J53" i="13"/>
  <c r="J52" i="13"/>
  <c r="J51" i="13"/>
  <c r="J50" i="13"/>
  <c r="J48" i="13"/>
  <c r="J47" i="13"/>
  <c r="J46" i="13"/>
  <c r="J45" i="13"/>
  <c r="J44" i="13"/>
  <c r="J43" i="13"/>
  <c r="J42" i="13"/>
  <c r="J41" i="13"/>
  <c r="J40" i="13"/>
  <c r="J39" i="13"/>
  <c r="J49" i="13" s="1"/>
  <c r="J37" i="13"/>
  <c r="J36" i="13"/>
  <c r="J35" i="13"/>
  <c r="J34" i="13"/>
  <c r="J33" i="13"/>
  <c r="J32" i="13"/>
  <c r="J31" i="13"/>
  <c r="J30" i="13"/>
  <c r="J29" i="13"/>
  <c r="J28" i="13"/>
  <c r="J27" i="13"/>
  <c r="J38" i="13" s="1"/>
  <c r="J25" i="13"/>
  <c r="J24" i="13"/>
  <c r="J23" i="13"/>
  <c r="J22" i="13"/>
  <c r="J21" i="13"/>
  <c r="J20" i="13"/>
  <c r="J19" i="13"/>
  <c r="J18" i="13"/>
  <c r="J26" i="13" s="1"/>
  <c r="J17" i="13"/>
  <c r="J16" i="13"/>
  <c r="J15" i="13"/>
  <c r="J14" i="13"/>
  <c r="J13" i="13"/>
  <c r="J12" i="13"/>
  <c r="J151" i="13"/>
  <c r="J81" i="13"/>
  <c r="F64" i="5"/>
  <c r="G64" i="5"/>
  <c r="H64" i="5"/>
  <c r="I64" i="5"/>
  <c r="J64" i="5"/>
  <c r="K64" i="5"/>
  <c r="L64" i="5"/>
  <c r="M64" i="5"/>
  <c r="N64" i="5"/>
  <c r="O64" i="5"/>
  <c r="P64" i="5"/>
  <c r="Q64" i="5"/>
  <c r="E64" i="5"/>
  <c r="Q63" i="5"/>
  <c r="E63" i="5"/>
  <c r="F63" i="5"/>
  <c r="G63" i="5"/>
  <c r="H63" i="5"/>
  <c r="I63" i="5"/>
  <c r="J63" i="5"/>
  <c r="K63" i="5"/>
  <c r="L63" i="5"/>
  <c r="M63" i="5"/>
  <c r="N63" i="5"/>
  <c r="O63" i="5"/>
  <c r="P63" i="5"/>
  <c r="AJ110" i="12" l="1"/>
  <c r="I110" i="12"/>
  <c r="F63" i="8"/>
  <c r="J152" i="8"/>
  <c r="H152" i="8"/>
  <c r="E63" i="7"/>
  <c r="F63" i="7"/>
  <c r="J152" i="7"/>
  <c r="H152" i="7"/>
  <c r="E26" i="30"/>
  <c r="F75" i="30"/>
  <c r="F151" i="30"/>
  <c r="H49" i="30"/>
  <c r="H81" i="30"/>
  <c r="H151" i="30"/>
  <c r="E64" i="30"/>
  <c r="H64" i="30"/>
  <c r="H124" i="30"/>
  <c r="F26" i="30"/>
  <c r="F81" i="30"/>
  <c r="H38" i="30"/>
  <c r="H92" i="30"/>
  <c r="H138" i="30"/>
  <c r="F49" i="30"/>
  <c r="F124" i="30"/>
  <c r="F38" i="30"/>
  <c r="F92" i="30"/>
  <c r="F138" i="30"/>
  <c r="H26" i="30"/>
  <c r="H75" i="30"/>
  <c r="H111" i="30"/>
  <c r="F111" i="30"/>
  <c r="W110" i="12"/>
  <c r="H110" i="12"/>
  <c r="F110" i="12"/>
  <c r="F63" i="13"/>
  <c r="H110" i="13"/>
  <c r="F110" i="13"/>
  <c r="H63" i="13"/>
  <c r="AB64" i="13"/>
  <c r="I63" i="13"/>
  <c r="I110" i="13"/>
  <c r="J152" i="13"/>
  <c r="F152" i="30" l="1"/>
  <c r="H152" i="30"/>
  <c r="P150" i="5" l="1"/>
  <c r="O150" i="5"/>
  <c r="N150" i="5"/>
  <c r="M150" i="5"/>
  <c r="L150" i="5"/>
  <c r="K150" i="5"/>
  <c r="J150" i="5"/>
  <c r="I150" i="5"/>
  <c r="H150" i="5"/>
  <c r="G150" i="5"/>
  <c r="F150" i="5"/>
  <c r="E150" i="5"/>
  <c r="P149" i="5"/>
  <c r="O149" i="5"/>
  <c r="N149" i="5"/>
  <c r="M149" i="5"/>
  <c r="L149" i="5"/>
  <c r="K149" i="5"/>
  <c r="J149" i="5"/>
  <c r="I149" i="5"/>
  <c r="H149" i="5"/>
  <c r="G149" i="5"/>
  <c r="F149" i="5"/>
  <c r="E149" i="5"/>
  <c r="P148" i="5"/>
  <c r="O148" i="5"/>
  <c r="N148" i="5"/>
  <c r="M148" i="5"/>
  <c r="L148" i="5"/>
  <c r="K148" i="5"/>
  <c r="J148" i="5"/>
  <c r="I148" i="5"/>
  <c r="H148" i="5"/>
  <c r="G148" i="5"/>
  <c r="F148" i="5"/>
  <c r="E148" i="5"/>
  <c r="P147" i="5"/>
  <c r="O147" i="5"/>
  <c r="N147" i="5"/>
  <c r="M147" i="5"/>
  <c r="L147" i="5"/>
  <c r="K147" i="5"/>
  <c r="J147" i="5"/>
  <c r="I147" i="5"/>
  <c r="H147" i="5"/>
  <c r="G147" i="5"/>
  <c r="F147" i="5"/>
  <c r="E147" i="5"/>
  <c r="P146" i="5"/>
  <c r="O146" i="5"/>
  <c r="N146" i="5"/>
  <c r="M146" i="5"/>
  <c r="L146" i="5"/>
  <c r="K146" i="5"/>
  <c r="J146" i="5"/>
  <c r="I146" i="5"/>
  <c r="H146" i="5"/>
  <c r="G146" i="5"/>
  <c r="F146" i="5"/>
  <c r="E146" i="5"/>
  <c r="P145" i="5"/>
  <c r="O145" i="5"/>
  <c r="N145" i="5"/>
  <c r="M145" i="5"/>
  <c r="L145" i="5"/>
  <c r="K145" i="5"/>
  <c r="J145" i="5"/>
  <c r="I145" i="5"/>
  <c r="H145" i="5"/>
  <c r="G145" i="5"/>
  <c r="F145" i="5"/>
  <c r="E145" i="5"/>
  <c r="P144" i="5"/>
  <c r="O144" i="5"/>
  <c r="N144" i="5"/>
  <c r="M144" i="5"/>
  <c r="L144" i="5"/>
  <c r="K144" i="5"/>
  <c r="J144" i="5"/>
  <c r="I144" i="5"/>
  <c r="H144" i="5"/>
  <c r="G144" i="5"/>
  <c r="F144" i="5"/>
  <c r="E144" i="5"/>
  <c r="P142" i="5"/>
  <c r="O142" i="5"/>
  <c r="N142" i="5"/>
  <c r="M142" i="5"/>
  <c r="L142" i="5"/>
  <c r="K142" i="5"/>
  <c r="J142" i="5"/>
  <c r="I142" i="5"/>
  <c r="H142" i="5"/>
  <c r="G142" i="5"/>
  <c r="F142" i="5"/>
  <c r="E142" i="5"/>
  <c r="P141" i="5"/>
  <c r="O141" i="5"/>
  <c r="N141" i="5"/>
  <c r="M141" i="5"/>
  <c r="L141" i="5"/>
  <c r="K141" i="5"/>
  <c r="J141" i="5"/>
  <c r="I141" i="5"/>
  <c r="H141" i="5"/>
  <c r="G141" i="5"/>
  <c r="F141" i="5"/>
  <c r="E141" i="5"/>
  <c r="P140" i="5"/>
  <c r="O140" i="5"/>
  <c r="N140" i="5"/>
  <c r="M140" i="5"/>
  <c r="L140" i="5"/>
  <c r="K140" i="5"/>
  <c r="J140" i="5"/>
  <c r="I140" i="5"/>
  <c r="H140" i="5"/>
  <c r="G140" i="5"/>
  <c r="F140" i="5"/>
  <c r="E140" i="5"/>
  <c r="P139" i="5"/>
  <c r="O139" i="5"/>
  <c r="N139" i="5"/>
  <c r="M139" i="5"/>
  <c r="L139" i="5"/>
  <c r="K139" i="5"/>
  <c r="J139" i="5"/>
  <c r="I139" i="5"/>
  <c r="H139" i="5"/>
  <c r="G139" i="5"/>
  <c r="F139" i="5"/>
  <c r="E139" i="5"/>
  <c r="P137" i="5"/>
  <c r="O137" i="5"/>
  <c r="N137" i="5"/>
  <c r="M137" i="5"/>
  <c r="L137" i="5"/>
  <c r="K137" i="5"/>
  <c r="J137" i="5"/>
  <c r="I137" i="5"/>
  <c r="H137" i="5"/>
  <c r="G137" i="5"/>
  <c r="F137" i="5"/>
  <c r="E137" i="5"/>
  <c r="P136" i="5"/>
  <c r="O136" i="5"/>
  <c r="N136" i="5"/>
  <c r="M136" i="5"/>
  <c r="L136" i="5"/>
  <c r="K136" i="5"/>
  <c r="J136" i="5"/>
  <c r="I136" i="5"/>
  <c r="H136" i="5"/>
  <c r="G136" i="5"/>
  <c r="F136" i="5"/>
  <c r="E136" i="5"/>
  <c r="P135" i="5"/>
  <c r="O135" i="5"/>
  <c r="N135" i="5"/>
  <c r="M135" i="5"/>
  <c r="L135" i="5"/>
  <c r="K135" i="5"/>
  <c r="J135" i="5"/>
  <c r="I135" i="5"/>
  <c r="H135" i="5"/>
  <c r="G135" i="5"/>
  <c r="F135" i="5"/>
  <c r="E135" i="5"/>
  <c r="P134" i="5"/>
  <c r="O134" i="5"/>
  <c r="N134" i="5"/>
  <c r="M134" i="5"/>
  <c r="L134" i="5"/>
  <c r="K134" i="5"/>
  <c r="J134" i="5"/>
  <c r="I134" i="5"/>
  <c r="H134" i="5"/>
  <c r="G134" i="5"/>
  <c r="F134" i="5"/>
  <c r="E134" i="5"/>
  <c r="P133" i="5"/>
  <c r="O133" i="5"/>
  <c r="N133" i="5"/>
  <c r="M133" i="5"/>
  <c r="L133" i="5"/>
  <c r="K133" i="5"/>
  <c r="J133" i="5"/>
  <c r="I133" i="5"/>
  <c r="H133" i="5"/>
  <c r="G133" i="5"/>
  <c r="F133" i="5"/>
  <c r="E133" i="5"/>
  <c r="P132" i="5"/>
  <c r="O132" i="5"/>
  <c r="N132" i="5"/>
  <c r="M132" i="5"/>
  <c r="L132" i="5"/>
  <c r="K132" i="5"/>
  <c r="J132" i="5"/>
  <c r="I132" i="5"/>
  <c r="H132" i="5"/>
  <c r="G132" i="5"/>
  <c r="F132" i="5"/>
  <c r="E132" i="5"/>
  <c r="P131" i="5"/>
  <c r="O131" i="5"/>
  <c r="N131" i="5"/>
  <c r="M131" i="5"/>
  <c r="L131" i="5"/>
  <c r="K131" i="5"/>
  <c r="J131" i="5"/>
  <c r="I131" i="5"/>
  <c r="H131" i="5"/>
  <c r="G131" i="5"/>
  <c r="F131" i="5"/>
  <c r="E131" i="5"/>
  <c r="P130" i="5"/>
  <c r="O130" i="5"/>
  <c r="N130" i="5"/>
  <c r="M130" i="5"/>
  <c r="L130" i="5"/>
  <c r="K130" i="5"/>
  <c r="J130" i="5"/>
  <c r="I130" i="5"/>
  <c r="H130" i="5"/>
  <c r="G130" i="5"/>
  <c r="F130" i="5"/>
  <c r="E130" i="5"/>
  <c r="P129" i="5"/>
  <c r="O129" i="5"/>
  <c r="N129" i="5"/>
  <c r="M129" i="5"/>
  <c r="L129" i="5"/>
  <c r="K129" i="5"/>
  <c r="J129" i="5"/>
  <c r="I129" i="5"/>
  <c r="H129" i="5"/>
  <c r="G129" i="5"/>
  <c r="F129" i="5"/>
  <c r="E129" i="5"/>
  <c r="P128" i="5"/>
  <c r="O128" i="5"/>
  <c r="N128" i="5"/>
  <c r="M128" i="5"/>
  <c r="L128" i="5"/>
  <c r="K128" i="5"/>
  <c r="J128" i="5"/>
  <c r="I128" i="5"/>
  <c r="H128" i="5"/>
  <c r="G128" i="5"/>
  <c r="F128" i="5"/>
  <c r="E128" i="5"/>
  <c r="P127" i="5"/>
  <c r="O127" i="5"/>
  <c r="N127" i="5"/>
  <c r="M127" i="5"/>
  <c r="L127" i="5"/>
  <c r="K127" i="5"/>
  <c r="J127" i="5"/>
  <c r="I127" i="5"/>
  <c r="H127" i="5"/>
  <c r="G127" i="5"/>
  <c r="F127" i="5"/>
  <c r="E127" i="5"/>
  <c r="P126" i="5"/>
  <c r="O126" i="5"/>
  <c r="N126" i="5"/>
  <c r="M126" i="5"/>
  <c r="L126" i="5"/>
  <c r="K126" i="5"/>
  <c r="J126" i="5"/>
  <c r="I126" i="5"/>
  <c r="H126" i="5"/>
  <c r="G126" i="5"/>
  <c r="F126" i="5"/>
  <c r="E126" i="5"/>
  <c r="P125" i="5"/>
  <c r="O125" i="5"/>
  <c r="N125" i="5"/>
  <c r="M125" i="5"/>
  <c r="L125" i="5"/>
  <c r="K125" i="5"/>
  <c r="J125" i="5"/>
  <c r="I125" i="5"/>
  <c r="H125" i="5"/>
  <c r="G125" i="5"/>
  <c r="F125" i="5"/>
  <c r="E125" i="5"/>
  <c r="P123" i="5"/>
  <c r="O123" i="5"/>
  <c r="N123" i="5"/>
  <c r="M123" i="5"/>
  <c r="L123" i="5"/>
  <c r="K123" i="5"/>
  <c r="J123" i="5"/>
  <c r="I123" i="5"/>
  <c r="H123" i="5"/>
  <c r="G123" i="5"/>
  <c r="F123" i="5"/>
  <c r="E123" i="5"/>
  <c r="P122" i="5"/>
  <c r="O122" i="5"/>
  <c r="N122" i="5"/>
  <c r="M122" i="5"/>
  <c r="L122" i="5"/>
  <c r="K122" i="5"/>
  <c r="J122" i="5"/>
  <c r="I122" i="5"/>
  <c r="H122" i="5"/>
  <c r="G122" i="5"/>
  <c r="F122" i="5"/>
  <c r="E122" i="5"/>
  <c r="P121" i="5"/>
  <c r="O121" i="5"/>
  <c r="N121" i="5"/>
  <c r="M121" i="5"/>
  <c r="L121" i="5"/>
  <c r="K121" i="5"/>
  <c r="J121" i="5"/>
  <c r="I121" i="5"/>
  <c r="H121" i="5"/>
  <c r="G121" i="5"/>
  <c r="F121" i="5"/>
  <c r="E121" i="5"/>
  <c r="P120" i="5"/>
  <c r="O120" i="5"/>
  <c r="N120" i="5"/>
  <c r="M120" i="5"/>
  <c r="L120" i="5"/>
  <c r="K120" i="5"/>
  <c r="J120" i="5"/>
  <c r="I120" i="5"/>
  <c r="H120" i="5"/>
  <c r="G120" i="5"/>
  <c r="F120" i="5"/>
  <c r="E120" i="5"/>
  <c r="P119" i="5"/>
  <c r="O119" i="5"/>
  <c r="N119" i="5"/>
  <c r="M119" i="5"/>
  <c r="L119" i="5"/>
  <c r="K119" i="5"/>
  <c r="J119" i="5"/>
  <c r="I119" i="5"/>
  <c r="H119" i="5"/>
  <c r="G119" i="5"/>
  <c r="F119" i="5"/>
  <c r="E119" i="5"/>
  <c r="P118" i="5"/>
  <c r="O118" i="5"/>
  <c r="N118" i="5"/>
  <c r="M118" i="5"/>
  <c r="L118" i="5"/>
  <c r="K118" i="5"/>
  <c r="J118" i="5"/>
  <c r="I118" i="5"/>
  <c r="H118" i="5"/>
  <c r="G118" i="5"/>
  <c r="F118" i="5"/>
  <c r="E118" i="5"/>
  <c r="P117" i="5"/>
  <c r="O117" i="5"/>
  <c r="N117" i="5"/>
  <c r="M117" i="5"/>
  <c r="L117" i="5"/>
  <c r="K117" i="5"/>
  <c r="J117" i="5"/>
  <c r="I117" i="5"/>
  <c r="H117" i="5"/>
  <c r="G117" i="5"/>
  <c r="F117" i="5"/>
  <c r="E117" i="5"/>
  <c r="P116" i="5"/>
  <c r="O116" i="5"/>
  <c r="N116" i="5"/>
  <c r="M116" i="5"/>
  <c r="L116" i="5"/>
  <c r="K116" i="5"/>
  <c r="J116" i="5"/>
  <c r="I116" i="5"/>
  <c r="H116" i="5"/>
  <c r="G116" i="5"/>
  <c r="F116" i="5"/>
  <c r="E116" i="5"/>
  <c r="P115" i="5"/>
  <c r="O115" i="5"/>
  <c r="N115" i="5"/>
  <c r="M115" i="5"/>
  <c r="L115" i="5"/>
  <c r="K115" i="5"/>
  <c r="J115" i="5"/>
  <c r="I115" i="5"/>
  <c r="H115" i="5"/>
  <c r="G115" i="5"/>
  <c r="F115" i="5"/>
  <c r="E115" i="5"/>
  <c r="P114" i="5"/>
  <c r="O114" i="5"/>
  <c r="N114" i="5"/>
  <c r="M114" i="5"/>
  <c r="L114" i="5"/>
  <c r="K114" i="5"/>
  <c r="J114" i="5"/>
  <c r="I114" i="5"/>
  <c r="H114" i="5"/>
  <c r="G114" i="5"/>
  <c r="F114" i="5"/>
  <c r="E114" i="5"/>
  <c r="P113" i="5"/>
  <c r="O113" i="5"/>
  <c r="N113" i="5"/>
  <c r="M113" i="5"/>
  <c r="L113" i="5"/>
  <c r="K113" i="5"/>
  <c r="J113" i="5"/>
  <c r="I113" i="5"/>
  <c r="H113" i="5"/>
  <c r="G113" i="5"/>
  <c r="F113" i="5"/>
  <c r="E113" i="5"/>
  <c r="P112" i="5"/>
  <c r="O112" i="5"/>
  <c r="N112" i="5"/>
  <c r="M112" i="5"/>
  <c r="L112" i="5"/>
  <c r="K112" i="5"/>
  <c r="J112" i="5"/>
  <c r="I112" i="5"/>
  <c r="H112" i="5"/>
  <c r="G112" i="5"/>
  <c r="F112" i="5"/>
  <c r="E112" i="5"/>
  <c r="P110" i="5"/>
  <c r="O110" i="5"/>
  <c r="N110" i="5"/>
  <c r="M110" i="5"/>
  <c r="L110" i="5"/>
  <c r="K110" i="5"/>
  <c r="J110" i="5"/>
  <c r="I110" i="5"/>
  <c r="H110" i="5"/>
  <c r="G110" i="5"/>
  <c r="F110" i="5"/>
  <c r="E110" i="5"/>
  <c r="P109" i="5"/>
  <c r="O109" i="5"/>
  <c r="N109" i="5"/>
  <c r="M109" i="5"/>
  <c r="L109" i="5"/>
  <c r="K109" i="5"/>
  <c r="J109" i="5"/>
  <c r="I109" i="5"/>
  <c r="H109" i="5"/>
  <c r="G109" i="5"/>
  <c r="F109" i="5"/>
  <c r="E109" i="5"/>
  <c r="P108" i="5"/>
  <c r="O108" i="5"/>
  <c r="N108" i="5"/>
  <c r="M108" i="5"/>
  <c r="L108" i="5"/>
  <c r="K108" i="5"/>
  <c r="J108" i="5"/>
  <c r="I108" i="5"/>
  <c r="H108" i="5"/>
  <c r="G108" i="5"/>
  <c r="F108" i="5"/>
  <c r="E108" i="5"/>
  <c r="P107" i="5"/>
  <c r="O107" i="5"/>
  <c r="N107" i="5"/>
  <c r="M107" i="5"/>
  <c r="L107" i="5"/>
  <c r="K107" i="5"/>
  <c r="J107" i="5"/>
  <c r="I107" i="5"/>
  <c r="H107" i="5"/>
  <c r="G107" i="5"/>
  <c r="F107" i="5"/>
  <c r="E107" i="5"/>
  <c r="P106" i="5"/>
  <c r="O106" i="5"/>
  <c r="N106" i="5"/>
  <c r="M106" i="5"/>
  <c r="L106" i="5"/>
  <c r="K106" i="5"/>
  <c r="J106" i="5"/>
  <c r="I106" i="5"/>
  <c r="H106" i="5"/>
  <c r="G106" i="5"/>
  <c r="F106" i="5"/>
  <c r="E106" i="5"/>
  <c r="P105" i="5"/>
  <c r="O105" i="5"/>
  <c r="N105" i="5"/>
  <c r="M105" i="5"/>
  <c r="L105" i="5"/>
  <c r="K105" i="5"/>
  <c r="J105" i="5"/>
  <c r="I105" i="5"/>
  <c r="H105" i="5"/>
  <c r="G105" i="5"/>
  <c r="F105" i="5"/>
  <c r="E105" i="5"/>
  <c r="P104" i="5"/>
  <c r="O104" i="5"/>
  <c r="N104" i="5"/>
  <c r="M104" i="5"/>
  <c r="L104" i="5"/>
  <c r="K104" i="5"/>
  <c r="J104" i="5"/>
  <c r="I104" i="5"/>
  <c r="H104" i="5"/>
  <c r="G104" i="5"/>
  <c r="F104" i="5"/>
  <c r="E104" i="5"/>
  <c r="P103" i="5"/>
  <c r="O103" i="5"/>
  <c r="N103" i="5"/>
  <c r="M103" i="5"/>
  <c r="L103" i="5"/>
  <c r="K103" i="5"/>
  <c r="J103" i="5"/>
  <c r="I103" i="5"/>
  <c r="H103" i="5"/>
  <c r="G103" i="5"/>
  <c r="F103" i="5"/>
  <c r="E103" i="5"/>
  <c r="P102" i="5"/>
  <c r="O102" i="5"/>
  <c r="N102" i="5"/>
  <c r="M102" i="5"/>
  <c r="L102" i="5"/>
  <c r="K102" i="5"/>
  <c r="J102" i="5"/>
  <c r="I102" i="5"/>
  <c r="H102" i="5"/>
  <c r="G102" i="5"/>
  <c r="F102" i="5"/>
  <c r="E102" i="5"/>
  <c r="P101" i="5"/>
  <c r="O101" i="5"/>
  <c r="N101" i="5"/>
  <c r="M101" i="5"/>
  <c r="L101" i="5"/>
  <c r="K101" i="5"/>
  <c r="J101" i="5"/>
  <c r="I101" i="5"/>
  <c r="H101" i="5"/>
  <c r="G101" i="5"/>
  <c r="F101" i="5"/>
  <c r="E101" i="5"/>
  <c r="P100" i="5"/>
  <c r="O100" i="5"/>
  <c r="N100" i="5"/>
  <c r="M100" i="5"/>
  <c r="L100" i="5"/>
  <c r="K100" i="5"/>
  <c r="J100" i="5"/>
  <c r="I100" i="5"/>
  <c r="H100" i="5"/>
  <c r="G100" i="5"/>
  <c r="F100" i="5"/>
  <c r="E100" i="5"/>
  <c r="P99" i="5"/>
  <c r="O99" i="5"/>
  <c r="N99" i="5"/>
  <c r="M99" i="5"/>
  <c r="L99" i="5"/>
  <c r="K99" i="5"/>
  <c r="J99" i="5"/>
  <c r="I99" i="5"/>
  <c r="H99" i="5"/>
  <c r="G99" i="5"/>
  <c r="F99" i="5"/>
  <c r="E99" i="5"/>
  <c r="P98" i="5"/>
  <c r="O98" i="5"/>
  <c r="N98" i="5"/>
  <c r="M98" i="5"/>
  <c r="L98" i="5"/>
  <c r="K98" i="5"/>
  <c r="J98" i="5"/>
  <c r="I98" i="5"/>
  <c r="H98" i="5"/>
  <c r="G98" i="5"/>
  <c r="F98" i="5"/>
  <c r="E98" i="5"/>
  <c r="P97" i="5"/>
  <c r="O97" i="5"/>
  <c r="N97" i="5"/>
  <c r="M97" i="5"/>
  <c r="L97" i="5"/>
  <c r="K97" i="5"/>
  <c r="J97" i="5"/>
  <c r="I97" i="5"/>
  <c r="H97" i="5"/>
  <c r="G97" i="5"/>
  <c r="F97" i="5"/>
  <c r="E97" i="5"/>
  <c r="P96" i="5"/>
  <c r="O96" i="5"/>
  <c r="N96" i="5"/>
  <c r="M96" i="5"/>
  <c r="L96" i="5"/>
  <c r="K96" i="5"/>
  <c r="J96" i="5"/>
  <c r="I96" i="5"/>
  <c r="H96" i="5"/>
  <c r="G96" i="5"/>
  <c r="F96" i="5"/>
  <c r="E96" i="5"/>
  <c r="P95" i="5"/>
  <c r="O95" i="5"/>
  <c r="N95" i="5"/>
  <c r="M95" i="5"/>
  <c r="L95" i="5"/>
  <c r="K95" i="5"/>
  <c r="J95" i="5"/>
  <c r="I95" i="5"/>
  <c r="H95" i="5"/>
  <c r="G95" i="5"/>
  <c r="F95" i="5"/>
  <c r="E95" i="5"/>
  <c r="P94" i="5"/>
  <c r="O94" i="5"/>
  <c r="N94" i="5"/>
  <c r="M94" i="5"/>
  <c r="L94" i="5"/>
  <c r="K94" i="5"/>
  <c r="J94" i="5"/>
  <c r="I94" i="5"/>
  <c r="H94" i="5"/>
  <c r="G94" i="5"/>
  <c r="F94" i="5"/>
  <c r="E94" i="5"/>
  <c r="P93" i="5"/>
  <c r="O93" i="5"/>
  <c r="N93" i="5"/>
  <c r="M93" i="5"/>
  <c r="L93" i="5"/>
  <c r="K93" i="5"/>
  <c r="J93" i="5"/>
  <c r="I93" i="5"/>
  <c r="H93" i="5"/>
  <c r="G93" i="5"/>
  <c r="F93" i="5"/>
  <c r="E93" i="5"/>
  <c r="P91" i="5"/>
  <c r="O91" i="5"/>
  <c r="N91" i="5"/>
  <c r="M91" i="5"/>
  <c r="L91" i="5"/>
  <c r="K91" i="5"/>
  <c r="J91" i="5"/>
  <c r="I91" i="5"/>
  <c r="H91" i="5"/>
  <c r="G91" i="5"/>
  <c r="F91" i="5"/>
  <c r="E91" i="5"/>
  <c r="P90" i="5"/>
  <c r="O90" i="5"/>
  <c r="N90" i="5"/>
  <c r="M90" i="5"/>
  <c r="L90" i="5"/>
  <c r="K90" i="5"/>
  <c r="J90" i="5"/>
  <c r="I90" i="5"/>
  <c r="H90" i="5"/>
  <c r="G90" i="5"/>
  <c r="F90" i="5"/>
  <c r="E90" i="5"/>
  <c r="P89" i="5"/>
  <c r="O89" i="5"/>
  <c r="N89" i="5"/>
  <c r="M89" i="5"/>
  <c r="L89" i="5"/>
  <c r="K89" i="5"/>
  <c r="J89" i="5"/>
  <c r="I89" i="5"/>
  <c r="H89" i="5"/>
  <c r="G89" i="5"/>
  <c r="F89" i="5"/>
  <c r="E89" i="5"/>
  <c r="P88" i="5"/>
  <c r="O88" i="5"/>
  <c r="N88" i="5"/>
  <c r="M88" i="5"/>
  <c r="L88" i="5"/>
  <c r="K88" i="5"/>
  <c r="J88" i="5"/>
  <c r="I88" i="5"/>
  <c r="H88" i="5"/>
  <c r="G88" i="5"/>
  <c r="F88" i="5"/>
  <c r="E88" i="5"/>
  <c r="P87" i="5"/>
  <c r="O87" i="5"/>
  <c r="N87" i="5"/>
  <c r="M87" i="5"/>
  <c r="L87" i="5"/>
  <c r="K87" i="5"/>
  <c r="J87" i="5"/>
  <c r="I87" i="5"/>
  <c r="H87" i="5"/>
  <c r="G87" i="5"/>
  <c r="F87" i="5"/>
  <c r="E87" i="5"/>
  <c r="P86" i="5"/>
  <c r="O86" i="5"/>
  <c r="N86" i="5"/>
  <c r="M86" i="5"/>
  <c r="L86" i="5"/>
  <c r="K86" i="5"/>
  <c r="J86" i="5"/>
  <c r="I86" i="5"/>
  <c r="H86" i="5"/>
  <c r="G86" i="5"/>
  <c r="F86" i="5"/>
  <c r="E86" i="5"/>
  <c r="P85" i="5"/>
  <c r="O85" i="5"/>
  <c r="N85" i="5"/>
  <c r="M85" i="5"/>
  <c r="L85" i="5"/>
  <c r="K85" i="5"/>
  <c r="J85" i="5"/>
  <c r="I85" i="5"/>
  <c r="H85" i="5"/>
  <c r="G85" i="5"/>
  <c r="F85" i="5"/>
  <c r="E85" i="5"/>
  <c r="P84" i="5"/>
  <c r="O84" i="5"/>
  <c r="N84" i="5"/>
  <c r="M84" i="5"/>
  <c r="L84" i="5"/>
  <c r="K84" i="5"/>
  <c r="J84" i="5"/>
  <c r="I84" i="5"/>
  <c r="H84" i="5"/>
  <c r="G84" i="5"/>
  <c r="F84" i="5"/>
  <c r="E84" i="5"/>
  <c r="P83" i="5"/>
  <c r="O83" i="5"/>
  <c r="N83" i="5"/>
  <c r="M83" i="5"/>
  <c r="L83" i="5"/>
  <c r="K83" i="5"/>
  <c r="J83" i="5"/>
  <c r="I83" i="5"/>
  <c r="H83" i="5"/>
  <c r="G83" i="5"/>
  <c r="F83" i="5"/>
  <c r="E83" i="5"/>
  <c r="P82" i="5"/>
  <c r="O82" i="5"/>
  <c r="N82" i="5"/>
  <c r="M82" i="5"/>
  <c r="L82" i="5"/>
  <c r="K82" i="5"/>
  <c r="J82" i="5"/>
  <c r="I82" i="5"/>
  <c r="H82" i="5"/>
  <c r="G82" i="5"/>
  <c r="F82" i="5"/>
  <c r="E82" i="5"/>
  <c r="P80" i="5"/>
  <c r="O80" i="5"/>
  <c r="N80" i="5"/>
  <c r="M80" i="5"/>
  <c r="L80" i="5"/>
  <c r="K80" i="5"/>
  <c r="J80" i="5"/>
  <c r="I80" i="5"/>
  <c r="H80" i="5"/>
  <c r="G80" i="5"/>
  <c r="F80" i="5"/>
  <c r="E80" i="5"/>
  <c r="P79" i="5"/>
  <c r="O79" i="5"/>
  <c r="N79" i="5"/>
  <c r="M79" i="5"/>
  <c r="L79" i="5"/>
  <c r="K79" i="5"/>
  <c r="J79" i="5"/>
  <c r="I79" i="5"/>
  <c r="H79" i="5"/>
  <c r="G79" i="5"/>
  <c r="F79" i="5"/>
  <c r="E79" i="5"/>
  <c r="P78" i="5"/>
  <c r="O78" i="5"/>
  <c r="N78" i="5"/>
  <c r="M78" i="5"/>
  <c r="L78" i="5"/>
  <c r="K78" i="5"/>
  <c r="J78" i="5"/>
  <c r="I78" i="5"/>
  <c r="H78" i="5"/>
  <c r="G78" i="5"/>
  <c r="F78" i="5"/>
  <c r="E78" i="5"/>
  <c r="P77" i="5"/>
  <c r="O77" i="5"/>
  <c r="N77" i="5"/>
  <c r="M77" i="5"/>
  <c r="L77" i="5"/>
  <c r="K77" i="5"/>
  <c r="J77" i="5"/>
  <c r="I77" i="5"/>
  <c r="H77" i="5"/>
  <c r="G77" i="5"/>
  <c r="F77" i="5"/>
  <c r="E77" i="5"/>
  <c r="P76" i="5"/>
  <c r="O76" i="5"/>
  <c r="N76" i="5"/>
  <c r="M76" i="5"/>
  <c r="L76" i="5"/>
  <c r="K76" i="5"/>
  <c r="J76" i="5"/>
  <c r="I76" i="5"/>
  <c r="H76" i="5"/>
  <c r="G76" i="5"/>
  <c r="F76" i="5"/>
  <c r="E76" i="5"/>
  <c r="P74" i="5"/>
  <c r="O74" i="5"/>
  <c r="N74" i="5"/>
  <c r="M74" i="5"/>
  <c r="L74" i="5"/>
  <c r="K74" i="5"/>
  <c r="J74" i="5"/>
  <c r="I74" i="5"/>
  <c r="H74" i="5"/>
  <c r="G74" i="5"/>
  <c r="F74" i="5"/>
  <c r="E74" i="5"/>
  <c r="P73" i="5"/>
  <c r="O73" i="5"/>
  <c r="N73" i="5"/>
  <c r="M73" i="5"/>
  <c r="L73" i="5"/>
  <c r="K73" i="5"/>
  <c r="J73" i="5"/>
  <c r="I73" i="5"/>
  <c r="H73" i="5"/>
  <c r="G73" i="5"/>
  <c r="F73" i="5"/>
  <c r="E73" i="5"/>
  <c r="P72" i="5"/>
  <c r="O72" i="5"/>
  <c r="N72" i="5"/>
  <c r="M72" i="5"/>
  <c r="L72" i="5"/>
  <c r="K72" i="5"/>
  <c r="J72" i="5"/>
  <c r="I72" i="5"/>
  <c r="H72" i="5"/>
  <c r="G72" i="5"/>
  <c r="F72" i="5"/>
  <c r="E72" i="5"/>
  <c r="P71" i="5"/>
  <c r="O71" i="5"/>
  <c r="N71" i="5"/>
  <c r="M71" i="5"/>
  <c r="L71" i="5"/>
  <c r="K71" i="5"/>
  <c r="J71" i="5"/>
  <c r="I71" i="5"/>
  <c r="H71" i="5"/>
  <c r="G71" i="5"/>
  <c r="F71" i="5"/>
  <c r="E71" i="5"/>
  <c r="P70" i="5"/>
  <c r="O70" i="5"/>
  <c r="N70" i="5"/>
  <c r="M70" i="5"/>
  <c r="L70" i="5"/>
  <c r="K70" i="5"/>
  <c r="J70" i="5"/>
  <c r="I70" i="5"/>
  <c r="H70" i="5"/>
  <c r="G70" i="5"/>
  <c r="F70" i="5"/>
  <c r="E70" i="5"/>
  <c r="P69" i="5"/>
  <c r="O69" i="5"/>
  <c r="N69" i="5"/>
  <c r="M69" i="5"/>
  <c r="L69" i="5"/>
  <c r="K69" i="5"/>
  <c r="J69" i="5"/>
  <c r="I69" i="5"/>
  <c r="H69" i="5"/>
  <c r="G69" i="5"/>
  <c r="F69" i="5"/>
  <c r="E69" i="5"/>
  <c r="P68" i="5"/>
  <c r="O68" i="5"/>
  <c r="N68" i="5"/>
  <c r="M68" i="5"/>
  <c r="L68" i="5"/>
  <c r="K68" i="5"/>
  <c r="J68" i="5"/>
  <c r="I68" i="5"/>
  <c r="H68" i="5"/>
  <c r="G68" i="5"/>
  <c r="F68" i="5"/>
  <c r="E68" i="5"/>
  <c r="P67" i="5"/>
  <c r="O67" i="5"/>
  <c r="N67" i="5"/>
  <c r="M67" i="5"/>
  <c r="L67" i="5"/>
  <c r="K67" i="5"/>
  <c r="J67" i="5"/>
  <c r="I67" i="5"/>
  <c r="H67" i="5"/>
  <c r="G67" i="5"/>
  <c r="F67" i="5"/>
  <c r="E67" i="5"/>
  <c r="P66" i="5"/>
  <c r="O66" i="5"/>
  <c r="N66" i="5"/>
  <c r="M66" i="5"/>
  <c r="L66" i="5"/>
  <c r="K66" i="5"/>
  <c r="J66" i="5"/>
  <c r="I66" i="5"/>
  <c r="H66" i="5"/>
  <c r="G66" i="5"/>
  <c r="F66" i="5"/>
  <c r="E66" i="5"/>
  <c r="P65" i="5"/>
  <c r="O65" i="5"/>
  <c r="N65" i="5"/>
  <c r="M65" i="5"/>
  <c r="L65" i="5"/>
  <c r="K65" i="5"/>
  <c r="J65" i="5"/>
  <c r="I65" i="5"/>
  <c r="H65" i="5"/>
  <c r="G65" i="5"/>
  <c r="F65" i="5"/>
  <c r="E65" i="5"/>
  <c r="P62" i="5"/>
  <c r="O62" i="5"/>
  <c r="N62" i="5"/>
  <c r="M62" i="5"/>
  <c r="L62" i="5"/>
  <c r="K62" i="5"/>
  <c r="J62" i="5"/>
  <c r="I62" i="5"/>
  <c r="H62" i="5"/>
  <c r="G62" i="5"/>
  <c r="F62" i="5"/>
  <c r="E62" i="5"/>
  <c r="P61" i="5"/>
  <c r="O61" i="5"/>
  <c r="N61" i="5"/>
  <c r="M61" i="5"/>
  <c r="L61" i="5"/>
  <c r="K61" i="5"/>
  <c r="J61" i="5"/>
  <c r="I61" i="5"/>
  <c r="H61" i="5"/>
  <c r="G61" i="5"/>
  <c r="F61" i="5"/>
  <c r="E61" i="5"/>
  <c r="P60" i="5"/>
  <c r="O60" i="5"/>
  <c r="N60" i="5"/>
  <c r="M60" i="5"/>
  <c r="L60" i="5"/>
  <c r="K60" i="5"/>
  <c r="J60" i="5"/>
  <c r="I60" i="5"/>
  <c r="H60" i="5"/>
  <c r="G60" i="5"/>
  <c r="F60" i="5"/>
  <c r="E60" i="5"/>
  <c r="P59" i="5"/>
  <c r="O59" i="5"/>
  <c r="N59" i="5"/>
  <c r="M59" i="5"/>
  <c r="L59" i="5"/>
  <c r="K59" i="5"/>
  <c r="J59" i="5"/>
  <c r="I59" i="5"/>
  <c r="H59" i="5"/>
  <c r="G59" i="5"/>
  <c r="F59" i="5"/>
  <c r="E59" i="5"/>
  <c r="P58" i="5"/>
  <c r="O58" i="5"/>
  <c r="N58" i="5"/>
  <c r="M58" i="5"/>
  <c r="L58" i="5"/>
  <c r="K58" i="5"/>
  <c r="J58" i="5"/>
  <c r="I58" i="5"/>
  <c r="H58" i="5"/>
  <c r="G58" i="5"/>
  <c r="F58" i="5"/>
  <c r="E58" i="5"/>
  <c r="P57" i="5"/>
  <c r="O57" i="5"/>
  <c r="N57" i="5"/>
  <c r="M57" i="5"/>
  <c r="L57" i="5"/>
  <c r="K57" i="5"/>
  <c r="J57" i="5"/>
  <c r="I57" i="5"/>
  <c r="H57" i="5"/>
  <c r="G57" i="5"/>
  <c r="F57" i="5"/>
  <c r="E57" i="5"/>
  <c r="P56" i="5"/>
  <c r="O56" i="5"/>
  <c r="N56" i="5"/>
  <c r="M56" i="5"/>
  <c r="L56" i="5"/>
  <c r="K56" i="5"/>
  <c r="J56" i="5"/>
  <c r="I56" i="5"/>
  <c r="H56" i="5"/>
  <c r="G56" i="5"/>
  <c r="F56" i="5"/>
  <c r="E56" i="5"/>
  <c r="P55" i="5"/>
  <c r="O55" i="5"/>
  <c r="N55" i="5"/>
  <c r="M55" i="5"/>
  <c r="L55" i="5"/>
  <c r="K55" i="5"/>
  <c r="J55" i="5"/>
  <c r="I55" i="5"/>
  <c r="H55" i="5"/>
  <c r="G55" i="5"/>
  <c r="F55" i="5"/>
  <c r="E55" i="5"/>
  <c r="P54" i="5"/>
  <c r="O54" i="5"/>
  <c r="N54" i="5"/>
  <c r="M54" i="5"/>
  <c r="L54" i="5"/>
  <c r="K54" i="5"/>
  <c r="J54" i="5"/>
  <c r="I54" i="5"/>
  <c r="H54" i="5"/>
  <c r="G54" i="5"/>
  <c r="F54" i="5"/>
  <c r="E54" i="5"/>
  <c r="P53" i="5"/>
  <c r="O53" i="5"/>
  <c r="N53" i="5"/>
  <c r="M53" i="5"/>
  <c r="L53" i="5"/>
  <c r="K53" i="5"/>
  <c r="J53" i="5"/>
  <c r="I53" i="5"/>
  <c r="H53" i="5"/>
  <c r="G53" i="5"/>
  <c r="F53" i="5"/>
  <c r="E53" i="5"/>
  <c r="P52" i="5"/>
  <c r="O52" i="5"/>
  <c r="N52" i="5"/>
  <c r="M52" i="5"/>
  <c r="L52" i="5"/>
  <c r="K52" i="5"/>
  <c r="J52" i="5"/>
  <c r="I52" i="5"/>
  <c r="H52" i="5"/>
  <c r="G52" i="5"/>
  <c r="F52" i="5"/>
  <c r="E52" i="5"/>
  <c r="P51" i="5"/>
  <c r="O51" i="5"/>
  <c r="N51" i="5"/>
  <c r="M51" i="5"/>
  <c r="L51" i="5"/>
  <c r="K51" i="5"/>
  <c r="J51" i="5"/>
  <c r="I51" i="5"/>
  <c r="H51" i="5"/>
  <c r="G51" i="5"/>
  <c r="F51" i="5"/>
  <c r="E51" i="5"/>
  <c r="P50" i="5"/>
  <c r="O50" i="5"/>
  <c r="N50" i="5"/>
  <c r="M50" i="5"/>
  <c r="L50" i="5"/>
  <c r="K50" i="5"/>
  <c r="J50" i="5"/>
  <c r="I50" i="5"/>
  <c r="H50" i="5"/>
  <c r="G50" i="5"/>
  <c r="F50" i="5"/>
  <c r="E50" i="5"/>
  <c r="P48" i="5"/>
  <c r="O48" i="5"/>
  <c r="N48" i="5"/>
  <c r="M48" i="5"/>
  <c r="L48" i="5"/>
  <c r="K48" i="5"/>
  <c r="J48" i="5"/>
  <c r="I48" i="5"/>
  <c r="H48" i="5"/>
  <c r="G48" i="5"/>
  <c r="F48" i="5"/>
  <c r="E48" i="5"/>
  <c r="P47" i="5"/>
  <c r="O47" i="5"/>
  <c r="N47" i="5"/>
  <c r="M47" i="5"/>
  <c r="L47" i="5"/>
  <c r="K47" i="5"/>
  <c r="J47" i="5"/>
  <c r="I47" i="5"/>
  <c r="H47" i="5"/>
  <c r="G47" i="5"/>
  <c r="F47" i="5"/>
  <c r="E47" i="5"/>
  <c r="P46" i="5"/>
  <c r="O46" i="5"/>
  <c r="N46" i="5"/>
  <c r="M46" i="5"/>
  <c r="L46" i="5"/>
  <c r="K46" i="5"/>
  <c r="J46" i="5"/>
  <c r="I46" i="5"/>
  <c r="H46" i="5"/>
  <c r="G46" i="5"/>
  <c r="F46" i="5"/>
  <c r="E46" i="5"/>
  <c r="P45" i="5"/>
  <c r="O45" i="5"/>
  <c r="N45" i="5"/>
  <c r="M45" i="5"/>
  <c r="L45" i="5"/>
  <c r="K45" i="5"/>
  <c r="J45" i="5"/>
  <c r="I45" i="5"/>
  <c r="H45" i="5"/>
  <c r="G45" i="5"/>
  <c r="F45" i="5"/>
  <c r="E45" i="5"/>
  <c r="P44" i="5"/>
  <c r="O44" i="5"/>
  <c r="N44" i="5"/>
  <c r="M44" i="5"/>
  <c r="L44" i="5"/>
  <c r="K44" i="5"/>
  <c r="J44" i="5"/>
  <c r="I44" i="5"/>
  <c r="H44" i="5"/>
  <c r="G44" i="5"/>
  <c r="F44" i="5"/>
  <c r="E44" i="5"/>
  <c r="P43" i="5"/>
  <c r="O43" i="5"/>
  <c r="N43" i="5"/>
  <c r="M43" i="5"/>
  <c r="L43" i="5"/>
  <c r="K43" i="5"/>
  <c r="J43" i="5"/>
  <c r="I43" i="5"/>
  <c r="H43" i="5"/>
  <c r="G43" i="5"/>
  <c r="F43" i="5"/>
  <c r="E43" i="5"/>
  <c r="P42" i="5"/>
  <c r="O42" i="5"/>
  <c r="N42" i="5"/>
  <c r="M42" i="5"/>
  <c r="L42" i="5"/>
  <c r="K42" i="5"/>
  <c r="J42" i="5"/>
  <c r="I42" i="5"/>
  <c r="H42" i="5"/>
  <c r="G42" i="5"/>
  <c r="F42" i="5"/>
  <c r="E42" i="5"/>
  <c r="P41" i="5"/>
  <c r="O41" i="5"/>
  <c r="N41" i="5"/>
  <c r="M41" i="5"/>
  <c r="L41" i="5"/>
  <c r="K41" i="5"/>
  <c r="J41" i="5"/>
  <c r="I41" i="5"/>
  <c r="H41" i="5"/>
  <c r="G41" i="5"/>
  <c r="F41" i="5"/>
  <c r="E41" i="5"/>
  <c r="P40" i="5"/>
  <c r="O40" i="5"/>
  <c r="N40" i="5"/>
  <c r="M40" i="5"/>
  <c r="L40" i="5"/>
  <c r="K40" i="5"/>
  <c r="J40" i="5"/>
  <c r="I40" i="5"/>
  <c r="H40" i="5"/>
  <c r="G40" i="5"/>
  <c r="F40" i="5"/>
  <c r="E40" i="5"/>
  <c r="P39" i="5"/>
  <c r="O39" i="5"/>
  <c r="N39" i="5"/>
  <c r="M39" i="5"/>
  <c r="L39" i="5"/>
  <c r="K39" i="5"/>
  <c r="J39" i="5"/>
  <c r="I39" i="5"/>
  <c r="H39" i="5"/>
  <c r="G39" i="5"/>
  <c r="F39" i="5"/>
  <c r="E39" i="5"/>
  <c r="P37" i="5"/>
  <c r="O37" i="5"/>
  <c r="N37" i="5"/>
  <c r="M37" i="5"/>
  <c r="L37" i="5"/>
  <c r="K37" i="5"/>
  <c r="J37" i="5"/>
  <c r="I37" i="5"/>
  <c r="H37" i="5"/>
  <c r="G37" i="5"/>
  <c r="F37" i="5"/>
  <c r="E37" i="5"/>
  <c r="P36" i="5"/>
  <c r="O36" i="5"/>
  <c r="N36" i="5"/>
  <c r="M36" i="5"/>
  <c r="L36" i="5"/>
  <c r="K36" i="5"/>
  <c r="J36" i="5"/>
  <c r="I36" i="5"/>
  <c r="H36" i="5"/>
  <c r="G36" i="5"/>
  <c r="F36" i="5"/>
  <c r="E36" i="5"/>
  <c r="P35" i="5"/>
  <c r="O35" i="5"/>
  <c r="N35" i="5"/>
  <c r="M35" i="5"/>
  <c r="L35" i="5"/>
  <c r="K35" i="5"/>
  <c r="J35" i="5"/>
  <c r="I35" i="5"/>
  <c r="H35" i="5"/>
  <c r="G35" i="5"/>
  <c r="F35" i="5"/>
  <c r="E35" i="5"/>
  <c r="P34" i="5"/>
  <c r="O34" i="5"/>
  <c r="N34" i="5"/>
  <c r="M34" i="5"/>
  <c r="L34" i="5"/>
  <c r="K34" i="5"/>
  <c r="J34" i="5"/>
  <c r="I34" i="5"/>
  <c r="H34" i="5"/>
  <c r="G34" i="5"/>
  <c r="F34" i="5"/>
  <c r="E34" i="5"/>
  <c r="P33" i="5"/>
  <c r="O33" i="5"/>
  <c r="N33" i="5"/>
  <c r="M33" i="5"/>
  <c r="L33" i="5"/>
  <c r="K33" i="5"/>
  <c r="J33" i="5"/>
  <c r="I33" i="5"/>
  <c r="H33" i="5"/>
  <c r="G33" i="5"/>
  <c r="F33" i="5"/>
  <c r="E33" i="5"/>
  <c r="P32" i="5"/>
  <c r="O32" i="5"/>
  <c r="N32" i="5"/>
  <c r="M32" i="5"/>
  <c r="L32" i="5"/>
  <c r="K32" i="5"/>
  <c r="J32" i="5"/>
  <c r="I32" i="5"/>
  <c r="H32" i="5"/>
  <c r="G32" i="5"/>
  <c r="F32" i="5"/>
  <c r="E32" i="5"/>
  <c r="P31" i="5"/>
  <c r="O31" i="5"/>
  <c r="N31" i="5"/>
  <c r="M31" i="5"/>
  <c r="L31" i="5"/>
  <c r="K31" i="5"/>
  <c r="J31" i="5"/>
  <c r="I31" i="5"/>
  <c r="H31" i="5"/>
  <c r="G31" i="5"/>
  <c r="F31" i="5"/>
  <c r="E31" i="5"/>
  <c r="P30" i="5"/>
  <c r="O30" i="5"/>
  <c r="N30" i="5"/>
  <c r="M30" i="5"/>
  <c r="L30" i="5"/>
  <c r="K30" i="5"/>
  <c r="J30" i="5"/>
  <c r="I30" i="5"/>
  <c r="H30" i="5"/>
  <c r="G30" i="5"/>
  <c r="F30" i="5"/>
  <c r="E30" i="5"/>
  <c r="P29" i="5"/>
  <c r="O29" i="5"/>
  <c r="N29" i="5"/>
  <c r="M29" i="5"/>
  <c r="L29" i="5"/>
  <c r="K29" i="5"/>
  <c r="J29" i="5"/>
  <c r="I29" i="5"/>
  <c r="H29" i="5"/>
  <c r="G29" i="5"/>
  <c r="F29" i="5"/>
  <c r="E29" i="5"/>
  <c r="P28" i="5"/>
  <c r="O28" i="5"/>
  <c r="N28" i="5"/>
  <c r="M28" i="5"/>
  <c r="L28" i="5"/>
  <c r="K28" i="5"/>
  <c r="J28" i="5"/>
  <c r="I28" i="5"/>
  <c r="H28" i="5"/>
  <c r="G28" i="5"/>
  <c r="F28" i="5"/>
  <c r="E28" i="5"/>
  <c r="P27" i="5"/>
  <c r="O27" i="5"/>
  <c r="N27" i="5"/>
  <c r="M27" i="5"/>
  <c r="L27" i="5"/>
  <c r="K27" i="5"/>
  <c r="J27" i="5"/>
  <c r="I27" i="5"/>
  <c r="H27" i="5"/>
  <c r="G27" i="5"/>
  <c r="F27" i="5"/>
  <c r="E27" i="5"/>
  <c r="P25" i="5"/>
  <c r="O25" i="5"/>
  <c r="N25" i="5"/>
  <c r="M25" i="5"/>
  <c r="L25" i="5"/>
  <c r="K25" i="5"/>
  <c r="J25" i="5"/>
  <c r="I25" i="5"/>
  <c r="H25" i="5"/>
  <c r="G25" i="5"/>
  <c r="F25" i="5"/>
  <c r="E25" i="5"/>
  <c r="P24" i="5"/>
  <c r="O24" i="5"/>
  <c r="N24" i="5"/>
  <c r="M24" i="5"/>
  <c r="L24" i="5"/>
  <c r="K24" i="5"/>
  <c r="J24" i="5"/>
  <c r="I24" i="5"/>
  <c r="H24" i="5"/>
  <c r="G24" i="5"/>
  <c r="F24" i="5"/>
  <c r="E24" i="5"/>
  <c r="P23" i="5"/>
  <c r="O23" i="5"/>
  <c r="N23" i="5"/>
  <c r="M23" i="5"/>
  <c r="L23" i="5"/>
  <c r="K23" i="5"/>
  <c r="J23" i="5"/>
  <c r="I23" i="5"/>
  <c r="H23" i="5"/>
  <c r="G23" i="5"/>
  <c r="F23" i="5"/>
  <c r="E23" i="5"/>
  <c r="P22" i="5"/>
  <c r="O22" i="5"/>
  <c r="N22" i="5"/>
  <c r="M22" i="5"/>
  <c r="L22" i="5"/>
  <c r="K22" i="5"/>
  <c r="J22" i="5"/>
  <c r="I22" i="5"/>
  <c r="H22" i="5"/>
  <c r="G22" i="5"/>
  <c r="F22" i="5"/>
  <c r="E22" i="5"/>
  <c r="P21" i="5"/>
  <c r="O21" i="5"/>
  <c r="N21" i="5"/>
  <c r="M21" i="5"/>
  <c r="L21" i="5"/>
  <c r="K21" i="5"/>
  <c r="J21" i="5"/>
  <c r="I21" i="5"/>
  <c r="H21" i="5"/>
  <c r="G21" i="5"/>
  <c r="F21" i="5"/>
  <c r="E21" i="5"/>
  <c r="P20" i="5"/>
  <c r="O20" i="5"/>
  <c r="N20" i="5"/>
  <c r="M20" i="5"/>
  <c r="L20" i="5"/>
  <c r="K20" i="5"/>
  <c r="J20" i="5"/>
  <c r="I20" i="5"/>
  <c r="H20" i="5"/>
  <c r="G20" i="5"/>
  <c r="F20" i="5"/>
  <c r="E20" i="5"/>
  <c r="P19" i="5"/>
  <c r="O19" i="5"/>
  <c r="N19" i="5"/>
  <c r="M19" i="5"/>
  <c r="L19" i="5"/>
  <c r="K19" i="5"/>
  <c r="J19" i="5"/>
  <c r="I19" i="5"/>
  <c r="H19" i="5"/>
  <c r="G19" i="5"/>
  <c r="F19" i="5"/>
  <c r="E19" i="5"/>
  <c r="P18" i="5"/>
  <c r="O18" i="5"/>
  <c r="N18" i="5"/>
  <c r="M18" i="5"/>
  <c r="L18" i="5"/>
  <c r="K18" i="5"/>
  <c r="J18" i="5"/>
  <c r="I18" i="5"/>
  <c r="H18" i="5"/>
  <c r="G18" i="5"/>
  <c r="F18" i="5"/>
  <c r="E18" i="5"/>
  <c r="P17" i="5"/>
  <c r="O17" i="5"/>
  <c r="N17" i="5"/>
  <c r="M17" i="5"/>
  <c r="L17" i="5"/>
  <c r="K17" i="5"/>
  <c r="J17" i="5"/>
  <c r="I17" i="5"/>
  <c r="H17" i="5"/>
  <c r="G17" i="5"/>
  <c r="F17" i="5"/>
  <c r="E17" i="5"/>
  <c r="P16" i="5"/>
  <c r="O16" i="5"/>
  <c r="N16" i="5"/>
  <c r="M16" i="5"/>
  <c r="L16" i="5"/>
  <c r="K16" i="5"/>
  <c r="J16" i="5"/>
  <c r="I16" i="5"/>
  <c r="H16" i="5"/>
  <c r="G16" i="5"/>
  <c r="F16" i="5"/>
  <c r="E16" i="5"/>
  <c r="P15" i="5"/>
  <c r="O15" i="5"/>
  <c r="N15" i="5"/>
  <c r="M15" i="5"/>
  <c r="L15" i="5"/>
  <c r="K15" i="5"/>
  <c r="J15" i="5"/>
  <c r="I15" i="5"/>
  <c r="H15" i="5"/>
  <c r="G15" i="5"/>
  <c r="F15" i="5"/>
  <c r="E15" i="5"/>
  <c r="P14" i="5"/>
  <c r="O14" i="5"/>
  <c r="N14" i="5"/>
  <c r="M14" i="5"/>
  <c r="L14" i="5"/>
  <c r="K14" i="5"/>
  <c r="J14" i="5"/>
  <c r="I14" i="5"/>
  <c r="H14" i="5"/>
  <c r="G14" i="5"/>
  <c r="F14" i="5"/>
  <c r="E14" i="5"/>
  <c r="P13" i="5"/>
  <c r="O13" i="5"/>
  <c r="N13" i="5"/>
  <c r="M13" i="5"/>
  <c r="L13" i="5"/>
  <c r="K13" i="5"/>
  <c r="J13" i="5"/>
  <c r="I13" i="5"/>
  <c r="H13" i="5"/>
  <c r="G13" i="5"/>
  <c r="F13" i="5"/>
  <c r="E13" i="5"/>
  <c r="P12" i="5"/>
  <c r="O12" i="5"/>
  <c r="N12" i="5"/>
  <c r="M12" i="5"/>
  <c r="L12" i="5"/>
  <c r="K12" i="5"/>
  <c r="J12" i="5"/>
  <c r="I12" i="5"/>
  <c r="H12" i="5"/>
  <c r="G12" i="5"/>
  <c r="F12" i="5"/>
  <c r="E12" i="5"/>
  <c r="Q110" i="22"/>
  <c r="F111" i="22"/>
  <c r="G111" i="22"/>
  <c r="H111" i="22"/>
  <c r="I111" i="22"/>
  <c r="J111" i="22"/>
  <c r="K111" i="22"/>
  <c r="L111" i="22"/>
  <c r="M111" i="22"/>
  <c r="N111" i="22"/>
  <c r="O111" i="22"/>
  <c r="P111" i="22"/>
  <c r="Q111" i="22"/>
  <c r="E110" i="22"/>
  <c r="F110" i="22"/>
  <c r="G110" i="22"/>
  <c r="H110" i="22"/>
  <c r="I110" i="22"/>
  <c r="J110" i="22"/>
  <c r="K110" i="22"/>
  <c r="L110" i="22"/>
  <c r="M110" i="22"/>
  <c r="N110" i="22"/>
  <c r="O110" i="22"/>
  <c r="P110" i="22"/>
  <c r="F64" i="22"/>
  <c r="G64" i="22"/>
  <c r="H64" i="22"/>
  <c r="I64" i="22"/>
  <c r="J64" i="22"/>
  <c r="K64" i="22"/>
  <c r="L64" i="22"/>
  <c r="M64" i="22"/>
  <c r="N64" i="22"/>
  <c r="O64" i="22"/>
  <c r="P64" i="22"/>
  <c r="E64" i="22"/>
  <c r="E63" i="22"/>
  <c r="F63" i="22"/>
  <c r="G63" i="22"/>
  <c r="H63" i="22"/>
  <c r="I63" i="22"/>
  <c r="Q63" i="22" s="1"/>
  <c r="J63" i="22"/>
  <c r="K63" i="22"/>
  <c r="L63" i="22"/>
  <c r="M63" i="22"/>
  <c r="N63" i="22"/>
  <c r="O63" i="22"/>
  <c r="P63" i="22"/>
  <c r="P150" i="22"/>
  <c r="O150" i="22"/>
  <c r="N150" i="22"/>
  <c r="M150" i="22"/>
  <c r="L150" i="22"/>
  <c r="K150" i="22"/>
  <c r="J150" i="22"/>
  <c r="I150" i="22"/>
  <c r="H150" i="22"/>
  <c r="G150" i="22"/>
  <c r="F150" i="22"/>
  <c r="E150" i="22"/>
  <c r="P149" i="22"/>
  <c r="O149" i="22"/>
  <c r="N149" i="22"/>
  <c r="M149" i="22"/>
  <c r="L149" i="22"/>
  <c r="K149" i="22"/>
  <c r="J149" i="22"/>
  <c r="I149" i="22"/>
  <c r="H149" i="22"/>
  <c r="G149" i="22"/>
  <c r="F149" i="22"/>
  <c r="E149" i="22"/>
  <c r="P148" i="22"/>
  <c r="O148" i="22"/>
  <c r="N148" i="22"/>
  <c r="M148" i="22"/>
  <c r="L148" i="22"/>
  <c r="K148" i="22"/>
  <c r="J148" i="22"/>
  <c r="I148" i="22"/>
  <c r="H148" i="22"/>
  <c r="G148" i="22"/>
  <c r="F148" i="22"/>
  <c r="E148" i="22"/>
  <c r="P147" i="22"/>
  <c r="O147" i="22"/>
  <c r="N147" i="22"/>
  <c r="M147" i="22"/>
  <c r="L147" i="22"/>
  <c r="K147" i="22"/>
  <c r="J147" i="22"/>
  <c r="I147" i="22"/>
  <c r="H147" i="22"/>
  <c r="G147" i="22"/>
  <c r="F147" i="22"/>
  <c r="E147" i="22"/>
  <c r="P146" i="22"/>
  <c r="O146" i="22"/>
  <c r="N146" i="22"/>
  <c r="M146" i="22"/>
  <c r="L146" i="22"/>
  <c r="K146" i="22"/>
  <c r="J146" i="22"/>
  <c r="I146" i="22"/>
  <c r="H146" i="22"/>
  <c r="G146" i="22"/>
  <c r="F146" i="22"/>
  <c r="E146" i="22"/>
  <c r="P145" i="22"/>
  <c r="O145" i="22"/>
  <c r="N145" i="22"/>
  <c r="M145" i="22"/>
  <c r="L145" i="22"/>
  <c r="K145" i="22"/>
  <c r="J145" i="22"/>
  <c r="I145" i="22"/>
  <c r="H145" i="22"/>
  <c r="G145" i="22"/>
  <c r="F145" i="22"/>
  <c r="E145" i="22"/>
  <c r="P144" i="22"/>
  <c r="O144" i="22"/>
  <c r="N144" i="22"/>
  <c r="M144" i="22"/>
  <c r="L144" i="22"/>
  <c r="K144" i="22"/>
  <c r="J144" i="22"/>
  <c r="I144" i="22"/>
  <c r="H144" i="22"/>
  <c r="G144" i="22"/>
  <c r="F144" i="22"/>
  <c r="E144" i="22"/>
  <c r="P142" i="22"/>
  <c r="O142" i="22"/>
  <c r="N142" i="22"/>
  <c r="M142" i="22"/>
  <c r="L142" i="22"/>
  <c r="K142" i="22"/>
  <c r="J142" i="22"/>
  <c r="I142" i="22"/>
  <c r="H142" i="22"/>
  <c r="G142" i="22"/>
  <c r="F142" i="22"/>
  <c r="E142" i="22"/>
  <c r="P141" i="22"/>
  <c r="O141" i="22"/>
  <c r="N141" i="22"/>
  <c r="M141" i="22"/>
  <c r="L141" i="22"/>
  <c r="K141" i="22"/>
  <c r="J141" i="22"/>
  <c r="I141" i="22"/>
  <c r="H141" i="22"/>
  <c r="G141" i="22"/>
  <c r="F141" i="22"/>
  <c r="E141" i="22"/>
  <c r="P140" i="22"/>
  <c r="O140" i="22"/>
  <c r="N140" i="22"/>
  <c r="M140" i="22"/>
  <c r="L140" i="22"/>
  <c r="K140" i="22"/>
  <c r="J140" i="22"/>
  <c r="I140" i="22"/>
  <c r="H140" i="22"/>
  <c r="G140" i="22"/>
  <c r="F140" i="22"/>
  <c r="E140" i="22"/>
  <c r="P139" i="22"/>
  <c r="O139" i="22"/>
  <c r="N139" i="22"/>
  <c r="M139" i="22"/>
  <c r="L139" i="22"/>
  <c r="K139" i="22"/>
  <c r="J139" i="22"/>
  <c r="I139" i="22"/>
  <c r="H139" i="22"/>
  <c r="G139" i="22"/>
  <c r="F139" i="22"/>
  <c r="E139" i="22"/>
  <c r="P137" i="22"/>
  <c r="O137" i="22"/>
  <c r="N137" i="22"/>
  <c r="M137" i="22"/>
  <c r="L137" i="22"/>
  <c r="K137" i="22"/>
  <c r="J137" i="22"/>
  <c r="I137" i="22"/>
  <c r="H137" i="22"/>
  <c r="G137" i="22"/>
  <c r="F137" i="22"/>
  <c r="E137" i="22"/>
  <c r="P136" i="22"/>
  <c r="O136" i="22"/>
  <c r="N136" i="22"/>
  <c r="M136" i="22"/>
  <c r="L136" i="22"/>
  <c r="K136" i="22"/>
  <c r="J136" i="22"/>
  <c r="I136" i="22"/>
  <c r="H136" i="22"/>
  <c r="G136" i="22"/>
  <c r="F136" i="22"/>
  <c r="E136" i="22"/>
  <c r="P135" i="22"/>
  <c r="O135" i="22"/>
  <c r="N135" i="22"/>
  <c r="M135" i="22"/>
  <c r="L135" i="22"/>
  <c r="K135" i="22"/>
  <c r="J135" i="22"/>
  <c r="I135" i="22"/>
  <c r="H135" i="22"/>
  <c r="G135" i="22"/>
  <c r="F135" i="22"/>
  <c r="E135" i="22"/>
  <c r="P134" i="22"/>
  <c r="O134" i="22"/>
  <c r="N134" i="22"/>
  <c r="M134" i="22"/>
  <c r="L134" i="22"/>
  <c r="K134" i="22"/>
  <c r="J134" i="22"/>
  <c r="I134" i="22"/>
  <c r="H134" i="22"/>
  <c r="G134" i="22"/>
  <c r="F134" i="22"/>
  <c r="E134" i="22"/>
  <c r="P133" i="22"/>
  <c r="O133" i="22"/>
  <c r="N133" i="22"/>
  <c r="M133" i="22"/>
  <c r="L133" i="22"/>
  <c r="K133" i="22"/>
  <c r="J133" i="22"/>
  <c r="I133" i="22"/>
  <c r="H133" i="22"/>
  <c r="G133" i="22"/>
  <c r="F133" i="22"/>
  <c r="E133" i="22"/>
  <c r="P132" i="22"/>
  <c r="O132" i="22"/>
  <c r="N132" i="22"/>
  <c r="M132" i="22"/>
  <c r="L132" i="22"/>
  <c r="K132" i="22"/>
  <c r="J132" i="22"/>
  <c r="I132" i="22"/>
  <c r="H132" i="22"/>
  <c r="G132" i="22"/>
  <c r="F132" i="22"/>
  <c r="E132" i="22"/>
  <c r="P131" i="22"/>
  <c r="O131" i="22"/>
  <c r="N131" i="22"/>
  <c r="M131" i="22"/>
  <c r="L131" i="22"/>
  <c r="K131" i="22"/>
  <c r="J131" i="22"/>
  <c r="I131" i="22"/>
  <c r="H131" i="22"/>
  <c r="G131" i="22"/>
  <c r="F131" i="22"/>
  <c r="E131" i="22"/>
  <c r="P130" i="22"/>
  <c r="O130" i="22"/>
  <c r="N130" i="22"/>
  <c r="M130" i="22"/>
  <c r="L130" i="22"/>
  <c r="K130" i="22"/>
  <c r="J130" i="22"/>
  <c r="I130" i="22"/>
  <c r="H130" i="22"/>
  <c r="G130" i="22"/>
  <c r="F130" i="22"/>
  <c r="E130" i="22"/>
  <c r="P129" i="22"/>
  <c r="O129" i="22"/>
  <c r="N129" i="22"/>
  <c r="M129" i="22"/>
  <c r="L129" i="22"/>
  <c r="K129" i="22"/>
  <c r="J129" i="22"/>
  <c r="I129" i="22"/>
  <c r="H129" i="22"/>
  <c r="G129" i="22"/>
  <c r="F129" i="22"/>
  <c r="E129" i="22"/>
  <c r="P128" i="22"/>
  <c r="O128" i="22"/>
  <c r="N128" i="22"/>
  <c r="M128" i="22"/>
  <c r="L128" i="22"/>
  <c r="K128" i="22"/>
  <c r="J128" i="22"/>
  <c r="I128" i="22"/>
  <c r="H128" i="22"/>
  <c r="G128" i="22"/>
  <c r="F128" i="22"/>
  <c r="E128" i="22"/>
  <c r="P127" i="22"/>
  <c r="O127" i="22"/>
  <c r="N127" i="22"/>
  <c r="M127" i="22"/>
  <c r="L127" i="22"/>
  <c r="K127" i="22"/>
  <c r="J127" i="22"/>
  <c r="I127" i="22"/>
  <c r="H127" i="22"/>
  <c r="G127" i="22"/>
  <c r="F127" i="22"/>
  <c r="E127" i="22"/>
  <c r="P126" i="22"/>
  <c r="O126" i="22"/>
  <c r="N126" i="22"/>
  <c r="M126" i="22"/>
  <c r="L126" i="22"/>
  <c r="K126" i="22"/>
  <c r="J126" i="22"/>
  <c r="I126" i="22"/>
  <c r="H126" i="22"/>
  <c r="G126" i="22"/>
  <c r="F126" i="22"/>
  <c r="E126" i="22"/>
  <c r="P125" i="22"/>
  <c r="O125" i="22"/>
  <c r="N125" i="22"/>
  <c r="M125" i="22"/>
  <c r="L125" i="22"/>
  <c r="K125" i="22"/>
  <c r="J125" i="22"/>
  <c r="I125" i="22"/>
  <c r="H125" i="22"/>
  <c r="G125" i="22"/>
  <c r="F125" i="22"/>
  <c r="E125" i="22"/>
  <c r="P123" i="22"/>
  <c r="O123" i="22"/>
  <c r="N123" i="22"/>
  <c r="M123" i="22"/>
  <c r="L123" i="22"/>
  <c r="K123" i="22"/>
  <c r="J123" i="22"/>
  <c r="I123" i="22"/>
  <c r="H123" i="22"/>
  <c r="G123" i="22"/>
  <c r="F123" i="22"/>
  <c r="E123" i="22"/>
  <c r="P122" i="22"/>
  <c r="O122" i="22"/>
  <c r="N122" i="22"/>
  <c r="M122" i="22"/>
  <c r="L122" i="22"/>
  <c r="K122" i="22"/>
  <c r="J122" i="22"/>
  <c r="I122" i="22"/>
  <c r="H122" i="22"/>
  <c r="G122" i="22"/>
  <c r="F122" i="22"/>
  <c r="E122" i="22"/>
  <c r="P121" i="22"/>
  <c r="O121" i="22"/>
  <c r="N121" i="22"/>
  <c r="M121" i="22"/>
  <c r="L121" i="22"/>
  <c r="K121" i="22"/>
  <c r="J121" i="22"/>
  <c r="I121" i="22"/>
  <c r="H121" i="22"/>
  <c r="G121" i="22"/>
  <c r="F121" i="22"/>
  <c r="E121" i="22"/>
  <c r="P120" i="22"/>
  <c r="O120" i="22"/>
  <c r="N120" i="22"/>
  <c r="M120" i="22"/>
  <c r="L120" i="22"/>
  <c r="K120" i="22"/>
  <c r="J120" i="22"/>
  <c r="I120" i="22"/>
  <c r="H120" i="22"/>
  <c r="G120" i="22"/>
  <c r="F120" i="22"/>
  <c r="E120" i="22"/>
  <c r="P119" i="22"/>
  <c r="O119" i="22"/>
  <c r="N119" i="22"/>
  <c r="M119" i="22"/>
  <c r="L119" i="22"/>
  <c r="K119" i="22"/>
  <c r="J119" i="22"/>
  <c r="I119" i="22"/>
  <c r="H119" i="22"/>
  <c r="G119" i="22"/>
  <c r="F119" i="22"/>
  <c r="E119" i="22"/>
  <c r="P118" i="22"/>
  <c r="O118" i="22"/>
  <c r="N118" i="22"/>
  <c r="M118" i="22"/>
  <c r="L118" i="22"/>
  <c r="K118" i="22"/>
  <c r="J118" i="22"/>
  <c r="I118" i="22"/>
  <c r="H118" i="22"/>
  <c r="G118" i="22"/>
  <c r="F118" i="22"/>
  <c r="E118" i="22"/>
  <c r="P117" i="22"/>
  <c r="O117" i="22"/>
  <c r="N117" i="22"/>
  <c r="M117" i="22"/>
  <c r="L117" i="22"/>
  <c r="K117" i="22"/>
  <c r="J117" i="22"/>
  <c r="I117" i="22"/>
  <c r="H117" i="22"/>
  <c r="G117" i="22"/>
  <c r="F117" i="22"/>
  <c r="E117" i="22"/>
  <c r="P116" i="22"/>
  <c r="O116" i="22"/>
  <c r="N116" i="22"/>
  <c r="M116" i="22"/>
  <c r="L116" i="22"/>
  <c r="K116" i="22"/>
  <c r="J116" i="22"/>
  <c r="I116" i="22"/>
  <c r="H116" i="22"/>
  <c r="G116" i="22"/>
  <c r="F116" i="22"/>
  <c r="E116" i="22"/>
  <c r="P115" i="22"/>
  <c r="O115" i="22"/>
  <c r="N115" i="22"/>
  <c r="M115" i="22"/>
  <c r="L115" i="22"/>
  <c r="K115" i="22"/>
  <c r="J115" i="22"/>
  <c r="I115" i="22"/>
  <c r="H115" i="22"/>
  <c r="G115" i="22"/>
  <c r="F115" i="22"/>
  <c r="E115" i="22"/>
  <c r="P114" i="22"/>
  <c r="O114" i="22"/>
  <c r="N114" i="22"/>
  <c r="M114" i="22"/>
  <c r="L114" i="22"/>
  <c r="K114" i="22"/>
  <c r="J114" i="22"/>
  <c r="I114" i="22"/>
  <c r="H114" i="22"/>
  <c r="G114" i="22"/>
  <c r="F114" i="22"/>
  <c r="E114" i="22"/>
  <c r="P113" i="22"/>
  <c r="O113" i="22"/>
  <c r="N113" i="22"/>
  <c r="M113" i="22"/>
  <c r="L113" i="22"/>
  <c r="K113" i="22"/>
  <c r="J113" i="22"/>
  <c r="I113" i="22"/>
  <c r="H113" i="22"/>
  <c r="G113" i="22"/>
  <c r="F113" i="22"/>
  <c r="E113" i="22"/>
  <c r="P112" i="22"/>
  <c r="O112" i="22"/>
  <c r="N112" i="22"/>
  <c r="M112" i="22"/>
  <c r="L112" i="22"/>
  <c r="K112" i="22"/>
  <c r="J112" i="22"/>
  <c r="I112" i="22"/>
  <c r="H112" i="22"/>
  <c r="G112" i="22"/>
  <c r="F112" i="22"/>
  <c r="E112" i="22"/>
  <c r="P109" i="22"/>
  <c r="O109" i="22"/>
  <c r="N109" i="22"/>
  <c r="M109" i="22"/>
  <c r="L109" i="22"/>
  <c r="K109" i="22"/>
  <c r="J109" i="22"/>
  <c r="I109" i="22"/>
  <c r="H109" i="22"/>
  <c r="G109" i="22"/>
  <c r="F109" i="22"/>
  <c r="E109" i="22"/>
  <c r="P108" i="22"/>
  <c r="O108" i="22"/>
  <c r="N108" i="22"/>
  <c r="M108" i="22"/>
  <c r="L108" i="22"/>
  <c r="K108" i="22"/>
  <c r="J108" i="22"/>
  <c r="I108" i="22"/>
  <c r="H108" i="22"/>
  <c r="G108" i="22"/>
  <c r="F108" i="22"/>
  <c r="E108" i="22"/>
  <c r="P107" i="22"/>
  <c r="O107" i="22"/>
  <c r="N107" i="22"/>
  <c r="M107" i="22"/>
  <c r="L107" i="22"/>
  <c r="K107" i="22"/>
  <c r="J107" i="22"/>
  <c r="I107" i="22"/>
  <c r="H107" i="22"/>
  <c r="G107" i="22"/>
  <c r="F107" i="22"/>
  <c r="E107" i="22"/>
  <c r="P106" i="22"/>
  <c r="O106" i="22"/>
  <c r="N106" i="22"/>
  <c r="M106" i="22"/>
  <c r="L106" i="22"/>
  <c r="K106" i="22"/>
  <c r="J106" i="22"/>
  <c r="I106" i="22"/>
  <c r="H106" i="22"/>
  <c r="G106" i="22"/>
  <c r="F106" i="22"/>
  <c r="E106" i="22"/>
  <c r="P105" i="22"/>
  <c r="O105" i="22"/>
  <c r="N105" i="22"/>
  <c r="M105" i="22"/>
  <c r="L105" i="22"/>
  <c r="K105" i="22"/>
  <c r="J105" i="22"/>
  <c r="I105" i="22"/>
  <c r="H105" i="22"/>
  <c r="G105" i="22"/>
  <c r="F105" i="22"/>
  <c r="E105" i="22"/>
  <c r="P104" i="22"/>
  <c r="O104" i="22"/>
  <c r="N104" i="22"/>
  <c r="M104" i="22"/>
  <c r="L104" i="22"/>
  <c r="K104" i="22"/>
  <c r="J104" i="22"/>
  <c r="I104" i="22"/>
  <c r="H104" i="22"/>
  <c r="G104" i="22"/>
  <c r="F104" i="22"/>
  <c r="E104" i="22"/>
  <c r="P103" i="22"/>
  <c r="O103" i="22"/>
  <c r="N103" i="22"/>
  <c r="M103" i="22"/>
  <c r="L103" i="22"/>
  <c r="K103" i="22"/>
  <c r="J103" i="22"/>
  <c r="I103" i="22"/>
  <c r="H103" i="22"/>
  <c r="G103" i="22"/>
  <c r="F103" i="22"/>
  <c r="E103" i="22"/>
  <c r="P102" i="22"/>
  <c r="O102" i="22"/>
  <c r="N102" i="22"/>
  <c r="M102" i="22"/>
  <c r="L102" i="22"/>
  <c r="K102" i="22"/>
  <c r="J102" i="22"/>
  <c r="I102" i="22"/>
  <c r="H102" i="22"/>
  <c r="G102" i="22"/>
  <c r="F102" i="22"/>
  <c r="E102" i="22"/>
  <c r="P101" i="22"/>
  <c r="O101" i="22"/>
  <c r="N101" i="22"/>
  <c r="M101" i="22"/>
  <c r="L101" i="22"/>
  <c r="K101" i="22"/>
  <c r="J101" i="22"/>
  <c r="I101" i="22"/>
  <c r="H101" i="22"/>
  <c r="G101" i="22"/>
  <c r="F101" i="22"/>
  <c r="E101" i="22"/>
  <c r="P100" i="22"/>
  <c r="O100" i="22"/>
  <c r="N100" i="22"/>
  <c r="M100" i="22"/>
  <c r="L100" i="22"/>
  <c r="K100" i="22"/>
  <c r="J100" i="22"/>
  <c r="I100" i="22"/>
  <c r="H100" i="22"/>
  <c r="G100" i="22"/>
  <c r="F100" i="22"/>
  <c r="E100" i="22"/>
  <c r="P99" i="22"/>
  <c r="O99" i="22"/>
  <c r="N99" i="22"/>
  <c r="M99" i="22"/>
  <c r="L99" i="22"/>
  <c r="K99" i="22"/>
  <c r="J99" i="22"/>
  <c r="I99" i="22"/>
  <c r="H99" i="22"/>
  <c r="G99" i="22"/>
  <c r="F99" i="22"/>
  <c r="E99" i="22"/>
  <c r="P98" i="22"/>
  <c r="O98" i="22"/>
  <c r="N98" i="22"/>
  <c r="M98" i="22"/>
  <c r="L98" i="22"/>
  <c r="K98" i="22"/>
  <c r="J98" i="22"/>
  <c r="I98" i="22"/>
  <c r="H98" i="22"/>
  <c r="G98" i="22"/>
  <c r="F98" i="22"/>
  <c r="E98" i="22"/>
  <c r="P97" i="22"/>
  <c r="O97" i="22"/>
  <c r="N97" i="22"/>
  <c r="M97" i="22"/>
  <c r="L97" i="22"/>
  <c r="K97" i="22"/>
  <c r="J97" i="22"/>
  <c r="I97" i="22"/>
  <c r="H97" i="22"/>
  <c r="G97" i="22"/>
  <c r="F97" i="22"/>
  <c r="E97" i="22"/>
  <c r="P96" i="22"/>
  <c r="O96" i="22"/>
  <c r="N96" i="22"/>
  <c r="M96" i="22"/>
  <c r="L96" i="22"/>
  <c r="K96" i="22"/>
  <c r="J96" i="22"/>
  <c r="I96" i="22"/>
  <c r="H96" i="22"/>
  <c r="G96" i="22"/>
  <c r="F96" i="22"/>
  <c r="E96" i="22"/>
  <c r="P95" i="22"/>
  <c r="O95" i="22"/>
  <c r="N95" i="22"/>
  <c r="M95" i="22"/>
  <c r="L95" i="22"/>
  <c r="K95" i="22"/>
  <c r="J95" i="22"/>
  <c r="I95" i="22"/>
  <c r="H95" i="22"/>
  <c r="G95" i="22"/>
  <c r="F95" i="22"/>
  <c r="E95" i="22"/>
  <c r="P94" i="22"/>
  <c r="O94" i="22"/>
  <c r="N94" i="22"/>
  <c r="M94" i="22"/>
  <c r="L94" i="22"/>
  <c r="K94" i="22"/>
  <c r="J94" i="22"/>
  <c r="I94" i="22"/>
  <c r="H94" i="22"/>
  <c r="G94" i="22"/>
  <c r="F94" i="22"/>
  <c r="E94" i="22"/>
  <c r="P93" i="22"/>
  <c r="O93" i="22"/>
  <c r="N93" i="22"/>
  <c r="M93" i="22"/>
  <c r="L93" i="22"/>
  <c r="K93" i="22"/>
  <c r="J93" i="22"/>
  <c r="I93" i="22"/>
  <c r="H93" i="22"/>
  <c r="G93" i="22"/>
  <c r="F93" i="22"/>
  <c r="E93" i="22"/>
  <c r="P91" i="22"/>
  <c r="O91" i="22"/>
  <c r="N91" i="22"/>
  <c r="M91" i="22"/>
  <c r="L91" i="22"/>
  <c r="K91" i="22"/>
  <c r="J91" i="22"/>
  <c r="I91" i="22"/>
  <c r="H91" i="22"/>
  <c r="G91" i="22"/>
  <c r="F91" i="22"/>
  <c r="E91" i="22"/>
  <c r="P90" i="22"/>
  <c r="O90" i="22"/>
  <c r="N90" i="22"/>
  <c r="M90" i="22"/>
  <c r="L90" i="22"/>
  <c r="K90" i="22"/>
  <c r="J90" i="22"/>
  <c r="I90" i="22"/>
  <c r="H90" i="22"/>
  <c r="G90" i="22"/>
  <c r="F90" i="22"/>
  <c r="E90" i="22"/>
  <c r="P89" i="22"/>
  <c r="O89" i="22"/>
  <c r="N89" i="22"/>
  <c r="M89" i="22"/>
  <c r="L89" i="22"/>
  <c r="K89" i="22"/>
  <c r="J89" i="22"/>
  <c r="I89" i="22"/>
  <c r="H89" i="22"/>
  <c r="G89" i="22"/>
  <c r="F89" i="22"/>
  <c r="E89" i="22"/>
  <c r="P88" i="22"/>
  <c r="O88" i="22"/>
  <c r="N88" i="22"/>
  <c r="M88" i="22"/>
  <c r="L88" i="22"/>
  <c r="K88" i="22"/>
  <c r="J88" i="22"/>
  <c r="I88" i="22"/>
  <c r="H88" i="22"/>
  <c r="G88" i="22"/>
  <c r="F88" i="22"/>
  <c r="E88" i="22"/>
  <c r="P87" i="22"/>
  <c r="O87" i="22"/>
  <c r="N87" i="22"/>
  <c r="M87" i="22"/>
  <c r="L87" i="22"/>
  <c r="K87" i="22"/>
  <c r="J87" i="22"/>
  <c r="I87" i="22"/>
  <c r="H87" i="22"/>
  <c r="G87" i="22"/>
  <c r="F87" i="22"/>
  <c r="E87" i="22"/>
  <c r="P86" i="22"/>
  <c r="O86" i="22"/>
  <c r="N86" i="22"/>
  <c r="M86" i="22"/>
  <c r="L86" i="22"/>
  <c r="K86" i="22"/>
  <c r="J86" i="22"/>
  <c r="I86" i="22"/>
  <c r="H86" i="22"/>
  <c r="G86" i="22"/>
  <c r="F86" i="22"/>
  <c r="E86" i="22"/>
  <c r="P85" i="22"/>
  <c r="O85" i="22"/>
  <c r="N85" i="22"/>
  <c r="M85" i="22"/>
  <c r="L85" i="22"/>
  <c r="K85" i="22"/>
  <c r="J85" i="22"/>
  <c r="I85" i="22"/>
  <c r="H85" i="22"/>
  <c r="G85" i="22"/>
  <c r="F85" i="22"/>
  <c r="E85" i="22"/>
  <c r="P84" i="22"/>
  <c r="O84" i="22"/>
  <c r="N84" i="22"/>
  <c r="M84" i="22"/>
  <c r="L84" i="22"/>
  <c r="K84" i="22"/>
  <c r="J84" i="22"/>
  <c r="I84" i="22"/>
  <c r="H84" i="22"/>
  <c r="G84" i="22"/>
  <c r="F84" i="22"/>
  <c r="E84" i="22"/>
  <c r="P83" i="22"/>
  <c r="O83" i="22"/>
  <c r="N83" i="22"/>
  <c r="M83" i="22"/>
  <c r="L83" i="22"/>
  <c r="K83" i="22"/>
  <c r="J83" i="22"/>
  <c r="I83" i="22"/>
  <c r="H83" i="22"/>
  <c r="G83" i="22"/>
  <c r="F83" i="22"/>
  <c r="E83" i="22"/>
  <c r="P82" i="22"/>
  <c r="O82" i="22"/>
  <c r="N82" i="22"/>
  <c r="M82" i="22"/>
  <c r="L82" i="22"/>
  <c r="K82" i="22"/>
  <c r="J82" i="22"/>
  <c r="I82" i="22"/>
  <c r="H82" i="22"/>
  <c r="G82" i="22"/>
  <c r="F82" i="22"/>
  <c r="E82" i="22"/>
  <c r="P80" i="22"/>
  <c r="O80" i="22"/>
  <c r="N80" i="22"/>
  <c r="M80" i="22"/>
  <c r="L80" i="22"/>
  <c r="K80" i="22"/>
  <c r="J80" i="22"/>
  <c r="I80" i="22"/>
  <c r="H80" i="22"/>
  <c r="G80" i="22"/>
  <c r="F80" i="22"/>
  <c r="E80" i="22"/>
  <c r="P79" i="22"/>
  <c r="O79" i="22"/>
  <c r="N79" i="22"/>
  <c r="M79" i="22"/>
  <c r="L79" i="22"/>
  <c r="K79" i="22"/>
  <c r="J79" i="22"/>
  <c r="I79" i="22"/>
  <c r="H79" i="22"/>
  <c r="G79" i="22"/>
  <c r="F79" i="22"/>
  <c r="E79" i="22"/>
  <c r="P78" i="22"/>
  <c r="O78" i="22"/>
  <c r="N78" i="22"/>
  <c r="M78" i="22"/>
  <c r="L78" i="22"/>
  <c r="K78" i="22"/>
  <c r="J78" i="22"/>
  <c r="I78" i="22"/>
  <c r="H78" i="22"/>
  <c r="G78" i="22"/>
  <c r="F78" i="22"/>
  <c r="E78" i="22"/>
  <c r="P77" i="22"/>
  <c r="O77" i="22"/>
  <c r="N77" i="22"/>
  <c r="M77" i="22"/>
  <c r="L77" i="22"/>
  <c r="K77" i="22"/>
  <c r="J77" i="22"/>
  <c r="I77" i="22"/>
  <c r="H77" i="22"/>
  <c r="G77" i="22"/>
  <c r="F77" i="22"/>
  <c r="E77" i="22"/>
  <c r="P76" i="22"/>
  <c r="O76" i="22"/>
  <c r="N76" i="22"/>
  <c r="M76" i="22"/>
  <c r="L76" i="22"/>
  <c r="K76" i="22"/>
  <c r="J76" i="22"/>
  <c r="I76" i="22"/>
  <c r="H76" i="22"/>
  <c r="G76" i="22"/>
  <c r="F76" i="22"/>
  <c r="E76" i="22"/>
  <c r="P74" i="22"/>
  <c r="O74" i="22"/>
  <c r="N74" i="22"/>
  <c r="M74" i="22"/>
  <c r="L74" i="22"/>
  <c r="K74" i="22"/>
  <c r="J74" i="22"/>
  <c r="I74" i="22"/>
  <c r="H74" i="22"/>
  <c r="G74" i="22"/>
  <c r="F74" i="22"/>
  <c r="E74" i="22"/>
  <c r="P73" i="22"/>
  <c r="O73" i="22"/>
  <c r="N73" i="22"/>
  <c r="M73" i="22"/>
  <c r="L73" i="22"/>
  <c r="K73" i="22"/>
  <c r="J73" i="22"/>
  <c r="I73" i="22"/>
  <c r="H73" i="22"/>
  <c r="G73" i="22"/>
  <c r="F73" i="22"/>
  <c r="E73" i="22"/>
  <c r="P72" i="22"/>
  <c r="O72" i="22"/>
  <c r="N72" i="22"/>
  <c r="M72" i="22"/>
  <c r="L72" i="22"/>
  <c r="K72" i="22"/>
  <c r="J72" i="22"/>
  <c r="I72" i="22"/>
  <c r="H72" i="22"/>
  <c r="G72" i="22"/>
  <c r="F72" i="22"/>
  <c r="E72" i="22"/>
  <c r="P71" i="22"/>
  <c r="O71" i="22"/>
  <c r="N71" i="22"/>
  <c r="M71" i="22"/>
  <c r="L71" i="22"/>
  <c r="K71" i="22"/>
  <c r="J71" i="22"/>
  <c r="I71" i="22"/>
  <c r="H71" i="22"/>
  <c r="G71" i="22"/>
  <c r="F71" i="22"/>
  <c r="E71" i="22"/>
  <c r="P70" i="22"/>
  <c r="O70" i="22"/>
  <c r="N70" i="22"/>
  <c r="M70" i="22"/>
  <c r="L70" i="22"/>
  <c r="K70" i="22"/>
  <c r="J70" i="22"/>
  <c r="I70" i="22"/>
  <c r="H70" i="22"/>
  <c r="G70" i="22"/>
  <c r="F70" i="22"/>
  <c r="E70" i="22"/>
  <c r="P69" i="22"/>
  <c r="O69" i="22"/>
  <c r="N69" i="22"/>
  <c r="M69" i="22"/>
  <c r="L69" i="22"/>
  <c r="K69" i="22"/>
  <c r="J69" i="22"/>
  <c r="I69" i="22"/>
  <c r="H69" i="22"/>
  <c r="G69" i="22"/>
  <c r="F69" i="22"/>
  <c r="E69" i="22"/>
  <c r="P68" i="22"/>
  <c r="O68" i="22"/>
  <c r="N68" i="22"/>
  <c r="M68" i="22"/>
  <c r="L68" i="22"/>
  <c r="K68" i="22"/>
  <c r="J68" i="22"/>
  <c r="I68" i="22"/>
  <c r="H68" i="22"/>
  <c r="G68" i="22"/>
  <c r="F68" i="22"/>
  <c r="E68" i="22"/>
  <c r="P67" i="22"/>
  <c r="O67" i="22"/>
  <c r="N67" i="22"/>
  <c r="M67" i="22"/>
  <c r="L67" i="22"/>
  <c r="K67" i="22"/>
  <c r="J67" i="22"/>
  <c r="I67" i="22"/>
  <c r="H67" i="22"/>
  <c r="G67" i="22"/>
  <c r="F67" i="22"/>
  <c r="E67" i="22"/>
  <c r="P66" i="22"/>
  <c r="O66" i="22"/>
  <c r="N66" i="22"/>
  <c r="M66" i="22"/>
  <c r="L66" i="22"/>
  <c r="K66" i="22"/>
  <c r="J66" i="22"/>
  <c r="I66" i="22"/>
  <c r="H66" i="22"/>
  <c r="G66" i="22"/>
  <c r="F66" i="22"/>
  <c r="E66" i="22"/>
  <c r="P65" i="22"/>
  <c r="O65" i="22"/>
  <c r="N65" i="22"/>
  <c r="M65" i="22"/>
  <c r="L65" i="22"/>
  <c r="K65" i="22"/>
  <c r="J65" i="22"/>
  <c r="I65" i="22"/>
  <c r="H65" i="22"/>
  <c r="G65" i="22"/>
  <c r="F65" i="22"/>
  <c r="E65" i="22"/>
  <c r="P62" i="22"/>
  <c r="O62" i="22"/>
  <c r="N62" i="22"/>
  <c r="M62" i="22"/>
  <c r="L62" i="22"/>
  <c r="K62" i="22"/>
  <c r="J62" i="22"/>
  <c r="I62" i="22"/>
  <c r="H62" i="22"/>
  <c r="G62" i="22"/>
  <c r="F62" i="22"/>
  <c r="E62" i="22"/>
  <c r="P61" i="22"/>
  <c r="O61" i="22"/>
  <c r="N61" i="22"/>
  <c r="M61" i="22"/>
  <c r="L61" i="22"/>
  <c r="K61" i="22"/>
  <c r="J61" i="22"/>
  <c r="I61" i="22"/>
  <c r="H61" i="22"/>
  <c r="G61" i="22"/>
  <c r="F61" i="22"/>
  <c r="E61" i="22"/>
  <c r="P60" i="22"/>
  <c r="O60" i="22"/>
  <c r="N60" i="22"/>
  <c r="M60" i="22"/>
  <c r="L60" i="22"/>
  <c r="K60" i="22"/>
  <c r="J60" i="22"/>
  <c r="I60" i="22"/>
  <c r="H60" i="22"/>
  <c r="G60" i="22"/>
  <c r="F60" i="22"/>
  <c r="E60" i="22"/>
  <c r="P59" i="22"/>
  <c r="O59" i="22"/>
  <c r="N59" i="22"/>
  <c r="M59" i="22"/>
  <c r="L59" i="22"/>
  <c r="K59" i="22"/>
  <c r="J59" i="22"/>
  <c r="I59" i="22"/>
  <c r="H59" i="22"/>
  <c r="G59" i="22"/>
  <c r="F59" i="22"/>
  <c r="E59" i="22"/>
  <c r="P58" i="22"/>
  <c r="O58" i="22"/>
  <c r="N58" i="22"/>
  <c r="M58" i="22"/>
  <c r="L58" i="22"/>
  <c r="K58" i="22"/>
  <c r="J58" i="22"/>
  <c r="I58" i="22"/>
  <c r="H58" i="22"/>
  <c r="G58" i="22"/>
  <c r="F58" i="22"/>
  <c r="E58" i="22"/>
  <c r="P57" i="22"/>
  <c r="O57" i="22"/>
  <c r="N57" i="22"/>
  <c r="M57" i="22"/>
  <c r="L57" i="22"/>
  <c r="K57" i="22"/>
  <c r="J57" i="22"/>
  <c r="I57" i="22"/>
  <c r="H57" i="22"/>
  <c r="G57" i="22"/>
  <c r="F57" i="22"/>
  <c r="E57" i="22"/>
  <c r="P56" i="22"/>
  <c r="O56" i="22"/>
  <c r="N56" i="22"/>
  <c r="M56" i="22"/>
  <c r="L56" i="22"/>
  <c r="K56" i="22"/>
  <c r="J56" i="22"/>
  <c r="I56" i="22"/>
  <c r="H56" i="22"/>
  <c r="G56" i="22"/>
  <c r="F56" i="22"/>
  <c r="E56" i="22"/>
  <c r="P55" i="22"/>
  <c r="O55" i="22"/>
  <c r="N55" i="22"/>
  <c r="M55" i="22"/>
  <c r="L55" i="22"/>
  <c r="K55" i="22"/>
  <c r="J55" i="22"/>
  <c r="I55" i="22"/>
  <c r="H55" i="22"/>
  <c r="G55" i="22"/>
  <c r="F55" i="22"/>
  <c r="E55" i="22"/>
  <c r="P54" i="22"/>
  <c r="O54" i="22"/>
  <c r="N54" i="22"/>
  <c r="M54" i="22"/>
  <c r="L54" i="22"/>
  <c r="K54" i="22"/>
  <c r="J54" i="22"/>
  <c r="I54" i="22"/>
  <c r="H54" i="22"/>
  <c r="G54" i="22"/>
  <c r="F54" i="22"/>
  <c r="E54" i="22"/>
  <c r="P53" i="22"/>
  <c r="O53" i="22"/>
  <c r="N53" i="22"/>
  <c r="M53" i="22"/>
  <c r="L53" i="22"/>
  <c r="K53" i="22"/>
  <c r="J53" i="22"/>
  <c r="I53" i="22"/>
  <c r="H53" i="22"/>
  <c r="G53" i="22"/>
  <c r="F53" i="22"/>
  <c r="E53" i="22"/>
  <c r="P52" i="22"/>
  <c r="O52" i="22"/>
  <c r="N52" i="22"/>
  <c r="M52" i="22"/>
  <c r="L52" i="22"/>
  <c r="K52" i="22"/>
  <c r="J52" i="22"/>
  <c r="I52" i="22"/>
  <c r="H52" i="22"/>
  <c r="G52" i="22"/>
  <c r="F52" i="22"/>
  <c r="E52" i="22"/>
  <c r="P51" i="22"/>
  <c r="O51" i="22"/>
  <c r="N51" i="22"/>
  <c r="M51" i="22"/>
  <c r="L51" i="22"/>
  <c r="K51" i="22"/>
  <c r="J51" i="22"/>
  <c r="I51" i="22"/>
  <c r="H51" i="22"/>
  <c r="G51" i="22"/>
  <c r="F51" i="22"/>
  <c r="E51" i="22"/>
  <c r="P50" i="22"/>
  <c r="O50" i="22"/>
  <c r="N50" i="22"/>
  <c r="M50" i="22"/>
  <c r="L50" i="22"/>
  <c r="K50" i="22"/>
  <c r="J50" i="22"/>
  <c r="I50" i="22"/>
  <c r="H50" i="22"/>
  <c r="G50" i="22"/>
  <c r="F50" i="22"/>
  <c r="E50" i="22"/>
  <c r="P48" i="22"/>
  <c r="O48" i="22"/>
  <c r="N48" i="22"/>
  <c r="M48" i="22"/>
  <c r="L48" i="22"/>
  <c r="K48" i="22"/>
  <c r="J48" i="22"/>
  <c r="I48" i="22"/>
  <c r="H48" i="22"/>
  <c r="G48" i="22"/>
  <c r="F48" i="22"/>
  <c r="E48" i="22"/>
  <c r="P47" i="22"/>
  <c r="O47" i="22"/>
  <c r="N47" i="22"/>
  <c r="M47" i="22"/>
  <c r="L47" i="22"/>
  <c r="K47" i="22"/>
  <c r="J47" i="22"/>
  <c r="I47" i="22"/>
  <c r="H47" i="22"/>
  <c r="G47" i="22"/>
  <c r="F47" i="22"/>
  <c r="E47" i="22"/>
  <c r="P46" i="22"/>
  <c r="O46" i="22"/>
  <c r="N46" i="22"/>
  <c r="M46" i="22"/>
  <c r="L46" i="22"/>
  <c r="K46" i="22"/>
  <c r="J46" i="22"/>
  <c r="I46" i="22"/>
  <c r="H46" i="22"/>
  <c r="G46" i="22"/>
  <c r="F46" i="22"/>
  <c r="E46" i="22"/>
  <c r="P45" i="22"/>
  <c r="O45" i="22"/>
  <c r="N45" i="22"/>
  <c r="M45" i="22"/>
  <c r="L45" i="22"/>
  <c r="K45" i="22"/>
  <c r="J45" i="22"/>
  <c r="I45" i="22"/>
  <c r="H45" i="22"/>
  <c r="G45" i="22"/>
  <c r="F45" i="22"/>
  <c r="E45" i="22"/>
  <c r="P44" i="22"/>
  <c r="O44" i="22"/>
  <c r="N44" i="22"/>
  <c r="M44" i="22"/>
  <c r="L44" i="22"/>
  <c r="K44" i="22"/>
  <c r="J44" i="22"/>
  <c r="I44" i="22"/>
  <c r="H44" i="22"/>
  <c r="G44" i="22"/>
  <c r="F44" i="22"/>
  <c r="E44" i="22"/>
  <c r="P43" i="22"/>
  <c r="O43" i="22"/>
  <c r="N43" i="22"/>
  <c r="M43" i="22"/>
  <c r="L43" i="22"/>
  <c r="K43" i="22"/>
  <c r="J43" i="22"/>
  <c r="I43" i="22"/>
  <c r="H43" i="22"/>
  <c r="G43" i="22"/>
  <c r="F43" i="22"/>
  <c r="E43" i="22"/>
  <c r="P42" i="22"/>
  <c r="O42" i="22"/>
  <c r="N42" i="22"/>
  <c r="M42" i="22"/>
  <c r="L42" i="22"/>
  <c r="K42" i="22"/>
  <c r="J42" i="22"/>
  <c r="I42" i="22"/>
  <c r="H42" i="22"/>
  <c r="G42" i="22"/>
  <c r="F42" i="22"/>
  <c r="E42" i="22"/>
  <c r="P41" i="22"/>
  <c r="O41" i="22"/>
  <c r="N41" i="22"/>
  <c r="M41" i="22"/>
  <c r="L41" i="22"/>
  <c r="K41" i="22"/>
  <c r="J41" i="22"/>
  <c r="I41" i="22"/>
  <c r="H41" i="22"/>
  <c r="G41" i="22"/>
  <c r="F41" i="22"/>
  <c r="E41" i="22"/>
  <c r="P40" i="22"/>
  <c r="O40" i="22"/>
  <c r="N40" i="22"/>
  <c r="M40" i="22"/>
  <c r="L40" i="22"/>
  <c r="K40" i="22"/>
  <c r="J40" i="22"/>
  <c r="I40" i="22"/>
  <c r="H40" i="22"/>
  <c r="G40" i="22"/>
  <c r="F40" i="22"/>
  <c r="E40" i="22"/>
  <c r="P39" i="22"/>
  <c r="O39" i="22"/>
  <c r="N39" i="22"/>
  <c r="M39" i="22"/>
  <c r="L39" i="22"/>
  <c r="K39" i="22"/>
  <c r="J39" i="22"/>
  <c r="I39" i="22"/>
  <c r="H39" i="22"/>
  <c r="G39" i="22"/>
  <c r="F39" i="22"/>
  <c r="E39" i="22"/>
  <c r="P37" i="22"/>
  <c r="O37" i="22"/>
  <c r="N37" i="22"/>
  <c r="M37" i="22"/>
  <c r="L37" i="22"/>
  <c r="K37" i="22"/>
  <c r="J37" i="22"/>
  <c r="I37" i="22"/>
  <c r="H37" i="22"/>
  <c r="G37" i="22"/>
  <c r="F37" i="22"/>
  <c r="E37" i="22"/>
  <c r="P36" i="22"/>
  <c r="O36" i="22"/>
  <c r="N36" i="22"/>
  <c r="M36" i="22"/>
  <c r="L36" i="22"/>
  <c r="K36" i="22"/>
  <c r="J36" i="22"/>
  <c r="I36" i="22"/>
  <c r="H36" i="22"/>
  <c r="G36" i="22"/>
  <c r="F36" i="22"/>
  <c r="E36" i="22"/>
  <c r="P35" i="22"/>
  <c r="O35" i="22"/>
  <c r="N35" i="22"/>
  <c r="M35" i="22"/>
  <c r="L35" i="22"/>
  <c r="K35" i="22"/>
  <c r="J35" i="22"/>
  <c r="I35" i="22"/>
  <c r="H35" i="22"/>
  <c r="G35" i="22"/>
  <c r="F35" i="22"/>
  <c r="E35" i="22"/>
  <c r="P34" i="22"/>
  <c r="O34" i="22"/>
  <c r="N34" i="22"/>
  <c r="M34" i="22"/>
  <c r="L34" i="22"/>
  <c r="K34" i="22"/>
  <c r="J34" i="22"/>
  <c r="I34" i="22"/>
  <c r="H34" i="22"/>
  <c r="G34" i="22"/>
  <c r="F34" i="22"/>
  <c r="E34" i="22"/>
  <c r="P33" i="22"/>
  <c r="O33" i="22"/>
  <c r="N33" i="22"/>
  <c r="M33" i="22"/>
  <c r="L33" i="22"/>
  <c r="K33" i="22"/>
  <c r="J33" i="22"/>
  <c r="I33" i="22"/>
  <c r="H33" i="22"/>
  <c r="G33" i="22"/>
  <c r="F33" i="22"/>
  <c r="E33" i="22"/>
  <c r="P32" i="22"/>
  <c r="O32" i="22"/>
  <c r="N32" i="22"/>
  <c r="M32" i="22"/>
  <c r="L32" i="22"/>
  <c r="K32" i="22"/>
  <c r="J32" i="22"/>
  <c r="I32" i="22"/>
  <c r="H32" i="22"/>
  <c r="G32" i="22"/>
  <c r="F32" i="22"/>
  <c r="E32" i="22"/>
  <c r="P31" i="22"/>
  <c r="O31" i="22"/>
  <c r="N31" i="22"/>
  <c r="M31" i="22"/>
  <c r="L31" i="22"/>
  <c r="K31" i="22"/>
  <c r="J31" i="22"/>
  <c r="I31" i="22"/>
  <c r="H31" i="22"/>
  <c r="G31" i="22"/>
  <c r="F31" i="22"/>
  <c r="E31" i="22"/>
  <c r="P30" i="22"/>
  <c r="O30" i="22"/>
  <c r="N30" i="22"/>
  <c r="M30" i="22"/>
  <c r="L30" i="22"/>
  <c r="K30" i="22"/>
  <c r="J30" i="22"/>
  <c r="I30" i="22"/>
  <c r="H30" i="22"/>
  <c r="G30" i="22"/>
  <c r="F30" i="22"/>
  <c r="E30" i="22"/>
  <c r="P29" i="22"/>
  <c r="O29" i="22"/>
  <c r="N29" i="22"/>
  <c r="M29" i="22"/>
  <c r="L29" i="22"/>
  <c r="K29" i="22"/>
  <c r="J29" i="22"/>
  <c r="I29" i="22"/>
  <c r="H29" i="22"/>
  <c r="G29" i="22"/>
  <c r="F29" i="22"/>
  <c r="E29" i="22"/>
  <c r="P28" i="22"/>
  <c r="O28" i="22"/>
  <c r="N28" i="22"/>
  <c r="M28" i="22"/>
  <c r="L28" i="22"/>
  <c r="K28" i="22"/>
  <c r="J28" i="22"/>
  <c r="I28" i="22"/>
  <c r="H28" i="22"/>
  <c r="G28" i="22"/>
  <c r="F28" i="22"/>
  <c r="E28" i="22"/>
  <c r="P27" i="22"/>
  <c r="O27" i="22"/>
  <c r="N27" i="22"/>
  <c r="M27" i="22"/>
  <c r="L27" i="22"/>
  <c r="K27" i="22"/>
  <c r="J27" i="22"/>
  <c r="I27" i="22"/>
  <c r="H27" i="22"/>
  <c r="G27" i="22"/>
  <c r="F27" i="22"/>
  <c r="E27" i="22"/>
  <c r="P25" i="22"/>
  <c r="O25" i="22"/>
  <c r="N25" i="22"/>
  <c r="M25" i="22"/>
  <c r="L25" i="22"/>
  <c r="K25" i="22"/>
  <c r="J25" i="22"/>
  <c r="I25" i="22"/>
  <c r="H25" i="22"/>
  <c r="G25" i="22"/>
  <c r="F25" i="22"/>
  <c r="E25" i="22"/>
  <c r="P24" i="22"/>
  <c r="O24" i="22"/>
  <c r="N24" i="22"/>
  <c r="M24" i="22"/>
  <c r="L24" i="22"/>
  <c r="K24" i="22"/>
  <c r="J24" i="22"/>
  <c r="I24" i="22"/>
  <c r="H24" i="22"/>
  <c r="G24" i="22"/>
  <c r="F24" i="22"/>
  <c r="E24" i="22"/>
  <c r="P23" i="22"/>
  <c r="O23" i="22"/>
  <c r="N23" i="22"/>
  <c r="M23" i="22"/>
  <c r="L23" i="22"/>
  <c r="K23" i="22"/>
  <c r="J23" i="22"/>
  <c r="I23" i="22"/>
  <c r="H23" i="22"/>
  <c r="G23" i="22"/>
  <c r="F23" i="22"/>
  <c r="E23" i="22"/>
  <c r="P22" i="22"/>
  <c r="O22" i="22"/>
  <c r="N22" i="22"/>
  <c r="M22" i="22"/>
  <c r="L22" i="22"/>
  <c r="K22" i="22"/>
  <c r="J22" i="22"/>
  <c r="I22" i="22"/>
  <c r="H22" i="22"/>
  <c r="G22" i="22"/>
  <c r="F22" i="22"/>
  <c r="E22" i="22"/>
  <c r="P21" i="22"/>
  <c r="O21" i="22"/>
  <c r="N21" i="22"/>
  <c r="M21" i="22"/>
  <c r="L21" i="22"/>
  <c r="K21" i="22"/>
  <c r="J21" i="22"/>
  <c r="I21" i="22"/>
  <c r="H21" i="22"/>
  <c r="G21" i="22"/>
  <c r="F21" i="22"/>
  <c r="E21" i="22"/>
  <c r="P20" i="22"/>
  <c r="O20" i="22"/>
  <c r="N20" i="22"/>
  <c r="M20" i="22"/>
  <c r="L20" i="22"/>
  <c r="K20" i="22"/>
  <c r="J20" i="22"/>
  <c r="I20" i="22"/>
  <c r="H20" i="22"/>
  <c r="G20" i="22"/>
  <c r="F20" i="22"/>
  <c r="E20" i="22"/>
  <c r="P19" i="22"/>
  <c r="O19" i="22"/>
  <c r="N19" i="22"/>
  <c r="M19" i="22"/>
  <c r="L19" i="22"/>
  <c r="K19" i="22"/>
  <c r="J19" i="22"/>
  <c r="I19" i="22"/>
  <c r="H19" i="22"/>
  <c r="G19" i="22"/>
  <c r="F19" i="22"/>
  <c r="E19" i="22"/>
  <c r="P18" i="22"/>
  <c r="O18" i="22"/>
  <c r="N18" i="22"/>
  <c r="M18" i="22"/>
  <c r="L18" i="22"/>
  <c r="K18" i="22"/>
  <c r="J18" i="22"/>
  <c r="I18" i="22"/>
  <c r="H18" i="22"/>
  <c r="G18" i="22"/>
  <c r="F18" i="22"/>
  <c r="E18" i="22"/>
  <c r="P17" i="22"/>
  <c r="O17" i="22"/>
  <c r="N17" i="22"/>
  <c r="M17" i="22"/>
  <c r="L17" i="22"/>
  <c r="K17" i="22"/>
  <c r="J17" i="22"/>
  <c r="I17" i="22"/>
  <c r="H17" i="22"/>
  <c r="G17" i="22"/>
  <c r="F17" i="22"/>
  <c r="E17" i="22"/>
  <c r="P16" i="22"/>
  <c r="O16" i="22"/>
  <c r="N16" i="22"/>
  <c r="M16" i="22"/>
  <c r="L16" i="22"/>
  <c r="K16" i="22"/>
  <c r="J16" i="22"/>
  <c r="I16" i="22"/>
  <c r="H16" i="22"/>
  <c r="G16" i="22"/>
  <c r="F16" i="22"/>
  <c r="E16" i="22"/>
  <c r="P15" i="22"/>
  <c r="O15" i="22"/>
  <c r="N15" i="22"/>
  <c r="M15" i="22"/>
  <c r="L15" i="22"/>
  <c r="K15" i="22"/>
  <c r="J15" i="22"/>
  <c r="I15" i="22"/>
  <c r="H15" i="22"/>
  <c r="G15" i="22"/>
  <c r="F15" i="22"/>
  <c r="E15" i="22"/>
  <c r="P14" i="22"/>
  <c r="O14" i="22"/>
  <c r="N14" i="22"/>
  <c r="M14" i="22"/>
  <c r="L14" i="22"/>
  <c r="K14" i="22"/>
  <c r="J14" i="22"/>
  <c r="I14" i="22"/>
  <c r="H14" i="22"/>
  <c r="G14" i="22"/>
  <c r="F14" i="22"/>
  <c r="E14" i="22"/>
  <c r="P13" i="22"/>
  <c r="O13" i="22"/>
  <c r="N13" i="22"/>
  <c r="M13" i="22"/>
  <c r="L13" i="22"/>
  <c r="K13" i="22"/>
  <c r="J13" i="22"/>
  <c r="I13" i="22"/>
  <c r="H13" i="22"/>
  <c r="G13" i="22"/>
  <c r="F13" i="22"/>
  <c r="E13" i="22"/>
  <c r="P12" i="22"/>
  <c r="O12" i="22"/>
  <c r="N12" i="22"/>
  <c r="M12" i="22"/>
  <c r="L12" i="22"/>
  <c r="K12" i="22"/>
  <c r="J12" i="22"/>
  <c r="I12" i="22"/>
  <c r="H12" i="22"/>
  <c r="G12" i="22"/>
  <c r="F12" i="22"/>
  <c r="E12" i="22"/>
  <c r="D151" i="9"/>
  <c r="D143" i="9"/>
  <c r="D138" i="9"/>
  <c r="D124" i="9"/>
  <c r="D111" i="9"/>
  <c r="D92" i="9"/>
  <c r="D81" i="9"/>
  <c r="D75" i="9"/>
  <c r="D64" i="9"/>
  <c r="D49" i="9"/>
  <c r="D38" i="9"/>
  <c r="D26" i="9"/>
  <c r="W26" i="9"/>
  <c r="W150" i="9"/>
  <c r="W149" i="9"/>
  <c r="W148" i="9"/>
  <c r="W147" i="9"/>
  <c r="W146" i="9"/>
  <c r="W145" i="9"/>
  <c r="W144" i="9"/>
  <c r="W142" i="9"/>
  <c r="W141" i="9"/>
  <c r="W140" i="9"/>
  <c r="W139" i="9"/>
  <c r="W143" i="9" s="1"/>
  <c r="W137" i="9"/>
  <c r="W136" i="9"/>
  <c r="W135" i="9"/>
  <c r="W134" i="9"/>
  <c r="W133" i="9"/>
  <c r="W132" i="9"/>
  <c r="W131" i="9"/>
  <c r="W130" i="9"/>
  <c r="W129" i="9"/>
  <c r="W128" i="9"/>
  <c r="W127" i="9"/>
  <c r="W126" i="9"/>
  <c r="W125" i="9"/>
  <c r="W138" i="9" s="1"/>
  <c r="W123" i="9"/>
  <c r="W122" i="9"/>
  <c r="W121" i="9"/>
  <c r="W120" i="9"/>
  <c r="W119" i="9"/>
  <c r="W118" i="9"/>
  <c r="W117" i="9"/>
  <c r="W116" i="9"/>
  <c r="W115" i="9"/>
  <c r="W114" i="9"/>
  <c r="W113" i="9"/>
  <c r="W124" i="9" s="1"/>
  <c r="W112" i="9"/>
  <c r="W110" i="9"/>
  <c r="W109" i="9"/>
  <c r="W108" i="9"/>
  <c r="W107" i="9"/>
  <c r="W106" i="9"/>
  <c r="W105" i="9"/>
  <c r="W104" i="9"/>
  <c r="W103" i="9"/>
  <c r="W102" i="9"/>
  <c r="W101" i="9"/>
  <c r="W100" i="9"/>
  <c r="W99" i="9"/>
  <c r="W98" i="9"/>
  <c r="W97" i="9"/>
  <c r="W96" i="9"/>
  <c r="W95" i="9"/>
  <c r="W94" i="9"/>
  <c r="W93" i="9"/>
  <c r="W111" i="9" s="1"/>
  <c r="W91" i="9"/>
  <c r="W90" i="9"/>
  <c r="W89" i="9"/>
  <c r="W88" i="9"/>
  <c r="W87" i="9"/>
  <c r="W86" i="9"/>
  <c r="W85" i="9"/>
  <c r="W84" i="9"/>
  <c r="W83" i="9"/>
  <c r="W82" i="9"/>
  <c r="W92" i="9" s="1"/>
  <c r="W80" i="9"/>
  <c r="W79" i="9"/>
  <c r="W78" i="9"/>
  <c r="W77" i="9"/>
  <c r="W76" i="9"/>
  <c r="W74" i="9"/>
  <c r="W73" i="9"/>
  <c r="W72" i="9"/>
  <c r="W71" i="9"/>
  <c r="W70" i="9"/>
  <c r="W69" i="9"/>
  <c r="W68" i="9"/>
  <c r="W67" i="9"/>
  <c r="W66" i="9"/>
  <c r="W65" i="9"/>
  <c r="W75" i="9" s="1"/>
  <c r="W62" i="9"/>
  <c r="W61" i="9"/>
  <c r="W60" i="9"/>
  <c r="W59" i="9"/>
  <c r="W58" i="9"/>
  <c r="W57" i="9"/>
  <c r="W56" i="9"/>
  <c r="W55" i="9"/>
  <c r="W54" i="9"/>
  <c r="W64" i="9" s="1"/>
  <c r="W53" i="9"/>
  <c r="W52" i="9"/>
  <c r="W51" i="9"/>
  <c r="W50" i="9"/>
  <c r="W48" i="9"/>
  <c r="W47" i="9"/>
  <c r="W46" i="9"/>
  <c r="W45" i="9"/>
  <c r="W49" i="9" s="1"/>
  <c r="W44" i="9"/>
  <c r="W43" i="9"/>
  <c r="W42" i="9"/>
  <c r="W41" i="9"/>
  <c r="W40" i="9"/>
  <c r="W39" i="9"/>
  <c r="W37" i="9"/>
  <c r="W36" i="9"/>
  <c r="W35" i="9"/>
  <c r="W34" i="9"/>
  <c r="W33" i="9"/>
  <c r="W32" i="9"/>
  <c r="W31" i="9"/>
  <c r="W30" i="9"/>
  <c r="W29" i="9"/>
  <c r="W28" i="9"/>
  <c r="W27" i="9"/>
  <c r="W25" i="9"/>
  <c r="W24" i="9"/>
  <c r="W23" i="9"/>
  <c r="W22" i="9"/>
  <c r="W21" i="9"/>
  <c r="W20" i="9"/>
  <c r="W19" i="9"/>
  <c r="W18" i="9"/>
  <c r="W17" i="9"/>
  <c r="W16" i="9"/>
  <c r="W15" i="9"/>
  <c r="W14" i="9"/>
  <c r="W13" i="9"/>
  <c r="W12" i="9"/>
  <c r="W151" i="9"/>
  <c r="W38" i="9"/>
  <c r="W81" i="9"/>
  <c r="P150" i="9"/>
  <c r="O150" i="9"/>
  <c r="N150" i="9"/>
  <c r="M150" i="9"/>
  <c r="L150" i="9"/>
  <c r="K150" i="9"/>
  <c r="J150" i="9"/>
  <c r="I150" i="9"/>
  <c r="H150" i="9"/>
  <c r="G150" i="9"/>
  <c r="F150" i="9"/>
  <c r="E150" i="9"/>
  <c r="P149" i="9"/>
  <c r="O149" i="9"/>
  <c r="N149" i="9"/>
  <c r="M149" i="9"/>
  <c r="L149" i="9"/>
  <c r="K149" i="9"/>
  <c r="J149" i="9"/>
  <c r="I149" i="9"/>
  <c r="H149" i="9"/>
  <c r="G149" i="9"/>
  <c r="F149" i="9"/>
  <c r="E149" i="9"/>
  <c r="P148" i="9"/>
  <c r="O148" i="9"/>
  <c r="N148" i="9"/>
  <c r="M148" i="9"/>
  <c r="L148" i="9"/>
  <c r="K148" i="9"/>
  <c r="J148" i="9"/>
  <c r="I148" i="9"/>
  <c r="H148" i="9"/>
  <c r="G148" i="9"/>
  <c r="F148" i="9"/>
  <c r="E148" i="9"/>
  <c r="P147" i="9"/>
  <c r="O147" i="9"/>
  <c r="N147" i="9"/>
  <c r="M147" i="9"/>
  <c r="L147" i="9"/>
  <c r="K147" i="9"/>
  <c r="J147" i="9"/>
  <c r="I147" i="9"/>
  <c r="H147" i="9"/>
  <c r="G147" i="9"/>
  <c r="F147" i="9"/>
  <c r="E147" i="9"/>
  <c r="P146" i="9"/>
  <c r="O146" i="9"/>
  <c r="N146" i="9"/>
  <c r="M146" i="9"/>
  <c r="L146" i="9"/>
  <c r="K146" i="9"/>
  <c r="J146" i="9"/>
  <c r="I146" i="9"/>
  <c r="H146" i="9"/>
  <c r="G146" i="9"/>
  <c r="F146" i="9"/>
  <c r="E146" i="9"/>
  <c r="P145" i="9"/>
  <c r="O145" i="9"/>
  <c r="N145" i="9"/>
  <c r="M145" i="9"/>
  <c r="L145" i="9"/>
  <c r="K145" i="9"/>
  <c r="J145" i="9"/>
  <c r="I145" i="9"/>
  <c r="H145" i="9"/>
  <c r="G145" i="9"/>
  <c r="F145" i="9"/>
  <c r="E145" i="9"/>
  <c r="P144" i="9"/>
  <c r="O144" i="9"/>
  <c r="N144" i="9"/>
  <c r="M144" i="9"/>
  <c r="L144" i="9"/>
  <c r="K144" i="9"/>
  <c r="J144" i="9"/>
  <c r="I144" i="9"/>
  <c r="H144" i="9"/>
  <c r="G144" i="9"/>
  <c r="F144" i="9"/>
  <c r="E144" i="9"/>
  <c r="P142" i="9"/>
  <c r="O142" i="9"/>
  <c r="N142" i="9"/>
  <c r="M142" i="9"/>
  <c r="L142" i="9"/>
  <c r="K142" i="9"/>
  <c r="J142" i="9"/>
  <c r="I142" i="9"/>
  <c r="H142" i="9"/>
  <c r="G142" i="9"/>
  <c r="F142" i="9"/>
  <c r="E142" i="9"/>
  <c r="P141" i="9"/>
  <c r="O141" i="9"/>
  <c r="N141" i="9"/>
  <c r="M141" i="9"/>
  <c r="L141" i="9"/>
  <c r="K141" i="9"/>
  <c r="J141" i="9"/>
  <c r="I141" i="9"/>
  <c r="H141" i="9"/>
  <c r="G141" i="9"/>
  <c r="F141" i="9"/>
  <c r="E141" i="9"/>
  <c r="P140" i="9"/>
  <c r="O140" i="9"/>
  <c r="N140" i="9"/>
  <c r="M140" i="9"/>
  <c r="L140" i="9"/>
  <c r="K140" i="9"/>
  <c r="J140" i="9"/>
  <c r="I140" i="9"/>
  <c r="H140" i="9"/>
  <c r="G140" i="9"/>
  <c r="F140" i="9"/>
  <c r="E140" i="9"/>
  <c r="P139" i="9"/>
  <c r="O139" i="9"/>
  <c r="N139" i="9"/>
  <c r="M139" i="9"/>
  <c r="L139" i="9"/>
  <c r="K139" i="9"/>
  <c r="J139" i="9"/>
  <c r="I139" i="9"/>
  <c r="H139" i="9"/>
  <c r="G139" i="9"/>
  <c r="F139" i="9"/>
  <c r="E139" i="9"/>
  <c r="P137" i="9"/>
  <c r="O137" i="9"/>
  <c r="N137" i="9"/>
  <c r="M137" i="9"/>
  <c r="L137" i="9"/>
  <c r="K137" i="9"/>
  <c r="J137" i="9"/>
  <c r="I137" i="9"/>
  <c r="H137" i="9"/>
  <c r="G137" i="9"/>
  <c r="F137" i="9"/>
  <c r="E137" i="9"/>
  <c r="P136" i="9"/>
  <c r="O136" i="9"/>
  <c r="N136" i="9"/>
  <c r="M136" i="9"/>
  <c r="L136" i="9"/>
  <c r="K136" i="9"/>
  <c r="J136" i="9"/>
  <c r="I136" i="9"/>
  <c r="H136" i="9"/>
  <c r="G136" i="9"/>
  <c r="F136" i="9"/>
  <c r="E136" i="9"/>
  <c r="P135" i="9"/>
  <c r="O135" i="9"/>
  <c r="N135" i="9"/>
  <c r="M135" i="9"/>
  <c r="L135" i="9"/>
  <c r="K135" i="9"/>
  <c r="J135" i="9"/>
  <c r="I135" i="9"/>
  <c r="H135" i="9"/>
  <c r="G135" i="9"/>
  <c r="F135" i="9"/>
  <c r="E135" i="9"/>
  <c r="P134" i="9"/>
  <c r="O134" i="9"/>
  <c r="N134" i="9"/>
  <c r="M134" i="9"/>
  <c r="L134" i="9"/>
  <c r="K134" i="9"/>
  <c r="J134" i="9"/>
  <c r="I134" i="9"/>
  <c r="H134" i="9"/>
  <c r="G134" i="9"/>
  <c r="F134" i="9"/>
  <c r="E134" i="9"/>
  <c r="P133" i="9"/>
  <c r="O133" i="9"/>
  <c r="N133" i="9"/>
  <c r="M133" i="9"/>
  <c r="L133" i="9"/>
  <c r="K133" i="9"/>
  <c r="J133" i="9"/>
  <c r="I133" i="9"/>
  <c r="H133" i="9"/>
  <c r="G133" i="9"/>
  <c r="F133" i="9"/>
  <c r="E133" i="9"/>
  <c r="P132" i="9"/>
  <c r="O132" i="9"/>
  <c r="N132" i="9"/>
  <c r="M132" i="9"/>
  <c r="L132" i="9"/>
  <c r="K132" i="9"/>
  <c r="J132" i="9"/>
  <c r="I132" i="9"/>
  <c r="H132" i="9"/>
  <c r="G132" i="9"/>
  <c r="F132" i="9"/>
  <c r="E132" i="9"/>
  <c r="P131" i="9"/>
  <c r="O131" i="9"/>
  <c r="N131" i="9"/>
  <c r="M131" i="9"/>
  <c r="L131" i="9"/>
  <c r="K131" i="9"/>
  <c r="J131" i="9"/>
  <c r="I131" i="9"/>
  <c r="H131" i="9"/>
  <c r="G131" i="9"/>
  <c r="F131" i="9"/>
  <c r="E131" i="9"/>
  <c r="P130" i="9"/>
  <c r="O130" i="9"/>
  <c r="N130" i="9"/>
  <c r="M130" i="9"/>
  <c r="L130" i="9"/>
  <c r="K130" i="9"/>
  <c r="J130" i="9"/>
  <c r="I130" i="9"/>
  <c r="H130" i="9"/>
  <c r="G130" i="9"/>
  <c r="F130" i="9"/>
  <c r="E130" i="9"/>
  <c r="P129" i="9"/>
  <c r="O129" i="9"/>
  <c r="N129" i="9"/>
  <c r="M129" i="9"/>
  <c r="L129" i="9"/>
  <c r="K129" i="9"/>
  <c r="J129" i="9"/>
  <c r="I129" i="9"/>
  <c r="H129" i="9"/>
  <c r="G129" i="9"/>
  <c r="F129" i="9"/>
  <c r="E129" i="9"/>
  <c r="P128" i="9"/>
  <c r="O128" i="9"/>
  <c r="N128" i="9"/>
  <c r="M128" i="9"/>
  <c r="L128" i="9"/>
  <c r="K128" i="9"/>
  <c r="J128" i="9"/>
  <c r="I128" i="9"/>
  <c r="H128" i="9"/>
  <c r="G128" i="9"/>
  <c r="F128" i="9"/>
  <c r="E128" i="9"/>
  <c r="P127" i="9"/>
  <c r="O127" i="9"/>
  <c r="N127" i="9"/>
  <c r="M127" i="9"/>
  <c r="L127" i="9"/>
  <c r="K127" i="9"/>
  <c r="J127" i="9"/>
  <c r="I127" i="9"/>
  <c r="H127" i="9"/>
  <c r="G127" i="9"/>
  <c r="F127" i="9"/>
  <c r="E127" i="9"/>
  <c r="P126" i="9"/>
  <c r="O126" i="9"/>
  <c r="N126" i="9"/>
  <c r="M126" i="9"/>
  <c r="L126" i="9"/>
  <c r="K126" i="9"/>
  <c r="J126" i="9"/>
  <c r="I126" i="9"/>
  <c r="H126" i="9"/>
  <c r="G126" i="9"/>
  <c r="F126" i="9"/>
  <c r="E126" i="9"/>
  <c r="P125" i="9"/>
  <c r="O125" i="9"/>
  <c r="N125" i="9"/>
  <c r="M125" i="9"/>
  <c r="L125" i="9"/>
  <c r="K125" i="9"/>
  <c r="J125" i="9"/>
  <c r="I125" i="9"/>
  <c r="H125" i="9"/>
  <c r="G125" i="9"/>
  <c r="F125" i="9"/>
  <c r="E125" i="9"/>
  <c r="P123" i="9"/>
  <c r="O123" i="9"/>
  <c r="N123" i="9"/>
  <c r="M123" i="9"/>
  <c r="L123" i="9"/>
  <c r="K123" i="9"/>
  <c r="J123" i="9"/>
  <c r="I123" i="9"/>
  <c r="H123" i="9"/>
  <c r="G123" i="9"/>
  <c r="F123" i="9"/>
  <c r="E123" i="9"/>
  <c r="P122" i="9"/>
  <c r="O122" i="9"/>
  <c r="N122" i="9"/>
  <c r="M122" i="9"/>
  <c r="L122" i="9"/>
  <c r="K122" i="9"/>
  <c r="J122" i="9"/>
  <c r="I122" i="9"/>
  <c r="H122" i="9"/>
  <c r="G122" i="9"/>
  <c r="F122" i="9"/>
  <c r="E122" i="9"/>
  <c r="P121" i="9"/>
  <c r="O121" i="9"/>
  <c r="N121" i="9"/>
  <c r="M121" i="9"/>
  <c r="L121" i="9"/>
  <c r="K121" i="9"/>
  <c r="J121" i="9"/>
  <c r="I121" i="9"/>
  <c r="H121" i="9"/>
  <c r="G121" i="9"/>
  <c r="F121" i="9"/>
  <c r="E121" i="9"/>
  <c r="P120" i="9"/>
  <c r="O120" i="9"/>
  <c r="N120" i="9"/>
  <c r="M120" i="9"/>
  <c r="L120" i="9"/>
  <c r="K120" i="9"/>
  <c r="J120" i="9"/>
  <c r="I120" i="9"/>
  <c r="H120" i="9"/>
  <c r="G120" i="9"/>
  <c r="F120" i="9"/>
  <c r="E120" i="9"/>
  <c r="P119" i="9"/>
  <c r="O119" i="9"/>
  <c r="N119" i="9"/>
  <c r="M119" i="9"/>
  <c r="L119" i="9"/>
  <c r="K119" i="9"/>
  <c r="J119" i="9"/>
  <c r="I119" i="9"/>
  <c r="H119" i="9"/>
  <c r="G119" i="9"/>
  <c r="F119" i="9"/>
  <c r="E119" i="9"/>
  <c r="P118" i="9"/>
  <c r="O118" i="9"/>
  <c r="N118" i="9"/>
  <c r="M118" i="9"/>
  <c r="L118" i="9"/>
  <c r="K118" i="9"/>
  <c r="J118" i="9"/>
  <c r="I118" i="9"/>
  <c r="H118" i="9"/>
  <c r="G118" i="9"/>
  <c r="F118" i="9"/>
  <c r="E118" i="9"/>
  <c r="P117" i="9"/>
  <c r="O117" i="9"/>
  <c r="N117" i="9"/>
  <c r="M117" i="9"/>
  <c r="L117" i="9"/>
  <c r="K117" i="9"/>
  <c r="J117" i="9"/>
  <c r="I117" i="9"/>
  <c r="H117" i="9"/>
  <c r="G117" i="9"/>
  <c r="F117" i="9"/>
  <c r="E117" i="9"/>
  <c r="P116" i="9"/>
  <c r="O116" i="9"/>
  <c r="N116" i="9"/>
  <c r="M116" i="9"/>
  <c r="L116" i="9"/>
  <c r="K116" i="9"/>
  <c r="J116" i="9"/>
  <c r="I116" i="9"/>
  <c r="H116" i="9"/>
  <c r="G116" i="9"/>
  <c r="F116" i="9"/>
  <c r="E116" i="9"/>
  <c r="P115" i="9"/>
  <c r="O115" i="9"/>
  <c r="N115" i="9"/>
  <c r="M115" i="9"/>
  <c r="L115" i="9"/>
  <c r="K115" i="9"/>
  <c r="J115" i="9"/>
  <c r="I115" i="9"/>
  <c r="H115" i="9"/>
  <c r="G115" i="9"/>
  <c r="F115" i="9"/>
  <c r="E115" i="9"/>
  <c r="P114" i="9"/>
  <c r="O114" i="9"/>
  <c r="N114" i="9"/>
  <c r="M114" i="9"/>
  <c r="L114" i="9"/>
  <c r="K114" i="9"/>
  <c r="J114" i="9"/>
  <c r="I114" i="9"/>
  <c r="H114" i="9"/>
  <c r="G114" i="9"/>
  <c r="F114" i="9"/>
  <c r="E114" i="9"/>
  <c r="P113" i="9"/>
  <c r="O113" i="9"/>
  <c r="N113" i="9"/>
  <c r="M113" i="9"/>
  <c r="L113" i="9"/>
  <c r="K113" i="9"/>
  <c r="J113" i="9"/>
  <c r="I113" i="9"/>
  <c r="H113" i="9"/>
  <c r="G113" i="9"/>
  <c r="F113" i="9"/>
  <c r="E113" i="9"/>
  <c r="P112" i="9"/>
  <c r="O112" i="9"/>
  <c r="N112" i="9"/>
  <c r="M112" i="9"/>
  <c r="L112" i="9"/>
  <c r="K112" i="9"/>
  <c r="J112" i="9"/>
  <c r="I112" i="9"/>
  <c r="H112" i="9"/>
  <c r="G112" i="9"/>
  <c r="F112" i="9"/>
  <c r="E112" i="9"/>
  <c r="P110" i="9"/>
  <c r="O110" i="9"/>
  <c r="N110" i="9"/>
  <c r="M110" i="9"/>
  <c r="L110" i="9"/>
  <c r="K110" i="9"/>
  <c r="J110" i="9"/>
  <c r="I110" i="9"/>
  <c r="H110" i="9"/>
  <c r="G110" i="9"/>
  <c r="F110" i="9"/>
  <c r="E110" i="9"/>
  <c r="P109" i="9"/>
  <c r="O109" i="9"/>
  <c r="N109" i="9"/>
  <c r="M109" i="9"/>
  <c r="L109" i="9"/>
  <c r="K109" i="9"/>
  <c r="J109" i="9"/>
  <c r="I109" i="9"/>
  <c r="H109" i="9"/>
  <c r="G109" i="9"/>
  <c r="F109" i="9"/>
  <c r="E109" i="9"/>
  <c r="P108" i="9"/>
  <c r="O108" i="9"/>
  <c r="N108" i="9"/>
  <c r="M108" i="9"/>
  <c r="L108" i="9"/>
  <c r="K108" i="9"/>
  <c r="J108" i="9"/>
  <c r="I108" i="9"/>
  <c r="H108" i="9"/>
  <c r="G108" i="9"/>
  <c r="F108" i="9"/>
  <c r="E108" i="9"/>
  <c r="P107" i="9"/>
  <c r="O107" i="9"/>
  <c r="N107" i="9"/>
  <c r="M107" i="9"/>
  <c r="L107" i="9"/>
  <c r="K107" i="9"/>
  <c r="J107" i="9"/>
  <c r="I107" i="9"/>
  <c r="H107" i="9"/>
  <c r="G107" i="9"/>
  <c r="F107" i="9"/>
  <c r="E107" i="9"/>
  <c r="P106" i="9"/>
  <c r="O106" i="9"/>
  <c r="N106" i="9"/>
  <c r="M106" i="9"/>
  <c r="L106" i="9"/>
  <c r="K106" i="9"/>
  <c r="J106" i="9"/>
  <c r="I106" i="9"/>
  <c r="H106" i="9"/>
  <c r="G106" i="9"/>
  <c r="F106" i="9"/>
  <c r="E106" i="9"/>
  <c r="P105" i="9"/>
  <c r="O105" i="9"/>
  <c r="N105" i="9"/>
  <c r="M105" i="9"/>
  <c r="L105" i="9"/>
  <c r="K105" i="9"/>
  <c r="J105" i="9"/>
  <c r="I105" i="9"/>
  <c r="H105" i="9"/>
  <c r="G105" i="9"/>
  <c r="F105" i="9"/>
  <c r="E105" i="9"/>
  <c r="P104" i="9"/>
  <c r="O104" i="9"/>
  <c r="N104" i="9"/>
  <c r="M104" i="9"/>
  <c r="L104" i="9"/>
  <c r="K104" i="9"/>
  <c r="J104" i="9"/>
  <c r="I104" i="9"/>
  <c r="H104" i="9"/>
  <c r="G104" i="9"/>
  <c r="F104" i="9"/>
  <c r="E104" i="9"/>
  <c r="P103" i="9"/>
  <c r="O103" i="9"/>
  <c r="N103" i="9"/>
  <c r="M103" i="9"/>
  <c r="L103" i="9"/>
  <c r="K103" i="9"/>
  <c r="J103" i="9"/>
  <c r="I103" i="9"/>
  <c r="H103" i="9"/>
  <c r="G103" i="9"/>
  <c r="F103" i="9"/>
  <c r="E103" i="9"/>
  <c r="P102" i="9"/>
  <c r="O102" i="9"/>
  <c r="N102" i="9"/>
  <c r="M102" i="9"/>
  <c r="L102" i="9"/>
  <c r="K102" i="9"/>
  <c r="J102" i="9"/>
  <c r="I102" i="9"/>
  <c r="H102" i="9"/>
  <c r="G102" i="9"/>
  <c r="F102" i="9"/>
  <c r="E102" i="9"/>
  <c r="P101" i="9"/>
  <c r="O101" i="9"/>
  <c r="N101" i="9"/>
  <c r="M101" i="9"/>
  <c r="L101" i="9"/>
  <c r="K101" i="9"/>
  <c r="J101" i="9"/>
  <c r="I101" i="9"/>
  <c r="H101" i="9"/>
  <c r="G101" i="9"/>
  <c r="F101" i="9"/>
  <c r="E101" i="9"/>
  <c r="P100" i="9"/>
  <c r="O100" i="9"/>
  <c r="N100" i="9"/>
  <c r="M100" i="9"/>
  <c r="L100" i="9"/>
  <c r="K100" i="9"/>
  <c r="J100" i="9"/>
  <c r="I100" i="9"/>
  <c r="H100" i="9"/>
  <c r="G100" i="9"/>
  <c r="F100" i="9"/>
  <c r="E100" i="9"/>
  <c r="P99" i="9"/>
  <c r="O99" i="9"/>
  <c r="N99" i="9"/>
  <c r="M99" i="9"/>
  <c r="L99" i="9"/>
  <c r="K99" i="9"/>
  <c r="J99" i="9"/>
  <c r="I99" i="9"/>
  <c r="H99" i="9"/>
  <c r="G99" i="9"/>
  <c r="F99" i="9"/>
  <c r="E99" i="9"/>
  <c r="P98" i="9"/>
  <c r="O98" i="9"/>
  <c r="N98" i="9"/>
  <c r="M98" i="9"/>
  <c r="L98" i="9"/>
  <c r="K98" i="9"/>
  <c r="J98" i="9"/>
  <c r="I98" i="9"/>
  <c r="H98" i="9"/>
  <c r="G98" i="9"/>
  <c r="F98" i="9"/>
  <c r="E98" i="9"/>
  <c r="P97" i="9"/>
  <c r="O97" i="9"/>
  <c r="N97" i="9"/>
  <c r="M97" i="9"/>
  <c r="L97" i="9"/>
  <c r="K97" i="9"/>
  <c r="J97" i="9"/>
  <c r="I97" i="9"/>
  <c r="H97" i="9"/>
  <c r="G97" i="9"/>
  <c r="F97" i="9"/>
  <c r="E97" i="9"/>
  <c r="P96" i="9"/>
  <c r="O96" i="9"/>
  <c r="N96" i="9"/>
  <c r="M96" i="9"/>
  <c r="L96" i="9"/>
  <c r="K96" i="9"/>
  <c r="J96" i="9"/>
  <c r="I96" i="9"/>
  <c r="H96" i="9"/>
  <c r="G96" i="9"/>
  <c r="F96" i="9"/>
  <c r="E96" i="9"/>
  <c r="P95" i="9"/>
  <c r="O95" i="9"/>
  <c r="N95" i="9"/>
  <c r="M95" i="9"/>
  <c r="L95" i="9"/>
  <c r="K95" i="9"/>
  <c r="J95" i="9"/>
  <c r="I95" i="9"/>
  <c r="H95" i="9"/>
  <c r="G95" i="9"/>
  <c r="F95" i="9"/>
  <c r="E95" i="9"/>
  <c r="P94" i="9"/>
  <c r="O94" i="9"/>
  <c r="N94" i="9"/>
  <c r="M94" i="9"/>
  <c r="L94" i="9"/>
  <c r="K94" i="9"/>
  <c r="J94" i="9"/>
  <c r="I94" i="9"/>
  <c r="H94" i="9"/>
  <c r="G94" i="9"/>
  <c r="F94" i="9"/>
  <c r="E94" i="9"/>
  <c r="P93" i="9"/>
  <c r="O93" i="9"/>
  <c r="N93" i="9"/>
  <c r="M93" i="9"/>
  <c r="L93" i="9"/>
  <c r="K93" i="9"/>
  <c r="J93" i="9"/>
  <c r="I93" i="9"/>
  <c r="H93" i="9"/>
  <c r="G93" i="9"/>
  <c r="F93" i="9"/>
  <c r="E93" i="9"/>
  <c r="P91" i="9"/>
  <c r="O91" i="9"/>
  <c r="N91" i="9"/>
  <c r="M91" i="9"/>
  <c r="L91" i="9"/>
  <c r="K91" i="9"/>
  <c r="J91" i="9"/>
  <c r="I91" i="9"/>
  <c r="H91" i="9"/>
  <c r="G91" i="9"/>
  <c r="F91" i="9"/>
  <c r="E91" i="9"/>
  <c r="P90" i="9"/>
  <c r="O90" i="9"/>
  <c r="N90" i="9"/>
  <c r="M90" i="9"/>
  <c r="L90" i="9"/>
  <c r="K90" i="9"/>
  <c r="J90" i="9"/>
  <c r="I90" i="9"/>
  <c r="H90" i="9"/>
  <c r="G90" i="9"/>
  <c r="F90" i="9"/>
  <c r="E90" i="9"/>
  <c r="P89" i="9"/>
  <c r="O89" i="9"/>
  <c r="N89" i="9"/>
  <c r="M89" i="9"/>
  <c r="L89" i="9"/>
  <c r="K89" i="9"/>
  <c r="J89" i="9"/>
  <c r="I89" i="9"/>
  <c r="H89" i="9"/>
  <c r="G89" i="9"/>
  <c r="F89" i="9"/>
  <c r="E89" i="9"/>
  <c r="P88" i="9"/>
  <c r="O88" i="9"/>
  <c r="N88" i="9"/>
  <c r="M88" i="9"/>
  <c r="L88" i="9"/>
  <c r="K88" i="9"/>
  <c r="J88" i="9"/>
  <c r="I88" i="9"/>
  <c r="H88" i="9"/>
  <c r="G88" i="9"/>
  <c r="F88" i="9"/>
  <c r="E88" i="9"/>
  <c r="P87" i="9"/>
  <c r="O87" i="9"/>
  <c r="N87" i="9"/>
  <c r="M87" i="9"/>
  <c r="L87" i="9"/>
  <c r="K87" i="9"/>
  <c r="J87" i="9"/>
  <c r="I87" i="9"/>
  <c r="H87" i="9"/>
  <c r="G87" i="9"/>
  <c r="F87" i="9"/>
  <c r="E87" i="9"/>
  <c r="P86" i="9"/>
  <c r="O86" i="9"/>
  <c r="N86" i="9"/>
  <c r="M86" i="9"/>
  <c r="L86" i="9"/>
  <c r="K86" i="9"/>
  <c r="J86" i="9"/>
  <c r="I86" i="9"/>
  <c r="H86" i="9"/>
  <c r="G86" i="9"/>
  <c r="F86" i="9"/>
  <c r="E86" i="9"/>
  <c r="P85" i="9"/>
  <c r="O85" i="9"/>
  <c r="N85" i="9"/>
  <c r="M85" i="9"/>
  <c r="L85" i="9"/>
  <c r="K85" i="9"/>
  <c r="J85" i="9"/>
  <c r="I85" i="9"/>
  <c r="H85" i="9"/>
  <c r="G85" i="9"/>
  <c r="F85" i="9"/>
  <c r="E85" i="9"/>
  <c r="P84" i="9"/>
  <c r="O84" i="9"/>
  <c r="N84" i="9"/>
  <c r="M84" i="9"/>
  <c r="L84" i="9"/>
  <c r="K84" i="9"/>
  <c r="J84" i="9"/>
  <c r="I84" i="9"/>
  <c r="H84" i="9"/>
  <c r="G84" i="9"/>
  <c r="F84" i="9"/>
  <c r="E84" i="9"/>
  <c r="P83" i="9"/>
  <c r="O83" i="9"/>
  <c r="N83" i="9"/>
  <c r="M83" i="9"/>
  <c r="L83" i="9"/>
  <c r="K83" i="9"/>
  <c r="J83" i="9"/>
  <c r="I83" i="9"/>
  <c r="H83" i="9"/>
  <c r="G83" i="9"/>
  <c r="F83" i="9"/>
  <c r="E83" i="9"/>
  <c r="P82" i="9"/>
  <c r="O82" i="9"/>
  <c r="N82" i="9"/>
  <c r="M82" i="9"/>
  <c r="L82" i="9"/>
  <c r="K82" i="9"/>
  <c r="J82" i="9"/>
  <c r="I82" i="9"/>
  <c r="H82" i="9"/>
  <c r="G82" i="9"/>
  <c r="F82" i="9"/>
  <c r="E82" i="9"/>
  <c r="P80" i="9"/>
  <c r="O80" i="9"/>
  <c r="N80" i="9"/>
  <c r="M80" i="9"/>
  <c r="L80" i="9"/>
  <c r="K80" i="9"/>
  <c r="J80" i="9"/>
  <c r="I80" i="9"/>
  <c r="H80" i="9"/>
  <c r="G80" i="9"/>
  <c r="F80" i="9"/>
  <c r="E80" i="9"/>
  <c r="P79" i="9"/>
  <c r="O79" i="9"/>
  <c r="N79" i="9"/>
  <c r="M79" i="9"/>
  <c r="L79" i="9"/>
  <c r="K79" i="9"/>
  <c r="J79" i="9"/>
  <c r="I79" i="9"/>
  <c r="H79" i="9"/>
  <c r="G79" i="9"/>
  <c r="F79" i="9"/>
  <c r="E79" i="9"/>
  <c r="P78" i="9"/>
  <c r="O78" i="9"/>
  <c r="N78" i="9"/>
  <c r="M78" i="9"/>
  <c r="L78" i="9"/>
  <c r="K78" i="9"/>
  <c r="J78" i="9"/>
  <c r="I78" i="9"/>
  <c r="H78" i="9"/>
  <c r="G78" i="9"/>
  <c r="F78" i="9"/>
  <c r="E78" i="9"/>
  <c r="P77" i="9"/>
  <c r="O77" i="9"/>
  <c r="N77" i="9"/>
  <c r="M77" i="9"/>
  <c r="L77" i="9"/>
  <c r="K77" i="9"/>
  <c r="J77" i="9"/>
  <c r="I77" i="9"/>
  <c r="H77" i="9"/>
  <c r="G77" i="9"/>
  <c r="F77" i="9"/>
  <c r="E77" i="9"/>
  <c r="P76" i="9"/>
  <c r="O76" i="9"/>
  <c r="N76" i="9"/>
  <c r="M76" i="9"/>
  <c r="L76" i="9"/>
  <c r="K76" i="9"/>
  <c r="J76" i="9"/>
  <c r="I76" i="9"/>
  <c r="H76" i="9"/>
  <c r="G76" i="9"/>
  <c r="F76" i="9"/>
  <c r="E76" i="9"/>
  <c r="P74" i="9"/>
  <c r="O74" i="9"/>
  <c r="N74" i="9"/>
  <c r="M74" i="9"/>
  <c r="L74" i="9"/>
  <c r="K74" i="9"/>
  <c r="J74" i="9"/>
  <c r="I74" i="9"/>
  <c r="H74" i="9"/>
  <c r="G74" i="9"/>
  <c r="F74" i="9"/>
  <c r="E74" i="9"/>
  <c r="P73" i="9"/>
  <c r="O73" i="9"/>
  <c r="N73" i="9"/>
  <c r="M73" i="9"/>
  <c r="L73" i="9"/>
  <c r="K73" i="9"/>
  <c r="J73" i="9"/>
  <c r="I73" i="9"/>
  <c r="H73" i="9"/>
  <c r="G73" i="9"/>
  <c r="F73" i="9"/>
  <c r="E73" i="9"/>
  <c r="P72" i="9"/>
  <c r="O72" i="9"/>
  <c r="N72" i="9"/>
  <c r="M72" i="9"/>
  <c r="L72" i="9"/>
  <c r="K72" i="9"/>
  <c r="J72" i="9"/>
  <c r="I72" i="9"/>
  <c r="H72" i="9"/>
  <c r="G72" i="9"/>
  <c r="F72" i="9"/>
  <c r="E72" i="9"/>
  <c r="P71" i="9"/>
  <c r="O71" i="9"/>
  <c r="N71" i="9"/>
  <c r="M71" i="9"/>
  <c r="L71" i="9"/>
  <c r="K71" i="9"/>
  <c r="J71" i="9"/>
  <c r="I71" i="9"/>
  <c r="H71" i="9"/>
  <c r="G71" i="9"/>
  <c r="F71" i="9"/>
  <c r="E71" i="9"/>
  <c r="P70" i="9"/>
  <c r="O70" i="9"/>
  <c r="N70" i="9"/>
  <c r="M70" i="9"/>
  <c r="L70" i="9"/>
  <c r="K70" i="9"/>
  <c r="J70" i="9"/>
  <c r="I70" i="9"/>
  <c r="H70" i="9"/>
  <c r="G70" i="9"/>
  <c r="F70" i="9"/>
  <c r="E70" i="9"/>
  <c r="P69" i="9"/>
  <c r="O69" i="9"/>
  <c r="N69" i="9"/>
  <c r="M69" i="9"/>
  <c r="L69" i="9"/>
  <c r="K69" i="9"/>
  <c r="J69" i="9"/>
  <c r="I69" i="9"/>
  <c r="H69" i="9"/>
  <c r="G69" i="9"/>
  <c r="F69" i="9"/>
  <c r="E69" i="9"/>
  <c r="P68" i="9"/>
  <c r="O68" i="9"/>
  <c r="N68" i="9"/>
  <c r="M68" i="9"/>
  <c r="L68" i="9"/>
  <c r="K68" i="9"/>
  <c r="J68" i="9"/>
  <c r="I68" i="9"/>
  <c r="H68" i="9"/>
  <c r="G68" i="9"/>
  <c r="F68" i="9"/>
  <c r="E68" i="9"/>
  <c r="P67" i="9"/>
  <c r="O67" i="9"/>
  <c r="N67" i="9"/>
  <c r="M67" i="9"/>
  <c r="L67" i="9"/>
  <c r="K67" i="9"/>
  <c r="J67" i="9"/>
  <c r="I67" i="9"/>
  <c r="H67" i="9"/>
  <c r="G67" i="9"/>
  <c r="F67" i="9"/>
  <c r="E67" i="9"/>
  <c r="P66" i="9"/>
  <c r="O66" i="9"/>
  <c r="N66" i="9"/>
  <c r="M66" i="9"/>
  <c r="L66" i="9"/>
  <c r="K66" i="9"/>
  <c r="J66" i="9"/>
  <c r="I66" i="9"/>
  <c r="H66" i="9"/>
  <c r="G66" i="9"/>
  <c r="F66" i="9"/>
  <c r="E66" i="9"/>
  <c r="P65" i="9"/>
  <c r="O65" i="9"/>
  <c r="N65" i="9"/>
  <c r="M65" i="9"/>
  <c r="L65" i="9"/>
  <c r="K65" i="9"/>
  <c r="J65" i="9"/>
  <c r="I65" i="9"/>
  <c r="H65" i="9"/>
  <c r="G65" i="9"/>
  <c r="F65" i="9"/>
  <c r="E65" i="9"/>
  <c r="P62" i="9"/>
  <c r="O62" i="9"/>
  <c r="N62" i="9"/>
  <c r="M62" i="9"/>
  <c r="L62" i="9"/>
  <c r="K62" i="9"/>
  <c r="J62" i="9"/>
  <c r="I62" i="9"/>
  <c r="H62" i="9"/>
  <c r="G62" i="9"/>
  <c r="F62" i="9"/>
  <c r="E62" i="9"/>
  <c r="P61" i="9"/>
  <c r="O61" i="9"/>
  <c r="N61" i="9"/>
  <c r="M61" i="9"/>
  <c r="L61" i="9"/>
  <c r="K61" i="9"/>
  <c r="J61" i="9"/>
  <c r="I61" i="9"/>
  <c r="H61" i="9"/>
  <c r="G61" i="9"/>
  <c r="F61" i="9"/>
  <c r="E61" i="9"/>
  <c r="P60" i="9"/>
  <c r="O60" i="9"/>
  <c r="N60" i="9"/>
  <c r="M60" i="9"/>
  <c r="L60" i="9"/>
  <c r="K60" i="9"/>
  <c r="J60" i="9"/>
  <c r="I60" i="9"/>
  <c r="H60" i="9"/>
  <c r="G60" i="9"/>
  <c r="F60" i="9"/>
  <c r="E60" i="9"/>
  <c r="P59" i="9"/>
  <c r="O59" i="9"/>
  <c r="N59" i="9"/>
  <c r="M59" i="9"/>
  <c r="L59" i="9"/>
  <c r="K59" i="9"/>
  <c r="J59" i="9"/>
  <c r="I59" i="9"/>
  <c r="H59" i="9"/>
  <c r="G59" i="9"/>
  <c r="F59" i="9"/>
  <c r="E59" i="9"/>
  <c r="P58" i="9"/>
  <c r="O58" i="9"/>
  <c r="N58" i="9"/>
  <c r="M58" i="9"/>
  <c r="L58" i="9"/>
  <c r="K58" i="9"/>
  <c r="J58" i="9"/>
  <c r="I58" i="9"/>
  <c r="H58" i="9"/>
  <c r="G58" i="9"/>
  <c r="F58" i="9"/>
  <c r="E58" i="9"/>
  <c r="P57" i="9"/>
  <c r="O57" i="9"/>
  <c r="N57" i="9"/>
  <c r="M57" i="9"/>
  <c r="L57" i="9"/>
  <c r="K57" i="9"/>
  <c r="J57" i="9"/>
  <c r="I57" i="9"/>
  <c r="H57" i="9"/>
  <c r="G57" i="9"/>
  <c r="F57" i="9"/>
  <c r="E57" i="9"/>
  <c r="P56" i="9"/>
  <c r="O56" i="9"/>
  <c r="N56" i="9"/>
  <c r="M56" i="9"/>
  <c r="L56" i="9"/>
  <c r="K56" i="9"/>
  <c r="J56" i="9"/>
  <c r="I56" i="9"/>
  <c r="H56" i="9"/>
  <c r="G56" i="9"/>
  <c r="F56" i="9"/>
  <c r="E56" i="9"/>
  <c r="P55" i="9"/>
  <c r="O55" i="9"/>
  <c r="N55" i="9"/>
  <c r="M55" i="9"/>
  <c r="L55" i="9"/>
  <c r="K55" i="9"/>
  <c r="J55" i="9"/>
  <c r="I55" i="9"/>
  <c r="H55" i="9"/>
  <c r="G55" i="9"/>
  <c r="F55" i="9"/>
  <c r="E55" i="9"/>
  <c r="P54" i="9"/>
  <c r="O54" i="9"/>
  <c r="N54" i="9"/>
  <c r="M54" i="9"/>
  <c r="L54" i="9"/>
  <c r="K54" i="9"/>
  <c r="J54" i="9"/>
  <c r="I54" i="9"/>
  <c r="H54" i="9"/>
  <c r="G54" i="9"/>
  <c r="F54" i="9"/>
  <c r="E54" i="9"/>
  <c r="P53" i="9"/>
  <c r="O53" i="9"/>
  <c r="N53" i="9"/>
  <c r="M53" i="9"/>
  <c r="L53" i="9"/>
  <c r="K53" i="9"/>
  <c r="J53" i="9"/>
  <c r="I53" i="9"/>
  <c r="H53" i="9"/>
  <c r="G53" i="9"/>
  <c r="F53" i="9"/>
  <c r="E53" i="9"/>
  <c r="P52" i="9"/>
  <c r="O52" i="9"/>
  <c r="N52" i="9"/>
  <c r="M52" i="9"/>
  <c r="L52" i="9"/>
  <c r="K52" i="9"/>
  <c r="J52" i="9"/>
  <c r="I52" i="9"/>
  <c r="H52" i="9"/>
  <c r="G52" i="9"/>
  <c r="F52" i="9"/>
  <c r="E52" i="9"/>
  <c r="P51" i="9"/>
  <c r="O51" i="9"/>
  <c r="N51" i="9"/>
  <c r="M51" i="9"/>
  <c r="L51" i="9"/>
  <c r="K51" i="9"/>
  <c r="J51" i="9"/>
  <c r="I51" i="9"/>
  <c r="H51" i="9"/>
  <c r="G51" i="9"/>
  <c r="F51" i="9"/>
  <c r="E51" i="9"/>
  <c r="P50" i="9"/>
  <c r="O50" i="9"/>
  <c r="N50" i="9"/>
  <c r="M50" i="9"/>
  <c r="L50" i="9"/>
  <c r="K50" i="9"/>
  <c r="J50" i="9"/>
  <c r="I50" i="9"/>
  <c r="H50" i="9"/>
  <c r="G50" i="9"/>
  <c r="F50" i="9"/>
  <c r="E50" i="9"/>
  <c r="P48" i="9"/>
  <c r="O48" i="9"/>
  <c r="N48" i="9"/>
  <c r="M48" i="9"/>
  <c r="L48" i="9"/>
  <c r="K48" i="9"/>
  <c r="J48" i="9"/>
  <c r="I48" i="9"/>
  <c r="H48" i="9"/>
  <c r="G48" i="9"/>
  <c r="F48" i="9"/>
  <c r="E48" i="9"/>
  <c r="P47" i="9"/>
  <c r="O47" i="9"/>
  <c r="N47" i="9"/>
  <c r="M47" i="9"/>
  <c r="L47" i="9"/>
  <c r="K47" i="9"/>
  <c r="J47" i="9"/>
  <c r="I47" i="9"/>
  <c r="H47" i="9"/>
  <c r="G47" i="9"/>
  <c r="F47" i="9"/>
  <c r="E47" i="9"/>
  <c r="P46" i="9"/>
  <c r="O46" i="9"/>
  <c r="N46" i="9"/>
  <c r="M46" i="9"/>
  <c r="L46" i="9"/>
  <c r="K46" i="9"/>
  <c r="J46" i="9"/>
  <c r="I46" i="9"/>
  <c r="H46" i="9"/>
  <c r="G46" i="9"/>
  <c r="F46" i="9"/>
  <c r="E46" i="9"/>
  <c r="P45" i="9"/>
  <c r="O45" i="9"/>
  <c r="N45" i="9"/>
  <c r="M45" i="9"/>
  <c r="L45" i="9"/>
  <c r="K45" i="9"/>
  <c r="J45" i="9"/>
  <c r="I45" i="9"/>
  <c r="H45" i="9"/>
  <c r="G45" i="9"/>
  <c r="F45" i="9"/>
  <c r="E45" i="9"/>
  <c r="P44" i="9"/>
  <c r="O44" i="9"/>
  <c r="N44" i="9"/>
  <c r="M44" i="9"/>
  <c r="L44" i="9"/>
  <c r="K44" i="9"/>
  <c r="J44" i="9"/>
  <c r="I44" i="9"/>
  <c r="H44" i="9"/>
  <c r="G44" i="9"/>
  <c r="F44" i="9"/>
  <c r="E44" i="9"/>
  <c r="P43" i="9"/>
  <c r="O43" i="9"/>
  <c r="N43" i="9"/>
  <c r="M43" i="9"/>
  <c r="L43" i="9"/>
  <c r="K43" i="9"/>
  <c r="J43" i="9"/>
  <c r="I43" i="9"/>
  <c r="H43" i="9"/>
  <c r="G43" i="9"/>
  <c r="F43" i="9"/>
  <c r="E43" i="9"/>
  <c r="P42" i="9"/>
  <c r="O42" i="9"/>
  <c r="N42" i="9"/>
  <c r="M42" i="9"/>
  <c r="L42" i="9"/>
  <c r="K42" i="9"/>
  <c r="J42" i="9"/>
  <c r="I42" i="9"/>
  <c r="H42" i="9"/>
  <c r="G42" i="9"/>
  <c r="F42" i="9"/>
  <c r="E42" i="9"/>
  <c r="P41" i="9"/>
  <c r="O41" i="9"/>
  <c r="N41" i="9"/>
  <c r="M41" i="9"/>
  <c r="L41" i="9"/>
  <c r="K41" i="9"/>
  <c r="J41" i="9"/>
  <c r="I41" i="9"/>
  <c r="H41" i="9"/>
  <c r="G41" i="9"/>
  <c r="F41" i="9"/>
  <c r="E41" i="9"/>
  <c r="P40" i="9"/>
  <c r="O40" i="9"/>
  <c r="N40" i="9"/>
  <c r="M40" i="9"/>
  <c r="L40" i="9"/>
  <c r="K40" i="9"/>
  <c r="J40" i="9"/>
  <c r="I40" i="9"/>
  <c r="H40" i="9"/>
  <c r="G40" i="9"/>
  <c r="F40" i="9"/>
  <c r="E40" i="9"/>
  <c r="P39" i="9"/>
  <c r="O39" i="9"/>
  <c r="N39" i="9"/>
  <c r="M39" i="9"/>
  <c r="L39" i="9"/>
  <c r="K39" i="9"/>
  <c r="J39" i="9"/>
  <c r="I39" i="9"/>
  <c r="H39" i="9"/>
  <c r="G39" i="9"/>
  <c r="F39" i="9"/>
  <c r="E39" i="9"/>
  <c r="P37" i="9"/>
  <c r="O37" i="9"/>
  <c r="N37" i="9"/>
  <c r="M37" i="9"/>
  <c r="L37" i="9"/>
  <c r="K37" i="9"/>
  <c r="J37" i="9"/>
  <c r="I37" i="9"/>
  <c r="H37" i="9"/>
  <c r="G37" i="9"/>
  <c r="F37" i="9"/>
  <c r="E37" i="9"/>
  <c r="P36" i="9"/>
  <c r="O36" i="9"/>
  <c r="N36" i="9"/>
  <c r="M36" i="9"/>
  <c r="L36" i="9"/>
  <c r="K36" i="9"/>
  <c r="J36" i="9"/>
  <c r="I36" i="9"/>
  <c r="H36" i="9"/>
  <c r="G36" i="9"/>
  <c r="F36" i="9"/>
  <c r="E36" i="9"/>
  <c r="P35" i="9"/>
  <c r="O35" i="9"/>
  <c r="N35" i="9"/>
  <c r="M35" i="9"/>
  <c r="L35" i="9"/>
  <c r="K35" i="9"/>
  <c r="J35" i="9"/>
  <c r="I35" i="9"/>
  <c r="H35" i="9"/>
  <c r="G35" i="9"/>
  <c r="F35" i="9"/>
  <c r="E35" i="9"/>
  <c r="P34" i="9"/>
  <c r="O34" i="9"/>
  <c r="N34" i="9"/>
  <c r="M34" i="9"/>
  <c r="L34" i="9"/>
  <c r="K34" i="9"/>
  <c r="J34" i="9"/>
  <c r="I34" i="9"/>
  <c r="H34" i="9"/>
  <c r="G34" i="9"/>
  <c r="F34" i="9"/>
  <c r="E34" i="9"/>
  <c r="P33" i="9"/>
  <c r="O33" i="9"/>
  <c r="N33" i="9"/>
  <c r="M33" i="9"/>
  <c r="L33" i="9"/>
  <c r="K33" i="9"/>
  <c r="J33" i="9"/>
  <c r="I33" i="9"/>
  <c r="H33" i="9"/>
  <c r="G33" i="9"/>
  <c r="F33" i="9"/>
  <c r="E33" i="9"/>
  <c r="P32" i="9"/>
  <c r="O32" i="9"/>
  <c r="N32" i="9"/>
  <c r="M32" i="9"/>
  <c r="L32" i="9"/>
  <c r="K32" i="9"/>
  <c r="J32" i="9"/>
  <c r="I32" i="9"/>
  <c r="H32" i="9"/>
  <c r="G32" i="9"/>
  <c r="F32" i="9"/>
  <c r="E32" i="9"/>
  <c r="P31" i="9"/>
  <c r="O31" i="9"/>
  <c r="N31" i="9"/>
  <c r="M31" i="9"/>
  <c r="L31" i="9"/>
  <c r="K31" i="9"/>
  <c r="J31" i="9"/>
  <c r="I31" i="9"/>
  <c r="H31" i="9"/>
  <c r="G31" i="9"/>
  <c r="F31" i="9"/>
  <c r="E31" i="9"/>
  <c r="P30" i="9"/>
  <c r="O30" i="9"/>
  <c r="N30" i="9"/>
  <c r="M30" i="9"/>
  <c r="L30" i="9"/>
  <c r="K30" i="9"/>
  <c r="J30" i="9"/>
  <c r="I30" i="9"/>
  <c r="H30" i="9"/>
  <c r="G30" i="9"/>
  <c r="F30" i="9"/>
  <c r="E30" i="9"/>
  <c r="P29" i="9"/>
  <c r="O29" i="9"/>
  <c r="N29" i="9"/>
  <c r="M29" i="9"/>
  <c r="L29" i="9"/>
  <c r="K29" i="9"/>
  <c r="J29" i="9"/>
  <c r="I29" i="9"/>
  <c r="H29" i="9"/>
  <c r="G29" i="9"/>
  <c r="F29" i="9"/>
  <c r="E29" i="9"/>
  <c r="P28" i="9"/>
  <c r="O28" i="9"/>
  <c r="N28" i="9"/>
  <c r="M28" i="9"/>
  <c r="L28" i="9"/>
  <c r="K28" i="9"/>
  <c r="J28" i="9"/>
  <c r="I28" i="9"/>
  <c r="H28" i="9"/>
  <c r="G28" i="9"/>
  <c r="F28" i="9"/>
  <c r="E28" i="9"/>
  <c r="P27" i="9"/>
  <c r="O27" i="9"/>
  <c r="N27" i="9"/>
  <c r="M27" i="9"/>
  <c r="L27" i="9"/>
  <c r="K27" i="9"/>
  <c r="J27" i="9"/>
  <c r="I27" i="9"/>
  <c r="H27" i="9"/>
  <c r="G27" i="9"/>
  <c r="F27" i="9"/>
  <c r="E27" i="9"/>
  <c r="P25" i="9"/>
  <c r="O25" i="9"/>
  <c r="N25" i="9"/>
  <c r="M25" i="9"/>
  <c r="L25" i="9"/>
  <c r="K25" i="9"/>
  <c r="J25" i="9"/>
  <c r="I25" i="9"/>
  <c r="H25" i="9"/>
  <c r="G25" i="9"/>
  <c r="F25" i="9"/>
  <c r="E25" i="9"/>
  <c r="P24" i="9"/>
  <c r="O24" i="9"/>
  <c r="N24" i="9"/>
  <c r="M24" i="9"/>
  <c r="L24" i="9"/>
  <c r="K24" i="9"/>
  <c r="J24" i="9"/>
  <c r="I24" i="9"/>
  <c r="H24" i="9"/>
  <c r="G24" i="9"/>
  <c r="F24" i="9"/>
  <c r="E24" i="9"/>
  <c r="P23" i="9"/>
  <c r="O23" i="9"/>
  <c r="N23" i="9"/>
  <c r="M23" i="9"/>
  <c r="L23" i="9"/>
  <c r="K23" i="9"/>
  <c r="J23" i="9"/>
  <c r="I23" i="9"/>
  <c r="H23" i="9"/>
  <c r="G23" i="9"/>
  <c r="F23" i="9"/>
  <c r="E23" i="9"/>
  <c r="P22" i="9"/>
  <c r="O22" i="9"/>
  <c r="N22" i="9"/>
  <c r="M22" i="9"/>
  <c r="L22" i="9"/>
  <c r="K22" i="9"/>
  <c r="J22" i="9"/>
  <c r="I22" i="9"/>
  <c r="H22" i="9"/>
  <c r="G22" i="9"/>
  <c r="F22" i="9"/>
  <c r="E22" i="9"/>
  <c r="P21" i="9"/>
  <c r="O21" i="9"/>
  <c r="N21" i="9"/>
  <c r="M21" i="9"/>
  <c r="L21" i="9"/>
  <c r="K21" i="9"/>
  <c r="J21" i="9"/>
  <c r="I21" i="9"/>
  <c r="H21" i="9"/>
  <c r="G21" i="9"/>
  <c r="F21" i="9"/>
  <c r="E21" i="9"/>
  <c r="P20" i="9"/>
  <c r="O20" i="9"/>
  <c r="N20" i="9"/>
  <c r="M20" i="9"/>
  <c r="L20" i="9"/>
  <c r="K20" i="9"/>
  <c r="J20" i="9"/>
  <c r="I20" i="9"/>
  <c r="H20" i="9"/>
  <c r="G20" i="9"/>
  <c r="F20" i="9"/>
  <c r="E20" i="9"/>
  <c r="P19" i="9"/>
  <c r="O19" i="9"/>
  <c r="N19" i="9"/>
  <c r="M19" i="9"/>
  <c r="L19" i="9"/>
  <c r="K19" i="9"/>
  <c r="J19" i="9"/>
  <c r="I19" i="9"/>
  <c r="H19" i="9"/>
  <c r="G19" i="9"/>
  <c r="F19" i="9"/>
  <c r="E19" i="9"/>
  <c r="P18" i="9"/>
  <c r="O18" i="9"/>
  <c r="N18" i="9"/>
  <c r="M18" i="9"/>
  <c r="L18" i="9"/>
  <c r="K18" i="9"/>
  <c r="J18" i="9"/>
  <c r="I18" i="9"/>
  <c r="H18" i="9"/>
  <c r="G18" i="9"/>
  <c r="F18" i="9"/>
  <c r="E18" i="9"/>
  <c r="P17" i="9"/>
  <c r="O17" i="9"/>
  <c r="N17" i="9"/>
  <c r="M17" i="9"/>
  <c r="L17" i="9"/>
  <c r="K17" i="9"/>
  <c r="J17" i="9"/>
  <c r="I17" i="9"/>
  <c r="H17" i="9"/>
  <c r="G17" i="9"/>
  <c r="F17" i="9"/>
  <c r="E17" i="9"/>
  <c r="P16" i="9"/>
  <c r="O16" i="9"/>
  <c r="N16" i="9"/>
  <c r="M16" i="9"/>
  <c r="L16" i="9"/>
  <c r="K16" i="9"/>
  <c r="J16" i="9"/>
  <c r="I16" i="9"/>
  <c r="H16" i="9"/>
  <c r="G16" i="9"/>
  <c r="F16" i="9"/>
  <c r="E16" i="9"/>
  <c r="P15" i="9"/>
  <c r="O15" i="9"/>
  <c r="N15" i="9"/>
  <c r="M15" i="9"/>
  <c r="L15" i="9"/>
  <c r="K15" i="9"/>
  <c r="J15" i="9"/>
  <c r="I15" i="9"/>
  <c r="H15" i="9"/>
  <c r="G15" i="9"/>
  <c r="F15" i="9"/>
  <c r="E15" i="9"/>
  <c r="P14" i="9"/>
  <c r="O14" i="9"/>
  <c r="N14" i="9"/>
  <c r="M14" i="9"/>
  <c r="L14" i="9"/>
  <c r="K14" i="9"/>
  <c r="J14" i="9"/>
  <c r="I14" i="9"/>
  <c r="H14" i="9"/>
  <c r="G14" i="9"/>
  <c r="F14" i="9"/>
  <c r="E14" i="9"/>
  <c r="P13" i="9"/>
  <c r="O13" i="9"/>
  <c r="N13" i="9"/>
  <c r="M13" i="9"/>
  <c r="L13" i="9"/>
  <c r="K13" i="9"/>
  <c r="J13" i="9"/>
  <c r="I13" i="9"/>
  <c r="H13" i="9"/>
  <c r="G13" i="9"/>
  <c r="F13" i="9"/>
  <c r="E13" i="9"/>
  <c r="P12" i="9"/>
  <c r="O12" i="9"/>
  <c r="N12" i="9"/>
  <c r="M12" i="9"/>
  <c r="L12" i="9"/>
  <c r="K12" i="9"/>
  <c r="J12" i="9"/>
  <c r="I12" i="9"/>
  <c r="H12" i="9"/>
  <c r="G12" i="9"/>
  <c r="F12" i="9"/>
  <c r="E12" i="9"/>
  <c r="Z64" i="2"/>
  <c r="X64" i="2"/>
  <c r="S63" i="2"/>
  <c r="T63" i="2" s="1"/>
  <c r="U63" i="2"/>
  <c r="V63" i="2" s="1"/>
  <c r="X63" i="2"/>
  <c r="F64" i="2"/>
  <c r="G64" i="2"/>
  <c r="H64" i="2"/>
  <c r="I64" i="2"/>
  <c r="J64" i="2"/>
  <c r="K64" i="2"/>
  <c r="L64" i="2"/>
  <c r="M64" i="2"/>
  <c r="N64" i="2"/>
  <c r="O64" i="2"/>
  <c r="P64" i="2"/>
  <c r="Q64" i="2"/>
  <c r="E64" i="2"/>
  <c r="Q63" i="2"/>
  <c r="E63" i="2"/>
  <c r="F63" i="2"/>
  <c r="G63" i="2"/>
  <c r="H63" i="2"/>
  <c r="I63" i="2"/>
  <c r="J63" i="2"/>
  <c r="K63" i="2"/>
  <c r="L63" i="2"/>
  <c r="M63" i="2"/>
  <c r="N63" i="2"/>
  <c r="O63" i="2"/>
  <c r="P63" i="2"/>
  <c r="AA64" i="2"/>
  <c r="AB64" i="2"/>
  <c r="AC64" i="2"/>
  <c r="AD64" i="2"/>
  <c r="AE64" i="2"/>
  <c r="AF64" i="2"/>
  <c r="AG64" i="2"/>
  <c r="AH64" i="2"/>
  <c r="AI64" i="2"/>
  <c r="AJ64" i="2"/>
  <c r="AK64" i="2"/>
  <c r="AL64" i="2"/>
  <c r="AL63" i="2"/>
  <c r="Z63" i="2"/>
  <c r="AA63" i="2"/>
  <c r="AB63" i="2"/>
  <c r="AC63" i="2"/>
  <c r="AD63" i="2"/>
  <c r="AE63" i="2"/>
  <c r="AF63" i="2"/>
  <c r="AG63" i="2"/>
  <c r="AH63" i="2"/>
  <c r="AI63" i="2"/>
  <c r="AJ63" i="2"/>
  <c r="AK63" i="2"/>
  <c r="AY63" i="2"/>
  <c r="AM63" i="2"/>
  <c r="AN63" i="2"/>
  <c r="AO63" i="2"/>
  <c r="AP63" i="2"/>
  <c r="AQ63" i="2"/>
  <c r="AR63" i="2"/>
  <c r="AR64" i="2" s="1"/>
  <c r="AS63" i="2"/>
  <c r="AS64" i="2" s="1"/>
  <c r="AT63" i="2"/>
  <c r="AT64" i="2" s="1"/>
  <c r="AU63" i="2"/>
  <c r="AV63" i="2"/>
  <c r="AW63" i="2"/>
  <c r="AX63" i="2"/>
  <c r="AN64" i="2"/>
  <c r="AO64" i="2"/>
  <c r="AP64" i="2"/>
  <c r="AQ64" i="2"/>
  <c r="AU64" i="2"/>
  <c r="AV64" i="2"/>
  <c r="AW64" i="2"/>
  <c r="AX64" i="2"/>
  <c r="AY64" i="2"/>
  <c r="AM64" i="2"/>
  <c r="F64" i="3"/>
  <c r="G64" i="3"/>
  <c r="H64" i="3"/>
  <c r="I64" i="3"/>
  <c r="J64" i="3"/>
  <c r="K64" i="3"/>
  <c r="L64" i="3"/>
  <c r="M64" i="3"/>
  <c r="N64" i="3"/>
  <c r="O64" i="3"/>
  <c r="P64" i="3"/>
  <c r="E64" i="3"/>
  <c r="Q64" i="3"/>
  <c r="Q63" i="3"/>
  <c r="F26" i="3"/>
  <c r="G26" i="3"/>
  <c r="H26" i="3"/>
  <c r="I26" i="3"/>
  <c r="J26" i="3"/>
  <c r="K26" i="3"/>
  <c r="L26" i="3"/>
  <c r="M26" i="3"/>
  <c r="N26" i="3"/>
  <c r="O26" i="3"/>
  <c r="P26" i="3"/>
  <c r="Q26" i="3"/>
  <c r="V151" i="13"/>
  <c r="V75" i="13"/>
  <c r="V150" i="12"/>
  <c r="V149" i="12"/>
  <c r="V148" i="12"/>
  <c r="V147" i="12"/>
  <c r="V146" i="12"/>
  <c r="V145" i="12"/>
  <c r="V144" i="12"/>
  <c r="V142" i="12"/>
  <c r="V141" i="12"/>
  <c r="V140" i="12"/>
  <c r="V139" i="12"/>
  <c r="V137" i="12"/>
  <c r="V136" i="12"/>
  <c r="V135" i="12"/>
  <c r="V134" i="12"/>
  <c r="V133" i="12"/>
  <c r="V132" i="12"/>
  <c r="V131" i="12"/>
  <c r="V130" i="12"/>
  <c r="V129" i="12"/>
  <c r="V128" i="12"/>
  <c r="V127" i="12"/>
  <c r="V126" i="12"/>
  <c r="V125" i="12"/>
  <c r="V123" i="12"/>
  <c r="V122" i="12"/>
  <c r="V121" i="12"/>
  <c r="V120" i="12"/>
  <c r="V119" i="12"/>
  <c r="V118" i="12"/>
  <c r="V117" i="12"/>
  <c r="V116" i="12"/>
  <c r="V115" i="12"/>
  <c r="V114" i="12"/>
  <c r="V113" i="12"/>
  <c r="V112" i="12"/>
  <c r="V109" i="12"/>
  <c r="V108" i="12"/>
  <c r="V107" i="12"/>
  <c r="V106" i="12"/>
  <c r="V105" i="12"/>
  <c r="V104" i="12"/>
  <c r="V103" i="12"/>
  <c r="V102" i="12"/>
  <c r="V101" i="12"/>
  <c r="V100" i="12"/>
  <c r="V99" i="12"/>
  <c r="V98" i="12"/>
  <c r="V97" i="12"/>
  <c r="V96" i="12"/>
  <c r="V95" i="12"/>
  <c r="V94" i="12"/>
  <c r="V93" i="12"/>
  <c r="V91" i="12"/>
  <c r="V90" i="12"/>
  <c r="V89" i="12"/>
  <c r="V88" i="12"/>
  <c r="V87" i="12"/>
  <c r="V86" i="12"/>
  <c r="V85" i="12"/>
  <c r="V84" i="12"/>
  <c r="V83" i="12"/>
  <c r="V82" i="12"/>
  <c r="V80" i="12"/>
  <c r="V79" i="12"/>
  <c r="V78" i="12"/>
  <c r="V77" i="12"/>
  <c r="V76" i="12"/>
  <c r="V74" i="12"/>
  <c r="V73" i="12"/>
  <c r="V72" i="12"/>
  <c r="V71" i="12"/>
  <c r="V70" i="12"/>
  <c r="V69" i="12"/>
  <c r="V68" i="12"/>
  <c r="V67" i="12"/>
  <c r="V66" i="12"/>
  <c r="V65" i="12"/>
  <c r="V63" i="12"/>
  <c r="V62" i="12"/>
  <c r="V61" i="12"/>
  <c r="V60" i="12"/>
  <c r="V59" i="12"/>
  <c r="V58" i="12"/>
  <c r="V57" i="12"/>
  <c r="V56" i="12"/>
  <c r="V55" i="12"/>
  <c r="V54" i="12"/>
  <c r="V53" i="12"/>
  <c r="V52" i="12"/>
  <c r="V51" i="12"/>
  <c r="V50" i="12"/>
  <c r="V48" i="12"/>
  <c r="V47" i="12"/>
  <c r="V46" i="12"/>
  <c r="V45" i="12"/>
  <c r="V44" i="12"/>
  <c r="V43" i="12"/>
  <c r="V42" i="12"/>
  <c r="V41" i="12"/>
  <c r="V40" i="12"/>
  <c r="V39" i="12"/>
  <c r="V37" i="12"/>
  <c r="V36" i="12"/>
  <c r="V35" i="12"/>
  <c r="V34" i="12"/>
  <c r="V33" i="12"/>
  <c r="V32" i="12"/>
  <c r="V31" i="12"/>
  <c r="V30" i="12"/>
  <c r="V29" i="12"/>
  <c r="V28" i="12"/>
  <c r="V27" i="12"/>
  <c r="V25" i="12"/>
  <c r="V24" i="12"/>
  <c r="V23" i="12"/>
  <c r="V22" i="12"/>
  <c r="V21" i="12"/>
  <c r="V20" i="12"/>
  <c r="V19" i="12"/>
  <c r="V18" i="12"/>
  <c r="V17" i="12"/>
  <c r="V16" i="12"/>
  <c r="V15" i="12"/>
  <c r="V14" i="12"/>
  <c r="V13" i="12"/>
  <c r="V12" i="12"/>
  <c r="AI150" i="12"/>
  <c r="AI149" i="12"/>
  <c r="AI148" i="12"/>
  <c r="AI147" i="12"/>
  <c r="AI146" i="12"/>
  <c r="AI145" i="12"/>
  <c r="AI144" i="12"/>
  <c r="AI142" i="12"/>
  <c r="AI141" i="12"/>
  <c r="AI140" i="12"/>
  <c r="AI139" i="12"/>
  <c r="AI137" i="12"/>
  <c r="AI136" i="12"/>
  <c r="AI135" i="12"/>
  <c r="AI134" i="12"/>
  <c r="AI133" i="12"/>
  <c r="AI132" i="12"/>
  <c r="AI131" i="12"/>
  <c r="AI130" i="12"/>
  <c r="AI129" i="12"/>
  <c r="AI128" i="12"/>
  <c r="AI127" i="12"/>
  <c r="AI126" i="12"/>
  <c r="AI125" i="12"/>
  <c r="AI123" i="12"/>
  <c r="AI122" i="12"/>
  <c r="AI121" i="12"/>
  <c r="AI120" i="12"/>
  <c r="AI119" i="12"/>
  <c r="AI118" i="12"/>
  <c r="AI117" i="12"/>
  <c r="AI116" i="12"/>
  <c r="AI115" i="12"/>
  <c r="AI114" i="12"/>
  <c r="AI113" i="12"/>
  <c r="AI112" i="12"/>
  <c r="AI109" i="12"/>
  <c r="AI108" i="12"/>
  <c r="AI107" i="12"/>
  <c r="AI106" i="12"/>
  <c r="AI105" i="12"/>
  <c r="AI104" i="12"/>
  <c r="AI103" i="12"/>
  <c r="AI102" i="12"/>
  <c r="AI101" i="12"/>
  <c r="AI100" i="12"/>
  <c r="AI99" i="12"/>
  <c r="AI98" i="12"/>
  <c r="AI97" i="12"/>
  <c r="AI96" i="12"/>
  <c r="AI95" i="12"/>
  <c r="AI94" i="12"/>
  <c r="AI93" i="12"/>
  <c r="AI91" i="12"/>
  <c r="AI90" i="12"/>
  <c r="AI89" i="12"/>
  <c r="AI88" i="12"/>
  <c r="AI87" i="12"/>
  <c r="AI86" i="12"/>
  <c r="AI85" i="12"/>
  <c r="AI84" i="12"/>
  <c r="AI83" i="12"/>
  <c r="AI82" i="12"/>
  <c r="AI80" i="12"/>
  <c r="AI79" i="12"/>
  <c r="AI78" i="12"/>
  <c r="AI77" i="12"/>
  <c r="AI76" i="12"/>
  <c r="AI74" i="12"/>
  <c r="AI73" i="12"/>
  <c r="AI72" i="12"/>
  <c r="AI71" i="12"/>
  <c r="AI70" i="12"/>
  <c r="AI69" i="12"/>
  <c r="AI68" i="12"/>
  <c r="AI67" i="12"/>
  <c r="AI66" i="12"/>
  <c r="AI65" i="12"/>
  <c r="AI63" i="12"/>
  <c r="AI62" i="12"/>
  <c r="AI61" i="12"/>
  <c r="AI60" i="12"/>
  <c r="AI59" i="12"/>
  <c r="AI58" i="12"/>
  <c r="AI57" i="12"/>
  <c r="AI56" i="12"/>
  <c r="AI55" i="12"/>
  <c r="AI54" i="12"/>
  <c r="AI53" i="12"/>
  <c r="AI52" i="12"/>
  <c r="AI51" i="12"/>
  <c r="AI50" i="12"/>
  <c r="AI48" i="12"/>
  <c r="AI47" i="12"/>
  <c r="AI46" i="12"/>
  <c r="AI45" i="12"/>
  <c r="AI44" i="12"/>
  <c r="AI43" i="12"/>
  <c r="AI42" i="12"/>
  <c r="AI41" i="12"/>
  <c r="AI40" i="12"/>
  <c r="AI39" i="12"/>
  <c r="AI37" i="12"/>
  <c r="AI36" i="12"/>
  <c r="AI35" i="12"/>
  <c r="AI34" i="12"/>
  <c r="AI33" i="12"/>
  <c r="AI32" i="12"/>
  <c r="AI31" i="12"/>
  <c r="AI30" i="12"/>
  <c r="AI29" i="12"/>
  <c r="AI28" i="12"/>
  <c r="AI27" i="12"/>
  <c r="AI25" i="12"/>
  <c r="AI24" i="12"/>
  <c r="AI23" i="12"/>
  <c r="AI22" i="12"/>
  <c r="AI21" i="12"/>
  <c r="AI20" i="12"/>
  <c r="AI19" i="12"/>
  <c r="AI18" i="12"/>
  <c r="AI17" i="12"/>
  <c r="AI16" i="12"/>
  <c r="AI15" i="12"/>
  <c r="AI14" i="12"/>
  <c r="AI13" i="12"/>
  <c r="AI12" i="12"/>
  <c r="AC143" i="4"/>
  <c r="AC81" i="4"/>
  <c r="AC75" i="4"/>
  <c r="AC64" i="4"/>
  <c r="AC49" i="4"/>
  <c r="P151" i="32"/>
  <c r="P143" i="32"/>
  <c r="P81" i="32"/>
  <c r="P75" i="32"/>
  <c r="O143" i="32"/>
  <c r="O92" i="32"/>
  <c r="O81" i="32"/>
  <c r="AB124" i="4"/>
  <c r="AB111" i="4"/>
  <c r="AB81" i="4"/>
  <c r="O151" i="4"/>
  <c r="O124" i="4"/>
  <c r="O49" i="4"/>
  <c r="AB151" i="4"/>
  <c r="AB138" i="4"/>
  <c r="AA92" i="4"/>
  <c r="P38" i="4"/>
  <c r="E63" i="3"/>
  <c r="F63" i="3"/>
  <c r="G63" i="3"/>
  <c r="H63" i="3"/>
  <c r="I63" i="3"/>
  <c r="J63" i="3"/>
  <c r="K63" i="3"/>
  <c r="L63" i="3"/>
  <c r="M63" i="3"/>
  <c r="N63" i="3"/>
  <c r="O63" i="3"/>
  <c r="P63" i="3"/>
  <c r="AI111" i="12" l="1"/>
  <c r="V64" i="12"/>
  <c r="AI64" i="12"/>
  <c r="V111" i="12"/>
  <c r="U138" i="13"/>
  <c r="P92" i="4"/>
  <c r="AA26" i="4"/>
  <c r="O143" i="4"/>
  <c r="AB92" i="4"/>
  <c r="P49" i="4"/>
  <c r="P81" i="4"/>
  <c r="P151" i="4"/>
  <c r="AA143" i="4"/>
  <c r="P143" i="4"/>
  <c r="AA111" i="4"/>
  <c r="AA64" i="4"/>
  <c r="AB38" i="4"/>
  <c r="O26" i="32"/>
  <c r="O152" i="32" s="1"/>
  <c r="O75" i="32"/>
  <c r="O151" i="32"/>
  <c r="P49" i="32"/>
  <c r="P111" i="32"/>
  <c r="V38" i="13"/>
  <c r="V92" i="13"/>
  <c r="V124" i="13"/>
  <c r="V138" i="13"/>
  <c r="V143" i="13"/>
  <c r="AC124" i="4"/>
  <c r="O38" i="4"/>
  <c r="O64" i="4"/>
  <c r="O92" i="4"/>
  <c r="O111" i="32"/>
  <c r="U75" i="13"/>
  <c r="P64" i="32"/>
  <c r="P138" i="4"/>
  <c r="O111" i="4"/>
  <c r="AC38" i="4"/>
  <c r="O81" i="4"/>
  <c r="AB49" i="4"/>
  <c r="AB64" i="4"/>
  <c r="U81" i="13"/>
  <c r="U124" i="13"/>
  <c r="P26" i="4"/>
  <c r="AA81" i="4"/>
  <c r="V49" i="13"/>
  <c r="AA151" i="4"/>
  <c r="AA49" i="4"/>
  <c r="U151" i="13"/>
  <c r="P111" i="4"/>
  <c r="AA124" i="4"/>
  <c r="AA75" i="4"/>
  <c r="U49" i="13"/>
  <c r="V81" i="13"/>
  <c r="AA38" i="4"/>
  <c r="P38" i="32"/>
  <c r="P92" i="32"/>
  <c r="P124" i="32"/>
  <c r="P138" i="32"/>
  <c r="AC26" i="4"/>
  <c r="AC92" i="4"/>
  <c r="AC138" i="4"/>
  <c r="AC151" i="4"/>
  <c r="U143" i="13"/>
  <c r="U38" i="13"/>
  <c r="U92" i="13"/>
  <c r="O75" i="4"/>
  <c r="O138" i="4"/>
  <c r="AB75" i="4"/>
  <c r="O49" i="32"/>
  <c r="V111" i="13"/>
  <c r="P75" i="4"/>
  <c r="AA138" i="4"/>
  <c r="O26" i="4"/>
  <c r="U111" i="13"/>
  <c r="P64" i="4"/>
  <c r="P124" i="4"/>
  <c r="AB26" i="4"/>
  <c r="AB143" i="4"/>
  <c r="O38" i="32"/>
  <c r="O64" i="32"/>
  <c r="O124" i="32"/>
  <c r="O138" i="32"/>
  <c r="P26" i="32"/>
  <c r="AC111" i="4"/>
  <c r="W152" i="9"/>
  <c r="W63" i="2"/>
  <c r="V152" i="13"/>
  <c r="P152" i="32" l="1"/>
  <c r="AA152" i="4"/>
  <c r="AC152" i="4"/>
  <c r="AB152" i="4"/>
  <c r="P152" i="4"/>
  <c r="O152" i="4"/>
  <c r="U152" i="13"/>
  <c r="Z63" i="1"/>
  <c r="AA63" i="1"/>
  <c r="AB63" i="1"/>
  <c r="AC63" i="1"/>
  <c r="AD63" i="1"/>
  <c r="AE63" i="1"/>
  <c r="AL63" i="1" s="1"/>
  <c r="AL64" i="1" s="1"/>
  <c r="AF63" i="1"/>
  <c r="AF64" i="1" s="1"/>
  <c r="AG63" i="1"/>
  <c r="AG64" i="1" s="1"/>
  <c r="AH63" i="1"/>
  <c r="AI63" i="1"/>
  <c r="AJ63" i="1"/>
  <c r="AK63" i="1"/>
  <c r="AM63" i="1"/>
  <c r="AN63" i="1"/>
  <c r="AO63" i="1"/>
  <c r="AO64" i="1" s="1"/>
  <c r="AP63" i="1"/>
  <c r="AQ63" i="1"/>
  <c r="AR63" i="1"/>
  <c r="AR64" i="1" s="1"/>
  <c r="AS63" i="1"/>
  <c r="AS64" i="1" s="1"/>
  <c r="AT63" i="1"/>
  <c r="AT64" i="1" s="1"/>
  <c r="AU63" i="1"/>
  <c r="AV63" i="1"/>
  <c r="AW63" i="1"/>
  <c r="AW64" i="1" s="1"/>
  <c r="AX63" i="1"/>
  <c r="F64" i="1"/>
  <c r="G64" i="1"/>
  <c r="H64" i="1"/>
  <c r="I64" i="1"/>
  <c r="J64" i="1"/>
  <c r="K64" i="1"/>
  <c r="L64" i="1"/>
  <c r="M64" i="1"/>
  <c r="N64" i="1"/>
  <c r="O64" i="1"/>
  <c r="P64" i="1"/>
  <c r="Q64" i="1"/>
  <c r="X64" i="1"/>
  <c r="Z64" i="1"/>
  <c r="AA64" i="1"/>
  <c r="AB64" i="1"/>
  <c r="AC64" i="1"/>
  <c r="AD64" i="1"/>
  <c r="AE64" i="1"/>
  <c r="AH64" i="1"/>
  <c r="AI64" i="1"/>
  <c r="AJ64" i="1"/>
  <c r="AK64" i="1"/>
  <c r="AM64" i="1"/>
  <c r="AN64" i="1"/>
  <c r="AP64" i="1"/>
  <c r="AQ64" i="1"/>
  <c r="AU64" i="1"/>
  <c r="AV64" i="1"/>
  <c r="AX64" i="1"/>
  <c r="E64" i="1"/>
  <c r="F64" i="10"/>
  <c r="G64" i="10"/>
  <c r="H64" i="10"/>
  <c r="I64" i="10"/>
  <c r="J64" i="10"/>
  <c r="K64" i="10"/>
  <c r="L64" i="10"/>
  <c r="M64" i="10"/>
  <c r="N64" i="10"/>
  <c r="O64" i="10"/>
  <c r="P64" i="10"/>
  <c r="Q64" i="10"/>
  <c r="E64" i="10"/>
  <c r="E63" i="10"/>
  <c r="F63" i="10"/>
  <c r="G63" i="10"/>
  <c r="H63" i="10"/>
  <c r="I63" i="10"/>
  <c r="Q63" i="10" s="1"/>
  <c r="J63" i="10"/>
  <c r="K63" i="10"/>
  <c r="L63" i="10"/>
  <c r="M63" i="10"/>
  <c r="N63" i="10"/>
  <c r="O63" i="10"/>
  <c r="P63" i="10"/>
  <c r="E63" i="1"/>
  <c r="F63" i="1"/>
  <c r="G63" i="1"/>
  <c r="H63" i="1"/>
  <c r="I63" i="1"/>
  <c r="Q63" i="1" s="1"/>
  <c r="J63" i="1"/>
  <c r="K63" i="1"/>
  <c r="L63" i="1"/>
  <c r="M63" i="1"/>
  <c r="N63" i="1"/>
  <c r="O63" i="1"/>
  <c r="P63" i="1"/>
  <c r="E63" i="12"/>
  <c r="G63" i="12"/>
  <c r="K63" i="12"/>
  <c r="L63" i="12"/>
  <c r="M63" i="12"/>
  <c r="N63" i="12"/>
  <c r="O63" i="12"/>
  <c r="P63" i="12"/>
  <c r="Q63" i="12"/>
  <c r="R63" i="12"/>
  <c r="S63" i="12"/>
  <c r="T63" i="12"/>
  <c r="U63" i="12"/>
  <c r="X63" i="12"/>
  <c r="Y63" i="12"/>
  <c r="Z63" i="12"/>
  <c r="AA63" i="12"/>
  <c r="AB63" i="12"/>
  <c r="AC63" i="12"/>
  <c r="AD63" i="12"/>
  <c r="AE63" i="12"/>
  <c r="AF63" i="12"/>
  <c r="AG63" i="12"/>
  <c r="AH63" i="12"/>
  <c r="X25" i="12"/>
  <c r="Y25" i="12"/>
  <c r="Z25" i="12"/>
  <c r="AA25" i="12"/>
  <c r="AB25" i="12"/>
  <c r="AC25" i="12"/>
  <c r="AD25" i="12"/>
  <c r="AE25" i="12"/>
  <c r="AF25" i="12"/>
  <c r="AG25" i="12"/>
  <c r="AH25" i="12"/>
  <c r="U150" i="12"/>
  <c r="U149" i="12"/>
  <c r="U148" i="12"/>
  <c r="U147" i="12"/>
  <c r="U146" i="12"/>
  <c r="U145" i="12"/>
  <c r="U144" i="12"/>
  <c r="U142" i="12"/>
  <c r="U141" i="12"/>
  <c r="U140" i="12"/>
  <c r="U139" i="12"/>
  <c r="U137" i="12"/>
  <c r="U136" i="12"/>
  <c r="U135" i="12"/>
  <c r="U134" i="12"/>
  <c r="U133" i="12"/>
  <c r="U132" i="12"/>
  <c r="U131" i="12"/>
  <c r="U130" i="12"/>
  <c r="U129" i="12"/>
  <c r="U128" i="12"/>
  <c r="U127" i="12"/>
  <c r="U126" i="12"/>
  <c r="U125" i="12"/>
  <c r="U123" i="12"/>
  <c r="U122" i="12"/>
  <c r="U121" i="12"/>
  <c r="U120" i="12"/>
  <c r="U119" i="12"/>
  <c r="U118" i="12"/>
  <c r="U117" i="12"/>
  <c r="U116" i="12"/>
  <c r="U115" i="12"/>
  <c r="U114" i="12"/>
  <c r="U113" i="12"/>
  <c r="U112" i="12"/>
  <c r="U109" i="12"/>
  <c r="U108" i="12"/>
  <c r="U107" i="12"/>
  <c r="U106" i="12"/>
  <c r="U105" i="12"/>
  <c r="U104" i="12"/>
  <c r="U103" i="12"/>
  <c r="U102" i="12"/>
  <c r="U101" i="12"/>
  <c r="U100" i="12"/>
  <c r="U99" i="12"/>
  <c r="U98" i="12"/>
  <c r="U97" i="12"/>
  <c r="U96" i="12"/>
  <c r="U95" i="12"/>
  <c r="U94" i="12"/>
  <c r="U93" i="12"/>
  <c r="U91" i="12"/>
  <c r="U90" i="12"/>
  <c r="U89" i="12"/>
  <c r="U88" i="12"/>
  <c r="U87" i="12"/>
  <c r="U86" i="12"/>
  <c r="U85" i="12"/>
  <c r="U84" i="12"/>
  <c r="U83" i="12"/>
  <c r="U82" i="12"/>
  <c r="U80" i="12"/>
  <c r="U79" i="12"/>
  <c r="U78" i="12"/>
  <c r="U77" i="12"/>
  <c r="U76" i="12"/>
  <c r="U74" i="12"/>
  <c r="U73" i="12"/>
  <c r="U72" i="12"/>
  <c r="U71" i="12"/>
  <c r="U70" i="12"/>
  <c r="U69" i="12"/>
  <c r="U68" i="12"/>
  <c r="U67" i="12"/>
  <c r="U66" i="12"/>
  <c r="U65" i="12"/>
  <c r="U62" i="12"/>
  <c r="U61" i="12"/>
  <c r="U60" i="12"/>
  <c r="U59" i="12"/>
  <c r="U58" i="12"/>
  <c r="U57" i="12"/>
  <c r="U56" i="12"/>
  <c r="U55" i="12"/>
  <c r="U54" i="12"/>
  <c r="U53" i="12"/>
  <c r="U52" i="12"/>
  <c r="U51" i="12"/>
  <c r="U50" i="12"/>
  <c r="U48" i="12"/>
  <c r="U47" i="12"/>
  <c r="U46" i="12"/>
  <c r="U45" i="12"/>
  <c r="U44" i="12"/>
  <c r="U43" i="12"/>
  <c r="U42" i="12"/>
  <c r="U41" i="12"/>
  <c r="U40" i="12"/>
  <c r="U39" i="12"/>
  <c r="U37" i="12"/>
  <c r="U36" i="12"/>
  <c r="U35" i="12"/>
  <c r="U34" i="12"/>
  <c r="U33" i="12"/>
  <c r="U32" i="12"/>
  <c r="U31" i="12"/>
  <c r="U30" i="12"/>
  <c r="U29" i="12"/>
  <c r="U28" i="12"/>
  <c r="U27" i="12"/>
  <c r="U25" i="12"/>
  <c r="U24" i="12"/>
  <c r="U23" i="12"/>
  <c r="U22" i="12"/>
  <c r="U21" i="12"/>
  <c r="U20" i="12"/>
  <c r="U19" i="12"/>
  <c r="U18" i="12"/>
  <c r="U17" i="12"/>
  <c r="U16" i="12"/>
  <c r="U15" i="12"/>
  <c r="U14" i="12"/>
  <c r="U13" i="12"/>
  <c r="U12" i="12"/>
  <c r="V143" i="12"/>
  <c r="V81" i="12"/>
  <c r="V26" i="12"/>
  <c r="AH150" i="12"/>
  <c r="AH149" i="12"/>
  <c r="AH148" i="12"/>
  <c r="AH147" i="12"/>
  <c r="AH146" i="12"/>
  <c r="AH145" i="12"/>
  <c r="AH144" i="12"/>
  <c r="AH142" i="12"/>
  <c r="AH141" i="12"/>
  <c r="AH140" i="12"/>
  <c r="AH139" i="12"/>
  <c r="AH137" i="12"/>
  <c r="AH136" i="12"/>
  <c r="AH135" i="12"/>
  <c r="AH134" i="12"/>
  <c r="AH133" i="12"/>
  <c r="AH132" i="12"/>
  <c r="AH131" i="12"/>
  <c r="AH130" i="12"/>
  <c r="AH129" i="12"/>
  <c r="AH128" i="12"/>
  <c r="AH127" i="12"/>
  <c r="AH126" i="12"/>
  <c r="AH125" i="12"/>
  <c r="AH123" i="12"/>
  <c r="AH122" i="12"/>
  <c r="AH121" i="12"/>
  <c r="AH120" i="12"/>
  <c r="AH119" i="12"/>
  <c r="AH118" i="12"/>
  <c r="AH117" i="12"/>
  <c r="AH116" i="12"/>
  <c r="AH115" i="12"/>
  <c r="AH114" i="12"/>
  <c r="AH113" i="12"/>
  <c r="AH112" i="12"/>
  <c r="AH109" i="12"/>
  <c r="AH108" i="12"/>
  <c r="AH107" i="12"/>
  <c r="AH106" i="12"/>
  <c r="AH105" i="12"/>
  <c r="AH104" i="12"/>
  <c r="AH103" i="12"/>
  <c r="AH102" i="12"/>
  <c r="AH101" i="12"/>
  <c r="AH100" i="12"/>
  <c r="AH99" i="12"/>
  <c r="AH98" i="12"/>
  <c r="AH97" i="12"/>
  <c r="AH96" i="12"/>
  <c r="AH95" i="12"/>
  <c r="AH94" i="12"/>
  <c r="AH93" i="12"/>
  <c r="AH91" i="12"/>
  <c r="AH90" i="12"/>
  <c r="AH89" i="12"/>
  <c r="AH88" i="12"/>
  <c r="AH87" i="12"/>
  <c r="AH86" i="12"/>
  <c r="AH85" i="12"/>
  <c r="AH84" i="12"/>
  <c r="AH83" i="12"/>
  <c r="AH82" i="12"/>
  <c r="AH80" i="12"/>
  <c r="AH79" i="12"/>
  <c r="AH81" i="12" s="1"/>
  <c r="AH78" i="12"/>
  <c r="AH77" i="12"/>
  <c r="AH76" i="12"/>
  <c r="AH74" i="12"/>
  <c r="AH73" i="12"/>
  <c r="AH72" i="12"/>
  <c r="AH71" i="12"/>
  <c r="AH70" i="12"/>
  <c r="AH69" i="12"/>
  <c r="AH68" i="12"/>
  <c r="AH67" i="12"/>
  <c r="AH66" i="12"/>
  <c r="AH65" i="12"/>
  <c r="AH62" i="12"/>
  <c r="AH61" i="12"/>
  <c r="AH60" i="12"/>
  <c r="AH59" i="12"/>
  <c r="AH58" i="12"/>
  <c r="AH57" i="12"/>
  <c r="AH56" i="12"/>
  <c r="AH55" i="12"/>
  <c r="AH54" i="12"/>
  <c r="AH53" i="12"/>
  <c r="AH52" i="12"/>
  <c r="AH51" i="12"/>
  <c r="AH50" i="12"/>
  <c r="AH48" i="12"/>
  <c r="AH47" i="12"/>
  <c r="AH46" i="12"/>
  <c r="AH45" i="12"/>
  <c r="AH44" i="12"/>
  <c r="AH43" i="12"/>
  <c r="AH42" i="12"/>
  <c r="AH41" i="12"/>
  <c r="AH40" i="12"/>
  <c r="AH39" i="12"/>
  <c r="AH37" i="12"/>
  <c r="AH36" i="12"/>
  <c r="AH35" i="12"/>
  <c r="AH34" i="12"/>
  <c r="AH33" i="12"/>
  <c r="AH32" i="12"/>
  <c r="AH31" i="12"/>
  <c r="AH30" i="12"/>
  <c r="AH29" i="12"/>
  <c r="AH28" i="12"/>
  <c r="AH27" i="12"/>
  <c r="AH24" i="12"/>
  <c r="AH23" i="12"/>
  <c r="AH22" i="12"/>
  <c r="AH21" i="12"/>
  <c r="AH20" i="12"/>
  <c r="AH19" i="12"/>
  <c r="AH18" i="12"/>
  <c r="AH17" i="12"/>
  <c r="AH16" i="12"/>
  <c r="AH15" i="12"/>
  <c r="AH14" i="12"/>
  <c r="AH13" i="12"/>
  <c r="AH12" i="12"/>
  <c r="AI151" i="12"/>
  <c r="AI26" i="12"/>
  <c r="AH143" i="13"/>
  <c r="AH81" i="13"/>
  <c r="O143" i="5"/>
  <c r="O38" i="5"/>
  <c r="O143" i="22"/>
  <c r="P143" i="22"/>
  <c r="P81" i="22"/>
  <c r="P49" i="22"/>
  <c r="O81" i="9"/>
  <c r="P151" i="9"/>
  <c r="P143" i="9"/>
  <c r="P49" i="9"/>
  <c r="P150" i="3"/>
  <c r="O150" i="3"/>
  <c r="N150" i="3"/>
  <c r="M150" i="3"/>
  <c r="L150" i="3"/>
  <c r="K150" i="3"/>
  <c r="J150" i="3"/>
  <c r="I150" i="3"/>
  <c r="H150" i="3"/>
  <c r="G150" i="3"/>
  <c r="F150" i="3"/>
  <c r="E150" i="3"/>
  <c r="P149" i="3"/>
  <c r="O149" i="3"/>
  <c r="N149" i="3"/>
  <c r="M149" i="3"/>
  <c r="L149" i="3"/>
  <c r="K149" i="3"/>
  <c r="J149" i="3"/>
  <c r="I149" i="3"/>
  <c r="H149" i="3"/>
  <c r="G149" i="3"/>
  <c r="F149" i="3"/>
  <c r="E149" i="3"/>
  <c r="P148" i="3"/>
  <c r="O148" i="3"/>
  <c r="N148" i="3"/>
  <c r="M148" i="3"/>
  <c r="L148" i="3"/>
  <c r="K148" i="3"/>
  <c r="J148" i="3"/>
  <c r="I148" i="3"/>
  <c r="H148" i="3"/>
  <c r="G148" i="3"/>
  <c r="F148" i="3"/>
  <c r="E148" i="3"/>
  <c r="P147" i="3"/>
  <c r="O147" i="3"/>
  <c r="N147" i="3"/>
  <c r="M147" i="3"/>
  <c r="L147" i="3"/>
  <c r="K147" i="3"/>
  <c r="J147" i="3"/>
  <c r="I147" i="3"/>
  <c r="H147" i="3"/>
  <c r="G147" i="3"/>
  <c r="F147" i="3"/>
  <c r="E147" i="3"/>
  <c r="P146" i="3"/>
  <c r="O146" i="3"/>
  <c r="N146" i="3"/>
  <c r="M146" i="3"/>
  <c r="L146" i="3"/>
  <c r="K146" i="3"/>
  <c r="J146" i="3"/>
  <c r="I146" i="3"/>
  <c r="H146" i="3"/>
  <c r="G146" i="3"/>
  <c r="F146" i="3"/>
  <c r="E146" i="3"/>
  <c r="P145" i="3"/>
  <c r="O145" i="3"/>
  <c r="O151" i="3" s="1"/>
  <c r="N145" i="3"/>
  <c r="M145" i="3"/>
  <c r="L145" i="3"/>
  <c r="K145" i="3"/>
  <c r="J145" i="3"/>
  <c r="I145" i="3"/>
  <c r="H145" i="3"/>
  <c r="G145" i="3"/>
  <c r="F145" i="3"/>
  <c r="E145" i="3"/>
  <c r="P144" i="3"/>
  <c r="O144" i="3"/>
  <c r="N144" i="3"/>
  <c r="M144" i="3"/>
  <c r="L144" i="3"/>
  <c r="K144" i="3"/>
  <c r="J144" i="3"/>
  <c r="I144" i="3"/>
  <c r="H144" i="3"/>
  <c r="G144" i="3"/>
  <c r="F144" i="3"/>
  <c r="E144" i="3"/>
  <c r="P142" i="3"/>
  <c r="O142" i="3"/>
  <c r="N142" i="3"/>
  <c r="M142" i="3"/>
  <c r="L142" i="3"/>
  <c r="K142" i="3"/>
  <c r="J142" i="3"/>
  <c r="I142" i="3"/>
  <c r="H142" i="3"/>
  <c r="G142" i="3"/>
  <c r="F142" i="3"/>
  <c r="E142" i="3"/>
  <c r="P141" i="3"/>
  <c r="O141" i="3"/>
  <c r="N141" i="3"/>
  <c r="M141" i="3"/>
  <c r="L141" i="3"/>
  <c r="K141" i="3"/>
  <c r="J141" i="3"/>
  <c r="I141" i="3"/>
  <c r="H141" i="3"/>
  <c r="G141" i="3"/>
  <c r="F141" i="3"/>
  <c r="E141" i="3"/>
  <c r="P140" i="3"/>
  <c r="O140" i="3"/>
  <c r="O143" i="3" s="1"/>
  <c r="N140" i="3"/>
  <c r="M140" i="3"/>
  <c r="L140" i="3"/>
  <c r="K140" i="3"/>
  <c r="J140" i="3"/>
  <c r="I140" i="3"/>
  <c r="H140" i="3"/>
  <c r="G140" i="3"/>
  <c r="F140" i="3"/>
  <c r="E140" i="3"/>
  <c r="P139" i="3"/>
  <c r="O139" i="3"/>
  <c r="N139" i="3"/>
  <c r="M139" i="3"/>
  <c r="L139" i="3"/>
  <c r="K139" i="3"/>
  <c r="J139" i="3"/>
  <c r="I139" i="3"/>
  <c r="H139" i="3"/>
  <c r="G139" i="3"/>
  <c r="F139" i="3"/>
  <c r="E139" i="3"/>
  <c r="P137" i="3"/>
  <c r="O137" i="3"/>
  <c r="N137" i="3"/>
  <c r="M137" i="3"/>
  <c r="L137" i="3"/>
  <c r="K137" i="3"/>
  <c r="J137" i="3"/>
  <c r="I137" i="3"/>
  <c r="H137" i="3"/>
  <c r="G137" i="3"/>
  <c r="F137" i="3"/>
  <c r="E137" i="3"/>
  <c r="P136" i="3"/>
  <c r="O136" i="3"/>
  <c r="N136" i="3"/>
  <c r="M136" i="3"/>
  <c r="L136" i="3"/>
  <c r="K136" i="3"/>
  <c r="J136" i="3"/>
  <c r="I136" i="3"/>
  <c r="H136" i="3"/>
  <c r="G136" i="3"/>
  <c r="F136" i="3"/>
  <c r="E136" i="3"/>
  <c r="P135" i="3"/>
  <c r="O135" i="3"/>
  <c r="N135" i="3"/>
  <c r="M135" i="3"/>
  <c r="L135" i="3"/>
  <c r="K135" i="3"/>
  <c r="J135" i="3"/>
  <c r="I135" i="3"/>
  <c r="H135" i="3"/>
  <c r="G135" i="3"/>
  <c r="F135" i="3"/>
  <c r="E135" i="3"/>
  <c r="P134" i="3"/>
  <c r="O134" i="3"/>
  <c r="N134" i="3"/>
  <c r="M134" i="3"/>
  <c r="L134" i="3"/>
  <c r="K134" i="3"/>
  <c r="J134" i="3"/>
  <c r="I134" i="3"/>
  <c r="H134" i="3"/>
  <c r="G134" i="3"/>
  <c r="F134" i="3"/>
  <c r="E134" i="3"/>
  <c r="P133" i="3"/>
  <c r="O133" i="3"/>
  <c r="N133" i="3"/>
  <c r="M133" i="3"/>
  <c r="L133" i="3"/>
  <c r="K133" i="3"/>
  <c r="J133" i="3"/>
  <c r="I133" i="3"/>
  <c r="H133" i="3"/>
  <c r="G133" i="3"/>
  <c r="F133" i="3"/>
  <c r="E133" i="3"/>
  <c r="P132" i="3"/>
  <c r="O132" i="3"/>
  <c r="N132" i="3"/>
  <c r="M132" i="3"/>
  <c r="L132" i="3"/>
  <c r="K132" i="3"/>
  <c r="J132" i="3"/>
  <c r="I132" i="3"/>
  <c r="H132" i="3"/>
  <c r="G132" i="3"/>
  <c r="F132" i="3"/>
  <c r="E132" i="3"/>
  <c r="P131" i="3"/>
  <c r="O131" i="3"/>
  <c r="N131" i="3"/>
  <c r="M131" i="3"/>
  <c r="L131" i="3"/>
  <c r="K131" i="3"/>
  <c r="J131" i="3"/>
  <c r="I131" i="3"/>
  <c r="H131" i="3"/>
  <c r="G131" i="3"/>
  <c r="F131" i="3"/>
  <c r="E131" i="3"/>
  <c r="P130" i="3"/>
  <c r="O130" i="3"/>
  <c r="N130" i="3"/>
  <c r="M130" i="3"/>
  <c r="L130" i="3"/>
  <c r="K130" i="3"/>
  <c r="J130" i="3"/>
  <c r="I130" i="3"/>
  <c r="H130" i="3"/>
  <c r="G130" i="3"/>
  <c r="F130" i="3"/>
  <c r="E130" i="3"/>
  <c r="P129" i="3"/>
  <c r="O129" i="3"/>
  <c r="N129" i="3"/>
  <c r="M129" i="3"/>
  <c r="L129" i="3"/>
  <c r="K129" i="3"/>
  <c r="J129" i="3"/>
  <c r="I129" i="3"/>
  <c r="H129" i="3"/>
  <c r="G129" i="3"/>
  <c r="F129" i="3"/>
  <c r="E129" i="3"/>
  <c r="P128" i="3"/>
  <c r="O128" i="3"/>
  <c r="N128" i="3"/>
  <c r="M128" i="3"/>
  <c r="L128" i="3"/>
  <c r="K128" i="3"/>
  <c r="J128" i="3"/>
  <c r="I128" i="3"/>
  <c r="H128" i="3"/>
  <c r="G128" i="3"/>
  <c r="F128" i="3"/>
  <c r="E128" i="3"/>
  <c r="P127" i="3"/>
  <c r="O127" i="3"/>
  <c r="N127" i="3"/>
  <c r="M127" i="3"/>
  <c r="L127" i="3"/>
  <c r="K127" i="3"/>
  <c r="J127" i="3"/>
  <c r="I127" i="3"/>
  <c r="H127" i="3"/>
  <c r="G127" i="3"/>
  <c r="F127" i="3"/>
  <c r="E127" i="3"/>
  <c r="P126" i="3"/>
  <c r="O126" i="3"/>
  <c r="N126" i="3"/>
  <c r="M126" i="3"/>
  <c r="L126" i="3"/>
  <c r="K126" i="3"/>
  <c r="J126" i="3"/>
  <c r="I126" i="3"/>
  <c r="H126" i="3"/>
  <c r="G126" i="3"/>
  <c r="F126" i="3"/>
  <c r="E126" i="3"/>
  <c r="P125" i="3"/>
  <c r="O125" i="3"/>
  <c r="N125" i="3"/>
  <c r="M125" i="3"/>
  <c r="L125" i="3"/>
  <c r="K125" i="3"/>
  <c r="J125" i="3"/>
  <c r="I125" i="3"/>
  <c r="H125" i="3"/>
  <c r="G125" i="3"/>
  <c r="F125" i="3"/>
  <c r="E125" i="3"/>
  <c r="P123" i="3"/>
  <c r="O123" i="3"/>
  <c r="N123" i="3"/>
  <c r="M123" i="3"/>
  <c r="L123" i="3"/>
  <c r="K123" i="3"/>
  <c r="J123" i="3"/>
  <c r="I123" i="3"/>
  <c r="H123" i="3"/>
  <c r="G123" i="3"/>
  <c r="F123" i="3"/>
  <c r="E123" i="3"/>
  <c r="P122" i="3"/>
  <c r="O122" i="3"/>
  <c r="N122" i="3"/>
  <c r="M122" i="3"/>
  <c r="L122" i="3"/>
  <c r="K122" i="3"/>
  <c r="J122" i="3"/>
  <c r="I122" i="3"/>
  <c r="H122" i="3"/>
  <c r="G122" i="3"/>
  <c r="F122" i="3"/>
  <c r="E122" i="3"/>
  <c r="P121" i="3"/>
  <c r="O121" i="3"/>
  <c r="N121" i="3"/>
  <c r="M121" i="3"/>
  <c r="L121" i="3"/>
  <c r="K121" i="3"/>
  <c r="J121" i="3"/>
  <c r="I121" i="3"/>
  <c r="H121" i="3"/>
  <c r="G121" i="3"/>
  <c r="F121" i="3"/>
  <c r="E121" i="3"/>
  <c r="P120" i="3"/>
  <c r="O120" i="3"/>
  <c r="N120" i="3"/>
  <c r="M120" i="3"/>
  <c r="L120" i="3"/>
  <c r="K120" i="3"/>
  <c r="J120" i="3"/>
  <c r="I120" i="3"/>
  <c r="H120" i="3"/>
  <c r="G120" i="3"/>
  <c r="F120" i="3"/>
  <c r="E120" i="3"/>
  <c r="P119" i="3"/>
  <c r="O119" i="3"/>
  <c r="N119" i="3"/>
  <c r="M119" i="3"/>
  <c r="L119" i="3"/>
  <c r="K119" i="3"/>
  <c r="J119" i="3"/>
  <c r="I119" i="3"/>
  <c r="H119" i="3"/>
  <c r="G119" i="3"/>
  <c r="F119" i="3"/>
  <c r="E119" i="3"/>
  <c r="P118" i="3"/>
  <c r="O118" i="3"/>
  <c r="N118" i="3"/>
  <c r="M118" i="3"/>
  <c r="L118" i="3"/>
  <c r="K118" i="3"/>
  <c r="J118" i="3"/>
  <c r="I118" i="3"/>
  <c r="H118" i="3"/>
  <c r="G118" i="3"/>
  <c r="F118" i="3"/>
  <c r="E118" i="3"/>
  <c r="P117" i="3"/>
  <c r="O117" i="3"/>
  <c r="N117" i="3"/>
  <c r="M117" i="3"/>
  <c r="L117" i="3"/>
  <c r="K117" i="3"/>
  <c r="J117" i="3"/>
  <c r="I117" i="3"/>
  <c r="H117" i="3"/>
  <c r="G117" i="3"/>
  <c r="F117" i="3"/>
  <c r="E117" i="3"/>
  <c r="P116" i="3"/>
  <c r="O116" i="3"/>
  <c r="N116" i="3"/>
  <c r="M116" i="3"/>
  <c r="L116" i="3"/>
  <c r="K116" i="3"/>
  <c r="J116" i="3"/>
  <c r="I116" i="3"/>
  <c r="H116" i="3"/>
  <c r="G116" i="3"/>
  <c r="F116" i="3"/>
  <c r="E116" i="3"/>
  <c r="P115" i="3"/>
  <c r="O115" i="3"/>
  <c r="N115" i="3"/>
  <c r="M115" i="3"/>
  <c r="L115" i="3"/>
  <c r="K115" i="3"/>
  <c r="J115" i="3"/>
  <c r="I115" i="3"/>
  <c r="H115" i="3"/>
  <c r="G115" i="3"/>
  <c r="F115" i="3"/>
  <c r="E115" i="3"/>
  <c r="P114" i="3"/>
  <c r="O114" i="3"/>
  <c r="N114" i="3"/>
  <c r="M114" i="3"/>
  <c r="L114" i="3"/>
  <c r="K114" i="3"/>
  <c r="J114" i="3"/>
  <c r="I114" i="3"/>
  <c r="H114" i="3"/>
  <c r="G114" i="3"/>
  <c r="F114" i="3"/>
  <c r="E114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P112" i="3"/>
  <c r="O112" i="3"/>
  <c r="N112" i="3"/>
  <c r="M112" i="3"/>
  <c r="L112" i="3"/>
  <c r="K112" i="3"/>
  <c r="J112" i="3"/>
  <c r="I112" i="3"/>
  <c r="H112" i="3"/>
  <c r="G112" i="3"/>
  <c r="F112" i="3"/>
  <c r="E112" i="3"/>
  <c r="P110" i="3"/>
  <c r="O110" i="3"/>
  <c r="N110" i="3"/>
  <c r="M110" i="3"/>
  <c r="L110" i="3"/>
  <c r="K110" i="3"/>
  <c r="J110" i="3"/>
  <c r="I110" i="3"/>
  <c r="H110" i="3"/>
  <c r="G110" i="3"/>
  <c r="F110" i="3"/>
  <c r="E110" i="3"/>
  <c r="P109" i="3"/>
  <c r="O109" i="3"/>
  <c r="N109" i="3"/>
  <c r="M109" i="3"/>
  <c r="L109" i="3"/>
  <c r="K109" i="3"/>
  <c r="J109" i="3"/>
  <c r="I109" i="3"/>
  <c r="H109" i="3"/>
  <c r="G109" i="3"/>
  <c r="F109" i="3"/>
  <c r="E109" i="3"/>
  <c r="P108" i="3"/>
  <c r="O108" i="3"/>
  <c r="N108" i="3"/>
  <c r="M108" i="3"/>
  <c r="L108" i="3"/>
  <c r="K108" i="3"/>
  <c r="J108" i="3"/>
  <c r="I108" i="3"/>
  <c r="H108" i="3"/>
  <c r="G108" i="3"/>
  <c r="F108" i="3"/>
  <c r="E108" i="3"/>
  <c r="P107" i="3"/>
  <c r="O107" i="3"/>
  <c r="N107" i="3"/>
  <c r="M107" i="3"/>
  <c r="L107" i="3"/>
  <c r="K107" i="3"/>
  <c r="J107" i="3"/>
  <c r="I107" i="3"/>
  <c r="H107" i="3"/>
  <c r="G107" i="3"/>
  <c r="F107" i="3"/>
  <c r="E107" i="3"/>
  <c r="P106" i="3"/>
  <c r="O106" i="3"/>
  <c r="N106" i="3"/>
  <c r="M106" i="3"/>
  <c r="L106" i="3"/>
  <c r="K106" i="3"/>
  <c r="J106" i="3"/>
  <c r="I106" i="3"/>
  <c r="H106" i="3"/>
  <c r="G106" i="3"/>
  <c r="F106" i="3"/>
  <c r="E106" i="3"/>
  <c r="P105" i="3"/>
  <c r="O105" i="3"/>
  <c r="N105" i="3"/>
  <c r="M105" i="3"/>
  <c r="L105" i="3"/>
  <c r="K105" i="3"/>
  <c r="J105" i="3"/>
  <c r="I105" i="3"/>
  <c r="H105" i="3"/>
  <c r="G105" i="3"/>
  <c r="F105" i="3"/>
  <c r="E105" i="3"/>
  <c r="P104" i="3"/>
  <c r="O104" i="3"/>
  <c r="N104" i="3"/>
  <c r="M104" i="3"/>
  <c r="L104" i="3"/>
  <c r="K104" i="3"/>
  <c r="J104" i="3"/>
  <c r="I104" i="3"/>
  <c r="H104" i="3"/>
  <c r="G104" i="3"/>
  <c r="F104" i="3"/>
  <c r="E104" i="3"/>
  <c r="P103" i="3"/>
  <c r="O103" i="3"/>
  <c r="N103" i="3"/>
  <c r="M103" i="3"/>
  <c r="L103" i="3"/>
  <c r="K103" i="3"/>
  <c r="J103" i="3"/>
  <c r="I103" i="3"/>
  <c r="H103" i="3"/>
  <c r="G103" i="3"/>
  <c r="F103" i="3"/>
  <c r="E103" i="3"/>
  <c r="P102" i="3"/>
  <c r="O102" i="3"/>
  <c r="N102" i="3"/>
  <c r="M102" i="3"/>
  <c r="L102" i="3"/>
  <c r="K102" i="3"/>
  <c r="J102" i="3"/>
  <c r="I102" i="3"/>
  <c r="H102" i="3"/>
  <c r="G102" i="3"/>
  <c r="F102" i="3"/>
  <c r="E102" i="3"/>
  <c r="P101" i="3"/>
  <c r="O101" i="3"/>
  <c r="N101" i="3"/>
  <c r="M101" i="3"/>
  <c r="L101" i="3"/>
  <c r="K101" i="3"/>
  <c r="J101" i="3"/>
  <c r="I101" i="3"/>
  <c r="H101" i="3"/>
  <c r="G101" i="3"/>
  <c r="F101" i="3"/>
  <c r="E101" i="3"/>
  <c r="P100" i="3"/>
  <c r="O100" i="3"/>
  <c r="N100" i="3"/>
  <c r="M100" i="3"/>
  <c r="L100" i="3"/>
  <c r="K100" i="3"/>
  <c r="J100" i="3"/>
  <c r="I100" i="3"/>
  <c r="H100" i="3"/>
  <c r="G100" i="3"/>
  <c r="F100" i="3"/>
  <c r="E100" i="3"/>
  <c r="P99" i="3"/>
  <c r="O99" i="3"/>
  <c r="N99" i="3"/>
  <c r="M99" i="3"/>
  <c r="L99" i="3"/>
  <c r="K99" i="3"/>
  <c r="J99" i="3"/>
  <c r="I99" i="3"/>
  <c r="H99" i="3"/>
  <c r="G99" i="3"/>
  <c r="F99" i="3"/>
  <c r="E99" i="3"/>
  <c r="P98" i="3"/>
  <c r="O98" i="3"/>
  <c r="N98" i="3"/>
  <c r="M98" i="3"/>
  <c r="L98" i="3"/>
  <c r="K98" i="3"/>
  <c r="J98" i="3"/>
  <c r="I98" i="3"/>
  <c r="H98" i="3"/>
  <c r="G98" i="3"/>
  <c r="F98" i="3"/>
  <c r="E98" i="3"/>
  <c r="P97" i="3"/>
  <c r="O97" i="3"/>
  <c r="N97" i="3"/>
  <c r="M97" i="3"/>
  <c r="L97" i="3"/>
  <c r="K97" i="3"/>
  <c r="J97" i="3"/>
  <c r="I97" i="3"/>
  <c r="H97" i="3"/>
  <c r="G97" i="3"/>
  <c r="F97" i="3"/>
  <c r="E97" i="3"/>
  <c r="P96" i="3"/>
  <c r="O96" i="3"/>
  <c r="N96" i="3"/>
  <c r="M96" i="3"/>
  <c r="L96" i="3"/>
  <c r="K96" i="3"/>
  <c r="J96" i="3"/>
  <c r="I96" i="3"/>
  <c r="H96" i="3"/>
  <c r="G96" i="3"/>
  <c r="F96" i="3"/>
  <c r="E96" i="3"/>
  <c r="P95" i="3"/>
  <c r="O95" i="3"/>
  <c r="N95" i="3"/>
  <c r="M95" i="3"/>
  <c r="L95" i="3"/>
  <c r="K95" i="3"/>
  <c r="J95" i="3"/>
  <c r="I95" i="3"/>
  <c r="H95" i="3"/>
  <c r="G95" i="3"/>
  <c r="F95" i="3"/>
  <c r="E95" i="3"/>
  <c r="P94" i="3"/>
  <c r="O94" i="3"/>
  <c r="N94" i="3"/>
  <c r="M94" i="3"/>
  <c r="L94" i="3"/>
  <c r="K94" i="3"/>
  <c r="J94" i="3"/>
  <c r="I94" i="3"/>
  <c r="H94" i="3"/>
  <c r="G94" i="3"/>
  <c r="F94" i="3"/>
  <c r="E94" i="3"/>
  <c r="P93" i="3"/>
  <c r="O93" i="3"/>
  <c r="N93" i="3"/>
  <c r="M93" i="3"/>
  <c r="L93" i="3"/>
  <c r="K93" i="3"/>
  <c r="J93" i="3"/>
  <c r="I93" i="3"/>
  <c r="H93" i="3"/>
  <c r="G93" i="3"/>
  <c r="F93" i="3"/>
  <c r="E93" i="3"/>
  <c r="P91" i="3"/>
  <c r="O91" i="3"/>
  <c r="N91" i="3"/>
  <c r="M91" i="3"/>
  <c r="L91" i="3"/>
  <c r="K91" i="3"/>
  <c r="J91" i="3"/>
  <c r="I91" i="3"/>
  <c r="H91" i="3"/>
  <c r="G91" i="3"/>
  <c r="F91" i="3"/>
  <c r="E91" i="3"/>
  <c r="P90" i="3"/>
  <c r="O90" i="3"/>
  <c r="N90" i="3"/>
  <c r="M90" i="3"/>
  <c r="L90" i="3"/>
  <c r="K90" i="3"/>
  <c r="J90" i="3"/>
  <c r="I90" i="3"/>
  <c r="H90" i="3"/>
  <c r="G90" i="3"/>
  <c r="F90" i="3"/>
  <c r="E90" i="3"/>
  <c r="P89" i="3"/>
  <c r="O89" i="3"/>
  <c r="N89" i="3"/>
  <c r="M89" i="3"/>
  <c r="L89" i="3"/>
  <c r="K89" i="3"/>
  <c r="J89" i="3"/>
  <c r="I89" i="3"/>
  <c r="H89" i="3"/>
  <c r="G89" i="3"/>
  <c r="F89" i="3"/>
  <c r="E89" i="3"/>
  <c r="P88" i="3"/>
  <c r="O88" i="3"/>
  <c r="N88" i="3"/>
  <c r="M88" i="3"/>
  <c r="L88" i="3"/>
  <c r="K88" i="3"/>
  <c r="J88" i="3"/>
  <c r="I88" i="3"/>
  <c r="H88" i="3"/>
  <c r="G88" i="3"/>
  <c r="F88" i="3"/>
  <c r="E88" i="3"/>
  <c r="P87" i="3"/>
  <c r="O87" i="3"/>
  <c r="N87" i="3"/>
  <c r="M87" i="3"/>
  <c r="L87" i="3"/>
  <c r="K87" i="3"/>
  <c r="J87" i="3"/>
  <c r="I87" i="3"/>
  <c r="H87" i="3"/>
  <c r="G87" i="3"/>
  <c r="F87" i="3"/>
  <c r="E87" i="3"/>
  <c r="P86" i="3"/>
  <c r="O86" i="3"/>
  <c r="N86" i="3"/>
  <c r="M86" i="3"/>
  <c r="L86" i="3"/>
  <c r="K86" i="3"/>
  <c r="J86" i="3"/>
  <c r="I86" i="3"/>
  <c r="H86" i="3"/>
  <c r="G86" i="3"/>
  <c r="F86" i="3"/>
  <c r="E86" i="3"/>
  <c r="P85" i="3"/>
  <c r="O85" i="3"/>
  <c r="N85" i="3"/>
  <c r="M85" i="3"/>
  <c r="L85" i="3"/>
  <c r="K85" i="3"/>
  <c r="J85" i="3"/>
  <c r="I85" i="3"/>
  <c r="H85" i="3"/>
  <c r="G85" i="3"/>
  <c r="F85" i="3"/>
  <c r="E85" i="3"/>
  <c r="P84" i="3"/>
  <c r="O84" i="3"/>
  <c r="N84" i="3"/>
  <c r="M84" i="3"/>
  <c r="L84" i="3"/>
  <c r="K84" i="3"/>
  <c r="J84" i="3"/>
  <c r="I84" i="3"/>
  <c r="H84" i="3"/>
  <c r="G84" i="3"/>
  <c r="F84" i="3"/>
  <c r="E84" i="3"/>
  <c r="P83" i="3"/>
  <c r="O83" i="3"/>
  <c r="N83" i="3"/>
  <c r="M83" i="3"/>
  <c r="L83" i="3"/>
  <c r="K83" i="3"/>
  <c r="J83" i="3"/>
  <c r="I83" i="3"/>
  <c r="H83" i="3"/>
  <c r="G83" i="3"/>
  <c r="F83" i="3"/>
  <c r="E83" i="3"/>
  <c r="P82" i="3"/>
  <c r="O82" i="3"/>
  <c r="O92" i="3" s="1"/>
  <c r="N82" i="3"/>
  <c r="M82" i="3"/>
  <c r="L82" i="3"/>
  <c r="K82" i="3"/>
  <c r="J82" i="3"/>
  <c r="I82" i="3"/>
  <c r="H82" i="3"/>
  <c r="G82" i="3"/>
  <c r="F82" i="3"/>
  <c r="E82" i="3"/>
  <c r="P80" i="3"/>
  <c r="O80" i="3"/>
  <c r="N80" i="3"/>
  <c r="M80" i="3"/>
  <c r="L80" i="3"/>
  <c r="K80" i="3"/>
  <c r="J80" i="3"/>
  <c r="I80" i="3"/>
  <c r="H80" i="3"/>
  <c r="G80" i="3"/>
  <c r="F80" i="3"/>
  <c r="E80" i="3"/>
  <c r="P79" i="3"/>
  <c r="O79" i="3"/>
  <c r="N79" i="3"/>
  <c r="M79" i="3"/>
  <c r="L79" i="3"/>
  <c r="K79" i="3"/>
  <c r="J79" i="3"/>
  <c r="I79" i="3"/>
  <c r="H79" i="3"/>
  <c r="G79" i="3"/>
  <c r="F79" i="3"/>
  <c r="E79" i="3"/>
  <c r="P78" i="3"/>
  <c r="O78" i="3"/>
  <c r="N78" i="3"/>
  <c r="M78" i="3"/>
  <c r="L78" i="3"/>
  <c r="K78" i="3"/>
  <c r="J78" i="3"/>
  <c r="I78" i="3"/>
  <c r="H78" i="3"/>
  <c r="G78" i="3"/>
  <c r="F78" i="3"/>
  <c r="E78" i="3"/>
  <c r="P77" i="3"/>
  <c r="P81" i="3" s="1"/>
  <c r="O77" i="3"/>
  <c r="O81" i="3" s="1"/>
  <c r="N77" i="3"/>
  <c r="M77" i="3"/>
  <c r="L77" i="3"/>
  <c r="K77" i="3"/>
  <c r="J77" i="3"/>
  <c r="I77" i="3"/>
  <c r="H77" i="3"/>
  <c r="G77" i="3"/>
  <c r="F77" i="3"/>
  <c r="E77" i="3"/>
  <c r="P76" i="3"/>
  <c r="O76" i="3"/>
  <c r="N76" i="3"/>
  <c r="M76" i="3"/>
  <c r="L76" i="3"/>
  <c r="K76" i="3"/>
  <c r="J76" i="3"/>
  <c r="I76" i="3"/>
  <c r="H76" i="3"/>
  <c r="G76" i="3"/>
  <c r="F76" i="3"/>
  <c r="E76" i="3"/>
  <c r="P74" i="3"/>
  <c r="O74" i="3"/>
  <c r="N74" i="3"/>
  <c r="M74" i="3"/>
  <c r="L74" i="3"/>
  <c r="K74" i="3"/>
  <c r="J74" i="3"/>
  <c r="I74" i="3"/>
  <c r="H74" i="3"/>
  <c r="G74" i="3"/>
  <c r="F74" i="3"/>
  <c r="E74" i="3"/>
  <c r="P73" i="3"/>
  <c r="O73" i="3"/>
  <c r="N73" i="3"/>
  <c r="M73" i="3"/>
  <c r="L73" i="3"/>
  <c r="K73" i="3"/>
  <c r="J73" i="3"/>
  <c r="I73" i="3"/>
  <c r="H73" i="3"/>
  <c r="G73" i="3"/>
  <c r="F73" i="3"/>
  <c r="E73" i="3"/>
  <c r="P72" i="3"/>
  <c r="O72" i="3"/>
  <c r="N72" i="3"/>
  <c r="M72" i="3"/>
  <c r="L72" i="3"/>
  <c r="K72" i="3"/>
  <c r="J72" i="3"/>
  <c r="I72" i="3"/>
  <c r="H72" i="3"/>
  <c r="G72" i="3"/>
  <c r="F72" i="3"/>
  <c r="E72" i="3"/>
  <c r="P71" i="3"/>
  <c r="O71" i="3"/>
  <c r="N71" i="3"/>
  <c r="M71" i="3"/>
  <c r="L71" i="3"/>
  <c r="K71" i="3"/>
  <c r="J71" i="3"/>
  <c r="I71" i="3"/>
  <c r="H71" i="3"/>
  <c r="G71" i="3"/>
  <c r="F71" i="3"/>
  <c r="E71" i="3"/>
  <c r="P70" i="3"/>
  <c r="O70" i="3"/>
  <c r="N70" i="3"/>
  <c r="M70" i="3"/>
  <c r="L70" i="3"/>
  <c r="K70" i="3"/>
  <c r="J70" i="3"/>
  <c r="I70" i="3"/>
  <c r="H70" i="3"/>
  <c r="G70" i="3"/>
  <c r="F70" i="3"/>
  <c r="E70" i="3"/>
  <c r="P69" i="3"/>
  <c r="O69" i="3"/>
  <c r="N69" i="3"/>
  <c r="M69" i="3"/>
  <c r="L69" i="3"/>
  <c r="K69" i="3"/>
  <c r="J69" i="3"/>
  <c r="I69" i="3"/>
  <c r="H69" i="3"/>
  <c r="G69" i="3"/>
  <c r="F69" i="3"/>
  <c r="E69" i="3"/>
  <c r="P68" i="3"/>
  <c r="O68" i="3"/>
  <c r="N68" i="3"/>
  <c r="M68" i="3"/>
  <c r="L68" i="3"/>
  <c r="K68" i="3"/>
  <c r="J68" i="3"/>
  <c r="I68" i="3"/>
  <c r="H68" i="3"/>
  <c r="G68" i="3"/>
  <c r="F68" i="3"/>
  <c r="E68" i="3"/>
  <c r="P67" i="3"/>
  <c r="O67" i="3"/>
  <c r="N67" i="3"/>
  <c r="M67" i="3"/>
  <c r="L67" i="3"/>
  <c r="K67" i="3"/>
  <c r="J67" i="3"/>
  <c r="I67" i="3"/>
  <c r="H67" i="3"/>
  <c r="G67" i="3"/>
  <c r="F67" i="3"/>
  <c r="E67" i="3"/>
  <c r="P66" i="3"/>
  <c r="P75" i="3" s="1"/>
  <c r="O66" i="3"/>
  <c r="O75" i="3" s="1"/>
  <c r="N66" i="3"/>
  <c r="M66" i="3"/>
  <c r="L66" i="3"/>
  <c r="K66" i="3"/>
  <c r="J66" i="3"/>
  <c r="I66" i="3"/>
  <c r="H66" i="3"/>
  <c r="G66" i="3"/>
  <c r="F66" i="3"/>
  <c r="E66" i="3"/>
  <c r="P65" i="3"/>
  <c r="O65" i="3"/>
  <c r="N65" i="3"/>
  <c r="M65" i="3"/>
  <c r="L65" i="3"/>
  <c r="K65" i="3"/>
  <c r="J65" i="3"/>
  <c r="I65" i="3"/>
  <c r="H65" i="3"/>
  <c r="G65" i="3"/>
  <c r="F65" i="3"/>
  <c r="E65" i="3"/>
  <c r="P62" i="3"/>
  <c r="O62" i="3"/>
  <c r="N62" i="3"/>
  <c r="M62" i="3"/>
  <c r="L62" i="3"/>
  <c r="K62" i="3"/>
  <c r="J62" i="3"/>
  <c r="I62" i="3"/>
  <c r="H62" i="3"/>
  <c r="G62" i="3"/>
  <c r="F62" i="3"/>
  <c r="E62" i="3"/>
  <c r="P61" i="3"/>
  <c r="O61" i="3"/>
  <c r="N61" i="3"/>
  <c r="M61" i="3"/>
  <c r="L61" i="3"/>
  <c r="K61" i="3"/>
  <c r="J61" i="3"/>
  <c r="I61" i="3"/>
  <c r="H61" i="3"/>
  <c r="G61" i="3"/>
  <c r="F61" i="3"/>
  <c r="E61" i="3"/>
  <c r="P60" i="3"/>
  <c r="O60" i="3"/>
  <c r="N60" i="3"/>
  <c r="M60" i="3"/>
  <c r="L60" i="3"/>
  <c r="K60" i="3"/>
  <c r="J60" i="3"/>
  <c r="I60" i="3"/>
  <c r="H60" i="3"/>
  <c r="G60" i="3"/>
  <c r="F60" i="3"/>
  <c r="E60" i="3"/>
  <c r="P59" i="3"/>
  <c r="O59" i="3"/>
  <c r="N59" i="3"/>
  <c r="M59" i="3"/>
  <c r="L59" i="3"/>
  <c r="K59" i="3"/>
  <c r="J59" i="3"/>
  <c r="I59" i="3"/>
  <c r="H59" i="3"/>
  <c r="G59" i="3"/>
  <c r="F59" i="3"/>
  <c r="E59" i="3"/>
  <c r="P58" i="3"/>
  <c r="O58" i="3"/>
  <c r="N58" i="3"/>
  <c r="M58" i="3"/>
  <c r="L58" i="3"/>
  <c r="K58" i="3"/>
  <c r="J58" i="3"/>
  <c r="I58" i="3"/>
  <c r="H58" i="3"/>
  <c r="G58" i="3"/>
  <c r="F58" i="3"/>
  <c r="E58" i="3"/>
  <c r="P57" i="3"/>
  <c r="O57" i="3"/>
  <c r="N57" i="3"/>
  <c r="M57" i="3"/>
  <c r="L57" i="3"/>
  <c r="K57" i="3"/>
  <c r="J57" i="3"/>
  <c r="I57" i="3"/>
  <c r="H57" i="3"/>
  <c r="G57" i="3"/>
  <c r="F57" i="3"/>
  <c r="E57" i="3"/>
  <c r="P56" i="3"/>
  <c r="O56" i="3"/>
  <c r="N56" i="3"/>
  <c r="M56" i="3"/>
  <c r="L56" i="3"/>
  <c r="K56" i="3"/>
  <c r="J56" i="3"/>
  <c r="I56" i="3"/>
  <c r="H56" i="3"/>
  <c r="G56" i="3"/>
  <c r="F56" i="3"/>
  <c r="E56" i="3"/>
  <c r="P55" i="3"/>
  <c r="O55" i="3"/>
  <c r="N55" i="3"/>
  <c r="M55" i="3"/>
  <c r="L55" i="3"/>
  <c r="K55" i="3"/>
  <c r="J55" i="3"/>
  <c r="I55" i="3"/>
  <c r="H55" i="3"/>
  <c r="G55" i="3"/>
  <c r="F55" i="3"/>
  <c r="E55" i="3"/>
  <c r="P54" i="3"/>
  <c r="O54" i="3"/>
  <c r="N54" i="3"/>
  <c r="M54" i="3"/>
  <c r="L54" i="3"/>
  <c r="K54" i="3"/>
  <c r="J54" i="3"/>
  <c r="I54" i="3"/>
  <c r="H54" i="3"/>
  <c r="G54" i="3"/>
  <c r="F54" i="3"/>
  <c r="E54" i="3"/>
  <c r="P53" i="3"/>
  <c r="O53" i="3"/>
  <c r="N53" i="3"/>
  <c r="M53" i="3"/>
  <c r="L53" i="3"/>
  <c r="K53" i="3"/>
  <c r="J53" i="3"/>
  <c r="I53" i="3"/>
  <c r="H53" i="3"/>
  <c r="G53" i="3"/>
  <c r="F53" i="3"/>
  <c r="E53" i="3"/>
  <c r="P52" i="3"/>
  <c r="O52" i="3"/>
  <c r="N52" i="3"/>
  <c r="M52" i="3"/>
  <c r="L52" i="3"/>
  <c r="K52" i="3"/>
  <c r="J52" i="3"/>
  <c r="I52" i="3"/>
  <c r="H52" i="3"/>
  <c r="G52" i="3"/>
  <c r="F52" i="3"/>
  <c r="E52" i="3"/>
  <c r="P51" i="3"/>
  <c r="O51" i="3"/>
  <c r="N51" i="3"/>
  <c r="M51" i="3"/>
  <c r="L51" i="3"/>
  <c r="K51" i="3"/>
  <c r="J51" i="3"/>
  <c r="I51" i="3"/>
  <c r="H51" i="3"/>
  <c r="G51" i="3"/>
  <c r="F51" i="3"/>
  <c r="E51" i="3"/>
  <c r="P50" i="3"/>
  <c r="O50" i="3"/>
  <c r="N50" i="3"/>
  <c r="M50" i="3"/>
  <c r="L50" i="3"/>
  <c r="K50" i="3"/>
  <c r="J50" i="3"/>
  <c r="I50" i="3"/>
  <c r="H50" i="3"/>
  <c r="G50" i="3"/>
  <c r="F50" i="3"/>
  <c r="E50" i="3"/>
  <c r="P48" i="3"/>
  <c r="O48" i="3"/>
  <c r="N48" i="3"/>
  <c r="M48" i="3"/>
  <c r="L48" i="3"/>
  <c r="K48" i="3"/>
  <c r="J48" i="3"/>
  <c r="I48" i="3"/>
  <c r="H48" i="3"/>
  <c r="G48" i="3"/>
  <c r="F48" i="3"/>
  <c r="E48" i="3"/>
  <c r="P47" i="3"/>
  <c r="O47" i="3"/>
  <c r="N47" i="3"/>
  <c r="M47" i="3"/>
  <c r="L47" i="3"/>
  <c r="K47" i="3"/>
  <c r="J47" i="3"/>
  <c r="I47" i="3"/>
  <c r="H47" i="3"/>
  <c r="G47" i="3"/>
  <c r="F47" i="3"/>
  <c r="E47" i="3"/>
  <c r="P46" i="3"/>
  <c r="O46" i="3"/>
  <c r="N46" i="3"/>
  <c r="M46" i="3"/>
  <c r="L46" i="3"/>
  <c r="K46" i="3"/>
  <c r="J46" i="3"/>
  <c r="I46" i="3"/>
  <c r="H46" i="3"/>
  <c r="G46" i="3"/>
  <c r="F46" i="3"/>
  <c r="E46" i="3"/>
  <c r="P45" i="3"/>
  <c r="O45" i="3"/>
  <c r="N45" i="3"/>
  <c r="M45" i="3"/>
  <c r="L45" i="3"/>
  <c r="K45" i="3"/>
  <c r="J45" i="3"/>
  <c r="I45" i="3"/>
  <c r="H45" i="3"/>
  <c r="G45" i="3"/>
  <c r="F45" i="3"/>
  <c r="E45" i="3"/>
  <c r="P44" i="3"/>
  <c r="O44" i="3"/>
  <c r="N44" i="3"/>
  <c r="M44" i="3"/>
  <c r="L44" i="3"/>
  <c r="K44" i="3"/>
  <c r="J44" i="3"/>
  <c r="I44" i="3"/>
  <c r="H44" i="3"/>
  <c r="G44" i="3"/>
  <c r="F44" i="3"/>
  <c r="E44" i="3"/>
  <c r="P43" i="3"/>
  <c r="O43" i="3"/>
  <c r="N43" i="3"/>
  <c r="M43" i="3"/>
  <c r="L43" i="3"/>
  <c r="K43" i="3"/>
  <c r="J43" i="3"/>
  <c r="I43" i="3"/>
  <c r="H43" i="3"/>
  <c r="G43" i="3"/>
  <c r="F43" i="3"/>
  <c r="E43" i="3"/>
  <c r="P42" i="3"/>
  <c r="O42" i="3"/>
  <c r="N42" i="3"/>
  <c r="M42" i="3"/>
  <c r="L42" i="3"/>
  <c r="K42" i="3"/>
  <c r="J42" i="3"/>
  <c r="I42" i="3"/>
  <c r="H42" i="3"/>
  <c r="G42" i="3"/>
  <c r="F42" i="3"/>
  <c r="E42" i="3"/>
  <c r="P41" i="3"/>
  <c r="O41" i="3"/>
  <c r="N41" i="3"/>
  <c r="M41" i="3"/>
  <c r="L41" i="3"/>
  <c r="K41" i="3"/>
  <c r="J41" i="3"/>
  <c r="I41" i="3"/>
  <c r="H41" i="3"/>
  <c r="G41" i="3"/>
  <c r="F41" i="3"/>
  <c r="E41" i="3"/>
  <c r="P40" i="3"/>
  <c r="O40" i="3"/>
  <c r="N40" i="3"/>
  <c r="M40" i="3"/>
  <c r="L40" i="3"/>
  <c r="K40" i="3"/>
  <c r="J40" i="3"/>
  <c r="I40" i="3"/>
  <c r="H40" i="3"/>
  <c r="G40" i="3"/>
  <c r="F40" i="3"/>
  <c r="E40" i="3"/>
  <c r="P39" i="3"/>
  <c r="P49" i="3" s="1"/>
  <c r="O39" i="3"/>
  <c r="O49" i="3" s="1"/>
  <c r="N39" i="3"/>
  <c r="M39" i="3"/>
  <c r="L39" i="3"/>
  <c r="K39" i="3"/>
  <c r="J39" i="3"/>
  <c r="I39" i="3"/>
  <c r="H39" i="3"/>
  <c r="G39" i="3"/>
  <c r="F39" i="3"/>
  <c r="E39" i="3"/>
  <c r="P37" i="3"/>
  <c r="O37" i="3"/>
  <c r="N37" i="3"/>
  <c r="M37" i="3"/>
  <c r="L37" i="3"/>
  <c r="K37" i="3"/>
  <c r="J37" i="3"/>
  <c r="I37" i="3"/>
  <c r="H37" i="3"/>
  <c r="G37" i="3"/>
  <c r="F37" i="3"/>
  <c r="E37" i="3"/>
  <c r="P36" i="3"/>
  <c r="O36" i="3"/>
  <c r="N36" i="3"/>
  <c r="M36" i="3"/>
  <c r="L36" i="3"/>
  <c r="K36" i="3"/>
  <c r="J36" i="3"/>
  <c r="I36" i="3"/>
  <c r="H36" i="3"/>
  <c r="G36" i="3"/>
  <c r="F36" i="3"/>
  <c r="E36" i="3"/>
  <c r="P35" i="3"/>
  <c r="O35" i="3"/>
  <c r="N35" i="3"/>
  <c r="M35" i="3"/>
  <c r="L35" i="3"/>
  <c r="K35" i="3"/>
  <c r="J35" i="3"/>
  <c r="I35" i="3"/>
  <c r="H35" i="3"/>
  <c r="G35" i="3"/>
  <c r="F35" i="3"/>
  <c r="E35" i="3"/>
  <c r="P34" i="3"/>
  <c r="O34" i="3"/>
  <c r="N34" i="3"/>
  <c r="M34" i="3"/>
  <c r="L34" i="3"/>
  <c r="K34" i="3"/>
  <c r="J34" i="3"/>
  <c r="I34" i="3"/>
  <c r="H34" i="3"/>
  <c r="G34" i="3"/>
  <c r="F34" i="3"/>
  <c r="E34" i="3"/>
  <c r="P33" i="3"/>
  <c r="O33" i="3"/>
  <c r="N33" i="3"/>
  <c r="M33" i="3"/>
  <c r="L33" i="3"/>
  <c r="K33" i="3"/>
  <c r="J33" i="3"/>
  <c r="I33" i="3"/>
  <c r="H33" i="3"/>
  <c r="G33" i="3"/>
  <c r="F33" i="3"/>
  <c r="E33" i="3"/>
  <c r="P32" i="3"/>
  <c r="O32" i="3"/>
  <c r="N32" i="3"/>
  <c r="M32" i="3"/>
  <c r="L32" i="3"/>
  <c r="K32" i="3"/>
  <c r="J32" i="3"/>
  <c r="I32" i="3"/>
  <c r="H32" i="3"/>
  <c r="G32" i="3"/>
  <c r="F32" i="3"/>
  <c r="E32" i="3"/>
  <c r="P31" i="3"/>
  <c r="O31" i="3"/>
  <c r="N31" i="3"/>
  <c r="M31" i="3"/>
  <c r="L31" i="3"/>
  <c r="K31" i="3"/>
  <c r="J31" i="3"/>
  <c r="I31" i="3"/>
  <c r="H31" i="3"/>
  <c r="G31" i="3"/>
  <c r="F31" i="3"/>
  <c r="E31" i="3"/>
  <c r="P30" i="3"/>
  <c r="O30" i="3"/>
  <c r="N30" i="3"/>
  <c r="M30" i="3"/>
  <c r="L30" i="3"/>
  <c r="K30" i="3"/>
  <c r="J30" i="3"/>
  <c r="I30" i="3"/>
  <c r="H30" i="3"/>
  <c r="G30" i="3"/>
  <c r="F30" i="3"/>
  <c r="E30" i="3"/>
  <c r="P29" i="3"/>
  <c r="O29" i="3"/>
  <c r="N29" i="3"/>
  <c r="M29" i="3"/>
  <c r="L29" i="3"/>
  <c r="K29" i="3"/>
  <c r="J29" i="3"/>
  <c r="I29" i="3"/>
  <c r="H29" i="3"/>
  <c r="G29" i="3"/>
  <c r="F29" i="3"/>
  <c r="E29" i="3"/>
  <c r="P28" i="3"/>
  <c r="P38" i="3" s="1"/>
  <c r="O28" i="3"/>
  <c r="O38" i="3" s="1"/>
  <c r="N28" i="3"/>
  <c r="M28" i="3"/>
  <c r="L28" i="3"/>
  <c r="K28" i="3"/>
  <c r="J28" i="3"/>
  <c r="I28" i="3"/>
  <c r="H28" i="3"/>
  <c r="G28" i="3"/>
  <c r="F28" i="3"/>
  <c r="E28" i="3"/>
  <c r="P27" i="3"/>
  <c r="O27" i="3"/>
  <c r="N27" i="3"/>
  <c r="M27" i="3"/>
  <c r="L27" i="3"/>
  <c r="K27" i="3"/>
  <c r="J27" i="3"/>
  <c r="I27" i="3"/>
  <c r="H27" i="3"/>
  <c r="G27" i="3"/>
  <c r="F27" i="3"/>
  <c r="E27" i="3"/>
  <c r="P25" i="3"/>
  <c r="O25" i="3"/>
  <c r="N25" i="3"/>
  <c r="M25" i="3"/>
  <c r="L25" i="3"/>
  <c r="K25" i="3"/>
  <c r="J25" i="3"/>
  <c r="I25" i="3"/>
  <c r="H25" i="3"/>
  <c r="G25" i="3"/>
  <c r="F25" i="3"/>
  <c r="E25" i="3"/>
  <c r="P24" i="3"/>
  <c r="O24" i="3"/>
  <c r="N24" i="3"/>
  <c r="M24" i="3"/>
  <c r="L24" i="3"/>
  <c r="K24" i="3"/>
  <c r="J24" i="3"/>
  <c r="I24" i="3"/>
  <c r="H24" i="3"/>
  <c r="G24" i="3"/>
  <c r="F24" i="3"/>
  <c r="E24" i="3"/>
  <c r="P23" i="3"/>
  <c r="O23" i="3"/>
  <c r="N23" i="3"/>
  <c r="M23" i="3"/>
  <c r="L23" i="3"/>
  <c r="K23" i="3"/>
  <c r="J23" i="3"/>
  <c r="I23" i="3"/>
  <c r="H23" i="3"/>
  <c r="G23" i="3"/>
  <c r="F23" i="3"/>
  <c r="E23" i="3"/>
  <c r="P22" i="3"/>
  <c r="O22" i="3"/>
  <c r="N22" i="3"/>
  <c r="M22" i="3"/>
  <c r="L22" i="3"/>
  <c r="K22" i="3"/>
  <c r="J22" i="3"/>
  <c r="I22" i="3"/>
  <c r="H22" i="3"/>
  <c r="G22" i="3"/>
  <c r="F22" i="3"/>
  <c r="E22" i="3"/>
  <c r="P21" i="3"/>
  <c r="O21" i="3"/>
  <c r="N21" i="3"/>
  <c r="M21" i="3"/>
  <c r="L21" i="3"/>
  <c r="K21" i="3"/>
  <c r="J21" i="3"/>
  <c r="I21" i="3"/>
  <c r="H21" i="3"/>
  <c r="G21" i="3"/>
  <c r="F21" i="3"/>
  <c r="E21" i="3"/>
  <c r="P20" i="3"/>
  <c r="O20" i="3"/>
  <c r="N20" i="3"/>
  <c r="M20" i="3"/>
  <c r="L20" i="3"/>
  <c r="K20" i="3"/>
  <c r="J20" i="3"/>
  <c r="I20" i="3"/>
  <c r="H20" i="3"/>
  <c r="G20" i="3"/>
  <c r="F20" i="3"/>
  <c r="E20" i="3"/>
  <c r="P19" i="3"/>
  <c r="O19" i="3"/>
  <c r="N19" i="3"/>
  <c r="M19" i="3"/>
  <c r="L19" i="3"/>
  <c r="K19" i="3"/>
  <c r="J19" i="3"/>
  <c r="I19" i="3"/>
  <c r="H19" i="3"/>
  <c r="G19" i="3"/>
  <c r="F19" i="3"/>
  <c r="E19" i="3"/>
  <c r="P18" i="3"/>
  <c r="O18" i="3"/>
  <c r="N18" i="3"/>
  <c r="M18" i="3"/>
  <c r="L18" i="3"/>
  <c r="K18" i="3"/>
  <c r="J18" i="3"/>
  <c r="I18" i="3"/>
  <c r="H18" i="3"/>
  <c r="G18" i="3"/>
  <c r="F18" i="3"/>
  <c r="E18" i="3"/>
  <c r="P17" i="3"/>
  <c r="O17" i="3"/>
  <c r="N17" i="3"/>
  <c r="M17" i="3"/>
  <c r="L17" i="3"/>
  <c r="K17" i="3"/>
  <c r="J17" i="3"/>
  <c r="I17" i="3"/>
  <c r="H17" i="3"/>
  <c r="G17" i="3"/>
  <c r="F17" i="3"/>
  <c r="E17" i="3"/>
  <c r="P16" i="3"/>
  <c r="O16" i="3"/>
  <c r="N16" i="3"/>
  <c r="M16" i="3"/>
  <c r="L16" i="3"/>
  <c r="K16" i="3"/>
  <c r="J16" i="3"/>
  <c r="I16" i="3"/>
  <c r="H16" i="3"/>
  <c r="G16" i="3"/>
  <c r="F16" i="3"/>
  <c r="E16" i="3"/>
  <c r="P15" i="3"/>
  <c r="O15" i="3"/>
  <c r="N15" i="3"/>
  <c r="M15" i="3"/>
  <c r="L15" i="3"/>
  <c r="K15" i="3"/>
  <c r="J15" i="3"/>
  <c r="I15" i="3"/>
  <c r="H15" i="3"/>
  <c r="G15" i="3"/>
  <c r="F15" i="3"/>
  <c r="E15" i="3"/>
  <c r="P14" i="3"/>
  <c r="O14" i="3"/>
  <c r="N14" i="3"/>
  <c r="M14" i="3"/>
  <c r="L14" i="3"/>
  <c r="K14" i="3"/>
  <c r="J14" i="3"/>
  <c r="I14" i="3"/>
  <c r="H14" i="3"/>
  <c r="G14" i="3"/>
  <c r="F14" i="3"/>
  <c r="E14" i="3"/>
  <c r="P13" i="3"/>
  <c r="O13" i="3"/>
  <c r="N13" i="3"/>
  <c r="M13" i="3"/>
  <c r="L13" i="3"/>
  <c r="K13" i="3"/>
  <c r="J13" i="3"/>
  <c r="I13" i="3"/>
  <c r="H13" i="3"/>
  <c r="G13" i="3"/>
  <c r="F13" i="3"/>
  <c r="E13" i="3"/>
  <c r="P12" i="3"/>
  <c r="O12" i="3"/>
  <c r="N12" i="3"/>
  <c r="M12" i="3"/>
  <c r="L12" i="3"/>
  <c r="K12" i="3"/>
  <c r="J12" i="3"/>
  <c r="I12" i="3"/>
  <c r="H12" i="3"/>
  <c r="G12" i="3"/>
  <c r="F12" i="3"/>
  <c r="E12" i="3"/>
  <c r="P138" i="3"/>
  <c r="P124" i="3"/>
  <c r="P111" i="3"/>
  <c r="P92" i="3"/>
  <c r="O138" i="3"/>
  <c r="O124" i="3"/>
  <c r="O111" i="3"/>
  <c r="P151" i="3"/>
  <c r="P143" i="3"/>
  <c r="D26" i="2"/>
  <c r="R49" i="2"/>
  <c r="R38" i="2"/>
  <c r="R26" i="2"/>
  <c r="R138" i="2"/>
  <c r="R151" i="2"/>
  <c r="R143" i="2"/>
  <c r="R124" i="2"/>
  <c r="R111" i="2"/>
  <c r="R92" i="2"/>
  <c r="R81" i="2"/>
  <c r="R75" i="2"/>
  <c r="R64" i="2"/>
  <c r="AY25" i="2"/>
  <c r="AM25" i="2"/>
  <c r="AN25" i="2"/>
  <c r="AO25" i="2"/>
  <c r="AO26" i="2" s="1"/>
  <c r="AP25" i="2"/>
  <c r="AQ25" i="2"/>
  <c r="AR25" i="2"/>
  <c r="AS25" i="2"/>
  <c r="AS26" i="2" s="1"/>
  <c r="AT25" i="2"/>
  <c r="AU25" i="2"/>
  <c r="AV25" i="2"/>
  <c r="AW25" i="2"/>
  <c r="AX25" i="2"/>
  <c r="AX150" i="2"/>
  <c r="AW150" i="2"/>
  <c r="AV150" i="2"/>
  <c r="AU150" i="2"/>
  <c r="AT150" i="2"/>
  <c r="AS150" i="2"/>
  <c r="AR150" i="2"/>
  <c r="AQ150" i="2"/>
  <c r="AP150" i="2"/>
  <c r="AO150" i="2"/>
  <c r="AN150" i="2"/>
  <c r="AM150" i="2"/>
  <c r="AX149" i="2"/>
  <c r="AW149" i="2"/>
  <c r="AV149" i="2"/>
  <c r="AU149" i="2"/>
  <c r="AT149" i="2"/>
  <c r="AS149" i="2"/>
  <c r="AR149" i="2"/>
  <c r="AQ149" i="2"/>
  <c r="AP149" i="2"/>
  <c r="AO149" i="2"/>
  <c r="AN149" i="2"/>
  <c r="AM149" i="2"/>
  <c r="AX148" i="2"/>
  <c r="AW148" i="2"/>
  <c r="AV148" i="2"/>
  <c r="AU148" i="2"/>
  <c r="AT148" i="2"/>
  <c r="AS148" i="2"/>
  <c r="AR148" i="2"/>
  <c r="AQ148" i="2"/>
  <c r="AP148" i="2"/>
  <c r="AO148" i="2"/>
  <c r="AN148" i="2"/>
  <c r="AM148" i="2"/>
  <c r="AX147" i="2"/>
  <c r="AW147" i="2"/>
  <c r="AV147" i="2"/>
  <c r="AU147" i="2"/>
  <c r="AT147" i="2"/>
  <c r="AS147" i="2"/>
  <c r="AR147" i="2"/>
  <c r="AQ147" i="2"/>
  <c r="AP147" i="2"/>
  <c r="AO147" i="2"/>
  <c r="AN147" i="2"/>
  <c r="AM147" i="2"/>
  <c r="AX146" i="2"/>
  <c r="AW146" i="2"/>
  <c r="AV146" i="2"/>
  <c r="AU146" i="2"/>
  <c r="AT146" i="2"/>
  <c r="AS146" i="2"/>
  <c r="AR146" i="2"/>
  <c r="AQ146" i="2"/>
  <c r="AP146" i="2"/>
  <c r="AO146" i="2"/>
  <c r="AN146" i="2"/>
  <c r="AM146" i="2"/>
  <c r="AX145" i="2"/>
  <c r="AW145" i="2"/>
  <c r="AV145" i="2"/>
  <c r="AU145" i="2"/>
  <c r="AT145" i="2"/>
  <c r="AS145" i="2"/>
  <c r="AR145" i="2"/>
  <c r="AQ145" i="2"/>
  <c r="AP145" i="2"/>
  <c r="AO145" i="2"/>
  <c r="AN145" i="2"/>
  <c r="AM145" i="2"/>
  <c r="AX144" i="2"/>
  <c r="AW144" i="2"/>
  <c r="AV144" i="2"/>
  <c r="AU144" i="2"/>
  <c r="AT144" i="2"/>
  <c r="AS144" i="2"/>
  <c r="AR144" i="2"/>
  <c r="AQ144" i="2"/>
  <c r="AP144" i="2"/>
  <c r="AO144" i="2"/>
  <c r="AN144" i="2"/>
  <c r="AM144" i="2"/>
  <c r="AX142" i="2"/>
  <c r="AW142" i="2"/>
  <c r="AV142" i="2"/>
  <c r="AU142" i="2"/>
  <c r="AT142" i="2"/>
  <c r="AS142" i="2"/>
  <c r="AR142" i="2"/>
  <c r="AQ142" i="2"/>
  <c r="AP142" i="2"/>
  <c r="AO142" i="2"/>
  <c r="AN142" i="2"/>
  <c r="AM142" i="2"/>
  <c r="AX141" i="2"/>
  <c r="AW141" i="2"/>
  <c r="AV141" i="2"/>
  <c r="AU141" i="2"/>
  <c r="AT141" i="2"/>
  <c r="AS141" i="2"/>
  <c r="AR141" i="2"/>
  <c r="AQ141" i="2"/>
  <c r="AP141" i="2"/>
  <c r="AO141" i="2"/>
  <c r="AN141" i="2"/>
  <c r="AM141" i="2"/>
  <c r="AX140" i="2"/>
  <c r="AW140" i="2"/>
  <c r="AV140" i="2"/>
  <c r="AU140" i="2"/>
  <c r="AT140" i="2"/>
  <c r="AS140" i="2"/>
  <c r="AR140" i="2"/>
  <c r="AQ140" i="2"/>
  <c r="AP140" i="2"/>
  <c r="AO140" i="2"/>
  <c r="AN140" i="2"/>
  <c r="AM140" i="2"/>
  <c r="AX139" i="2"/>
  <c r="AW139" i="2"/>
  <c r="AV139" i="2"/>
  <c r="AU139" i="2"/>
  <c r="AT139" i="2"/>
  <c r="AS139" i="2"/>
  <c r="AR139" i="2"/>
  <c r="AQ139" i="2"/>
  <c r="AP139" i="2"/>
  <c r="AO139" i="2"/>
  <c r="AN139" i="2"/>
  <c r="AM139" i="2"/>
  <c r="AX137" i="2"/>
  <c r="AW137" i="2"/>
  <c r="AV137" i="2"/>
  <c r="AU137" i="2"/>
  <c r="AT137" i="2"/>
  <c r="AS137" i="2"/>
  <c r="AR137" i="2"/>
  <c r="AQ137" i="2"/>
  <c r="AP137" i="2"/>
  <c r="AO137" i="2"/>
  <c r="AN137" i="2"/>
  <c r="AM137" i="2"/>
  <c r="AX136" i="2"/>
  <c r="AW136" i="2"/>
  <c r="AV136" i="2"/>
  <c r="AU136" i="2"/>
  <c r="AT136" i="2"/>
  <c r="AS136" i="2"/>
  <c r="AR136" i="2"/>
  <c r="AQ136" i="2"/>
  <c r="AP136" i="2"/>
  <c r="AO136" i="2"/>
  <c r="AN136" i="2"/>
  <c r="AM136" i="2"/>
  <c r="AX135" i="2"/>
  <c r="AW135" i="2"/>
  <c r="AV135" i="2"/>
  <c r="AU135" i="2"/>
  <c r="AT135" i="2"/>
  <c r="AS135" i="2"/>
  <c r="AR135" i="2"/>
  <c r="AQ135" i="2"/>
  <c r="AP135" i="2"/>
  <c r="AO135" i="2"/>
  <c r="AN135" i="2"/>
  <c r="AM135" i="2"/>
  <c r="AX134" i="2"/>
  <c r="AW134" i="2"/>
  <c r="AV134" i="2"/>
  <c r="AU134" i="2"/>
  <c r="AT134" i="2"/>
  <c r="AS134" i="2"/>
  <c r="AR134" i="2"/>
  <c r="AQ134" i="2"/>
  <c r="AP134" i="2"/>
  <c r="AO134" i="2"/>
  <c r="AN134" i="2"/>
  <c r="AM134" i="2"/>
  <c r="AX133" i="2"/>
  <c r="AW133" i="2"/>
  <c r="AV133" i="2"/>
  <c r="AU133" i="2"/>
  <c r="AT133" i="2"/>
  <c r="AS133" i="2"/>
  <c r="AR133" i="2"/>
  <c r="AQ133" i="2"/>
  <c r="AP133" i="2"/>
  <c r="AO133" i="2"/>
  <c r="AN133" i="2"/>
  <c r="AM133" i="2"/>
  <c r="AX132" i="2"/>
  <c r="AW132" i="2"/>
  <c r="AV132" i="2"/>
  <c r="AU132" i="2"/>
  <c r="AT132" i="2"/>
  <c r="AS132" i="2"/>
  <c r="AR132" i="2"/>
  <c r="AQ132" i="2"/>
  <c r="AP132" i="2"/>
  <c r="AO132" i="2"/>
  <c r="AN132" i="2"/>
  <c r="AM132" i="2"/>
  <c r="AX131" i="2"/>
  <c r="AW131" i="2"/>
  <c r="AV131" i="2"/>
  <c r="AU131" i="2"/>
  <c r="AT131" i="2"/>
  <c r="AS131" i="2"/>
  <c r="AR131" i="2"/>
  <c r="AQ131" i="2"/>
  <c r="AP131" i="2"/>
  <c r="AO131" i="2"/>
  <c r="AN131" i="2"/>
  <c r="AM131" i="2"/>
  <c r="AX130" i="2"/>
  <c r="AW130" i="2"/>
  <c r="AV130" i="2"/>
  <c r="AU130" i="2"/>
  <c r="AT130" i="2"/>
  <c r="AS130" i="2"/>
  <c r="AR130" i="2"/>
  <c r="AQ130" i="2"/>
  <c r="AP130" i="2"/>
  <c r="AO130" i="2"/>
  <c r="AN130" i="2"/>
  <c r="AM130" i="2"/>
  <c r="AX129" i="2"/>
  <c r="AW129" i="2"/>
  <c r="AV129" i="2"/>
  <c r="AU129" i="2"/>
  <c r="AT129" i="2"/>
  <c r="AS129" i="2"/>
  <c r="AR129" i="2"/>
  <c r="AQ129" i="2"/>
  <c r="AP129" i="2"/>
  <c r="AO129" i="2"/>
  <c r="AN129" i="2"/>
  <c r="AM129" i="2"/>
  <c r="AX128" i="2"/>
  <c r="AW128" i="2"/>
  <c r="AV128" i="2"/>
  <c r="AU128" i="2"/>
  <c r="AT128" i="2"/>
  <c r="AS128" i="2"/>
  <c r="AR128" i="2"/>
  <c r="AQ128" i="2"/>
  <c r="AP128" i="2"/>
  <c r="AO128" i="2"/>
  <c r="AN128" i="2"/>
  <c r="AM128" i="2"/>
  <c r="AX127" i="2"/>
  <c r="AW127" i="2"/>
  <c r="AV127" i="2"/>
  <c r="AU127" i="2"/>
  <c r="AT127" i="2"/>
  <c r="AS127" i="2"/>
  <c r="AR127" i="2"/>
  <c r="AQ127" i="2"/>
  <c r="AP127" i="2"/>
  <c r="AO127" i="2"/>
  <c r="AN127" i="2"/>
  <c r="AM127" i="2"/>
  <c r="AX126" i="2"/>
  <c r="AW126" i="2"/>
  <c r="AV126" i="2"/>
  <c r="AU126" i="2"/>
  <c r="AT126" i="2"/>
  <c r="AS126" i="2"/>
  <c r="AR126" i="2"/>
  <c r="AQ126" i="2"/>
  <c r="AP126" i="2"/>
  <c r="AO126" i="2"/>
  <c r="AN126" i="2"/>
  <c r="AM126" i="2"/>
  <c r="AX125" i="2"/>
  <c r="AW125" i="2"/>
  <c r="AW138" i="2" s="1"/>
  <c r="AV125" i="2"/>
  <c r="AU125" i="2"/>
  <c r="AT125" i="2"/>
  <c r="AS125" i="2"/>
  <c r="AR125" i="2"/>
  <c r="AQ125" i="2"/>
  <c r="AP125" i="2"/>
  <c r="AO125" i="2"/>
  <c r="AN125" i="2"/>
  <c r="AM125" i="2"/>
  <c r="AX123" i="2"/>
  <c r="AW123" i="2"/>
  <c r="AV123" i="2"/>
  <c r="AU123" i="2"/>
  <c r="AT123" i="2"/>
  <c r="AS123" i="2"/>
  <c r="AR123" i="2"/>
  <c r="AQ123" i="2"/>
  <c r="AP123" i="2"/>
  <c r="AO123" i="2"/>
  <c r="AN123" i="2"/>
  <c r="AM123" i="2"/>
  <c r="AX122" i="2"/>
  <c r="AW122" i="2"/>
  <c r="AV122" i="2"/>
  <c r="AU122" i="2"/>
  <c r="AT122" i="2"/>
  <c r="AS122" i="2"/>
  <c r="AR122" i="2"/>
  <c r="AQ122" i="2"/>
  <c r="AP122" i="2"/>
  <c r="AO122" i="2"/>
  <c r="AN122" i="2"/>
  <c r="AM122" i="2"/>
  <c r="AX121" i="2"/>
  <c r="AW121" i="2"/>
  <c r="AV121" i="2"/>
  <c r="AU121" i="2"/>
  <c r="AT121" i="2"/>
  <c r="AS121" i="2"/>
  <c r="AR121" i="2"/>
  <c r="AQ121" i="2"/>
  <c r="AP121" i="2"/>
  <c r="AO121" i="2"/>
  <c r="AN121" i="2"/>
  <c r="AM121" i="2"/>
  <c r="AX120" i="2"/>
  <c r="AW120" i="2"/>
  <c r="AV120" i="2"/>
  <c r="AU120" i="2"/>
  <c r="AT120" i="2"/>
  <c r="AS120" i="2"/>
  <c r="AR120" i="2"/>
  <c r="AQ120" i="2"/>
  <c r="AP120" i="2"/>
  <c r="AO120" i="2"/>
  <c r="AN120" i="2"/>
  <c r="AM120" i="2"/>
  <c r="AX119" i="2"/>
  <c r="AW119" i="2"/>
  <c r="AV119" i="2"/>
  <c r="AU119" i="2"/>
  <c r="AT119" i="2"/>
  <c r="AS119" i="2"/>
  <c r="AR119" i="2"/>
  <c r="AQ119" i="2"/>
  <c r="AP119" i="2"/>
  <c r="AO119" i="2"/>
  <c r="AN119" i="2"/>
  <c r="AM119" i="2"/>
  <c r="AX118" i="2"/>
  <c r="AW118" i="2"/>
  <c r="AV118" i="2"/>
  <c r="AU118" i="2"/>
  <c r="AT118" i="2"/>
  <c r="AS118" i="2"/>
  <c r="AR118" i="2"/>
  <c r="AQ118" i="2"/>
  <c r="AP118" i="2"/>
  <c r="AO118" i="2"/>
  <c r="AN118" i="2"/>
  <c r="AM118" i="2"/>
  <c r="AX117" i="2"/>
  <c r="AW117" i="2"/>
  <c r="AV117" i="2"/>
  <c r="AU117" i="2"/>
  <c r="AT117" i="2"/>
  <c r="AS117" i="2"/>
  <c r="AR117" i="2"/>
  <c r="AQ117" i="2"/>
  <c r="AP117" i="2"/>
  <c r="AO117" i="2"/>
  <c r="AN117" i="2"/>
  <c r="AM117" i="2"/>
  <c r="AX116" i="2"/>
  <c r="AW116" i="2"/>
  <c r="AV116" i="2"/>
  <c r="AU116" i="2"/>
  <c r="AT116" i="2"/>
  <c r="AS116" i="2"/>
  <c r="AR116" i="2"/>
  <c r="AQ116" i="2"/>
  <c r="AP116" i="2"/>
  <c r="AO116" i="2"/>
  <c r="AN116" i="2"/>
  <c r="AM116" i="2"/>
  <c r="AX115" i="2"/>
  <c r="AW115" i="2"/>
  <c r="AV115" i="2"/>
  <c r="AU115" i="2"/>
  <c r="AT115" i="2"/>
  <c r="AS115" i="2"/>
  <c r="AR115" i="2"/>
  <c r="AQ115" i="2"/>
  <c r="AP115" i="2"/>
  <c r="AO115" i="2"/>
  <c r="AN115" i="2"/>
  <c r="AM115" i="2"/>
  <c r="AX114" i="2"/>
  <c r="AW114" i="2"/>
  <c r="AV114" i="2"/>
  <c r="AU114" i="2"/>
  <c r="AT114" i="2"/>
  <c r="AS114" i="2"/>
  <c r="AR114" i="2"/>
  <c r="AQ114" i="2"/>
  <c r="AP114" i="2"/>
  <c r="AO114" i="2"/>
  <c r="AN114" i="2"/>
  <c r="AM114" i="2"/>
  <c r="AX113" i="2"/>
  <c r="AW113" i="2"/>
  <c r="AV113" i="2"/>
  <c r="AU113" i="2"/>
  <c r="AT113" i="2"/>
  <c r="AS113" i="2"/>
  <c r="AR113" i="2"/>
  <c r="AQ113" i="2"/>
  <c r="AP113" i="2"/>
  <c r="AO113" i="2"/>
  <c r="AN113" i="2"/>
  <c r="AM113" i="2"/>
  <c r="AX112" i="2"/>
  <c r="AW112" i="2"/>
  <c r="AV112" i="2"/>
  <c r="AU112" i="2"/>
  <c r="AT112" i="2"/>
  <c r="AS112" i="2"/>
  <c r="AR112" i="2"/>
  <c r="AQ112" i="2"/>
  <c r="AP112" i="2"/>
  <c r="AO112" i="2"/>
  <c r="AN112" i="2"/>
  <c r="AM112" i="2"/>
  <c r="AX110" i="2"/>
  <c r="AW110" i="2"/>
  <c r="AV110" i="2"/>
  <c r="AU110" i="2"/>
  <c r="AT110" i="2"/>
  <c r="AS110" i="2"/>
  <c r="AR110" i="2"/>
  <c r="AQ110" i="2"/>
  <c r="AP110" i="2"/>
  <c r="AO110" i="2"/>
  <c r="AN110" i="2"/>
  <c r="AM110" i="2"/>
  <c r="AX109" i="2"/>
  <c r="AW109" i="2"/>
  <c r="AV109" i="2"/>
  <c r="AU109" i="2"/>
  <c r="AT109" i="2"/>
  <c r="AS109" i="2"/>
  <c r="AR109" i="2"/>
  <c r="AQ109" i="2"/>
  <c r="AP109" i="2"/>
  <c r="AO109" i="2"/>
  <c r="AN109" i="2"/>
  <c r="AM109" i="2"/>
  <c r="AX108" i="2"/>
  <c r="AW108" i="2"/>
  <c r="AV108" i="2"/>
  <c r="AU108" i="2"/>
  <c r="AT108" i="2"/>
  <c r="AS108" i="2"/>
  <c r="AR108" i="2"/>
  <c r="AQ108" i="2"/>
  <c r="AP108" i="2"/>
  <c r="AO108" i="2"/>
  <c r="AN108" i="2"/>
  <c r="AM108" i="2"/>
  <c r="AX107" i="2"/>
  <c r="AW107" i="2"/>
  <c r="AV107" i="2"/>
  <c r="AU107" i="2"/>
  <c r="AT107" i="2"/>
  <c r="AS107" i="2"/>
  <c r="AR107" i="2"/>
  <c r="AQ107" i="2"/>
  <c r="AP107" i="2"/>
  <c r="AO107" i="2"/>
  <c r="AN107" i="2"/>
  <c r="AM107" i="2"/>
  <c r="AX106" i="2"/>
  <c r="AW106" i="2"/>
  <c r="AV106" i="2"/>
  <c r="AU106" i="2"/>
  <c r="AT106" i="2"/>
  <c r="AS106" i="2"/>
  <c r="AR106" i="2"/>
  <c r="AQ106" i="2"/>
  <c r="AP106" i="2"/>
  <c r="AO106" i="2"/>
  <c r="AN106" i="2"/>
  <c r="AM106" i="2"/>
  <c r="AX105" i="2"/>
  <c r="AW105" i="2"/>
  <c r="AV105" i="2"/>
  <c r="AU105" i="2"/>
  <c r="AT105" i="2"/>
  <c r="AS105" i="2"/>
  <c r="AR105" i="2"/>
  <c r="AQ105" i="2"/>
  <c r="AP105" i="2"/>
  <c r="AO105" i="2"/>
  <c r="AN105" i="2"/>
  <c r="AM105" i="2"/>
  <c r="AX104" i="2"/>
  <c r="AW104" i="2"/>
  <c r="AV104" i="2"/>
  <c r="AU104" i="2"/>
  <c r="AT104" i="2"/>
  <c r="AS104" i="2"/>
  <c r="AR104" i="2"/>
  <c r="AQ104" i="2"/>
  <c r="AP104" i="2"/>
  <c r="AO104" i="2"/>
  <c r="AN104" i="2"/>
  <c r="AM104" i="2"/>
  <c r="AX103" i="2"/>
  <c r="AW103" i="2"/>
  <c r="AV103" i="2"/>
  <c r="AU103" i="2"/>
  <c r="AT103" i="2"/>
  <c r="AS103" i="2"/>
  <c r="AR103" i="2"/>
  <c r="AQ103" i="2"/>
  <c r="AP103" i="2"/>
  <c r="AO103" i="2"/>
  <c r="AN103" i="2"/>
  <c r="AM103" i="2"/>
  <c r="AX102" i="2"/>
  <c r="AW102" i="2"/>
  <c r="AV102" i="2"/>
  <c r="AU102" i="2"/>
  <c r="AT102" i="2"/>
  <c r="AS102" i="2"/>
  <c r="AR102" i="2"/>
  <c r="AQ102" i="2"/>
  <c r="AP102" i="2"/>
  <c r="AO102" i="2"/>
  <c r="AN102" i="2"/>
  <c r="AM102" i="2"/>
  <c r="AX101" i="2"/>
  <c r="AW101" i="2"/>
  <c r="AV101" i="2"/>
  <c r="AU101" i="2"/>
  <c r="AT101" i="2"/>
  <c r="AS101" i="2"/>
  <c r="AR101" i="2"/>
  <c r="AQ101" i="2"/>
  <c r="AP101" i="2"/>
  <c r="AO101" i="2"/>
  <c r="AN101" i="2"/>
  <c r="AM101" i="2"/>
  <c r="AX100" i="2"/>
  <c r="AW100" i="2"/>
  <c r="AV100" i="2"/>
  <c r="AU100" i="2"/>
  <c r="AT100" i="2"/>
  <c r="AS100" i="2"/>
  <c r="AR100" i="2"/>
  <c r="AQ100" i="2"/>
  <c r="AP100" i="2"/>
  <c r="AO100" i="2"/>
  <c r="AN100" i="2"/>
  <c r="AM100" i="2"/>
  <c r="AX99" i="2"/>
  <c r="AW99" i="2"/>
  <c r="AV99" i="2"/>
  <c r="AU99" i="2"/>
  <c r="AT99" i="2"/>
  <c r="AS99" i="2"/>
  <c r="AR99" i="2"/>
  <c r="AQ99" i="2"/>
  <c r="AP99" i="2"/>
  <c r="AO99" i="2"/>
  <c r="AN99" i="2"/>
  <c r="AM99" i="2"/>
  <c r="AX98" i="2"/>
  <c r="AW98" i="2"/>
  <c r="AV98" i="2"/>
  <c r="AU98" i="2"/>
  <c r="AT98" i="2"/>
  <c r="AS98" i="2"/>
  <c r="AR98" i="2"/>
  <c r="AQ98" i="2"/>
  <c r="AP98" i="2"/>
  <c r="AO98" i="2"/>
  <c r="AN98" i="2"/>
  <c r="AM98" i="2"/>
  <c r="AX97" i="2"/>
  <c r="AW97" i="2"/>
  <c r="AV97" i="2"/>
  <c r="AU97" i="2"/>
  <c r="AT97" i="2"/>
  <c r="AS97" i="2"/>
  <c r="AR97" i="2"/>
  <c r="AQ97" i="2"/>
  <c r="AP97" i="2"/>
  <c r="AO97" i="2"/>
  <c r="AN97" i="2"/>
  <c r="AM97" i="2"/>
  <c r="AX96" i="2"/>
  <c r="AW96" i="2"/>
  <c r="AV96" i="2"/>
  <c r="AU96" i="2"/>
  <c r="AT96" i="2"/>
  <c r="AS96" i="2"/>
  <c r="AR96" i="2"/>
  <c r="AQ96" i="2"/>
  <c r="AP96" i="2"/>
  <c r="AO96" i="2"/>
  <c r="AN96" i="2"/>
  <c r="AM96" i="2"/>
  <c r="AX95" i="2"/>
  <c r="AW95" i="2"/>
  <c r="AV95" i="2"/>
  <c r="AU95" i="2"/>
  <c r="AT95" i="2"/>
  <c r="AS95" i="2"/>
  <c r="AR95" i="2"/>
  <c r="AQ95" i="2"/>
  <c r="AP95" i="2"/>
  <c r="AO95" i="2"/>
  <c r="AN95" i="2"/>
  <c r="AM95" i="2"/>
  <c r="AX94" i="2"/>
  <c r="AW94" i="2"/>
  <c r="AV94" i="2"/>
  <c r="AU94" i="2"/>
  <c r="AT94" i="2"/>
  <c r="AS94" i="2"/>
  <c r="AR94" i="2"/>
  <c r="AQ94" i="2"/>
  <c r="AP94" i="2"/>
  <c r="AO94" i="2"/>
  <c r="AN94" i="2"/>
  <c r="AM94" i="2"/>
  <c r="AX93" i="2"/>
  <c r="AW93" i="2"/>
  <c r="AV93" i="2"/>
  <c r="AU93" i="2"/>
  <c r="AT93" i="2"/>
  <c r="AS93" i="2"/>
  <c r="AR93" i="2"/>
  <c r="AQ93" i="2"/>
  <c r="AP93" i="2"/>
  <c r="AO93" i="2"/>
  <c r="AN93" i="2"/>
  <c r="AM93" i="2"/>
  <c r="AX91" i="2"/>
  <c r="AW91" i="2"/>
  <c r="AV91" i="2"/>
  <c r="AU91" i="2"/>
  <c r="AT91" i="2"/>
  <c r="AS91" i="2"/>
  <c r="AR91" i="2"/>
  <c r="AQ91" i="2"/>
  <c r="AP91" i="2"/>
  <c r="AO91" i="2"/>
  <c r="AN91" i="2"/>
  <c r="AM91" i="2"/>
  <c r="AX90" i="2"/>
  <c r="AW90" i="2"/>
  <c r="AV90" i="2"/>
  <c r="AU90" i="2"/>
  <c r="AT90" i="2"/>
  <c r="AS90" i="2"/>
  <c r="AR90" i="2"/>
  <c r="AQ90" i="2"/>
  <c r="AP90" i="2"/>
  <c r="AO90" i="2"/>
  <c r="AN90" i="2"/>
  <c r="AM90" i="2"/>
  <c r="AX89" i="2"/>
  <c r="AW89" i="2"/>
  <c r="AV89" i="2"/>
  <c r="AU89" i="2"/>
  <c r="AT89" i="2"/>
  <c r="AS89" i="2"/>
  <c r="AR89" i="2"/>
  <c r="AQ89" i="2"/>
  <c r="AP89" i="2"/>
  <c r="AO89" i="2"/>
  <c r="AN89" i="2"/>
  <c r="AM89" i="2"/>
  <c r="AX88" i="2"/>
  <c r="AW88" i="2"/>
  <c r="AV88" i="2"/>
  <c r="AU88" i="2"/>
  <c r="AT88" i="2"/>
  <c r="AS88" i="2"/>
  <c r="AR88" i="2"/>
  <c r="AQ88" i="2"/>
  <c r="AP88" i="2"/>
  <c r="AO88" i="2"/>
  <c r="AN88" i="2"/>
  <c r="AM88" i="2"/>
  <c r="AX87" i="2"/>
  <c r="AW87" i="2"/>
  <c r="AV87" i="2"/>
  <c r="AU87" i="2"/>
  <c r="AT87" i="2"/>
  <c r="AS87" i="2"/>
  <c r="AR87" i="2"/>
  <c r="AQ87" i="2"/>
  <c r="AP87" i="2"/>
  <c r="AO87" i="2"/>
  <c r="AN87" i="2"/>
  <c r="AM87" i="2"/>
  <c r="AX86" i="2"/>
  <c r="AW86" i="2"/>
  <c r="AV86" i="2"/>
  <c r="AU86" i="2"/>
  <c r="AT86" i="2"/>
  <c r="AS86" i="2"/>
  <c r="AR86" i="2"/>
  <c r="AQ86" i="2"/>
  <c r="AP86" i="2"/>
  <c r="AO86" i="2"/>
  <c r="AN86" i="2"/>
  <c r="AM86" i="2"/>
  <c r="AX85" i="2"/>
  <c r="AW85" i="2"/>
  <c r="AV85" i="2"/>
  <c r="AU85" i="2"/>
  <c r="AT85" i="2"/>
  <c r="AS85" i="2"/>
  <c r="AR85" i="2"/>
  <c r="AQ85" i="2"/>
  <c r="AP85" i="2"/>
  <c r="AO85" i="2"/>
  <c r="AN85" i="2"/>
  <c r="AM85" i="2"/>
  <c r="AX84" i="2"/>
  <c r="AW84" i="2"/>
  <c r="AV84" i="2"/>
  <c r="AU84" i="2"/>
  <c r="AT84" i="2"/>
  <c r="AS84" i="2"/>
  <c r="AR84" i="2"/>
  <c r="AQ84" i="2"/>
  <c r="AP84" i="2"/>
  <c r="AO84" i="2"/>
  <c r="AN84" i="2"/>
  <c r="AM84" i="2"/>
  <c r="AX83" i="2"/>
  <c r="AW83" i="2"/>
  <c r="AV83" i="2"/>
  <c r="AU83" i="2"/>
  <c r="AT83" i="2"/>
  <c r="AS83" i="2"/>
  <c r="AR83" i="2"/>
  <c r="AQ83" i="2"/>
  <c r="AP83" i="2"/>
  <c r="AO83" i="2"/>
  <c r="AN83" i="2"/>
  <c r="AM83" i="2"/>
  <c r="AX82" i="2"/>
  <c r="AW82" i="2"/>
  <c r="AV82" i="2"/>
  <c r="AU82" i="2"/>
  <c r="AT82" i="2"/>
  <c r="AS82" i="2"/>
  <c r="AR82" i="2"/>
  <c r="AQ82" i="2"/>
  <c r="AP82" i="2"/>
  <c r="AO82" i="2"/>
  <c r="AN82" i="2"/>
  <c r="AM82" i="2"/>
  <c r="AX80" i="2"/>
  <c r="AW80" i="2"/>
  <c r="AV80" i="2"/>
  <c r="AU80" i="2"/>
  <c r="AT80" i="2"/>
  <c r="AS80" i="2"/>
  <c r="AR80" i="2"/>
  <c r="AQ80" i="2"/>
  <c r="AP80" i="2"/>
  <c r="AO80" i="2"/>
  <c r="AN80" i="2"/>
  <c r="AM80" i="2"/>
  <c r="AX79" i="2"/>
  <c r="AW79" i="2"/>
  <c r="AV79" i="2"/>
  <c r="AU79" i="2"/>
  <c r="AT79" i="2"/>
  <c r="AS79" i="2"/>
  <c r="AR79" i="2"/>
  <c r="AQ79" i="2"/>
  <c r="AP79" i="2"/>
  <c r="AO79" i="2"/>
  <c r="AN79" i="2"/>
  <c r="AM79" i="2"/>
  <c r="AX78" i="2"/>
  <c r="AW78" i="2"/>
  <c r="AV78" i="2"/>
  <c r="AU78" i="2"/>
  <c r="AT78" i="2"/>
  <c r="AS78" i="2"/>
  <c r="AR78" i="2"/>
  <c r="AQ78" i="2"/>
  <c r="AP78" i="2"/>
  <c r="AO78" i="2"/>
  <c r="AN78" i="2"/>
  <c r="AM78" i="2"/>
  <c r="AX77" i="2"/>
  <c r="AW77" i="2"/>
  <c r="AW81" i="2" s="1"/>
  <c r="AV77" i="2"/>
  <c r="AU77" i="2"/>
  <c r="AT77" i="2"/>
  <c r="AS77" i="2"/>
  <c r="AR77" i="2"/>
  <c r="AQ77" i="2"/>
  <c r="AP77" i="2"/>
  <c r="AO77" i="2"/>
  <c r="AN77" i="2"/>
  <c r="AM77" i="2"/>
  <c r="AX76" i="2"/>
  <c r="AW76" i="2"/>
  <c r="AV76" i="2"/>
  <c r="AU76" i="2"/>
  <c r="AT76" i="2"/>
  <c r="AS76" i="2"/>
  <c r="AR76" i="2"/>
  <c r="AQ76" i="2"/>
  <c r="AP76" i="2"/>
  <c r="AO76" i="2"/>
  <c r="AN76" i="2"/>
  <c r="AM76" i="2"/>
  <c r="AX74" i="2"/>
  <c r="AW74" i="2"/>
  <c r="AV74" i="2"/>
  <c r="AU74" i="2"/>
  <c r="AT74" i="2"/>
  <c r="AS74" i="2"/>
  <c r="AR74" i="2"/>
  <c r="AQ74" i="2"/>
  <c r="AP74" i="2"/>
  <c r="AO74" i="2"/>
  <c r="AN74" i="2"/>
  <c r="AM74" i="2"/>
  <c r="AX73" i="2"/>
  <c r="AW73" i="2"/>
  <c r="AV73" i="2"/>
  <c r="AU73" i="2"/>
  <c r="AT73" i="2"/>
  <c r="AS73" i="2"/>
  <c r="AR73" i="2"/>
  <c r="AQ73" i="2"/>
  <c r="AP73" i="2"/>
  <c r="AO73" i="2"/>
  <c r="AN73" i="2"/>
  <c r="AM73" i="2"/>
  <c r="AX72" i="2"/>
  <c r="AW72" i="2"/>
  <c r="AV72" i="2"/>
  <c r="AU72" i="2"/>
  <c r="AT72" i="2"/>
  <c r="AS72" i="2"/>
  <c r="AR72" i="2"/>
  <c r="AQ72" i="2"/>
  <c r="AP72" i="2"/>
  <c r="AO72" i="2"/>
  <c r="AN72" i="2"/>
  <c r="AM72" i="2"/>
  <c r="AX71" i="2"/>
  <c r="AW71" i="2"/>
  <c r="AV71" i="2"/>
  <c r="AU71" i="2"/>
  <c r="AT71" i="2"/>
  <c r="AS71" i="2"/>
  <c r="AR71" i="2"/>
  <c r="AQ71" i="2"/>
  <c r="AP71" i="2"/>
  <c r="AO71" i="2"/>
  <c r="AN71" i="2"/>
  <c r="AM71" i="2"/>
  <c r="AX70" i="2"/>
  <c r="AW70" i="2"/>
  <c r="AV70" i="2"/>
  <c r="AU70" i="2"/>
  <c r="AT70" i="2"/>
  <c r="AS70" i="2"/>
  <c r="AR70" i="2"/>
  <c r="AQ70" i="2"/>
  <c r="AP70" i="2"/>
  <c r="AO70" i="2"/>
  <c r="AN70" i="2"/>
  <c r="AM70" i="2"/>
  <c r="AX69" i="2"/>
  <c r="AW69" i="2"/>
  <c r="AV69" i="2"/>
  <c r="AU69" i="2"/>
  <c r="AT69" i="2"/>
  <c r="AS69" i="2"/>
  <c r="AR69" i="2"/>
  <c r="AQ69" i="2"/>
  <c r="AP69" i="2"/>
  <c r="AO69" i="2"/>
  <c r="AN69" i="2"/>
  <c r="AM69" i="2"/>
  <c r="AX68" i="2"/>
  <c r="AW68" i="2"/>
  <c r="AV68" i="2"/>
  <c r="AU68" i="2"/>
  <c r="AT68" i="2"/>
  <c r="AS68" i="2"/>
  <c r="AR68" i="2"/>
  <c r="AQ68" i="2"/>
  <c r="AP68" i="2"/>
  <c r="AO68" i="2"/>
  <c r="AN68" i="2"/>
  <c r="AM68" i="2"/>
  <c r="AX67" i="2"/>
  <c r="AW67" i="2"/>
  <c r="AV67" i="2"/>
  <c r="AU67" i="2"/>
  <c r="AT67" i="2"/>
  <c r="AS67" i="2"/>
  <c r="AR67" i="2"/>
  <c r="AQ67" i="2"/>
  <c r="AP67" i="2"/>
  <c r="AO67" i="2"/>
  <c r="AN67" i="2"/>
  <c r="AM67" i="2"/>
  <c r="AX66" i="2"/>
  <c r="AW66" i="2"/>
  <c r="AW75" i="2" s="1"/>
  <c r="AV66" i="2"/>
  <c r="AU66" i="2"/>
  <c r="AT66" i="2"/>
  <c r="AS66" i="2"/>
  <c r="AR66" i="2"/>
  <c r="AQ66" i="2"/>
  <c r="AP66" i="2"/>
  <c r="AO66" i="2"/>
  <c r="AN66" i="2"/>
  <c r="AM66" i="2"/>
  <c r="AX65" i="2"/>
  <c r="AW65" i="2"/>
  <c r="AV65" i="2"/>
  <c r="AU65" i="2"/>
  <c r="AT65" i="2"/>
  <c r="AS65" i="2"/>
  <c r="AR65" i="2"/>
  <c r="AQ65" i="2"/>
  <c r="AP65" i="2"/>
  <c r="AO65" i="2"/>
  <c r="AN65" i="2"/>
  <c r="AM65" i="2"/>
  <c r="AX62" i="2"/>
  <c r="AW62" i="2"/>
  <c r="AV62" i="2"/>
  <c r="AU62" i="2"/>
  <c r="AT62" i="2"/>
  <c r="AS62" i="2"/>
  <c r="AR62" i="2"/>
  <c r="AQ62" i="2"/>
  <c r="AP62" i="2"/>
  <c r="AO62" i="2"/>
  <c r="AN62" i="2"/>
  <c r="AM62" i="2"/>
  <c r="AX61" i="2"/>
  <c r="AW61" i="2"/>
  <c r="AV61" i="2"/>
  <c r="AU61" i="2"/>
  <c r="AT61" i="2"/>
  <c r="AS61" i="2"/>
  <c r="AR61" i="2"/>
  <c r="AQ61" i="2"/>
  <c r="AP61" i="2"/>
  <c r="AO61" i="2"/>
  <c r="AN61" i="2"/>
  <c r="AM61" i="2"/>
  <c r="AX60" i="2"/>
  <c r="AW60" i="2"/>
  <c r="AV60" i="2"/>
  <c r="AU60" i="2"/>
  <c r="AT60" i="2"/>
  <c r="AS60" i="2"/>
  <c r="AR60" i="2"/>
  <c r="AQ60" i="2"/>
  <c r="AP60" i="2"/>
  <c r="AO60" i="2"/>
  <c r="AN60" i="2"/>
  <c r="AM60" i="2"/>
  <c r="AX59" i="2"/>
  <c r="AW59" i="2"/>
  <c r="AV59" i="2"/>
  <c r="AU59" i="2"/>
  <c r="AT59" i="2"/>
  <c r="AS59" i="2"/>
  <c r="AR59" i="2"/>
  <c r="AQ59" i="2"/>
  <c r="AP59" i="2"/>
  <c r="AO59" i="2"/>
  <c r="AN59" i="2"/>
  <c r="AM59" i="2"/>
  <c r="AX58" i="2"/>
  <c r="AW58" i="2"/>
  <c r="AV58" i="2"/>
  <c r="AU58" i="2"/>
  <c r="AT58" i="2"/>
  <c r="AS58" i="2"/>
  <c r="AR58" i="2"/>
  <c r="AQ58" i="2"/>
  <c r="AP58" i="2"/>
  <c r="AO58" i="2"/>
  <c r="AN58" i="2"/>
  <c r="AM58" i="2"/>
  <c r="AX57" i="2"/>
  <c r="AW57" i="2"/>
  <c r="AV57" i="2"/>
  <c r="AU57" i="2"/>
  <c r="AT57" i="2"/>
  <c r="AS57" i="2"/>
  <c r="AR57" i="2"/>
  <c r="AQ57" i="2"/>
  <c r="AP57" i="2"/>
  <c r="AO57" i="2"/>
  <c r="AN57" i="2"/>
  <c r="AM57" i="2"/>
  <c r="AX56" i="2"/>
  <c r="AW56" i="2"/>
  <c r="AV56" i="2"/>
  <c r="AU56" i="2"/>
  <c r="AT56" i="2"/>
  <c r="AS56" i="2"/>
  <c r="AR56" i="2"/>
  <c r="AQ56" i="2"/>
  <c r="AP56" i="2"/>
  <c r="AO56" i="2"/>
  <c r="AN56" i="2"/>
  <c r="AM56" i="2"/>
  <c r="AX55" i="2"/>
  <c r="AW55" i="2"/>
  <c r="AV55" i="2"/>
  <c r="AU55" i="2"/>
  <c r="AT55" i="2"/>
  <c r="AS55" i="2"/>
  <c r="AR55" i="2"/>
  <c r="AQ55" i="2"/>
  <c r="AP55" i="2"/>
  <c r="AO55" i="2"/>
  <c r="AN55" i="2"/>
  <c r="AM55" i="2"/>
  <c r="AX54" i="2"/>
  <c r="AW54" i="2"/>
  <c r="AV54" i="2"/>
  <c r="AU54" i="2"/>
  <c r="AT54" i="2"/>
  <c r="AS54" i="2"/>
  <c r="AR54" i="2"/>
  <c r="AQ54" i="2"/>
  <c r="AP54" i="2"/>
  <c r="AO54" i="2"/>
  <c r="AN54" i="2"/>
  <c r="AM54" i="2"/>
  <c r="AX53" i="2"/>
  <c r="AW53" i="2"/>
  <c r="AV53" i="2"/>
  <c r="AU53" i="2"/>
  <c r="AT53" i="2"/>
  <c r="AS53" i="2"/>
  <c r="AR53" i="2"/>
  <c r="AQ53" i="2"/>
  <c r="AP53" i="2"/>
  <c r="AO53" i="2"/>
  <c r="AN53" i="2"/>
  <c r="AM53" i="2"/>
  <c r="AX52" i="2"/>
  <c r="AW52" i="2"/>
  <c r="AV52" i="2"/>
  <c r="AU52" i="2"/>
  <c r="AT52" i="2"/>
  <c r="AS52" i="2"/>
  <c r="AR52" i="2"/>
  <c r="AQ52" i="2"/>
  <c r="AP52" i="2"/>
  <c r="AO52" i="2"/>
  <c r="AN52" i="2"/>
  <c r="AM52" i="2"/>
  <c r="AX51" i="2"/>
  <c r="AW51" i="2"/>
  <c r="AV51" i="2"/>
  <c r="AU51" i="2"/>
  <c r="AT51" i="2"/>
  <c r="AS51" i="2"/>
  <c r="AR51" i="2"/>
  <c r="AQ51" i="2"/>
  <c r="AP51" i="2"/>
  <c r="AO51" i="2"/>
  <c r="AN51" i="2"/>
  <c r="AM51" i="2"/>
  <c r="AX50" i="2"/>
  <c r="AW50" i="2"/>
  <c r="AV50" i="2"/>
  <c r="AU50" i="2"/>
  <c r="AT50" i="2"/>
  <c r="AS50" i="2"/>
  <c r="AR50" i="2"/>
  <c r="AQ50" i="2"/>
  <c r="AP50" i="2"/>
  <c r="AO50" i="2"/>
  <c r="AN50" i="2"/>
  <c r="AM50" i="2"/>
  <c r="AX48" i="2"/>
  <c r="AW48" i="2"/>
  <c r="AV48" i="2"/>
  <c r="AU48" i="2"/>
  <c r="AT48" i="2"/>
  <c r="AS48" i="2"/>
  <c r="AR48" i="2"/>
  <c r="AQ48" i="2"/>
  <c r="AP48" i="2"/>
  <c r="AO48" i="2"/>
  <c r="AN48" i="2"/>
  <c r="AM48" i="2"/>
  <c r="AX47" i="2"/>
  <c r="AW47" i="2"/>
  <c r="AV47" i="2"/>
  <c r="AU47" i="2"/>
  <c r="AT47" i="2"/>
  <c r="AS47" i="2"/>
  <c r="AR47" i="2"/>
  <c r="AQ47" i="2"/>
  <c r="AP47" i="2"/>
  <c r="AO47" i="2"/>
  <c r="AN47" i="2"/>
  <c r="AM47" i="2"/>
  <c r="AX46" i="2"/>
  <c r="AW46" i="2"/>
  <c r="AV46" i="2"/>
  <c r="AU46" i="2"/>
  <c r="AT46" i="2"/>
  <c r="AS46" i="2"/>
  <c r="AR46" i="2"/>
  <c r="AQ46" i="2"/>
  <c r="AP46" i="2"/>
  <c r="AO46" i="2"/>
  <c r="AN46" i="2"/>
  <c r="AM46" i="2"/>
  <c r="AX45" i="2"/>
  <c r="AW45" i="2"/>
  <c r="AV45" i="2"/>
  <c r="AU45" i="2"/>
  <c r="AT45" i="2"/>
  <c r="AS45" i="2"/>
  <c r="AR45" i="2"/>
  <c r="AQ45" i="2"/>
  <c r="AP45" i="2"/>
  <c r="AO45" i="2"/>
  <c r="AN45" i="2"/>
  <c r="AM45" i="2"/>
  <c r="AX44" i="2"/>
  <c r="AW44" i="2"/>
  <c r="AV44" i="2"/>
  <c r="AU44" i="2"/>
  <c r="AT44" i="2"/>
  <c r="AS44" i="2"/>
  <c r="AR44" i="2"/>
  <c r="AQ44" i="2"/>
  <c r="AP44" i="2"/>
  <c r="AO44" i="2"/>
  <c r="AN44" i="2"/>
  <c r="AM44" i="2"/>
  <c r="AX43" i="2"/>
  <c r="AW43" i="2"/>
  <c r="AV43" i="2"/>
  <c r="AU43" i="2"/>
  <c r="AT43" i="2"/>
  <c r="AS43" i="2"/>
  <c r="AR43" i="2"/>
  <c r="AQ43" i="2"/>
  <c r="AP43" i="2"/>
  <c r="AO43" i="2"/>
  <c r="AN43" i="2"/>
  <c r="AM43" i="2"/>
  <c r="AX42" i="2"/>
  <c r="AW42" i="2"/>
  <c r="AV42" i="2"/>
  <c r="AU42" i="2"/>
  <c r="AT42" i="2"/>
  <c r="AS42" i="2"/>
  <c r="AR42" i="2"/>
  <c r="AQ42" i="2"/>
  <c r="AP42" i="2"/>
  <c r="AO42" i="2"/>
  <c r="AN42" i="2"/>
  <c r="AM42" i="2"/>
  <c r="AX41" i="2"/>
  <c r="AW41" i="2"/>
  <c r="AV41" i="2"/>
  <c r="AU41" i="2"/>
  <c r="AT41" i="2"/>
  <c r="AS41" i="2"/>
  <c r="AR41" i="2"/>
  <c r="AQ41" i="2"/>
  <c r="AP41" i="2"/>
  <c r="AO41" i="2"/>
  <c r="AN41" i="2"/>
  <c r="AM41" i="2"/>
  <c r="AX40" i="2"/>
  <c r="AW40" i="2"/>
  <c r="AV40" i="2"/>
  <c r="AU40" i="2"/>
  <c r="AT40" i="2"/>
  <c r="AS40" i="2"/>
  <c r="AR40" i="2"/>
  <c r="AQ40" i="2"/>
  <c r="AP40" i="2"/>
  <c r="AO40" i="2"/>
  <c r="AN40" i="2"/>
  <c r="AM40" i="2"/>
  <c r="AX39" i="2"/>
  <c r="AW39" i="2"/>
  <c r="AV39" i="2"/>
  <c r="AU39" i="2"/>
  <c r="AT39" i="2"/>
  <c r="AS39" i="2"/>
  <c r="AR39" i="2"/>
  <c r="AQ39" i="2"/>
  <c r="AP39" i="2"/>
  <c r="AO39" i="2"/>
  <c r="AN39" i="2"/>
  <c r="AM39" i="2"/>
  <c r="AX37" i="2"/>
  <c r="AW37" i="2"/>
  <c r="AV37" i="2"/>
  <c r="AU37" i="2"/>
  <c r="AT37" i="2"/>
  <c r="AS37" i="2"/>
  <c r="AR37" i="2"/>
  <c r="AQ37" i="2"/>
  <c r="AP37" i="2"/>
  <c r="AO37" i="2"/>
  <c r="AN37" i="2"/>
  <c r="AM37" i="2"/>
  <c r="AX36" i="2"/>
  <c r="AW36" i="2"/>
  <c r="AV36" i="2"/>
  <c r="AU36" i="2"/>
  <c r="AT36" i="2"/>
  <c r="AS36" i="2"/>
  <c r="AR36" i="2"/>
  <c r="AQ36" i="2"/>
  <c r="AP36" i="2"/>
  <c r="AO36" i="2"/>
  <c r="AN36" i="2"/>
  <c r="AM36" i="2"/>
  <c r="AX35" i="2"/>
  <c r="AW35" i="2"/>
  <c r="AV35" i="2"/>
  <c r="AU35" i="2"/>
  <c r="AT35" i="2"/>
  <c r="AS35" i="2"/>
  <c r="AR35" i="2"/>
  <c r="AQ35" i="2"/>
  <c r="AP35" i="2"/>
  <c r="AO35" i="2"/>
  <c r="AN35" i="2"/>
  <c r="AM35" i="2"/>
  <c r="AX34" i="2"/>
  <c r="AW34" i="2"/>
  <c r="AV34" i="2"/>
  <c r="AU34" i="2"/>
  <c r="AT34" i="2"/>
  <c r="AS34" i="2"/>
  <c r="AR34" i="2"/>
  <c r="AQ34" i="2"/>
  <c r="AP34" i="2"/>
  <c r="AO34" i="2"/>
  <c r="AN34" i="2"/>
  <c r="AM34" i="2"/>
  <c r="AX33" i="2"/>
  <c r="AW33" i="2"/>
  <c r="AV33" i="2"/>
  <c r="AU33" i="2"/>
  <c r="AT33" i="2"/>
  <c r="AS33" i="2"/>
  <c r="AR33" i="2"/>
  <c r="AQ33" i="2"/>
  <c r="AP33" i="2"/>
  <c r="AO33" i="2"/>
  <c r="AN33" i="2"/>
  <c r="AM33" i="2"/>
  <c r="AX32" i="2"/>
  <c r="AW32" i="2"/>
  <c r="AV32" i="2"/>
  <c r="AU32" i="2"/>
  <c r="AT32" i="2"/>
  <c r="AS32" i="2"/>
  <c r="AR32" i="2"/>
  <c r="AQ32" i="2"/>
  <c r="AP32" i="2"/>
  <c r="AO32" i="2"/>
  <c r="AN32" i="2"/>
  <c r="AM32" i="2"/>
  <c r="AX31" i="2"/>
  <c r="AW31" i="2"/>
  <c r="AV31" i="2"/>
  <c r="AU31" i="2"/>
  <c r="AT31" i="2"/>
  <c r="AS31" i="2"/>
  <c r="AR31" i="2"/>
  <c r="AQ31" i="2"/>
  <c r="AP31" i="2"/>
  <c r="AO31" i="2"/>
  <c r="AN31" i="2"/>
  <c r="AM31" i="2"/>
  <c r="AX30" i="2"/>
  <c r="AW30" i="2"/>
  <c r="AV30" i="2"/>
  <c r="AU30" i="2"/>
  <c r="AT30" i="2"/>
  <c r="AS30" i="2"/>
  <c r="AR30" i="2"/>
  <c r="AQ30" i="2"/>
  <c r="AP30" i="2"/>
  <c r="AO30" i="2"/>
  <c r="AN30" i="2"/>
  <c r="AM30" i="2"/>
  <c r="AX29" i="2"/>
  <c r="AW29" i="2"/>
  <c r="AV29" i="2"/>
  <c r="AU29" i="2"/>
  <c r="AT29" i="2"/>
  <c r="AS29" i="2"/>
  <c r="AR29" i="2"/>
  <c r="AQ29" i="2"/>
  <c r="AP29" i="2"/>
  <c r="AO29" i="2"/>
  <c r="AN29" i="2"/>
  <c r="AM29" i="2"/>
  <c r="AX28" i="2"/>
  <c r="AW28" i="2"/>
  <c r="AW38" i="2" s="1"/>
  <c r="AV28" i="2"/>
  <c r="AU28" i="2"/>
  <c r="AT28" i="2"/>
  <c r="AS28" i="2"/>
  <c r="AR28" i="2"/>
  <c r="AQ28" i="2"/>
  <c r="AP28" i="2"/>
  <c r="AO28" i="2"/>
  <c r="AN28" i="2"/>
  <c r="AM28" i="2"/>
  <c r="AX27" i="2"/>
  <c r="AW27" i="2"/>
  <c r="AV27" i="2"/>
  <c r="AU27" i="2"/>
  <c r="AT27" i="2"/>
  <c r="AS27" i="2"/>
  <c r="AR27" i="2"/>
  <c r="AQ27" i="2"/>
  <c r="AP27" i="2"/>
  <c r="AO27" i="2"/>
  <c r="AN27" i="2"/>
  <c r="AM27" i="2"/>
  <c r="AX24" i="2"/>
  <c r="AW24" i="2"/>
  <c r="AV24" i="2"/>
  <c r="AU24" i="2"/>
  <c r="AT24" i="2"/>
  <c r="AS24" i="2"/>
  <c r="AR24" i="2"/>
  <c r="AQ24" i="2"/>
  <c r="AP24" i="2"/>
  <c r="AO24" i="2"/>
  <c r="AN24" i="2"/>
  <c r="AM24" i="2"/>
  <c r="AX23" i="2"/>
  <c r="AW23" i="2"/>
  <c r="AV23" i="2"/>
  <c r="AU23" i="2"/>
  <c r="AT23" i="2"/>
  <c r="AS23" i="2"/>
  <c r="AR23" i="2"/>
  <c r="AQ23" i="2"/>
  <c r="AP23" i="2"/>
  <c r="AO23" i="2"/>
  <c r="AN23" i="2"/>
  <c r="AM23" i="2"/>
  <c r="AX22" i="2"/>
  <c r="AW22" i="2"/>
  <c r="AV22" i="2"/>
  <c r="AU22" i="2"/>
  <c r="AT22" i="2"/>
  <c r="AS22" i="2"/>
  <c r="AR22" i="2"/>
  <c r="AQ22" i="2"/>
  <c r="AP22" i="2"/>
  <c r="AO22" i="2"/>
  <c r="AN22" i="2"/>
  <c r="AM22" i="2"/>
  <c r="AX21" i="2"/>
  <c r="AW21" i="2"/>
  <c r="AV21" i="2"/>
  <c r="AU21" i="2"/>
  <c r="AT21" i="2"/>
  <c r="AS21" i="2"/>
  <c r="AR21" i="2"/>
  <c r="AQ21" i="2"/>
  <c r="AP21" i="2"/>
  <c r="AO21" i="2"/>
  <c r="AN21" i="2"/>
  <c r="AM21" i="2"/>
  <c r="AX20" i="2"/>
  <c r="AW20" i="2"/>
  <c r="AV20" i="2"/>
  <c r="AU20" i="2"/>
  <c r="AT20" i="2"/>
  <c r="AS20" i="2"/>
  <c r="AR20" i="2"/>
  <c r="AQ20" i="2"/>
  <c r="AP20" i="2"/>
  <c r="AO20" i="2"/>
  <c r="AN20" i="2"/>
  <c r="AM20" i="2"/>
  <c r="AX19" i="2"/>
  <c r="AW19" i="2"/>
  <c r="AV19" i="2"/>
  <c r="AU19" i="2"/>
  <c r="AT19" i="2"/>
  <c r="AS19" i="2"/>
  <c r="AR19" i="2"/>
  <c r="AQ19" i="2"/>
  <c r="AP19" i="2"/>
  <c r="AO19" i="2"/>
  <c r="AN19" i="2"/>
  <c r="AM19" i="2"/>
  <c r="AX18" i="2"/>
  <c r="AW18" i="2"/>
  <c r="AV18" i="2"/>
  <c r="AU18" i="2"/>
  <c r="AT18" i="2"/>
  <c r="AS18" i="2"/>
  <c r="AR18" i="2"/>
  <c r="AQ18" i="2"/>
  <c r="AP18" i="2"/>
  <c r="AO18" i="2"/>
  <c r="AN18" i="2"/>
  <c r="AM18" i="2"/>
  <c r="AX17" i="2"/>
  <c r="AW17" i="2"/>
  <c r="AV17" i="2"/>
  <c r="AU17" i="2"/>
  <c r="AT17" i="2"/>
  <c r="AS17" i="2"/>
  <c r="AR17" i="2"/>
  <c r="AQ17" i="2"/>
  <c r="AP17" i="2"/>
  <c r="AO17" i="2"/>
  <c r="AN17" i="2"/>
  <c r="AM17" i="2"/>
  <c r="AX16" i="2"/>
  <c r="AW16" i="2"/>
  <c r="AV16" i="2"/>
  <c r="AU16" i="2"/>
  <c r="AT16" i="2"/>
  <c r="AS16" i="2"/>
  <c r="AR16" i="2"/>
  <c r="AQ16" i="2"/>
  <c r="AP16" i="2"/>
  <c r="AO16" i="2"/>
  <c r="AN16" i="2"/>
  <c r="AM16" i="2"/>
  <c r="AX15" i="2"/>
  <c r="AW15" i="2"/>
  <c r="AV15" i="2"/>
  <c r="AU15" i="2"/>
  <c r="AT15" i="2"/>
  <c r="AS15" i="2"/>
  <c r="AR15" i="2"/>
  <c r="AQ15" i="2"/>
  <c r="AP15" i="2"/>
  <c r="AO15" i="2"/>
  <c r="AN15" i="2"/>
  <c r="AM15" i="2"/>
  <c r="AX14" i="2"/>
  <c r="AW14" i="2"/>
  <c r="AV14" i="2"/>
  <c r="AU14" i="2"/>
  <c r="AT14" i="2"/>
  <c r="AS14" i="2"/>
  <c r="AR14" i="2"/>
  <c r="AQ14" i="2"/>
  <c r="AP14" i="2"/>
  <c r="AO14" i="2"/>
  <c r="AN14" i="2"/>
  <c r="AM14" i="2"/>
  <c r="AX13" i="2"/>
  <c r="AW13" i="2"/>
  <c r="AV13" i="2"/>
  <c r="AU13" i="2"/>
  <c r="AT13" i="2"/>
  <c r="AS13" i="2"/>
  <c r="AR13" i="2"/>
  <c r="AQ13" i="2"/>
  <c r="AP13" i="2"/>
  <c r="AO13" i="2"/>
  <c r="AN13" i="2"/>
  <c r="AM13" i="2"/>
  <c r="AX12" i="2"/>
  <c r="AW12" i="2"/>
  <c r="AV12" i="2"/>
  <c r="AU12" i="2"/>
  <c r="AU26" i="2" s="1"/>
  <c r="AT12" i="2"/>
  <c r="AS12" i="2"/>
  <c r="AR12" i="2"/>
  <c r="AQ12" i="2"/>
  <c r="AQ26" i="2" s="1"/>
  <c r="AP12" i="2"/>
  <c r="AO12" i="2"/>
  <c r="AN12" i="2"/>
  <c r="AN26" i="2" s="1"/>
  <c r="AM12" i="2"/>
  <c r="AM26" i="2" s="1"/>
  <c r="AA26" i="2"/>
  <c r="AB26" i="2"/>
  <c r="AC26" i="2"/>
  <c r="AD26" i="2"/>
  <c r="AE26" i="2"/>
  <c r="AF26" i="2"/>
  <c r="AG26" i="2"/>
  <c r="AH26" i="2"/>
  <c r="AI26" i="2"/>
  <c r="AJ26" i="2"/>
  <c r="AK26" i="2"/>
  <c r="AL26" i="2"/>
  <c r="AP26" i="2"/>
  <c r="AV26" i="2"/>
  <c r="AW26" i="2"/>
  <c r="AX26" i="2"/>
  <c r="Z25" i="2"/>
  <c r="AA25" i="2"/>
  <c r="AB25" i="2"/>
  <c r="AL25" i="2" s="1"/>
  <c r="AC25" i="2"/>
  <c r="AD25" i="2"/>
  <c r="AE25" i="2"/>
  <c r="AF25" i="2"/>
  <c r="AG25" i="2"/>
  <c r="AH25" i="2"/>
  <c r="AI25" i="2"/>
  <c r="AJ25" i="2"/>
  <c r="AK25" i="2"/>
  <c r="AK150" i="2"/>
  <c r="AJ150" i="2"/>
  <c r="AI150" i="2"/>
  <c r="AH150" i="2"/>
  <c r="AG150" i="2"/>
  <c r="AF150" i="2"/>
  <c r="AE150" i="2"/>
  <c r="AD150" i="2"/>
  <c r="AC150" i="2"/>
  <c r="AB150" i="2"/>
  <c r="AA150" i="2"/>
  <c r="Z150" i="2"/>
  <c r="AK149" i="2"/>
  <c r="AJ149" i="2"/>
  <c r="AI149" i="2"/>
  <c r="AH149" i="2"/>
  <c r="AG149" i="2"/>
  <c r="AF149" i="2"/>
  <c r="AE149" i="2"/>
  <c r="AD149" i="2"/>
  <c r="AC149" i="2"/>
  <c r="AB149" i="2"/>
  <c r="AA149" i="2"/>
  <c r="Z149" i="2"/>
  <c r="AK148" i="2"/>
  <c r="AJ148" i="2"/>
  <c r="AI148" i="2"/>
  <c r="AH148" i="2"/>
  <c r="AG148" i="2"/>
  <c r="AF148" i="2"/>
  <c r="AE148" i="2"/>
  <c r="AD148" i="2"/>
  <c r="AC148" i="2"/>
  <c r="AB148" i="2"/>
  <c r="AA148" i="2"/>
  <c r="Z148" i="2"/>
  <c r="AK147" i="2"/>
  <c r="AJ147" i="2"/>
  <c r="AI147" i="2"/>
  <c r="AH147" i="2"/>
  <c r="AG147" i="2"/>
  <c r="AF147" i="2"/>
  <c r="AE147" i="2"/>
  <c r="AD147" i="2"/>
  <c r="AC147" i="2"/>
  <c r="AB147" i="2"/>
  <c r="AA147" i="2"/>
  <c r="Z147" i="2"/>
  <c r="AK146" i="2"/>
  <c r="AJ146" i="2"/>
  <c r="AI146" i="2"/>
  <c r="AH146" i="2"/>
  <c r="AG146" i="2"/>
  <c r="AF146" i="2"/>
  <c r="AE146" i="2"/>
  <c r="AD146" i="2"/>
  <c r="AC146" i="2"/>
  <c r="AB146" i="2"/>
  <c r="AA146" i="2"/>
  <c r="Z146" i="2"/>
  <c r="AK145" i="2"/>
  <c r="AJ145" i="2"/>
  <c r="AI145" i="2"/>
  <c r="AH145" i="2"/>
  <c r="AG145" i="2"/>
  <c r="AF145" i="2"/>
  <c r="AE145" i="2"/>
  <c r="AD145" i="2"/>
  <c r="AC145" i="2"/>
  <c r="AB145" i="2"/>
  <c r="AA145" i="2"/>
  <c r="Z145" i="2"/>
  <c r="AK144" i="2"/>
  <c r="AJ144" i="2"/>
  <c r="AI144" i="2"/>
  <c r="AH144" i="2"/>
  <c r="AG144" i="2"/>
  <c r="AF144" i="2"/>
  <c r="AE144" i="2"/>
  <c r="AD144" i="2"/>
  <c r="AC144" i="2"/>
  <c r="AB144" i="2"/>
  <c r="AA144" i="2"/>
  <c r="Z144" i="2"/>
  <c r="AK142" i="2"/>
  <c r="AJ142" i="2"/>
  <c r="AI142" i="2"/>
  <c r="AH142" i="2"/>
  <c r="AG142" i="2"/>
  <c r="AF142" i="2"/>
  <c r="AE142" i="2"/>
  <c r="AD142" i="2"/>
  <c r="AC142" i="2"/>
  <c r="AB142" i="2"/>
  <c r="AA142" i="2"/>
  <c r="Z142" i="2"/>
  <c r="AK141" i="2"/>
  <c r="AJ141" i="2"/>
  <c r="AI141" i="2"/>
  <c r="AH141" i="2"/>
  <c r="AG141" i="2"/>
  <c r="AF141" i="2"/>
  <c r="AE141" i="2"/>
  <c r="AD141" i="2"/>
  <c r="AC141" i="2"/>
  <c r="AB141" i="2"/>
  <c r="AA141" i="2"/>
  <c r="Z141" i="2"/>
  <c r="AK140" i="2"/>
  <c r="AJ140" i="2"/>
  <c r="AI140" i="2"/>
  <c r="AH140" i="2"/>
  <c r="AG140" i="2"/>
  <c r="AF140" i="2"/>
  <c r="AE140" i="2"/>
  <c r="AD140" i="2"/>
  <c r="AC140" i="2"/>
  <c r="AB140" i="2"/>
  <c r="AA140" i="2"/>
  <c r="Z140" i="2"/>
  <c r="AK139" i="2"/>
  <c r="AJ139" i="2"/>
  <c r="AI139" i="2"/>
  <c r="AH139" i="2"/>
  <c r="AG139" i="2"/>
  <c r="AF139" i="2"/>
  <c r="AE139" i="2"/>
  <c r="AD139" i="2"/>
  <c r="AC139" i="2"/>
  <c r="AB139" i="2"/>
  <c r="AA139" i="2"/>
  <c r="Z139" i="2"/>
  <c r="AK137" i="2"/>
  <c r="AJ137" i="2"/>
  <c r="AI137" i="2"/>
  <c r="AH137" i="2"/>
  <c r="AG137" i="2"/>
  <c r="AF137" i="2"/>
  <c r="AE137" i="2"/>
  <c r="AD137" i="2"/>
  <c r="AC137" i="2"/>
  <c r="AB137" i="2"/>
  <c r="AA137" i="2"/>
  <c r="Z137" i="2"/>
  <c r="AK136" i="2"/>
  <c r="AJ136" i="2"/>
  <c r="AI136" i="2"/>
  <c r="AH136" i="2"/>
  <c r="AG136" i="2"/>
  <c r="AF136" i="2"/>
  <c r="AE136" i="2"/>
  <c r="AD136" i="2"/>
  <c r="AC136" i="2"/>
  <c r="AB136" i="2"/>
  <c r="AA136" i="2"/>
  <c r="Z136" i="2"/>
  <c r="AK135" i="2"/>
  <c r="AJ135" i="2"/>
  <c r="AI135" i="2"/>
  <c r="AH135" i="2"/>
  <c r="AG135" i="2"/>
  <c r="AF135" i="2"/>
  <c r="AE135" i="2"/>
  <c r="AD135" i="2"/>
  <c r="AC135" i="2"/>
  <c r="AB135" i="2"/>
  <c r="AA135" i="2"/>
  <c r="Z135" i="2"/>
  <c r="AK134" i="2"/>
  <c r="AJ134" i="2"/>
  <c r="AI134" i="2"/>
  <c r="AH134" i="2"/>
  <c r="AG134" i="2"/>
  <c r="AF134" i="2"/>
  <c r="AE134" i="2"/>
  <c r="AD134" i="2"/>
  <c r="AC134" i="2"/>
  <c r="AB134" i="2"/>
  <c r="AA134" i="2"/>
  <c r="Z134" i="2"/>
  <c r="AK133" i="2"/>
  <c r="AJ133" i="2"/>
  <c r="AI133" i="2"/>
  <c r="AH133" i="2"/>
  <c r="AG133" i="2"/>
  <c r="AF133" i="2"/>
  <c r="AE133" i="2"/>
  <c r="AD133" i="2"/>
  <c r="AC133" i="2"/>
  <c r="AB133" i="2"/>
  <c r="AA133" i="2"/>
  <c r="Z133" i="2"/>
  <c r="AK132" i="2"/>
  <c r="AJ132" i="2"/>
  <c r="AI132" i="2"/>
  <c r="AH132" i="2"/>
  <c r="AG132" i="2"/>
  <c r="AF132" i="2"/>
  <c r="AE132" i="2"/>
  <c r="AD132" i="2"/>
  <c r="AC132" i="2"/>
  <c r="AB132" i="2"/>
  <c r="AA132" i="2"/>
  <c r="Z132" i="2"/>
  <c r="AK131" i="2"/>
  <c r="AJ131" i="2"/>
  <c r="AI131" i="2"/>
  <c r="AH131" i="2"/>
  <c r="AG131" i="2"/>
  <c r="AF131" i="2"/>
  <c r="AE131" i="2"/>
  <c r="AD131" i="2"/>
  <c r="AC131" i="2"/>
  <c r="AB131" i="2"/>
  <c r="AA131" i="2"/>
  <c r="Z131" i="2"/>
  <c r="AK130" i="2"/>
  <c r="AJ130" i="2"/>
  <c r="AI130" i="2"/>
  <c r="AH130" i="2"/>
  <c r="AG130" i="2"/>
  <c r="AF130" i="2"/>
  <c r="AE130" i="2"/>
  <c r="AD130" i="2"/>
  <c r="AC130" i="2"/>
  <c r="AB130" i="2"/>
  <c r="AA130" i="2"/>
  <c r="Z130" i="2"/>
  <c r="AK129" i="2"/>
  <c r="AJ129" i="2"/>
  <c r="AI129" i="2"/>
  <c r="AH129" i="2"/>
  <c r="AG129" i="2"/>
  <c r="AF129" i="2"/>
  <c r="AE129" i="2"/>
  <c r="AD129" i="2"/>
  <c r="AC129" i="2"/>
  <c r="AB129" i="2"/>
  <c r="AA129" i="2"/>
  <c r="Z129" i="2"/>
  <c r="AK128" i="2"/>
  <c r="AJ128" i="2"/>
  <c r="AI128" i="2"/>
  <c r="AH128" i="2"/>
  <c r="AG128" i="2"/>
  <c r="AF128" i="2"/>
  <c r="AE128" i="2"/>
  <c r="AD128" i="2"/>
  <c r="AC128" i="2"/>
  <c r="AB128" i="2"/>
  <c r="AA128" i="2"/>
  <c r="Z128" i="2"/>
  <c r="AK127" i="2"/>
  <c r="AJ127" i="2"/>
  <c r="AI127" i="2"/>
  <c r="AH127" i="2"/>
  <c r="AG127" i="2"/>
  <c r="AF127" i="2"/>
  <c r="AE127" i="2"/>
  <c r="AD127" i="2"/>
  <c r="AC127" i="2"/>
  <c r="AB127" i="2"/>
  <c r="AA127" i="2"/>
  <c r="Z127" i="2"/>
  <c r="AK126" i="2"/>
  <c r="AJ126" i="2"/>
  <c r="AI126" i="2"/>
  <c r="AH126" i="2"/>
  <c r="AG126" i="2"/>
  <c r="AF126" i="2"/>
  <c r="AE126" i="2"/>
  <c r="AD126" i="2"/>
  <c r="AC126" i="2"/>
  <c r="AB126" i="2"/>
  <c r="AA126" i="2"/>
  <c r="Z126" i="2"/>
  <c r="AK125" i="2"/>
  <c r="AJ125" i="2"/>
  <c r="AI125" i="2"/>
  <c r="AH125" i="2"/>
  <c r="AG125" i="2"/>
  <c r="AF125" i="2"/>
  <c r="AE125" i="2"/>
  <c r="AD125" i="2"/>
  <c r="AC125" i="2"/>
  <c r="AB125" i="2"/>
  <c r="AA125" i="2"/>
  <c r="Z125" i="2"/>
  <c r="AK123" i="2"/>
  <c r="AJ123" i="2"/>
  <c r="AI123" i="2"/>
  <c r="AH123" i="2"/>
  <c r="AG123" i="2"/>
  <c r="AF123" i="2"/>
  <c r="AE123" i="2"/>
  <c r="AD123" i="2"/>
  <c r="AC123" i="2"/>
  <c r="AB123" i="2"/>
  <c r="AA123" i="2"/>
  <c r="Z123" i="2"/>
  <c r="AK122" i="2"/>
  <c r="AJ122" i="2"/>
  <c r="AI122" i="2"/>
  <c r="AH122" i="2"/>
  <c r="AG122" i="2"/>
  <c r="AF122" i="2"/>
  <c r="AE122" i="2"/>
  <c r="AD122" i="2"/>
  <c r="AC122" i="2"/>
  <c r="AB122" i="2"/>
  <c r="AA122" i="2"/>
  <c r="Z122" i="2"/>
  <c r="AK121" i="2"/>
  <c r="AJ121" i="2"/>
  <c r="AI121" i="2"/>
  <c r="AH121" i="2"/>
  <c r="AG121" i="2"/>
  <c r="AF121" i="2"/>
  <c r="AE121" i="2"/>
  <c r="AD121" i="2"/>
  <c r="AC121" i="2"/>
  <c r="AB121" i="2"/>
  <c r="AA121" i="2"/>
  <c r="Z121" i="2"/>
  <c r="AK120" i="2"/>
  <c r="AJ120" i="2"/>
  <c r="AI120" i="2"/>
  <c r="AH120" i="2"/>
  <c r="AG120" i="2"/>
  <c r="AF120" i="2"/>
  <c r="AE120" i="2"/>
  <c r="AD120" i="2"/>
  <c r="AC120" i="2"/>
  <c r="AB120" i="2"/>
  <c r="AA120" i="2"/>
  <c r="Z120" i="2"/>
  <c r="AK119" i="2"/>
  <c r="AJ119" i="2"/>
  <c r="AI119" i="2"/>
  <c r="AH119" i="2"/>
  <c r="AG119" i="2"/>
  <c r="AF119" i="2"/>
  <c r="AE119" i="2"/>
  <c r="AD119" i="2"/>
  <c r="AC119" i="2"/>
  <c r="AB119" i="2"/>
  <c r="AA119" i="2"/>
  <c r="Z119" i="2"/>
  <c r="AK118" i="2"/>
  <c r="AJ118" i="2"/>
  <c r="AI118" i="2"/>
  <c r="AH118" i="2"/>
  <c r="AG118" i="2"/>
  <c r="AF118" i="2"/>
  <c r="AE118" i="2"/>
  <c r="AD118" i="2"/>
  <c r="AC118" i="2"/>
  <c r="AB118" i="2"/>
  <c r="AA118" i="2"/>
  <c r="Z118" i="2"/>
  <c r="AK117" i="2"/>
  <c r="AJ117" i="2"/>
  <c r="AI117" i="2"/>
  <c r="AH117" i="2"/>
  <c r="AG117" i="2"/>
  <c r="AF117" i="2"/>
  <c r="AE117" i="2"/>
  <c r="AD117" i="2"/>
  <c r="AC117" i="2"/>
  <c r="AB117" i="2"/>
  <c r="AA117" i="2"/>
  <c r="Z117" i="2"/>
  <c r="AK116" i="2"/>
  <c r="AJ116" i="2"/>
  <c r="AI116" i="2"/>
  <c r="AH116" i="2"/>
  <c r="AG116" i="2"/>
  <c r="AF116" i="2"/>
  <c r="AE116" i="2"/>
  <c r="AD116" i="2"/>
  <c r="AC116" i="2"/>
  <c r="AB116" i="2"/>
  <c r="AA116" i="2"/>
  <c r="Z116" i="2"/>
  <c r="AK115" i="2"/>
  <c r="AJ115" i="2"/>
  <c r="AI115" i="2"/>
  <c r="AH115" i="2"/>
  <c r="AG115" i="2"/>
  <c r="AF115" i="2"/>
  <c r="AE115" i="2"/>
  <c r="AD115" i="2"/>
  <c r="AC115" i="2"/>
  <c r="AB115" i="2"/>
  <c r="AA115" i="2"/>
  <c r="Z115" i="2"/>
  <c r="AK114" i="2"/>
  <c r="AJ114" i="2"/>
  <c r="AI114" i="2"/>
  <c r="AH114" i="2"/>
  <c r="AG114" i="2"/>
  <c r="AF114" i="2"/>
  <c r="AE114" i="2"/>
  <c r="AD114" i="2"/>
  <c r="AC114" i="2"/>
  <c r="AB114" i="2"/>
  <c r="AA114" i="2"/>
  <c r="Z114" i="2"/>
  <c r="AK113" i="2"/>
  <c r="AJ113" i="2"/>
  <c r="AI113" i="2"/>
  <c r="AH113" i="2"/>
  <c r="AG113" i="2"/>
  <c r="AF113" i="2"/>
  <c r="AE113" i="2"/>
  <c r="AD113" i="2"/>
  <c r="AC113" i="2"/>
  <c r="AB113" i="2"/>
  <c r="AA113" i="2"/>
  <c r="Z113" i="2"/>
  <c r="AK112" i="2"/>
  <c r="AJ112" i="2"/>
  <c r="AJ124" i="2" s="1"/>
  <c r="AI112" i="2"/>
  <c r="AH112" i="2"/>
  <c r="AG112" i="2"/>
  <c r="AF112" i="2"/>
  <c r="AE112" i="2"/>
  <c r="AD112" i="2"/>
  <c r="AC112" i="2"/>
  <c r="AB112" i="2"/>
  <c r="AA112" i="2"/>
  <c r="Z112" i="2"/>
  <c r="AK110" i="2"/>
  <c r="AJ110" i="2"/>
  <c r="AI110" i="2"/>
  <c r="AH110" i="2"/>
  <c r="AG110" i="2"/>
  <c r="AF110" i="2"/>
  <c r="AE110" i="2"/>
  <c r="AD110" i="2"/>
  <c r="AC110" i="2"/>
  <c r="AK109" i="2"/>
  <c r="AJ109" i="2"/>
  <c r="AI109" i="2"/>
  <c r="AH109" i="2"/>
  <c r="AG109" i="2"/>
  <c r="AF109" i="2"/>
  <c r="AE109" i="2"/>
  <c r="AD109" i="2"/>
  <c r="AC109" i="2"/>
  <c r="AB109" i="2"/>
  <c r="AA109" i="2"/>
  <c r="Z109" i="2"/>
  <c r="AK108" i="2"/>
  <c r="AJ108" i="2"/>
  <c r="AI108" i="2"/>
  <c r="AH108" i="2"/>
  <c r="AG108" i="2"/>
  <c r="AF108" i="2"/>
  <c r="AE108" i="2"/>
  <c r="AD108" i="2"/>
  <c r="AC108" i="2"/>
  <c r="AB108" i="2"/>
  <c r="AA108" i="2"/>
  <c r="Z108" i="2"/>
  <c r="AK107" i="2"/>
  <c r="AJ107" i="2"/>
  <c r="AI107" i="2"/>
  <c r="AH107" i="2"/>
  <c r="AG107" i="2"/>
  <c r="AF107" i="2"/>
  <c r="AE107" i="2"/>
  <c r="AD107" i="2"/>
  <c r="AC107" i="2"/>
  <c r="AB107" i="2"/>
  <c r="AA107" i="2"/>
  <c r="Z107" i="2"/>
  <c r="AK106" i="2"/>
  <c r="AJ106" i="2"/>
  <c r="AI106" i="2"/>
  <c r="AH106" i="2"/>
  <c r="AG106" i="2"/>
  <c r="AF106" i="2"/>
  <c r="AE106" i="2"/>
  <c r="AD106" i="2"/>
  <c r="AC106" i="2"/>
  <c r="AB106" i="2"/>
  <c r="AA106" i="2"/>
  <c r="Z106" i="2"/>
  <c r="AK105" i="2"/>
  <c r="AJ105" i="2"/>
  <c r="AI105" i="2"/>
  <c r="AH105" i="2"/>
  <c r="AG105" i="2"/>
  <c r="AF105" i="2"/>
  <c r="AE105" i="2"/>
  <c r="AD105" i="2"/>
  <c r="AC105" i="2"/>
  <c r="AB105" i="2"/>
  <c r="AA105" i="2"/>
  <c r="Z105" i="2"/>
  <c r="AK104" i="2"/>
  <c r="AJ104" i="2"/>
  <c r="AI104" i="2"/>
  <c r="AH104" i="2"/>
  <c r="AG104" i="2"/>
  <c r="AF104" i="2"/>
  <c r="AE104" i="2"/>
  <c r="AD104" i="2"/>
  <c r="AC104" i="2"/>
  <c r="AB104" i="2"/>
  <c r="AA104" i="2"/>
  <c r="Z104" i="2"/>
  <c r="AK103" i="2"/>
  <c r="AJ103" i="2"/>
  <c r="AI103" i="2"/>
  <c r="AH103" i="2"/>
  <c r="AG103" i="2"/>
  <c r="AF103" i="2"/>
  <c r="AE103" i="2"/>
  <c r="AD103" i="2"/>
  <c r="AC103" i="2"/>
  <c r="AB103" i="2"/>
  <c r="AA103" i="2"/>
  <c r="Z103" i="2"/>
  <c r="AK102" i="2"/>
  <c r="AJ102" i="2"/>
  <c r="AI102" i="2"/>
  <c r="AH102" i="2"/>
  <c r="AG102" i="2"/>
  <c r="AF102" i="2"/>
  <c r="AE102" i="2"/>
  <c r="AD102" i="2"/>
  <c r="AC102" i="2"/>
  <c r="AB102" i="2"/>
  <c r="AA102" i="2"/>
  <c r="Z102" i="2"/>
  <c r="AK101" i="2"/>
  <c r="AJ101" i="2"/>
  <c r="AI101" i="2"/>
  <c r="AH101" i="2"/>
  <c r="AG101" i="2"/>
  <c r="AF101" i="2"/>
  <c r="AE101" i="2"/>
  <c r="AD101" i="2"/>
  <c r="AC101" i="2"/>
  <c r="AB101" i="2"/>
  <c r="AA101" i="2"/>
  <c r="Z101" i="2"/>
  <c r="AK100" i="2"/>
  <c r="AJ100" i="2"/>
  <c r="AI100" i="2"/>
  <c r="AH100" i="2"/>
  <c r="AG100" i="2"/>
  <c r="AF100" i="2"/>
  <c r="AE100" i="2"/>
  <c r="AD100" i="2"/>
  <c r="AC100" i="2"/>
  <c r="AB100" i="2"/>
  <c r="AA100" i="2"/>
  <c r="Z100" i="2"/>
  <c r="AK99" i="2"/>
  <c r="AJ99" i="2"/>
  <c r="AI99" i="2"/>
  <c r="AH99" i="2"/>
  <c r="AG99" i="2"/>
  <c r="AF99" i="2"/>
  <c r="AE99" i="2"/>
  <c r="AD99" i="2"/>
  <c r="AC99" i="2"/>
  <c r="AB99" i="2"/>
  <c r="AA99" i="2"/>
  <c r="Z99" i="2"/>
  <c r="AK98" i="2"/>
  <c r="AJ98" i="2"/>
  <c r="AI98" i="2"/>
  <c r="AH98" i="2"/>
  <c r="AG98" i="2"/>
  <c r="AF98" i="2"/>
  <c r="AE98" i="2"/>
  <c r="AD98" i="2"/>
  <c r="AC98" i="2"/>
  <c r="AB98" i="2"/>
  <c r="AA98" i="2"/>
  <c r="Z98" i="2"/>
  <c r="AK97" i="2"/>
  <c r="AJ97" i="2"/>
  <c r="AI97" i="2"/>
  <c r="AH97" i="2"/>
  <c r="AG97" i="2"/>
  <c r="AF97" i="2"/>
  <c r="AE97" i="2"/>
  <c r="AD97" i="2"/>
  <c r="AC97" i="2"/>
  <c r="AB97" i="2"/>
  <c r="AA97" i="2"/>
  <c r="Z97" i="2"/>
  <c r="AK96" i="2"/>
  <c r="AJ96" i="2"/>
  <c r="AI96" i="2"/>
  <c r="AH96" i="2"/>
  <c r="AG96" i="2"/>
  <c r="AF96" i="2"/>
  <c r="AE96" i="2"/>
  <c r="AD96" i="2"/>
  <c r="AC96" i="2"/>
  <c r="AB96" i="2"/>
  <c r="AA96" i="2"/>
  <c r="Z96" i="2"/>
  <c r="AK95" i="2"/>
  <c r="AJ95" i="2"/>
  <c r="AI95" i="2"/>
  <c r="AH95" i="2"/>
  <c r="AG95" i="2"/>
  <c r="AF95" i="2"/>
  <c r="AE95" i="2"/>
  <c r="AD95" i="2"/>
  <c r="AC95" i="2"/>
  <c r="AB95" i="2"/>
  <c r="AA95" i="2"/>
  <c r="Z95" i="2"/>
  <c r="AK94" i="2"/>
  <c r="AJ94" i="2"/>
  <c r="AI94" i="2"/>
  <c r="AH94" i="2"/>
  <c r="AG94" i="2"/>
  <c r="AF94" i="2"/>
  <c r="AE94" i="2"/>
  <c r="AD94" i="2"/>
  <c r="AC94" i="2"/>
  <c r="AB94" i="2"/>
  <c r="AA94" i="2"/>
  <c r="Z94" i="2"/>
  <c r="AK93" i="2"/>
  <c r="AK111" i="2" s="1"/>
  <c r="AJ93" i="2"/>
  <c r="AJ111" i="2" s="1"/>
  <c r="AI93" i="2"/>
  <c r="AH93" i="2"/>
  <c r="AG93" i="2"/>
  <c r="AF93" i="2"/>
  <c r="AE93" i="2"/>
  <c r="AD93" i="2"/>
  <c r="AC93" i="2"/>
  <c r="AB93" i="2"/>
  <c r="AA93" i="2"/>
  <c r="Z93" i="2"/>
  <c r="AK91" i="2"/>
  <c r="AJ91" i="2"/>
  <c r="AI91" i="2"/>
  <c r="AH91" i="2"/>
  <c r="AG91" i="2"/>
  <c r="AF91" i="2"/>
  <c r="AE91" i="2"/>
  <c r="AD91" i="2"/>
  <c r="AC91" i="2"/>
  <c r="AB91" i="2"/>
  <c r="AA91" i="2"/>
  <c r="Z91" i="2"/>
  <c r="AK90" i="2"/>
  <c r="AJ90" i="2"/>
  <c r="AI90" i="2"/>
  <c r="AH90" i="2"/>
  <c r="AG90" i="2"/>
  <c r="AF90" i="2"/>
  <c r="AE90" i="2"/>
  <c r="AD90" i="2"/>
  <c r="AC90" i="2"/>
  <c r="AB90" i="2"/>
  <c r="AA90" i="2"/>
  <c r="Z90" i="2"/>
  <c r="AK89" i="2"/>
  <c r="AJ89" i="2"/>
  <c r="AI89" i="2"/>
  <c r="AH89" i="2"/>
  <c r="AG89" i="2"/>
  <c r="AF89" i="2"/>
  <c r="AE89" i="2"/>
  <c r="AD89" i="2"/>
  <c r="AC89" i="2"/>
  <c r="AB89" i="2"/>
  <c r="AA89" i="2"/>
  <c r="Z89" i="2"/>
  <c r="AK88" i="2"/>
  <c r="AJ88" i="2"/>
  <c r="AI88" i="2"/>
  <c r="AH88" i="2"/>
  <c r="AG88" i="2"/>
  <c r="AF88" i="2"/>
  <c r="AE88" i="2"/>
  <c r="AD88" i="2"/>
  <c r="AC88" i="2"/>
  <c r="AB88" i="2"/>
  <c r="AA88" i="2"/>
  <c r="Z88" i="2"/>
  <c r="AK87" i="2"/>
  <c r="AJ87" i="2"/>
  <c r="AI87" i="2"/>
  <c r="AH87" i="2"/>
  <c r="AG87" i="2"/>
  <c r="AF87" i="2"/>
  <c r="AE87" i="2"/>
  <c r="AD87" i="2"/>
  <c r="AC87" i="2"/>
  <c r="AB87" i="2"/>
  <c r="AA87" i="2"/>
  <c r="Z87" i="2"/>
  <c r="AK86" i="2"/>
  <c r="AJ86" i="2"/>
  <c r="AI86" i="2"/>
  <c r="AH86" i="2"/>
  <c r="AG86" i="2"/>
  <c r="AF86" i="2"/>
  <c r="AE86" i="2"/>
  <c r="AD86" i="2"/>
  <c r="AC86" i="2"/>
  <c r="AB86" i="2"/>
  <c r="AA86" i="2"/>
  <c r="Z86" i="2"/>
  <c r="AK85" i="2"/>
  <c r="AJ85" i="2"/>
  <c r="AI85" i="2"/>
  <c r="AH85" i="2"/>
  <c r="AG85" i="2"/>
  <c r="AF85" i="2"/>
  <c r="AE85" i="2"/>
  <c r="AD85" i="2"/>
  <c r="AC85" i="2"/>
  <c r="AB85" i="2"/>
  <c r="AA85" i="2"/>
  <c r="Z85" i="2"/>
  <c r="AK84" i="2"/>
  <c r="AJ84" i="2"/>
  <c r="AI84" i="2"/>
  <c r="AH84" i="2"/>
  <c r="AG84" i="2"/>
  <c r="AF84" i="2"/>
  <c r="AE84" i="2"/>
  <c r="AD84" i="2"/>
  <c r="AC84" i="2"/>
  <c r="AB84" i="2"/>
  <c r="AA84" i="2"/>
  <c r="Z84" i="2"/>
  <c r="AK83" i="2"/>
  <c r="AJ83" i="2"/>
  <c r="AI83" i="2"/>
  <c r="AH83" i="2"/>
  <c r="AG83" i="2"/>
  <c r="AF83" i="2"/>
  <c r="AE83" i="2"/>
  <c r="AD83" i="2"/>
  <c r="AC83" i="2"/>
  <c r="AB83" i="2"/>
  <c r="AA83" i="2"/>
  <c r="Z83" i="2"/>
  <c r="AK82" i="2"/>
  <c r="AK92" i="2" s="1"/>
  <c r="AJ82" i="2"/>
  <c r="AJ92" i="2" s="1"/>
  <c r="AI82" i="2"/>
  <c r="AH82" i="2"/>
  <c r="AG82" i="2"/>
  <c r="AF82" i="2"/>
  <c r="AE82" i="2"/>
  <c r="AD82" i="2"/>
  <c r="AC82" i="2"/>
  <c r="AB82" i="2"/>
  <c r="AA82" i="2"/>
  <c r="Z82" i="2"/>
  <c r="AK80" i="2"/>
  <c r="AJ80" i="2"/>
  <c r="AI80" i="2"/>
  <c r="AH80" i="2"/>
  <c r="AG80" i="2"/>
  <c r="AF80" i="2"/>
  <c r="AE80" i="2"/>
  <c r="AD80" i="2"/>
  <c r="AC80" i="2"/>
  <c r="AB80" i="2"/>
  <c r="AA80" i="2"/>
  <c r="Z80" i="2"/>
  <c r="AK79" i="2"/>
  <c r="AJ79" i="2"/>
  <c r="AI79" i="2"/>
  <c r="AH79" i="2"/>
  <c r="AG79" i="2"/>
  <c r="AF79" i="2"/>
  <c r="AE79" i="2"/>
  <c r="AD79" i="2"/>
  <c r="AC79" i="2"/>
  <c r="AB79" i="2"/>
  <c r="AA79" i="2"/>
  <c r="Z79" i="2"/>
  <c r="AK78" i="2"/>
  <c r="AJ78" i="2"/>
  <c r="AI78" i="2"/>
  <c r="AH78" i="2"/>
  <c r="AG78" i="2"/>
  <c r="AF78" i="2"/>
  <c r="AE78" i="2"/>
  <c r="AD78" i="2"/>
  <c r="AC78" i="2"/>
  <c r="AB78" i="2"/>
  <c r="AA78" i="2"/>
  <c r="Z78" i="2"/>
  <c r="AK77" i="2"/>
  <c r="AJ77" i="2"/>
  <c r="AJ81" i="2" s="1"/>
  <c r="AI77" i="2"/>
  <c r="AH77" i="2"/>
  <c r="AG77" i="2"/>
  <c r="AF77" i="2"/>
  <c r="AE77" i="2"/>
  <c r="AD77" i="2"/>
  <c r="AC77" i="2"/>
  <c r="AB77" i="2"/>
  <c r="AA77" i="2"/>
  <c r="Z77" i="2"/>
  <c r="AK76" i="2"/>
  <c r="AJ76" i="2"/>
  <c r="AI76" i="2"/>
  <c r="AH76" i="2"/>
  <c r="AG76" i="2"/>
  <c r="AF76" i="2"/>
  <c r="AE76" i="2"/>
  <c r="AD76" i="2"/>
  <c r="AC76" i="2"/>
  <c r="AB76" i="2"/>
  <c r="AA76" i="2"/>
  <c r="Z76" i="2"/>
  <c r="AK74" i="2"/>
  <c r="AJ74" i="2"/>
  <c r="AI74" i="2"/>
  <c r="AH74" i="2"/>
  <c r="AG74" i="2"/>
  <c r="AF74" i="2"/>
  <c r="AE74" i="2"/>
  <c r="AD74" i="2"/>
  <c r="AC74" i="2"/>
  <c r="AB74" i="2"/>
  <c r="AA74" i="2"/>
  <c r="Z74" i="2"/>
  <c r="AK73" i="2"/>
  <c r="AJ73" i="2"/>
  <c r="AI73" i="2"/>
  <c r="AH73" i="2"/>
  <c r="AG73" i="2"/>
  <c r="AF73" i="2"/>
  <c r="AE73" i="2"/>
  <c r="AD73" i="2"/>
  <c r="AC73" i="2"/>
  <c r="AB73" i="2"/>
  <c r="AA73" i="2"/>
  <c r="Z73" i="2"/>
  <c r="AK72" i="2"/>
  <c r="AJ72" i="2"/>
  <c r="AI72" i="2"/>
  <c r="AH72" i="2"/>
  <c r="AG72" i="2"/>
  <c r="AF72" i="2"/>
  <c r="AE72" i="2"/>
  <c r="AD72" i="2"/>
  <c r="AC72" i="2"/>
  <c r="AB72" i="2"/>
  <c r="AA72" i="2"/>
  <c r="Z72" i="2"/>
  <c r="AK71" i="2"/>
  <c r="AJ71" i="2"/>
  <c r="AI71" i="2"/>
  <c r="AH71" i="2"/>
  <c r="AG71" i="2"/>
  <c r="AF71" i="2"/>
  <c r="AE71" i="2"/>
  <c r="AD71" i="2"/>
  <c r="AC71" i="2"/>
  <c r="AB71" i="2"/>
  <c r="AA71" i="2"/>
  <c r="Z71" i="2"/>
  <c r="AK70" i="2"/>
  <c r="AJ70" i="2"/>
  <c r="AI70" i="2"/>
  <c r="AH70" i="2"/>
  <c r="AG70" i="2"/>
  <c r="AF70" i="2"/>
  <c r="AE70" i="2"/>
  <c r="AD70" i="2"/>
  <c r="AC70" i="2"/>
  <c r="AB70" i="2"/>
  <c r="AA70" i="2"/>
  <c r="Z70" i="2"/>
  <c r="AK69" i="2"/>
  <c r="AJ69" i="2"/>
  <c r="AI69" i="2"/>
  <c r="AH69" i="2"/>
  <c r="AG69" i="2"/>
  <c r="AF69" i="2"/>
  <c r="AE69" i="2"/>
  <c r="AD69" i="2"/>
  <c r="AC69" i="2"/>
  <c r="AB69" i="2"/>
  <c r="AA69" i="2"/>
  <c r="Z69" i="2"/>
  <c r="AK68" i="2"/>
  <c r="AJ68" i="2"/>
  <c r="AI68" i="2"/>
  <c r="AH68" i="2"/>
  <c r="AG68" i="2"/>
  <c r="AF68" i="2"/>
  <c r="AE68" i="2"/>
  <c r="AD68" i="2"/>
  <c r="AC68" i="2"/>
  <c r="AB68" i="2"/>
  <c r="AA68" i="2"/>
  <c r="Z68" i="2"/>
  <c r="AK67" i="2"/>
  <c r="AJ67" i="2"/>
  <c r="AI67" i="2"/>
  <c r="AH67" i="2"/>
  <c r="AG67" i="2"/>
  <c r="AF67" i="2"/>
  <c r="AE67" i="2"/>
  <c r="AD67" i="2"/>
  <c r="AC67" i="2"/>
  <c r="AB67" i="2"/>
  <c r="AA67" i="2"/>
  <c r="Z67" i="2"/>
  <c r="AK66" i="2"/>
  <c r="AK75" i="2" s="1"/>
  <c r="AJ66" i="2"/>
  <c r="AI66" i="2"/>
  <c r="AH66" i="2"/>
  <c r="AG66" i="2"/>
  <c r="AF66" i="2"/>
  <c r="AE66" i="2"/>
  <c r="AD66" i="2"/>
  <c r="AC66" i="2"/>
  <c r="AB66" i="2"/>
  <c r="AA66" i="2"/>
  <c r="Z66" i="2"/>
  <c r="AK65" i="2"/>
  <c r="AJ65" i="2"/>
  <c r="AJ75" i="2" s="1"/>
  <c r="AI65" i="2"/>
  <c r="AH65" i="2"/>
  <c r="AG65" i="2"/>
  <c r="AF65" i="2"/>
  <c r="AE65" i="2"/>
  <c r="AD65" i="2"/>
  <c r="AC65" i="2"/>
  <c r="AB65" i="2"/>
  <c r="AA65" i="2"/>
  <c r="Z65" i="2"/>
  <c r="AK62" i="2"/>
  <c r="AJ62" i="2"/>
  <c r="AI62" i="2"/>
  <c r="AH62" i="2"/>
  <c r="AG62" i="2"/>
  <c r="AF62" i="2"/>
  <c r="AE62" i="2"/>
  <c r="AD62" i="2"/>
  <c r="AC62" i="2"/>
  <c r="AB62" i="2"/>
  <c r="AA62" i="2"/>
  <c r="Z62" i="2"/>
  <c r="AK61" i="2"/>
  <c r="AJ61" i="2"/>
  <c r="AI61" i="2"/>
  <c r="AH61" i="2"/>
  <c r="AG61" i="2"/>
  <c r="AF61" i="2"/>
  <c r="AE61" i="2"/>
  <c r="AD61" i="2"/>
  <c r="AC61" i="2"/>
  <c r="AB61" i="2"/>
  <c r="AA61" i="2"/>
  <c r="Z61" i="2"/>
  <c r="AK60" i="2"/>
  <c r="AJ60" i="2"/>
  <c r="AI60" i="2"/>
  <c r="AH60" i="2"/>
  <c r="AG60" i="2"/>
  <c r="AF60" i="2"/>
  <c r="AE60" i="2"/>
  <c r="AD60" i="2"/>
  <c r="AC60" i="2"/>
  <c r="AB60" i="2"/>
  <c r="AA60" i="2"/>
  <c r="Z60" i="2"/>
  <c r="AK59" i="2"/>
  <c r="AJ59" i="2"/>
  <c r="AI59" i="2"/>
  <c r="AH59" i="2"/>
  <c r="AG59" i="2"/>
  <c r="AF59" i="2"/>
  <c r="AE59" i="2"/>
  <c r="AD59" i="2"/>
  <c r="AC59" i="2"/>
  <c r="AB59" i="2"/>
  <c r="AA59" i="2"/>
  <c r="Z59" i="2"/>
  <c r="AK58" i="2"/>
  <c r="AJ58" i="2"/>
  <c r="AI58" i="2"/>
  <c r="AH58" i="2"/>
  <c r="AG58" i="2"/>
  <c r="AF58" i="2"/>
  <c r="AE58" i="2"/>
  <c r="AD58" i="2"/>
  <c r="AC58" i="2"/>
  <c r="AB58" i="2"/>
  <c r="AA58" i="2"/>
  <c r="Z58" i="2"/>
  <c r="AK57" i="2"/>
  <c r="AJ57" i="2"/>
  <c r="AI57" i="2"/>
  <c r="AH57" i="2"/>
  <c r="AG57" i="2"/>
  <c r="AF57" i="2"/>
  <c r="AE57" i="2"/>
  <c r="AD57" i="2"/>
  <c r="AC57" i="2"/>
  <c r="AB57" i="2"/>
  <c r="AA57" i="2"/>
  <c r="Z57" i="2"/>
  <c r="AK56" i="2"/>
  <c r="AJ56" i="2"/>
  <c r="AI56" i="2"/>
  <c r="AH56" i="2"/>
  <c r="AG56" i="2"/>
  <c r="AF56" i="2"/>
  <c r="AE56" i="2"/>
  <c r="AD56" i="2"/>
  <c r="AC56" i="2"/>
  <c r="AB56" i="2"/>
  <c r="AA56" i="2"/>
  <c r="Z56" i="2"/>
  <c r="AK55" i="2"/>
  <c r="AJ55" i="2"/>
  <c r="AI55" i="2"/>
  <c r="AH55" i="2"/>
  <c r="AG55" i="2"/>
  <c r="AF55" i="2"/>
  <c r="AE55" i="2"/>
  <c r="AD55" i="2"/>
  <c r="AC55" i="2"/>
  <c r="AB55" i="2"/>
  <c r="AA55" i="2"/>
  <c r="Z55" i="2"/>
  <c r="AK54" i="2"/>
  <c r="AJ54" i="2"/>
  <c r="AI54" i="2"/>
  <c r="AH54" i="2"/>
  <c r="AG54" i="2"/>
  <c r="AF54" i="2"/>
  <c r="AE54" i="2"/>
  <c r="AD54" i="2"/>
  <c r="AC54" i="2"/>
  <c r="AB54" i="2"/>
  <c r="AA54" i="2"/>
  <c r="Z54" i="2"/>
  <c r="AK53" i="2"/>
  <c r="AJ53" i="2"/>
  <c r="AI53" i="2"/>
  <c r="AH53" i="2"/>
  <c r="AG53" i="2"/>
  <c r="AF53" i="2"/>
  <c r="AE53" i="2"/>
  <c r="AD53" i="2"/>
  <c r="AC53" i="2"/>
  <c r="AB53" i="2"/>
  <c r="AA53" i="2"/>
  <c r="Z53" i="2"/>
  <c r="AK52" i="2"/>
  <c r="AJ52" i="2"/>
  <c r="AI52" i="2"/>
  <c r="AH52" i="2"/>
  <c r="AG52" i="2"/>
  <c r="AF52" i="2"/>
  <c r="AE52" i="2"/>
  <c r="AD52" i="2"/>
  <c r="AC52" i="2"/>
  <c r="AB52" i="2"/>
  <c r="AA52" i="2"/>
  <c r="Z52" i="2"/>
  <c r="AK51" i="2"/>
  <c r="AJ51" i="2"/>
  <c r="AI51" i="2"/>
  <c r="AH51" i="2"/>
  <c r="AG51" i="2"/>
  <c r="AF51" i="2"/>
  <c r="AE51" i="2"/>
  <c r="AD51" i="2"/>
  <c r="AC51" i="2"/>
  <c r="AB51" i="2"/>
  <c r="AA51" i="2"/>
  <c r="Z51" i="2"/>
  <c r="AK50" i="2"/>
  <c r="AJ50" i="2"/>
  <c r="AI50" i="2"/>
  <c r="AH50" i="2"/>
  <c r="AG50" i="2"/>
  <c r="AF50" i="2"/>
  <c r="AE50" i="2"/>
  <c r="AD50" i="2"/>
  <c r="AC50" i="2"/>
  <c r="AB50" i="2"/>
  <c r="AA50" i="2"/>
  <c r="Z50" i="2"/>
  <c r="AK48" i="2"/>
  <c r="AJ48" i="2"/>
  <c r="AI48" i="2"/>
  <c r="AH48" i="2"/>
  <c r="AG48" i="2"/>
  <c r="AF48" i="2"/>
  <c r="AE48" i="2"/>
  <c r="AD48" i="2"/>
  <c r="AC48" i="2"/>
  <c r="AB48" i="2"/>
  <c r="AA48" i="2"/>
  <c r="Z48" i="2"/>
  <c r="AK47" i="2"/>
  <c r="AJ47" i="2"/>
  <c r="AI47" i="2"/>
  <c r="AH47" i="2"/>
  <c r="AG47" i="2"/>
  <c r="AF47" i="2"/>
  <c r="AE47" i="2"/>
  <c r="AD47" i="2"/>
  <c r="AC47" i="2"/>
  <c r="AB47" i="2"/>
  <c r="AA47" i="2"/>
  <c r="Z47" i="2"/>
  <c r="AK46" i="2"/>
  <c r="AJ46" i="2"/>
  <c r="AI46" i="2"/>
  <c r="AH46" i="2"/>
  <c r="AG46" i="2"/>
  <c r="AF46" i="2"/>
  <c r="AE46" i="2"/>
  <c r="AD46" i="2"/>
  <c r="AC46" i="2"/>
  <c r="AB46" i="2"/>
  <c r="AA46" i="2"/>
  <c r="Z46" i="2"/>
  <c r="AK45" i="2"/>
  <c r="AJ45" i="2"/>
  <c r="AI45" i="2"/>
  <c r="AH45" i="2"/>
  <c r="AG45" i="2"/>
  <c r="AF45" i="2"/>
  <c r="AE45" i="2"/>
  <c r="AD45" i="2"/>
  <c r="AC45" i="2"/>
  <c r="AB45" i="2"/>
  <c r="AA45" i="2"/>
  <c r="Z45" i="2"/>
  <c r="AK44" i="2"/>
  <c r="AJ44" i="2"/>
  <c r="AI44" i="2"/>
  <c r="AH44" i="2"/>
  <c r="AG44" i="2"/>
  <c r="AF44" i="2"/>
  <c r="AE44" i="2"/>
  <c r="AD44" i="2"/>
  <c r="AC44" i="2"/>
  <c r="AB44" i="2"/>
  <c r="AA44" i="2"/>
  <c r="Z44" i="2"/>
  <c r="AK43" i="2"/>
  <c r="AJ43" i="2"/>
  <c r="AI43" i="2"/>
  <c r="AH43" i="2"/>
  <c r="AG43" i="2"/>
  <c r="AF43" i="2"/>
  <c r="AE43" i="2"/>
  <c r="AD43" i="2"/>
  <c r="AC43" i="2"/>
  <c r="AB43" i="2"/>
  <c r="AA43" i="2"/>
  <c r="Z43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AK41" i="2"/>
  <c r="AJ41" i="2"/>
  <c r="AI41" i="2"/>
  <c r="AH41" i="2"/>
  <c r="AG41" i="2"/>
  <c r="AF41" i="2"/>
  <c r="AE41" i="2"/>
  <c r="AD41" i="2"/>
  <c r="AC41" i="2"/>
  <c r="AB41" i="2"/>
  <c r="AA41" i="2"/>
  <c r="Z41" i="2"/>
  <c r="AK40" i="2"/>
  <c r="AJ40" i="2"/>
  <c r="AI40" i="2"/>
  <c r="AH40" i="2"/>
  <c r="AG40" i="2"/>
  <c r="AF40" i="2"/>
  <c r="AE40" i="2"/>
  <c r="AD40" i="2"/>
  <c r="AC40" i="2"/>
  <c r="AB40" i="2"/>
  <c r="AA40" i="2"/>
  <c r="Z40" i="2"/>
  <c r="AK39" i="2"/>
  <c r="AJ39" i="2"/>
  <c r="AJ49" i="2" s="1"/>
  <c r="AI39" i="2"/>
  <c r="AH39" i="2"/>
  <c r="AG39" i="2"/>
  <c r="AF39" i="2"/>
  <c r="AE39" i="2"/>
  <c r="AD39" i="2"/>
  <c r="AC39" i="2"/>
  <c r="AB39" i="2"/>
  <c r="AA39" i="2"/>
  <c r="Z39" i="2"/>
  <c r="AK37" i="2"/>
  <c r="AJ37" i="2"/>
  <c r="AI37" i="2"/>
  <c r="AH37" i="2"/>
  <c r="AG37" i="2"/>
  <c r="AF37" i="2"/>
  <c r="AE37" i="2"/>
  <c r="AD37" i="2"/>
  <c r="AC37" i="2"/>
  <c r="AB37" i="2"/>
  <c r="AA37" i="2"/>
  <c r="Z37" i="2"/>
  <c r="AK36" i="2"/>
  <c r="AJ36" i="2"/>
  <c r="AI36" i="2"/>
  <c r="AH36" i="2"/>
  <c r="AG36" i="2"/>
  <c r="AF36" i="2"/>
  <c r="AE36" i="2"/>
  <c r="AD36" i="2"/>
  <c r="AC36" i="2"/>
  <c r="AB36" i="2"/>
  <c r="AA36" i="2"/>
  <c r="Z36" i="2"/>
  <c r="AK35" i="2"/>
  <c r="AJ35" i="2"/>
  <c r="AI35" i="2"/>
  <c r="AH35" i="2"/>
  <c r="AG35" i="2"/>
  <c r="AF35" i="2"/>
  <c r="AE35" i="2"/>
  <c r="AD35" i="2"/>
  <c r="AC35" i="2"/>
  <c r="AB35" i="2"/>
  <c r="AA35" i="2"/>
  <c r="Z35" i="2"/>
  <c r="AK34" i="2"/>
  <c r="AJ34" i="2"/>
  <c r="AI34" i="2"/>
  <c r="AH34" i="2"/>
  <c r="AG34" i="2"/>
  <c r="AF34" i="2"/>
  <c r="AE34" i="2"/>
  <c r="AD34" i="2"/>
  <c r="AC34" i="2"/>
  <c r="AB34" i="2"/>
  <c r="AA34" i="2"/>
  <c r="Z34" i="2"/>
  <c r="AK33" i="2"/>
  <c r="AJ33" i="2"/>
  <c r="AI33" i="2"/>
  <c r="AH33" i="2"/>
  <c r="AG33" i="2"/>
  <c r="AF33" i="2"/>
  <c r="AE33" i="2"/>
  <c r="AD33" i="2"/>
  <c r="AC33" i="2"/>
  <c r="AB33" i="2"/>
  <c r="AA33" i="2"/>
  <c r="Z33" i="2"/>
  <c r="AK32" i="2"/>
  <c r="AJ32" i="2"/>
  <c r="AI32" i="2"/>
  <c r="AH32" i="2"/>
  <c r="AG32" i="2"/>
  <c r="AF32" i="2"/>
  <c r="AE32" i="2"/>
  <c r="AD32" i="2"/>
  <c r="AC32" i="2"/>
  <c r="AB32" i="2"/>
  <c r="AA32" i="2"/>
  <c r="Z32" i="2"/>
  <c r="AK31" i="2"/>
  <c r="AJ31" i="2"/>
  <c r="AI31" i="2"/>
  <c r="AH31" i="2"/>
  <c r="AG31" i="2"/>
  <c r="AF31" i="2"/>
  <c r="AE31" i="2"/>
  <c r="AD31" i="2"/>
  <c r="AC31" i="2"/>
  <c r="AB31" i="2"/>
  <c r="AA31" i="2"/>
  <c r="Z31" i="2"/>
  <c r="AK30" i="2"/>
  <c r="AJ30" i="2"/>
  <c r="AI30" i="2"/>
  <c r="AH30" i="2"/>
  <c r="AG30" i="2"/>
  <c r="AF30" i="2"/>
  <c r="AE30" i="2"/>
  <c r="AD30" i="2"/>
  <c r="AC30" i="2"/>
  <c r="AB30" i="2"/>
  <c r="AA30" i="2"/>
  <c r="Z30" i="2"/>
  <c r="AK29" i="2"/>
  <c r="AJ29" i="2"/>
  <c r="AI29" i="2"/>
  <c r="AH29" i="2"/>
  <c r="AG29" i="2"/>
  <c r="AF29" i="2"/>
  <c r="AE29" i="2"/>
  <c r="AD29" i="2"/>
  <c r="AC29" i="2"/>
  <c r="AB29" i="2"/>
  <c r="AA29" i="2"/>
  <c r="Z29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AK27" i="2"/>
  <c r="AJ27" i="2"/>
  <c r="AJ38" i="2" s="1"/>
  <c r="AI27" i="2"/>
  <c r="AH27" i="2"/>
  <c r="AG27" i="2"/>
  <c r="AF27" i="2"/>
  <c r="AE27" i="2"/>
  <c r="AD27" i="2"/>
  <c r="AC27" i="2"/>
  <c r="AB27" i="2"/>
  <c r="AA27" i="2"/>
  <c r="Z27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AX151" i="2"/>
  <c r="AX143" i="2"/>
  <c r="AX138" i="2"/>
  <c r="AX124" i="2"/>
  <c r="AX92" i="2"/>
  <c r="AX81" i="2"/>
  <c r="AX49" i="2"/>
  <c r="AX38" i="2"/>
  <c r="AK151" i="2"/>
  <c r="AK143" i="2"/>
  <c r="AK138" i="2"/>
  <c r="AK124" i="2"/>
  <c r="AK49" i="2"/>
  <c r="AK38" i="2"/>
  <c r="AW151" i="2"/>
  <c r="AW143" i="2"/>
  <c r="AW124" i="2"/>
  <c r="AW111" i="2"/>
  <c r="AW92" i="2"/>
  <c r="AW49" i="2"/>
  <c r="AJ151" i="2"/>
  <c r="AJ143" i="2"/>
  <c r="AJ138" i="2"/>
  <c r="AX111" i="2"/>
  <c r="AX75" i="2"/>
  <c r="AK81" i="2"/>
  <c r="X26" i="2"/>
  <c r="X150" i="2"/>
  <c r="X149" i="2"/>
  <c r="X148" i="2"/>
  <c r="X147" i="2"/>
  <c r="X146" i="2"/>
  <c r="X145" i="2"/>
  <c r="X144" i="2"/>
  <c r="X151" i="2" s="1"/>
  <c r="X142" i="2"/>
  <c r="X143" i="2" s="1"/>
  <c r="X141" i="2"/>
  <c r="X140" i="2"/>
  <c r="X139" i="2"/>
  <c r="X137" i="2"/>
  <c r="X136" i="2"/>
  <c r="X135" i="2"/>
  <c r="X134" i="2"/>
  <c r="X133" i="2"/>
  <c r="X132" i="2"/>
  <c r="X131" i="2"/>
  <c r="X130" i="2"/>
  <c r="X129" i="2"/>
  <c r="X128" i="2"/>
  <c r="X127" i="2"/>
  <c r="X126" i="2"/>
  <c r="X125" i="2"/>
  <c r="X138" i="2" s="1"/>
  <c r="X123" i="2"/>
  <c r="X122" i="2"/>
  <c r="X121" i="2"/>
  <c r="X120" i="2"/>
  <c r="X119" i="2"/>
  <c r="X118" i="2"/>
  <c r="X117" i="2"/>
  <c r="X116" i="2"/>
  <c r="X124" i="2" s="1"/>
  <c r="X115" i="2"/>
  <c r="X114" i="2"/>
  <c r="X113" i="2"/>
  <c r="X112" i="2"/>
  <c r="X110" i="2"/>
  <c r="X109" i="2"/>
  <c r="X108" i="2"/>
  <c r="X107" i="2"/>
  <c r="X106" i="2"/>
  <c r="X105" i="2"/>
  <c r="X104" i="2"/>
  <c r="X103" i="2"/>
  <c r="X102" i="2"/>
  <c r="X101" i="2"/>
  <c r="X100" i="2"/>
  <c r="X99" i="2"/>
  <c r="X111" i="2" s="1"/>
  <c r="X98" i="2"/>
  <c r="X97" i="2"/>
  <c r="X96" i="2"/>
  <c r="X95" i="2"/>
  <c r="X94" i="2"/>
  <c r="X93" i="2"/>
  <c r="X91" i="2"/>
  <c r="X90" i="2"/>
  <c r="X89" i="2"/>
  <c r="X88" i="2"/>
  <c r="X87" i="2"/>
  <c r="X86" i="2"/>
  <c r="X85" i="2"/>
  <c r="X84" i="2"/>
  <c r="X83" i="2"/>
  <c r="X82" i="2"/>
  <c r="X92" i="2" s="1"/>
  <c r="X80" i="2"/>
  <c r="X79" i="2"/>
  <c r="X78" i="2"/>
  <c r="X77" i="2"/>
  <c r="X76" i="2"/>
  <c r="X74" i="2"/>
  <c r="X73" i="2"/>
  <c r="X72" i="2"/>
  <c r="X71" i="2"/>
  <c r="X70" i="2"/>
  <c r="X69" i="2"/>
  <c r="X68" i="2"/>
  <c r="X67" i="2"/>
  <c r="X66" i="2"/>
  <c r="X65" i="2"/>
  <c r="X62" i="2"/>
  <c r="X61" i="2"/>
  <c r="X60" i="2"/>
  <c r="X59" i="2"/>
  <c r="X58" i="2"/>
  <c r="X57" i="2"/>
  <c r="X56" i="2"/>
  <c r="X55" i="2"/>
  <c r="X54" i="2"/>
  <c r="X53" i="2"/>
  <c r="X52" i="2"/>
  <c r="X51" i="2"/>
  <c r="X50" i="2"/>
  <c r="X48" i="2"/>
  <c r="X47" i="2"/>
  <c r="X46" i="2"/>
  <c r="X45" i="2"/>
  <c r="X44" i="2"/>
  <c r="X43" i="2"/>
  <c r="X42" i="2"/>
  <c r="X41" i="2"/>
  <c r="X40" i="2"/>
  <c r="X49" i="2" s="1"/>
  <c r="X39" i="2"/>
  <c r="X37" i="2"/>
  <c r="X36" i="2"/>
  <c r="X35" i="2"/>
  <c r="X34" i="2"/>
  <c r="X33" i="2"/>
  <c r="X32" i="2"/>
  <c r="X31" i="2"/>
  <c r="X30" i="2"/>
  <c r="X29" i="2"/>
  <c r="X28" i="2"/>
  <c r="X38" i="2" s="1"/>
  <c r="X27" i="2"/>
  <c r="X25" i="2"/>
  <c r="X24" i="2"/>
  <c r="X23" i="2"/>
  <c r="X22" i="2"/>
  <c r="X21" i="2"/>
  <c r="X20" i="2"/>
  <c r="X19" i="2"/>
  <c r="X18" i="2"/>
  <c r="X17" i="2"/>
  <c r="X16" i="2"/>
  <c r="X15" i="2"/>
  <c r="X14" i="2"/>
  <c r="X13" i="2"/>
  <c r="X12" i="2"/>
  <c r="X81" i="2"/>
  <c r="X75" i="2"/>
  <c r="AJ63" i="12" l="1"/>
  <c r="U111" i="12"/>
  <c r="AH64" i="12"/>
  <c r="U64" i="12"/>
  <c r="AH111" i="12"/>
  <c r="AH151" i="12"/>
  <c r="AH38" i="12"/>
  <c r="AH75" i="12"/>
  <c r="U26" i="12"/>
  <c r="U49" i="12"/>
  <c r="AH49" i="12"/>
  <c r="AH92" i="12"/>
  <c r="AH138" i="12"/>
  <c r="O124" i="5"/>
  <c r="AI138" i="12"/>
  <c r="P92" i="5"/>
  <c r="P138" i="5"/>
  <c r="J92" i="12"/>
  <c r="J151" i="12"/>
  <c r="O49" i="22"/>
  <c r="O138" i="22"/>
  <c r="AI81" i="13"/>
  <c r="AH26" i="13"/>
  <c r="AH124" i="13"/>
  <c r="U38" i="12"/>
  <c r="J75" i="12"/>
  <c r="P92" i="22"/>
  <c r="O26" i="22"/>
  <c r="O75" i="22"/>
  <c r="O151" i="22"/>
  <c r="P111" i="5"/>
  <c r="O49" i="5"/>
  <c r="O81" i="5"/>
  <c r="O111" i="5"/>
  <c r="O151" i="5"/>
  <c r="AI38" i="12"/>
  <c r="U92" i="12"/>
  <c r="U151" i="12"/>
  <c r="J49" i="12"/>
  <c r="AI75" i="13"/>
  <c r="AI111" i="13"/>
  <c r="V49" i="12"/>
  <c r="P81" i="9"/>
  <c r="AI92" i="12"/>
  <c r="AI124" i="13"/>
  <c r="AH49" i="13"/>
  <c r="O38" i="9"/>
  <c r="O92" i="9"/>
  <c r="O124" i="9"/>
  <c r="O143" i="9"/>
  <c r="P151" i="22"/>
  <c r="P49" i="5"/>
  <c r="AI143" i="13"/>
  <c r="AI143" i="12"/>
  <c r="AH124" i="12"/>
  <c r="AH143" i="12"/>
  <c r="V92" i="12"/>
  <c r="V138" i="12"/>
  <c r="I63" i="12"/>
  <c r="P111" i="9"/>
  <c r="AH26" i="12"/>
  <c r="P38" i="5"/>
  <c r="O138" i="5"/>
  <c r="V151" i="12"/>
  <c r="J38" i="12"/>
  <c r="O75" i="5"/>
  <c r="O152" i="5" s="1"/>
  <c r="AI151" i="13"/>
  <c r="P38" i="22"/>
  <c r="O92" i="22"/>
  <c r="P75" i="5"/>
  <c r="P151" i="5"/>
  <c r="AH75" i="13"/>
  <c r="AI81" i="12"/>
  <c r="AI124" i="12"/>
  <c r="U143" i="12"/>
  <c r="F63" i="12"/>
  <c r="O64" i="9"/>
  <c r="O138" i="9"/>
  <c r="P75" i="22"/>
  <c r="P38" i="9"/>
  <c r="P92" i="9"/>
  <c r="P138" i="9"/>
  <c r="O26" i="9"/>
  <c r="O75" i="9"/>
  <c r="O151" i="9"/>
  <c r="O81" i="22"/>
  <c r="P81" i="5"/>
  <c r="P124" i="5"/>
  <c r="AH38" i="13"/>
  <c r="AH92" i="13"/>
  <c r="AH138" i="13"/>
  <c r="V75" i="12"/>
  <c r="U75" i="12"/>
  <c r="J124" i="12"/>
  <c r="J143" i="12"/>
  <c r="P124" i="22"/>
  <c r="O92" i="5"/>
  <c r="AI26" i="13"/>
  <c r="AH111" i="13"/>
  <c r="V124" i="12"/>
  <c r="J81" i="12"/>
  <c r="P64" i="9"/>
  <c r="P124" i="9"/>
  <c r="O26" i="5"/>
  <c r="AI49" i="13"/>
  <c r="J138" i="12"/>
  <c r="O38" i="22"/>
  <c r="O124" i="22"/>
  <c r="P26" i="5"/>
  <c r="V38" i="12"/>
  <c r="U138" i="12"/>
  <c r="O49" i="9"/>
  <c r="P26" i="22"/>
  <c r="P138" i="22"/>
  <c r="P26" i="9"/>
  <c r="P75" i="9"/>
  <c r="O111" i="9"/>
  <c r="P143" i="5"/>
  <c r="AI38" i="13"/>
  <c r="AI92" i="13"/>
  <c r="AI138" i="13"/>
  <c r="AH151" i="13"/>
  <c r="AI49" i="12"/>
  <c r="AI75" i="12"/>
  <c r="U81" i="12"/>
  <c r="U124" i="12"/>
  <c r="AY63" i="1"/>
  <c r="AY64" i="1" s="1"/>
  <c r="H63" i="12"/>
  <c r="W63" i="12"/>
  <c r="AJ25" i="12"/>
  <c r="P152" i="3"/>
  <c r="O152" i="3"/>
  <c r="AT26" i="2"/>
  <c r="AR26" i="2"/>
  <c r="AW152" i="2"/>
  <c r="AX152" i="2"/>
  <c r="AJ152" i="2"/>
  <c r="AK152" i="2"/>
  <c r="X152" i="2"/>
  <c r="AH152" i="13" l="1"/>
  <c r="J152" i="12"/>
  <c r="U152" i="12"/>
  <c r="AH152" i="12"/>
  <c r="V152" i="12"/>
  <c r="O152" i="22"/>
  <c r="O152" i="9"/>
  <c r="P152" i="9"/>
  <c r="P152" i="22"/>
  <c r="P152" i="5"/>
  <c r="AI152" i="13"/>
  <c r="AI152" i="12"/>
  <c r="P150" i="2" l="1"/>
  <c r="O150" i="2"/>
  <c r="N150" i="2"/>
  <c r="M150" i="2"/>
  <c r="L150" i="2"/>
  <c r="K150" i="2"/>
  <c r="J150" i="2"/>
  <c r="I150" i="2"/>
  <c r="H150" i="2"/>
  <c r="G150" i="2"/>
  <c r="F150" i="2"/>
  <c r="E150" i="2"/>
  <c r="P149" i="2"/>
  <c r="O149" i="2"/>
  <c r="N149" i="2"/>
  <c r="M149" i="2"/>
  <c r="L149" i="2"/>
  <c r="K149" i="2"/>
  <c r="J149" i="2"/>
  <c r="I149" i="2"/>
  <c r="H149" i="2"/>
  <c r="G149" i="2"/>
  <c r="F149" i="2"/>
  <c r="E149" i="2"/>
  <c r="P148" i="2"/>
  <c r="O148" i="2"/>
  <c r="N148" i="2"/>
  <c r="M148" i="2"/>
  <c r="L148" i="2"/>
  <c r="K148" i="2"/>
  <c r="J148" i="2"/>
  <c r="I148" i="2"/>
  <c r="H148" i="2"/>
  <c r="G148" i="2"/>
  <c r="F148" i="2"/>
  <c r="E148" i="2"/>
  <c r="P147" i="2"/>
  <c r="O147" i="2"/>
  <c r="N147" i="2"/>
  <c r="M147" i="2"/>
  <c r="L147" i="2"/>
  <c r="K147" i="2"/>
  <c r="J147" i="2"/>
  <c r="I147" i="2"/>
  <c r="H147" i="2"/>
  <c r="G147" i="2"/>
  <c r="F147" i="2"/>
  <c r="E147" i="2"/>
  <c r="P146" i="2"/>
  <c r="O146" i="2"/>
  <c r="N146" i="2"/>
  <c r="M146" i="2"/>
  <c r="L146" i="2"/>
  <c r="K146" i="2"/>
  <c r="J146" i="2"/>
  <c r="I146" i="2"/>
  <c r="H146" i="2"/>
  <c r="G146" i="2"/>
  <c r="F146" i="2"/>
  <c r="E146" i="2"/>
  <c r="P145" i="2"/>
  <c r="O145" i="2"/>
  <c r="N145" i="2"/>
  <c r="M145" i="2"/>
  <c r="L145" i="2"/>
  <c r="K145" i="2"/>
  <c r="J145" i="2"/>
  <c r="I145" i="2"/>
  <c r="H145" i="2"/>
  <c r="G145" i="2"/>
  <c r="F145" i="2"/>
  <c r="E145" i="2"/>
  <c r="P144" i="2"/>
  <c r="O144" i="2"/>
  <c r="N144" i="2"/>
  <c r="M144" i="2"/>
  <c r="L144" i="2"/>
  <c r="K144" i="2"/>
  <c r="J144" i="2"/>
  <c r="I144" i="2"/>
  <c r="H144" i="2"/>
  <c r="G144" i="2"/>
  <c r="F144" i="2"/>
  <c r="E144" i="2"/>
  <c r="P142" i="2"/>
  <c r="O142" i="2"/>
  <c r="N142" i="2"/>
  <c r="M142" i="2"/>
  <c r="L142" i="2"/>
  <c r="K142" i="2"/>
  <c r="J142" i="2"/>
  <c r="I142" i="2"/>
  <c r="H142" i="2"/>
  <c r="G142" i="2"/>
  <c r="F142" i="2"/>
  <c r="E142" i="2"/>
  <c r="P141" i="2"/>
  <c r="O141" i="2"/>
  <c r="N141" i="2"/>
  <c r="M141" i="2"/>
  <c r="L141" i="2"/>
  <c r="K141" i="2"/>
  <c r="J141" i="2"/>
  <c r="I141" i="2"/>
  <c r="H141" i="2"/>
  <c r="G141" i="2"/>
  <c r="F141" i="2"/>
  <c r="E141" i="2"/>
  <c r="P140" i="2"/>
  <c r="O140" i="2"/>
  <c r="N140" i="2"/>
  <c r="M140" i="2"/>
  <c r="L140" i="2"/>
  <c r="K140" i="2"/>
  <c r="J140" i="2"/>
  <c r="I140" i="2"/>
  <c r="H140" i="2"/>
  <c r="G140" i="2"/>
  <c r="F140" i="2"/>
  <c r="E140" i="2"/>
  <c r="P139" i="2"/>
  <c r="O139" i="2"/>
  <c r="N139" i="2"/>
  <c r="M139" i="2"/>
  <c r="L139" i="2"/>
  <c r="K139" i="2"/>
  <c r="J139" i="2"/>
  <c r="I139" i="2"/>
  <c r="H139" i="2"/>
  <c r="G139" i="2"/>
  <c r="F139" i="2"/>
  <c r="E139" i="2"/>
  <c r="P137" i="2"/>
  <c r="O137" i="2"/>
  <c r="N137" i="2"/>
  <c r="M137" i="2"/>
  <c r="L137" i="2"/>
  <c r="K137" i="2"/>
  <c r="J137" i="2"/>
  <c r="I137" i="2"/>
  <c r="H137" i="2"/>
  <c r="G137" i="2"/>
  <c r="F137" i="2"/>
  <c r="E137" i="2"/>
  <c r="P136" i="2"/>
  <c r="O136" i="2"/>
  <c r="N136" i="2"/>
  <c r="M136" i="2"/>
  <c r="L136" i="2"/>
  <c r="K136" i="2"/>
  <c r="J136" i="2"/>
  <c r="I136" i="2"/>
  <c r="H136" i="2"/>
  <c r="G136" i="2"/>
  <c r="F136" i="2"/>
  <c r="E136" i="2"/>
  <c r="P135" i="2"/>
  <c r="O135" i="2"/>
  <c r="N135" i="2"/>
  <c r="M135" i="2"/>
  <c r="L135" i="2"/>
  <c r="K135" i="2"/>
  <c r="J135" i="2"/>
  <c r="I135" i="2"/>
  <c r="H135" i="2"/>
  <c r="G135" i="2"/>
  <c r="F135" i="2"/>
  <c r="E135" i="2"/>
  <c r="P134" i="2"/>
  <c r="O134" i="2"/>
  <c r="N134" i="2"/>
  <c r="M134" i="2"/>
  <c r="L134" i="2"/>
  <c r="K134" i="2"/>
  <c r="J134" i="2"/>
  <c r="I134" i="2"/>
  <c r="H134" i="2"/>
  <c r="G134" i="2"/>
  <c r="F134" i="2"/>
  <c r="E134" i="2"/>
  <c r="P133" i="2"/>
  <c r="O133" i="2"/>
  <c r="N133" i="2"/>
  <c r="M133" i="2"/>
  <c r="L133" i="2"/>
  <c r="K133" i="2"/>
  <c r="J133" i="2"/>
  <c r="I133" i="2"/>
  <c r="H133" i="2"/>
  <c r="G133" i="2"/>
  <c r="F133" i="2"/>
  <c r="E133" i="2"/>
  <c r="P132" i="2"/>
  <c r="O132" i="2"/>
  <c r="N132" i="2"/>
  <c r="M132" i="2"/>
  <c r="L132" i="2"/>
  <c r="K132" i="2"/>
  <c r="J132" i="2"/>
  <c r="I132" i="2"/>
  <c r="H132" i="2"/>
  <c r="G132" i="2"/>
  <c r="F132" i="2"/>
  <c r="E132" i="2"/>
  <c r="P131" i="2"/>
  <c r="O131" i="2"/>
  <c r="N131" i="2"/>
  <c r="M131" i="2"/>
  <c r="L131" i="2"/>
  <c r="K131" i="2"/>
  <c r="J131" i="2"/>
  <c r="I131" i="2"/>
  <c r="H131" i="2"/>
  <c r="G131" i="2"/>
  <c r="F131" i="2"/>
  <c r="E131" i="2"/>
  <c r="P130" i="2"/>
  <c r="O130" i="2"/>
  <c r="N130" i="2"/>
  <c r="M130" i="2"/>
  <c r="L130" i="2"/>
  <c r="K130" i="2"/>
  <c r="J130" i="2"/>
  <c r="I130" i="2"/>
  <c r="H130" i="2"/>
  <c r="G130" i="2"/>
  <c r="F130" i="2"/>
  <c r="E130" i="2"/>
  <c r="P129" i="2"/>
  <c r="O129" i="2"/>
  <c r="N129" i="2"/>
  <c r="M129" i="2"/>
  <c r="L129" i="2"/>
  <c r="K129" i="2"/>
  <c r="J129" i="2"/>
  <c r="I129" i="2"/>
  <c r="H129" i="2"/>
  <c r="G129" i="2"/>
  <c r="F129" i="2"/>
  <c r="E129" i="2"/>
  <c r="P128" i="2"/>
  <c r="O128" i="2"/>
  <c r="N128" i="2"/>
  <c r="M128" i="2"/>
  <c r="L128" i="2"/>
  <c r="K128" i="2"/>
  <c r="J128" i="2"/>
  <c r="I128" i="2"/>
  <c r="H128" i="2"/>
  <c r="G128" i="2"/>
  <c r="F128" i="2"/>
  <c r="E128" i="2"/>
  <c r="P127" i="2"/>
  <c r="O127" i="2"/>
  <c r="N127" i="2"/>
  <c r="M127" i="2"/>
  <c r="L127" i="2"/>
  <c r="K127" i="2"/>
  <c r="J127" i="2"/>
  <c r="I127" i="2"/>
  <c r="H127" i="2"/>
  <c r="G127" i="2"/>
  <c r="F127" i="2"/>
  <c r="E127" i="2"/>
  <c r="P126" i="2"/>
  <c r="O126" i="2"/>
  <c r="N126" i="2"/>
  <c r="M126" i="2"/>
  <c r="L126" i="2"/>
  <c r="K126" i="2"/>
  <c r="J126" i="2"/>
  <c r="I126" i="2"/>
  <c r="H126" i="2"/>
  <c r="G126" i="2"/>
  <c r="F126" i="2"/>
  <c r="E126" i="2"/>
  <c r="P125" i="2"/>
  <c r="P138" i="2" s="1"/>
  <c r="O125" i="2"/>
  <c r="N125" i="2"/>
  <c r="M125" i="2"/>
  <c r="L125" i="2"/>
  <c r="K125" i="2"/>
  <c r="J125" i="2"/>
  <c r="I125" i="2"/>
  <c r="H125" i="2"/>
  <c r="G125" i="2"/>
  <c r="F125" i="2"/>
  <c r="E125" i="2"/>
  <c r="P123" i="2"/>
  <c r="O123" i="2"/>
  <c r="N123" i="2"/>
  <c r="M123" i="2"/>
  <c r="L123" i="2"/>
  <c r="K123" i="2"/>
  <c r="J123" i="2"/>
  <c r="I123" i="2"/>
  <c r="H123" i="2"/>
  <c r="G123" i="2"/>
  <c r="F123" i="2"/>
  <c r="E123" i="2"/>
  <c r="P122" i="2"/>
  <c r="O122" i="2"/>
  <c r="N122" i="2"/>
  <c r="M122" i="2"/>
  <c r="L122" i="2"/>
  <c r="K122" i="2"/>
  <c r="J122" i="2"/>
  <c r="I122" i="2"/>
  <c r="H122" i="2"/>
  <c r="G122" i="2"/>
  <c r="F122" i="2"/>
  <c r="E122" i="2"/>
  <c r="P121" i="2"/>
  <c r="O121" i="2"/>
  <c r="N121" i="2"/>
  <c r="M121" i="2"/>
  <c r="L121" i="2"/>
  <c r="K121" i="2"/>
  <c r="J121" i="2"/>
  <c r="I121" i="2"/>
  <c r="H121" i="2"/>
  <c r="G121" i="2"/>
  <c r="F121" i="2"/>
  <c r="E121" i="2"/>
  <c r="P120" i="2"/>
  <c r="O120" i="2"/>
  <c r="N120" i="2"/>
  <c r="M120" i="2"/>
  <c r="L120" i="2"/>
  <c r="K120" i="2"/>
  <c r="J120" i="2"/>
  <c r="I120" i="2"/>
  <c r="H120" i="2"/>
  <c r="G120" i="2"/>
  <c r="F120" i="2"/>
  <c r="E120" i="2"/>
  <c r="P119" i="2"/>
  <c r="O119" i="2"/>
  <c r="N119" i="2"/>
  <c r="M119" i="2"/>
  <c r="L119" i="2"/>
  <c r="K119" i="2"/>
  <c r="J119" i="2"/>
  <c r="I119" i="2"/>
  <c r="H119" i="2"/>
  <c r="G119" i="2"/>
  <c r="F119" i="2"/>
  <c r="E119" i="2"/>
  <c r="P118" i="2"/>
  <c r="O118" i="2"/>
  <c r="N118" i="2"/>
  <c r="M118" i="2"/>
  <c r="L118" i="2"/>
  <c r="K118" i="2"/>
  <c r="J118" i="2"/>
  <c r="I118" i="2"/>
  <c r="H118" i="2"/>
  <c r="G118" i="2"/>
  <c r="F118" i="2"/>
  <c r="E118" i="2"/>
  <c r="P117" i="2"/>
  <c r="O117" i="2"/>
  <c r="N117" i="2"/>
  <c r="M117" i="2"/>
  <c r="L117" i="2"/>
  <c r="K117" i="2"/>
  <c r="J117" i="2"/>
  <c r="I117" i="2"/>
  <c r="H117" i="2"/>
  <c r="G117" i="2"/>
  <c r="F117" i="2"/>
  <c r="E117" i="2"/>
  <c r="P116" i="2"/>
  <c r="O116" i="2"/>
  <c r="N116" i="2"/>
  <c r="M116" i="2"/>
  <c r="L116" i="2"/>
  <c r="K116" i="2"/>
  <c r="J116" i="2"/>
  <c r="I116" i="2"/>
  <c r="H116" i="2"/>
  <c r="G116" i="2"/>
  <c r="F116" i="2"/>
  <c r="E116" i="2"/>
  <c r="P115" i="2"/>
  <c r="O115" i="2"/>
  <c r="N115" i="2"/>
  <c r="M115" i="2"/>
  <c r="L115" i="2"/>
  <c r="K115" i="2"/>
  <c r="J115" i="2"/>
  <c r="I115" i="2"/>
  <c r="H115" i="2"/>
  <c r="G115" i="2"/>
  <c r="F115" i="2"/>
  <c r="E115" i="2"/>
  <c r="P114" i="2"/>
  <c r="O114" i="2"/>
  <c r="N114" i="2"/>
  <c r="M114" i="2"/>
  <c r="L114" i="2"/>
  <c r="K114" i="2"/>
  <c r="J114" i="2"/>
  <c r="I114" i="2"/>
  <c r="H114" i="2"/>
  <c r="G114" i="2"/>
  <c r="F114" i="2"/>
  <c r="E114" i="2"/>
  <c r="P113" i="2"/>
  <c r="O113" i="2"/>
  <c r="N113" i="2"/>
  <c r="M113" i="2"/>
  <c r="L113" i="2"/>
  <c r="K113" i="2"/>
  <c r="J113" i="2"/>
  <c r="I113" i="2"/>
  <c r="H113" i="2"/>
  <c r="G113" i="2"/>
  <c r="F113" i="2"/>
  <c r="E113" i="2"/>
  <c r="P112" i="2"/>
  <c r="P124" i="2" s="1"/>
  <c r="O112" i="2"/>
  <c r="N112" i="2"/>
  <c r="M112" i="2"/>
  <c r="L112" i="2"/>
  <c r="K112" i="2"/>
  <c r="J112" i="2"/>
  <c r="I112" i="2"/>
  <c r="H112" i="2"/>
  <c r="G112" i="2"/>
  <c r="F112" i="2"/>
  <c r="E112" i="2"/>
  <c r="P110" i="2"/>
  <c r="O110" i="2"/>
  <c r="N110" i="2"/>
  <c r="M110" i="2"/>
  <c r="L110" i="2"/>
  <c r="K110" i="2"/>
  <c r="J110" i="2"/>
  <c r="I110" i="2"/>
  <c r="H110" i="2"/>
  <c r="G110" i="2"/>
  <c r="F110" i="2"/>
  <c r="E110" i="2"/>
  <c r="P109" i="2"/>
  <c r="O109" i="2"/>
  <c r="N109" i="2"/>
  <c r="M109" i="2"/>
  <c r="L109" i="2"/>
  <c r="K109" i="2"/>
  <c r="J109" i="2"/>
  <c r="I109" i="2"/>
  <c r="H109" i="2"/>
  <c r="G109" i="2"/>
  <c r="F109" i="2"/>
  <c r="E109" i="2"/>
  <c r="P108" i="2"/>
  <c r="O108" i="2"/>
  <c r="N108" i="2"/>
  <c r="M108" i="2"/>
  <c r="L108" i="2"/>
  <c r="K108" i="2"/>
  <c r="J108" i="2"/>
  <c r="I108" i="2"/>
  <c r="H108" i="2"/>
  <c r="G108" i="2"/>
  <c r="F108" i="2"/>
  <c r="E108" i="2"/>
  <c r="P107" i="2"/>
  <c r="O107" i="2"/>
  <c r="N107" i="2"/>
  <c r="M107" i="2"/>
  <c r="L107" i="2"/>
  <c r="K107" i="2"/>
  <c r="J107" i="2"/>
  <c r="I107" i="2"/>
  <c r="H107" i="2"/>
  <c r="G107" i="2"/>
  <c r="F107" i="2"/>
  <c r="E107" i="2"/>
  <c r="P106" i="2"/>
  <c r="O106" i="2"/>
  <c r="N106" i="2"/>
  <c r="M106" i="2"/>
  <c r="L106" i="2"/>
  <c r="K106" i="2"/>
  <c r="J106" i="2"/>
  <c r="I106" i="2"/>
  <c r="H106" i="2"/>
  <c r="G106" i="2"/>
  <c r="F106" i="2"/>
  <c r="E106" i="2"/>
  <c r="P105" i="2"/>
  <c r="O105" i="2"/>
  <c r="N105" i="2"/>
  <c r="M105" i="2"/>
  <c r="L105" i="2"/>
  <c r="K105" i="2"/>
  <c r="J105" i="2"/>
  <c r="I105" i="2"/>
  <c r="H105" i="2"/>
  <c r="G105" i="2"/>
  <c r="F105" i="2"/>
  <c r="E105" i="2"/>
  <c r="P104" i="2"/>
  <c r="O104" i="2"/>
  <c r="N104" i="2"/>
  <c r="M104" i="2"/>
  <c r="L104" i="2"/>
  <c r="K104" i="2"/>
  <c r="J104" i="2"/>
  <c r="I104" i="2"/>
  <c r="H104" i="2"/>
  <c r="G104" i="2"/>
  <c r="F104" i="2"/>
  <c r="E104" i="2"/>
  <c r="P103" i="2"/>
  <c r="O103" i="2"/>
  <c r="N103" i="2"/>
  <c r="M103" i="2"/>
  <c r="L103" i="2"/>
  <c r="K103" i="2"/>
  <c r="J103" i="2"/>
  <c r="I103" i="2"/>
  <c r="H103" i="2"/>
  <c r="G103" i="2"/>
  <c r="F103" i="2"/>
  <c r="E103" i="2"/>
  <c r="P102" i="2"/>
  <c r="O102" i="2"/>
  <c r="N102" i="2"/>
  <c r="M102" i="2"/>
  <c r="L102" i="2"/>
  <c r="K102" i="2"/>
  <c r="J102" i="2"/>
  <c r="I102" i="2"/>
  <c r="H102" i="2"/>
  <c r="G102" i="2"/>
  <c r="F102" i="2"/>
  <c r="E102" i="2"/>
  <c r="P101" i="2"/>
  <c r="O101" i="2"/>
  <c r="N101" i="2"/>
  <c r="M101" i="2"/>
  <c r="L101" i="2"/>
  <c r="K101" i="2"/>
  <c r="J101" i="2"/>
  <c r="I101" i="2"/>
  <c r="H101" i="2"/>
  <c r="G101" i="2"/>
  <c r="F101" i="2"/>
  <c r="E101" i="2"/>
  <c r="P100" i="2"/>
  <c r="O100" i="2"/>
  <c r="N100" i="2"/>
  <c r="M100" i="2"/>
  <c r="L100" i="2"/>
  <c r="K100" i="2"/>
  <c r="J100" i="2"/>
  <c r="I100" i="2"/>
  <c r="H100" i="2"/>
  <c r="G100" i="2"/>
  <c r="F100" i="2"/>
  <c r="E100" i="2"/>
  <c r="P99" i="2"/>
  <c r="O99" i="2"/>
  <c r="N99" i="2"/>
  <c r="M99" i="2"/>
  <c r="L99" i="2"/>
  <c r="K99" i="2"/>
  <c r="J99" i="2"/>
  <c r="I99" i="2"/>
  <c r="H99" i="2"/>
  <c r="G99" i="2"/>
  <c r="F99" i="2"/>
  <c r="E99" i="2"/>
  <c r="P98" i="2"/>
  <c r="O98" i="2"/>
  <c r="N98" i="2"/>
  <c r="M98" i="2"/>
  <c r="L98" i="2"/>
  <c r="K98" i="2"/>
  <c r="J98" i="2"/>
  <c r="I98" i="2"/>
  <c r="H98" i="2"/>
  <c r="G98" i="2"/>
  <c r="F98" i="2"/>
  <c r="E98" i="2"/>
  <c r="P97" i="2"/>
  <c r="O97" i="2"/>
  <c r="N97" i="2"/>
  <c r="M97" i="2"/>
  <c r="L97" i="2"/>
  <c r="K97" i="2"/>
  <c r="J97" i="2"/>
  <c r="I97" i="2"/>
  <c r="H97" i="2"/>
  <c r="G97" i="2"/>
  <c r="F97" i="2"/>
  <c r="E97" i="2"/>
  <c r="P96" i="2"/>
  <c r="O96" i="2"/>
  <c r="N96" i="2"/>
  <c r="M96" i="2"/>
  <c r="L96" i="2"/>
  <c r="K96" i="2"/>
  <c r="J96" i="2"/>
  <c r="I96" i="2"/>
  <c r="H96" i="2"/>
  <c r="G96" i="2"/>
  <c r="F96" i="2"/>
  <c r="E96" i="2"/>
  <c r="P95" i="2"/>
  <c r="O95" i="2"/>
  <c r="N95" i="2"/>
  <c r="M95" i="2"/>
  <c r="L95" i="2"/>
  <c r="K95" i="2"/>
  <c r="J95" i="2"/>
  <c r="I95" i="2"/>
  <c r="H95" i="2"/>
  <c r="G95" i="2"/>
  <c r="F95" i="2"/>
  <c r="E95" i="2"/>
  <c r="P94" i="2"/>
  <c r="O94" i="2"/>
  <c r="N94" i="2"/>
  <c r="M94" i="2"/>
  <c r="L94" i="2"/>
  <c r="K94" i="2"/>
  <c r="J94" i="2"/>
  <c r="I94" i="2"/>
  <c r="H94" i="2"/>
  <c r="G94" i="2"/>
  <c r="F94" i="2"/>
  <c r="E94" i="2"/>
  <c r="P93" i="2"/>
  <c r="O93" i="2"/>
  <c r="O111" i="2" s="1"/>
  <c r="N93" i="2"/>
  <c r="M93" i="2"/>
  <c r="L93" i="2"/>
  <c r="K93" i="2"/>
  <c r="J93" i="2"/>
  <c r="I93" i="2"/>
  <c r="H93" i="2"/>
  <c r="G93" i="2"/>
  <c r="F93" i="2"/>
  <c r="E93" i="2"/>
  <c r="P91" i="2"/>
  <c r="O91" i="2"/>
  <c r="N91" i="2"/>
  <c r="M91" i="2"/>
  <c r="L91" i="2"/>
  <c r="K91" i="2"/>
  <c r="J91" i="2"/>
  <c r="I91" i="2"/>
  <c r="H91" i="2"/>
  <c r="G91" i="2"/>
  <c r="F91" i="2"/>
  <c r="E91" i="2"/>
  <c r="P90" i="2"/>
  <c r="O90" i="2"/>
  <c r="N90" i="2"/>
  <c r="M90" i="2"/>
  <c r="L90" i="2"/>
  <c r="K90" i="2"/>
  <c r="J90" i="2"/>
  <c r="I90" i="2"/>
  <c r="H90" i="2"/>
  <c r="G90" i="2"/>
  <c r="F90" i="2"/>
  <c r="E90" i="2"/>
  <c r="P89" i="2"/>
  <c r="O89" i="2"/>
  <c r="N89" i="2"/>
  <c r="M89" i="2"/>
  <c r="L89" i="2"/>
  <c r="K89" i="2"/>
  <c r="J89" i="2"/>
  <c r="I89" i="2"/>
  <c r="H89" i="2"/>
  <c r="G89" i="2"/>
  <c r="F89" i="2"/>
  <c r="E89" i="2"/>
  <c r="P88" i="2"/>
  <c r="O88" i="2"/>
  <c r="N88" i="2"/>
  <c r="M88" i="2"/>
  <c r="L88" i="2"/>
  <c r="K88" i="2"/>
  <c r="J88" i="2"/>
  <c r="I88" i="2"/>
  <c r="H88" i="2"/>
  <c r="G88" i="2"/>
  <c r="F88" i="2"/>
  <c r="E88" i="2"/>
  <c r="P87" i="2"/>
  <c r="O87" i="2"/>
  <c r="N87" i="2"/>
  <c r="M87" i="2"/>
  <c r="L87" i="2"/>
  <c r="K87" i="2"/>
  <c r="J87" i="2"/>
  <c r="I87" i="2"/>
  <c r="H87" i="2"/>
  <c r="G87" i="2"/>
  <c r="F87" i="2"/>
  <c r="E87" i="2"/>
  <c r="P86" i="2"/>
  <c r="O86" i="2"/>
  <c r="N86" i="2"/>
  <c r="M86" i="2"/>
  <c r="L86" i="2"/>
  <c r="K86" i="2"/>
  <c r="J86" i="2"/>
  <c r="I86" i="2"/>
  <c r="H86" i="2"/>
  <c r="G86" i="2"/>
  <c r="F86" i="2"/>
  <c r="E86" i="2"/>
  <c r="P85" i="2"/>
  <c r="O85" i="2"/>
  <c r="N85" i="2"/>
  <c r="M85" i="2"/>
  <c r="L85" i="2"/>
  <c r="K85" i="2"/>
  <c r="J85" i="2"/>
  <c r="I85" i="2"/>
  <c r="H85" i="2"/>
  <c r="G85" i="2"/>
  <c r="F85" i="2"/>
  <c r="E85" i="2"/>
  <c r="P84" i="2"/>
  <c r="O84" i="2"/>
  <c r="N84" i="2"/>
  <c r="M84" i="2"/>
  <c r="L84" i="2"/>
  <c r="K84" i="2"/>
  <c r="J84" i="2"/>
  <c r="I84" i="2"/>
  <c r="H84" i="2"/>
  <c r="G84" i="2"/>
  <c r="F84" i="2"/>
  <c r="E84" i="2"/>
  <c r="P83" i="2"/>
  <c r="O83" i="2"/>
  <c r="N83" i="2"/>
  <c r="M83" i="2"/>
  <c r="L83" i="2"/>
  <c r="K83" i="2"/>
  <c r="J83" i="2"/>
  <c r="I83" i="2"/>
  <c r="H83" i="2"/>
  <c r="G83" i="2"/>
  <c r="F83" i="2"/>
  <c r="E83" i="2"/>
  <c r="P82" i="2"/>
  <c r="P92" i="2" s="1"/>
  <c r="O82" i="2"/>
  <c r="O92" i="2" s="1"/>
  <c r="N82" i="2"/>
  <c r="M82" i="2"/>
  <c r="L82" i="2"/>
  <c r="K82" i="2"/>
  <c r="J82" i="2"/>
  <c r="I82" i="2"/>
  <c r="H82" i="2"/>
  <c r="G82" i="2"/>
  <c r="F82" i="2"/>
  <c r="E82" i="2"/>
  <c r="P80" i="2"/>
  <c r="O80" i="2"/>
  <c r="N80" i="2"/>
  <c r="M80" i="2"/>
  <c r="L80" i="2"/>
  <c r="K80" i="2"/>
  <c r="J80" i="2"/>
  <c r="I80" i="2"/>
  <c r="H80" i="2"/>
  <c r="G80" i="2"/>
  <c r="F80" i="2"/>
  <c r="E80" i="2"/>
  <c r="P79" i="2"/>
  <c r="O79" i="2"/>
  <c r="N79" i="2"/>
  <c r="M79" i="2"/>
  <c r="L79" i="2"/>
  <c r="K79" i="2"/>
  <c r="J79" i="2"/>
  <c r="I79" i="2"/>
  <c r="H79" i="2"/>
  <c r="G79" i="2"/>
  <c r="F79" i="2"/>
  <c r="E79" i="2"/>
  <c r="P78" i="2"/>
  <c r="O78" i="2"/>
  <c r="N78" i="2"/>
  <c r="M78" i="2"/>
  <c r="L78" i="2"/>
  <c r="K78" i="2"/>
  <c r="J78" i="2"/>
  <c r="I78" i="2"/>
  <c r="H78" i="2"/>
  <c r="G78" i="2"/>
  <c r="F78" i="2"/>
  <c r="E78" i="2"/>
  <c r="P77" i="2"/>
  <c r="P81" i="2" s="1"/>
  <c r="O77" i="2"/>
  <c r="O81" i="2" s="1"/>
  <c r="N77" i="2"/>
  <c r="M77" i="2"/>
  <c r="L77" i="2"/>
  <c r="K77" i="2"/>
  <c r="J77" i="2"/>
  <c r="I77" i="2"/>
  <c r="H77" i="2"/>
  <c r="G77" i="2"/>
  <c r="F77" i="2"/>
  <c r="E77" i="2"/>
  <c r="P76" i="2"/>
  <c r="O76" i="2"/>
  <c r="N76" i="2"/>
  <c r="M76" i="2"/>
  <c r="L76" i="2"/>
  <c r="K76" i="2"/>
  <c r="J76" i="2"/>
  <c r="I76" i="2"/>
  <c r="H76" i="2"/>
  <c r="G76" i="2"/>
  <c r="F76" i="2"/>
  <c r="E76" i="2"/>
  <c r="P74" i="2"/>
  <c r="O74" i="2"/>
  <c r="N74" i="2"/>
  <c r="M74" i="2"/>
  <c r="L74" i="2"/>
  <c r="K74" i="2"/>
  <c r="J74" i="2"/>
  <c r="I74" i="2"/>
  <c r="H74" i="2"/>
  <c r="G74" i="2"/>
  <c r="F74" i="2"/>
  <c r="E74" i="2"/>
  <c r="P73" i="2"/>
  <c r="O73" i="2"/>
  <c r="N73" i="2"/>
  <c r="M73" i="2"/>
  <c r="L73" i="2"/>
  <c r="K73" i="2"/>
  <c r="J73" i="2"/>
  <c r="I73" i="2"/>
  <c r="H73" i="2"/>
  <c r="G73" i="2"/>
  <c r="F73" i="2"/>
  <c r="E73" i="2"/>
  <c r="P72" i="2"/>
  <c r="O72" i="2"/>
  <c r="N72" i="2"/>
  <c r="M72" i="2"/>
  <c r="L72" i="2"/>
  <c r="K72" i="2"/>
  <c r="J72" i="2"/>
  <c r="I72" i="2"/>
  <c r="H72" i="2"/>
  <c r="G72" i="2"/>
  <c r="F72" i="2"/>
  <c r="E72" i="2"/>
  <c r="P71" i="2"/>
  <c r="O71" i="2"/>
  <c r="N71" i="2"/>
  <c r="M71" i="2"/>
  <c r="L71" i="2"/>
  <c r="K71" i="2"/>
  <c r="J71" i="2"/>
  <c r="I71" i="2"/>
  <c r="H71" i="2"/>
  <c r="G71" i="2"/>
  <c r="F71" i="2"/>
  <c r="E71" i="2"/>
  <c r="P70" i="2"/>
  <c r="O70" i="2"/>
  <c r="N70" i="2"/>
  <c r="M70" i="2"/>
  <c r="L70" i="2"/>
  <c r="K70" i="2"/>
  <c r="J70" i="2"/>
  <c r="I70" i="2"/>
  <c r="H70" i="2"/>
  <c r="G70" i="2"/>
  <c r="F70" i="2"/>
  <c r="E70" i="2"/>
  <c r="P69" i="2"/>
  <c r="O69" i="2"/>
  <c r="N69" i="2"/>
  <c r="M69" i="2"/>
  <c r="L69" i="2"/>
  <c r="K69" i="2"/>
  <c r="J69" i="2"/>
  <c r="I69" i="2"/>
  <c r="H69" i="2"/>
  <c r="G69" i="2"/>
  <c r="F69" i="2"/>
  <c r="E69" i="2"/>
  <c r="P68" i="2"/>
  <c r="O68" i="2"/>
  <c r="N68" i="2"/>
  <c r="M68" i="2"/>
  <c r="L68" i="2"/>
  <c r="K68" i="2"/>
  <c r="J68" i="2"/>
  <c r="I68" i="2"/>
  <c r="H68" i="2"/>
  <c r="G68" i="2"/>
  <c r="F68" i="2"/>
  <c r="E68" i="2"/>
  <c r="P67" i="2"/>
  <c r="O67" i="2"/>
  <c r="N67" i="2"/>
  <c r="M67" i="2"/>
  <c r="L67" i="2"/>
  <c r="K67" i="2"/>
  <c r="J67" i="2"/>
  <c r="I67" i="2"/>
  <c r="H67" i="2"/>
  <c r="G67" i="2"/>
  <c r="F67" i="2"/>
  <c r="E67" i="2"/>
  <c r="P66" i="2"/>
  <c r="P75" i="2" s="1"/>
  <c r="O66" i="2"/>
  <c r="N66" i="2"/>
  <c r="M66" i="2"/>
  <c r="L66" i="2"/>
  <c r="K66" i="2"/>
  <c r="J66" i="2"/>
  <c r="I66" i="2"/>
  <c r="H66" i="2"/>
  <c r="G66" i="2"/>
  <c r="F66" i="2"/>
  <c r="E66" i="2"/>
  <c r="P65" i="2"/>
  <c r="O65" i="2"/>
  <c r="N65" i="2"/>
  <c r="M65" i="2"/>
  <c r="L65" i="2"/>
  <c r="K65" i="2"/>
  <c r="J65" i="2"/>
  <c r="I65" i="2"/>
  <c r="H65" i="2"/>
  <c r="G65" i="2"/>
  <c r="F65" i="2"/>
  <c r="E65" i="2"/>
  <c r="P62" i="2"/>
  <c r="O62" i="2"/>
  <c r="N62" i="2"/>
  <c r="M62" i="2"/>
  <c r="L62" i="2"/>
  <c r="K62" i="2"/>
  <c r="J62" i="2"/>
  <c r="I62" i="2"/>
  <c r="H62" i="2"/>
  <c r="G62" i="2"/>
  <c r="F62" i="2"/>
  <c r="E62" i="2"/>
  <c r="P61" i="2"/>
  <c r="O61" i="2"/>
  <c r="N61" i="2"/>
  <c r="M61" i="2"/>
  <c r="L61" i="2"/>
  <c r="K61" i="2"/>
  <c r="J61" i="2"/>
  <c r="I61" i="2"/>
  <c r="H61" i="2"/>
  <c r="G61" i="2"/>
  <c r="F61" i="2"/>
  <c r="E61" i="2"/>
  <c r="P60" i="2"/>
  <c r="O60" i="2"/>
  <c r="N60" i="2"/>
  <c r="M60" i="2"/>
  <c r="L60" i="2"/>
  <c r="K60" i="2"/>
  <c r="J60" i="2"/>
  <c r="I60" i="2"/>
  <c r="H60" i="2"/>
  <c r="G60" i="2"/>
  <c r="F60" i="2"/>
  <c r="E60" i="2"/>
  <c r="P59" i="2"/>
  <c r="O59" i="2"/>
  <c r="N59" i="2"/>
  <c r="M59" i="2"/>
  <c r="L59" i="2"/>
  <c r="K59" i="2"/>
  <c r="J59" i="2"/>
  <c r="I59" i="2"/>
  <c r="H59" i="2"/>
  <c r="G59" i="2"/>
  <c r="F59" i="2"/>
  <c r="E59" i="2"/>
  <c r="P58" i="2"/>
  <c r="O58" i="2"/>
  <c r="N58" i="2"/>
  <c r="M58" i="2"/>
  <c r="L58" i="2"/>
  <c r="K58" i="2"/>
  <c r="J58" i="2"/>
  <c r="I58" i="2"/>
  <c r="H58" i="2"/>
  <c r="G58" i="2"/>
  <c r="F58" i="2"/>
  <c r="E58" i="2"/>
  <c r="P57" i="2"/>
  <c r="O57" i="2"/>
  <c r="N57" i="2"/>
  <c r="M57" i="2"/>
  <c r="L57" i="2"/>
  <c r="K57" i="2"/>
  <c r="J57" i="2"/>
  <c r="I57" i="2"/>
  <c r="H57" i="2"/>
  <c r="G57" i="2"/>
  <c r="F57" i="2"/>
  <c r="E57" i="2"/>
  <c r="P56" i="2"/>
  <c r="O56" i="2"/>
  <c r="N56" i="2"/>
  <c r="M56" i="2"/>
  <c r="L56" i="2"/>
  <c r="K56" i="2"/>
  <c r="J56" i="2"/>
  <c r="I56" i="2"/>
  <c r="H56" i="2"/>
  <c r="G56" i="2"/>
  <c r="F56" i="2"/>
  <c r="E56" i="2"/>
  <c r="P55" i="2"/>
  <c r="O55" i="2"/>
  <c r="N55" i="2"/>
  <c r="M55" i="2"/>
  <c r="L55" i="2"/>
  <c r="K55" i="2"/>
  <c r="J55" i="2"/>
  <c r="I55" i="2"/>
  <c r="H55" i="2"/>
  <c r="G55" i="2"/>
  <c r="F55" i="2"/>
  <c r="E55" i="2"/>
  <c r="P54" i="2"/>
  <c r="O54" i="2"/>
  <c r="N54" i="2"/>
  <c r="M54" i="2"/>
  <c r="L54" i="2"/>
  <c r="K54" i="2"/>
  <c r="J54" i="2"/>
  <c r="I54" i="2"/>
  <c r="H54" i="2"/>
  <c r="G54" i="2"/>
  <c r="F54" i="2"/>
  <c r="E54" i="2"/>
  <c r="P53" i="2"/>
  <c r="O53" i="2"/>
  <c r="N53" i="2"/>
  <c r="M53" i="2"/>
  <c r="L53" i="2"/>
  <c r="K53" i="2"/>
  <c r="J53" i="2"/>
  <c r="I53" i="2"/>
  <c r="H53" i="2"/>
  <c r="G53" i="2"/>
  <c r="F53" i="2"/>
  <c r="E53" i="2"/>
  <c r="P52" i="2"/>
  <c r="O52" i="2"/>
  <c r="N52" i="2"/>
  <c r="M52" i="2"/>
  <c r="L52" i="2"/>
  <c r="K52" i="2"/>
  <c r="J52" i="2"/>
  <c r="I52" i="2"/>
  <c r="H52" i="2"/>
  <c r="G52" i="2"/>
  <c r="F52" i="2"/>
  <c r="E52" i="2"/>
  <c r="P51" i="2"/>
  <c r="O51" i="2"/>
  <c r="N51" i="2"/>
  <c r="M51" i="2"/>
  <c r="L51" i="2"/>
  <c r="K51" i="2"/>
  <c r="J51" i="2"/>
  <c r="I51" i="2"/>
  <c r="H51" i="2"/>
  <c r="G51" i="2"/>
  <c r="F51" i="2"/>
  <c r="E51" i="2"/>
  <c r="P50" i="2"/>
  <c r="O50" i="2"/>
  <c r="N50" i="2"/>
  <c r="M50" i="2"/>
  <c r="L50" i="2"/>
  <c r="K50" i="2"/>
  <c r="J50" i="2"/>
  <c r="I50" i="2"/>
  <c r="H50" i="2"/>
  <c r="G50" i="2"/>
  <c r="F50" i="2"/>
  <c r="E50" i="2"/>
  <c r="P48" i="2"/>
  <c r="O48" i="2"/>
  <c r="N48" i="2"/>
  <c r="M48" i="2"/>
  <c r="L48" i="2"/>
  <c r="K48" i="2"/>
  <c r="J48" i="2"/>
  <c r="I48" i="2"/>
  <c r="H48" i="2"/>
  <c r="G48" i="2"/>
  <c r="F48" i="2"/>
  <c r="E48" i="2"/>
  <c r="P47" i="2"/>
  <c r="O47" i="2"/>
  <c r="N47" i="2"/>
  <c r="M47" i="2"/>
  <c r="L47" i="2"/>
  <c r="K47" i="2"/>
  <c r="J47" i="2"/>
  <c r="I47" i="2"/>
  <c r="H47" i="2"/>
  <c r="G47" i="2"/>
  <c r="F47" i="2"/>
  <c r="E47" i="2"/>
  <c r="P46" i="2"/>
  <c r="O46" i="2"/>
  <c r="N46" i="2"/>
  <c r="M46" i="2"/>
  <c r="L46" i="2"/>
  <c r="K46" i="2"/>
  <c r="J46" i="2"/>
  <c r="I46" i="2"/>
  <c r="H46" i="2"/>
  <c r="G46" i="2"/>
  <c r="F46" i="2"/>
  <c r="E46" i="2"/>
  <c r="P45" i="2"/>
  <c r="O45" i="2"/>
  <c r="N45" i="2"/>
  <c r="M45" i="2"/>
  <c r="L45" i="2"/>
  <c r="K45" i="2"/>
  <c r="J45" i="2"/>
  <c r="I45" i="2"/>
  <c r="H45" i="2"/>
  <c r="G45" i="2"/>
  <c r="F45" i="2"/>
  <c r="E45" i="2"/>
  <c r="P44" i="2"/>
  <c r="O44" i="2"/>
  <c r="N44" i="2"/>
  <c r="M44" i="2"/>
  <c r="L44" i="2"/>
  <c r="K44" i="2"/>
  <c r="J44" i="2"/>
  <c r="I44" i="2"/>
  <c r="H44" i="2"/>
  <c r="G44" i="2"/>
  <c r="F44" i="2"/>
  <c r="E44" i="2"/>
  <c r="P43" i="2"/>
  <c r="O43" i="2"/>
  <c r="N43" i="2"/>
  <c r="M43" i="2"/>
  <c r="L43" i="2"/>
  <c r="K43" i="2"/>
  <c r="J43" i="2"/>
  <c r="I43" i="2"/>
  <c r="H43" i="2"/>
  <c r="G43" i="2"/>
  <c r="F43" i="2"/>
  <c r="E43" i="2"/>
  <c r="P42" i="2"/>
  <c r="O42" i="2"/>
  <c r="N42" i="2"/>
  <c r="M42" i="2"/>
  <c r="L42" i="2"/>
  <c r="K42" i="2"/>
  <c r="J42" i="2"/>
  <c r="I42" i="2"/>
  <c r="H42" i="2"/>
  <c r="G42" i="2"/>
  <c r="F42" i="2"/>
  <c r="E42" i="2"/>
  <c r="P41" i="2"/>
  <c r="O41" i="2"/>
  <c r="N41" i="2"/>
  <c r="M41" i="2"/>
  <c r="L41" i="2"/>
  <c r="K41" i="2"/>
  <c r="J41" i="2"/>
  <c r="I41" i="2"/>
  <c r="H41" i="2"/>
  <c r="G41" i="2"/>
  <c r="F41" i="2"/>
  <c r="E41" i="2"/>
  <c r="P40" i="2"/>
  <c r="O40" i="2"/>
  <c r="N40" i="2"/>
  <c r="M40" i="2"/>
  <c r="L40" i="2"/>
  <c r="K40" i="2"/>
  <c r="J40" i="2"/>
  <c r="I40" i="2"/>
  <c r="H40" i="2"/>
  <c r="G40" i="2"/>
  <c r="F40" i="2"/>
  <c r="E40" i="2"/>
  <c r="P39" i="2"/>
  <c r="P49" i="2" s="1"/>
  <c r="O39" i="2"/>
  <c r="N39" i="2"/>
  <c r="M39" i="2"/>
  <c r="L39" i="2"/>
  <c r="K39" i="2"/>
  <c r="J39" i="2"/>
  <c r="I39" i="2"/>
  <c r="H39" i="2"/>
  <c r="G39" i="2"/>
  <c r="F39" i="2"/>
  <c r="E39" i="2"/>
  <c r="P37" i="2"/>
  <c r="O37" i="2"/>
  <c r="N37" i="2"/>
  <c r="M37" i="2"/>
  <c r="L37" i="2"/>
  <c r="K37" i="2"/>
  <c r="J37" i="2"/>
  <c r="I37" i="2"/>
  <c r="H37" i="2"/>
  <c r="G37" i="2"/>
  <c r="F37" i="2"/>
  <c r="E37" i="2"/>
  <c r="P36" i="2"/>
  <c r="O36" i="2"/>
  <c r="N36" i="2"/>
  <c r="M36" i="2"/>
  <c r="L36" i="2"/>
  <c r="K36" i="2"/>
  <c r="J36" i="2"/>
  <c r="I36" i="2"/>
  <c r="H36" i="2"/>
  <c r="G36" i="2"/>
  <c r="F36" i="2"/>
  <c r="E36" i="2"/>
  <c r="P35" i="2"/>
  <c r="O35" i="2"/>
  <c r="N35" i="2"/>
  <c r="M35" i="2"/>
  <c r="L35" i="2"/>
  <c r="K35" i="2"/>
  <c r="J35" i="2"/>
  <c r="I35" i="2"/>
  <c r="H35" i="2"/>
  <c r="G35" i="2"/>
  <c r="F35" i="2"/>
  <c r="E35" i="2"/>
  <c r="P34" i="2"/>
  <c r="O34" i="2"/>
  <c r="N34" i="2"/>
  <c r="M34" i="2"/>
  <c r="L34" i="2"/>
  <c r="K34" i="2"/>
  <c r="J34" i="2"/>
  <c r="I34" i="2"/>
  <c r="H34" i="2"/>
  <c r="G34" i="2"/>
  <c r="F34" i="2"/>
  <c r="E34" i="2"/>
  <c r="P33" i="2"/>
  <c r="O33" i="2"/>
  <c r="N33" i="2"/>
  <c r="M33" i="2"/>
  <c r="L33" i="2"/>
  <c r="K33" i="2"/>
  <c r="J33" i="2"/>
  <c r="I33" i="2"/>
  <c r="H33" i="2"/>
  <c r="G33" i="2"/>
  <c r="F33" i="2"/>
  <c r="E33" i="2"/>
  <c r="P32" i="2"/>
  <c r="O32" i="2"/>
  <c r="N32" i="2"/>
  <c r="M32" i="2"/>
  <c r="L32" i="2"/>
  <c r="K32" i="2"/>
  <c r="J32" i="2"/>
  <c r="I32" i="2"/>
  <c r="H32" i="2"/>
  <c r="G32" i="2"/>
  <c r="F32" i="2"/>
  <c r="E32" i="2"/>
  <c r="P31" i="2"/>
  <c r="O31" i="2"/>
  <c r="N31" i="2"/>
  <c r="M31" i="2"/>
  <c r="L31" i="2"/>
  <c r="K31" i="2"/>
  <c r="J31" i="2"/>
  <c r="I31" i="2"/>
  <c r="H31" i="2"/>
  <c r="G31" i="2"/>
  <c r="F31" i="2"/>
  <c r="E31" i="2"/>
  <c r="P30" i="2"/>
  <c r="O30" i="2"/>
  <c r="N30" i="2"/>
  <c r="M30" i="2"/>
  <c r="L30" i="2"/>
  <c r="K30" i="2"/>
  <c r="J30" i="2"/>
  <c r="I30" i="2"/>
  <c r="H30" i="2"/>
  <c r="G30" i="2"/>
  <c r="F30" i="2"/>
  <c r="E30" i="2"/>
  <c r="P29" i="2"/>
  <c r="O29" i="2"/>
  <c r="N29" i="2"/>
  <c r="M29" i="2"/>
  <c r="L29" i="2"/>
  <c r="K29" i="2"/>
  <c r="J29" i="2"/>
  <c r="I29" i="2"/>
  <c r="H29" i="2"/>
  <c r="G29" i="2"/>
  <c r="F29" i="2"/>
  <c r="E29" i="2"/>
  <c r="P28" i="2"/>
  <c r="P38" i="2" s="1"/>
  <c r="O28" i="2"/>
  <c r="N28" i="2"/>
  <c r="M28" i="2"/>
  <c r="L28" i="2"/>
  <c r="K28" i="2"/>
  <c r="J28" i="2"/>
  <c r="I28" i="2"/>
  <c r="H28" i="2"/>
  <c r="G28" i="2"/>
  <c r="F28" i="2"/>
  <c r="E28" i="2"/>
  <c r="P27" i="2"/>
  <c r="O27" i="2"/>
  <c r="N27" i="2"/>
  <c r="M27" i="2"/>
  <c r="L27" i="2"/>
  <c r="K27" i="2"/>
  <c r="J27" i="2"/>
  <c r="I27" i="2"/>
  <c r="H27" i="2"/>
  <c r="G27" i="2"/>
  <c r="F27" i="2"/>
  <c r="E27" i="2"/>
  <c r="P25" i="2"/>
  <c r="O25" i="2"/>
  <c r="N25" i="2"/>
  <c r="M25" i="2"/>
  <c r="L25" i="2"/>
  <c r="K25" i="2"/>
  <c r="J25" i="2"/>
  <c r="I25" i="2"/>
  <c r="H25" i="2"/>
  <c r="G25" i="2"/>
  <c r="F25" i="2"/>
  <c r="E25" i="2"/>
  <c r="P24" i="2"/>
  <c r="O24" i="2"/>
  <c r="N24" i="2"/>
  <c r="M24" i="2"/>
  <c r="L24" i="2"/>
  <c r="K24" i="2"/>
  <c r="J24" i="2"/>
  <c r="I24" i="2"/>
  <c r="H24" i="2"/>
  <c r="G24" i="2"/>
  <c r="F24" i="2"/>
  <c r="E24" i="2"/>
  <c r="P23" i="2"/>
  <c r="O23" i="2"/>
  <c r="N23" i="2"/>
  <c r="M23" i="2"/>
  <c r="L23" i="2"/>
  <c r="K23" i="2"/>
  <c r="J23" i="2"/>
  <c r="I23" i="2"/>
  <c r="H23" i="2"/>
  <c r="G23" i="2"/>
  <c r="F23" i="2"/>
  <c r="E23" i="2"/>
  <c r="P22" i="2"/>
  <c r="O22" i="2"/>
  <c r="N22" i="2"/>
  <c r="M22" i="2"/>
  <c r="L22" i="2"/>
  <c r="K22" i="2"/>
  <c r="J22" i="2"/>
  <c r="I22" i="2"/>
  <c r="H22" i="2"/>
  <c r="G22" i="2"/>
  <c r="F22" i="2"/>
  <c r="E22" i="2"/>
  <c r="P21" i="2"/>
  <c r="O21" i="2"/>
  <c r="N21" i="2"/>
  <c r="M21" i="2"/>
  <c r="L21" i="2"/>
  <c r="K21" i="2"/>
  <c r="J21" i="2"/>
  <c r="I21" i="2"/>
  <c r="H21" i="2"/>
  <c r="G21" i="2"/>
  <c r="F21" i="2"/>
  <c r="E21" i="2"/>
  <c r="P20" i="2"/>
  <c r="O20" i="2"/>
  <c r="N20" i="2"/>
  <c r="M20" i="2"/>
  <c r="L20" i="2"/>
  <c r="K20" i="2"/>
  <c r="J20" i="2"/>
  <c r="I20" i="2"/>
  <c r="H20" i="2"/>
  <c r="G20" i="2"/>
  <c r="F20" i="2"/>
  <c r="E20" i="2"/>
  <c r="P19" i="2"/>
  <c r="O19" i="2"/>
  <c r="N19" i="2"/>
  <c r="M19" i="2"/>
  <c r="L19" i="2"/>
  <c r="K19" i="2"/>
  <c r="J19" i="2"/>
  <c r="I19" i="2"/>
  <c r="H19" i="2"/>
  <c r="G19" i="2"/>
  <c r="F19" i="2"/>
  <c r="E19" i="2"/>
  <c r="P18" i="2"/>
  <c r="O18" i="2"/>
  <c r="N18" i="2"/>
  <c r="M18" i="2"/>
  <c r="L18" i="2"/>
  <c r="K18" i="2"/>
  <c r="J18" i="2"/>
  <c r="I18" i="2"/>
  <c r="H18" i="2"/>
  <c r="G18" i="2"/>
  <c r="F18" i="2"/>
  <c r="E18" i="2"/>
  <c r="P17" i="2"/>
  <c r="O17" i="2"/>
  <c r="N17" i="2"/>
  <c r="M17" i="2"/>
  <c r="L17" i="2"/>
  <c r="K17" i="2"/>
  <c r="J17" i="2"/>
  <c r="I17" i="2"/>
  <c r="H17" i="2"/>
  <c r="G17" i="2"/>
  <c r="F17" i="2"/>
  <c r="E17" i="2"/>
  <c r="P16" i="2"/>
  <c r="O16" i="2"/>
  <c r="N16" i="2"/>
  <c r="M16" i="2"/>
  <c r="L16" i="2"/>
  <c r="K16" i="2"/>
  <c r="J16" i="2"/>
  <c r="I16" i="2"/>
  <c r="H16" i="2"/>
  <c r="G16" i="2"/>
  <c r="F16" i="2"/>
  <c r="E16" i="2"/>
  <c r="P15" i="2"/>
  <c r="O15" i="2"/>
  <c r="N15" i="2"/>
  <c r="M15" i="2"/>
  <c r="L15" i="2"/>
  <c r="K15" i="2"/>
  <c r="J15" i="2"/>
  <c r="I15" i="2"/>
  <c r="H15" i="2"/>
  <c r="G15" i="2"/>
  <c r="F15" i="2"/>
  <c r="E15" i="2"/>
  <c r="P14" i="2"/>
  <c r="O14" i="2"/>
  <c r="N14" i="2"/>
  <c r="M14" i="2"/>
  <c r="L14" i="2"/>
  <c r="K14" i="2"/>
  <c r="J14" i="2"/>
  <c r="I14" i="2"/>
  <c r="H14" i="2"/>
  <c r="G14" i="2"/>
  <c r="F14" i="2"/>
  <c r="E14" i="2"/>
  <c r="P13" i="2"/>
  <c r="O13" i="2"/>
  <c r="N13" i="2"/>
  <c r="M13" i="2"/>
  <c r="L13" i="2"/>
  <c r="K13" i="2"/>
  <c r="J13" i="2"/>
  <c r="I13" i="2"/>
  <c r="H13" i="2"/>
  <c r="G13" i="2"/>
  <c r="F13" i="2"/>
  <c r="E13" i="2"/>
  <c r="P12" i="2"/>
  <c r="O12" i="2"/>
  <c r="N12" i="2"/>
  <c r="M12" i="2"/>
  <c r="L12" i="2"/>
  <c r="K12" i="2"/>
  <c r="J12" i="2"/>
  <c r="I12" i="2"/>
  <c r="H12" i="2"/>
  <c r="G12" i="2"/>
  <c r="F12" i="2"/>
  <c r="E12" i="2"/>
  <c r="P143" i="2"/>
  <c r="P111" i="2"/>
  <c r="P26" i="2"/>
  <c r="O143" i="2"/>
  <c r="O138" i="2"/>
  <c r="O124" i="2"/>
  <c r="O75" i="2"/>
  <c r="O49" i="2"/>
  <c r="O38" i="2"/>
  <c r="O26" i="2"/>
  <c r="P151" i="2"/>
  <c r="R152" i="10"/>
  <c r="AX150" i="1"/>
  <c r="AX149" i="1"/>
  <c r="AX148" i="1"/>
  <c r="AX147" i="1"/>
  <c r="AX146" i="1"/>
  <c r="AX145" i="1"/>
  <c r="AX144" i="1"/>
  <c r="AX142" i="1"/>
  <c r="AX141" i="1"/>
  <c r="AX140" i="1"/>
  <c r="AX139" i="1"/>
  <c r="AX137" i="1"/>
  <c r="AX136" i="1"/>
  <c r="AX135" i="1"/>
  <c r="AX134" i="1"/>
  <c r="AX133" i="1"/>
  <c r="AX132" i="1"/>
  <c r="AX131" i="1"/>
  <c r="AX130" i="1"/>
  <c r="AX129" i="1"/>
  <c r="AX128" i="1"/>
  <c r="AX127" i="1"/>
  <c r="AX126" i="1"/>
  <c r="AX125" i="1"/>
  <c r="AX123" i="1"/>
  <c r="AX122" i="1"/>
  <c r="AX121" i="1"/>
  <c r="AX120" i="1"/>
  <c r="AX119" i="1"/>
  <c r="AX118" i="1"/>
  <c r="AX117" i="1"/>
  <c r="AX116" i="1"/>
  <c r="AX115" i="1"/>
  <c r="AX114" i="1"/>
  <c r="AX113" i="1"/>
  <c r="AX112" i="1"/>
  <c r="AX110" i="1"/>
  <c r="AX109" i="1"/>
  <c r="AX108" i="1"/>
  <c r="AX107" i="1"/>
  <c r="AX106" i="1"/>
  <c r="AX105" i="1"/>
  <c r="AX104" i="1"/>
  <c r="AX103" i="1"/>
  <c r="AX102" i="1"/>
  <c r="AX101" i="1"/>
  <c r="AX100" i="1"/>
  <c r="AX99" i="1"/>
  <c r="AX98" i="1"/>
  <c r="AX97" i="1"/>
  <c r="AX96" i="1"/>
  <c r="AX95" i="1"/>
  <c r="AX94" i="1"/>
  <c r="AX93" i="1"/>
  <c r="AX91" i="1"/>
  <c r="AX90" i="1"/>
  <c r="AX89" i="1"/>
  <c r="AX88" i="1"/>
  <c r="AX87" i="1"/>
  <c r="AX86" i="1"/>
  <c r="AX85" i="1"/>
  <c r="AX84" i="1"/>
  <c r="AX83" i="1"/>
  <c r="AX82" i="1"/>
  <c r="AX80" i="1"/>
  <c r="AX79" i="1"/>
  <c r="AX78" i="1"/>
  <c r="AX77" i="1"/>
  <c r="AX76" i="1"/>
  <c r="AX74" i="1"/>
  <c r="AX73" i="1"/>
  <c r="AX72" i="1"/>
  <c r="AX71" i="1"/>
  <c r="AX70" i="1"/>
  <c r="AX69" i="1"/>
  <c r="AX68" i="1"/>
  <c r="AX67" i="1"/>
  <c r="AX66" i="1"/>
  <c r="AX75" i="1" s="1"/>
  <c r="AX65" i="1"/>
  <c r="AX62" i="1"/>
  <c r="AX61" i="1"/>
  <c r="AX60" i="1"/>
  <c r="AX59" i="1"/>
  <c r="AX58" i="1"/>
  <c r="AX57" i="1"/>
  <c r="AX56" i="1"/>
  <c r="AX55" i="1"/>
  <c r="AX54" i="1"/>
  <c r="AX53" i="1"/>
  <c r="AX52" i="1"/>
  <c r="AX51" i="1"/>
  <c r="AX50" i="1"/>
  <c r="AX48" i="1"/>
  <c r="AX47" i="1"/>
  <c r="AX46" i="1"/>
  <c r="AX45" i="1"/>
  <c r="AX44" i="1"/>
  <c r="AX43" i="1"/>
  <c r="AX42" i="1"/>
  <c r="AX41" i="1"/>
  <c r="AX40" i="1"/>
  <c r="AX39" i="1"/>
  <c r="AX37" i="1"/>
  <c r="AX36" i="1"/>
  <c r="AX35" i="1"/>
  <c r="AX34" i="1"/>
  <c r="AX33" i="1"/>
  <c r="AX32" i="1"/>
  <c r="AX31" i="1"/>
  <c r="AX30" i="1"/>
  <c r="AX29" i="1"/>
  <c r="AX28" i="1"/>
  <c r="AX27" i="1"/>
  <c r="AX24" i="1"/>
  <c r="AX23" i="1"/>
  <c r="AX22" i="1"/>
  <c r="AX21" i="1"/>
  <c r="AX20" i="1"/>
  <c r="AX19" i="1"/>
  <c r="AX18" i="1"/>
  <c r="AX17" i="1"/>
  <c r="AX16" i="1"/>
  <c r="AX15" i="1"/>
  <c r="AX14" i="1"/>
  <c r="AX13" i="1"/>
  <c r="AX12" i="1"/>
  <c r="AW150" i="1"/>
  <c r="AW149" i="1"/>
  <c r="AW148" i="1"/>
  <c r="AW147" i="1"/>
  <c r="AW146" i="1"/>
  <c r="AW145" i="1"/>
  <c r="AW144" i="1"/>
  <c r="AW142" i="1"/>
  <c r="AW141" i="1"/>
  <c r="AW140" i="1"/>
  <c r="AW139" i="1"/>
  <c r="AW143" i="1" s="1"/>
  <c r="AW137" i="1"/>
  <c r="AW136" i="1"/>
  <c r="AW135" i="1"/>
  <c r="AW134" i="1"/>
  <c r="AW133" i="1"/>
  <c r="AW132" i="1"/>
  <c r="AW131" i="1"/>
  <c r="AW130" i="1"/>
  <c r="AW129" i="1"/>
  <c r="AW128" i="1"/>
  <c r="AW127" i="1"/>
  <c r="AW126" i="1"/>
  <c r="AW125" i="1"/>
  <c r="AW123" i="1"/>
  <c r="AW122" i="1"/>
  <c r="AW121" i="1"/>
  <c r="AW120" i="1"/>
  <c r="AW119" i="1"/>
  <c r="AW118" i="1"/>
  <c r="AW117" i="1"/>
  <c r="AW116" i="1"/>
  <c r="AW115" i="1"/>
  <c r="AW114" i="1"/>
  <c r="AW113" i="1"/>
  <c r="AW112" i="1"/>
  <c r="AW110" i="1"/>
  <c r="AW109" i="1"/>
  <c r="AW108" i="1"/>
  <c r="AW107" i="1"/>
  <c r="AW106" i="1"/>
  <c r="AW105" i="1"/>
  <c r="AW104" i="1"/>
  <c r="AW103" i="1"/>
  <c r="AW102" i="1"/>
  <c r="AW101" i="1"/>
  <c r="AW100" i="1"/>
  <c r="AW99" i="1"/>
  <c r="AW98" i="1"/>
  <c r="AW97" i="1"/>
  <c r="AW96" i="1"/>
  <c r="AW95" i="1"/>
  <c r="AW94" i="1"/>
  <c r="AW93" i="1"/>
  <c r="AW91" i="1"/>
  <c r="AW90" i="1"/>
  <c r="AW89" i="1"/>
  <c r="AW88" i="1"/>
  <c r="AW87" i="1"/>
  <c r="AW86" i="1"/>
  <c r="AW85" i="1"/>
  <c r="AW84" i="1"/>
  <c r="AW83" i="1"/>
  <c r="AW82" i="1"/>
  <c r="AW80" i="1"/>
  <c r="AW79" i="1"/>
  <c r="AW78" i="1"/>
  <c r="AW81" i="1" s="1"/>
  <c r="AW77" i="1"/>
  <c r="AW76" i="1"/>
  <c r="AW74" i="1"/>
  <c r="AW73" i="1"/>
  <c r="AW72" i="1"/>
  <c r="AW71" i="1"/>
  <c r="AW70" i="1"/>
  <c r="AW69" i="1"/>
  <c r="AW68" i="1"/>
  <c r="AW67" i="1"/>
  <c r="AW66" i="1"/>
  <c r="AW65" i="1"/>
  <c r="AW62" i="1"/>
  <c r="AW61" i="1"/>
  <c r="AW60" i="1"/>
  <c r="AW59" i="1"/>
  <c r="AW58" i="1"/>
  <c r="AW57" i="1"/>
  <c r="AW56" i="1"/>
  <c r="AW55" i="1"/>
  <c r="AW54" i="1"/>
  <c r="AW53" i="1"/>
  <c r="AW52" i="1"/>
  <c r="AW51" i="1"/>
  <c r="AW50" i="1"/>
  <c r="AW48" i="1"/>
  <c r="AW47" i="1"/>
  <c r="AW46" i="1"/>
  <c r="AW45" i="1"/>
  <c r="AW44" i="1"/>
  <c r="AW43" i="1"/>
  <c r="AW42" i="1"/>
  <c r="AW41" i="1"/>
  <c r="AW40" i="1"/>
  <c r="AW39" i="1"/>
  <c r="AW37" i="1"/>
  <c r="AW36" i="1"/>
  <c r="AW35" i="1"/>
  <c r="AW34" i="1"/>
  <c r="AW33" i="1"/>
  <c r="AW32" i="1"/>
  <c r="AW31" i="1"/>
  <c r="AW30" i="1"/>
  <c r="AW29" i="1"/>
  <c r="AW28" i="1"/>
  <c r="AW27" i="1"/>
  <c r="AW24" i="1"/>
  <c r="AW23" i="1"/>
  <c r="AW22" i="1"/>
  <c r="AW21" i="1"/>
  <c r="AW20" i="1"/>
  <c r="AW19" i="1"/>
  <c r="AW18" i="1"/>
  <c r="AW17" i="1"/>
  <c r="AW16" i="1"/>
  <c r="AW15" i="1"/>
  <c r="AW14" i="1"/>
  <c r="AW13" i="1"/>
  <c r="AW12" i="1"/>
  <c r="AV150" i="1"/>
  <c r="AU150" i="1"/>
  <c r="AT150" i="1"/>
  <c r="AS150" i="1"/>
  <c r="AR150" i="1"/>
  <c r="AQ150" i="1"/>
  <c r="AP150" i="1"/>
  <c r="AO150" i="1"/>
  <c r="AN150" i="1"/>
  <c r="AM150" i="1"/>
  <c r="AV149" i="1"/>
  <c r="AU149" i="1"/>
  <c r="AT149" i="1"/>
  <c r="AS149" i="1"/>
  <c r="AR149" i="1"/>
  <c r="AQ149" i="1"/>
  <c r="AP149" i="1"/>
  <c r="AO149" i="1"/>
  <c r="AN149" i="1"/>
  <c r="AM149" i="1"/>
  <c r="AV148" i="1"/>
  <c r="AU148" i="1"/>
  <c r="AT148" i="1"/>
  <c r="AS148" i="1"/>
  <c r="AR148" i="1"/>
  <c r="AQ148" i="1"/>
  <c r="AP148" i="1"/>
  <c r="AO148" i="1"/>
  <c r="AN148" i="1"/>
  <c r="AM148" i="1"/>
  <c r="AV147" i="1"/>
  <c r="AU147" i="1"/>
  <c r="AT147" i="1"/>
  <c r="AS147" i="1"/>
  <c r="AR147" i="1"/>
  <c r="AQ147" i="1"/>
  <c r="AP147" i="1"/>
  <c r="AO147" i="1"/>
  <c r="AN147" i="1"/>
  <c r="AM147" i="1"/>
  <c r="AV146" i="1"/>
  <c r="AU146" i="1"/>
  <c r="AT146" i="1"/>
  <c r="AS146" i="1"/>
  <c r="AR146" i="1"/>
  <c r="AQ146" i="1"/>
  <c r="AP146" i="1"/>
  <c r="AO146" i="1"/>
  <c r="AN146" i="1"/>
  <c r="AM146" i="1"/>
  <c r="AV145" i="1"/>
  <c r="AU145" i="1"/>
  <c r="AT145" i="1"/>
  <c r="AS145" i="1"/>
  <c r="AR145" i="1"/>
  <c r="AQ145" i="1"/>
  <c r="AP145" i="1"/>
  <c r="AO145" i="1"/>
  <c r="AN145" i="1"/>
  <c r="AM145" i="1"/>
  <c r="AV144" i="1"/>
  <c r="AU144" i="1"/>
  <c r="AT144" i="1"/>
  <c r="AS144" i="1"/>
  <c r="AR144" i="1"/>
  <c r="AQ144" i="1"/>
  <c r="AP144" i="1"/>
  <c r="AO144" i="1"/>
  <c r="AN144" i="1"/>
  <c r="AM144" i="1"/>
  <c r="AV142" i="1"/>
  <c r="AU142" i="1"/>
  <c r="AT142" i="1"/>
  <c r="AS142" i="1"/>
  <c r="AR142" i="1"/>
  <c r="AQ142" i="1"/>
  <c r="AP142" i="1"/>
  <c r="AO142" i="1"/>
  <c r="AN142" i="1"/>
  <c r="AM142" i="1"/>
  <c r="AV141" i="1"/>
  <c r="AU141" i="1"/>
  <c r="AT141" i="1"/>
  <c r="AS141" i="1"/>
  <c r="AR141" i="1"/>
  <c r="AQ141" i="1"/>
  <c r="AP141" i="1"/>
  <c r="AO141" i="1"/>
  <c r="AN141" i="1"/>
  <c r="AM141" i="1"/>
  <c r="AV140" i="1"/>
  <c r="AU140" i="1"/>
  <c r="AT140" i="1"/>
  <c r="AS140" i="1"/>
  <c r="AR140" i="1"/>
  <c r="AQ140" i="1"/>
  <c r="AP140" i="1"/>
  <c r="AO140" i="1"/>
  <c r="AN140" i="1"/>
  <c r="AM140" i="1"/>
  <c r="AV139" i="1"/>
  <c r="AU139" i="1"/>
  <c r="AT139" i="1"/>
  <c r="AS139" i="1"/>
  <c r="AR139" i="1"/>
  <c r="AQ139" i="1"/>
  <c r="AP139" i="1"/>
  <c r="AO139" i="1"/>
  <c r="AN139" i="1"/>
  <c r="AM139" i="1"/>
  <c r="AV137" i="1"/>
  <c r="AU137" i="1"/>
  <c r="AT137" i="1"/>
  <c r="AS137" i="1"/>
  <c r="AR137" i="1"/>
  <c r="AQ137" i="1"/>
  <c r="AP137" i="1"/>
  <c r="AO137" i="1"/>
  <c r="AN137" i="1"/>
  <c r="AM137" i="1"/>
  <c r="AV136" i="1"/>
  <c r="AU136" i="1"/>
  <c r="AT136" i="1"/>
  <c r="AS136" i="1"/>
  <c r="AR136" i="1"/>
  <c r="AQ136" i="1"/>
  <c r="AP136" i="1"/>
  <c r="AO136" i="1"/>
  <c r="AN136" i="1"/>
  <c r="AM136" i="1"/>
  <c r="AV135" i="1"/>
  <c r="AU135" i="1"/>
  <c r="AT135" i="1"/>
  <c r="AS135" i="1"/>
  <c r="AR135" i="1"/>
  <c r="AQ135" i="1"/>
  <c r="AP135" i="1"/>
  <c r="AO135" i="1"/>
  <c r="AN135" i="1"/>
  <c r="AM135" i="1"/>
  <c r="AV134" i="1"/>
  <c r="AU134" i="1"/>
  <c r="AT134" i="1"/>
  <c r="AS134" i="1"/>
  <c r="AR134" i="1"/>
  <c r="AQ134" i="1"/>
  <c r="AP134" i="1"/>
  <c r="AO134" i="1"/>
  <c r="AN134" i="1"/>
  <c r="AM134" i="1"/>
  <c r="AV133" i="1"/>
  <c r="AU133" i="1"/>
  <c r="AT133" i="1"/>
  <c r="AS133" i="1"/>
  <c r="AR133" i="1"/>
  <c r="AQ133" i="1"/>
  <c r="AP133" i="1"/>
  <c r="AO133" i="1"/>
  <c r="AN133" i="1"/>
  <c r="AM133" i="1"/>
  <c r="AV132" i="1"/>
  <c r="AU132" i="1"/>
  <c r="AT132" i="1"/>
  <c r="AS132" i="1"/>
  <c r="AR132" i="1"/>
  <c r="AQ132" i="1"/>
  <c r="AP132" i="1"/>
  <c r="AO132" i="1"/>
  <c r="AN132" i="1"/>
  <c r="AM132" i="1"/>
  <c r="AV131" i="1"/>
  <c r="AU131" i="1"/>
  <c r="AT131" i="1"/>
  <c r="AS131" i="1"/>
  <c r="AR131" i="1"/>
  <c r="AQ131" i="1"/>
  <c r="AP131" i="1"/>
  <c r="AO131" i="1"/>
  <c r="AN131" i="1"/>
  <c r="AM131" i="1"/>
  <c r="AV130" i="1"/>
  <c r="AU130" i="1"/>
  <c r="AT130" i="1"/>
  <c r="AS130" i="1"/>
  <c r="AR130" i="1"/>
  <c r="AQ130" i="1"/>
  <c r="AP130" i="1"/>
  <c r="AO130" i="1"/>
  <c r="AN130" i="1"/>
  <c r="AM130" i="1"/>
  <c r="AV129" i="1"/>
  <c r="AU129" i="1"/>
  <c r="AT129" i="1"/>
  <c r="AS129" i="1"/>
  <c r="AR129" i="1"/>
  <c r="AQ129" i="1"/>
  <c r="AP129" i="1"/>
  <c r="AO129" i="1"/>
  <c r="AN129" i="1"/>
  <c r="AM129" i="1"/>
  <c r="AV128" i="1"/>
  <c r="AU128" i="1"/>
  <c r="AT128" i="1"/>
  <c r="AS128" i="1"/>
  <c r="AR128" i="1"/>
  <c r="AQ128" i="1"/>
  <c r="AP128" i="1"/>
  <c r="AO128" i="1"/>
  <c r="AN128" i="1"/>
  <c r="AM128" i="1"/>
  <c r="AV127" i="1"/>
  <c r="AU127" i="1"/>
  <c r="AT127" i="1"/>
  <c r="AS127" i="1"/>
  <c r="AR127" i="1"/>
  <c r="AQ127" i="1"/>
  <c r="AP127" i="1"/>
  <c r="AO127" i="1"/>
  <c r="AN127" i="1"/>
  <c r="AM127" i="1"/>
  <c r="AV126" i="1"/>
  <c r="AU126" i="1"/>
  <c r="AT126" i="1"/>
  <c r="AS126" i="1"/>
  <c r="AR126" i="1"/>
  <c r="AQ126" i="1"/>
  <c r="AP126" i="1"/>
  <c r="AO126" i="1"/>
  <c r="AN126" i="1"/>
  <c r="AM126" i="1"/>
  <c r="AV125" i="1"/>
  <c r="AU125" i="1"/>
  <c r="AT125" i="1"/>
  <c r="AS125" i="1"/>
  <c r="AR125" i="1"/>
  <c r="AQ125" i="1"/>
  <c r="AP125" i="1"/>
  <c r="AO125" i="1"/>
  <c r="AN125" i="1"/>
  <c r="AM125" i="1"/>
  <c r="AV123" i="1"/>
  <c r="AU123" i="1"/>
  <c r="AT123" i="1"/>
  <c r="AS123" i="1"/>
  <c r="AR123" i="1"/>
  <c r="AQ123" i="1"/>
  <c r="AP123" i="1"/>
  <c r="AO123" i="1"/>
  <c r="AN123" i="1"/>
  <c r="AM123" i="1"/>
  <c r="AV122" i="1"/>
  <c r="AU122" i="1"/>
  <c r="AT122" i="1"/>
  <c r="AS122" i="1"/>
  <c r="AR122" i="1"/>
  <c r="AQ122" i="1"/>
  <c r="AP122" i="1"/>
  <c r="AO122" i="1"/>
  <c r="AN122" i="1"/>
  <c r="AM122" i="1"/>
  <c r="AV121" i="1"/>
  <c r="AU121" i="1"/>
  <c r="AT121" i="1"/>
  <c r="AS121" i="1"/>
  <c r="AR121" i="1"/>
  <c r="AQ121" i="1"/>
  <c r="AP121" i="1"/>
  <c r="AO121" i="1"/>
  <c r="AN121" i="1"/>
  <c r="AM121" i="1"/>
  <c r="AV120" i="1"/>
  <c r="AU120" i="1"/>
  <c r="AT120" i="1"/>
  <c r="AS120" i="1"/>
  <c r="AR120" i="1"/>
  <c r="AQ120" i="1"/>
  <c r="AP120" i="1"/>
  <c r="AO120" i="1"/>
  <c r="AN120" i="1"/>
  <c r="AM120" i="1"/>
  <c r="AV119" i="1"/>
  <c r="AU119" i="1"/>
  <c r="AT119" i="1"/>
  <c r="AS119" i="1"/>
  <c r="AR119" i="1"/>
  <c r="AQ119" i="1"/>
  <c r="AP119" i="1"/>
  <c r="AO119" i="1"/>
  <c r="AN119" i="1"/>
  <c r="AM119" i="1"/>
  <c r="AV118" i="1"/>
  <c r="AU118" i="1"/>
  <c r="AT118" i="1"/>
  <c r="AS118" i="1"/>
  <c r="AR118" i="1"/>
  <c r="AQ118" i="1"/>
  <c r="AP118" i="1"/>
  <c r="AO118" i="1"/>
  <c r="AN118" i="1"/>
  <c r="AM118" i="1"/>
  <c r="AV117" i="1"/>
  <c r="AU117" i="1"/>
  <c r="AT117" i="1"/>
  <c r="AS117" i="1"/>
  <c r="AR117" i="1"/>
  <c r="AQ117" i="1"/>
  <c r="AP117" i="1"/>
  <c r="AO117" i="1"/>
  <c r="AN117" i="1"/>
  <c r="AM117" i="1"/>
  <c r="AV116" i="1"/>
  <c r="AU116" i="1"/>
  <c r="AT116" i="1"/>
  <c r="AS116" i="1"/>
  <c r="AR116" i="1"/>
  <c r="AQ116" i="1"/>
  <c r="AP116" i="1"/>
  <c r="AO116" i="1"/>
  <c r="AN116" i="1"/>
  <c r="AM116" i="1"/>
  <c r="AV115" i="1"/>
  <c r="AU115" i="1"/>
  <c r="AT115" i="1"/>
  <c r="AS115" i="1"/>
  <c r="AR115" i="1"/>
  <c r="AQ115" i="1"/>
  <c r="AP115" i="1"/>
  <c r="AO115" i="1"/>
  <c r="AN115" i="1"/>
  <c r="AM115" i="1"/>
  <c r="AV114" i="1"/>
  <c r="AU114" i="1"/>
  <c r="AT114" i="1"/>
  <c r="AS114" i="1"/>
  <c r="AR114" i="1"/>
  <c r="AQ114" i="1"/>
  <c r="AP114" i="1"/>
  <c r="AO114" i="1"/>
  <c r="AN114" i="1"/>
  <c r="AM114" i="1"/>
  <c r="AV113" i="1"/>
  <c r="AU113" i="1"/>
  <c r="AT113" i="1"/>
  <c r="AS113" i="1"/>
  <c r="AR113" i="1"/>
  <c r="AQ113" i="1"/>
  <c r="AP113" i="1"/>
  <c r="AO113" i="1"/>
  <c r="AN113" i="1"/>
  <c r="AM113" i="1"/>
  <c r="AV112" i="1"/>
  <c r="AU112" i="1"/>
  <c r="AT112" i="1"/>
  <c r="AS112" i="1"/>
  <c r="AR112" i="1"/>
  <c r="AQ112" i="1"/>
  <c r="AP112" i="1"/>
  <c r="AO112" i="1"/>
  <c r="AN112" i="1"/>
  <c r="AM112" i="1"/>
  <c r="AV110" i="1"/>
  <c r="AU110" i="1"/>
  <c r="AT110" i="1"/>
  <c r="AS110" i="1"/>
  <c r="AR110" i="1"/>
  <c r="AQ110" i="1"/>
  <c r="AP110" i="1"/>
  <c r="AO110" i="1"/>
  <c r="AN110" i="1"/>
  <c r="AM110" i="1"/>
  <c r="AV109" i="1"/>
  <c r="AU109" i="1"/>
  <c r="AT109" i="1"/>
  <c r="AS109" i="1"/>
  <c r="AR109" i="1"/>
  <c r="AQ109" i="1"/>
  <c r="AP109" i="1"/>
  <c r="AO109" i="1"/>
  <c r="AN109" i="1"/>
  <c r="AM109" i="1"/>
  <c r="AV108" i="1"/>
  <c r="AU108" i="1"/>
  <c r="AT108" i="1"/>
  <c r="AS108" i="1"/>
  <c r="AR108" i="1"/>
  <c r="AQ108" i="1"/>
  <c r="AP108" i="1"/>
  <c r="AO108" i="1"/>
  <c r="AN108" i="1"/>
  <c r="AM108" i="1"/>
  <c r="AV107" i="1"/>
  <c r="AU107" i="1"/>
  <c r="AT107" i="1"/>
  <c r="AS107" i="1"/>
  <c r="AR107" i="1"/>
  <c r="AQ107" i="1"/>
  <c r="AP107" i="1"/>
  <c r="AO107" i="1"/>
  <c r="AN107" i="1"/>
  <c r="AM107" i="1"/>
  <c r="AV106" i="1"/>
  <c r="AU106" i="1"/>
  <c r="AT106" i="1"/>
  <c r="AS106" i="1"/>
  <c r="AR106" i="1"/>
  <c r="AQ106" i="1"/>
  <c r="AP106" i="1"/>
  <c r="AO106" i="1"/>
  <c r="AN106" i="1"/>
  <c r="AM106" i="1"/>
  <c r="AV105" i="1"/>
  <c r="AU105" i="1"/>
  <c r="AT105" i="1"/>
  <c r="AS105" i="1"/>
  <c r="AR105" i="1"/>
  <c r="AQ105" i="1"/>
  <c r="AP105" i="1"/>
  <c r="AO105" i="1"/>
  <c r="AN105" i="1"/>
  <c r="AM105" i="1"/>
  <c r="AV104" i="1"/>
  <c r="AU104" i="1"/>
  <c r="AT104" i="1"/>
  <c r="AS104" i="1"/>
  <c r="AR104" i="1"/>
  <c r="AQ104" i="1"/>
  <c r="AP104" i="1"/>
  <c r="AO104" i="1"/>
  <c r="AN104" i="1"/>
  <c r="AM104" i="1"/>
  <c r="AV103" i="1"/>
  <c r="AU103" i="1"/>
  <c r="AT103" i="1"/>
  <c r="AS103" i="1"/>
  <c r="AR103" i="1"/>
  <c r="AQ103" i="1"/>
  <c r="AP103" i="1"/>
  <c r="AO103" i="1"/>
  <c r="AN103" i="1"/>
  <c r="AM103" i="1"/>
  <c r="AV102" i="1"/>
  <c r="AU102" i="1"/>
  <c r="AT102" i="1"/>
  <c r="AS102" i="1"/>
  <c r="AR102" i="1"/>
  <c r="AQ102" i="1"/>
  <c r="AP102" i="1"/>
  <c r="AO102" i="1"/>
  <c r="AN102" i="1"/>
  <c r="AM102" i="1"/>
  <c r="AV101" i="1"/>
  <c r="AU101" i="1"/>
  <c r="AT101" i="1"/>
  <c r="AS101" i="1"/>
  <c r="AR101" i="1"/>
  <c r="AQ101" i="1"/>
  <c r="AP101" i="1"/>
  <c r="AO101" i="1"/>
  <c r="AN101" i="1"/>
  <c r="AM101" i="1"/>
  <c r="AV100" i="1"/>
  <c r="AU100" i="1"/>
  <c r="AT100" i="1"/>
  <c r="AS100" i="1"/>
  <c r="AR100" i="1"/>
  <c r="AQ100" i="1"/>
  <c r="AP100" i="1"/>
  <c r="AO100" i="1"/>
  <c r="AN100" i="1"/>
  <c r="AM100" i="1"/>
  <c r="AV99" i="1"/>
  <c r="AU99" i="1"/>
  <c r="AT99" i="1"/>
  <c r="AS99" i="1"/>
  <c r="AR99" i="1"/>
  <c r="AQ99" i="1"/>
  <c r="AP99" i="1"/>
  <c r="AO99" i="1"/>
  <c r="AN99" i="1"/>
  <c r="AM99" i="1"/>
  <c r="AV98" i="1"/>
  <c r="AU98" i="1"/>
  <c r="AT98" i="1"/>
  <c r="AS98" i="1"/>
  <c r="AR98" i="1"/>
  <c r="AQ98" i="1"/>
  <c r="AP98" i="1"/>
  <c r="AO98" i="1"/>
  <c r="AN98" i="1"/>
  <c r="AM98" i="1"/>
  <c r="AV97" i="1"/>
  <c r="AU97" i="1"/>
  <c r="AT97" i="1"/>
  <c r="AS97" i="1"/>
  <c r="AR97" i="1"/>
  <c r="AQ97" i="1"/>
  <c r="AP97" i="1"/>
  <c r="AO97" i="1"/>
  <c r="AN97" i="1"/>
  <c r="AM97" i="1"/>
  <c r="AV96" i="1"/>
  <c r="AU96" i="1"/>
  <c r="AT96" i="1"/>
  <c r="AS96" i="1"/>
  <c r="AR96" i="1"/>
  <c r="AQ96" i="1"/>
  <c r="AP96" i="1"/>
  <c r="AO96" i="1"/>
  <c r="AN96" i="1"/>
  <c r="AM96" i="1"/>
  <c r="AV95" i="1"/>
  <c r="AU95" i="1"/>
  <c r="AT95" i="1"/>
  <c r="AS95" i="1"/>
  <c r="AR95" i="1"/>
  <c r="AQ95" i="1"/>
  <c r="AP95" i="1"/>
  <c r="AO95" i="1"/>
  <c r="AN95" i="1"/>
  <c r="AM95" i="1"/>
  <c r="AV94" i="1"/>
  <c r="AU94" i="1"/>
  <c r="AT94" i="1"/>
  <c r="AS94" i="1"/>
  <c r="AR94" i="1"/>
  <c r="AQ94" i="1"/>
  <c r="AP94" i="1"/>
  <c r="AO94" i="1"/>
  <c r="AN94" i="1"/>
  <c r="AM94" i="1"/>
  <c r="AV93" i="1"/>
  <c r="AU93" i="1"/>
  <c r="AT93" i="1"/>
  <c r="AS93" i="1"/>
  <c r="AR93" i="1"/>
  <c r="AQ93" i="1"/>
  <c r="AP93" i="1"/>
  <c r="AO93" i="1"/>
  <c r="AN93" i="1"/>
  <c r="AM93" i="1"/>
  <c r="AV91" i="1"/>
  <c r="AU91" i="1"/>
  <c r="AT91" i="1"/>
  <c r="AS91" i="1"/>
  <c r="AR91" i="1"/>
  <c r="AQ91" i="1"/>
  <c r="AP91" i="1"/>
  <c r="AO91" i="1"/>
  <c r="AN91" i="1"/>
  <c r="AM91" i="1"/>
  <c r="AV90" i="1"/>
  <c r="AU90" i="1"/>
  <c r="AT90" i="1"/>
  <c r="AS90" i="1"/>
  <c r="AR90" i="1"/>
  <c r="AQ90" i="1"/>
  <c r="AP90" i="1"/>
  <c r="AO90" i="1"/>
  <c r="AN90" i="1"/>
  <c r="AM90" i="1"/>
  <c r="AV89" i="1"/>
  <c r="AU89" i="1"/>
  <c r="AT89" i="1"/>
  <c r="AS89" i="1"/>
  <c r="AR89" i="1"/>
  <c r="AQ89" i="1"/>
  <c r="AP89" i="1"/>
  <c r="AO89" i="1"/>
  <c r="AN89" i="1"/>
  <c r="AM89" i="1"/>
  <c r="AV88" i="1"/>
  <c r="AU88" i="1"/>
  <c r="AT88" i="1"/>
  <c r="AS88" i="1"/>
  <c r="AR88" i="1"/>
  <c r="AQ88" i="1"/>
  <c r="AP88" i="1"/>
  <c r="AO88" i="1"/>
  <c r="AN88" i="1"/>
  <c r="AM88" i="1"/>
  <c r="AV87" i="1"/>
  <c r="AU87" i="1"/>
  <c r="AT87" i="1"/>
  <c r="AS87" i="1"/>
  <c r="AR87" i="1"/>
  <c r="AQ87" i="1"/>
  <c r="AP87" i="1"/>
  <c r="AO87" i="1"/>
  <c r="AN87" i="1"/>
  <c r="AM87" i="1"/>
  <c r="AV86" i="1"/>
  <c r="AU86" i="1"/>
  <c r="AT86" i="1"/>
  <c r="AS86" i="1"/>
  <c r="AR86" i="1"/>
  <c r="AQ86" i="1"/>
  <c r="AP86" i="1"/>
  <c r="AO86" i="1"/>
  <c r="AN86" i="1"/>
  <c r="AM86" i="1"/>
  <c r="AV85" i="1"/>
  <c r="AU85" i="1"/>
  <c r="AT85" i="1"/>
  <c r="AS85" i="1"/>
  <c r="AR85" i="1"/>
  <c r="AQ85" i="1"/>
  <c r="AP85" i="1"/>
  <c r="AO85" i="1"/>
  <c r="AN85" i="1"/>
  <c r="AM85" i="1"/>
  <c r="AV84" i="1"/>
  <c r="AU84" i="1"/>
  <c r="AT84" i="1"/>
  <c r="AS84" i="1"/>
  <c r="AR84" i="1"/>
  <c r="AQ84" i="1"/>
  <c r="AP84" i="1"/>
  <c r="AO84" i="1"/>
  <c r="AN84" i="1"/>
  <c r="AM84" i="1"/>
  <c r="AV83" i="1"/>
  <c r="AU83" i="1"/>
  <c r="AT83" i="1"/>
  <c r="AS83" i="1"/>
  <c r="AR83" i="1"/>
  <c r="AQ83" i="1"/>
  <c r="AP83" i="1"/>
  <c r="AO83" i="1"/>
  <c r="AN83" i="1"/>
  <c r="AM83" i="1"/>
  <c r="AV82" i="1"/>
  <c r="AU82" i="1"/>
  <c r="AT82" i="1"/>
  <c r="AS82" i="1"/>
  <c r="AR82" i="1"/>
  <c r="AQ82" i="1"/>
  <c r="AP82" i="1"/>
  <c r="AO82" i="1"/>
  <c r="AN82" i="1"/>
  <c r="AM82" i="1"/>
  <c r="AV80" i="1"/>
  <c r="AU80" i="1"/>
  <c r="AT80" i="1"/>
  <c r="AS80" i="1"/>
  <c r="AR80" i="1"/>
  <c r="AQ80" i="1"/>
  <c r="AP80" i="1"/>
  <c r="AO80" i="1"/>
  <c r="AN80" i="1"/>
  <c r="AM80" i="1"/>
  <c r="AV79" i="1"/>
  <c r="AU79" i="1"/>
  <c r="AT79" i="1"/>
  <c r="AS79" i="1"/>
  <c r="AR79" i="1"/>
  <c r="AQ79" i="1"/>
  <c r="AP79" i="1"/>
  <c r="AO79" i="1"/>
  <c r="AN79" i="1"/>
  <c r="AM79" i="1"/>
  <c r="AV78" i="1"/>
  <c r="AU78" i="1"/>
  <c r="AT78" i="1"/>
  <c r="AS78" i="1"/>
  <c r="AR78" i="1"/>
  <c r="AQ78" i="1"/>
  <c r="AP78" i="1"/>
  <c r="AO78" i="1"/>
  <c r="AN78" i="1"/>
  <c r="AM78" i="1"/>
  <c r="AV77" i="1"/>
  <c r="AU77" i="1"/>
  <c r="AT77" i="1"/>
  <c r="AS77" i="1"/>
  <c r="AR77" i="1"/>
  <c r="AQ77" i="1"/>
  <c r="AP77" i="1"/>
  <c r="AO77" i="1"/>
  <c r="AN77" i="1"/>
  <c r="AM77" i="1"/>
  <c r="AV76" i="1"/>
  <c r="AU76" i="1"/>
  <c r="AT76" i="1"/>
  <c r="AS76" i="1"/>
  <c r="AR76" i="1"/>
  <c r="AQ76" i="1"/>
  <c r="AP76" i="1"/>
  <c r="AO76" i="1"/>
  <c r="AN76" i="1"/>
  <c r="AM76" i="1"/>
  <c r="AV74" i="1"/>
  <c r="AU74" i="1"/>
  <c r="AT74" i="1"/>
  <c r="AS74" i="1"/>
  <c r="AR74" i="1"/>
  <c r="AQ74" i="1"/>
  <c r="AP74" i="1"/>
  <c r="AO74" i="1"/>
  <c r="AN74" i="1"/>
  <c r="AM74" i="1"/>
  <c r="AV73" i="1"/>
  <c r="AU73" i="1"/>
  <c r="AT73" i="1"/>
  <c r="AS73" i="1"/>
  <c r="AR73" i="1"/>
  <c r="AQ73" i="1"/>
  <c r="AP73" i="1"/>
  <c r="AO73" i="1"/>
  <c r="AN73" i="1"/>
  <c r="AM73" i="1"/>
  <c r="AV72" i="1"/>
  <c r="AU72" i="1"/>
  <c r="AT72" i="1"/>
  <c r="AS72" i="1"/>
  <c r="AR72" i="1"/>
  <c r="AQ72" i="1"/>
  <c r="AP72" i="1"/>
  <c r="AO72" i="1"/>
  <c r="AN72" i="1"/>
  <c r="AM72" i="1"/>
  <c r="AV71" i="1"/>
  <c r="AU71" i="1"/>
  <c r="AT71" i="1"/>
  <c r="AS71" i="1"/>
  <c r="AR71" i="1"/>
  <c r="AQ71" i="1"/>
  <c r="AP71" i="1"/>
  <c r="AO71" i="1"/>
  <c r="AN71" i="1"/>
  <c r="AM71" i="1"/>
  <c r="AV70" i="1"/>
  <c r="AU70" i="1"/>
  <c r="AT70" i="1"/>
  <c r="AS70" i="1"/>
  <c r="AR70" i="1"/>
  <c r="AQ70" i="1"/>
  <c r="AP70" i="1"/>
  <c r="AO70" i="1"/>
  <c r="AN70" i="1"/>
  <c r="AM70" i="1"/>
  <c r="AV69" i="1"/>
  <c r="AU69" i="1"/>
  <c r="AT69" i="1"/>
  <c r="AS69" i="1"/>
  <c r="AR69" i="1"/>
  <c r="AQ69" i="1"/>
  <c r="AP69" i="1"/>
  <c r="AO69" i="1"/>
  <c r="AN69" i="1"/>
  <c r="AM69" i="1"/>
  <c r="AV68" i="1"/>
  <c r="AU68" i="1"/>
  <c r="AT68" i="1"/>
  <c r="AS68" i="1"/>
  <c r="AR68" i="1"/>
  <c r="AQ68" i="1"/>
  <c r="AP68" i="1"/>
  <c r="AO68" i="1"/>
  <c r="AN68" i="1"/>
  <c r="AM68" i="1"/>
  <c r="AV67" i="1"/>
  <c r="AU67" i="1"/>
  <c r="AT67" i="1"/>
  <c r="AS67" i="1"/>
  <c r="AR67" i="1"/>
  <c r="AQ67" i="1"/>
  <c r="AP67" i="1"/>
  <c r="AO67" i="1"/>
  <c r="AN67" i="1"/>
  <c r="AM67" i="1"/>
  <c r="AV66" i="1"/>
  <c r="AU66" i="1"/>
  <c r="AT66" i="1"/>
  <c r="AS66" i="1"/>
  <c r="AR66" i="1"/>
  <c r="AQ66" i="1"/>
  <c r="AP66" i="1"/>
  <c r="AO66" i="1"/>
  <c r="AN66" i="1"/>
  <c r="AM66" i="1"/>
  <c r="AV65" i="1"/>
  <c r="AU65" i="1"/>
  <c r="AT65" i="1"/>
  <c r="AS65" i="1"/>
  <c r="AR65" i="1"/>
  <c r="AQ65" i="1"/>
  <c r="AP65" i="1"/>
  <c r="AO65" i="1"/>
  <c r="AN65" i="1"/>
  <c r="AM65" i="1"/>
  <c r="AV62" i="1"/>
  <c r="AU62" i="1"/>
  <c r="AT62" i="1"/>
  <c r="AS62" i="1"/>
  <c r="AR62" i="1"/>
  <c r="AQ62" i="1"/>
  <c r="AP62" i="1"/>
  <c r="AO62" i="1"/>
  <c r="AN62" i="1"/>
  <c r="AM62" i="1"/>
  <c r="AV61" i="1"/>
  <c r="AU61" i="1"/>
  <c r="AT61" i="1"/>
  <c r="AS61" i="1"/>
  <c r="AR61" i="1"/>
  <c r="AQ61" i="1"/>
  <c r="AP61" i="1"/>
  <c r="AO61" i="1"/>
  <c r="AN61" i="1"/>
  <c r="AM61" i="1"/>
  <c r="AV60" i="1"/>
  <c r="AU60" i="1"/>
  <c r="AT60" i="1"/>
  <c r="AS60" i="1"/>
  <c r="AR60" i="1"/>
  <c r="AQ60" i="1"/>
  <c r="AP60" i="1"/>
  <c r="AO60" i="1"/>
  <c r="AN60" i="1"/>
  <c r="AM60" i="1"/>
  <c r="AV59" i="1"/>
  <c r="AU59" i="1"/>
  <c r="AT59" i="1"/>
  <c r="AS59" i="1"/>
  <c r="AR59" i="1"/>
  <c r="AQ59" i="1"/>
  <c r="AP59" i="1"/>
  <c r="AO59" i="1"/>
  <c r="AN59" i="1"/>
  <c r="AM59" i="1"/>
  <c r="AV58" i="1"/>
  <c r="AU58" i="1"/>
  <c r="AT58" i="1"/>
  <c r="AS58" i="1"/>
  <c r="AR58" i="1"/>
  <c r="AQ58" i="1"/>
  <c r="AP58" i="1"/>
  <c r="AO58" i="1"/>
  <c r="AN58" i="1"/>
  <c r="AM58" i="1"/>
  <c r="AV57" i="1"/>
  <c r="AU57" i="1"/>
  <c r="AT57" i="1"/>
  <c r="AS57" i="1"/>
  <c r="AR57" i="1"/>
  <c r="AQ57" i="1"/>
  <c r="AP57" i="1"/>
  <c r="AO57" i="1"/>
  <c r="AN57" i="1"/>
  <c r="AM57" i="1"/>
  <c r="AV56" i="1"/>
  <c r="AU56" i="1"/>
  <c r="AT56" i="1"/>
  <c r="AS56" i="1"/>
  <c r="AR56" i="1"/>
  <c r="AQ56" i="1"/>
  <c r="AP56" i="1"/>
  <c r="AO56" i="1"/>
  <c r="AN56" i="1"/>
  <c r="AM56" i="1"/>
  <c r="AV55" i="1"/>
  <c r="AU55" i="1"/>
  <c r="AT55" i="1"/>
  <c r="AS55" i="1"/>
  <c r="AR55" i="1"/>
  <c r="AQ55" i="1"/>
  <c r="AP55" i="1"/>
  <c r="AO55" i="1"/>
  <c r="AN55" i="1"/>
  <c r="AM55" i="1"/>
  <c r="AV54" i="1"/>
  <c r="AU54" i="1"/>
  <c r="AT54" i="1"/>
  <c r="AS54" i="1"/>
  <c r="AR54" i="1"/>
  <c r="AQ54" i="1"/>
  <c r="AP54" i="1"/>
  <c r="AO54" i="1"/>
  <c r="AN54" i="1"/>
  <c r="AM54" i="1"/>
  <c r="AV53" i="1"/>
  <c r="AU53" i="1"/>
  <c r="AT53" i="1"/>
  <c r="AS53" i="1"/>
  <c r="AR53" i="1"/>
  <c r="AQ53" i="1"/>
  <c r="AP53" i="1"/>
  <c r="AO53" i="1"/>
  <c r="AN53" i="1"/>
  <c r="AM53" i="1"/>
  <c r="AV52" i="1"/>
  <c r="AU52" i="1"/>
  <c r="AT52" i="1"/>
  <c r="AS52" i="1"/>
  <c r="AR52" i="1"/>
  <c r="AQ52" i="1"/>
  <c r="AP52" i="1"/>
  <c r="AO52" i="1"/>
  <c r="AN52" i="1"/>
  <c r="AM52" i="1"/>
  <c r="AV51" i="1"/>
  <c r="AU51" i="1"/>
  <c r="AT51" i="1"/>
  <c r="AS51" i="1"/>
  <c r="AR51" i="1"/>
  <c r="AQ51" i="1"/>
  <c r="AP51" i="1"/>
  <c r="AO51" i="1"/>
  <c r="AN51" i="1"/>
  <c r="AM51" i="1"/>
  <c r="AV50" i="1"/>
  <c r="AU50" i="1"/>
  <c r="AT50" i="1"/>
  <c r="AS50" i="1"/>
  <c r="AR50" i="1"/>
  <c r="AQ50" i="1"/>
  <c r="AP50" i="1"/>
  <c r="AO50" i="1"/>
  <c r="AN50" i="1"/>
  <c r="AM50" i="1"/>
  <c r="AV48" i="1"/>
  <c r="AU48" i="1"/>
  <c r="AT48" i="1"/>
  <c r="AS48" i="1"/>
  <c r="AR48" i="1"/>
  <c r="AQ48" i="1"/>
  <c r="AP48" i="1"/>
  <c r="AO48" i="1"/>
  <c r="AN48" i="1"/>
  <c r="AM48" i="1"/>
  <c r="AV47" i="1"/>
  <c r="AU47" i="1"/>
  <c r="AT47" i="1"/>
  <c r="AS47" i="1"/>
  <c r="AR47" i="1"/>
  <c r="AQ47" i="1"/>
  <c r="AP47" i="1"/>
  <c r="AO47" i="1"/>
  <c r="AN47" i="1"/>
  <c r="AM47" i="1"/>
  <c r="AV46" i="1"/>
  <c r="AU46" i="1"/>
  <c r="AT46" i="1"/>
  <c r="AS46" i="1"/>
  <c r="AR46" i="1"/>
  <c r="AQ46" i="1"/>
  <c r="AP46" i="1"/>
  <c r="AO46" i="1"/>
  <c r="AN46" i="1"/>
  <c r="AM46" i="1"/>
  <c r="AV45" i="1"/>
  <c r="AU45" i="1"/>
  <c r="AT45" i="1"/>
  <c r="AS45" i="1"/>
  <c r="AR45" i="1"/>
  <c r="AQ45" i="1"/>
  <c r="AP45" i="1"/>
  <c r="AO45" i="1"/>
  <c r="AN45" i="1"/>
  <c r="AM45" i="1"/>
  <c r="AV44" i="1"/>
  <c r="AU44" i="1"/>
  <c r="AT44" i="1"/>
  <c r="AS44" i="1"/>
  <c r="AR44" i="1"/>
  <c r="AQ44" i="1"/>
  <c r="AP44" i="1"/>
  <c r="AO44" i="1"/>
  <c r="AN44" i="1"/>
  <c r="AM44" i="1"/>
  <c r="AV43" i="1"/>
  <c r="AU43" i="1"/>
  <c r="AT43" i="1"/>
  <c r="AS43" i="1"/>
  <c r="AR43" i="1"/>
  <c r="AQ43" i="1"/>
  <c r="AP43" i="1"/>
  <c r="AO43" i="1"/>
  <c r="AN43" i="1"/>
  <c r="AM43" i="1"/>
  <c r="AV42" i="1"/>
  <c r="AU42" i="1"/>
  <c r="AT42" i="1"/>
  <c r="AS42" i="1"/>
  <c r="AR42" i="1"/>
  <c r="AQ42" i="1"/>
  <c r="AP42" i="1"/>
  <c r="AO42" i="1"/>
  <c r="AN42" i="1"/>
  <c r="AM42" i="1"/>
  <c r="AV41" i="1"/>
  <c r="AU41" i="1"/>
  <c r="AT41" i="1"/>
  <c r="AS41" i="1"/>
  <c r="AR41" i="1"/>
  <c r="AQ41" i="1"/>
  <c r="AP41" i="1"/>
  <c r="AO41" i="1"/>
  <c r="AN41" i="1"/>
  <c r="AM41" i="1"/>
  <c r="AV40" i="1"/>
  <c r="AU40" i="1"/>
  <c r="AT40" i="1"/>
  <c r="AS40" i="1"/>
  <c r="AR40" i="1"/>
  <c r="AQ40" i="1"/>
  <c r="AP40" i="1"/>
  <c r="AO40" i="1"/>
  <c r="AN40" i="1"/>
  <c r="AM40" i="1"/>
  <c r="AV39" i="1"/>
  <c r="AU39" i="1"/>
  <c r="AT39" i="1"/>
  <c r="AS39" i="1"/>
  <c r="AR39" i="1"/>
  <c r="AQ39" i="1"/>
  <c r="AP39" i="1"/>
  <c r="AO39" i="1"/>
  <c r="AN39" i="1"/>
  <c r="AM39" i="1"/>
  <c r="AV37" i="1"/>
  <c r="AU37" i="1"/>
  <c r="AT37" i="1"/>
  <c r="AS37" i="1"/>
  <c r="AR37" i="1"/>
  <c r="AQ37" i="1"/>
  <c r="AP37" i="1"/>
  <c r="AO37" i="1"/>
  <c r="AN37" i="1"/>
  <c r="AM37" i="1"/>
  <c r="AV36" i="1"/>
  <c r="AU36" i="1"/>
  <c r="AT36" i="1"/>
  <c r="AS36" i="1"/>
  <c r="AR36" i="1"/>
  <c r="AQ36" i="1"/>
  <c r="AP36" i="1"/>
  <c r="AO36" i="1"/>
  <c r="AN36" i="1"/>
  <c r="AM36" i="1"/>
  <c r="AV35" i="1"/>
  <c r="AU35" i="1"/>
  <c r="AT35" i="1"/>
  <c r="AS35" i="1"/>
  <c r="AR35" i="1"/>
  <c r="AQ35" i="1"/>
  <c r="AP35" i="1"/>
  <c r="AO35" i="1"/>
  <c r="AN35" i="1"/>
  <c r="AM35" i="1"/>
  <c r="AV34" i="1"/>
  <c r="AU34" i="1"/>
  <c r="AT34" i="1"/>
  <c r="AS34" i="1"/>
  <c r="AR34" i="1"/>
  <c r="AQ34" i="1"/>
  <c r="AP34" i="1"/>
  <c r="AO34" i="1"/>
  <c r="AN34" i="1"/>
  <c r="AM34" i="1"/>
  <c r="AV33" i="1"/>
  <c r="AU33" i="1"/>
  <c r="AT33" i="1"/>
  <c r="AS33" i="1"/>
  <c r="AR33" i="1"/>
  <c r="AQ33" i="1"/>
  <c r="AP33" i="1"/>
  <c r="AO33" i="1"/>
  <c r="AN33" i="1"/>
  <c r="AM33" i="1"/>
  <c r="AV32" i="1"/>
  <c r="AU32" i="1"/>
  <c r="AT32" i="1"/>
  <c r="AS32" i="1"/>
  <c r="AR32" i="1"/>
  <c r="AQ32" i="1"/>
  <c r="AP32" i="1"/>
  <c r="AO32" i="1"/>
  <c r="AN32" i="1"/>
  <c r="AM32" i="1"/>
  <c r="AV31" i="1"/>
  <c r="AU31" i="1"/>
  <c r="AT31" i="1"/>
  <c r="AS31" i="1"/>
  <c r="AR31" i="1"/>
  <c r="AQ31" i="1"/>
  <c r="AP31" i="1"/>
  <c r="AO31" i="1"/>
  <c r="AN31" i="1"/>
  <c r="AM31" i="1"/>
  <c r="AV30" i="1"/>
  <c r="AU30" i="1"/>
  <c r="AT30" i="1"/>
  <c r="AS30" i="1"/>
  <c r="AR30" i="1"/>
  <c r="AQ30" i="1"/>
  <c r="AP30" i="1"/>
  <c r="AO30" i="1"/>
  <c r="AN30" i="1"/>
  <c r="AM30" i="1"/>
  <c r="AV29" i="1"/>
  <c r="AU29" i="1"/>
  <c r="AT29" i="1"/>
  <c r="AS29" i="1"/>
  <c r="AR29" i="1"/>
  <c r="AQ29" i="1"/>
  <c r="AP29" i="1"/>
  <c r="AO29" i="1"/>
  <c r="AN29" i="1"/>
  <c r="AM29" i="1"/>
  <c r="AV28" i="1"/>
  <c r="AU28" i="1"/>
  <c r="AT28" i="1"/>
  <c r="AS28" i="1"/>
  <c r="AR28" i="1"/>
  <c r="AQ28" i="1"/>
  <c r="AP28" i="1"/>
  <c r="AO28" i="1"/>
  <c r="AN28" i="1"/>
  <c r="AM28" i="1"/>
  <c r="AV27" i="1"/>
  <c r="AU27" i="1"/>
  <c r="AT27" i="1"/>
  <c r="AS27" i="1"/>
  <c r="AR27" i="1"/>
  <c r="AQ27" i="1"/>
  <c r="AP27" i="1"/>
  <c r="AO27" i="1"/>
  <c r="AN27" i="1"/>
  <c r="AM27" i="1"/>
  <c r="AV24" i="1"/>
  <c r="AU24" i="1"/>
  <c r="AT24" i="1"/>
  <c r="AS24" i="1"/>
  <c r="AR24" i="1"/>
  <c r="AQ24" i="1"/>
  <c r="AP24" i="1"/>
  <c r="AO24" i="1"/>
  <c r="AN24" i="1"/>
  <c r="AM24" i="1"/>
  <c r="AV23" i="1"/>
  <c r="AU23" i="1"/>
  <c r="AT23" i="1"/>
  <c r="AS23" i="1"/>
  <c r="AR23" i="1"/>
  <c r="AQ23" i="1"/>
  <c r="AP23" i="1"/>
  <c r="AO23" i="1"/>
  <c r="AN23" i="1"/>
  <c r="AM23" i="1"/>
  <c r="AV22" i="1"/>
  <c r="AU22" i="1"/>
  <c r="AT22" i="1"/>
  <c r="AS22" i="1"/>
  <c r="AR22" i="1"/>
  <c r="AQ22" i="1"/>
  <c r="AP22" i="1"/>
  <c r="AO22" i="1"/>
  <c r="AN22" i="1"/>
  <c r="AM22" i="1"/>
  <c r="AV21" i="1"/>
  <c r="AU21" i="1"/>
  <c r="AT21" i="1"/>
  <c r="AS21" i="1"/>
  <c r="AR21" i="1"/>
  <c r="AQ21" i="1"/>
  <c r="AP21" i="1"/>
  <c r="AO21" i="1"/>
  <c r="AN21" i="1"/>
  <c r="AM21" i="1"/>
  <c r="AV20" i="1"/>
  <c r="AU20" i="1"/>
  <c r="AT20" i="1"/>
  <c r="AS20" i="1"/>
  <c r="AR20" i="1"/>
  <c r="AQ20" i="1"/>
  <c r="AP20" i="1"/>
  <c r="AO20" i="1"/>
  <c r="AN20" i="1"/>
  <c r="AM20" i="1"/>
  <c r="AV19" i="1"/>
  <c r="AU19" i="1"/>
  <c r="AT19" i="1"/>
  <c r="AS19" i="1"/>
  <c r="AR19" i="1"/>
  <c r="AQ19" i="1"/>
  <c r="AP19" i="1"/>
  <c r="AO19" i="1"/>
  <c r="AN19" i="1"/>
  <c r="AM19" i="1"/>
  <c r="AV18" i="1"/>
  <c r="AU18" i="1"/>
  <c r="AT18" i="1"/>
  <c r="AS18" i="1"/>
  <c r="AR18" i="1"/>
  <c r="AQ18" i="1"/>
  <c r="AP18" i="1"/>
  <c r="AO18" i="1"/>
  <c r="AN18" i="1"/>
  <c r="AM18" i="1"/>
  <c r="AV17" i="1"/>
  <c r="AU17" i="1"/>
  <c r="AT17" i="1"/>
  <c r="AS17" i="1"/>
  <c r="AR17" i="1"/>
  <c r="AQ17" i="1"/>
  <c r="AP17" i="1"/>
  <c r="AO17" i="1"/>
  <c r="AN17" i="1"/>
  <c r="AM17" i="1"/>
  <c r="AV16" i="1"/>
  <c r="AU16" i="1"/>
  <c r="AT16" i="1"/>
  <c r="AS16" i="1"/>
  <c r="AR16" i="1"/>
  <c r="AQ16" i="1"/>
  <c r="AP16" i="1"/>
  <c r="AO16" i="1"/>
  <c r="AN16" i="1"/>
  <c r="AM16" i="1"/>
  <c r="AV15" i="1"/>
  <c r="AU15" i="1"/>
  <c r="AT15" i="1"/>
  <c r="AS15" i="1"/>
  <c r="AR15" i="1"/>
  <c r="AQ15" i="1"/>
  <c r="AP15" i="1"/>
  <c r="AP26" i="1" s="1"/>
  <c r="AO15" i="1"/>
  <c r="AN15" i="1"/>
  <c r="AM15" i="1"/>
  <c r="AV14" i="1"/>
  <c r="AU14" i="1"/>
  <c r="AT14" i="1"/>
  <c r="AS14" i="1"/>
  <c r="AR14" i="1"/>
  <c r="AQ14" i="1"/>
  <c r="AP14" i="1"/>
  <c r="AO14" i="1"/>
  <c r="AN14" i="1"/>
  <c r="AM14" i="1"/>
  <c r="AV13" i="1"/>
  <c r="AU13" i="1"/>
  <c r="AT13" i="1"/>
  <c r="AT26" i="1" s="1"/>
  <c r="AS13" i="1"/>
  <c r="AR13" i="1"/>
  <c r="AQ13" i="1"/>
  <c r="AP13" i="1"/>
  <c r="AO13" i="1"/>
  <c r="AN13" i="1"/>
  <c r="AM13" i="1"/>
  <c r="AV12" i="1"/>
  <c r="AV26" i="1" s="1"/>
  <c r="AU12" i="1"/>
  <c r="AT12" i="1"/>
  <c r="AS12" i="1"/>
  <c r="AR12" i="1"/>
  <c r="AQ12" i="1"/>
  <c r="AP12" i="1"/>
  <c r="AO12" i="1"/>
  <c r="AO26" i="1" s="1"/>
  <c r="AN12" i="1"/>
  <c r="AN26" i="1" s="1"/>
  <c r="AM12" i="1"/>
  <c r="AK150" i="1"/>
  <c r="AK149" i="1"/>
  <c r="AK148" i="1"/>
  <c r="AK147" i="1"/>
  <c r="AK146" i="1"/>
  <c r="AK145" i="1"/>
  <c r="AK144" i="1"/>
  <c r="AK142" i="1"/>
  <c r="AK141" i="1"/>
  <c r="AK140" i="1"/>
  <c r="AK143" i="1" s="1"/>
  <c r="AK139" i="1"/>
  <c r="AK137" i="1"/>
  <c r="AK136" i="1"/>
  <c r="AK135" i="1"/>
  <c r="AK134" i="1"/>
  <c r="AK133" i="1"/>
  <c r="AK132" i="1"/>
  <c r="AK131" i="1"/>
  <c r="AK130" i="1"/>
  <c r="AK129" i="1"/>
  <c r="AK128" i="1"/>
  <c r="AK127" i="1"/>
  <c r="AK126" i="1"/>
  <c r="AK125" i="1"/>
  <c r="AK123" i="1"/>
  <c r="AK122" i="1"/>
  <c r="AK121" i="1"/>
  <c r="AK120" i="1"/>
  <c r="AK119" i="1"/>
  <c r="AK118" i="1"/>
  <c r="AK117" i="1"/>
  <c r="AK116" i="1"/>
  <c r="AK115" i="1"/>
  <c r="AK114" i="1"/>
  <c r="AK113" i="1"/>
  <c r="AK112" i="1"/>
  <c r="AK124" i="1" s="1"/>
  <c r="AK110" i="1"/>
  <c r="AK109" i="1"/>
  <c r="AK108" i="1"/>
  <c r="AK107" i="1"/>
  <c r="AK106" i="1"/>
  <c r="AK105" i="1"/>
  <c r="AK104" i="1"/>
  <c r="AK103" i="1"/>
  <c r="AK102" i="1"/>
  <c r="AK101" i="1"/>
  <c r="AK100" i="1"/>
  <c r="AK99" i="1"/>
  <c r="AK98" i="1"/>
  <c r="AK97" i="1"/>
  <c r="AK96" i="1"/>
  <c r="AK95" i="1"/>
  <c r="AK94" i="1"/>
  <c r="AK93" i="1"/>
  <c r="AK91" i="1"/>
  <c r="AK90" i="1"/>
  <c r="AK89" i="1"/>
  <c r="AK88" i="1"/>
  <c r="AK87" i="1"/>
  <c r="AK86" i="1"/>
  <c r="AK85" i="1"/>
  <c r="AK84" i="1"/>
  <c r="AK83" i="1"/>
  <c r="AK82" i="1"/>
  <c r="AK80" i="1"/>
  <c r="AK79" i="1"/>
  <c r="AK78" i="1"/>
  <c r="AK77" i="1"/>
  <c r="AK76" i="1"/>
  <c r="AK81" i="1" s="1"/>
  <c r="AK74" i="1"/>
  <c r="AK73" i="1"/>
  <c r="AK72" i="1"/>
  <c r="AK71" i="1"/>
  <c r="AK70" i="1"/>
  <c r="AK69" i="1"/>
  <c r="AK68" i="1"/>
  <c r="AK67" i="1"/>
  <c r="AK66" i="1"/>
  <c r="AK65" i="1"/>
  <c r="AK62" i="1"/>
  <c r="AK61" i="1"/>
  <c r="AK60" i="1"/>
  <c r="AK59" i="1"/>
  <c r="AK58" i="1"/>
  <c r="AK57" i="1"/>
  <c r="AK56" i="1"/>
  <c r="AK55" i="1"/>
  <c r="AK54" i="1"/>
  <c r="AK53" i="1"/>
  <c r="AK52" i="1"/>
  <c r="AK51" i="1"/>
  <c r="AK50" i="1"/>
  <c r="AK48" i="1"/>
  <c r="AK47" i="1"/>
  <c r="AK46" i="1"/>
  <c r="AK45" i="1"/>
  <c r="AK44" i="1"/>
  <c r="AK43" i="1"/>
  <c r="AK42" i="1"/>
  <c r="AK41" i="1"/>
  <c r="AK49" i="1" s="1"/>
  <c r="AK40" i="1"/>
  <c r="AK39" i="1"/>
  <c r="AK37" i="1"/>
  <c r="AK36" i="1"/>
  <c r="AK35" i="1"/>
  <c r="AK34" i="1"/>
  <c r="AK33" i="1"/>
  <c r="AK32" i="1"/>
  <c r="AK31" i="1"/>
  <c r="AK30" i="1"/>
  <c r="AK29" i="1"/>
  <c r="AK28" i="1"/>
  <c r="AK27" i="1"/>
  <c r="AK25" i="1"/>
  <c r="AK24" i="1"/>
  <c r="AK23" i="1"/>
  <c r="AK22" i="1"/>
  <c r="AK21" i="1"/>
  <c r="AK20" i="1"/>
  <c r="AK19" i="1"/>
  <c r="AK18" i="1"/>
  <c r="AK17" i="1"/>
  <c r="AK16" i="1"/>
  <c r="AK15" i="1"/>
  <c r="AK14" i="1"/>
  <c r="AK13" i="1"/>
  <c r="AK12" i="1"/>
  <c r="AJ150" i="1"/>
  <c r="AJ149" i="1"/>
  <c r="AJ148" i="1"/>
  <c r="AJ147" i="1"/>
  <c r="AJ146" i="1"/>
  <c r="AJ145" i="1"/>
  <c r="AJ144" i="1"/>
  <c r="AJ142" i="1"/>
  <c r="AJ141" i="1"/>
  <c r="AJ140" i="1"/>
  <c r="AJ139" i="1"/>
  <c r="AJ137" i="1"/>
  <c r="AJ136" i="1"/>
  <c r="AJ135" i="1"/>
  <c r="AJ134" i="1"/>
  <c r="AJ133" i="1"/>
  <c r="AJ132" i="1"/>
  <c r="AJ131" i="1"/>
  <c r="AJ130" i="1"/>
  <c r="AJ129" i="1"/>
  <c r="AJ128" i="1"/>
  <c r="AJ127" i="1"/>
  <c r="AJ126" i="1"/>
  <c r="AJ125" i="1"/>
  <c r="AJ123" i="1"/>
  <c r="AJ122" i="1"/>
  <c r="AJ121" i="1"/>
  <c r="AJ120" i="1"/>
  <c r="AJ119" i="1"/>
  <c r="AJ118" i="1"/>
  <c r="AJ117" i="1"/>
  <c r="AJ116" i="1"/>
  <c r="AJ115" i="1"/>
  <c r="AJ114" i="1"/>
  <c r="AJ113" i="1"/>
  <c r="AJ112" i="1"/>
  <c r="AJ110" i="1"/>
  <c r="AJ109" i="1"/>
  <c r="AJ108" i="1"/>
  <c r="AJ107" i="1"/>
  <c r="AJ106" i="1"/>
  <c r="AJ105" i="1"/>
  <c r="AJ104" i="1"/>
  <c r="AJ103" i="1"/>
  <c r="AJ102" i="1"/>
  <c r="AJ101" i="1"/>
  <c r="AJ100" i="1"/>
  <c r="AJ99" i="1"/>
  <c r="AJ98" i="1"/>
  <c r="AJ97" i="1"/>
  <c r="AJ96" i="1"/>
  <c r="AJ95" i="1"/>
  <c r="AJ94" i="1"/>
  <c r="AJ93" i="1"/>
  <c r="AJ91" i="1"/>
  <c r="AJ90" i="1"/>
  <c r="AJ89" i="1"/>
  <c r="AJ88" i="1"/>
  <c r="AJ87" i="1"/>
  <c r="AJ86" i="1"/>
  <c r="AJ85" i="1"/>
  <c r="AJ84" i="1"/>
  <c r="AJ83" i="1"/>
  <c r="AJ82" i="1"/>
  <c r="AJ80" i="1"/>
  <c r="AJ79" i="1"/>
  <c r="AJ78" i="1"/>
  <c r="AJ77" i="1"/>
  <c r="AJ76" i="1"/>
  <c r="AJ81" i="1" s="1"/>
  <c r="AJ74" i="1"/>
  <c r="AJ73" i="1"/>
  <c r="AJ72" i="1"/>
  <c r="AJ71" i="1"/>
  <c r="AJ70" i="1"/>
  <c r="AJ69" i="1"/>
  <c r="AJ68" i="1"/>
  <c r="AJ67" i="1"/>
  <c r="AJ66" i="1"/>
  <c r="AJ65" i="1"/>
  <c r="AJ62" i="1"/>
  <c r="AJ61" i="1"/>
  <c r="AJ60" i="1"/>
  <c r="AJ59" i="1"/>
  <c r="AJ58" i="1"/>
  <c r="AJ57" i="1"/>
  <c r="AJ56" i="1"/>
  <c r="AJ55" i="1"/>
  <c r="AJ54" i="1"/>
  <c r="AJ53" i="1"/>
  <c r="AJ52" i="1"/>
  <c r="AJ51" i="1"/>
  <c r="AJ50" i="1"/>
  <c r="AJ48" i="1"/>
  <c r="AJ47" i="1"/>
  <c r="AJ46" i="1"/>
  <c r="AJ45" i="1"/>
  <c r="AJ44" i="1"/>
  <c r="AJ43" i="1"/>
  <c r="AJ42" i="1"/>
  <c r="AJ41" i="1"/>
  <c r="AJ40" i="1"/>
  <c r="AJ39" i="1"/>
  <c r="AJ37" i="1"/>
  <c r="AJ36" i="1"/>
  <c r="AJ35" i="1"/>
  <c r="AJ34" i="1"/>
  <c r="AJ33" i="1"/>
  <c r="AJ32" i="1"/>
  <c r="AJ31" i="1"/>
  <c r="AJ30" i="1"/>
  <c r="AJ29" i="1"/>
  <c r="AJ28" i="1"/>
  <c r="AJ27" i="1"/>
  <c r="AJ25" i="1"/>
  <c r="AJ24" i="1"/>
  <c r="AJ23" i="1"/>
  <c r="AJ22" i="1"/>
  <c r="AJ21" i="1"/>
  <c r="AJ20" i="1"/>
  <c r="AJ19" i="1"/>
  <c r="AJ18" i="1"/>
  <c r="AJ17" i="1"/>
  <c r="AJ16" i="1"/>
  <c r="AJ15" i="1"/>
  <c r="AJ14" i="1"/>
  <c r="AJ13" i="1"/>
  <c r="AJ12" i="1"/>
  <c r="AY25" i="1"/>
  <c r="Z25" i="1"/>
  <c r="AA25" i="1"/>
  <c r="AB25" i="1"/>
  <c r="AC25" i="1"/>
  <c r="AD25" i="1"/>
  <c r="AE25" i="1"/>
  <c r="AF25" i="1"/>
  <c r="AG25" i="1"/>
  <c r="AH25" i="1"/>
  <c r="AI25" i="1"/>
  <c r="AQ26" i="1"/>
  <c r="AI150" i="1"/>
  <c r="AH150" i="1"/>
  <c r="AG150" i="1"/>
  <c r="AF150" i="1"/>
  <c r="AE150" i="1"/>
  <c r="AD150" i="1"/>
  <c r="AC150" i="1"/>
  <c r="AB150" i="1"/>
  <c r="AA150" i="1"/>
  <c r="Z150" i="1"/>
  <c r="AI149" i="1"/>
  <c r="AH149" i="1"/>
  <c r="AG149" i="1"/>
  <c r="AF149" i="1"/>
  <c r="AE149" i="1"/>
  <c r="AD149" i="1"/>
  <c r="AC149" i="1"/>
  <c r="AB149" i="1"/>
  <c r="AA149" i="1"/>
  <c r="Z149" i="1"/>
  <c r="AI148" i="1"/>
  <c r="AH148" i="1"/>
  <c r="AG148" i="1"/>
  <c r="AF148" i="1"/>
  <c r="AE148" i="1"/>
  <c r="AD148" i="1"/>
  <c r="AC148" i="1"/>
  <c r="AB148" i="1"/>
  <c r="AA148" i="1"/>
  <c r="Z148" i="1"/>
  <c r="AI147" i="1"/>
  <c r="AH147" i="1"/>
  <c r="AG147" i="1"/>
  <c r="AF147" i="1"/>
  <c r="AE147" i="1"/>
  <c r="AD147" i="1"/>
  <c r="AC147" i="1"/>
  <c r="AB147" i="1"/>
  <c r="AA147" i="1"/>
  <c r="Z147" i="1"/>
  <c r="AI146" i="1"/>
  <c r="AH146" i="1"/>
  <c r="AG146" i="1"/>
  <c r="AF146" i="1"/>
  <c r="AE146" i="1"/>
  <c r="AD146" i="1"/>
  <c r="AC146" i="1"/>
  <c r="AB146" i="1"/>
  <c r="AA146" i="1"/>
  <c r="Z146" i="1"/>
  <c r="AI145" i="1"/>
  <c r="AH145" i="1"/>
  <c r="AG145" i="1"/>
  <c r="AF145" i="1"/>
  <c r="AE145" i="1"/>
  <c r="AD145" i="1"/>
  <c r="AC145" i="1"/>
  <c r="AB145" i="1"/>
  <c r="AA145" i="1"/>
  <c r="Z145" i="1"/>
  <c r="AI144" i="1"/>
  <c r="AH144" i="1"/>
  <c r="AG144" i="1"/>
  <c r="AF144" i="1"/>
  <c r="AE144" i="1"/>
  <c r="AD144" i="1"/>
  <c r="AC144" i="1"/>
  <c r="AB144" i="1"/>
  <c r="AA144" i="1"/>
  <c r="Z144" i="1"/>
  <c r="AI142" i="1"/>
  <c r="AH142" i="1"/>
  <c r="AG142" i="1"/>
  <c r="AF142" i="1"/>
  <c r="AE142" i="1"/>
  <c r="AD142" i="1"/>
  <c r="AC142" i="1"/>
  <c r="AB142" i="1"/>
  <c r="AA142" i="1"/>
  <c r="Z142" i="1"/>
  <c r="AI141" i="1"/>
  <c r="AH141" i="1"/>
  <c r="AG141" i="1"/>
  <c r="AF141" i="1"/>
  <c r="AE141" i="1"/>
  <c r="AD141" i="1"/>
  <c r="AC141" i="1"/>
  <c r="AB141" i="1"/>
  <c r="AA141" i="1"/>
  <c r="Z141" i="1"/>
  <c r="AI140" i="1"/>
  <c r="AH140" i="1"/>
  <c r="AG140" i="1"/>
  <c r="AF140" i="1"/>
  <c r="AE140" i="1"/>
  <c r="AD140" i="1"/>
  <c r="AC140" i="1"/>
  <c r="AB140" i="1"/>
  <c r="AA140" i="1"/>
  <c r="Z140" i="1"/>
  <c r="AI139" i="1"/>
  <c r="AH139" i="1"/>
  <c r="AG139" i="1"/>
  <c r="AF139" i="1"/>
  <c r="AE139" i="1"/>
  <c r="AD139" i="1"/>
  <c r="AC139" i="1"/>
  <c r="AB139" i="1"/>
  <c r="AA139" i="1"/>
  <c r="Z139" i="1"/>
  <c r="AI137" i="1"/>
  <c r="AH137" i="1"/>
  <c r="AG137" i="1"/>
  <c r="AF137" i="1"/>
  <c r="AE137" i="1"/>
  <c r="AD137" i="1"/>
  <c r="AC137" i="1"/>
  <c r="AB137" i="1"/>
  <c r="AA137" i="1"/>
  <c r="Z137" i="1"/>
  <c r="AI136" i="1"/>
  <c r="AH136" i="1"/>
  <c r="AG136" i="1"/>
  <c r="AF136" i="1"/>
  <c r="AE136" i="1"/>
  <c r="AD136" i="1"/>
  <c r="AC136" i="1"/>
  <c r="AB136" i="1"/>
  <c r="AA136" i="1"/>
  <c r="Z136" i="1"/>
  <c r="AI135" i="1"/>
  <c r="AH135" i="1"/>
  <c r="AG135" i="1"/>
  <c r="AF135" i="1"/>
  <c r="AE135" i="1"/>
  <c r="AD135" i="1"/>
  <c r="AC135" i="1"/>
  <c r="AB135" i="1"/>
  <c r="AA135" i="1"/>
  <c r="Z135" i="1"/>
  <c r="AI134" i="1"/>
  <c r="AH134" i="1"/>
  <c r="AG134" i="1"/>
  <c r="AF134" i="1"/>
  <c r="AE134" i="1"/>
  <c r="AD134" i="1"/>
  <c r="AC134" i="1"/>
  <c r="AB134" i="1"/>
  <c r="AA134" i="1"/>
  <c r="Z134" i="1"/>
  <c r="AI133" i="1"/>
  <c r="AH133" i="1"/>
  <c r="AG133" i="1"/>
  <c r="AF133" i="1"/>
  <c r="AE133" i="1"/>
  <c r="AD133" i="1"/>
  <c r="AC133" i="1"/>
  <c r="AB133" i="1"/>
  <c r="AA133" i="1"/>
  <c r="Z133" i="1"/>
  <c r="AI132" i="1"/>
  <c r="AH132" i="1"/>
  <c r="AG132" i="1"/>
  <c r="AF132" i="1"/>
  <c r="AE132" i="1"/>
  <c r="AD132" i="1"/>
  <c r="AC132" i="1"/>
  <c r="AB132" i="1"/>
  <c r="AA132" i="1"/>
  <c r="Z132" i="1"/>
  <c r="AI131" i="1"/>
  <c r="AH131" i="1"/>
  <c r="AG131" i="1"/>
  <c r="AF131" i="1"/>
  <c r="AE131" i="1"/>
  <c r="AD131" i="1"/>
  <c r="AC131" i="1"/>
  <c r="AB131" i="1"/>
  <c r="AA131" i="1"/>
  <c r="Z131" i="1"/>
  <c r="AI130" i="1"/>
  <c r="AH130" i="1"/>
  <c r="AG130" i="1"/>
  <c r="AF130" i="1"/>
  <c r="AE130" i="1"/>
  <c r="AD130" i="1"/>
  <c r="AC130" i="1"/>
  <c r="AB130" i="1"/>
  <c r="AA130" i="1"/>
  <c r="Z130" i="1"/>
  <c r="AI129" i="1"/>
  <c r="AH129" i="1"/>
  <c r="AG129" i="1"/>
  <c r="AF129" i="1"/>
  <c r="AE129" i="1"/>
  <c r="AD129" i="1"/>
  <c r="AC129" i="1"/>
  <c r="AB129" i="1"/>
  <c r="AA129" i="1"/>
  <c r="Z129" i="1"/>
  <c r="AI128" i="1"/>
  <c r="AH128" i="1"/>
  <c r="AG128" i="1"/>
  <c r="AF128" i="1"/>
  <c r="AE128" i="1"/>
  <c r="AD128" i="1"/>
  <c r="AC128" i="1"/>
  <c r="AB128" i="1"/>
  <c r="AA128" i="1"/>
  <c r="Z128" i="1"/>
  <c r="AI127" i="1"/>
  <c r="AH127" i="1"/>
  <c r="AG127" i="1"/>
  <c r="AF127" i="1"/>
  <c r="AE127" i="1"/>
  <c r="AD127" i="1"/>
  <c r="AC127" i="1"/>
  <c r="AB127" i="1"/>
  <c r="AA127" i="1"/>
  <c r="Z127" i="1"/>
  <c r="AI126" i="1"/>
  <c r="AH126" i="1"/>
  <c r="AG126" i="1"/>
  <c r="AF126" i="1"/>
  <c r="AE126" i="1"/>
  <c r="AD126" i="1"/>
  <c r="AC126" i="1"/>
  <c r="AB126" i="1"/>
  <c r="AA126" i="1"/>
  <c r="Z126" i="1"/>
  <c r="AI125" i="1"/>
  <c r="AH125" i="1"/>
  <c r="AG125" i="1"/>
  <c r="AF125" i="1"/>
  <c r="AE125" i="1"/>
  <c r="AD125" i="1"/>
  <c r="AC125" i="1"/>
  <c r="AB125" i="1"/>
  <c r="AA125" i="1"/>
  <c r="Z125" i="1"/>
  <c r="AI123" i="1"/>
  <c r="AH123" i="1"/>
  <c r="AG123" i="1"/>
  <c r="AF123" i="1"/>
  <c r="AE123" i="1"/>
  <c r="AD123" i="1"/>
  <c r="AC123" i="1"/>
  <c r="AB123" i="1"/>
  <c r="AA123" i="1"/>
  <c r="Z123" i="1"/>
  <c r="AI122" i="1"/>
  <c r="AH122" i="1"/>
  <c r="AG122" i="1"/>
  <c r="AF122" i="1"/>
  <c r="AE122" i="1"/>
  <c r="AD122" i="1"/>
  <c r="AC122" i="1"/>
  <c r="AB122" i="1"/>
  <c r="AA122" i="1"/>
  <c r="Z122" i="1"/>
  <c r="AI121" i="1"/>
  <c r="AH121" i="1"/>
  <c r="AG121" i="1"/>
  <c r="AF121" i="1"/>
  <c r="AE121" i="1"/>
  <c r="AD121" i="1"/>
  <c r="AC121" i="1"/>
  <c r="AB121" i="1"/>
  <c r="AA121" i="1"/>
  <c r="Z121" i="1"/>
  <c r="AI120" i="1"/>
  <c r="AH120" i="1"/>
  <c r="AG120" i="1"/>
  <c r="AF120" i="1"/>
  <c r="AE120" i="1"/>
  <c r="AD120" i="1"/>
  <c r="AC120" i="1"/>
  <c r="AB120" i="1"/>
  <c r="AA120" i="1"/>
  <c r="Z120" i="1"/>
  <c r="AI119" i="1"/>
  <c r="AH119" i="1"/>
  <c r="AG119" i="1"/>
  <c r="AF119" i="1"/>
  <c r="AE119" i="1"/>
  <c r="AD119" i="1"/>
  <c r="AC119" i="1"/>
  <c r="AB119" i="1"/>
  <c r="AA119" i="1"/>
  <c r="Z119" i="1"/>
  <c r="AI118" i="1"/>
  <c r="AH118" i="1"/>
  <c r="AG118" i="1"/>
  <c r="AF118" i="1"/>
  <c r="AE118" i="1"/>
  <c r="AD118" i="1"/>
  <c r="AC118" i="1"/>
  <c r="AB118" i="1"/>
  <c r="AA118" i="1"/>
  <c r="Z118" i="1"/>
  <c r="AI117" i="1"/>
  <c r="AH117" i="1"/>
  <c r="AG117" i="1"/>
  <c r="AF117" i="1"/>
  <c r="AE117" i="1"/>
  <c r="AD117" i="1"/>
  <c r="AC117" i="1"/>
  <c r="AB117" i="1"/>
  <c r="AA117" i="1"/>
  <c r="Z117" i="1"/>
  <c r="AI116" i="1"/>
  <c r="AH116" i="1"/>
  <c r="AG116" i="1"/>
  <c r="AF116" i="1"/>
  <c r="AE116" i="1"/>
  <c r="AD116" i="1"/>
  <c r="AC116" i="1"/>
  <c r="AB116" i="1"/>
  <c r="AA116" i="1"/>
  <c r="Z116" i="1"/>
  <c r="AI115" i="1"/>
  <c r="AH115" i="1"/>
  <c r="AG115" i="1"/>
  <c r="AF115" i="1"/>
  <c r="AE115" i="1"/>
  <c r="AD115" i="1"/>
  <c r="AC115" i="1"/>
  <c r="AB115" i="1"/>
  <c r="AA115" i="1"/>
  <c r="Z115" i="1"/>
  <c r="AI114" i="1"/>
  <c r="AH114" i="1"/>
  <c r="AG114" i="1"/>
  <c r="AF114" i="1"/>
  <c r="AE114" i="1"/>
  <c r="AD114" i="1"/>
  <c r="AC114" i="1"/>
  <c r="AB114" i="1"/>
  <c r="AA114" i="1"/>
  <c r="Z114" i="1"/>
  <c r="AI113" i="1"/>
  <c r="AH113" i="1"/>
  <c r="AG113" i="1"/>
  <c r="AF113" i="1"/>
  <c r="AE113" i="1"/>
  <c r="AD113" i="1"/>
  <c r="AC113" i="1"/>
  <c r="AB113" i="1"/>
  <c r="AA113" i="1"/>
  <c r="Z113" i="1"/>
  <c r="AI112" i="1"/>
  <c r="AH112" i="1"/>
  <c r="AG112" i="1"/>
  <c r="AF112" i="1"/>
  <c r="AE112" i="1"/>
  <c r="AD112" i="1"/>
  <c r="AC112" i="1"/>
  <c r="AB112" i="1"/>
  <c r="AA112" i="1"/>
  <c r="Z112" i="1"/>
  <c r="AI110" i="1"/>
  <c r="AH110" i="1"/>
  <c r="AG110" i="1"/>
  <c r="AF110" i="1"/>
  <c r="AE110" i="1"/>
  <c r="AD110" i="1"/>
  <c r="AC110" i="1"/>
  <c r="AB110" i="1"/>
  <c r="AA110" i="1"/>
  <c r="Z110" i="1"/>
  <c r="AI109" i="1"/>
  <c r="AH109" i="1"/>
  <c r="AG109" i="1"/>
  <c r="AF109" i="1"/>
  <c r="AE109" i="1"/>
  <c r="AD109" i="1"/>
  <c r="AC109" i="1"/>
  <c r="AB109" i="1"/>
  <c r="AA109" i="1"/>
  <c r="Z109" i="1"/>
  <c r="AI108" i="1"/>
  <c r="AH108" i="1"/>
  <c r="AG108" i="1"/>
  <c r="AF108" i="1"/>
  <c r="AE108" i="1"/>
  <c r="AD108" i="1"/>
  <c r="AC108" i="1"/>
  <c r="AB108" i="1"/>
  <c r="AA108" i="1"/>
  <c r="Z108" i="1"/>
  <c r="AI107" i="1"/>
  <c r="AH107" i="1"/>
  <c r="AG107" i="1"/>
  <c r="AF107" i="1"/>
  <c r="AE107" i="1"/>
  <c r="AD107" i="1"/>
  <c r="AC107" i="1"/>
  <c r="AB107" i="1"/>
  <c r="AA107" i="1"/>
  <c r="Z107" i="1"/>
  <c r="AI106" i="1"/>
  <c r="AH106" i="1"/>
  <c r="AG106" i="1"/>
  <c r="AF106" i="1"/>
  <c r="AE106" i="1"/>
  <c r="AD106" i="1"/>
  <c r="AC106" i="1"/>
  <c r="AB106" i="1"/>
  <c r="AA106" i="1"/>
  <c r="Z106" i="1"/>
  <c r="AI105" i="1"/>
  <c r="AH105" i="1"/>
  <c r="AG105" i="1"/>
  <c r="AF105" i="1"/>
  <c r="AE105" i="1"/>
  <c r="AD105" i="1"/>
  <c r="AC105" i="1"/>
  <c r="AB105" i="1"/>
  <c r="AA105" i="1"/>
  <c r="Z105" i="1"/>
  <c r="AI104" i="1"/>
  <c r="AH104" i="1"/>
  <c r="AG104" i="1"/>
  <c r="AF104" i="1"/>
  <c r="AE104" i="1"/>
  <c r="AD104" i="1"/>
  <c r="AC104" i="1"/>
  <c r="AB104" i="1"/>
  <c r="AA104" i="1"/>
  <c r="Z104" i="1"/>
  <c r="AI103" i="1"/>
  <c r="AH103" i="1"/>
  <c r="AG103" i="1"/>
  <c r="AF103" i="1"/>
  <c r="AE103" i="1"/>
  <c r="AD103" i="1"/>
  <c r="AC103" i="1"/>
  <c r="AB103" i="1"/>
  <c r="AA103" i="1"/>
  <c r="Z103" i="1"/>
  <c r="AI102" i="1"/>
  <c r="AH102" i="1"/>
  <c r="AG102" i="1"/>
  <c r="AF102" i="1"/>
  <c r="AE102" i="1"/>
  <c r="AD102" i="1"/>
  <c r="AC102" i="1"/>
  <c r="AB102" i="1"/>
  <c r="AA102" i="1"/>
  <c r="Z102" i="1"/>
  <c r="AI101" i="1"/>
  <c r="AH101" i="1"/>
  <c r="AG101" i="1"/>
  <c r="AF101" i="1"/>
  <c r="AE101" i="1"/>
  <c r="AD101" i="1"/>
  <c r="AC101" i="1"/>
  <c r="AB101" i="1"/>
  <c r="AA101" i="1"/>
  <c r="Z101" i="1"/>
  <c r="AI100" i="1"/>
  <c r="AH100" i="1"/>
  <c r="AG100" i="1"/>
  <c r="AF100" i="1"/>
  <c r="AE100" i="1"/>
  <c r="AD100" i="1"/>
  <c r="AC100" i="1"/>
  <c r="AB100" i="1"/>
  <c r="AA100" i="1"/>
  <c r="Z100" i="1"/>
  <c r="AI99" i="1"/>
  <c r="AH99" i="1"/>
  <c r="AG99" i="1"/>
  <c r="AF99" i="1"/>
  <c r="AE99" i="1"/>
  <c r="AD99" i="1"/>
  <c r="AC99" i="1"/>
  <c r="AB99" i="1"/>
  <c r="AA99" i="1"/>
  <c r="Z99" i="1"/>
  <c r="AI98" i="1"/>
  <c r="AH98" i="1"/>
  <c r="AG98" i="1"/>
  <c r="AF98" i="1"/>
  <c r="AE98" i="1"/>
  <c r="AD98" i="1"/>
  <c r="AC98" i="1"/>
  <c r="AB98" i="1"/>
  <c r="AA98" i="1"/>
  <c r="Z98" i="1"/>
  <c r="AI97" i="1"/>
  <c r="AH97" i="1"/>
  <c r="AG97" i="1"/>
  <c r="AF97" i="1"/>
  <c r="AE97" i="1"/>
  <c r="AD97" i="1"/>
  <c r="AC97" i="1"/>
  <c r="AB97" i="1"/>
  <c r="AA97" i="1"/>
  <c r="Z97" i="1"/>
  <c r="AI96" i="1"/>
  <c r="AH96" i="1"/>
  <c r="AG96" i="1"/>
  <c r="AF96" i="1"/>
  <c r="AE96" i="1"/>
  <c r="AD96" i="1"/>
  <c r="AC96" i="1"/>
  <c r="AB96" i="1"/>
  <c r="AA96" i="1"/>
  <c r="Z96" i="1"/>
  <c r="AI95" i="1"/>
  <c r="AH95" i="1"/>
  <c r="AG95" i="1"/>
  <c r="AF95" i="1"/>
  <c r="AE95" i="1"/>
  <c r="AD95" i="1"/>
  <c r="AC95" i="1"/>
  <c r="AB95" i="1"/>
  <c r="AA95" i="1"/>
  <c r="Z95" i="1"/>
  <c r="AI94" i="1"/>
  <c r="AH94" i="1"/>
  <c r="AG94" i="1"/>
  <c r="AF94" i="1"/>
  <c r="AE94" i="1"/>
  <c r="AD94" i="1"/>
  <c r="AC94" i="1"/>
  <c r="AB94" i="1"/>
  <c r="AA94" i="1"/>
  <c r="Z94" i="1"/>
  <c r="AI93" i="1"/>
  <c r="AH93" i="1"/>
  <c r="AG93" i="1"/>
  <c r="AF93" i="1"/>
  <c r="AE93" i="1"/>
  <c r="AD93" i="1"/>
  <c r="AC93" i="1"/>
  <c r="AB93" i="1"/>
  <c r="AA93" i="1"/>
  <c r="Z93" i="1"/>
  <c r="AI91" i="1"/>
  <c r="AH91" i="1"/>
  <c r="AG91" i="1"/>
  <c r="AF91" i="1"/>
  <c r="AE91" i="1"/>
  <c r="AD91" i="1"/>
  <c r="AC91" i="1"/>
  <c r="AB91" i="1"/>
  <c r="AA91" i="1"/>
  <c r="Z91" i="1"/>
  <c r="AI90" i="1"/>
  <c r="AH90" i="1"/>
  <c r="AG90" i="1"/>
  <c r="AF90" i="1"/>
  <c r="AE90" i="1"/>
  <c r="AD90" i="1"/>
  <c r="AC90" i="1"/>
  <c r="AB90" i="1"/>
  <c r="AA90" i="1"/>
  <c r="Z90" i="1"/>
  <c r="AI89" i="1"/>
  <c r="AH89" i="1"/>
  <c r="AG89" i="1"/>
  <c r="AF89" i="1"/>
  <c r="AE89" i="1"/>
  <c r="AD89" i="1"/>
  <c r="AC89" i="1"/>
  <c r="AB89" i="1"/>
  <c r="AA89" i="1"/>
  <c r="Z89" i="1"/>
  <c r="AI88" i="1"/>
  <c r="AH88" i="1"/>
  <c r="AG88" i="1"/>
  <c r="AF88" i="1"/>
  <c r="AE88" i="1"/>
  <c r="AD88" i="1"/>
  <c r="AC88" i="1"/>
  <c r="AB88" i="1"/>
  <c r="AA88" i="1"/>
  <c r="Z88" i="1"/>
  <c r="AI87" i="1"/>
  <c r="AH87" i="1"/>
  <c r="AG87" i="1"/>
  <c r="AF87" i="1"/>
  <c r="AE87" i="1"/>
  <c r="AD87" i="1"/>
  <c r="AC87" i="1"/>
  <c r="AB87" i="1"/>
  <c r="AA87" i="1"/>
  <c r="Z87" i="1"/>
  <c r="AI86" i="1"/>
  <c r="AH86" i="1"/>
  <c r="AG86" i="1"/>
  <c r="AF86" i="1"/>
  <c r="AE86" i="1"/>
  <c r="AD86" i="1"/>
  <c r="AC86" i="1"/>
  <c r="AB86" i="1"/>
  <c r="AA86" i="1"/>
  <c r="Z86" i="1"/>
  <c r="AI85" i="1"/>
  <c r="AH85" i="1"/>
  <c r="AG85" i="1"/>
  <c r="AF85" i="1"/>
  <c r="AE85" i="1"/>
  <c r="AD85" i="1"/>
  <c r="AC85" i="1"/>
  <c r="AB85" i="1"/>
  <c r="AA85" i="1"/>
  <c r="Z85" i="1"/>
  <c r="AI84" i="1"/>
  <c r="AH84" i="1"/>
  <c r="AG84" i="1"/>
  <c r="AF84" i="1"/>
  <c r="AE84" i="1"/>
  <c r="AD84" i="1"/>
  <c r="AC84" i="1"/>
  <c r="AB84" i="1"/>
  <c r="AA84" i="1"/>
  <c r="Z84" i="1"/>
  <c r="AI83" i="1"/>
  <c r="AH83" i="1"/>
  <c r="AG83" i="1"/>
  <c r="AF83" i="1"/>
  <c r="AE83" i="1"/>
  <c r="AD83" i="1"/>
  <c r="AC83" i="1"/>
  <c r="AB83" i="1"/>
  <c r="AA83" i="1"/>
  <c r="Z83" i="1"/>
  <c r="AI82" i="1"/>
  <c r="AH82" i="1"/>
  <c r="AG82" i="1"/>
  <c r="AF82" i="1"/>
  <c r="AE82" i="1"/>
  <c r="AD82" i="1"/>
  <c r="AC82" i="1"/>
  <c r="AB82" i="1"/>
  <c r="AA82" i="1"/>
  <c r="Z82" i="1"/>
  <c r="AI80" i="1"/>
  <c r="AH80" i="1"/>
  <c r="AG80" i="1"/>
  <c r="AF80" i="1"/>
  <c r="AE80" i="1"/>
  <c r="AD80" i="1"/>
  <c r="AC80" i="1"/>
  <c r="AB80" i="1"/>
  <c r="AA80" i="1"/>
  <c r="Z80" i="1"/>
  <c r="AI79" i="1"/>
  <c r="AH79" i="1"/>
  <c r="AG79" i="1"/>
  <c r="AF79" i="1"/>
  <c r="AE79" i="1"/>
  <c r="AD79" i="1"/>
  <c r="AC79" i="1"/>
  <c r="AB79" i="1"/>
  <c r="AA79" i="1"/>
  <c r="Z79" i="1"/>
  <c r="AI78" i="1"/>
  <c r="AH78" i="1"/>
  <c r="AG78" i="1"/>
  <c r="AF78" i="1"/>
  <c r="AE78" i="1"/>
  <c r="AD78" i="1"/>
  <c r="AC78" i="1"/>
  <c r="AB78" i="1"/>
  <c r="AA78" i="1"/>
  <c r="Z78" i="1"/>
  <c r="AI77" i="1"/>
  <c r="AH77" i="1"/>
  <c r="AG77" i="1"/>
  <c r="AF77" i="1"/>
  <c r="AE77" i="1"/>
  <c r="AD77" i="1"/>
  <c r="AC77" i="1"/>
  <c r="AB77" i="1"/>
  <c r="AA77" i="1"/>
  <c r="Z77" i="1"/>
  <c r="AI76" i="1"/>
  <c r="AH76" i="1"/>
  <c r="AG76" i="1"/>
  <c r="AF76" i="1"/>
  <c r="AE76" i="1"/>
  <c r="AD76" i="1"/>
  <c r="AC76" i="1"/>
  <c r="AB76" i="1"/>
  <c r="AA76" i="1"/>
  <c r="Z76" i="1"/>
  <c r="AI74" i="1"/>
  <c r="AH74" i="1"/>
  <c r="AG74" i="1"/>
  <c r="AF74" i="1"/>
  <c r="AE74" i="1"/>
  <c r="AD74" i="1"/>
  <c r="AC74" i="1"/>
  <c r="AB74" i="1"/>
  <c r="AA74" i="1"/>
  <c r="Z74" i="1"/>
  <c r="AI73" i="1"/>
  <c r="AH73" i="1"/>
  <c r="AG73" i="1"/>
  <c r="AF73" i="1"/>
  <c r="AE73" i="1"/>
  <c r="AD73" i="1"/>
  <c r="AC73" i="1"/>
  <c r="AB73" i="1"/>
  <c r="AA73" i="1"/>
  <c r="Z73" i="1"/>
  <c r="AI72" i="1"/>
  <c r="AH72" i="1"/>
  <c r="AG72" i="1"/>
  <c r="AF72" i="1"/>
  <c r="AE72" i="1"/>
  <c r="AD72" i="1"/>
  <c r="AC72" i="1"/>
  <c r="AB72" i="1"/>
  <c r="AA72" i="1"/>
  <c r="Z72" i="1"/>
  <c r="AI71" i="1"/>
  <c r="AH71" i="1"/>
  <c r="AG71" i="1"/>
  <c r="AF71" i="1"/>
  <c r="AE71" i="1"/>
  <c r="AD71" i="1"/>
  <c r="AC71" i="1"/>
  <c r="AB71" i="1"/>
  <c r="AA71" i="1"/>
  <c r="Z71" i="1"/>
  <c r="AI70" i="1"/>
  <c r="AH70" i="1"/>
  <c r="AG70" i="1"/>
  <c r="AF70" i="1"/>
  <c r="AE70" i="1"/>
  <c r="AD70" i="1"/>
  <c r="AC70" i="1"/>
  <c r="AB70" i="1"/>
  <c r="AA70" i="1"/>
  <c r="Z70" i="1"/>
  <c r="AI69" i="1"/>
  <c r="AH69" i="1"/>
  <c r="AG69" i="1"/>
  <c r="AF69" i="1"/>
  <c r="AE69" i="1"/>
  <c r="AD69" i="1"/>
  <c r="AC69" i="1"/>
  <c r="AB69" i="1"/>
  <c r="AA69" i="1"/>
  <c r="Z69" i="1"/>
  <c r="AI68" i="1"/>
  <c r="AH68" i="1"/>
  <c r="AG68" i="1"/>
  <c r="AF68" i="1"/>
  <c r="AE68" i="1"/>
  <c r="AD68" i="1"/>
  <c r="AC68" i="1"/>
  <c r="AB68" i="1"/>
  <c r="AA68" i="1"/>
  <c r="Z68" i="1"/>
  <c r="AI67" i="1"/>
  <c r="AH67" i="1"/>
  <c r="AG67" i="1"/>
  <c r="AF67" i="1"/>
  <c r="AE67" i="1"/>
  <c r="AD67" i="1"/>
  <c r="AC67" i="1"/>
  <c r="AB67" i="1"/>
  <c r="AA67" i="1"/>
  <c r="Z67" i="1"/>
  <c r="AI66" i="1"/>
  <c r="AH66" i="1"/>
  <c r="AG66" i="1"/>
  <c r="AF66" i="1"/>
  <c r="AE66" i="1"/>
  <c r="AD66" i="1"/>
  <c r="AC66" i="1"/>
  <c r="AB66" i="1"/>
  <c r="AA66" i="1"/>
  <c r="Z66" i="1"/>
  <c r="AI65" i="1"/>
  <c r="AH65" i="1"/>
  <c r="AG65" i="1"/>
  <c r="AF65" i="1"/>
  <c r="AE65" i="1"/>
  <c r="AD65" i="1"/>
  <c r="AC65" i="1"/>
  <c r="AB65" i="1"/>
  <c r="AA65" i="1"/>
  <c r="Z65" i="1"/>
  <c r="AI62" i="1"/>
  <c r="AH62" i="1"/>
  <c r="AG62" i="1"/>
  <c r="AF62" i="1"/>
  <c r="AE62" i="1"/>
  <c r="AD62" i="1"/>
  <c r="AC62" i="1"/>
  <c r="AB62" i="1"/>
  <c r="AA62" i="1"/>
  <c r="Z62" i="1"/>
  <c r="AI61" i="1"/>
  <c r="AH61" i="1"/>
  <c r="AG61" i="1"/>
  <c r="AF61" i="1"/>
  <c r="AE61" i="1"/>
  <c r="AD61" i="1"/>
  <c r="AC61" i="1"/>
  <c r="AB61" i="1"/>
  <c r="AA61" i="1"/>
  <c r="Z61" i="1"/>
  <c r="AI60" i="1"/>
  <c r="AH60" i="1"/>
  <c r="AG60" i="1"/>
  <c r="AF60" i="1"/>
  <c r="AE60" i="1"/>
  <c r="AD60" i="1"/>
  <c r="AC60" i="1"/>
  <c r="AB60" i="1"/>
  <c r="AA60" i="1"/>
  <c r="Z60" i="1"/>
  <c r="AI59" i="1"/>
  <c r="AH59" i="1"/>
  <c r="AG59" i="1"/>
  <c r="AF59" i="1"/>
  <c r="AE59" i="1"/>
  <c r="AD59" i="1"/>
  <c r="AC59" i="1"/>
  <c r="AB59" i="1"/>
  <c r="AA59" i="1"/>
  <c r="Z59" i="1"/>
  <c r="AI58" i="1"/>
  <c r="AH58" i="1"/>
  <c r="AG58" i="1"/>
  <c r="AF58" i="1"/>
  <c r="AE58" i="1"/>
  <c r="AD58" i="1"/>
  <c r="AC58" i="1"/>
  <c r="AB58" i="1"/>
  <c r="AA58" i="1"/>
  <c r="Z58" i="1"/>
  <c r="AI57" i="1"/>
  <c r="AH57" i="1"/>
  <c r="AG57" i="1"/>
  <c r="AF57" i="1"/>
  <c r="AE57" i="1"/>
  <c r="AD57" i="1"/>
  <c r="AC57" i="1"/>
  <c r="AB57" i="1"/>
  <c r="AA57" i="1"/>
  <c r="Z57" i="1"/>
  <c r="AI56" i="1"/>
  <c r="AH56" i="1"/>
  <c r="AG56" i="1"/>
  <c r="AF56" i="1"/>
  <c r="AE56" i="1"/>
  <c r="AD56" i="1"/>
  <c r="AC56" i="1"/>
  <c r="AB56" i="1"/>
  <c r="AA56" i="1"/>
  <c r="Z56" i="1"/>
  <c r="AI55" i="1"/>
  <c r="AH55" i="1"/>
  <c r="AG55" i="1"/>
  <c r="AF55" i="1"/>
  <c r="AE55" i="1"/>
  <c r="AD55" i="1"/>
  <c r="AC55" i="1"/>
  <c r="AB55" i="1"/>
  <c r="AA55" i="1"/>
  <c r="Z55" i="1"/>
  <c r="AI54" i="1"/>
  <c r="AH54" i="1"/>
  <c r="AG54" i="1"/>
  <c r="AF54" i="1"/>
  <c r="AE54" i="1"/>
  <c r="AD54" i="1"/>
  <c r="AC54" i="1"/>
  <c r="AB54" i="1"/>
  <c r="AA54" i="1"/>
  <c r="Z54" i="1"/>
  <c r="AI53" i="1"/>
  <c r="AH53" i="1"/>
  <c r="AG53" i="1"/>
  <c r="AF53" i="1"/>
  <c r="AE53" i="1"/>
  <c r="AD53" i="1"/>
  <c r="AC53" i="1"/>
  <c r="AB53" i="1"/>
  <c r="AA53" i="1"/>
  <c r="Z53" i="1"/>
  <c r="AI52" i="1"/>
  <c r="AH52" i="1"/>
  <c r="AG52" i="1"/>
  <c r="AF52" i="1"/>
  <c r="AE52" i="1"/>
  <c r="AD52" i="1"/>
  <c r="AC52" i="1"/>
  <c r="AB52" i="1"/>
  <c r="AA52" i="1"/>
  <c r="Z52" i="1"/>
  <c r="AI51" i="1"/>
  <c r="AH51" i="1"/>
  <c r="AG51" i="1"/>
  <c r="AF51" i="1"/>
  <c r="AE51" i="1"/>
  <c r="AD51" i="1"/>
  <c r="AC51" i="1"/>
  <c r="AB51" i="1"/>
  <c r="AA51" i="1"/>
  <c r="Z51" i="1"/>
  <c r="AI50" i="1"/>
  <c r="AH50" i="1"/>
  <c r="AG50" i="1"/>
  <c r="AF50" i="1"/>
  <c r="AE50" i="1"/>
  <c r="AD50" i="1"/>
  <c r="AC50" i="1"/>
  <c r="AB50" i="1"/>
  <c r="AA50" i="1"/>
  <c r="Z50" i="1"/>
  <c r="AI48" i="1"/>
  <c r="AH48" i="1"/>
  <c r="AG48" i="1"/>
  <c r="AF48" i="1"/>
  <c r="AE48" i="1"/>
  <c r="AD48" i="1"/>
  <c r="AC48" i="1"/>
  <c r="AB48" i="1"/>
  <c r="AA48" i="1"/>
  <c r="Z48" i="1"/>
  <c r="AI47" i="1"/>
  <c r="AH47" i="1"/>
  <c r="AG47" i="1"/>
  <c r="AF47" i="1"/>
  <c r="AE47" i="1"/>
  <c r="AD47" i="1"/>
  <c r="AC47" i="1"/>
  <c r="AB47" i="1"/>
  <c r="AA47" i="1"/>
  <c r="Z47" i="1"/>
  <c r="AI46" i="1"/>
  <c r="AH46" i="1"/>
  <c r="AG46" i="1"/>
  <c r="AF46" i="1"/>
  <c r="AE46" i="1"/>
  <c r="AD46" i="1"/>
  <c r="AC46" i="1"/>
  <c r="AB46" i="1"/>
  <c r="AA46" i="1"/>
  <c r="Z46" i="1"/>
  <c r="AI45" i="1"/>
  <c r="AH45" i="1"/>
  <c r="AG45" i="1"/>
  <c r="AF45" i="1"/>
  <c r="AE45" i="1"/>
  <c r="AD45" i="1"/>
  <c r="AC45" i="1"/>
  <c r="AB45" i="1"/>
  <c r="AA45" i="1"/>
  <c r="Z45" i="1"/>
  <c r="AI44" i="1"/>
  <c r="AH44" i="1"/>
  <c r="AG44" i="1"/>
  <c r="AF44" i="1"/>
  <c r="AE44" i="1"/>
  <c r="AD44" i="1"/>
  <c r="AC44" i="1"/>
  <c r="AB44" i="1"/>
  <c r="AA44" i="1"/>
  <c r="Z44" i="1"/>
  <c r="AI43" i="1"/>
  <c r="AH43" i="1"/>
  <c r="AG43" i="1"/>
  <c r="AF43" i="1"/>
  <c r="AE43" i="1"/>
  <c r="AD43" i="1"/>
  <c r="AC43" i="1"/>
  <c r="AB43" i="1"/>
  <c r="AA43" i="1"/>
  <c r="Z43" i="1"/>
  <c r="AI42" i="1"/>
  <c r="AH42" i="1"/>
  <c r="AG42" i="1"/>
  <c r="AF42" i="1"/>
  <c r="AE42" i="1"/>
  <c r="AD42" i="1"/>
  <c r="AC42" i="1"/>
  <c r="AB42" i="1"/>
  <c r="AA42" i="1"/>
  <c r="Z42" i="1"/>
  <c r="AI41" i="1"/>
  <c r="AH41" i="1"/>
  <c r="AG41" i="1"/>
  <c r="AF41" i="1"/>
  <c r="AE41" i="1"/>
  <c r="AD41" i="1"/>
  <c r="AC41" i="1"/>
  <c r="AB41" i="1"/>
  <c r="AA41" i="1"/>
  <c r="Z41" i="1"/>
  <c r="AI40" i="1"/>
  <c r="AH40" i="1"/>
  <c r="AG40" i="1"/>
  <c r="AF40" i="1"/>
  <c r="AE40" i="1"/>
  <c r="AD40" i="1"/>
  <c r="AC40" i="1"/>
  <c r="AB40" i="1"/>
  <c r="AA40" i="1"/>
  <c r="Z40" i="1"/>
  <c r="AI39" i="1"/>
  <c r="AH39" i="1"/>
  <c r="AG39" i="1"/>
  <c r="AF39" i="1"/>
  <c r="AE39" i="1"/>
  <c r="AD39" i="1"/>
  <c r="AC39" i="1"/>
  <c r="AB39" i="1"/>
  <c r="AA39" i="1"/>
  <c r="Z39" i="1"/>
  <c r="AI37" i="1"/>
  <c r="AH37" i="1"/>
  <c r="AG37" i="1"/>
  <c r="AF37" i="1"/>
  <c r="AE37" i="1"/>
  <c r="AD37" i="1"/>
  <c r="AC37" i="1"/>
  <c r="AB37" i="1"/>
  <c r="AA37" i="1"/>
  <c r="Z37" i="1"/>
  <c r="AI36" i="1"/>
  <c r="AH36" i="1"/>
  <c r="AG36" i="1"/>
  <c r="AF36" i="1"/>
  <c r="AE36" i="1"/>
  <c r="AD36" i="1"/>
  <c r="AC36" i="1"/>
  <c r="AB36" i="1"/>
  <c r="AA36" i="1"/>
  <c r="Z36" i="1"/>
  <c r="AI35" i="1"/>
  <c r="AH35" i="1"/>
  <c r="AG35" i="1"/>
  <c r="AF35" i="1"/>
  <c r="AE35" i="1"/>
  <c r="AD35" i="1"/>
  <c r="AC35" i="1"/>
  <c r="AB35" i="1"/>
  <c r="AA35" i="1"/>
  <c r="Z35" i="1"/>
  <c r="AI34" i="1"/>
  <c r="AH34" i="1"/>
  <c r="AG34" i="1"/>
  <c r="AF34" i="1"/>
  <c r="AE34" i="1"/>
  <c r="AD34" i="1"/>
  <c r="AC34" i="1"/>
  <c r="AB34" i="1"/>
  <c r="AA34" i="1"/>
  <c r="Z34" i="1"/>
  <c r="AI33" i="1"/>
  <c r="AH33" i="1"/>
  <c r="AG33" i="1"/>
  <c r="AF33" i="1"/>
  <c r="AE33" i="1"/>
  <c r="AD33" i="1"/>
  <c r="AC33" i="1"/>
  <c r="AB33" i="1"/>
  <c r="AA33" i="1"/>
  <c r="Z33" i="1"/>
  <c r="AI32" i="1"/>
  <c r="AH32" i="1"/>
  <c r="AG32" i="1"/>
  <c r="AF32" i="1"/>
  <c r="AE32" i="1"/>
  <c r="AD32" i="1"/>
  <c r="AC32" i="1"/>
  <c r="AB32" i="1"/>
  <c r="AA32" i="1"/>
  <c r="Z32" i="1"/>
  <c r="AI31" i="1"/>
  <c r="AH31" i="1"/>
  <c r="AG31" i="1"/>
  <c r="AF31" i="1"/>
  <c r="AE31" i="1"/>
  <c r="AD31" i="1"/>
  <c r="AC31" i="1"/>
  <c r="AB31" i="1"/>
  <c r="AA31" i="1"/>
  <c r="Z31" i="1"/>
  <c r="AI30" i="1"/>
  <c r="AH30" i="1"/>
  <c r="AG30" i="1"/>
  <c r="AF30" i="1"/>
  <c r="AE30" i="1"/>
  <c r="AD30" i="1"/>
  <c r="AC30" i="1"/>
  <c r="AB30" i="1"/>
  <c r="AA30" i="1"/>
  <c r="Z30" i="1"/>
  <c r="AI29" i="1"/>
  <c r="AH29" i="1"/>
  <c r="AG29" i="1"/>
  <c r="AF29" i="1"/>
  <c r="AE29" i="1"/>
  <c r="AD29" i="1"/>
  <c r="AC29" i="1"/>
  <c r="AB29" i="1"/>
  <c r="AA29" i="1"/>
  <c r="Z29" i="1"/>
  <c r="AI28" i="1"/>
  <c r="AH28" i="1"/>
  <c r="AG28" i="1"/>
  <c r="AF28" i="1"/>
  <c r="AE28" i="1"/>
  <c r="AD28" i="1"/>
  <c r="AC28" i="1"/>
  <c r="AB28" i="1"/>
  <c r="AA28" i="1"/>
  <c r="Z28" i="1"/>
  <c r="AI27" i="1"/>
  <c r="AH27" i="1"/>
  <c r="AG27" i="1"/>
  <c r="AF27" i="1"/>
  <c r="AE27" i="1"/>
  <c r="AD27" i="1"/>
  <c r="AC27" i="1"/>
  <c r="AB27" i="1"/>
  <c r="AA27" i="1"/>
  <c r="Z27" i="1"/>
  <c r="AI24" i="1"/>
  <c r="AH24" i="1"/>
  <c r="AG24" i="1"/>
  <c r="AF24" i="1"/>
  <c r="AE24" i="1"/>
  <c r="AD24" i="1"/>
  <c r="AC24" i="1"/>
  <c r="AB24" i="1"/>
  <c r="AA24" i="1"/>
  <c r="Z24" i="1"/>
  <c r="AI23" i="1"/>
  <c r="AH23" i="1"/>
  <c r="AG23" i="1"/>
  <c r="AF23" i="1"/>
  <c r="AE23" i="1"/>
  <c r="AD23" i="1"/>
  <c r="AC23" i="1"/>
  <c r="AB23" i="1"/>
  <c r="AA23" i="1"/>
  <c r="Z23" i="1"/>
  <c r="AI22" i="1"/>
  <c r="AH22" i="1"/>
  <c r="AG22" i="1"/>
  <c r="AF22" i="1"/>
  <c r="AE22" i="1"/>
  <c r="AD22" i="1"/>
  <c r="AC22" i="1"/>
  <c r="AB22" i="1"/>
  <c r="AA22" i="1"/>
  <c r="Z22" i="1"/>
  <c r="AI21" i="1"/>
  <c r="AH21" i="1"/>
  <c r="AG21" i="1"/>
  <c r="AF21" i="1"/>
  <c r="AE21" i="1"/>
  <c r="AD21" i="1"/>
  <c r="AC21" i="1"/>
  <c r="AB21" i="1"/>
  <c r="AA21" i="1"/>
  <c r="Z21" i="1"/>
  <c r="AI20" i="1"/>
  <c r="AH20" i="1"/>
  <c r="AG20" i="1"/>
  <c r="AF20" i="1"/>
  <c r="AE20" i="1"/>
  <c r="AD20" i="1"/>
  <c r="AC20" i="1"/>
  <c r="AB20" i="1"/>
  <c r="AA20" i="1"/>
  <c r="Z20" i="1"/>
  <c r="AI19" i="1"/>
  <c r="AH19" i="1"/>
  <c r="AG19" i="1"/>
  <c r="AF19" i="1"/>
  <c r="AE19" i="1"/>
  <c r="AD19" i="1"/>
  <c r="AC19" i="1"/>
  <c r="AB19" i="1"/>
  <c r="AA19" i="1"/>
  <c r="Z19" i="1"/>
  <c r="AI18" i="1"/>
  <c r="AH18" i="1"/>
  <c r="AG18" i="1"/>
  <c r="AF18" i="1"/>
  <c r="AE18" i="1"/>
  <c r="AD18" i="1"/>
  <c r="AC18" i="1"/>
  <c r="AB18" i="1"/>
  <c r="AA18" i="1"/>
  <c r="Z18" i="1"/>
  <c r="AI17" i="1"/>
  <c r="AH17" i="1"/>
  <c r="AG17" i="1"/>
  <c r="AF17" i="1"/>
  <c r="AE17" i="1"/>
  <c r="AD17" i="1"/>
  <c r="AC17" i="1"/>
  <c r="AB17" i="1"/>
  <c r="AA17" i="1"/>
  <c r="Z17" i="1"/>
  <c r="AI16" i="1"/>
  <c r="AH16" i="1"/>
  <c r="AG16" i="1"/>
  <c r="AF16" i="1"/>
  <c r="AE16" i="1"/>
  <c r="AD16" i="1"/>
  <c r="AC16" i="1"/>
  <c r="AB16" i="1"/>
  <c r="AA16" i="1"/>
  <c r="Z16" i="1"/>
  <c r="AI15" i="1"/>
  <c r="AH15" i="1"/>
  <c r="AG15" i="1"/>
  <c r="AF15" i="1"/>
  <c r="AE15" i="1"/>
  <c r="AD15" i="1"/>
  <c r="AC15" i="1"/>
  <c r="AB15" i="1"/>
  <c r="AA15" i="1"/>
  <c r="Z15" i="1"/>
  <c r="AI14" i="1"/>
  <c r="AH14" i="1"/>
  <c r="AG14" i="1"/>
  <c r="AF14" i="1"/>
  <c r="AE14" i="1"/>
  <c r="AD14" i="1"/>
  <c r="AC14" i="1"/>
  <c r="AB14" i="1"/>
  <c r="AA14" i="1"/>
  <c r="Z14" i="1"/>
  <c r="AI13" i="1"/>
  <c r="AH13" i="1"/>
  <c r="AG13" i="1"/>
  <c r="AG26" i="1" s="1"/>
  <c r="AF13" i="1"/>
  <c r="AE13" i="1"/>
  <c r="AD13" i="1"/>
  <c r="AC13" i="1"/>
  <c r="AB13" i="1"/>
  <c r="AA13" i="1"/>
  <c r="Z13" i="1"/>
  <c r="AI12" i="1"/>
  <c r="AI26" i="1" s="1"/>
  <c r="AH12" i="1"/>
  <c r="AG12" i="1"/>
  <c r="AF12" i="1"/>
  <c r="AF26" i="1" s="1"/>
  <c r="AE12" i="1"/>
  <c r="AD12" i="1"/>
  <c r="AC12" i="1"/>
  <c r="AC26" i="1" s="1"/>
  <c r="AB12" i="1"/>
  <c r="AB26" i="1" s="1"/>
  <c r="AA12" i="1"/>
  <c r="AA26" i="1" s="1"/>
  <c r="Z12" i="1"/>
  <c r="Z26" i="1" s="1"/>
  <c r="S63" i="1"/>
  <c r="T63" i="1" s="1"/>
  <c r="U63" i="1"/>
  <c r="V63" i="1" s="1"/>
  <c r="X63" i="1"/>
  <c r="X150" i="1"/>
  <c r="X149" i="1"/>
  <c r="X148" i="1"/>
  <c r="X147" i="1"/>
  <c r="X146" i="1"/>
  <c r="X145" i="1"/>
  <c r="X151" i="1" s="1"/>
  <c r="R151" i="1" s="1"/>
  <c r="X144" i="1"/>
  <c r="X142" i="1"/>
  <c r="X141" i="1"/>
  <c r="X140" i="1"/>
  <c r="X139" i="1"/>
  <c r="X143" i="1" s="1"/>
  <c r="R143" i="1" s="1"/>
  <c r="X137" i="1"/>
  <c r="X136" i="1"/>
  <c r="X135" i="1"/>
  <c r="X134" i="1"/>
  <c r="X133" i="1"/>
  <c r="X132" i="1"/>
  <c r="X131" i="1"/>
  <c r="X130" i="1"/>
  <c r="X129" i="1"/>
  <c r="X128" i="1"/>
  <c r="X127" i="1"/>
  <c r="X126" i="1"/>
  <c r="X125" i="1"/>
  <c r="X123" i="1"/>
  <c r="X122" i="1"/>
  <c r="X121" i="1"/>
  <c r="X120" i="1"/>
  <c r="X119" i="1"/>
  <c r="X118" i="1"/>
  <c r="X117" i="1"/>
  <c r="X116" i="1"/>
  <c r="X115" i="1"/>
  <c r="X114" i="1"/>
  <c r="X113" i="1"/>
  <c r="X112" i="1"/>
  <c r="X110" i="1"/>
  <c r="X109" i="1"/>
  <c r="X108" i="1"/>
  <c r="X107" i="1"/>
  <c r="X106" i="1"/>
  <c r="X105" i="1"/>
  <c r="X104" i="1"/>
  <c r="X103" i="1"/>
  <c r="X102" i="1"/>
  <c r="X101" i="1"/>
  <c r="X100" i="1"/>
  <c r="X99" i="1"/>
  <c r="X98" i="1"/>
  <c r="X97" i="1"/>
  <c r="X96" i="1"/>
  <c r="X95" i="1"/>
  <c r="X94" i="1"/>
  <c r="X93" i="1"/>
  <c r="X91" i="1"/>
  <c r="X90" i="1"/>
  <c r="X89" i="1"/>
  <c r="X88" i="1"/>
  <c r="X87" i="1"/>
  <c r="X86" i="1"/>
  <c r="X85" i="1"/>
  <c r="X84" i="1"/>
  <c r="X83" i="1"/>
  <c r="X82" i="1"/>
  <c r="X80" i="1"/>
  <c r="X79" i="1"/>
  <c r="X78" i="1"/>
  <c r="X77" i="1"/>
  <c r="X76" i="1"/>
  <c r="X81" i="1" s="1"/>
  <c r="R81" i="1" s="1"/>
  <c r="X74" i="1"/>
  <c r="X73" i="1"/>
  <c r="X72" i="1"/>
  <c r="X71" i="1"/>
  <c r="X70" i="1"/>
  <c r="X69" i="1"/>
  <c r="X68" i="1"/>
  <c r="X67" i="1"/>
  <c r="X66" i="1"/>
  <c r="X65" i="1"/>
  <c r="X62" i="1"/>
  <c r="X61" i="1"/>
  <c r="X60" i="1"/>
  <c r="X59" i="1"/>
  <c r="X58" i="1"/>
  <c r="X57" i="1"/>
  <c r="X56" i="1"/>
  <c r="X55" i="1"/>
  <c r="X54" i="1"/>
  <c r="X53" i="1"/>
  <c r="X52" i="1"/>
  <c r="X51" i="1"/>
  <c r="X50" i="1"/>
  <c r="X48" i="1"/>
  <c r="X47" i="1"/>
  <c r="X46" i="1"/>
  <c r="X45" i="1"/>
  <c r="X44" i="1"/>
  <c r="X43" i="1"/>
  <c r="X42" i="1"/>
  <c r="X41" i="1"/>
  <c r="X40" i="1"/>
  <c r="X39" i="1"/>
  <c r="X49" i="1" s="1"/>
  <c r="R49" i="1" s="1"/>
  <c r="X37" i="1"/>
  <c r="X36" i="1"/>
  <c r="X35" i="1"/>
  <c r="X34" i="1"/>
  <c r="X33" i="1"/>
  <c r="X32" i="1"/>
  <c r="X31" i="1"/>
  <c r="X30" i="1"/>
  <c r="X29" i="1"/>
  <c r="X28" i="1"/>
  <c r="X27" i="1"/>
  <c r="X25" i="1"/>
  <c r="X24" i="1"/>
  <c r="X23" i="1"/>
  <c r="X22" i="1"/>
  <c r="X21" i="1"/>
  <c r="X20" i="1"/>
  <c r="X19" i="1"/>
  <c r="X18" i="1"/>
  <c r="X17" i="1"/>
  <c r="X16" i="1"/>
  <c r="X15" i="1"/>
  <c r="X14" i="1"/>
  <c r="X13" i="1"/>
  <c r="X26" i="1" s="1"/>
  <c r="R26" i="1" s="1"/>
  <c r="X12" i="1"/>
  <c r="P150" i="1"/>
  <c r="P149" i="1"/>
  <c r="P148" i="1"/>
  <c r="P147" i="1"/>
  <c r="P146" i="1"/>
  <c r="P145" i="1"/>
  <c r="P144" i="1"/>
  <c r="P142" i="1"/>
  <c r="P141" i="1"/>
  <c r="P140" i="1"/>
  <c r="P139" i="1"/>
  <c r="P137" i="1"/>
  <c r="P136" i="1"/>
  <c r="P135" i="1"/>
  <c r="P134" i="1"/>
  <c r="P133" i="1"/>
  <c r="P132" i="1"/>
  <c r="P131" i="1"/>
  <c r="P130" i="1"/>
  <c r="P129" i="1"/>
  <c r="P128" i="1"/>
  <c r="P127" i="1"/>
  <c r="P126" i="1"/>
  <c r="P125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1" i="1"/>
  <c r="P90" i="1"/>
  <c r="P89" i="1"/>
  <c r="P88" i="1"/>
  <c r="P87" i="1"/>
  <c r="P86" i="1"/>
  <c r="P85" i="1"/>
  <c r="P84" i="1"/>
  <c r="P83" i="1"/>
  <c r="P82" i="1"/>
  <c r="P80" i="1"/>
  <c r="P79" i="1"/>
  <c r="P78" i="1"/>
  <c r="P77" i="1"/>
  <c r="P76" i="1"/>
  <c r="P81" i="1" s="1"/>
  <c r="P74" i="1"/>
  <c r="P73" i="1"/>
  <c r="P72" i="1"/>
  <c r="P71" i="1"/>
  <c r="P70" i="1"/>
  <c r="P69" i="1"/>
  <c r="P68" i="1"/>
  <c r="P67" i="1"/>
  <c r="P66" i="1"/>
  <c r="P65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8" i="1"/>
  <c r="P47" i="1"/>
  <c r="P46" i="1"/>
  <c r="P45" i="1"/>
  <c r="P44" i="1"/>
  <c r="P43" i="1"/>
  <c r="P42" i="1"/>
  <c r="P41" i="1"/>
  <c r="P40" i="1"/>
  <c r="P39" i="1"/>
  <c r="P37" i="1"/>
  <c r="P36" i="1"/>
  <c r="P35" i="1"/>
  <c r="P34" i="1"/>
  <c r="P33" i="1"/>
  <c r="P32" i="1"/>
  <c r="P31" i="1"/>
  <c r="P30" i="1"/>
  <c r="P29" i="1"/>
  <c r="P28" i="1"/>
  <c r="P27" i="1"/>
  <c r="P25" i="1"/>
  <c r="P24" i="1"/>
  <c r="P23" i="1"/>
  <c r="P22" i="1"/>
  <c r="P21" i="1"/>
  <c r="P20" i="1"/>
  <c r="P19" i="1"/>
  <c r="P18" i="1"/>
  <c r="P17" i="1"/>
  <c r="P16" i="1"/>
  <c r="P15" i="1"/>
  <c r="P14" i="1"/>
  <c r="P26" i="1" s="1"/>
  <c r="P13" i="1"/>
  <c r="P12" i="1"/>
  <c r="O150" i="1"/>
  <c r="O149" i="1"/>
  <c r="O148" i="1"/>
  <c r="O147" i="1"/>
  <c r="O146" i="1"/>
  <c r="O145" i="1"/>
  <c r="O144" i="1"/>
  <c r="O142" i="1"/>
  <c r="O141" i="1"/>
  <c r="O140" i="1"/>
  <c r="O139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1" i="1"/>
  <c r="O90" i="1"/>
  <c r="O89" i="1"/>
  <c r="O88" i="1"/>
  <c r="O87" i="1"/>
  <c r="O86" i="1"/>
  <c r="O85" i="1"/>
  <c r="O84" i="1"/>
  <c r="O83" i="1"/>
  <c r="O82" i="1"/>
  <c r="O80" i="1"/>
  <c r="O79" i="1"/>
  <c r="O78" i="1"/>
  <c r="O77" i="1"/>
  <c r="O76" i="1"/>
  <c r="O74" i="1"/>
  <c r="O73" i="1"/>
  <c r="O72" i="1"/>
  <c r="O71" i="1"/>
  <c r="O70" i="1"/>
  <c r="O69" i="1"/>
  <c r="O68" i="1"/>
  <c r="O67" i="1"/>
  <c r="O66" i="1"/>
  <c r="O65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8" i="1"/>
  <c r="O47" i="1"/>
  <c r="O46" i="1"/>
  <c r="O45" i="1"/>
  <c r="O44" i="1"/>
  <c r="O43" i="1"/>
  <c r="O42" i="1"/>
  <c r="O41" i="1"/>
  <c r="O40" i="1"/>
  <c r="O39" i="1"/>
  <c r="O37" i="1"/>
  <c r="O36" i="1"/>
  <c r="O35" i="1"/>
  <c r="O34" i="1"/>
  <c r="O33" i="1"/>
  <c r="O32" i="1"/>
  <c r="O31" i="1"/>
  <c r="O30" i="1"/>
  <c r="O29" i="1"/>
  <c r="O28" i="1"/>
  <c r="O27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N150" i="1"/>
  <c r="M150" i="1"/>
  <c r="L150" i="1"/>
  <c r="K150" i="1"/>
  <c r="J150" i="1"/>
  <c r="I150" i="1"/>
  <c r="H150" i="1"/>
  <c r="G150" i="1"/>
  <c r="F150" i="1"/>
  <c r="E150" i="1"/>
  <c r="N149" i="1"/>
  <c r="M149" i="1"/>
  <c r="L149" i="1"/>
  <c r="K149" i="1"/>
  <c r="J149" i="1"/>
  <c r="I149" i="1"/>
  <c r="H149" i="1"/>
  <c r="G149" i="1"/>
  <c r="F149" i="1"/>
  <c r="E149" i="1"/>
  <c r="N148" i="1"/>
  <c r="M148" i="1"/>
  <c r="L148" i="1"/>
  <c r="K148" i="1"/>
  <c r="J148" i="1"/>
  <c r="I148" i="1"/>
  <c r="H148" i="1"/>
  <c r="G148" i="1"/>
  <c r="F148" i="1"/>
  <c r="E148" i="1"/>
  <c r="N147" i="1"/>
  <c r="M147" i="1"/>
  <c r="L147" i="1"/>
  <c r="K147" i="1"/>
  <c r="J147" i="1"/>
  <c r="I147" i="1"/>
  <c r="H147" i="1"/>
  <c r="G147" i="1"/>
  <c r="F147" i="1"/>
  <c r="E147" i="1"/>
  <c r="N146" i="1"/>
  <c r="M146" i="1"/>
  <c r="L146" i="1"/>
  <c r="K146" i="1"/>
  <c r="J146" i="1"/>
  <c r="I146" i="1"/>
  <c r="H146" i="1"/>
  <c r="G146" i="1"/>
  <c r="F146" i="1"/>
  <c r="E146" i="1"/>
  <c r="N145" i="1"/>
  <c r="M145" i="1"/>
  <c r="L145" i="1"/>
  <c r="K145" i="1"/>
  <c r="J145" i="1"/>
  <c r="I145" i="1"/>
  <c r="H145" i="1"/>
  <c r="G145" i="1"/>
  <c r="F145" i="1"/>
  <c r="E145" i="1"/>
  <c r="N144" i="1"/>
  <c r="M144" i="1"/>
  <c r="L144" i="1"/>
  <c r="K144" i="1"/>
  <c r="J144" i="1"/>
  <c r="I144" i="1"/>
  <c r="H144" i="1"/>
  <c r="G144" i="1"/>
  <c r="F144" i="1"/>
  <c r="E144" i="1"/>
  <c r="N142" i="1"/>
  <c r="M142" i="1"/>
  <c r="L142" i="1"/>
  <c r="K142" i="1"/>
  <c r="J142" i="1"/>
  <c r="I142" i="1"/>
  <c r="H142" i="1"/>
  <c r="G142" i="1"/>
  <c r="F142" i="1"/>
  <c r="E142" i="1"/>
  <c r="N141" i="1"/>
  <c r="M141" i="1"/>
  <c r="L141" i="1"/>
  <c r="K141" i="1"/>
  <c r="J141" i="1"/>
  <c r="I141" i="1"/>
  <c r="H141" i="1"/>
  <c r="G141" i="1"/>
  <c r="F141" i="1"/>
  <c r="E141" i="1"/>
  <c r="N140" i="1"/>
  <c r="M140" i="1"/>
  <c r="L140" i="1"/>
  <c r="K140" i="1"/>
  <c r="J140" i="1"/>
  <c r="I140" i="1"/>
  <c r="H140" i="1"/>
  <c r="G140" i="1"/>
  <c r="F140" i="1"/>
  <c r="E140" i="1"/>
  <c r="N139" i="1"/>
  <c r="M139" i="1"/>
  <c r="L139" i="1"/>
  <c r="K139" i="1"/>
  <c r="J139" i="1"/>
  <c r="I139" i="1"/>
  <c r="H139" i="1"/>
  <c r="G139" i="1"/>
  <c r="F139" i="1"/>
  <c r="E139" i="1"/>
  <c r="N137" i="1"/>
  <c r="M137" i="1"/>
  <c r="L137" i="1"/>
  <c r="K137" i="1"/>
  <c r="J137" i="1"/>
  <c r="I137" i="1"/>
  <c r="H137" i="1"/>
  <c r="G137" i="1"/>
  <c r="F137" i="1"/>
  <c r="E137" i="1"/>
  <c r="N136" i="1"/>
  <c r="M136" i="1"/>
  <c r="L136" i="1"/>
  <c r="K136" i="1"/>
  <c r="J136" i="1"/>
  <c r="I136" i="1"/>
  <c r="H136" i="1"/>
  <c r="G136" i="1"/>
  <c r="F136" i="1"/>
  <c r="E136" i="1"/>
  <c r="N135" i="1"/>
  <c r="M135" i="1"/>
  <c r="L135" i="1"/>
  <c r="K135" i="1"/>
  <c r="J135" i="1"/>
  <c r="I135" i="1"/>
  <c r="H135" i="1"/>
  <c r="G135" i="1"/>
  <c r="F135" i="1"/>
  <c r="E135" i="1"/>
  <c r="N134" i="1"/>
  <c r="M134" i="1"/>
  <c r="L134" i="1"/>
  <c r="K134" i="1"/>
  <c r="J134" i="1"/>
  <c r="I134" i="1"/>
  <c r="H134" i="1"/>
  <c r="G134" i="1"/>
  <c r="F134" i="1"/>
  <c r="E134" i="1"/>
  <c r="N133" i="1"/>
  <c r="M133" i="1"/>
  <c r="L133" i="1"/>
  <c r="K133" i="1"/>
  <c r="J133" i="1"/>
  <c r="I133" i="1"/>
  <c r="H133" i="1"/>
  <c r="G133" i="1"/>
  <c r="F133" i="1"/>
  <c r="E133" i="1"/>
  <c r="N132" i="1"/>
  <c r="M132" i="1"/>
  <c r="L132" i="1"/>
  <c r="K132" i="1"/>
  <c r="J132" i="1"/>
  <c r="I132" i="1"/>
  <c r="H132" i="1"/>
  <c r="G132" i="1"/>
  <c r="F132" i="1"/>
  <c r="E132" i="1"/>
  <c r="N131" i="1"/>
  <c r="M131" i="1"/>
  <c r="L131" i="1"/>
  <c r="K131" i="1"/>
  <c r="J131" i="1"/>
  <c r="I131" i="1"/>
  <c r="H131" i="1"/>
  <c r="G131" i="1"/>
  <c r="F131" i="1"/>
  <c r="E131" i="1"/>
  <c r="N130" i="1"/>
  <c r="M130" i="1"/>
  <c r="L130" i="1"/>
  <c r="K130" i="1"/>
  <c r="J130" i="1"/>
  <c r="I130" i="1"/>
  <c r="H130" i="1"/>
  <c r="G130" i="1"/>
  <c r="F130" i="1"/>
  <c r="E130" i="1"/>
  <c r="N129" i="1"/>
  <c r="M129" i="1"/>
  <c r="L129" i="1"/>
  <c r="K129" i="1"/>
  <c r="J129" i="1"/>
  <c r="I129" i="1"/>
  <c r="H129" i="1"/>
  <c r="G129" i="1"/>
  <c r="F129" i="1"/>
  <c r="E129" i="1"/>
  <c r="N128" i="1"/>
  <c r="M128" i="1"/>
  <c r="L128" i="1"/>
  <c r="K128" i="1"/>
  <c r="J128" i="1"/>
  <c r="I128" i="1"/>
  <c r="H128" i="1"/>
  <c r="G128" i="1"/>
  <c r="F128" i="1"/>
  <c r="E128" i="1"/>
  <c r="N127" i="1"/>
  <c r="M127" i="1"/>
  <c r="L127" i="1"/>
  <c r="K127" i="1"/>
  <c r="J127" i="1"/>
  <c r="I127" i="1"/>
  <c r="H127" i="1"/>
  <c r="G127" i="1"/>
  <c r="F127" i="1"/>
  <c r="E127" i="1"/>
  <c r="N126" i="1"/>
  <c r="M126" i="1"/>
  <c r="L126" i="1"/>
  <c r="K126" i="1"/>
  <c r="J126" i="1"/>
  <c r="I126" i="1"/>
  <c r="H126" i="1"/>
  <c r="G126" i="1"/>
  <c r="F126" i="1"/>
  <c r="E126" i="1"/>
  <c r="N125" i="1"/>
  <c r="M125" i="1"/>
  <c r="L125" i="1"/>
  <c r="K125" i="1"/>
  <c r="J125" i="1"/>
  <c r="I125" i="1"/>
  <c r="H125" i="1"/>
  <c r="G125" i="1"/>
  <c r="F125" i="1"/>
  <c r="E125" i="1"/>
  <c r="N123" i="1"/>
  <c r="M123" i="1"/>
  <c r="L123" i="1"/>
  <c r="K123" i="1"/>
  <c r="J123" i="1"/>
  <c r="I123" i="1"/>
  <c r="H123" i="1"/>
  <c r="G123" i="1"/>
  <c r="F123" i="1"/>
  <c r="E123" i="1"/>
  <c r="N122" i="1"/>
  <c r="M122" i="1"/>
  <c r="L122" i="1"/>
  <c r="K122" i="1"/>
  <c r="J122" i="1"/>
  <c r="I122" i="1"/>
  <c r="H122" i="1"/>
  <c r="G122" i="1"/>
  <c r="F122" i="1"/>
  <c r="E122" i="1"/>
  <c r="N121" i="1"/>
  <c r="M121" i="1"/>
  <c r="L121" i="1"/>
  <c r="K121" i="1"/>
  <c r="J121" i="1"/>
  <c r="I121" i="1"/>
  <c r="H121" i="1"/>
  <c r="G121" i="1"/>
  <c r="F121" i="1"/>
  <c r="E121" i="1"/>
  <c r="N120" i="1"/>
  <c r="M120" i="1"/>
  <c r="L120" i="1"/>
  <c r="K120" i="1"/>
  <c r="J120" i="1"/>
  <c r="I120" i="1"/>
  <c r="H120" i="1"/>
  <c r="G120" i="1"/>
  <c r="F120" i="1"/>
  <c r="E120" i="1"/>
  <c r="N119" i="1"/>
  <c r="M119" i="1"/>
  <c r="L119" i="1"/>
  <c r="K119" i="1"/>
  <c r="J119" i="1"/>
  <c r="I119" i="1"/>
  <c r="H119" i="1"/>
  <c r="G119" i="1"/>
  <c r="F119" i="1"/>
  <c r="E119" i="1"/>
  <c r="N118" i="1"/>
  <c r="M118" i="1"/>
  <c r="L118" i="1"/>
  <c r="K118" i="1"/>
  <c r="J118" i="1"/>
  <c r="I118" i="1"/>
  <c r="H118" i="1"/>
  <c r="G118" i="1"/>
  <c r="F118" i="1"/>
  <c r="E118" i="1"/>
  <c r="N117" i="1"/>
  <c r="M117" i="1"/>
  <c r="L117" i="1"/>
  <c r="K117" i="1"/>
  <c r="J117" i="1"/>
  <c r="I117" i="1"/>
  <c r="H117" i="1"/>
  <c r="G117" i="1"/>
  <c r="F117" i="1"/>
  <c r="E117" i="1"/>
  <c r="N116" i="1"/>
  <c r="M116" i="1"/>
  <c r="L116" i="1"/>
  <c r="K116" i="1"/>
  <c r="J116" i="1"/>
  <c r="I116" i="1"/>
  <c r="H116" i="1"/>
  <c r="G116" i="1"/>
  <c r="F116" i="1"/>
  <c r="E116" i="1"/>
  <c r="N115" i="1"/>
  <c r="M115" i="1"/>
  <c r="L115" i="1"/>
  <c r="K115" i="1"/>
  <c r="J115" i="1"/>
  <c r="I115" i="1"/>
  <c r="H115" i="1"/>
  <c r="G115" i="1"/>
  <c r="F115" i="1"/>
  <c r="E115" i="1"/>
  <c r="N114" i="1"/>
  <c r="M114" i="1"/>
  <c r="L114" i="1"/>
  <c r="K114" i="1"/>
  <c r="J114" i="1"/>
  <c r="I114" i="1"/>
  <c r="H114" i="1"/>
  <c r="G114" i="1"/>
  <c r="F114" i="1"/>
  <c r="E114" i="1"/>
  <c r="N113" i="1"/>
  <c r="M113" i="1"/>
  <c r="L113" i="1"/>
  <c r="K113" i="1"/>
  <c r="J113" i="1"/>
  <c r="I113" i="1"/>
  <c r="H113" i="1"/>
  <c r="G113" i="1"/>
  <c r="F113" i="1"/>
  <c r="E113" i="1"/>
  <c r="N112" i="1"/>
  <c r="M112" i="1"/>
  <c r="L112" i="1"/>
  <c r="K112" i="1"/>
  <c r="J112" i="1"/>
  <c r="I112" i="1"/>
  <c r="H112" i="1"/>
  <c r="G112" i="1"/>
  <c r="F112" i="1"/>
  <c r="E112" i="1"/>
  <c r="N110" i="1"/>
  <c r="M110" i="1"/>
  <c r="L110" i="1"/>
  <c r="K110" i="1"/>
  <c r="J110" i="1"/>
  <c r="I110" i="1"/>
  <c r="H110" i="1"/>
  <c r="G110" i="1"/>
  <c r="F110" i="1"/>
  <c r="E110" i="1"/>
  <c r="N109" i="1"/>
  <c r="M109" i="1"/>
  <c r="L109" i="1"/>
  <c r="K109" i="1"/>
  <c r="J109" i="1"/>
  <c r="I109" i="1"/>
  <c r="H109" i="1"/>
  <c r="G109" i="1"/>
  <c r="F109" i="1"/>
  <c r="E109" i="1"/>
  <c r="N108" i="1"/>
  <c r="M108" i="1"/>
  <c r="L108" i="1"/>
  <c r="K108" i="1"/>
  <c r="J108" i="1"/>
  <c r="I108" i="1"/>
  <c r="H108" i="1"/>
  <c r="G108" i="1"/>
  <c r="F108" i="1"/>
  <c r="E108" i="1"/>
  <c r="N107" i="1"/>
  <c r="M107" i="1"/>
  <c r="L107" i="1"/>
  <c r="K107" i="1"/>
  <c r="J107" i="1"/>
  <c r="I107" i="1"/>
  <c r="H107" i="1"/>
  <c r="G107" i="1"/>
  <c r="F107" i="1"/>
  <c r="E107" i="1"/>
  <c r="N106" i="1"/>
  <c r="M106" i="1"/>
  <c r="L106" i="1"/>
  <c r="K106" i="1"/>
  <c r="J106" i="1"/>
  <c r="I106" i="1"/>
  <c r="H106" i="1"/>
  <c r="G106" i="1"/>
  <c r="F106" i="1"/>
  <c r="E106" i="1"/>
  <c r="N105" i="1"/>
  <c r="M105" i="1"/>
  <c r="L105" i="1"/>
  <c r="K105" i="1"/>
  <c r="J105" i="1"/>
  <c r="I105" i="1"/>
  <c r="H105" i="1"/>
  <c r="G105" i="1"/>
  <c r="F105" i="1"/>
  <c r="E105" i="1"/>
  <c r="N104" i="1"/>
  <c r="M104" i="1"/>
  <c r="L104" i="1"/>
  <c r="K104" i="1"/>
  <c r="J104" i="1"/>
  <c r="I104" i="1"/>
  <c r="H104" i="1"/>
  <c r="G104" i="1"/>
  <c r="F104" i="1"/>
  <c r="E104" i="1"/>
  <c r="N103" i="1"/>
  <c r="M103" i="1"/>
  <c r="L103" i="1"/>
  <c r="K103" i="1"/>
  <c r="J103" i="1"/>
  <c r="I103" i="1"/>
  <c r="H103" i="1"/>
  <c r="G103" i="1"/>
  <c r="F103" i="1"/>
  <c r="E103" i="1"/>
  <c r="N102" i="1"/>
  <c r="M102" i="1"/>
  <c r="L102" i="1"/>
  <c r="K102" i="1"/>
  <c r="J102" i="1"/>
  <c r="I102" i="1"/>
  <c r="H102" i="1"/>
  <c r="G102" i="1"/>
  <c r="F102" i="1"/>
  <c r="E102" i="1"/>
  <c r="N101" i="1"/>
  <c r="M101" i="1"/>
  <c r="L101" i="1"/>
  <c r="K101" i="1"/>
  <c r="J101" i="1"/>
  <c r="I101" i="1"/>
  <c r="H101" i="1"/>
  <c r="G101" i="1"/>
  <c r="F101" i="1"/>
  <c r="E101" i="1"/>
  <c r="N100" i="1"/>
  <c r="M100" i="1"/>
  <c r="L100" i="1"/>
  <c r="K100" i="1"/>
  <c r="J100" i="1"/>
  <c r="I100" i="1"/>
  <c r="H100" i="1"/>
  <c r="G100" i="1"/>
  <c r="F100" i="1"/>
  <c r="E100" i="1"/>
  <c r="N99" i="1"/>
  <c r="M99" i="1"/>
  <c r="L99" i="1"/>
  <c r="K99" i="1"/>
  <c r="J99" i="1"/>
  <c r="I99" i="1"/>
  <c r="H99" i="1"/>
  <c r="G99" i="1"/>
  <c r="F99" i="1"/>
  <c r="E99" i="1"/>
  <c r="N98" i="1"/>
  <c r="M98" i="1"/>
  <c r="L98" i="1"/>
  <c r="K98" i="1"/>
  <c r="J98" i="1"/>
  <c r="I98" i="1"/>
  <c r="H98" i="1"/>
  <c r="G98" i="1"/>
  <c r="F98" i="1"/>
  <c r="E98" i="1"/>
  <c r="N97" i="1"/>
  <c r="M97" i="1"/>
  <c r="L97" i="1"/>
  <c r="K97" i="1"/>
  <c r="J97" i="1"/>
  <c r="I97" i="1"/>
  <c r="H97" i="1"/>
  <c r="G97" i="1"/>
  <c r="F97" i="1"/>
  <c r="E97" i="1"/>
  <c r="N96" i="1"/>
  <c r="M96" i="1"/>
  <c r="L96" i="1"/>
  <c r="K96" i="1"/>
  <c r="J96" i="1"/>
  <c r="I96" i="1"/>
  <c r="H96" i="1"/>
  <c r="G96" i="1"/>
  <c r="F96" i="1"/>
  <c r="E96" i="1"/>
  <c r="N95" i="1"/>
  <c r="M95" i="1"/>
  <c r="L95" i="1"/>
  <c r="K95" i="1"/>
  <c r="J95" i="1"/>
  <c r="I95" i="1"/>
  <c r="H95" i="1"/>
  <c r="G95" i="1"/>
  <c r="F95" i="1"/>
  <c r="E95" i="1"/>
  <c r="N94" i="1"/>
  <c r="M94" i="1"/>
  <c r="L94" i="1"/>
  <c r="K94" i="1"/>
  <c r="J94" i="1"/>
  <c r="I94" i="1"/>
  <c r="H94" i="1"/>
  <c r="G94" i="1"/>
  <c r="F94" i="1"/>
  <c r="E94" i="1"/>
  <c r="N93" i="1"/>
  <c r="M93" i="1"/>
  <c r="L93" i="1"/>
  <c r="K93" i="1"/>
  <c r="J93" i="1"/>
  <c r="I93" i="1"/>
  <c r="H93" i="1"/>
  <c r="G93" i="1"/>
  <c r="F93" i="1"/>
  <c r="E93" i="1"/>
  <c r="N91" i="1"/>
  <c r="M91" i="1"/>
  <c r="L91" i="1"/>
  <c r="K91" i="1"/>
  <c r="J91" i="1"/>
  <c r="I91" i="1"/>
  <c r="H91" i="1"/>
  <c r="G91" i="1"/>
  <c r="F91" i="1"/>
  <c r="E91" i="1"/>
  <c r="N90" i="1"/>
  <c r="M90" i="1"/>
  <c r="L90" i="1"/>
  <c r="K90" i="1"/>
  <c r="J90" i="1"/>
  <c r="I90" i="1"/>
  <c r="H90" i="1"/>
  <c r="G90" i="1"/>
  <c r="F90" i="1"/>
  <c r="E90" i="1"/>
  <c r="N89" i="1"/>
  <c r="M89" i="1"/>
  <c r="L89" i="1"/>
  <c r="K89" i="1"/>
  <c r="J89" i="1"/>
  <c r="I89" i="1"/>
  <c r="H89" i="1"/>
  <c r="G89" i="1"/>
  <c r="F89" i="1"/>
  <c r="E89" i="1"/>
  <c r="N88" i="1"/>
  <c r="M88" i="1"/>
  <c r="L88" i="1"/>
  <c r="K88" i="1"/>
  <c r="J88" i="1"/>
  <c r="I88" i="1"/>
  <c r="H88" i="1"/>
  <c r="G88" i="1"/>
  <c r="F88" i="1"/>
  <c r="E88" i="1"/>
  <c r="N87" i="1"/>
  <c r="M87" i="1"/>
  <c r="L87" i="1"/>
  <c r="K87" i="1"/>
  <c r="J87" i="1"/>
  <c r="I87" i="1"/>
  <c r="H87" i="1"/>
  <c r="G87" i="1"/>
  <c r="F87" i="1"/>
  <c r="E87" i="1"/>
  <c r="N86" i="1"/>
  <c r="M86" i="1"/>
  <c r="L86" i="1"/>
  <c r="K86" i="1"/>
  <c r="J86" i="1"/>
  <c r="I86" i="1"/>
  <c r="H86" i="1"/>
  <c r="G86" i="1"/>
  <c r="F86" i="1"/>
  <c r="E86" i="1"/>
  <c r="N85" i="1"/>
  <c r="M85" i="1"/>
  <c r="L85" i="1"/>
  <c r="K85" i="1"/>
  <c r="J85" i="1"/>
  <c r="I85" i="1"/>
  <c r="H85" i="1"/>
  <c r="G85" i="1"/>
  <c r="F85" i="1"/>
  <c r="E85" i="1"/>
  <c r="N84" i="1"/>
  <c r="M84" i="1"/>
  <c r="L84" i="1"/>
  <c r="K84" i="1"/>
  <c r="J84" i="1"/>
  <c r="I84" i="1"/>
  <c r="H84" i="1"/>
  <c r="G84" i="1"/>
  <c r="F84" i="1"/>
  <c r="E84" i="1"/>
  <c r="N83" i="1"/>
  <c r="M83" i="1"/>
  <c r="L83" i="1"/>
  <c r="K83" i="1"/>
  <c r="J83" i="1"/>
  <c r="I83" i="1"/>
  <c r="H83" i="1"/>
  <c r="G83" i="1"/>
  <c r="F83" i="1"/>
  <c r="E83" i="1"/>
  <c r="N82" i="1"/>
  <c r="M82" i="1"/>
  <c r="L82" i="1"/>
  <c r="K82" i="1"/>
  <c r="J82" i="1"/>
  <c r="I82" i="1"/>
  <c r="H82" i="1"/>
  <c r="G82" i="1"/>
  <c r="F82" i="1"/>
  <c r="E82" i="1"/>
  <c r="N80" i="1"/>
  <c r="M80" i="1"/>
  <c r="L80" i="1"/>
  <c r="K80" i="1"/>
  <c r="J80" i="1"/>
  <c r="I80" i="1"/>
  <c r="H80" i="1"/>
  <c r="G80" i="1"/>
  <c r="F80" i="1"/>
  <c r="E80" i="1"/>
  <c r="N79" i="1"/>
  <c r="M79" i="1"/>
  <c r="L79" i="1"/>
  <c r="K79" i="1"/>
  <c r="J79" i="1"/>
  <c r="I79" i="1"/>
  <c r="H79" i="1"/>
  <c r="G79" i="1"/>
  <c r="F79" i="1"/>
  <c r="E79" i="1"/>
  <c r="N78" i="1"/>
  <c r="M78" i="1"/>
  <c r="L78" i="1"/>
  <c r="K78" i="1"/>
  <c r="J78" i="1"/>
  <c r="I78" i="1"/>
  <c r="H78" i="1"/>
  <c r="G78" i="1"/>
  <c r="F78" i="1"/>
  <c r="E78" i="1"/>
  <c r="N77" i="1"/>
  <c r="M77" i="1"/>
  <c r="L77" i="1"/>
  <c r="K77" i="1"/>
  <c r="J77" i="1"/>
  <c r="I77" i="1"/>
  <c r="H77" i="1"/>
  <c r="G77" i="1"/>
  <c r="F77" i="1"/>
  <c r="E77" i="1"/>
  <c r="N76" i="1"/>
  <c r="M76" i="1"/>
  <c r="L76" i="1"/>
  <c r="K76" i="1"/>
  <c r="J76" i="1"/>
  <c r="I76" i="1"/>
  <c r="H76" i="1"/>
  <c r="G76" i="1"/>
  <c r="F76" i="1"/>
  <c r="E76" i="1"/>
  <c r="N74" i="1"/>
  <c r="M74" i="1"/>
  <c r="L74" i="1"/>
  <c r="K74" i="1"/>
  <c r="J74" i="1"/>
  <c r="I74" i="1"/>
  <c r="H74" i="1"/>
  <c r="G74" i="1"/>
  <c r="F74" i="1"/>
  <c r="E74" i="1"/>
  <c r="N73" i="1"/>
  <c r="M73" i="1"/>
  <c r="L73" i="1"/>
  <c r="K73" i="1"/>
  <c r="J73" i="1"/>
  <c r="I73" i="1"/>
  <c r="H73" i="1"/>
  <c r="G73" i="1"/>
  <c r="F73" i="1"/>
  <c r="E73" i="1"/>
  <c r="N72" i="1"/>
  <c r="M72" i="1"/>
  <c r="L72" i="1"/>
  <c r="K72" i="1"/>
  <c r="J72" i="1"/>
  <c r="I72" i="1"/>
  <c r="H72" i="1"/>
  <c r="G72" i="1"/>
  <c r="F72" i="1"/>
  <c r="E72" i="1"/>
  <c r="N71" i="1"/>
  <c r="M71" i="1"/>
  <c r="L71" i="1"/>
  <c r="K71" i="1"/>
  <c r="J71" i="1"/>
  <c r="I71" i="1"/>
  <c r="H71" i="1"/>
  <c r="G71" i="1"/>
  <c r="F71" i="1"/>
  <c r="E71" i="1"/>
  <c r="N70" i="1"/>
  <c r="M70" i="1"/>
  <c r="L70" i="1"/>
  <c r="K70" i="1"/>
  <c r="J70" i="1"/>
  <c r="I70" i="1"/>
  <c r="H70" i="1"/>
  <c r="G70" i="1"/>
  <c r="F70" i="1"/>
  <c r="E70" i="1"/>
  <c r="N69" i="1"/>
  <c r="M69" i="1"/>
  <c r="L69" i="1"/>
  <c r="K69" i="1"/>
  <c r="J69" i="1"/>
  <c r="I69" i="1"/>
  <c r="H69" i="1"/>
  <c r="G69" i="1"/>
  <c r="F69" i="1"/>
  <c r="E69" i="1"/>
  <c r="N68" i="1"/>
  <c r="M68" i="1"/>
  <c r="L68" i="1"/>
  <c r="K68" i="1"/>
  <c r="J68" i="1"/>
  <c r="I68" i="1"/>
  <c r="H68" i="1"/>
  <c r="G68" i="1"/>
  <c r="F68" i="1"/>
  <c r="E68" i="1"/>
  <c r="N67" i="1"/>
  <c r="M67" i="1"/>
  <c r="L67" i="1"/>
  <c r="K67" i="1"/>
  <c r="J67" i="1"/>
  <c r="I67" i="1"/>
  <c r="H67" i="1"/>
  <c r="G67" i="1"/>
  <c r="F67" i="1"/>
  <c r="E67" i="1"/>
  <c r="N66" i="1"/>
  <c r="M66" i="1"/>
  <c r="L66" i="1"/>
  <c r="K66" i="1"/>
  <c r="J66" i="1"/>
  <c r="I66" i="1"/>
  <c r="H66" i="1"/>
  <c r="G66" i="1"/>
  <c r="F66" i="1"/>
  <c r="E66" i="1"/>
  <c r="N65" i="1"/>
  <c r="M65" i="1"/>
  <c r="L65" i="1"/>
  <c r="K65" i="1"/>
  <c r="J65" i="1"/>
  <c r="I65" i="1"/>
  <c r="H65" i="1"/>
  <c r="G65" i="1"/>
  <c r="F65" i="1"/>
  <c r="E65" i="1"/>
  <c r="N62" i="1"/>
  <c r="M62" i="1"/>
  <c r="L62" i="1"/>
  <c r="K62" i="1"/>
  <c r="J62" i="1"/>
  <c r="I62" i="1"/>
  <c r="H62" i="1"/>
  <c r="G62" i="1"/>
  <c r="F62" i="1"/>
  <c r="E62" i="1"/>
  <c r="N61" i="1"/>
  <c r="M61" i="1"/>
  <c r="L61" i="1"/>
  <c r="K61" i="1"/>
  <c r="J61" i="1"/>
  <c r="I61" i="1"/>
  <c r="H61" i="1"/>
  <c r="G61" i="1"/>
  <c r="F61" i="1"/>
  <c r="E61" i="1"/>
  <c r="N60" i="1"/>
  <c r="M60" i="1"/>
  <c r="L60" i="1"/>
  <c r="K60" i="1"/>
  <c r="J60" i="1"/>
  <c r="I60" i="1"/>
  <c r="H60" i="1"/>
  <c r="G60" i="1"/>
  <c r="F60" i="1"/>
  <c r="E60" i="1"/>
  <c r="N59" i="1"/>
  <c r="M59" i="1"/>
  <c r="L59" i="1"/>
  <c r="K59" i="1"/>
  <c r="J59" i="1"/>
  <c r="I59" i="1"/>
  <c r="H59" i="1"/>
  <c r="G59" i="1"/>
  <c r="F59" i="1"/>
  <c r="E59" i="1"/>
  <c r="N58" i="1"/>
  <c r="M58" i="1"/>
  <c r="L58" i="1"/>
  <c r="K58" i="1"/>
  <c r="J58" i="1"/>
  <c r="I58" i="1"/>
  <c r="H58" i="1"/>
  <c r="G58" i="1"/>
  <c r="F58" i="1"/>
  <c r="E58" i="1"/>
  <c r="N57" i="1"/>
  <c r="M57" i="1"/>
  <c r="L57" i="1"/>
  <c r="K57" i="1"/>
  <c r="J57" i="1"/>
  <c r="I57" i="1"/>
  <c r="H57" i="1"/>
  <c r="G57" i="1"/>
  <c r="F57" i="1"/>
  <c r="E57" i="1"/>
  <c r="N56" i="1"/>
  <c r="M56" i="1"/>
  <c r="L56" i="1"/>
  <c r="K56" i="1"/>
  <c r="J56" i="1"/>
  <c r="I56" i="1"/>
  <c r="H56" i="1"/>
  <c r="G56" i="1"/>
  <c r="F56" i="1"/>
  <c r="E56" i="1"/>
  <c r="N55" i="1"/>
  <c r="M55" i="1"/>
  <c r="L55" i="1"/>
  <c r="K55" i="1"/>
  <c r="J55" i="1"/>
  <c r="I55" i="1"/>
  <c r="H55" i="1"/>
  <c r="G55" i="1"/>
  <c r="F55" i="1"/>
  <c r="E55" i="1"/>
  <c r="N54" i="1"/>
  <c r="M54" i="1"/>
  <c r="L54" i="1"/>
  <c r="K54" i="1"/>
  <c r="J54" i="1"/>
  <c r="I54" i="1"/>
  <c r="H54" i="1"/>
  <c r="G54" i="1"/>
  <c r="F54" i="1"/>
  <c r="E54" i="1"/>
  <c r="N53" i="1"/>
  <c r="M53" i="1"/>
  <c r="L53" i="1"/>
  <c r="K53" i="1"/>
  <c r="J53" i="1"/>
  <c r="I53" i="1"/>
  <c r="H53" i="1"/>
  <c r="G53" i="1"/>
  <c r="F53" i="1"/>
  <c r="E53" i="1"/>
  <c r="N52" i="1"/>
  <c r="M52" i="1"/>
  <c r="L52" i="1"/>
  <c r="K52" i="1"/>
  <c r="J52" i="1"/>
  <c r="I52" i="1"/>
  <c r="H52" i="1"/>
  <c r="G52" i="1"/>
  <c r="F52" i="1"/>
  <c r="E52" i="1"/>
  <c r="N51" i="1"/>
  <c r="M51" i="1"/>
  <c r="L51" i="1"/>
  <c r="K51" i="1"/>
  <c r="J51" i="1"/>
  <c r="I51" i="1"/>
  <c r="H51" i="1"/>
  <c r="G51" i="1"/>
  <c r="F51" i="1"/>
  <c r="E51" i="1"/>
  <c r="N50" i="1"/>
  <c r="M50" i="1"/>
  <c r="L50" i="1"/>
  <c r="K50" i="1"/>
  <c r="J50" i="1"/>
  <c r="I50" i="1"/>
  <c r="H50" i="1"/>
  <c r="G50" i="1"/>
  <c r="F50" i="1"/>
  <c r="E50" i="1"/>
  <c r="N48" i="1"/>
  <c r="M48" i="1"/>
  <c r="L48" i="1"/>
  <c r="K48" i="1"/>
  <c r="J48" i="1"/>
  <c r="I48" i="1"/>
  <c r="H48" i="1"/>
  <c r="G48" i="1"/>
  <c r="F48" i="1"/>
  <c r="E48" i="1"/>
  <c r="N47" i="1"/>
  <c r="M47" i="1"/>
  <c r="L47" i="1"/>
  <c r="K47" i="1"/>
  <c r="J47" i="1"/>
  <c r="I47" i="1"/>
  <c r="H47" i="1"/>
  <c r="G47" i="1"/>
  <c r="F47" i="1"/>
  <c r="E47" i="1"/>
  <c r="N46" i="1"/>
  <c r="M46" i="1"/>
  <c r="L46" i="1"/>
  <c r="K46" i="1"/>
  <c r="J46" i="1"/>
  <c r="I46" i="1"/>
  <c r="H46" i="1"/>
  <c r="G46" i="1"/>
  <c r="F46" i="1"/>
  <c r="E46" i="1"/>
  <c r="N45" i="1"/>
  <c r="M45" i="1"/>
  <c r="L45" i="1"/>
  <c r="K45" i="1"/>
  <c r="J45" i="1"/>
  <c r="I45" i="1"/>
  <c r="H45" i="1"/>
  <c r="G45" i="1"/>
  <c r="F45" i="1"/>
  <c r="E45" i="1"/>
  <c r="N44" i="1"/>
  <c r="M44" i="1"/>
  <c r="L44" i="1"/>
  <c r="K44" i="1"/>
  <c r="J44" i="1"/>
  <c r="I44" i="1"/>
  <c r="H44" i="1"/>
  <c r="G44" i="1"/>
  <c r="F44" i="1"/>
  <c r="E44" i="1"/>
  <c r="N43" i="1"/>
  <c r="M43" i="1"/>
  <c r="L43" i="1"/>
  <c r="K43" i="1"/>
  <c r="J43" i="1"/>
  <c r="I43" i="1"/>
  <c r="H43" i="1"/>
  <c r="G43" i="1"/>
  <c r="F43" i="1"/>
  <c r="E43" i="1"/>
  <c r="N42" i="1"/>
  <c r="M42" i="1"/>
  <c r="L42" i="1"/>
  <c r="K42" i="1"/>
  <c r="J42" i="1"/>
  <c r="I42" i="1"/>
  <c r="H42" i="1"/>
  <c r="G42" i="1"/>
  <c r="F42" i="1"/>
  <c r="E42" i="1"/>
  <c r="N41" i="1"/>
  <c r="M41" i="1"/>
  <c r="L41" i="1"/>
  <c r="K41" i="1"/>
  <c r="J41" i="1"/>
  <c r="I41" i="1"/>
  <c r="H41" i="1"/>
  <c r="G41" i="1"/>
  <c r="F41" i="1"/>
  <c r="E41" i="1"/>
  <c r="N40" i="1"/>
  <c r="M40" i="1"/>
  <c r="L40" i="1"/>
  <c r="K40" i="1"/>
  <c r="J40" i="1"/>
  <c r="I40" i="1"/>
  <c r="H40" i="1"/>
  <c r="G40" i="1"/>
  <c r="F40" i="1"/>
  <c r="E40" i="1"/>
  <c r="N39" i="1"/>
  <c r="M39" i="1"/>
  <c r="L39" i="1"/>
  <c r="K39" i="1"/>
  <c r="J39" i="1"/>
  <c r="I39" i="1"/>
  <c r="H39" i="1"/>
  <c r="G39" i="1"/>
  <c r="F39" i="1"/>
  <c r="E39" i="1"/>
  <c r="N37" i="1"/>
  <c r="M37" i="1"/>
  <c r="L37" i="1"/>
  <c r="K37" i="1"/>
  <c r="J37" i="1"/>
  <c r="I37" i="1"/>
  <c r="H37" i="1"/>
  <c r="G37" i="1"/>
  <c r="F37" i="1"/>
  <c r="E37" i="1"/>
  <c r="N36" i="1"/>
  <c r="M36" i="1"/>
  <c r="L36" i="1"/>
  <c r="K36" i="1"/>
  <c r="J36" i="1"/>
  <c r="I36" i="1"/>
  <c r="H36" i="1"/>
  <c r="G36" i="1"/>
  <c r="F36" i="1"/>
  <c r="E36" i="1"/>
  <c r="N35" i="1"/>
  <c r="M35" i="1"/>
  <c r="L35" i="1"/>
  <c r="K35" i="1"/>
  <c r="J35" i="1"/>
  <c r="I35" i="1"/>
  <c r="H35" i="1"/>
  <c r="G35" i="1"/>
  <c r="F35" i="1"/>
  <c r="E35" i="1"/>
  <c r="N34" i="1"/>
  <c r="M34" i="1"/>
  <c r="L34" i="1"/>
  <c r="K34" i="1"/>
  <c r="J34" i="1"/>
  <c r="I34" i="1"/>
  <c r="H34" i="1"/>
  <c r="G34" i="1"/>
  <c r="F34" i="1"/>
  <c r="E34" i="1"/>
  <c r="N33" i="1"/>
  <c r="M33" i="1"/>
  <c r="L33" i="1"/>
  <c r="K33" i="1"/>
  <c r="J33" i="1"/>
  <c r="I33" i="1"/>
  <c r="H33" i="1"/>
  <c r="G33" i="1"/>
  <c r="F33" i="1"/>
  <c r="E33" i="1"/>
  <c r="N32" i="1"/>
  <c r="M32" i="1"/>
  <c r="L32" i="1"/>
  <c r="K32" i="1"/>
  <c r="J32" i="1"/>
  <c r="I32" i="1"/>
  <c r="H32" i="1"/>
  <c r="G32" i="1"/>
  <c r="F32" i="1"/>
  <c r="E32" i="1"/>
  <c r="N31" i="1"/>
  <c r="M31" i="1"/>
  <c r="L31" i="1"/>
  <c r="K31" i="1"/>
  <c r="J31" i="1"/>
  <c r="I31" i="1"/>
  <c r="H31" i="1"/>
  <c r="G31" i="1"/>
  <c r="F31" i="1"/>
  <c r="E31" i="1"/>
  <c r="N30" i="1"/>
  <c r="M30" i="1"/>
  <c r="L30" i="1"/>
  <c r="K30" i="1"/>
  <c r="J30" i="1"/>
  <c r="I30" i="1"/>
  <c r="H30" i="1"/>
  <c r="G30" i="1"/>
  <c r="F30" i="1"/>
  <c r="E30" i="1"/>
  <c r="N29" i="1"/>
  <c r="M29" i="1"/>
  <c r="L29" i="1"/>
  <c r="K29" i="1"/>
  <c r="J29" i="1"/>
  <c r="I29" i="1"/>
  <c r="H29" i="1"/>
  <c r="G29" i="1"/>
  <c r="F29" i="1"/>
  <c r="E29" i="1"/>
  <c r="N28" i="1"/>
  <c r="M28" i="1"/>
  <c r="L28" i="1"/>
  <c r="K28" i="1"/>
  <c r="J28" i="1"/>
  <c r="I28" i="1"/>
  <c r="H28" i="1"/>
  <c r="G28" i="1"/>
  <c r="F28" i="1"/>
  <c r="E28" i="1"/>
  <c r="N27" i="1"/>
  <c r="M27" i="1"/>
  <c r="L27" i="1"/>
  <c r="K27" i="1"/>
  <c r="J27" i="1"/>
  <c r="I27" i="1"/>
  <c r="H27" i="1"/>
  <c r="G27" i="1"/>
  <c r="F27" i="1"/>
  <c r="E27" i="1"/>
  <c r="N25" i="1"/>
  <c r="M25" i="1"/>
  <c r="L25" i="1"/>
  <c r="K25" i="1"/>
  <c r="J25" i="1"/>
  <c r="I25" i="1"/>
  <c r="H25" i="1"/>
  <c r="G25" i="1"/>
  <c r="F25" i="1"/>
  <c r="E25" i="1"/>
  <c r="N24" i="1"/>
  <c r="M24" i="1"/>
  <c r="L24" i="1"/>
  <c r="K24" i="1"/>
  <c r="J24" i="1"/>
  <c r="I24" i="1"/>
  <c r="H24" i="1"/>
  <c r="G24" i="1"/>
  <c r="F24" i="1"/>
  <c r="E24" i="1"/>
  <c r="N23" i="1"/>
  <c r="M23" i="1"/>
  <c r="L23" i="1"/>
  <c r="K23" i="1"/>
  <c r="J23" i="1"/>
  <c r="I23" i="1"/>
  <c r="H23" i="1"/>
  <c r="G23" i="1"/>
  <c r="F23" i="1"/>
  <c r="E23" i="1"/>
  <c r="N22" i="1"/>
  <c r="M22" i="1"/>
  <c r="L22" i="1"/>
  <c r="K22" i="1"/>
  <c r="J22" i="1"/>
  <c r="I22" i="1"/>
  <c r="H22" i="1"/>
  <c r="G22" i="1"/>
  <c r="F22" i="1"/>
  <c r="E22" i="1"/>
  <c r="N21" i="1"/>
  <c r="M21" i="1"/>
  <c r="L21" i="1"/>
  <c r="K21" i="1"/>
  <c r="J21" i="1"/>
  <c r="I21" i="1"/>
  <c r="H21" i="1"/>
  <c r="G21" i="1"/>
  <c r="F21" i="1"/>
  <c r="E21" i="1"/>
  <c r="N20" i="1"/>
  <c r="M20" i="1"/>
  <c r="L20" i="1"/>
  <c r="K20" i="1"/>
  <c r="J20" i="1"/>
  <c r="I20" i="1"/>
  <c r="H20" i="1"/>
  <c r="G20" i="1"/>
  <c r="F20" i="1"/>
  <c r="E20" i="1"/>
  <c r="N19" i="1"/>
  <c r="M19" i="1"/>
  <c r="L19" i="1"/>
  <c r="K19" i="1"/>
  <c r="J19" i="1"/>
  <c r="I19" i="1"/>
  <c r="H19" i="1"/>
  <c r="G19" i="1"/>
  <c r="F19" i="1"/>
  <c r="E19" i="1"/>
  <c r="N18" i="1"/>
  <c r="M18" i="1"/>
  <c r="L18" i="1"/>
  <c r="K18" i="1"/>
  <c r="J18" i="1"/>
  <c r="I18" i="1"/>
  <c r="H18" i="1"/>
  <c r="G18" i="1"/>
  <c r="F18" i="1"/>
  <c r="E18" i="1"/>
  <c r="N17" i="1"/>
  <c r="M17" i="1"/>
  <c r="L17" i="1"/>
  <c r="K17" i="1"/>
  <c r="J17" i="1"/>
  <c r="I17" i="1"/>
  <c r="H17" i="1"/>
  <c r="G17" i="1"/>
  <c r="F17" i="1"/>
  <c r="E17" i="1"/>
  <c r="N16" i="1"/>
  <c r="M16" i="1"/>
  <c r="L16" i="1"/>
  <c r="K16" i="1"/>
  <c r="J16" i="1"/>
  <c r="I16" i="1"/>
  <c r="H16" i="1"/>
  <c r="G16" i="1"/>
  <c r="F16" i="1"/>
  <c r="E16" i="1"/>
  <c r="N15" i="1"/>
  <c r="M15" i="1"/>
  <c r="L15" i="1"/>
  <c r="K15" i="1"/>
  <c r="J15" i="1"/>
  <c r="I15" i="1"/>
  <c r="H15" i="1"/>
  <c r="G15" i="1"/>
  <c r="F15" i="1"/>
  <c r="E15" i="1"/>
  <c r="N14" i="1"/>
  <c r="M14" i="1"/>
  <c r="L14" i="1"/>
  <c r="K14" i="1"/>
  <c r="J14" i="1"/>
  <c r="I14" i="1"/>
  <c r="H14" i="1"/>
  <c r="G14" i="1"/>
  <c r="F14" i="1"/>
  <c r="E14" i="1"/>
  <c r="N13" i="1"/>
  <c r="M13" i="1"/>
  <c r="L13" i="1"/>
  <c r="K13" i="1"/>
  <c r="J13" i="1"/>
  <c r="I13" i="1"/>
  <c r="H13" i="1"/>
  <c r="G13" i="1"/>
  <c r="F13" i="1"/>
  <c r="E13" i="1"/>
  <c r="N12" i="1"/>
  <c r="M12" i="1"/>
  <c r="L12" i="1"/>
  <c r="K12" i="1"/>
  <c r="J12" i="1"/>
  <c r="I12" i="1"/>
  <c r="H12" i="1"/>
  <c r="G12" i="1"/>
  <c r="F12" i="1"/>
  <c r="E12" i="1"/>
  <c r="P124" i="1"/>
  <c r="AX38" i="1" l="1"/>
  <c r="AX152" i="1" s="1"/>
  <c r="O49" i="1"/>
  <c r="O81" i="1"/>
  <c r="AH26" i="1"/>
  <c r="AL25" i="1"/>
  <c r="O151" i="2"/>
  <c r="AX49" i="1"/>
  <c r="P38" i="1"/>
  <c r="P152" i="1" s="1"/>
  <c r="P49" i="1"/>
  <c r="P92" i="1"/>
  <c r="P138" i="1"/>
  <c r="P143" i="1"/>
  <c r="AE26" i="1"/>
  <c r="AJ26" i="1"/>
  <c r="AJ152" i="1" s="1"/>
  <c r="AJ38" i="1"/>
  <c r="AJ75" i="1"/>
  <c r="AJ92" i="1"/>
  <c r="AJ124" i="1"/>
  <c r="AJ138" i="1"/>
  <c r="AJ143" i="1"/>
  <c r="AK26" i="1"/>
  <c r="AK152" i="1" s="1"/>
  <c r="AK38" i="1"/>
  <c r="AK92" i="1"/>
  <c r="AW26" i="1"/>
  <c r="AW49" i="1"/>
  <c r="AW75" i="1"/>
  <c r="AW111" i="1"/>
  <c r="AW124" i="1"/>
  <c r="AW151" i="1"/>
  <c r="AX124" i="1"/>
  <c r="AW92" i="1"/>
  <c r="AW138" i="1"/>
  <c r="AX26" i="1"/>
  <c r="AX92" i="1"/>
  <c r="AX111" i="1"/>
  <c r="AX151" i="1"/>
  <c r="O38" i="1"/>
  <c r="O92" i="1"/>
  <c r="O111" i="1"/>
  <c r="O124" i="1"/>
  <c r="O138" i="1"/>
  <c r="O143" i="1"/>
  <c r="P75" i="1"/>
  <c r="P151" i="1"/>
  <c r="X38" i="1"/>
  <c r="R38" i="1" s="1"/>
  <c r="R152" i="1" s="1"/>
  <c r="X75" i="1"/>
  <c r="R75" i="1" s="1"/>
  <c r="X92" i="1"/>
  <c r="R92" i="1" s="1"/>
  <c r="X124" i="1"/>
  <c r="R124" i="1" s="1"/>
  <c r="X138" i="1"/>
  <c r="R138" i="1" s="1"/>
  <c r="AD26" i="1"/>
  <c r="AJ49" i="1"/>
  <c r="AJ151" i="1"/>
  <c r="AR26" i="1"/>
  <c r="X111" i="1"/>
  <c r="R111" i="1" s="1"/>
  <c r="AW38" i="1"/>
  <c r="AX138" i="1"/>
  <c r="AX81" i="1"/>
  <c r="O26" i="1"/>
  <c r="O152" i="1" s="1"/>
  <c r="O75" i="1"/>
  <c r="O151" i="1"/>
  <c r="P111" i="1"/>
  <c r="AJ111" i="1"/>
  <c r="AK75" i="1"/>
  <c r="AK111" i="1"/>
  <c r="AK138" i="1"/>
  <c r="AK151" i="1"/>
  <c r="AM26" i="1"/>
  <c r="AU26" i="1"/>
  <c r="AS26" i="1"/>
  <c r="AX143" i="1"/>
  <c r="P152" i="2"/>
  <c r="O152" i="2"/>
  <c r="AW152" i="1"/>
  <c r="W63" i="1"/>
  <c r="X152" i="1" l="1"/>
  <c r="P150" i="10"/>
  <c r="P149" i="10"/>
  <c r="P148" i="10"/>
  <c r="P147" i="10"/>
  <c r="P146" i="10"/>
  <c r="P145" i="10"/>
  <c r="P144" i="10"/>
  <c r="P142" i="10"/>
  <c r="P141" i="10"/>
  <c r="P140" i="10"/>
  <c r="P139" i="10"/>
  <c r="P143" i="10" s="1"/>
  <c r="P137" i="10"/>
  <c r="P136" i="10"/>
  <c r="P135" i="10"/>
  <c r="P134" i="10"/>
  <c r="P133" i="10"/>
  <c r="P132" i="10"/>
  <c r="P131" i="10"/>
  <c r="P130" i="10"/>
  <c r="P129" i="10"/>
  <c r="P128" i="10"/>
  <c r="P127" i="10"/>
  <c r="P126" i="10"/>
  <c r="P125" i="10"/>
  <c r="P123" i="10"/>
  <c r="P122" i="10"/>
  <c r="P121" i="10"/>
  <c r="P120" i="10"/>
  <c r="P119" i="10"/>
  <c r="P118" i="10"/>
  <c r="P117" i="10"/>
  <c r="P124" i="10" s="1"/>
  <c r="P116" i="10"/>
  <c r="P115" i="10"/>
  <c r="P114" i="10"/>
  <c r="P113" i="10"/>
  <c r="P112" i="10"/>
  <c r="P110" i="10"/>
  <c r="P109" i="10"/>
  <c r="P108" i="10"/>
  <c r="P107" i="10"/>
  <c r="P106" i="10"/>
  <c r="P105" i="10"/>
  <c r="P104" i="10"/>
  <c r="P103" i="10"/>
  <c r="P102" i="10"/>
  <c r="P101" i="10"/>
  <c r="P100" i="10"/>
  <c r="P99" i="10"/>
  <c r="P98" i="10"/>
  <c r="P97" i="10"/>
  <c r="P96" i="10"/>
  <c r="P95" i="10"/>
  <c r="P94" i="10"/>
  <c r="P93" i="10"/>
  <c r="P91" i="10"/>
  <c r="P90" i="10"/>
  <c r="P89" i="10"/>
  <c r="P88" i="10"/>
  <c r="P87" i="10"/>
  <c r="P86" i="10"/>
  <c r="P85" i="10"/>
  <c r="P84" i="10"/>
  <c r="P83" i="10"/>
  <c r="P92" i="10" s="1"/>
  <c r="P82" i="10"/>
  <c r="P80" i="10"/>
  <c r="P79" i="10"/>
  <c r="P78" i="10"/>
  <c r="P77" i="10"/>
  <c r="P76" i="10"/>
  <c r="P74" i="10"/>
  <c r="P73" i="10"/>
  <c r="P72" i="10"/>
  <c r="P71" i="10"/>
  <c r="P70" i="10"/>
  <c r="P69" i="10"/>
  <c r="P68" i="10"/>
  <c r="P67" i="10"/>
  <c r="P66" i="10"/>
  <c r="P65" i="10"/>
  <c r="P62" i="10"/>
  <c r="P61" i="10"/>
  <c r="P60" i="10"/>
  <c r="P59" i="10"/>
  <c r="P58" i="10"/>
  <c r="P57" i="10"/>
  <c r="P56" i="10"/>
  <c r="P55" i="10"/>
  <c r="P54" i="10"/>
  <c r="P53" i="10"/>
  <c r="P52" i="10"/>
  <c r="P51" i="10"/>
  <c r="P50" i="10"/>
  <c r="P48" i="10"/>
  <c r="P47" i="10"/>
  <c r="P46" i="10"/>
  <c r="P45" i="10"/>
  <c r="P44" i="10"/>
  <c r="P43" i="10"/>
  <c r="P42" i="10"/>
  <c r="P41" i="10"/>
  <c r="P40" i="10"/>
  <c r="P39" i="10"/>
  <c r="P37" i="10"/>
  <c r="P36" i="10"/>
  <c r="P35" i="10"/>
  <c r="P34" i="10"/>
  <c r="P33" i="10"/>
  <c r="P32" i="10"/>
  <c r="P31" i="10"/>
  <c r="P30" i="10"/>
  <c r="P29" i="10"/>
  <c r="P28" i="10"/>
  <c r="P27" i="10"/>
  <c r="P25" i="10"/>
  <c r="P24" i="10"/>
  <c r="P23" i="10"/>
  <c r="P22" i="10"/>
  <c r="P21" i="10"/>
  <c r="P20" i="10"/>
  <c r="P19" i="10"/>
  <c r="P18" i="10"/>
  <c r="P17" i="10"/>
  <c r="P16" i="10"/>
  <c r="P15" i="10"/>
  <c r="P14" i="10"/>
  <c r="P13" i="10"/>
  <c r="P12" i="10"/>
  <c r="O150" i="10"/>
  <c r="O149" i="10"/>
  <c r="O148" i="10"/>
  <c r="O147" i="10"/>
  <c r="O146" i="10"/>
  <c r="O145" i="10"/>
  <c r="O144" i="10"/>
  <c r="O142" i="10"/>
  <c r="O143" i="10" s="1"/>
  <c r="O141" i="10"/>
  <c r="O140" i="10"/>
  <c r="O139" i="10"/>
  <c r="O137" i="10"/>
  <c r="O136" i="10"/>
  <c r="O135" i="10"/>
  <c r="O134" i="10"/>
  <c r="O133" i="10"/>
  <c r="O132" i="10"/>
  <c r="O131" i="10"/>
  <c r="O130" i="10"/>
  <c r="O129" i="10"/>
  <c r="O128" i="10"/>
  <c r="O127" i="10"/>
  <c r="O126" i="10"/>
  <c r="O125" i="10"/>
  <c r="O123" i="10"/>
  <c r="O122" i="10"/>
  <c r="O121" i="10"/>
  <c r="O120" i="10"/>
  <c r="O119" i="10"/>
  <c r="O118" i="10"/>
  <c r="O117" i="10"/>
  <c r="O116" i="10"/>
  <c r="O124" i="10" s="1"/>
  <c r="O115" i="10"/>
  <c r="O114" i="10"/>
  <c r="O113" i="10"/>
  <c r="O112" i="10"/>
  <c r="O110" i="10"/>
  <c r="O109" i="10"/>
  <c r="O108" i="10"/>
  <c r="O107" i="10"/>
  <c r="O106" i="10"/>
  <c r="O105" i="10"/>
  <c r="O104" i="10"/>
  <c r="O103" i="10"/>
  <c r="O102" i="10"/>
  <c r="O101" i="10"/>
  <c r="O100" i="10"/>
  <c r="O99" i="10"/>
  <c r="O98" i="10"/>
  <c r="O97" i="10"/>
  <c r="O96" i="10"/>
  <c r="O95" i="10"/>
  <c r="O94" i="10"/>
  <c r="O93" i="10"/>
  <c r="O91" i="10"/>
  <c r="O90" i="10"/>
  <c r="O89" i="10"/>
  <c r="O88" i="10"/>
  <c r="O87" i="10"/>
  <c r="O86" i="10"/>
  <c r="O85" i="10"/>
  <c r="O84" i="10"/>
  <c r="O83" i="10"/>
  <c r="O82" i="10"/>
  <c r="O80" i="10"/>
  <c r="O79" i="10"/>
  <c r="O78" i="10"/>
  <c r="O77" i="10"/>
  <c r="O76" i="10"/>
  <c r="O81" i="10" s="1"/>
  <c r="O74" i="10"/>
  <c r="O73" i="10"/>
  <c r="O72" i="10"/>
  <c r="O71" i="10"/>
  <c r="O70" i="10"/>
  <c r="O69" i="10"/>
  <c r="O68" i="10"/>
  <c r="O67" i="10"/>
  <c r="O66" i="10"/>
  <c r="O65" i="10"/>
  <c r="O62" i="10"/>
  <c r="O61" i="10"/>
  <c r="O60" i="10"/>
  <c r="O59" i="10"/>
  <c r="O58" i="10"/>
  <c r="O57" i="10"/>
  <c r="O56" i="10"/>
  <c r="O55" i="10"/>
  <c r="O54" i="10"/>
  <c r="O53" i="10"/>
  <c r="O52" i="10"/>
  <c r="O51" i="10"/>
  <c r="O50" i="10"/>
  <c r="O48" i="10"/>
  <c r="O47" i="10"/>
  <c r="O46" i="10"/>
  <c r="O45" i="10"/>
  <c r="O49" i="10" s="1"/>
  <c r="O44" i="10"/>
  <c r="O43" i="10"/>
  <c r="O42" i="10"/>
  <c r="O41" i="10"/>
  <c r="O40" i="10"/>
  <c r="O39" i="10"/>
  <c r="O37" i="10"/>
  <c r="O36" i="10"/>
  <c r="O35" i="10"/>
  <c r="O34" i="10"/>
  <c r="O33" i="10"/>
  <c r="O32" i="10"/>
  <c r="O31" i="10"/>
  <c r="O30" i="10"/>
  <c r="O29" i="10"/>
  <c r="O28" i="10"/>
  <c r="O27" i="10"/>
  <c r="O25" i="10"/>
  <c r="O24" i="10"/>
  <c r="O23" i="10"/>
  <c r="O22" i="10"/>
  <c r="O21" i="10"/>
  <c r="O20" i="10"/>
  <c r="O19" i="10"/>
  <c r="O18" i="10"/>
  <c r="O17" i="10"/>
  <c r="O16" i="10"/>
  <c r="O15" i="10"/>
  <c r="O14" i="10"/>
  <c r="O13" i="10"/>
  <c r="O12" i="10"/>
  <c r="N150" i="10"/>
  <c r="M150" i="10"/>
  <c r="L150" i="10"/>
  <c r="K150" i="10"/>
  <c r="J150" i="10"/>
  <c r="I150" i="10"/>
  <c r="H150" i="10"/>
  <c r="G150" i="10"/>
  <c r="F150" i="10"/>
  <c r="E150" i="10"/>
  <c r="N149" i="10"/>
  <c r="M149" i="10"/>
  <c r="L149" i="10"/>
  <c r="K149" i="10"/>
  <c r="J149" i="10"/>
  <c r="I149" i="10"/>
  <c r="H149" i="10"/>
  <c r="G149" i="10"/>
  <c r="F149" i="10"/>
  <c r="E149" i="10"/>
  <c r="N148" i="10"/>
  <c r="M148" i="10"/>
  <c r="L148" i="10"/>
  <c r="K148" i="10"/>
  <c r="J148" i="10"/>
  <c r="I148" i="10"/>
  <c r="H148" i="10"/>
  <c r="G148" i="10"/>
  <c r="F148" i="10"/>
  <c r="E148" i="10"/>
  <c r="N147" i="10"/>
  <c r="M147" i="10"/>
  <c r="L147" i="10"/>
  <c r="K147" i="10"/>
  <c r="J147" i="10"/>
  <c r="I147" i="10"/>
  <c r="H147" i="10"/>
  <c r="G147" i="10"/>
  <c r="F147" i="10"/>
  <c r="E147" i="10"/>
  <c r="N146" i="10"/>
  <c r="M146" i="10"/>
  <c r="L146" i="10"/>
  <c r="K146" i="10"/>
  <c r="J146" i="10"/>
  <c r="I146" i="10"/>
  <c r="H146" i="10"/>
  <c r="G146" i="10"/>
  <c r="F146" i="10"/>
  <c r="E146" i="10"/>
  <c r="N145" i="10"/>
  <c r="M145" i="10"/>
  <c r="L145" i="10"/>
  <c r="K145" i="10"/>
  <c r="J145" i="10"/>
  <c r="I145" i="10"/>
  <c r="H145" i="10"/>
  <c r="G145" i="10"/>
  <c r="F145" i="10"/>
  <c r="E145" i="10"/>
  <c r="N144" i="10"/>
  <c r="M144" i="10"/>
  <c r="L144" i="10"/>
  <c r="K144" i="10"/>
  <c r="J144" i="10"/>
  <c r="I144" i="10"/>
  <c r="H144" i="10"/>
  <c r="G144" i="10"/>
  <c r="F144" i="10"/>
  <c r="E144" i="10"/>
  <c r="N142" i="10"/>
  <c r="M142" i="10"/>
  <c r="L142" i="10"/>
  <c r="K142" i="10"/>
  <c r="J142" i="10"/>
  <c r="I142" i="10"/>
  <c r="H142" i="10"/>
  <c r="G142" i="10"/>
  <c r="F142" i="10"/>
  <c r="E142" i="10"/>
  <c r="N141" i="10"/>
  <c r="M141" i="10"/>
  <c r="L141" i="10"/>
  <c r="K141" i="10"/>
  <c r="J141" i="10"/>
  <c r="I141" i="10"/>
  <c r="H141" i="10"/>
  <c r="G141" i="10"/>
  <c r="F141" i="10"/>
  <c r="E141" i="10"/>
  <c r="N140" i="10"/>
  <c r="M140" i="10"/>
  <c r="L140" i="10"/>
  <c r="K140" i="10"/>
  <c r="J140" i="10"/>
  <c r="I140" i="10"/>
  <c r="H140" i="10"/>
  <c r="G140" i="10"/>
  <c r="F140" i="10"/>
  <c r="E140" i="10"/>
  <c r="N139" i="10"/>
  <c r="M139" i="10"/>
  <c r="L139" i="10"/>
  <c r="K139" i="10"/>
  <c r="J139" i="10"/>
  <c r="I139" i="10"/>
  <c r="H139" i="10"/>
  <c r="G139" i="10"/>
  <c r="F139" i="10"/>
  <c r="E139" i="10"/>
  <c r="N137" i="10"/>
  <c r="M137" i="10"/>
  <c r="L137" i="10"/>
  <c r="K137" i="10"/>
  <c r="J137" i="10"/>
  <c r="I137" i="10"/>
  <c r="H137" i="10"/>
  <c r="G137" i="10"/>
  <c r="F137" i="10"/>
  <c r="E137" i="10"/>
  <c r="N136" i="10"/>
  <c r="M136" i="10"/>
  <c r="L136" i="10"/>
  <c r="K136" i="10"/>
  <c r="J136" i="10"/>
  <c r="I136" i="10"/>
  <c r="H136" i="10"/>
  <c r="G136" i="10"/>
  <c r="F136" i="10"/>
  <c r="E136" i="10"/>
  <c r="N135" i="10"/>
  <c r="M135" i="10"/>
  <c r="L135" i="10"/>
  <c r="K135" i="10"/>
  <c r="J135" i="10"/>
  <c r="I135" i="10"/>
  <c r="H135" i="10"/>
  <c r="G135" i="10"/>
  <c r="F135" i="10"/>
  <c r="E135" i="10"/>
  <c r="N134" i="10"/>
  <c r="M134" i="10"/>
  <c r="L134" i="10"/>
  <c r="K134" i="10"/>
  <c r="J134" i="10"/>
  <c r="I134" i="10"/>
  <c r="H134" i="10"/>
  <c r="G134" i="10"/>
  <c r="F134" i="10"/>
  <c r="E134" i="10"/>
  <c r="N133" i="10"/>
  <c r="M133" i="10"/>
  <c r="L133" i="10"/>
  <c r="K133" i="10"/>
  <c r="J133" i="10"/>
  <c r="I133" i="10"/>
  <c r="H133" i="10"/>
  <c r="G133" i="10"/>
  <c r="F133" i="10"/>
  <c r="E133" i="10"/>
  <c r="N132" i="10"/>
  <c r="M132" i="10"/>
  <c r="L132" i="10"/>
  <c r="K132" i="10"/>
  <c r="J132" i="10"/>
  <c r="I132" i="10"/>
  <c r="H132" i="10"/>
  <c r="G132" i="10"/>
  <c r="F132" i="10"/>
  <c r="E132" i="10"/>
  <c r="N131" i="10"/>
  <c r="M131" i="10"/>
  <c r="L131" i="10"/>
  <c r="K131" i="10"/>
  <c r="J131" i="10"/>
  <c r="I131" i="10"/>
  <c r="H131" i="10"/>
  <c r="G131" i="10"/>
  <c r="F131" i="10"/>
  <c r="E131" i="10"/>
  <c r="N130" i="10"/>
  <c r="M130" i="10"/>
  <c r="L130" i="10"/>
  <c r="K130" i="10"/>
  <c r="J130" i="10"/>
  <c r="I130" i="10"/>
  <c r="H130" i="10"/>
  <c r="G130" i="10"/>
  <c r="F130" i="10"/>
  <c r="E130" i="10"/>
  <c r="N129" i="10"/>
  <c r="M129" i="10"/>
  <c r="L129" i="10"/>
  <c r="K129" i="10"/>
  <c r="J129" i="10"/>
  <c r="I129" i="10"/>
  <c r="H129" i="10"/>
  <c r="G129" i="10"/>
  <c r="F129" i="10"/>
  <c r="E129" i="10"/>
  <c r="N128" i="10"/>
  <c r="M128" i="10"/>
  <c r="L128" i="10"/>
  <c r="K128" i="10"/>
  <c r="J128" i="10"/>
  <c r="I128" i="10"/>
  <c r="H128" i="10"/>
  <c r="G128" i="10"/>
  <c r="F128" i="10"/>
  <c r="E128" i="10"/>
  <c r="N127" i="10"/>
  <c r="M127" i="10"/>
  <c r="L127" i="10"/>
  <c r="K127" i="10"/>
  <c r="J127" i="10"/>
  <c r="I127" i="10"/>
  <c r="H127" i="10"/>
  <c r="G127" i="10"/>
  <c r="F127" i="10"/>
  <c r="E127" i="10"/>
  <c r="N126" i="10"/>
  <c r="M126" i="10"/>
  <c r="L126" i="10"/>
  <c r="K126" i="10"/>
  <c r="J126" i="10"/>
  <c r="I126" i="10"/>
  <c r="H126" i="10"/>
  <c r="G126" i="10"/>
  <c r="F126" i="10"/>
  <c r="E126" i="10"/>
  <c r="N125" i="10"/>
  <c r="M125" i="10"/>
  <c r="L125" i="10"/>
  <c r="K125" i="10"/>
  <c r="J125" i="10"/>
  <c r="I125" i="10"/>
  <c r="H125" i="10"/>
  <c r="G125" i="10"/>
  <c r="F125" i="10"/>
  <c r="E125" i="10"/>
  <c r="N123" i="10"/>
  <c r="M123" i="10"/>
  <c r="L123" i="10"/>
  <c r="K123" i="10"/>
  <c r="J123" i="10"/>
  <c r="I123" i="10"/>
  <c r="H123" i="10"/>
  <c r="G123" i="10"/>
  <c r="F123" i="10"/>
  <c r="E123" i="10"/>
  <c r="N122" i="10"/>
  <c r="M122" i="10"/>
  <c r="L122" i="10"/>
  <c r="K122" i="10"/>
  <c r="J122" i="10"/>
  <c r="I122" i="10"/>
  <c r="H122" i="10"/>
  <c r="G122" i="10"/>
  <c r="F122" i="10"/>
  <c r="E122" i="10"/>
  <c r="N121" i="10"/>
  <c r="M121" i="10"/>
  <c r="L121" i="10"/>
  <c r="K121" i="10"/>
  <c r="J121" i="10"/>
  <c r="I121" i="10"/>
  <c r="H121" i="10"/>
  <c r="G121" i="10"/>
  <c r="F121" i="10"/>
  <c r="E121" i="10"/>
  <c r="N120" i="10"/>
  <c r="M120" i="10"/>
  <c r="L120" i="10"/>
  <c r="K120" i="10"/>
  <c r="J120" i="10"/>
  <c r="I120" i="10"/>
  <c r="H120" i="10"/>
  <c r="G120" i="10"/>
  <c r="F120" i="10"/>
  <c r="E120" i="10"/>
  <c r="N119" i="10"/>
  <c r="M119" i="10"/>
  <c r="L119" i="10"/>
  <c r="K119" i="10"/>
  <c r="J119" i="10"/>
  <c r="I119" i="10"/>
  <c r="H119" i="10"/>
  <c r="G119" i="10"/>
  <c r="F119" i="10"/>
  <c r="E119" i="10"/>
  <c r="N118" i="10"/>
  <c r="M118" i="10"/>
  <c r="L118" i="10"/>
  <c r="K118" i="10"/>
  <c r="J118" i="10"/>
  <c r="I118" i="10"/>
  <c r="H118" i="10"/>
  <c r="G118" i="10"/>
  <c r="F118" i="10"/>
  <c r="E118" i="10"/>
  <c r="N117" i="10"/>
  <c r="M117" i="10"/>
  <c r="L117" i="10"/>
  <c r="K117" i="10"/>
  <c r="J117" i="10"/>
  <c r="I117" i="10"/>
  <c r="H117" i="10"/>
  <c r="G117" i="10"/>
  <c r="F117" i="10"/>
  <c r="E117" i="10"/>
  <c r="N116" i="10"/>
  <c r="M116" i="10"/>
  <c r="L116" i="10"/>
  <c r="K116" i="10"/>
  <c r="J116" i="10"/>
  <c r="I116" i="10"/>
  <c r="H116" i="10"/>
  <c r="G116" i="10"/>
  <c r="F116" i="10"/>
  <c r="E116" i="10"/>
  <c r="N115" i="10"/>
  <c r="M115" i="10"/>
  <c r="L115" i="10"/>
  <c r="K115" i="10"/>
  <c r="J115" i="10"/>
  <c r="I115" i="10"/>
  <c r="H115" i="10"/>
  <c r="G115" i="10"/>
  <c r="F115" i="10"/>
  <c r="E115" i="10"/>
  <c r="N114" i="10"/>
  <c r="M114" i="10"/>
  <c r="L114" i="10"/>
  <c r="K114" i="10"/>
  <c r="J114" i="10"/>
  <c r="I114" i="10"/>
  <c r="H114" i="10"/>
  <c r="G114" i="10"/>
  <c r="F114" i="10"/>
  <c r="E114" i="10"/>
  <c r="N113" i="10"/>
  <c r="M113" i="10"/>
  <c r="L113" i="10"/>
  <c r="K113" i="10"/>
  <c r="J113" i="10"/>
  <c r="I113" i="10"/>
  <c r="H113" i="10"/>
  <c r="G113" i="10"/>
  <c r="F113" i="10"/>
  <c r="E113" i="10"/>
  <c r="N112" i="10"/>
  <c r="M112" i="10"/>
  <c r="L112" i="10"/>
  <c r="K112" i="10"/>
  <c r="J112" i="10"/>
  <c r="I112" i="10"/>
  <c r="H112" i="10"/>
  <c r="G112" i="10"/>
  <c r="F112" i="10"/>
  <c r="E112" i="10"/>
  <c r="N110" i="10"/>
  <c r="M110" i="10"/>
  <c r="N109" i="10"/>
  <c r="M109" i="10"/>
  <c r="L109" i="10"/>
  <c r="K109" i="10"/>
  <c r="J109" i="10"/>
  <c r="I109" i="10"/>
  <c r="H109" i="10"/>
  <c r="G109" i="10"/>
  <c r="F109" i="10"/>
  <c r="E109" i="10"/>
  <c r="N108" i="10"/>
  <c r="M108" i="10"/>
  <c r="L108" i="10"/>
  <c r="K108" i="10"/>
  <c r="J108" i="10"/>
  <c r="I108" i="10"/>
  <c r="H108" i="10"/>
  <c r="G108" i="10"/>
  <c r="F108" i="10"/>
  <c r="E108" i="10"/>
  <c r="N107" i="10"/>
  <c r="M107" i="10"/>
  <c r="L107" i="10"/>
  <c r="K107" i="10"/>
  <c r="J107" i="10"/>
  <c r="I107" i="10"/>
  <c r="H107" i="10"/>
  <c r="G107" i="10"/>
  <c r="F107" i="10"/>
  <c r="E107" i="10"/>
  <c r="N106" i="10"/>
  <c r="M106" i="10"/>
  <c r="L106" i="10"/>
  <c r="K106" i="10"/>
  <c r="J106" i="10"/>
  <c r="I106" i="10"/>
  <c r="H106" i="10"/>
  <c r="G106" i="10"/>
  <c r="F106" i="10"/>
  <c r="E106" i="10"/>
  <c r="N105" i="10"/>
  <c r="M105" i="10"/>
  <c r="L105" i="10"/>
  <c r="K105" i="10"/>
  <c r="J105" i="10"/>
  <c r="I105" i="10"/>
  <c r="H105" i="10"/>
  <c r="G105" i="10"/>
  <c r="F105" i="10"/>
  <c r="E105" i="10"/>
  <c r="N104" i="10"/>
  <c r="M104" i="10"/>
  <c r="L104" i="10"/>
  <c r="K104" i="10"/>
  <c r="J104" i="10"/>
  <c r="I104" i="10"/>
  <c r="H104" i="10"/>
  <c r="G104" i="10"/>
  <c r="F104" i="10"/>
  <c r="E104" i="10"/>
  <c r="N103" i="10"/>
  <c r="M103" i="10"/>
  <c r="L103" i="10"/>
  <c r="K103" i="10"/>
  <c r="J103" i="10"/>
  <c r="I103" i="10"/>
  <c r="H103" i="10"/>
  <c r="G103" i="10"/>
  <c r="F103" i="10"/>
  <c r="E103" i="10"/>
  <c r="N102" i="10"/>
  <c r="M102" i="10"/>
  <c r="L102" i="10"/>
  <c r="K102" i="10"/>
  <c r="J102" i="10"/>
  <c r="I102" i="10"/>
  <c r="H102" i="10"/>
  <c r="G102" i="10"/>
  <c r="F102" i="10"/>
  <c r="E102" i="10"/>
  <c r="N101" i="10"/>
  <c r="M101" i="10"/>
  <c r="L101" i="10"/>
  <c r="K101" i="10"/>
  <c r="J101" i="10"/>
  <c r="I101" i="10"/>
  <c r="H101" i="10"/>
  <c r="G101" i="10"/>
  <c r="F101" i="10"/>
  <c r="E101" i="10"/>
  <c r="N100" i="10"/>
  <c r="M100" i="10"/>
  <c r="L100" i="10"/>
  <c r="K100" i="10"/>
  <c r="J100" i="10"/>
  <c r="I100" i="10"/>
  <c r="H100" i="10"/>
  <c r="G100" i="10"/>
  <c r="F100" i="10"/>
  <c r="E100" i="10"/>
  <c r="N99" i="10"/>
  <c r="M99" i="10"/>
  <c r="L99" i="10"/>
  <c r="K99" i="10"/>
  <c r="J99" i="10"/>
  <c r="I99" i="10"/>
  <c r="H99" i="10"/>
  <c r="G99" i="10"/>
  <c r="F99" i="10"/>
  <c r="E99" i="10"/>
  <c r="N98" i="10"/>
  <c r="M98" i="10"/>
  <c r="L98" i="10"/>
  <c r="K98" i="10"/>
  <c r="J98" i="10"/>
  <c r="I98" i="10"/>
  <c r="H98" i="10"/>
  <c r="G98" i="10"/>
  <c r="F98" i="10"/>
  <c r="E98" i="10"/>
  <c r="N97" i="10"/>
  <c r="M97" i="10"/>
  <c r="L97" i="10"/>
  <c r="K97" i="10"/>
  <c r="J97" i="10"/>
  <c r="I97" i="10"/>
  <c r="H97" i="10"/>
  <c r="G97" i="10"/>
  <c r="F97" i="10"/>
  <c r="E97" i="10"/>
  <c r="N96" i="10"/>
  <c r="M96" i="10"/>
  <c r="L96" i="10"/>
  <c r="K96" i="10"/>
  <c r="J96" i="10"/>
  <c r="I96" i="10"/>
  <c r="H96" i="10"/>
  <c r="G96" i="10"/>
  <c r="F96" i="10"/>
  <c r="E96" i="10"/>
  <c r="N95" i="10"/>
  <c r="M95" i="10"/>
  <c r="L95" i="10"/>
  <c r="K95" i="10"/>
  <c r="J95" i="10"/>
  <c r="I95" i="10"/>
  <c r="H95" i="10"/>
  <c r="G95" i="10"/>
  <c r="F95" i="10"/>
  <c r="E95" i="10"/>
  <c r="N94" i="10"/>
  <c r="M94" i="10"/>
  <c r="L94" i="10"/>
  <c r="K94" i="10"/>
  <c r="J94" i="10"/>
  <c r="I94" i="10"/>
  <c r="H94" i="10"/>
  <c r="G94" i="10"/>
  <c r="F94" i="10"/>
  <c r="E94" i="10"/>
  <c r="N93" i="10"/>
  <c r="M93" i="10"/>
  <c r="L93" i="10"/>
  <c r="K93" i="10"/>
  <c r="J93" i="10"/>
  <c r="I93" i="10"/>
  <c r="H93" i="10"/>
  <c r="G93" i="10"/>
  <c r="F93" i="10"/>
  <c r="E93" i="10"/>
  <c r="N91" i="10"/>
  <c r="M91" i="10"/>
  <c r="L91" i="10"/>
  <c r="K91" i="10"/>
  <c r="J91" i="10"/>
  <c r="I91" i="10"/>
  <c r="H91" i="10"/>
  <c r="G91" i="10"/>
  <c r="F91" i="10"/>
  <c r="E91" i="10"/>
  <c r="N90" i="10"/>
  <c r="M90" i="10"/>
  <c r="L90" i="10"/>
  <c r="K90" i="10"/>
  <c r="J90" i="10"/>
  <c r="I90" i="10"/>
  <c r="H90" i="10"/>
  <c r="G90" i="10"/>
  <c r="F90" i="10"/>
  <c r="E90" i="10"/>
  <c r="N89" i="10"/>
  <c r="M89" i="10"/>
  <c r="L89" i="10"/>
  <c r="K89" i="10"/>
  <c r="J89" i="10"/>
  <c r="I89" i="10"/>
  <c r="H89" i="10"/>
  <c r="G89" i="10"/>
  <c r="F89" i="10"/>
  <c r="E89" i="10"/>
  <c r="N88" i="10"/>
  <c r="M88" i="10"/>
  <c r="L88" i="10"/>
  <c r="K88" i="10"/>
  <c r="J88" i="10"/>
  <c r="I88" i="10"/>
  <c r="H88" i="10"/>
  <c r="G88" i="10"/>
  <c r="F88" i="10"/>
  <c r="E88" i="10"/>
  <c r="N87" i="10"/>
  <c r="M87" i="10"/>
  <c r="L87" i="10"/>
  <c r="K87" i="10"/>
  <c r="J87" i="10"/>
  <c r="I87" i="10"/>
  <c r="H87" i="10"/>
  <c r="G87" i="10"/>
  <c r="F87" i="10"/>
  <c r="E87" i="10"/>
  <c r="N86" i="10"/>
  <c r="M86" i="10"/>
  <c r="L86" i="10"/>
  <c r="K86" i="10"/>
  <c r="J86" i="10"/>
  <c r="I86" i="10"/>
  <c r="H86" i="10"/>
  <c r="G86" i="10"/>
  <c r="F86" i="10"/>
  <c r="E86" i="10"/>
  <c r="N85" i="10"/>
  <c r="M85" i="10"/>
  <c r="L85" i="10"/>
  <c r="K85" i="10"/>
  <c r="J85" i="10"/>
  <c r="I85" i="10"/>
  <c r="H85" i="10"/>
  <c r="G85" i="10"/>
  <c r="F85" i="10"/>
  <c r="E85" i="10"/>
  <c r="N84" i="10"/>
  <c r="M84" i="10"/>
  <c r="L84" i="10"/>
  <c r="K84" i="10"/>
  <c r="J84" i="10"/>
  <c r="I84" i="10"/>
  <c r="H84" i="10"/>
  <c r="G84" i="10"/>
  <c r="F84" i="10"/>
  <c r="E84" i="10"/>
  <c r="N83" i="10"/>
  <c r="M83" i="10"/>
  <c r="L83" i="10"/>
  <c r="K83" i="10"/>
  <c r="J83" i="10"/>
  <c r="I83" i="10"/>
  <c r="H83" i="10"/>
  <c r="G83" i="10"/>
  <c r="F83" i="10"/>
  <c r="E83" i="10"/>
  <c r="N82" i="10"/>
  <c r="M82" i="10"/>
  <c r="L82" i="10"/>
  <c r="K82" i="10"/>
  <c r="J82" i="10"/>
  <c r="I82" i="10"/>
  <c r="H82" i="10"/>
  <c r="G82" i="10"/>
  <c r="F82" i="10"/>
  <c r="E82" i="10"/>
  <c r="N80" i="10"/>
  <c r="M80" i="10"/>
  <c r="L80" i="10"/>
  <c r="K80" i="10"/>
  <c r="J80" i="10"/>
  <c r="I80" i="10"/>
  <c r="H80" i="10"/>
  <c r="G80" i="10"/>
  <c r="F80" i="10"/>
  <c r="E80" i="10"/>
  <c r="N79" i="10"/>
  <c r="M79" i="10"/>
  <c r="L79" i="10"/>
  <c r="K79" i="10"/>
  <c r="J79" i="10"/>
  <c r="I79" i="10"/>
  <c r="H79" i="10"/>
  <c r="G79" i="10"/>
  <c r="F79" i="10"/>
  <c r="E79" i="10"/>
  <c r="N78" i="10"/>
  <c r="M78" i="10"/>
  <c r="L78" i="10"/>
  <c r="K78" i="10"/>
  <c r="J78" i="10"/>
  <c r="I78" i="10"/>
  <c r="H78" i="10"/>
  <c r="G78" i="10"/>
  <c r="F78" i="10"/>
  <c r="E78" i="10"/>
  <c r="N77" i="10"/>
  <c r="M77" i="10"/>
  <c r="L77" i="10"/>
  <c r="K77" i="10"/>
  <c r="J77" i="10"/>
  <c r="I77" i="10"/>
  <c r="H77" i="10"/>
  <c r="G77" i="10"/>
  <c r="F77" i="10"/>
  <c r="E77" i="10"/>
  <c r="N76" i="10"/>
  <c r="M76" i="10"/>
  <c r="L76" i="10"/>
  <c r="K76" i="10"/>
  <c r="J76" i="10"/>
  <c r="I76" i="10"/>
  <c r="H76" i="10"/>
  <c r="G76" i="10"/>
  <c r="F76" i="10"/>
  <c r="E76" i="10"/>
  <c r="N74" i="10"/>
  <c r="M74" i="10"/>
  <c r="L74" i="10"/>
  <c r="K74" i="10"/>
  <c r="J74" i="10"/>
  <c r="I74" i="10"/>
  <c r="H74" i="10"/>
  <c r="G74" i="10"/>
  <c r="F74" i="10"/>
  <c r="E74" i="10"/>
  <c r="N73" i="10"/>
  <c r="M73" i="10"/>
  <c r="L73" i="10"/>
  <c r="K73" i="10"/>
  <c r="J73" i="10"/>
  <c r="I73" i="10"/>
  <c r="H73" i="10"/>
  <c r="G73" i="10"/>
  <c r="F73" i="10"/>
  <c r="E73" i="10"/>
  <c r="N72" i="10"/>
  <c r="M72" i="10"/>
  <c r="L72" i="10"/>
  <c r="K72" i="10"/>
  <c r="J72" i="10"/>
  <c r="I72" i="10"/>
  <c r="H72" i="10"/>
  <c r="G72" i="10"/>
  <c r="F72" i="10"/>
  <c r="E72" i="10"/>
  <c r="N71" i="10"/>
  <c r="M71" i="10"/>
  <c r="L71" i="10"/>
  <c r="K71" i="10"/>
  <c r="J71" i="10"/>
  <c r="I71" i="10"/>
  <c r="H71" i="10"/>
  <c r="G71" i="10"/>
  <c r="F71" i="10"/>
  <c r="E71" i="10"/>
  <c r="N70" i="10"/>
  <c r="M70" i="10"/>
  <c r="L70" i="10"/>
  <c r="K70" i="10"/>
  <c r="J70" i="10"/>
  <c r="I70" i="10"/>
  <c r="H70" i="10"/>
  <c r="G70" i="10"/>
  <c r="F70" i="10"/>
  <c r="E70" i="10"/>
  <c r="N69" i="10"/>
  <c r="M69" i="10"/>
  <c r="L69" i="10"/>
  <c r="K69" i="10"/>
  <c r="J69" i="10"/>
  <c r="I69" i="10"/>
  <c r="H69" i="10"/>
  <c r="G69" i="10"/>
  <c r="F69" i="10"/>
  <c r="E69" i="10"/>
  <c r="N68" i="10"/>
  <c r="M68" i="10"/>
  <c r="L68" i="10"/>
  <c r="K68" i="10"/>
  <c r="J68" i="10"/>
  <c r="I68" i="10"/>
  <c r="H68" i="10"/>
  <c r="G68" i="10"/>
  <c r="F68" i="10"/>
  <c r="E68" i="10"/>
  <c r="N67" i="10"/>
  <c r="M67" i="10"/>
  <c r="L67" i="10"/>
  <c r="K67" i="10"/>
  <c r="J67" i="10"/>
  <c r="I67" i="10"/>
  <c r="H67" i="10"/>
  <c r="G67" i="10"/>
  <c r="F67" i="10"/>
  <c r="E67" i="10"/>
  <c r="N66" i="10"/>
  <c r="M66" i="10"/>
  <c r="L66" i="10"/>
  <c r="K66" i="10"/>
  <c r="J66" i="10"/>
  <c r="I66" i="10"/>
  <c r="H66" i="10"/>
  <c r="G66" i="10"/>
  <c r="F66" i="10"/>
  <c r="E66" i="10"/>
  <c r="N65" i="10"/>
  <c r="M65" i="10"/>
  <c r="L65" i="10"/>
  <c r="K65" i="10"/>
  <c r="J65" i="10"/>
  <c r="I65" i="10"/>
  <c r="H65" i="10"/>
  <c r="G65" i="10"/>
  <c r="F65" i="10"/>
  <c r="E65" i="10"/>
  <c r="N62" i="10"/>
  <c r="M62" i="10"/>
  <c r="L62" i="10"/>
  <c r="K62" i="10"/>
  <c r="J62" i="10"/>
  <c r="I62" i="10"/>
  <c r="H62" i="10"/>
  <c r="G62" i="10"/>
  <c r="F62" i="10"/>
  <c r="E62" i="10"/>
  <c r="N61" i="10"/>
  <c r="M61" i="10"/>
  <c r="L61" i="10"/>
  <c r="K61" i="10"/>
  <c r="J61" i="10"/>
  <c r="I61" i="10"/>
  <c r="H61" i="10"/>
  <c r="G61" i="10"/>
  <c r="F61" i="10"/>
  <c r="E61" i="10"/>
  <c r="N60" i="10"/>
  <c r="M60" i="10"/>
  <c r="L60" i="10"/>
  <c r="K60" i="10"/>
  <c r="J60" i="10"/>
  <c r="I60" i="10"/>
  <c r="H60" i="10"/>
  <c r="G60" i="10"/>
  <c r="F60" i="10"/>
  <c r="E60" i="10"/>
  <c r="N59" i="10"/>
  <c r="M59" i="10"/>
  <c r="L59" i="10"/>
  <c r="K59" i="10"/>
  <c r="J59" i="10"/>
  <c r="I59" i="10"/>
  <c r="H59" i="10"/>
  <c r="G59" i="10"/>
  <c r="F59" i="10"/>
  <c r="E59" i="10"/>
  <c r="N58" i="10"/>
  <c r="M58" i="10"/>
  <c r="L58" i="10"/>
  <c r="K58" i="10"/>
  <c r="J58" i="10"/>
  <c r="I58" i="10"/>
  <c r="H58" i="10"/>
  <c r="G58" i="10"/>
  <c r="F58" i="10"/>
  <c r="E58" i="10"/>
  <c r="N57" i="10"/>
  <c r="M57" i="10"/>
  <c r="L57" i="10"/>
  <c r="K57" i="10"/>
  <c r="J57" i="10"/>
  <c r="I57" i="10"/>
  <c r="H57" i="10"/>
  <c r="G57" i="10"/>
  <c r="F57" i="10"/>
  <c r="E57" i="10"/>
  <c r="N56" i="10"/>
  <c r="M56" i="10"/>
  <c r="L56" i="10"/>
  <c r="K56" i="10"/>
  <c r="J56" i="10"/>
  <c r="I56" i="10"/>
  <c r="H56" i="10"/>
  <c r="G56" i="10"/>
  <c r="F56" i="10"/>
  <c r="E56" i="10"/>
  <c r="N55" i="10"/>
  <c r="M55" i="10"/>
  <c r="L55" i="10"/>
  <c r="K55" i="10"/>
  <c r="J55" i="10"/>
  <c r="I55" i="10"/>
  <c r="H55" i="10"/>
  <c r="G55" i="10"/>
  <c r="F55" i="10"/>
  <c r="E55" i="10"/>
  <c r="N54" i="10"/>
  <c r="M54" i="10"/>
  <c r="L54" i="10"/>
  <c r="K54" i="10"/>
  <c r="J54" i="10"/>
  <c r="I54" i="10"/>
  <c r="H54" i="10"/>
  <c r="G54" i="10"/>
  <c r="F54" i="10"/>
  <c r="E54" i="10"/>
  <c r="N53" i="10"/>
  <c r="M53" i="10"/>
  <c r="L53" i="10"/>
  <c r="K53" i="10"/>
  <c r="J53" i="10"/>
  <c r="I53" i="10"/>
  <c r="H53" i="10"/>
  <c r="G53" i="10"/>
  <c r="F53" i="10"/>
  <c r="E53" i="10"/>
  <c r="N52" i="10"/>
  <c r="M52" i="10"/>
  <c r="L52" i="10"/>
  <c r="K52" i="10"/>
  <c r="J52" i="10"/>
  <c r="I52" i="10"/>
  <c r="H52" i="10"/>
  <c r="G52" i="10"/>
  <c r="F52" i="10"/>
  <c r="E52" i="10"/>
  <c r="N51" i="10"/>
  <c r="M51" i="10"/>
  <c r="L51" i="10"/>
  <c r="K51" i="10"/>
  <c r="J51" i="10"/>
  <c r="I51" i="10"/>
  <c r="H51" i="10"/>
  <c r="G51" i="10"/>
  <c r="F51" i="10"/>
  <c r="E51" i="10"/>
  <c r="N50" i="10"/>
  <c r="M50" i="10"/>
  <c r="L50" i="10"/>
  <c r="K50" i="10"/>
  <c r="J50" i="10"/>
  <c r="I50" i="10"/>
  <c r="H50" i="10"/>
  <c r="G50" i="10"/>
  <c r="F50" i="10"/>
  <c r="E50" i="10"/>
  <c r="N48" i="10"/>
  <c r="M48" i="10"/>
  <c r="L48" i="10"/>
  <c r="K48" i="10"/>
  <c r="J48" i="10"/>
  <c r="I48" i="10"/>
  <c r="H48" i="10"/>
  <c r="G48" i="10"/>
  <c r="F48" i="10"/>
  <c r="E48" i="10"/>
  <c r="N47" i="10"/>
  <c r="M47" i="10"/>
  <c r="L47" i="10"/>
  <c r="K47" i="10"/>
  <c r="J47" i="10"/>
  <c r="I47" i="10"/>
  <c r="H47" i="10"/>
  <c r="G47" i="10"/>
  <c r="F47" i="10"/>
  <c r="E47" i="10"/>
  <c r="N46" i="10"/>
  <c r="M46" i="10"/>
  <c r="L46" i="10"/>
  <c r="K46" i="10"/>
  <c r="J46" i="10"/>
  <c r="I46" i="10"/>
  <c r="H46" i="10"/>
  <c r="G46" i="10"/>
  <c r="F46" i="10"/>
  <c r="E46" i="10"/>
  <c r="N45" i="10"/>
  <c r="M45" i="10"/>
  <c r="L45" i="10"/>
  <c r="K45" i="10"/>
  <c r="J45" i="10"/>
  <c r="I45" i="10"/>
  <c r="H45" i="10"/>
  <c r="G45" i="10"/>
  <c r="F45" i="10"/>
  <c r="E45" i="10"/>
  <c r="N44" i="10"/>
  <c r="M44" i="10"/>
  <c r="L44" i="10"/>
  <c r="K44" i="10"/>
  <c r="J44" i="10"/>
  <c r="I44" i="10"/>
  <c r="H44" i="10"/>
  <c r="G44" i="10"/>
  <c r="F44" i="10"/>
  <c r="E44" i="10"/>
  <c r="N43" i="10"/>
  <c r="M43" i="10"/>
  <c r="L43" i="10"/>
  <c r="K43" i="10"/>
  <c r="J43" i="10"/>
  <c r="I43" i="10"/>
  <c r="H43" i="10"/>
  <c r="G43" i="10"/>
  <c r="F43" i="10"/>
  <c r="E43" i="10"/>
  <c r="N42" i="10"/>
  <c r="M42" i="10"/>
  <c r="L42" i="10"/>
  <c r="K42" i="10"/>
  <c r="J42" i="10"/>
  <c r="I42" i="10"/>
  <c r="H42" i="10"/>
  <c r="G42" i="10"/>
  <c r="F42" i="10"/>
  <c r="E42" i="10"/>
  <c r="N41" i="10"/>
  <c r="M41" i="10"/>
  <c r="L41" i="10"/>
  <c r="K41" i="10"/>
  <c r="J41" i="10"/>
  <c r="I41" i="10"/>
  <c r="H41" i="10"/>
  <c r="G41" i="10"/>
  <c r="F41" i="10"/>
  <c r="E41" i="10"/>
  <c r="N40" i="10"/>
  <c r="M40" i="10"/>
  <c r="L40" i="10"/>
  <c r="K40" i="10"/>
  <c r="J40" i="10"/>
  <c r="I40" i="10"/>
  <c r="H40" i="10"/>
  <c r="G40" i="10"/>
  <c r="F40" i="10"/>
  <c r="E40" i="10"/>
  <c r="N39" i="10"/>
  <c r="M39" i="10"/>
  <c r="L39" i="10"/>
  <c r="K39" i="10"/>
  <c r="J39" i="10"/>
  <c r="I39" i="10"/>
  <c r="H39" i="10"/>
  <c r="G39" i="10"/>
  <c r="F39" i="10"/>
  <c r="E39" i="10"/>
  <c r="N37" i="10"/>
  <c r="M37" i="10"/>
  <c r="L37" i="10"/>
  <c r="K37" i="10"/>
  <c r="J37" i="10"/>
  <c r="I37" i="10"/>
  <c r="H37" i="10"/>
  <c r="G37" i="10"/>
  <c r="F37" i="10"/>
  <c r="E37" i="10"/>
  <c r="N36" i="10"/>
  <c r="M36" i="10"/>
  <c r="L36" i="10"/>
  <c r="K36" i="10"/>
  <c r="J36" i="10"/>
  <c r="I36" i="10"/>
  <c r="H36" i="10"/>
  <c r="G36" i="10"/>
  <c r="F36" i="10"/>
  <c r="E36" i="10"/>
  <c r="N35" i="10"/>
  <c r="M35" i="10"/>
  <c r="L35" i="10"/>
  <c r="K35" i="10"/>
  <c r="J35" i="10"/>
  <c r="I35" i="10"/>
  <c r="H35" i="10"/>
  <c r="G35" i="10"/>
  <c r="F35" i="10"/>
  <c r="E35" i="10"/>
  <c r="N34" i="10"/>
  <c r="M34" i="10"/>
  <c r="L34" i="10"/>
  <c r="K34" i="10"/>
  <c r="J34" i="10"/>
  <c r="I34" i="10"/>
  <c r="H34" i="10"/>
  <c r="G34" i="10"/>
  <c r="F34" i="10"/>
  <c r="E34" i="10"/>
  <c r="N33" i="10"/>
  <c r="M33" i="10"/>
  <c r="L33" i="10"/>
  <c r="K33" i="10"/>
  <c r="J33" i="10"/>
  <c r="I33" i="10"/>
  <c r="H33" i="10"/>
  <c r="G33" i="10"/>
  <c r="F33" i="10"/>
  <c r="E33" i="10"/>
  <c r="N32" i="10"/>
  <c r="M32" i="10"/>
  <c r="L32" i="10"/>
  <c r="K32" i="10"/>
  <c r="J32" i="10"/>
  <c r="I32" i="10"/>
  <c r="H32" i="10"/>
  <c r="G32" i="10"/>
  <c r="F32" i="10"/>
  <c r="E32" i="10"/>
  <c r="N31" i="10"/>
  <c r="M31" i="10"/>
  <c r="L31" i="10"/>
  <c r="K31" i="10"/>
  <c r="J31" i="10"/>
  <c r="I31" i="10"/>
  <c r="H31" i="10"/>
  <c r="G31" i="10"/>
  <c r="F31" i="10"/>
  <c r="E31" i="10"/>
  <c r="N30" i="10"/>
  <c r="M30" i="10"/>
  <c r="L30" i="10"/>
  <c r="K30" i="10"/>
  <c r="J30" i="10"/>
  <c r="I30" i="10"/>
  <c r="H30" i="10"/>
  <c r="G30" i="10"/>
  <c r="F30" i="10"/>
  <c r="E30" i="10"/>
  <c r="N29" i="10"/>
  <c r="M29" i="10"/>
  <c r="L29" i="10"/>
  <c r="K29" i="10"/>
  <c r="J29" i="10"/>
  <c r="I29" i="10"/>
  <c r="H29" i="10"/>
  <c r="G29" i="10"/>
  <c r="F29" i="10"/>
  <c r="E29" i="10"/>
  <c r="N28" i="10"/>
  <c r="M28" i="10"/>
  <c r="L28" i="10"/>
  <c r="K28" i="10"/>
  <c r="J28" i="10"/>
  <c r="I28" i="10"/>
  <c r="H28" i="10"/>
  <c r="G28" i="10"/>
  <c r="F28" i="10"/>
  <c r="E28" i="10"/>
  <c r="N27" i="10"/>
  <c r="M27" i="10"/>
  <c r="L27" i="10"/>
  <c r="K27" i="10"/>
  <c r="J27" i="10"/>
  <c r="I27" i="10"/>
  <c r="H27" i="10"/>
  <c r="G27" i="10"/>
  <c r="F27" i="10"/>
  <c r="E27" i="10"/>
  <c r="N25" i="10"/>
  <c r="M25" i="10"/>
  <c r="L25" i="10"/>
  <c r="K25" i="10"/>
  <c r="J25" i="10"/>
  <c r="I25" i="10"/>
  <c r="H25" i="10"/>
  <c r="G25" i="10"/>
  <c r="F25" i="10"/>
  <c r="E25" i="10"/>
  <c r="N24" i="10"/>
  <c r="M24" i="10"/>
  <c r="L24" i="10"/>
  <c r="K24" i="10"/>
  <c r="J24" i="10"/>
  <c r="I24" i="10"/>
  <c r="H24" i="10"/>
  <c r="G24" i="10"/>
  <c r="F24" i="10"/>
  <c r="E24" i="10"/>
  <c r="N23" i="10"/>
  <c r="M23" i="10"/>
  <c r="L23" i="10"/>
  <c r="K23" i="10"/>
  <c r="J23" i="10"/>
  <c r="I23" i="10"/>
  <c r="H23" i="10"/>
  <c r="G23" i="10"/>
  <c r="F23" i="10"/>
  <c r="E23" i="10"/>
  <c r="N22" i="10"/>
  <c r="M22" i="10"/>
  <c r="L22" i="10"/>
  <c r="K22" i="10"/>
  <c r="J22" i="10"/>
  <c r="I22" i="10"/>
  <c r="H22" i="10"/>
  <c r="G22" i="10"/>
  <c r="F22" i="10"/>
  <c r="E22" i="10"/>
  <c r="N21" i="10"/>
  <c r="M21" i="10"/>
  <c r="L21" i="10"/>
  <c r="K21" i="10"/>
  <c r="J21" i="10"/>
  <c r="I21" i="10"/>
  <c r="H21" i="10"/>
  <c r="G21" i="10"/>
  <c r="F21" i="10"/>
  <c r="E21" i="10"/>
  <c r="N20" i="10"/>
  <c r="M20" i="10"/>
  <c r="L20" i="10"/>
  <c r="K20" i="10"/>
  <c r="J20" i="10"/>
  <c r="I20" i="10"/>
  <c r="H20" i="10"/>
  <c r="G20" i="10"/>
  <c r="F20" i="10"/>
  <c r="E20" i="10"/>
  <c r="N19" i="10"/>
  <c r="M19" i="10"/>
  <c r="L19" i="10"/>
  <c r="K19" i="10"/>
  <c r="J19" i="10"/>
  <c r="I19" i="10"/>
  <c r="H19" i="10"/>
  <c r="G19" i="10"/>
  <c r="F19" i="10"/>
  <c r="E19" i="10"/>
  <c r="N18" i="10"/>
  <c r="M18" i="10"/>
  <c r="L18" i="10"/>
  <c r="K18" i="10"/>
  <c r="J18" i="10"/>
  <c r="I18" i="10"/>
  <c r="H18" i="10"/>
  <c r="G18" i="10"/>
  <c r="F18" i="10"/>
  <c r="E18" i="10"/>
  <c r="N17" i="10"/>
  <c r="M17" i="10"/>
  <c r="L17" i="10"/>
  <c r="K17" i="10"/>
  <c r="J17" i="10"/>
  <c r="I17" i="10"/>
  <c r="H17" i="10"/>
  <c r="G17" i="10"/>
  <c r="F17" i="10"/>
  <c r="E17" i="10"/>
  <c r="N16" i="10"/>
  <c r="M16" i="10"/>
  <c r="L16" i="10"/>
  <c r="K16" i="10"/>
  <c r="J16" i="10"/>
  <c r="I16" i="10"/>
  <c r="H16" i="10"/>
  <c r="G16" i="10"/>
  <c r="F16" i="10"/>
  <c r="E16" i="10"/>
  <c r="N15" i="10"/>
  <c r="M15" i="10"/>
  <c r="L15" i="10"/>
  <c r="K15" i="10"/>
  <c r="J15" i="10"/>
  <c r="I15" i="10"/>
  <c r="H15" i="10"/>
  <c r="G15" i="10"/>
  <c r="F15" i="10"/>
  <c r="E15" i="10"/>
  <c r="N14" i="10"/>
  <c r="M14" i="10"/>
  <c r="L14" i="10"/>
  <c r="K14" i="10"/>
  <c r="J14" i="10"/>
  <c r="I14" i="10"/>
  <c r="H14" i="10"/>
  <c r="G14" i="10"/>
  <c r="F14" i="10"/>
  <c r="E14" i="10"/>
  <c r="N13" i="10"/>
  <c r="M13" i="10"/>
  <c r="L13" i="10"/>
  <c r="K13" i="10"/>
  <c r="J13" i="10"/>
  <c r="I13" i="10"/>
  <c r="H13" i="10"/>
  <c r="G13" i="10"/>
  <c r="F13" i="10"/>
  <c r="E13" i="10"/>
  <c r="N12" i="10"/>
  <c r="M12" i="10"/>
  <c r="L12" i="10"/>
  <c r="K12" i="10"/>
  <c r="J12" i="10"/>
  <c r="I12" i="10"/>
  <c r="H12" i="10"/>
  <c r="G12" i="10"/>
  <c r="F12" i="10"/>
  <c r="E12" i="10"/>
  <c r="O151" i="10" l="1"/>
  <c r="P81" i="10"/>
  <c r="O26" i="10"/>
  <c r="O152" i="10" s="1"/>
  <c r="O75" i="10"/>
  <c r="P49" i="10"/>
  <c r="P111" i="10"/>
  <c r="P138" i="10"/>
  <c r="P26" i="10"/>
  <c r="P75" i="10"/>
  <c r="P151" i="10"/>
  <c r="O38" i="10"/>
  <c r="O111" i="10"/>
  <c r="O92" i="10"/>
  <c r="O138" i="10"/>
  <c r="P38" i="10"/>
  <c r="Z26" i="28"/>
  <c r="R63" i="28"/>
  <c r="S63" i="28"/>
  <c r="T63" i="28"/>
  <c r="U63" i="28"/>
  <c r="V63" i="28"/>
  <c r="W63" i="28"/>
  <c r="X63" i="28"/>
  <c r="Y63" i="28"/>
  <c r="Z63" i="28"/>
  <c r="AA63" i="28"/>
  <c r="AB63" i="28"/>
  <c r="AC63" i="28"/>
  <c r="E63" i="28"/>
  <c r="F63" i="28"/>
  <c r="G63" i="28"/>
  <c r="H63" i="28"/>
  <c r="I63" i="28"/>
  <c r="J63" i="28"/>
  <c r="K63" i="28"/>
  <c r="L63" i="28"/>
  <c r="M63" i="28"/>
  <c r="N63" i="28"/>
  <c r="O63" i="28"/>
  <c r="P63" i="28"/>
  <c r="E63" i="29"/>
  <c r="F63" i="29"/>
  <c r="G63" i="29"/>
  <c r="H63" i="29"/>
  <c r="I63" i="29"/>
  <c r="J63" i="29"/>
  <c r="K63" i="29"/>
  <c r="L63" i="29"/>
  <c r="M63" i="29"/>
  <c r="N63" i="29"/>
  <c r="O63" i="29"/>
  <c r="P63" i="29"/>
  <c r="P150" i="29"/>
  <c r="O150" i="29"/>
  <c r="N150" i="29"/>
  <c r="M150" i="29"/>
  <c r="L150" i="29"/>
  <c r="K150" i="29"/>
  <c r="J150" i="29"/>
  <c r="I150" i="29"/>
  <c r="H150" i="29"/>
  <c r="G150" i="29"/>
  <c r="F150" i="29"/>
  <c r="E150" i="29"/>
  <c r="P149" i="29"/>
  <c r="O149" i="29"/>
  <c r="N149" i="29"/>
  <c r="M149" i="29"/>
  <c r="L149" i="29"/>
  <c r="K149" i="29"/>
  <c r="J149" i="29"/>
  <c r="I149" i="29"/>
  <c r="H149" i="29"/>
  <c r="G149" i="29"/>
  <c r="F149" i="29"/>
  <c r="E149" i="29"/>
  <c r="P148" i="29"/>
  <c r="O148" i="29"/>
  <c r="N148" i="29"/>
  <c r="M148" i="29"/>
  <c r="L148" i="29"/>
  <c r="K148" i="29"/>
  <c r="J148" i="29"/>
  <c r="I148" i="29"/>
  <c r="H148" i="29"/>
  <c r="G148" i="29"/>
  <c r="F148" i="29"/>
  <c r="E148" i="29"/>
  <c r="P147" i="29"/>
  <c r="O147" i="29"/>
  <c r="N147" i="29"/>
  <c r="M147" i="29"/>
  <c r="L147" i="29"/>
  <c r="K147" i="29"/>
  <c r="J147" i="29"/>
  <c r="I147" i="29"/>
  <c r="H147" i="29"/>
  <c r="G147" i="29"/>
  <c r="F147" i="29"/>
  <c r="E147" i="29"/>
  <c r="P146" i="29"/>
  <c r="O146" i="29"/>
  <c r="N146" i="29"/>
  <c r="M146" i="29"/>
  <c r="L146" i="29"/>
  <c r="K146" i="29"/>
  <c r="J146" i="29"/>
  <c r="I146" i="29"/>
  <c r="H146" i="29"/>
  <c r="G146" i="29"/>
  <c r="F146" i="29"/>
  <c r="E146" i="29"/>
  <c r="P145" i="29"/>
  <c r="O145" i="29"/>
  <c r="N145" i="29"/>
  <c r="M145" i="29"/>
  <c r="L145" i="29"/>
  <c r="K145" i="29"/>
  <c r="J145" i="29"/>
  <c r="I145" i="29"/>
  <c r="H145" i="29"/>
  <c r="G145" i="29"/>
  <c r="F145" i="29"/>
  <c r="E145" i="29"/>
  <c r="P144" i="29"/>
  <c r="O144" i="29"/>
  <c r="N144" i="29"/>
  <c r="M144" i="29"/>
  <c r="L144" i="29"/>
  <c r="K144" i="29"/>
  <c r="J144" i="29"/>
  <c r="I144" i="29"/>
  <c r="H144" i="29"/>
  <c r="G144" i="29"/>
  <c r="F144" i="29"/>
  <c r="E144" i="29"/>
  <c r="P142" i="29"/>
  <c r="O142" i="29"/>
  <c r="N142" i="29"/>
  <c r="M142" i="29"/>
  <c r="L142" i="29"/>
  <c r="K142" i="29"/>
  <c r="J142" i="29"/>
  <c r="I142" i="29"/>
  <c r="H142" i="29"/>
  <c r="G142" i="29"/>
  <c r="F142" i="29"/>
  <c r="E142" i="29"/>
  <c r="P141" i="29"/>
  <c r="O141" i="29"/>
  <c r="N141" i="29"/>
  <c r="M141" i="29"/>
  <c r="L141" i="29"/>
  <c r="K141" i="29"/>
  <c r="J141" i="29"/>
  <c r="I141" i="29"/>
  <c r="H141" i="29"/>
  <c r="G141" i="29"/>
  <c r="F141" i="29"/>
  <c r="E141" i="29"/>
  <c r="P140" i="29"/>
  <c r="O140" i="29"/>
  <c r="N140" i="29"/>
  <c r="M140" i="29"/>
  <c r="L140" i="29"/>
  <c r="K140" i="29"/>
  <c r="J140" i="29"/>
  <c r="I140" i="29"/>
  <c r="H140" i="29"/>
  <c r="G140" i="29"/>
  <c r="F140" i="29"/>
  <c r="E140" i="29"/>
  <c r="P139" i="29"/>
  <c r="O139" i="29"/>
  <c r="N139" i="29"/>
  <c r="M139" i="29"/>
  <c r="L139" i="29"/>
  <c r="K139" i="29"/>
  <c r="J139" i="29"/>
  <c r="I139" i="29"/>
  <c r="H139" i="29"/>
  <c r="G139" i="29"/>
  <c r="F139" i="29"/>
  <c r="E139" i="29"/>
  <c r="P137" i="29"/>
  <c r="O137" i="29"/>
  <c r="N137" i="29"/>
  <c r="M137" i="29"/>
  <c r="L137" i="29"/>
  <c r="K137" i="29"/>
  <c r="J137" i="29"/>
  <c r="I137" i="29"/>
  <c r="H137" i="29"/>
  <c r="G137" i="29"/>
  <c r="F137" i="29"/>
  <c r="E137" i="29"/>
  <c r="P136" i="29"/>
  <c r="O136" i="29"/>
  <c r="N136" i="29"/>
  <c r="M136" i="29"/>
  <c r="L136" i="29"/>
  <c r="K136" i="29"/>
  <c r="J136" i="29"/>
  <c r="I136" i="29"/>
  <c r="H136" i="29"/>
  <c r="G136" i="29"/>
  <c r="F136" i="29"/>
  <c r="E136" i="29"/>
  <c r="P135" i="29"/>
  <c r="O135" i="29"/>
  <c r="N135" i="29"/>
  <c r="M135" i="29"/>
  <c r="L135" i="29"/>
  <c r="K135" i="29"/>
  <c r="J135" i="29"/>
  <c r="I135" i="29"/>
  <c r="H135" i="29"/>
  <c r="G135" i="29"/>
  <c r="F135" i="29"/>
  <c r="E135" i="29"/>
  <c r="P134" i="29"/>
  <c r="O134" i="29"/>
  <c r="N134" i="29"/>
  <c r="M134" i="29"/>
  <c r="L134" i="29"/>
  <c r="K134" i="29"/>
  <c r="J134" i="29"/>
  <c r="I134" i="29"/>
  <c r="H134" i="29"/>
  <c r="G134" i="29"/>
  <c r="F134" i="29"/>
  <c r="E134" i="29"/>
  <c r="P133" i="29"/>
  <c r="O133" i="29"/>
  <c r="N133" i="29"/>
  <c r="M133" i="29"/>
  <c r="L133" i="29"/>
  <c r="K133" i="29"/>
  <c r="J133" i="29"/>
  <c r="I133" i="29"/>
  <c r="H133" i="29"/>
  <c r="G133" i="29"/>
  <c r="F133" i="29"/>
  <c r="E133" i="29"/>
  <c r="P132" i="29"/>
  <c r="O132" i="29"/>
  <c r="N132" i="29"/>
  <c r="M132" i="29"/>
  <c r="L132" i="29"/>
  <c r="K132" i="29"/>
  <c r="J132" i="29"/>
  <c r="I132" i="29"/>
  <c r="H132" i="29"/>
  <c r="G132" i="29"/>
  <c r="F132" i="29"/>
  <c r="E132" i="29"/>
  <c r="P131" i="29"/>
  <c r="O131" i="29"/>
  <c r="N131" i="29"/>
  <c r="M131" i="29"/>
  <c r="L131" i="29"/>
  <c r="K131" i="29"/>
  <c r="J131" i="29"/>
  <c r="I131" i="29"/>
  <c r="H131" i="29"/>
  <c r="G131" i="29"/>
  <c r="F131" i="29"/>
  <c r="E131" i="29"/>
  <c r="P130" i="29"/>
  <c r="O130" i="29"/>
  <c r="N130" i="29"/>
  <c r="M130" i="29"/>
  <c r="L130" i="29"/>
  <c r="K130" i="29"/>
  <c r="J130" i="29"/>
  <c r="I130" i="29"/>
  <c r="H130" i="29"/>
  <c r="G130" i="29"/>
  <c r="F130" i="29"/>
  <c r="E130" i="29"/>
  <c r="P129" i="29"/>
  <c r="O129" i="29"/>
  <c r="N129" i="29"/>
  <c r="M129" i="29"/>
  <c r="L129" i="29"/>
  <c r="K129" i="29"/>
  <c r="J129" i="29"/>
  <c r="I129" i="29"/>
  <c r="H129" i="29"/>
  <c r="G129" i="29"/>
  <c r="F129" i="29"/>
  <c r="E129" i="29"/>
  <c r="P128" i="29"/>
  <c r="O128" i="29"/>
  <c r="N128" i="29"/>
  <c r="M128" i="29"/>
  <c r="L128" i="29"/>
  <c r="K128" i="29"/>
  <c r="J128" i="29"/>
  <c r="I128" i="29"/>
  <c r="H128" i="29"/>
  <c r="G128" i="29"/>
  <c r="F128" i="29"/>
  <c r="E128" i="29"/>
  <c r="P127" i="29"/>
  <c r="O127" i="29"/>
  <c r="N127" i="29"/>
  <c r="M127" i="29"/>
  <c r="L127" i="29"/>
  <c r="K127" i="29"/>
  <c r="J127" i="29"/>
  <c r="I127" i="29"/>
  <c r="H127" i="29"/>
  <c r="G127" i="29"/>
  <c r="F127" i="29"/>
  <c r="E127" i="29"/>
  <c r="P126" i="29"/>
  <c r="O126" i="29"/>
  <c r="N126" i="29"/>
  <c r="M126" i="29"/>
  <c r="L126" i="29"/>
  <c r="K126" i="29"/>
  <c r="J126" i="29"/>
  <c r="I126" i="29"/>
  <c r="H126" i="29"/>
  <c r="G126" i="29"/>
  <c r="F126" i="29"/>
  <c r="E126" i="29"/>
  <c r="P125" i="29"/>
  <c r="O125" i="29"/>
  <c r="N125" i="29"/>
  <c r="M125" i="29"/>
  <c r="L125" i="29"/>
  <c r="K125" i="29"/>
  <c r="J125" i="29"/>
  <c r="I125" i="29"/>
  <c r="H125" i="29"/>
  <c r="G125" i="29"/>
  <c r="F125" i="29"/>
  <c r="E125" i="29"/>
  <c r="P123" i="29"/>
  <c r="O123" i="29"/>
  <c r="N123" i="29"/>
  <c r="M123" i="29"/>
  <c r="L123" i="29"/>
  <c r="K123" i="29"/>
  <c r="J123" i="29"/>
  <c r="I123" i="29"/>
  <c r="H123" i="29"/>
  <c r="G123" i="29"/>
  <c r="F123" i="29"/>
  <c r="E123" i="29"/>
  <c r="P122" i="29"/>
  <c r="O122" i="29"/>
  <c r="N122" i="29"/>
  <c r="M122" i="29"/>
  <c r="L122" i="29"/>
  <c r="K122" i="29"/>
  <c r="J122" i="29"/>
  <c r="I122" i="29"/>
  <c r="H122" i="29"/>
  <c r="G122" i="29"/>
  <c r="F122" i="29"/>
  <c r="E122" i="29"/>
  <c r="P121" i="29"/>
  <c r="O121" i="29"/>
  <c r="N121" i="29"/>
  <c r="M121" i="29"/>
  <c r="L121" i="29"/>
  <c r="K121" i="29"/>
  <c r="J121" i="29"/>
  <c r="I121" i="29"/>
  <c r="H121" i="29"/>
  <c r="G121" i="29"/>
  <c r="F121" i="29"/>
  <c r="E121" i="29"/>
  <c r="P120" i="29"/>
  <c r="O120" i="29"/>
  <c r="N120" i="29"/>
  <c r="M120" i="29"/>
  <c r="L120" i="29"/>
  <c r="K120" i="29"/>
  <c r="J120" i="29"/>
  <c r="I120" i="29"/>
  <c r="H120" i="29"/>
  <c r="G120" i="29"/>
  <c r="F120" i="29"/>
  <c r="E120" i="29"/>
  <c r="P119" i="29"/>
  <c r="O119" i="29"/>
  <c r="N119" i="29"/>
  <c r="M119" i="29"/>
  <c r="L119" i="29"/>
  <c r="K119" i="29"/>
  <c r="J119" i="29"/>
  <c r="I119" i="29"/>
  <c r="H119" i="29"/>
  <c r="G119" i="29"/>
  <c r="F119" i="29"/>
  <c r="E119" i="29"/>
  <c r="P118" i="29"/>
  <c r="O118" i="29"/>
  <c r="N118" i="29"/>
  <c r="M118" i="29"/>
  <c r="L118" i="29"/>
  <c r="K118" i="29"/>
  <c r="J118" i="29"/>
  <c r="I118" i="29"/>
  <c r="H118" i="29"/>
  <c r="G118" i="29"/>
  <c r="F118" i="29"/>
  <c r="E118" i="29"/>
  <c r="P117" i="29"/>
  <c r="O117" i="29"/>
  <c r="N117" i="29"/>
  <c r="M117" i="29"/>
  <c r="L117" i="29"/>
  <c r="K117" i="29"/>
  <c r="J117" i="29"/>
  <c r="I117" i="29"/>
  <c r="H117" i="29"/>
  <c r="G117" i="29"/>
  <c r="F117" i="29"/>
  <c r="E117" i="29"/>
  <c r="P116" i="29"/>
  <c r="O116" i="29"/>
  <c r="N116" i="29"/>
  <c r="M116" i="29"/>
  <c r="L116" i="29"/>
  <c r="K116" i="29"/>
  <c r="J116" i="29"/>
  <c r="I116" i="29"/>
  <c r="H116" i="29"/>
  <c r="G116" i="29"/>
  <c r="F116" i="29"/>
  <c r="E116" i="29"/>
  <c r="P115" i="29"/>
  <c r="O115" i="29"/>
  <c r="N115" i="29"/>
  <c r="M115" i="29"/>
  <c r="L115" i="29"/>
  <c r="K115" i="29"/>
  <c r="J115" i="29"/>
  <c r="I115" i="29"/>
  <c r="H115" i="29"/>
  <c r="G115" i="29"/>
  <c r="F115" i="29"/>
  <c r="E115" i="29"/>
  <c r="P114" i="29"/>
  <c r="O114" i="29"/>
  <c r="N114" i="29"/>
  <c r="M114" i="29"/>
  <c r="L114" i="29"/>
  <c r="K114" i="29"/>
  <c r="J114" i="29"/>
  <c r="I114" i="29"/>
  <c r="H114" i="29"/>
  <c r="G114" i="29"/>
  <c r="F114" i="29"/>
  <c r="E114" i="29"/>
  <c r="P113" i="29"/>
  <c r="O113" i="29"/>
  <c r="N113" i="29"/>
  <c r="M113" i="29"/>
  <c r="L113" i="29"/>
  <c r="K113" i="29"/>
  <c r="J113" i="29"/>
  <c r="I113" i="29"/>
  <c r="H113" i="29"/>
  <c r="G113" i="29"/>
  <c r="F113" i="29"/>
  <c r="E113" i="29"/>
  <c r="P112" i="29"/>
  <c r="O112" i="29"/>
  <c r="N112" i="29"/>
  <c r="M112" i="29"/>
  <c r="L112" i="29"/>
  <c r="K112" i="29"/>
  <c r="J112" i="29"/>
  <c r="I112" i="29"/>
  <c r="H112" i="29"/>
  <c r="G112" i="29"/>
  <c r="F112" i="29"/>
  <c r="E112" i="29"/>
  <c r="P110" i="29"/>
  <c r="O110" i="29"/>
  <c r="N110" i="29"/>
  <c r="M110" i="29"/>
  <c r="L110" i="29"/>
  <c r="K110" i="29"/>
  <c r="J110" i="29"/>
  <c r="I110" i="29"/>
  <c r="H110" i="29"/>
  <c r="G110" i="29"/>
  <c r="F110" i="29"/>
  <c r="E110" i="29"/>
  <c r="P109" i="29"/>
  <c r="O109" i="29"/>
  <c r="N109" i="29"/>
  <c r="M109" i="29"/>
  <c r="L109" i="29"/>
  <c r="K109" i="29"/>
  <c r="J109" i="29"/>
  <c r="I109" i="29"/>
  <c r="H109" i="29"/>
  <c r="G109" i="29"/>
  <c r="F109" i="29"/>
  <c r="E109" i="29"/>
  <c r="P108" i="29"/>
  <c r="O108" i="29"/>
  <c r="N108" i="29"/>
  <c r="M108" i="29"/>
  <c r="L108" i="29"/>
  <c r="K108" i="29"/>
  <c r="J108" i="29"/>
  <c r="I108" i="29"/>
  <c r="H108" i="29"/>
  <c r="G108" i="29"/>
  <c r="F108" i="29"/>
  <c r="E108" i="29"/>
  <c r="P107" i="29"/>
  <c r="O107" i="29"/>
  <c r="N107" i="29"/>
  <c r="M107" i="29"/>
  <c r="L107" i="29"/>
  <c r="K107" i="29"/>
  <c r="J107" i="29"/>
  <c r="I107" i="29"/>
  <c r="H107" i="29"/>
  <c r="G107" i="29"/>
  <c r="F107" i="29"/>
  <c r="E107" i="29"/>
  <c r="P106" i="29"/>
  <c r="O106" i="29"/>
  <c r="N106" i="29"/>
  <c r="M106" i="29"/>
  <c r="L106" i="29"/>
  <c r="K106" i="29"/>
  <c r="J106" i="29"/>
  <c r="I106" i="29"/>
  <c r="H106" i="29"/>
  <c r="G106" i="29"/>
  <c r="F106" i="29"/>
  <c r="E106" i="29"/>
  <c r="P105" i="29"/>
  <c r="O105" i="29"/>
  <c r="N105" i="29"/>
  <c r="M105" i="29"/>
  <c r="L105" i="29"/>
  <c r="K105" i="29"/>
  <c r="J105" i="29"/>
  <c r="I105" i="29"/>
  <c r="H105" i="29"/>
  <c r="G105" i="29"/>
  <c r="F105" i="29"/>
  <c r="E105" i="29"/>
  <c r="P104" i="29"/>
  <c r="O104" i="29"/>
  <c r="N104" i="29"/>
  <c r="M104" i="29"/>
  <c r="L104" i="29"/>
  <c r="K104" i="29"/>
  <c r="J104" i="29"/>
  <c r="I104" i="29"/>
  <c r="H104" i="29"/>
  <c r="G104" i="29"/>
  <c r="F104" i="29"/>
  <c r="E104" i="29"/>
  <c r="P103" i="29"/>
  <c r="O103" i="29"/>
  <c r="N103" i="29"/>
  <c r="M103" i="29"/>
  <c r="L103" i="29"/>
  <c r="K103" i="29"/>
  <c r="J103" i="29"/>
  <c r="I103" i="29"/>
  <c r="H103" i="29"/>
  <c r="G103" i="29"/>
  <c r="F103" i="29"/>
  <c r="E103" i="29"/>
  <c r="P102" i="29"/>
  <c r="O102" i="29"/>
  <c r="N102" i="29"/>
  <c r="M102" i="29"/>
  <c r="L102" i="29"/>
  <c r="K102" i="29"/>
  <c r="J102" i="29"/>
  <c r="I102" i="29"/>
  <c r="H102" i="29"/>
  <c r="G102" i="29"/>
  <c r="F102" i="29"/>
  <c r="E102" i="29"/>
  <c r="P101" i="29"/>
  <c r="O101" i="29"/>
  <c r="N101" i="29"/>
  <c r="M101" i="29"/>
  <c r="L101" i="29"/>
  <c r="K101" i="29"/>
  <c r="J101" i="29"/>
  <c r="I101" i="29"/>
  <c r="H101" i="29"/>
  <c r="G101" i="29"/>
  <c r="F101" i="29"/>
  <c r="E101" i="29"/>
  <c r="P100" i="29"/>
  <c r="O100" i="29"/>
  <c r="N100" i="29"/>
  <c r="M100" i="29"/>
  <c r="L100" i="29"/>
  <c r="K100" i="29"/>
  <c r="J100" i="29"/>
  <c r="I100" i="29"/>
  <c r="H100" i="29"/>
  <c r="G100" i="29"/>
  <c r="F100" i="29"/>
  <c r="E100" i="29"/>
  <c r="P99" i="29"/>
  <c r="O99" i="29"/>
  <c r="N99" i="29"/>
  <c r="M99" i="29"/>
  <c r="L99" i="29"/>
  <c r="K99" i="29"/>
  <c r="J99" i="29"/>
  <c r="I99" i="29"/>
  <c r="H99" i="29"/>
  <c r="G99" i="29"/>
  <c r="F99" i="29"/>
  <c r="E99" i="29"/>
  <c r="P98" i="29"/>
  <c r="O98" i="29"/>
  <c r="N98" i="29"/>
  <c r="M98" i="29"/>
  <c r="L98" i="29"/>
  <c r="K98" i="29"/>
  <c r="J98" i="29"/>
  <c r="I98" i="29"/>
  <c r="H98" i="29"/>
  <c r="G98" i="29"/>
  <c r="F98" i="29"/>
  <c r="E98" i="29"/>
  <c r="P97" i="29"/>
  <c r="O97" i="29"/>
  <c r="N97" i="29"/>
  <c r="M97" i="29"/>
  <c r="L97" i="29"/>
  <c r="K97" i="29"/>
  <c r="J97" i="29"/>
  <c r="I97" i="29"/>
  <c r="H97" i="29"/>
  <c r="G97" i="29"/>
  <c r="F97" i="29"/>
  <c r="E97" i="29"/>
  <c r="P96" i="29"/>
  <c r="O96" i="29"/>
  <c r="N96" i="29"/>
  <c r="M96" i="29"/>
  <c r="L96" i="29"/>
  <c r="K96" i="29"/>
  <c r="J96" i="29"/>
  <c r="I96" i="29"/>
  <c r="H96" i="29"/>
  <c r="G96" i="29"/>
  <c r="F96" i="29"/>
  <c r="E96" i="29"/>
  <c r="P95" i="29"/>
  <c r="O95" i="29"/>
  <c r="N95" i="29"/>
  <c r="M95" i="29"/>
  <c r="L95" i="29"/>
  <c r="K95" i="29"/>
  <c r="J95" i="29"/>
  <c r="I95" i="29"/>
  <c r="H95" i="29"/>
  <c r="G95" i="29"/>
  <c r="F95" i="29"/>
  <c r="E95" i="29"/>
  <c r="P94" i="29"/>
  <c r="O94" i="29"/>
  <c r="N94" i="29"/>
  <c r="M94" i="29"/>
  <c r="L94" i="29"/>
  <c r="K94" i="29"/>
  <c r="J94" i="29"/>
  <c r="I94" i="29"/>
  <c r="H94" i="29"/>
  <c r="G94" i="29"/>
  <c r="F94" i="29"/>
  <c r="E94" i="29"/>
  <c r="P93" i="29"/>
  <c r="O93" i="29"/>
  <c r="N93" i="29"/>
  <c r="M93" i="29"/>
  <c r="L93" i="29"/>
  <c r="K93" i="29"/>
  <c r="J93" i="29"/>
  <c r="I93" i="29"/>
  <c r="H93" i="29"/>
  <c r="G93" i="29"/>
  <c r="F93" i="29"/>
  <c r="E93" i="29"/>
  <c r="P91" i="29"/>
  <c r="O91" i="29"/>
  <c r="N91" i="29"/>
  <c r="M91" i="29"/>
  <c r="L91" i="29"/>
  <c r="K91" i="29"/>
  <c r="J91" i="29"/>
  <c r="I91" i="29"/>
  <c r="H91" i="29"/>
  <c r="G91" i="29"/>
  <c r="F91" i="29"/>
  <c r="E91" i="29"/>
  <c r="P90" i="29"/>
  <c r="O90" i="29"/>
  <c r="N90" i="29"/>
  <c r="M90" i="29"/>
  <c r="L90" i="29"/>
  <c r="K90" i="29"/>
  <c r="J90" i="29"/>
  <c r="I90" i="29"/>
  <c r="H90" i="29"/>
  <c r="G90" i="29"/>
  <c r="F90" i="29"/>
  <c r="E90" i="29"/>
  <c r="P89" i="29"/>
  <c r="O89" i="29"/>
  <c r="N89" i="29"/>
  <c r="M89" i="29"/>
  <c r="L89" i="29"/>
  <c r="K89" i="29"/>
  <c r="J89" i="29"/>
  <c r="I89" i="29"/>
  <c r="H89" i="29"/>
  <c r="G89" i="29"/>
  <c r="F89" i="29"/>
  <c r="E89" i="29"/>
  <c r="P88" i="29"/>
  <c r="O88" i="29"/>
  <c r="N88" i="29"/>
  <c r="M88" i="29"/>
  <c r="L88" i="29"/>
  <c r="K88" i="29"/>
  <c r="J88" i="29"/>
  <c r="I88" i="29"/>
  <c r="H88" i="29"/>
  <c r="G88" i="29"/>
  <c r="F88" i="29"/>
  <c r="E88" i="29"/>
  <c r="P87" i="29"/>
  <c r="O87" i="29"/>
  <c r="N87" i="29"/>
  <c r="M87" i="29"/>
  <c r="L87" i="29"/>
  <c r="K87" i="29"/>
  <c r="J87" i="29"/>
  <c r="I87" i="29"/>
  <c r="H87" i="29"/>
  <c r="G87" i="29"/>
  <c r="F87" i="29"/>
  <c r="E87" i="29"/>
  <c r="P86" i="29"/>
  <c r="O86" i="29"/>
  <c r="N86" i="29"/>
  <c r="M86" i="29"/>
  <c r="L86" i="29"/>
  <c r="K86" i="29"/>
  <c r="J86" i="29"/>
  <c r="I86" i="29"/>
  <c r="H86" i="29"/>
  <c r="G86" i="29"/>
  <c r="F86" i="29"/>
  <c r="E86" i="29"/>
  <c r="P85" i="29"/>
  <c r="O85" i="29"/>
  <c r="N85" i="29"/>
  <c r="M85" i="29"/>
  <c r="L85" i="29"/>
  <c r="K85" i="29"/>
  <c r="J85" i="29"/>
  <c r="I85" i="29"/>
  <c r="H85" i="29"/>
  <c r="G85" i="29"/>
  <c r="F85" i="29"/>
  <c r="E85" i="29"/>
  <c r="P84" i="29"/>
  <c r="O84" i="29"/>
  <c r="N84" i="29"/>
  <c r="M84" i="29"/>
  <c r="L84" i="29"/>
  <c r="K84" i="29"/>
  <c r="J84" i="29"/>
  <c r="I84" i="29"/>
  <c r="H84" i="29"/>
  <c r="G84" i="29"/>
  <c r="F84" i="29"/>
  <c r="E84" i="29"/>
  <c r="P83" i="29"/>
  <c r="O83" i="29"/>
  <c r="N83" i="29"/>
  <c r="M83" i="29"/>
  <c r="L83" i="29"/>
  <c r="K83" i="29"/>
  <c r="J83" i="29"/>
  <c r="I83" i="29"/>
  <c r="H83" i="29"/>
  <c r="G83" i="29"/>
  <c r="F83" i="29"/>
  <c r="E83" i="29"/>
  <c r="P82" i="29"/>
  <c r="O82" i="29"/>
  <c r="N82" i="29"/>
  <c r="M82" i="29"/>
  <c r="L82" i="29"/>
  <c r="K82" i="29"/>
  <c r="J82" i="29"/>
  <c r="I82" i="29"/>
  <c r="H82" i="29"/>
  <c r="G82" i="29"/>
  <c r="F82" i="29"/>
  <c r="E82" i="29"/>
  <c r="P80" i="29"/>
  <c r="O80" i="29"/>
  <c r="N80" i="29"/>
  <c r="M80" i="29"/>
  <c r="L80" i="29"/>
  <c r="K80" i="29"/>
  <c r="J80" i="29"/>
  <c r="I80" i="29"/>
  <c r="H80" i="29"/>
  <c r="G80" i="29"/>
  <c r="F80" i="29"/>
  <c r="E80" i="29"/>
  <c r="P79" i="29"/>
  <c r="O79" i="29"/>
  <c r="N79" i="29"/>
  <c r="M79" i="29"/>
  <c r="L79" i="29"/>
  <c r="K79" i="29"/>
  <c r="J79" i="29"/>
  <c r="I79" i="29"/>
  <c r="H79" i="29"/>
  <c r="G79" i="29"/>
  <c r="F79" i="29"/>
  <c r="E79" i="29"/>
  <c r="P78" i="29"/>
  <c r="O78" i="29"/>
  <c r="N78" i="29"/>
  <c r="M78" i="29"/>
  <c r="L78" i="29"/>
  <c r="K78" i="29"/>
  <c r="J78" i="29"/>
  <c r="I78" i="29"/>
  <c r="H78" i="29"/>
  <c r="G78" i="29"/>
  <c r="F78" i="29"/>
  <c r="E78" i="29"/>
  <c r="P77" i="29"/>
  <c r="O77" i="29"/>
  <c r="N77" i="29"/>
  <c r="M77" i="29"/>
  <c r="L77" i="29"/>
  <c r="K77" i="29"/>
  <c r="J77" i="29"/>
  <c r="I77" i="29"/>
  <c r="H77" i="29"/>
  <c r="G77" i="29"/>
  <c r="F77" i="29"/>
  <c r="E77" i="29"/>
  <c r="P76" i="29"/>
  <c r="O76" i="29"/>
  <c r="N76" i="29"/>
  <c r="M76" i="29"/>
  <c r="L76" i="29"/>
  <c r="K76" i="29"/>
  <c r="J76" i="29"/>
  <c r="I76" i="29"/>
  <c r="H76" i="29"/>
  <c r="G76" i="29"/>
  <c r="F76" i="29"/>
  <c r="E76" i="29"/>
  <c r="P74" i="29"/>
  <c r="O74" i="29"/>
  <c r="N74" i="29"/>
  <c r="M74" i="29"/>
  <c r="L74" i="29"/>
  <c r="K74" i="29"/>
  <c r="J74" i="29"/>
  <c r="I74" i="29"/>
  <c r="H74" i="29"/>
  <c r="G74" i="29"/>
  <c r="F74" i="29"/>
  <c r="E74" i="29"/>
  <c r="P73" i="29"/>
  <c r="O73" i="29"/>
  <c r="N73" i="29"/>
  <c r="M73" i="29"/>
  <c r="L73" i="29"/>
  <c r="K73" i="29"/>
  <c r="J73" i="29"/>
  <c r="I73" i="29"/>
  <c r="H73" i="29"/>
  <c r="G73" i="29"/>
  <c r="F73" i="29"/>
  <c r="E73" i="29"/>
  <c r="P72" i="29"/>
  <c r="O72" i="29"/>
  <c r="N72" i="29"/>
  <c r="M72" i="29"/>
  <c r="L72" i="29"/>
  <c r="K72" i="29"/>
  <c r="J72" i="29"/>
  <c r="I72" i="29"/>
  <c r="H72" i="29"/>
  <c r="G72" i="29"/>
  <c r="F72" i="29"/>
  <c r="E72" i="29"/>
  <c r="P71" i="29"/>
  <c r="O71" i="29"/>
  <c r="N71" i="29"/>
  <c r="M71" i="29"/>
  <c r="L71" i="29"/>
  <c r="K71" i="29"/>
  <c r="J71" i="29"/>
  <c r="I71" i="29"/>
  <c r="H71" i="29"/>
  <c r="G71" i="29"/>
  <c r="F71" i="29"/>
  <c r="E71" i="29"/>
  <c r="P70" i="29"/>
  <c r="O70" i="29"/>
  <c r="N70" i="29"/>
  <c r="M70" i="29"/>
  <c r="L70" i="29"/>
  <c r="K70" i="29"/>
  <c r="J70" i="29"/>
  <c r="I70" i="29"/>
  <c r="H70" i="29"/>
  <c r="G70" i="29"/>
  <c r="F70" i="29"/>
  <c r="E70" i="29"/>
  <c r="P69" i="29"/>
  <c r="O69" i="29"/>
  <c r="N69" i="29"/>
  <c r="M69" i="29"/>
  <c r="L69" i="29"/>
  <c r="K69" i="29"/>
  <c r="J69" i="29"/>
  <c r="I69" i="29"/>
  <c r="H69" i="29"/>
  <c r="G69" i="29"/>
  <c r="F69" i="29"/>
  <c r="E69" i="29"/>
  <c r="P68" i="29"/>
  <c r="O68" i="29"/>
  <c r="N68" i="29"/>
  <c r="M68" i="29"/>
  <c r="L68" i="29"/>
  <c r="K68" i="29"/>
  <c r="J68" i="29"/>
  <c r="I68" i="29"/>
  <c r="H68" i="29"/>
  <c r="G68" i="29"/>
  <c r="F68" i="29"/>
  <c r="E68" i="29"/>
  <c r="P67" i="29"/>
  <c r="O67" i="29"/>
  <c r="N67" i="29"/>
  <c r="M67" i="29"/>
  <c r="L67" i="29"/>
  <c r="K67" i="29"/>
  <c r="J67" i="29"/>
  <c r="I67" i="29"/>
  <c r="H67" i="29"/>
  <c r="G67" i="29"/>
  <c r="F67" i="29"/>
  <c r="E67" i="29"/>
  <c r="P66" i="29"/>
  <c r="O66" i="29"/>
  <c r="N66" i="29"/>
  <c r="M66" i="29"/>
  <c r="L66" i="29"/>
  <c r="K66" i="29"/>
  <c r="J66" i="29"/>
  <c r="I66" i="29"/>
  <c r="H66" i="29"/>
  <c r="G66" i="29"/>
  <c r="F66" i="29"/>
  <c r="E66" i="29"/>
  <c r="P65" i="29"/>
  <c r="O65" i="29"/>
  <c r="N65" i="29"/>
  <c r="M65" i="29"/>
  <c r="L65" i="29"/>
  <c r="K65" i="29"/>
  <c r="J65" i="29"/>
  <c r="I65" i="29"/>
  <c r="H65" i="29"/>
  <c r="G65" i="29"/>
  <c r="F65" i="29"/>
  <c r="E65" i="29"/>
  <c r="P62" i="29"/>
  <c r="O62" i="29"/>
  <c r="N62" i="29"/>
  <c r="M62" i="29"/>
  <c r="L62" i="29"/>
  <c r="K62" i="29"/>
  <c r="J62" i="29"/>
  <c r="I62" i="29"/>
  <c r="H62" i="29"/>
  <c r="G62" i="29"/>
  <c r="F62" i="29"/>
  <c r="E62" i="29"/>
  <c r="P61" i="29"/>
  <c r="O61" i="29"/>
  <c r="N61" i="29"/>
  <c r="M61" i="29"/>
  <c r="L61" i="29"/>
  <c r="K61" i="29"/>
  <c r="J61" i="29"/>
  <c r="I61" i="29"/>
  <c r="H61" i="29"/>
  <c r="G61" i="29"/>
  <c r="F61" i="29"/>
  <c r="E61" i="29"/>
  <c r="P60" i="29"/>
  <c r="O60" i="29"/>
  <c r="N60" i="29"/>
  <c r="M60" i="29"/>
  <c r="L60" i="29"/>
  <c r="K60" i="29"/>
  <c r="J60" i="29"/>
  <c r="I60" i="29"/>
  <c r="H60" i="29"/>
  <c r="G60" i="29"/>
  <c r="F60" i="29"/>
  <c r="E60" i="29"/>
  <c r="P59" i="29"/>
  <c r="O59" i="29"/>
  <c r="N59" i="29"/>
  <c r="M59" i="29"/>
  <c r="L59" i="29"/>
  <c r="K59" i="29"/>
  <c r="J59" i="29"/>
  <c r="I59" i="29"/>
  <c r="H59" i="29"/>
  <c r="G59" i="29"/>
  <c r="F59" i="29"/>
  <c r="E59" i="29"/>
  <c r="P58" i="29"/>
  <c r="O58" i="29"/>
  <c r="N58" i="29"/>
  <c r="M58" i="29"/>
  <c r="L58" i="29"/>
  <c r="K58" i="29"/>
  <c r="J58" i="29"/>
  <c r="I58" i="29"/>
  <c r="H58" i="29"/>
  <c r="G58" i="29"/>
  <c r="F58" i="29"/>
  <c r="E58" i="29"/>
  <c r="P57" i="29"/>
  <c r="O57" i="29"/>
  <c r="N57" i="29"/>
  <c r="M57" i="29"/>
  <c r="L57" i="29"/>
  <c r="K57" i="29"/>
  <c r="J57" i="29"/>
  <c r="I57" i="29"/>
  <c r="H57" i="29"/>
  <c r="G57" i="29"/>
  <c r="F57" i="29"/>
  <c r="E57" i="29"/>
  <c r="P56" i="29"/>
  <c r="O56" i="29"/>
  <c r="N56" i="29"/>
  <c r="M56" i="29"/>
  <c r="L56" i="29"/>
  <c r="K56" i="29"/>
  <c r="J56" i="29"/>
  <c r="I56" i="29"/>
  <c r="H56" i="29"/>
  <c r="G56" i="29"/>
  <c r="F56" i="29"/>
  <c r="E56" i="29"/>
  <c r="P55" i="29"/>
  <c r="O55" i="29"/>
  <c r="N55" i="29"/>
  <c r="M55" i="29"/>
  <c r="L55" i="29"/>
  <c r="K55" i="29"/>
  <c r="J55" i="29"/>
  <c r="I55" i="29"/>
  <c r="H55" i="29"/>
  <c r="G55" i="29"/>
  <c r="F55" i="29"/>
  <c r="E55" i="29"/>
  <c r="P54" i="29"/>
  <c r="O54" i="29"/>
  <c r="N54" i="29"/>
  <c r="M54" i="29"/>
  <c r="L54" i="29"/>
  <c r="K54" i="29"/>
  <c r="J54" i="29"/>
  <c r="I54" i="29"/>
  <c r="H54" i="29"/>
  <c r="G54" i="29"/>
  <c r="F54" i="29"/>
  <c r="E54" i="29"/>
  <c r="P53" i="29"/>
  <c r="O53" i="29"/>
  <c r="N53" i="29"/>
  <c r="M53" i="29"/>
  <c r="L53" i="29"/>
  <c r="K53" i="29"/>
  <c r="J53" i="29"/>
  <c r="I53" i="29"/>
  <c r="H53" i="29"/>
  <c r="G53" i="29"/>
  <c r="F53" i="29"/>
  <c r="E53" i="29"/>
  <c r="P52" i="29"/>
  <c r="O52" i="29"/>
  <c r="N52" i="29"/>
  <c r="M52" i="29"/>
  <c r="L52" i="29"/>
  <c r="K52" i="29"/>
  <c r="J52" i="29"/>
  <c r="I52" i="29"/>
  <c r="H52" i="29"/>
  <c r="G52" i="29"/>
  <c r="F52" i="29"/>
  <c r="E52" i="29"/>
  <c r="P51" i="29"/>
  <c r="O51" i="29"/>
  <c r="N51" i="29"/>
  <c r="M51" i="29"/>
  <c r="L51" i="29"/>
  <c r="K51" i="29"/>
  <c r="J51" i="29"/>
  <c r="I51" i="29"/>
  <c r="H51" i="29"/>
  <c r="G51" i="29"/>
  <c r="F51" i="29"/>
  <c r="E51" i="29"/>
  <c r="P50" i="29"/>
  <c r="O50" i="29"/>
  <c r="N50" i="29"/>
  <c r="M50" i="29"/>
  <c r="L50" i="29"/>
  <c r="K50" i="29"/>
  <c r="J50" i="29"/>
  <c r="I50" i="29"/>
  <c r="H50" i="29"/>
  <c r="G50" i="29"/>
  <c r="F50" i="29"/>
  <c r="E50" i="29"/>
  <c r="P48" i="29"/>
  <c r="O48" i="29"/>
  <c r="N48" i="29"/>
  <c r="M48" i="29"/>
  <c r="L48" i="29"/>
  <c r="K48" i="29"/>
  <c r="J48" i="29"/>
  <c r="I48" i="29"/>
  <c r="H48" i="29"/>
  <c r="G48" i="29"/>
  <c r="F48" i="29"/>
  <c r="E48" i="29"/>
  <c r="P47" i="29"/>
  <c r="O47" i="29"/>
  <c r="N47" i="29"/>
  <c r="M47" i="29"/>
  <c r="L47" i="29"/>
  <c r="K47" i="29"/>
  <c r="J47" i="29"/>
  <c r="I47" i="29"/>
  <c r="H47" i="29"/>
  <c r="G47" i="29"/>
  <c r="F47" i="29"/>
  <c r="E47" i="29"/>
  <c r="P46" i="29"/>
  <c r="O46" i="29"/>
  <c r="N46" i="29"/>
  <c r="M46" i="29"/>
  <c r="L46" i="29"/>
  <c r="K46" i="29"/>
  <c r="J46" i="29"/>
  <c r="I46" i="29"/>
  <c r="H46" i="29"/>
  <c r="G46" i="29"/>
  <c r="F46" i="29"/>
  <c r="E46" i="29"/>
  <c r="P45" i="29"/>
  <c r="O45" i="29"/>
  <c r="N45" i="29"/>
  <c r="M45" i="29"/>
  <c r="L45" i="29"/>
  <c r="K45" i="29"/>
  <c r="J45" i="29"/>
  <c r="I45" i="29"/>
  <c r="H45" i="29"/>
  <c r="G45" i="29"/>
  <c r="F45" i="29"/>
  <c r="E45" i="29"/>
  <c r="P44" i="29"/>
  <c r="O44" i="29"/>
  <c r="N44" i="29"/>
  <c r="M44" i="29"/>
  <c r="L44" i="29"/>
  <c r="K44" i="29"/>
  <c r="J44" i="29"/>
  <c r="I44" i="29"/>
  <c r="H44" i="29"/>
  <c r="G44" i="29"/>
  <c r="F44" i="29"/>
  <c r="E44" i="29"/>
  <c r="P43" i="29"/>
  <c r="O43" i="29"/>
  <c r="N43" i="29"/>
  <c r="M43" i="29"/>
  <c r="L43" i="29"/>
  <c r="K43" i="29"/>
  <c r="J43" i="29"/>
  <c r="I43" i="29"/>
  <c r="H43" i="29"/>
  <c r="G43" i="29"/>
  <c r="F43" i="29"/>
  <c r="E43" i="29"/>
  <c r="P42" i="29"/>
  <c r="O42" i="29"/>
  <c r="N42" i="29"/>
  <c r="M42" i="29"/>
  <c r="L42" i="29"/>
  <c r="K42" i="29"/>
  <c r="J42" i="29"/>
  <c r="I42" i="29"/>
  <c r="H42" i="29"/>
  <c r="G42" i="29"/>
  <c r="F42" i="29"/>
  <c r="E42" i="29"/>
  <c r="P41" i="29"/>
  <c r="O41" i="29"/>
  <c r="N41" i="29"/>
  <c r="M41" i="29"/>
  <c r="L41" i="29"/>
  <c r="K41" i="29"/>
  <c r="J41" i="29"/>
  <c r="I41" i="29"/>
  <c r="H41" i="29"/>
  <c r="G41" i="29"/>
  <c r="F41" i="29"/>
  <c r="E41" i="29"/>
  <c r="P40" i="29"/>
  <c r="O40" i="29"/>
  <c r="N40" i="29"/>
  <c r="M40" i="29"/>
  <c r="L40" i="29"/>
  <c r="K40" i="29"/>
  <c r="J40" i="29"/>
  <c r="I40" i="29"/>
  <c r="H40" i="29"/>
  <c r="G40" i="29"/>
  <c r="F40" i="29"/>
  <c r="E40" i="29"/>
  <c r="P39" i="29"/>
  <c r="O39" i="29"/>
  <c r="N39" i="29"/>
  <c r="M39" i="29"/>
  <c r="L39" i="29"/>
  <c r="K39" i="29"/>
  <c r="J39" i="29"/>
  <c r="I39" i="29"/>
  <c r="H39" i="29"/>
  <c r="G39" i="29"/>
  <c r="F39" i="29"/>
  <c r="E39" i="29"/>
  <c r="P37" i="29"/>
  <c r="O37" i="29"/>
  <c r="N37" i="29"/>
  <c r="M37" i="29"/>
  <c r="L37" i="29"/>
  <c r="K37" i="29"/>
  <c r="J37" i="29"/>
  <c r="I37" i="29"/>
  <c r="H37" i="29"/>
  <c r="G37" i="29"/>
  <c r="F37" i="29"/>
  <c r="E37" i="29"/>
  <c r="P36" i="29"/>
  <c r="O36" i="29"/>
  <c r="N36" i="29"/>
  <c r="M36" i="29"/>
  <c r="L36" i="29"/>
  <c r="K36" i="29"/>
  <c r="J36" i="29"/>
  <c r="I36" i="29"/>
  <c r="H36" i="29"/>
  <c r="G36" i="29"/>
  <c r="F36" i="29"/>
  <c r="E36" i="29"/>
  <c r="P35" i="29"/>
  <c r="O35" i="29"/>
  <c r="N35" i="29"/>
  <c r="M35" i="29"/>
  <c r="L35" i="29"/>
  <c r="K35" i="29"/>
  <c r="J35" i="29"/>
  <c r="I35" i="29"/>
  <c r="H35" i="29"/>
  <c r="G35" i="29"/>
  <c r="F35" i="29"/>
  <c r="E35" i="29"/>
  <c r="P34" i="29"/>
  <c r="O34" i="29"/>
  <c r="N34" i="29"/>
  <c r="M34" i="29"/>
  <c r="L34" i="29"/>
  <c r="K34" i="29"/>
  <c r="J34" i="29"/>
  <c r="I34" i="29"/>
  <c r="H34" i="29"/>
  <c r="G34" i="29"/>
  <c r="F34" i="29"/>
  <c r="E34" i="29"/>
  <c r="P33" i="29"/>
  <c r="O33" i="29"/>
  <c r="N33" i="29"/>
  <c r="M33" i="29"/>
  <c r="L33" i="29"/>
  <c r="K33" i="29"/>
  <c r="J33" i="29"/>
  <c r="I33" i="29"/>
  <c r="H33" i="29"/>
  <c r="G33" i="29"/>
  <c r="F33" i="29"/>
  <c r="E33" i="29"/>
  <c r="P32" i="29"/>
  <c r="O32" i="29"/>
  <c r="N32" i="29"/>
  <c r="M32" i="29"/>
  <c r="L32" i="29"/>
  <c r="K32" i="29"/>
  <c r="J32" i="29"/>
  <c r="I32" i="29"/>
  <c r="H32" i="29"/>
  <c r="G32" i="29"/>
  <c r="F32" i="29"/>
  <c r="E32" i="29"/>
  <c r="P31" i="29"/>
  <c r="O31" i="29"/>
  <c r="N31" i="29"/>
  <c r="M31" i="29"/>
  <c r="L31" i="29"/>
  <c r="K31" i="29"/>
  <c r="J31" i="29"/>
  <c r="I31" i="29"/>
  <c r="H31" i="29"/>
  <c r="G31" i="29"/>
  <c r="F31" i="29"/>
  <c r="E31" i="29"/>
  <c r="P30" i="29"/>
  <c r="O30" i="29"/>
  <c r="N30" i="29"/>
  <c r="M30" i="29"/>
  <c r="L30" i="29"/>
  <c r="K30" i="29"/>
  <c r="J30" i="29"/>
  <c r="I30" i="29"/>
  <c r="H30" i="29"/>
  <c r="G30" i="29"/>
  <c r="F30" i="29"/>
  <c r="E30" i="29"/>
  <c r="P29" i="29"/>
  <c r="O29" i="29"/>
  <c r="N29" i="29"/>
  <c r="M29" i="29"/>
  <c r="L29" i="29"/>
  <c r="K29" i="29"/>
  <c r="J29" i="29"/>
  <c r="I29" i="29"/>
  <c r="H29" i="29"/>
  <c r="G29" i="29"/>
  <c r="F29" i="29"/>
  <c r="E29" i="29"/>
  <c r="P28" i="29"/>
  <c r="O28" i="29"/>
  <c r="N28" i="29"/>
  <c r="M28" i="29"/>
  <c r="L28" i="29"/>
  <c r="K28" i="29"/>
  <c r="J28" i="29"/>
  <c r="I28" i="29"/>
  <c r="H28" i="29"/>
  <c r="G28" i="29"/>
  <c r="F28" i="29"/>
  <c r="E28" i="29"/>
  <c r="P27" i="29"/>
  <c r="O27" i="29"/>
  <c r="N27" i="29"/>
  <c r="M27" i="29"/>
  <c r="L27" i="29"/>
  <c r="K27" i="29"/>
  <c r="J27" i="29"/>
  <c r="I27" i="29"/>
  <c r="H27" i="29"/>
  <c r="G27" i="29"/>
  <c r="F27" i="29"/>
  <c r="E27" i="29"/>
  <c r="P25" i="29"/>
  <c r="O25" i="29"/>
  <c r="N25" i="29"/>
  <c r="M25" i="29"/>
  <c r="L25" i="29"/>
  <c r="K25" i="29"/>
  <c r="J25" i="29"/>
  <c r="I25" i="29"/>
  <c r="H25" i="29"/>
  <c r="G25" i="29"/>
  <c r="F25" i="29"/>
  <c r="E25" i="29"/>
  <c r="P24" i="29"/>
  <c r="O24" i="29"/>
  <c r="N24" i="29"/>
  <c r="M24" i="29"/>
  <c r="L24" i="29"/>
  <c r="K24" i="29"/>
  <c r="J24" i="29"/>
  <c r="I24" i="29"/>
  <c r="H24" i="29"/>
  <c r="G24" i="29"/>
  <c r="F24" i="29"/>
  <c r="E24" i="29"/>
  <c r="P23" i="29"/>
  <c r="O23" i="29"/>
  <c r="N23" i="29"/>
  <c r="M23" i="29"/>
  <c r="L23" i="29"/>
  <c r="K23" i="29"/>
  <c r="J23" i="29"/>
  <c r="I23" i="29"/>
  <c r="H23" i="29"/>
  <c r="G23" i="29"/>
  <c r="F23" i="29"/>
  <c r="E23" i="29"/>
  <c r="P22" i="29"/>
  <c r="O22" i="29"/>
  <c r="N22" i="29"/>
  <c r="M22" i="29"/>
  <c r="L22" i="29"/>
  <c r="K22" i="29"/>
  <c r="J22" i="29"/>
  <c r="I22" i="29"/>
  <c r="H22" i="29"/>
  <c r="G22" i="29"/>
  <c r="F22" i="29"/>
  <c r="E22" i="29"/>
  <c r="P21" i="29"/>
  <c r="O21" i="29"/>
  <c r="N21" i="29"/>
  <c r="M21" i="29"/>
  <c r="L21" i="29"/>
  <c r="K21" i="29"/>
  <c r="J21" i="29"/>
  <c r="I21" i="29"/>
  <c r="H21" i="29"/>
  <c r="G21" i="29"/>
  <c r="F21" i="29"/>
  <c r="E21" i="29"/>
  <c r="P20" i="29"/>
  <c r="O20" i="29"/>
  <c r="N20" i="29"/>
  <c r="M20" i="29"/>
  <c r="L20" i="29"/>
  <c r="K20" i="29"/>
  <c r="J20" i="29"/>
  <c r="I20" i="29"/>
  <c r="H20" i="29"/>
  <c r="G20" i="29"/>
  <c r="F20" i="29"/>
  <c r="E20" i="29"/>
  <c r="P19" i="29"/>
  <c r="O19" i="29"/>
  <c r="N19" i="29"/>
  <c r="M19" i="29"/>
  <c r="L19" i="29"/>
  <c r="K19" i="29"/>
  <c r="J19" i="29"/>
  <c r="I19" i="29"/>
  <c r="H19" i="29"/>
  <c r="G19" i="29"/>
  <c r="F19" i="29"/>
  <c r="E19" i="29"/>
  <c r="P18" i="29"/>
  <c r="O18" i="29"/>
  <c r="N18" i="29"/>
  <c r="M18" i="29"/>
  <c r="L18" i="29"/>
  <c r="K18" i="29"/>
  <c r="J18" i="29"/>
  <c r="I18" i="29"/>
  <c r="H18" i="29"/>
  <c r="G18" i="29"/>
  <c r="F18" i="29"/>
  <c r="E18" i="29"/>
  <c r="P17" i="29"/>
  <c r="O17" i="29"/>
  <c r="N17" i="29"/>
  <c r="M17" i="29"/>
  <c r="L17" i="29"/>
  <c r="K17" i="29"/>
  <c r="J17" i="29"/>
  <c r="I17" i="29"/>
  <c r="H17" i="29"/>
  <c r="G17" i="29"/>
  <c r="F17" i="29"/>
  <c r="E17" i="29"/>
  <c r="P16" i="29"/>
  <c r="O16" i="29"/>
  <c r="N16" i="29"/>
  <c r="M16" i="29"/>
  <c r="L16" i="29"/>
  <c r="K16" i="29"/>
  <c r="J16" i="29"/>
  <c r="I16" i="29"/>
  <c r="H16" i="29"/>
  <c r="G16" i="29"/>
  <c r="F16" i="29"/>
  <c r="E16" i="29"/>
  <c r="P15" i="29"/>
  <c r="O15" i="29"/>
  <c r="N15" i="29"/>
  <c r="M15" i="29"/>
  <c r="L15" i="29"/>
  <c r="K15" i="29"/>
  <c r="J15" i="29"/>
  <c r="I15" i="29"/>
  <c r="H15" i="29"/>
  <c r="G15" i="29"/>
  <c r="F15" i="29"/>
  <c r="E15" i="29"/>
  <c r="P14" i="29"/>
  <c r="O14" i="29"/>
  <c r="N14" i="29"/>
  <c r="M14" i="29"/>
  <c r="L14" i="29"/>
  <c r="K14" i="29"/>
  <c r="J14" i="29"/>
  <c r="I14" i="29"/>
  <c r="H14" i="29"/>
  <c r="G14" i="29"/>
  <c r="F14" i="29"/>
  <c r="E14" i="29"/>
  <c r="P13" i="29"/>
  <c r="O13" i="29"/>
  <c r="N13" i="29"/>
  <c r="M13" i="29"/>
  <c r="L13" i="29"/>
  <c r="K13" i="29"/>
  <c r="J13" i="29"/>
  <c r="I13" i="29"/>
  <c r="H13" i="29"/>
  <c r="G13" i="29"/>
  <c r="F13" i="29"/>
  <c r="E13" i="29"/>
  <c r="P12" i="29"/>
  <c r="O12" i="29"/>
  <c r="N12" i="29"/>
  <c r="M12" i="29"/>
  <c r="L12" i="29"/>
  <c r="K12" i="29"/>
  <c r="J12" i="29"/>
  <c r="I12" i="29"/>
  <c r="H12" i="29"/>
  <c r="G12" i="29"/>
  <c r="F12" i="29"/>
  <c r="E12" i="29"/>
  <c r="R63" i="6"/>
  <c r="S63" i="6"/>
  <c r="T63" i="6"/>
  <c r="U63" i="6"/>
  <c r="V63" i="6"/>
  <c r="W63" i="6"/>
  <c r="X63" i="6"/>
  <c r="Y63" i="6"/>
  <c r="Z63" i="6"/>
  <c r="AA63" i="6"/>
  <c r="AB63" i="6"/>
  <c r="AC63" i="6"/>
  <c r="E63" i="6"/>
  <c r="F63" i="6"/>
  <c r="G63" i="6"/>
  <c r="H63" i="6"/>
  <c r="I63" i="6"/>
  <c r="J63" i="6"/>
  <c r="K63" i="6"/>
  <c r="L63" i="6"/>
  <c r="M63" i="6"/>
  <c r="N63" i="6"/>
  <c r="O63" i="6"/>
  <c r="P63" i="6"/>
  <c r="E63" i="33"/>
  <c r="F63" i="33"/>
  <c r="P150" i="28"/>
  <c r="P149" i="28"/>
  <c r="P148" i="28"/>
  <c r="P147" i="28"/>
  <c r="P146" i="28"/>
  <c r="P145" i="28"/>
  <c r="P144" i="28"/>
  <c r="P142" i="28"/>
  <c r="P141" i="28"/>
  <c r="P140" i="28"/>
  <c r="P139" i="28"/>
  <c r="P137" i="28"/>
  <c r="P136" i="28"/>
  <c r="P135" i="28"/>
  <c r="P134" i="28"/>
  <c r="P133" i="28"/>
  <c r="P132" i="28"/>
  <c r="P131" i="28"/>
  <c r="P130" i="28"/>
  <c r="P129" i="28"/>
  <c r="P128" i="28"/>
  <c r="P127" i="28"/>
  <c r="P126" i="28"/>
  <c r="P125" i="28"/>
  <c r="P123" i="28"/>
  <c r="P122" i="28"/>
  <c r="P121" i="28"/>
  <c r="P120" i="28"/>
  <c r="P119" i="28"/>
  <c r="P118" i="28"/>
  <c r="P117" i="28"/>
  <c r="P116" i="28"/>
  <c r="P115" i="28"/>
  <c r="P114" i="28"/>
  <c r="P113" i="28"/>
  <c r="P112" i="28"/>
  <c r="P110" i="28"/>
  <c r="P109" i="28"/>
  <c r="P108" i="28"/>
  <c r="P107" i="28"/>
  <c r="P106" i="28"/>
  <c r="P105" i="28"/>
  <c r="P104" i="28"/>
  <c r="P103" i="28"/>
  <c r="P102" i="28"/>
  <c r="P101" i="28"/>
  <c r="P100" i="28"/>
  <c r="P99" i="28"/>
  <c r="P98" i="28"/>
  <c r="P97" i="28"/>
  <c r="P96" i="28"/>
  <c r="P95" i="28"/>
  <c r="P94" i="28"/>
  <c r="P93" i="28"/>
  <c r="P91" i="28"/>
  <c r="P90" i="28"/>
  <c r="P89" i="28"/>
  <c r="P88" i="28"/>
  <c r="P87" i="28"/>
  <c r="P86" i="28"/>
  <c r="P85" i="28"/>
  <c r="P84" i="28"/>
  <c r="P83" i="28"/>
  <c r="P82" i="28"/>
  <c r="P80" i="28"/>
  <c r="P79" i="28"/>
  <c r="P78" i="28"/>
  <c r="P77" i="28"/>
  <c r="P76" i="28"/>
  <c r="P74" i="28"/>
  <c r="P73" i="28"/>
  <c r="P72" i="28"/>
  <c r="P71" i="28"/>
  <c r="P70" i="28"/>
  <c r="P69" i="28"/>
  <c r="P68" i="28"/>
  <c r="P67" i="28"/>
  <c r="P66" i="28"/>
  <c r="P65" i="28"/>
  <c r="P62" i="28"/>
  <c r="P61" i="28"/>
  <c r="P60" i="28"/>
  <c r="P59" i="28"/>
  <c r="P58" i="28"/>
  <c r="P57" i="28"/>
  <c r="P56" i="28"/>
  <c r="P55" i="28"/>
  <c r="P54" i="28"/>
  <c r="P53" i="28"/>
  <c r="P52" i="28"/>
  <c r="P51" i="28"/>
  <c r="P50" i="28"/>
  <c r="P48" i="28"/>
  <c r="P47" i="28"/>
  <c r="P46" i="28"/>
  <c r="P45" i="28"/>
  <c r="P44" i="28"/>
  <c r="P43" i="28"/>
  <c r="P42" i="28"/>
  <c r="P41" i="28"/>
  <c r="P40" i="28"/>
  <c r="P39" i="28"/>
  <c r="P37" i="28"/>
  <c r="P36" i="28"/>
  <c r="P35" i="28"/>
  <c r="P34" i="28"/>
  <c r="P33" i="28"/>
  <c r="P32" i="28"/>
  <c r="P31" i="28"/>
  <c r="P30" i="28"/>
  <c r="P29" i="28"/>
  <c r="P28" i="28"/>
  <c r="P27" i="28"/>
  <c r="P25" i="28"/>
  <c r="P24" i="28"/>
  <c r="P23" i="28"/>
  <c r="P22" i="28"/>
  <c r="P21" i="28"/>
  <c r="P20" i="28"/>
  <c r="P19" i="28"/>
  <c r="P18" i="28"/>
  <c r="P17" i="28"/>
  <c r="P16" i="28"/>
  <c r="P15" i="28"/>
  <c r="P14" i="28"/>
  <c r="P13" i="28"/>
  <c r="P12" i="28"/>
  <c r="O150" i="28"/>
  <c r="O149" i="28"/>
  <c r="O148" i="28"/>
  <c r="O147" i="28"/>
  <c r="O146" i="28"/>
  <c r="O145" i="28"/>
  <c r="O144" i="28"/>
  <c r="O142" i="28"/>
  <c r="O141" i="28"/>
  <c r="O140" i="28"/>
  <c r="O139" i="28"/>
  <c r="O137" i="28"/>
  <c r="O136" i="28"/>
  <c r="O135" i="28"/>
  <c r="O134" i="28"/>
  <c r="O133" i="28"/>
  <c r="O132" i="28"/>
  <c r="O131" i="28"/>
  <c r="O130" i="28"/>
  <c r="O129" i="28"/>
  <c r="O128" i="28"/>
  <c r="O127" i="28"/>
  <c r="O126" i="28"/>
  <c r="O125" i="28"/>
  <c r="O123" i="28"/>
  <c r="O122" i="28"/>
  <c r="O121" i="28"/>
  <c r="O120" i="28"/>
  <c r="O119" i="28"/>
  <c r="O118" i="28"/>
  <c r="O117" i="28"/>
  <c r="O116" i="28"/>
  <c r="O115" i="28"/>
  <c r="O114" i="28"/>
  <c r="O113" i="28"/>
  <c r="O112" i="28"/>
  <c r="O110" i="28"/>
  <c r="O109" i="28"/>
  <c r="O108" i="28"/>
  <c r="O107" i="28"/>
  <c r="O106" i="28"/>
  <c r="O105" i="28"/>
  <c r="O104" i="28"/>
  <c r="O103" i="28"/>
  <c r="O102" i="28"/>
  <c r="O101" i="28"/>
  <c r="O100" i="28"/>
  <c r="O99" i="28"/>
  <c r="O98" i="28"/>
  <c r="O97" i="28"/>
  <c r="O96" i="28"/>
  <c r="O95" i="28"/>
  <c r="O94" i="28"/>
  <c r="O93" i="28"/>
  <c r="O91" i="28"/>
  <c r="O90" i="28"/>
  <c r="O89" i="28"/>
  <c r="O88" i="28"/>
  <c r="O87" i="28"/>
  <c r="O86" i="28"/>
  <c r="O85" i="28"/>
  <c r="O84" i="28"/>
  <c r="O83" i="28"/>
  <c r="O82" i="28"/>
  <c r="O80" i="28"/>
  <c r="O79" i="28"/>
  <c r="O78" i="28"/>
  <c r="O77" i="28"/>
  <c r="O76" i="28"/>
  <c r="O74" i="28"/>
  <c r="O73" i="28"/>
  <c r="O72" i="28"/>
  <c r="O71" i="28"/>
  <c r="O70" i="28"/>
  <c r="O69" i="28"/>
  <c r="O68" i="28"/>
  <c r="O67" i="28"/>
  <c r="O66" i="28"/>
  <c r="O65" i="28"/>
  <c r="O62" i="28"/>
  <c r="O61" i="28"/>
  <c r="O60" i="28"/>
  <c r="O59" i="28"/>
  <c r="O58" i="28"/>
  <c r="O57" i="28"/>
  <c r="O56" i="28"/>
  <c r="O55" i="28"/>
  <c r="O54" i="28"/>
  <c r="O53" i="28"/>
  <c r="O52" i="28"/>
  <c r="O51" i="28"/>
  <c r="O50" i="28"/>
  <c r="O48" i="28"/>
  <c r="O47" i="28"/>
  <c r="O46" i="28"/>
  <c r="O45" i="28"/>
  <c r="O44" i="28"/>
  <c r="O43" i="28"/>
  <c r="O42" i="28"/>
  <c r="O41" i="28"/>
  <c r="O40" i="28"/>
  <c r="O39" i="28"/>
  <c r="O37" i="28"/>
  <c r="O36" i="28"/>
  <c r="O35" i="28"/>
  <c r="O34" i="28"/>
  <c r="O33" i="28"/>
  <c r="O32" i="28"/>
  <c r="O31" i="28"/>
  <c r="O30" i="28"/>
  <c r="O29" i="28"/>
  <c r="O28" i="28"/>
  <c r="O27" i="28"/>
  <c r="O25" i="28"/>
  <c r="O24" i="28"/>
  <c r="O23" i="28"/>
  <c r="O22" i="28"/>
  <c r="O21" i="28"/>
  <c r="O20" i="28"/>
  <c r="O19" i="28"/>
  <c r="O18" i="28"/>
  <c r="O17" i="28"/>
  <c r="O16" i="28"/>
  <c r="O15" i="28"/>
  <c r="O14" i="28"/>
  <c r="O13" i="28"/>
  <c r="O12" i="28"/>
  <c r="AC150" i="28"/>
  <c r="AB150" i="28"/>
  <c r="AA150" i="28"/>
  <c r="Z150" i="28"/>
  <c r="Y150" i="28"/>
  <c r="X150" i="28"/>
  <c r="W150" i="28"/>
  <c r="V150" i="28"/>
  <c r="U150" i="28"/>
  <c r="T150" i="28"/>
  <c r="S150" i="28"/>
  <c r="R150" i="28"/>
  <c r="AC149" i="28"/>
  <c r="AB149" i="28"/>
  <c r="AA149" i="28"/>
  <c r="Z149" i="28"/>
  <c r="Y149" i="28"/>
  <c r="X149" i="28"/>
  <c r="W149" i="28"/>
  <c r="V149" i="28"/>
  <c r="U149" i="28"/>
  <c r="T149" i="28"/>
  <c r="S149" i="28"/>
  <c r="R149" i="28"/>
  <c r="AC148" i="28"/>
  <c r="AB148" i="28"/>
  <c r="AA148" i="28"/>
  <c r="Z148" i="28"/>
  <c r="Y148" i="28"/>
  <c r="X148" i="28"/>
  <c r="W148" i="28"/>
  <c r="V148" i="28"/>
  <c r="U148" i="28"/>
  <c r="T148" i="28"/>
  <c r="S148" i="28"/>
  <c r="R148" i="28"/>
  <c r="AC147" i="28"/>
  <c r="AB147" i="28"/>
  <c r="AA147" i="28"/>
  <c r="Z147" i="28"/>
  <c r="Y147" i="28"/>
  <c r="X147" i="28"/>
  <c r="W147" i="28"/>
  <c r="V147" i="28"/>
  <c r="U147" i="28"/>
  <c r="T147" i="28"/>
  <c r="S147" i="28"/>
  <c r="R147" i="28"/>
  <c r="AC146" i="28"/>
  <c r="AB146" i="28"/>
  <c r="AA146" i="28"/>
  <c r="Z146" i="28"/>
  <c r="Y146" i="28"/>
  <c r="X146" i="28"/>
  <c r="W146" i="28"/>
  <c r="V146" i="28"/>
  <c r="U146" i="28"/>
  <c r="T146" i="28"/>
  <c r="S146" i="28"/>
  <c r="R146" i="28"/>
  <c r="AC145" i="28"/>
  <c r="AB145" i="28"/>
  <c r="AA145" i="28"/>
  <c r="Z145" i="28"/>
  <c r="Y145" i="28"/>
  <c r="X145" i="28"/>
  <c r="W145" i="28"/>
  <c r="V145" i="28"/>
  <c r="U145" i="28"/>
  <c r="T145" i="28"/>
  <c r="S145" i="28"/>
  <c r="R145" i="28"/>
  <c r="AC144" i="28"/>
  <c r="AB144" i="28"/>
  <c r="AA144" i="28"/>
  <c r="Z144" i="28"/>
  <c r="Y144" i="28"/>
  <c r="X144" i="28"/>
  <c r="W144" i="28"/>
  <c r="V144" i="28"/>
  <c r="U144" i="28"/>
  <c r="T144" i="28"/>
  <c r="S144" i="28"/>
  <c r="R144" i="28"/>
  <c r="AC142" i="28"/>
  <c r="AB142" i="28"/>
  <c r="AA142" i="28"/>
  <c r="Z142" i="28"/>
  <c r="Y142" i="28"/>
  <c r="X142" i="28"/>
  <c r="W142" i="28"/>
  <c r="V142" i="28"/>
  <c r="U142" i="28"/>
  <c r="T142" i="28"/>
  <c r="S142" i="28"/>
  <c r="R142" i="28"/>
  <c r="AC141" i="28"/>
  <c r="AB141" i="28"/>
  <c r="AA141" i="28"/>
  <c r="Z141" i="28"/>
  <c r="Y141" i="28"/>
  <c r="X141" i="28"/>
  <c r="W141" i="28"/>
  <c r="V141" i="28"/>
  <c r="U141" i="28"/>
  <c r="T141" i="28"/>
  <c r="S141" i="28"/>
  <c r="R141" i="28"/>
  <c r="AC140" i="28"/>
  <c r="AB140" i="28"/>
  <c r="AA140" i="28"/>
  <c r="Z140" i="28"/>
  <c r="Y140" i="28"/>
  <c r="X140" i="28"/>
  <c r="W140" i="28"/>
  <c r="V140" i="28"/>
  <c r="U140" i="28"/>
  <c r="T140" i="28"/>
  <c r="S140" i="28"/>
  <c r="R140" i="28"/>
  <c r="AC139" i="28"/>
  <c r="AB139" i="28"/>
  <c r="AA139" i="28"/>
  <c r="Z139" i="28"/>
  <c r="Y139" i="28"/>
  <c r="X139" i="28"/>
  <c r="W139" i="28"/>
  <c r="V139" i="28"/>
  <c r="U139" i="28"/>
  <c r="T139" i="28"/>
  <c r="S139" i="28"/>
  <c r="R139" i="28"/>
  <c r="AC137" i="28"/>
  <c r="AB137" i="28"/>
  <c r="AA137" i="28"/>
  <c r="Z137" i="28"/>
  <c r="Y137" i="28"/>
  <c r="X137" i="28"/>
  <c r="W137" i="28"/>
  <c r="V137" i="28"/>
  <c r="U137" i="28"/>
  <c r="T137" i="28"/>
  <c r="S137" i="28"/>
  <c r="R137" i="28"/>
  <c r="AC136" i="28"/>
  <c r="AB136" i="28"/>
  <c r="AA136" i="28"/>
  <c r="Z136" i="28"/>
  <c r="Y136" i="28"/>
  <c r="X136" i="28"/>
  <c r="W136" i="28"/>
  <c r="V136" i="28"/>
  <c r="U136" i="28"/>
  <c r="T136" i="28"/>
  <c r="S136" i="28"/>
  <c r="R136" i="28"/>
  <c r="AC135" i="28"/>
  <c r="AB135" i="28"/>
  <c r="AA135" i="28"/>
  <c r="Z135" i="28"/>
  <c r="Y135" i="28"/>
  <c r="X135" i="28"/>
  <c r="W135" i="28"/>
  <c r="V135" i="28"/>
  <c r="U135" i="28"/>
  <c r="T135" i="28"/>
  <c r="S135" i="28"/>
  <c r="R135" i="28"/>
  <c r="AC134" i="28"/>
  <c r="AB134" i="28"/>
  <c r="AA134" i="28"/>
  <c r="Z134" i="28"/>
  <c r="Y134" i="28"/>
  <c r="X134" i="28"/>
  <c r="W134" i="28"/>
  <c r="V134" i="28"/>
  <c r="U134" i="28"/>
  <c r="T134" i="28"/>
  <c r="S134" i="28"/>
  <c r="R134" i="28"/>
  <c r="AC133" i="28"/>
  <c r="AB133" i="28"/>
  <c r="AA133" i="28"/>
  <c r="Z133" i="28"/>
  <c r="Y133" i="28"/>
  <c r="X133" i="28"/>
  <c r="W133" i="28"/>
  <c r="V133" i="28"/>
  <c r="U133" i="28"/>
  <c r="T133" i="28"/>
  <c r="S133" i="28"/>
  <c r="R133" i="28"/>
  <c r="AC132" i="28"/>
  <c r="AB132" i="28"/>
  <c r="AA132" i="28"/>
  <c r="Z132" i="28"/>
  <c r="Y132" i="28"/>
  <c r="X132" i="28"/>
  <c r="W132" i="28"/>
  <c r="V132" i="28"/>
  <c r="U132" i="28"/>
  <c r="T132" i="28"/>
  <c r="S132" i="28"/>
  <c r="R132" i="28"/>
  <c r="AC131" i="28"/>
  <c r="AB131" i="28"/>
  <c r="AA131" i="28"/>
  <c r="Z131" i="28"/>
  <c r="Y131" i="28"/>
  <c r="X131" i="28"/>
  <c r="W131" i="28"/>
  <c r="V131" i="28"/>
  <c r="U131" i="28"/>
  <c r="T131" i="28"/>
  <c r="S131" i="28"/>
  <c r="R131" i="28"/>
  <c r="AC130" i="28"/>
  <c r="AB130" i="28"/>
  <c r="AA130" i="28"/>
  <c r="Z130" i="28"/>
  <c r="Y130" i="28"/>
  <c r="X130" i="28"/>
  <c r="W130" i="28"/>
  <c r="V130" i="28"/>
  <c r="U130" i="28"/>
  <c r="T130" i="28"/>
  <c r="S130" i="28"/>
  <c r="R130" i="28"/>
  <c r="AC129" i="28"/>
  <c r="AB129" i="28"/>
  <c r="AA129" i="28"/>
  <c r="Z129" i="28"/>
  <c r="Y129" i="28"/>
  <c r="X129" i="28"/>
  <c r="W129" i="28"/>
  <c r="V129" i="28"/>
  <c r="U129" i="28"/>
  <c r="T129" i="28"/>
  <c r="S129" i="28"/>
  <c r="R129" i="28"/>
  <c r="AC128" i="28"/>
  <c r="AB128" i="28"/>
  <c r="AA128" i="28"/>
  <c r="Z128" i="28"/>
  <c r="Y128" i="28"/>
  <c r="X128" i="28"/>
  <c r="W128" i="28"/>
  <c r="V128" i="28"/>
  <c r="U128" i="28"/>
  <c r="T128" i="28"/>
  <c r="S128" i="28"/>
  <c r="R128" i="28"/>
  <c r="AC127" i="28"/>
  <c r="AB127" i="28"/>
  <c r="AA127" i="28"/>
  <c r="Z127" i="28"/>
  <c r="Y127" i="28"/>
  <c r="X127" i="28"/>
  <c r="W127" i="28"/>
  <c r="V127" i="28"/>
  <c r="U127" i="28"/>
  <c r="T127" i="28"/>
  <c r="S127" i="28"/>
  <c r="R127" i="28"/>
  <c r="AC126" i="28"/>
  <c r="AB126" i="28"/>
  <c r="AA126" i="28"/>
  <c r="Z126" i="28"/>
  <c r="Y126" i="28"/>
  <c r="X126" i="28"/>
  <c r="W126" i="28"/>
  <c r="V126" i="28"/>
  <c r="U126" i="28"/>
  <c r="T126" i="28"/>
  <c r="S126" i="28"/>
  <c r="R126" i="28"/>
  <c r="AC125" i="28"/>
  <c r="AB125" i="28"/>
  <c r="AA125" i="28"/>
  <c r="Z125" i="28"/>
  <c r="Y125" i="28"/>
  <c r="X125" i="28"/>
  <c r="W125" i="28"/>
  <c r="V125" i="28"/>
  <c r="U125" i="28"/>
  <c r="T125" i="28"/>
  <c r="S125" i="28"/>
  <c r="R125" i="28"/>
  <c r="AC123" i="28"/>
  <c r="AB123" i="28"/>
  <c r="AA123" i="28"/>
  <c r="Z123" i="28"/>
  <c r="Y123" i="28"/>
  <c r="X123" i="28"/>
  <c r="W123" i="28"/>
  <c r="V123" i="28"/>
  <c r="U123" i="28"/>
  <c r="T123" i="28"/>
  <c r="S123" i="28"/>
  <c r="R123" i="28"/>
  <c r="AC122" i="28"/>
  <c r="AB122" i="28"/>
  <c r="AA122" i="28"/>
  <c r="Z122" i="28"/>
  <c r="Y122" i="28"/>
  <c r="X122" i="28"/>
  <c r="W122" i="28"/>
  <c r="V122" i="28"/>
  <c r="U122" i="28"/>
  <c r="T122" i="28"/>
  <c r="S122" i="28"/>
  <c r="R122" i="28"/>
  <c r="AC121" i="28"/>
  <c r="AB121" i="28"/>
  <c r="AA121" i="28"/>
  <c r="Z121" i="28"/>
  <c r="Y121" i="28"/>
  <c r="X121" i="28"/>
  <c r="W121" i="28"/>
  <c r="V121" i="28"/>
  <c r="U121" i="28"/>
  <c r="T121" i="28"/>
  <c r="S121" i="28"/>
  <c r="R121" i="28"/>
  <c r="AC120" i="28"/>
  <c r="AB120" i="28"/>
  <c r="AA120" i="28"/>
  <c r="Z120" i="28"/>
  <c r="Y120" i="28"/>
  <c r="X120" i="28"/>
  <c r="W120" i="28"/>
  <c r="V120" i="28"/>
  <c r="U120" i="28"/>
  <c r="T120" i="28"/>
  <c r="S120" i="28"/>
  <c r="R120" i="28"/>
  <c r="AC119" i="28"/>
  <c r="AB119" i="28"/>
  <c r="AA119" i="28"/>
  <c r="Z119" i="28"/>
  <c r="Y119" i="28"/>
  <c r="X119" i="28"/>
  <c r="W119" i="28"/>
  <c r="V119" i="28"/>
  <c r="U119" i="28"/>
  <c r="T119" i="28"/>
  <c r="S119" i="28"/>
  <c r="R119" i="28"/>
  <c r="AC118" i="28"/>
  <c r="AB118" i="28"/>
  <c r="AA118" i="28"/>
  <c r="Z118" i="28"/>
  <c r="Y118" i="28"/>
  <c r="X118" i="28"/>
  <c r="W118" i="28"/>
  <c r="V118" i="28"/>
  <c r="U118" i="28"/>
  <c r="T118" i="28"/>
  <c r="S118" i="28"/>
  <c r="R118" i="28"/>
  <c r="AC117" i="28"/>
  <c r="AB117" i="28"/>
  <c r="AA117" i="28"/>
  <c r="Z117" i="28"/>
  <c r="Y117" i="28"/>
  <c r="X117" i="28"/>
  <c r="W117" i="28"/>
  <c r="V117" i="28"/>
  <c r="U117" i="28"/>
  <c r="T117" i="28"/>
  <c r="S117" i="28"/>
  <c r="R117" i="28"/>
  <c r="AC116" i="28"/>
  <c r="AB116" i="28"/>
  <c r="AA116" i="28"/>
  <c r="Z116" i="28"/>
  <c r="Y116" i="28"/>
  <c r="X116" i="28"/>
  <c r="W116" i="28"/>
  <c r="V116" i="28"/>
  <c r="U116" i="28"/>
  <c r="T116" i="28"/>
  <c r="S116" i="28"/>
  <c r="R116" i="28"/>
  <c r="AC115" i="28"/>
  <c r="AB115" i="28"/>
  <c r="AA115" i="28"/>
  <c r="Z115" i="28"/>
  <c r="Y115" i="28"/>
  <c r="X115" i="28"/>
  <c r="W115" i="28"/>
  <c r="V115" i="28"/>
  <c r="U115" i="28"/>
  <c r="T115" i="28"/>
  <c r="S115" i="28"/>
  <c r="R115" i="28"/>
  <c r="AC114" i="28"/>
  <c r="AB114" i="28"/>
  <c r="AA114" i="28"/>
  <c r="Z114" i="28"/>
  <c r="Y114" i="28"/>
  <c r="X114" i="28"/>
  <c r="W114" i="28"/>
  <c r="V114" i="28"/>
  <c r="U114" i="28"/>
  <c r="T114" i="28"/>
  <c r="S114" i="28"/>
  <c r="R114" i="28"/>
  <c r="AC113" i="28"/>
  <c r="AB113" i="28"/>
  <c r="AA113" i="28"/>
  <c r="Z113" i="28"/>
  <c r="Y113" i="28"/>
  <c r="X113" i="28"/>
  <c r="W113" i="28"/>
  <c r="V113" i="28"/>
  <c r="U113" i="28"/>
  <c r="T113" i="28"/>
  <c r="S113" i="28"/>
  <c r="R113" i="28"/>
  <c r="AC112" i="28"/>
  <c r="AB112" i="28"/>
  <c r="AA112" i="28"/>
  <c r="Z112" i="28"/>
  <c r="Y112" i="28"/>
  <c r="X112" i="28"/>
  <c r="W112" i="28"/>
  <c r="V112" i="28"/>
  <c r="U112" i="28"/>
  <c r="T112" i="28"/>
  <c r="S112" i="28"/>
  <c r="R112" i="28"/>
  <c r="AC110" i="28"/>
  <c r="AB110" i="28"/>
  <c r="AA110" i="28"/>
  <c r="Z110" i="28"/>
  <c r="Y110" i="28"/>
  <c r="X110" i="28"/>
  <c r="W110" i="28"/>
  <c r="V110" i="28"/>
  <c r="U110" i="28"/>
  <c r="T110" i="28"/>
  <c r="S110" i="28"/>
  <c r="R110" i="28"/>
  <c r="AC109" i="28"/>
  <c r="AB109" i="28"/>
  <c r="AA109" i="28"/>
  <c r="Z109" i="28"/>
  <c r="Y109" i="28"/>
  <c r="X109" i="28"/>
  <c r="W109" i="28"/>
  <c r="V109" i="28"/>
  <c r="U109" i="28"/>
  <c r="T109" i="28"/>
  <c r="S109" i="28"/>
  <c r="R109" i="28"/>
  <c r="AC108" i="28"/>
  <c r="AB108" i="28"/>
  <c r="AA108" i="28"/>
  <c r="Z108" i="28"/>
  <c r="Y108" i="28"/>
  <c r="X108" i="28"/>
  <c r="W108" i="28"/>
  <c r="V108" i="28"/>
  <c r="U108" i="28"/>
  <c r="T108" i="28"/>
  <c r="S108" i="28"/>
  <c r="R108" i="28"/>
  <c r="AC107" i="28"/>
  <c r="AB107" i="28"/>
  <c r="AA107" i="28"/>
  <c r="Z107" i="28"/>
  <c r="Y107" i="28"/>
  <c r="X107" i="28"/>
  <c r="W107" i="28"/>
  <c r="V107" i="28"/>
  <c r="U107" i="28"/>
  <c r="T107" i="28"/>
  <c r="S107" i="28"/>
  <c r="R107" i="28"/>
  <c r="AC106" i="28"/>
  <c r="AB106" i="28"/>
  <c r="AA106" i="28"/>
  <c r="Z106" i="28"/>
  <c r="Y106" i="28"/>
  <c r="X106" i="28"/>
  <c r="W106" i="28"/>
  <c r="V106" i="28"/>
  <c r="U106" i="28"/>
  <c r="T106" i="28"/>
  <c r="S106" i="28"/>
  <c r="R106" i="28"/>
  <c r="AC105" i="28"/>
  <c r="AB105" i="28"/>
  <c r="AA105" i="28"/>
  <c r="Z105" i="28"/>
  <c r="Y105" i="28"/>
  <c r="X105" i="28"/>
  <c r="W105" i="28"/>
  <c r="V105" i="28"/>
  <c r="U105" i="28"/>
  <c r="T105" i="28"/>
  <c r="S105" i="28"/>
  <c r="R105" i="28"/>
  <c r="AC104" i="28"/>
  <c r="AB104" i="28"/>
  <c r="AA104" i="28"/>
  <c r="Z104" i="28"/>
  <c r="Y104" i="28"/>
  <c r="X104" i="28"/>
  <c r="W104" i="28"/>
  <c r="V104" i="28"/>
  <c r="U104" i="28"/>
  <c r="T104" i="28"/>
  <c r="S104" i="28"/>
  <c r="R104" i="28"/>
  <c r="AC103" i="28"/>
  <c r="AB103" i="28"/>
  <c r="AA103" i="28"/>
  <c r="Z103" i="28"/>
  <c r="Y103" i="28"/>
  <c r="X103" i="28"/>
  <c r="W103" i="28"/>
  <c r="V103" i="28"/>
  <c r="U103" i="28"/>
  <c r="T103" i="28"/>
  <c r="S103" i="28"/>
  <c r="R103" i="28"/>
  <c r="AC102" i="28"/>
  <c r="AB102" i="28"/>
  <c r="AA102" i="28"/>
  <c r="Z102" i="28"/>
  <c r="Y102" i="28"/>
  <c r="X102" i="28"/>
  <c r="W102" i="28"/>
  <c r="V102" i="28"/>
  <c r="U102" i="28"/>
  <c r="T102" i="28"/>
  <c r="S102" i="28"/>
  <c r="R102" i="28"/>
  <c r="AC101" i="28"/>
  <c r="AB101" i="28"/>
  <c r="AA101" i="28"/>
  <c r="Z101" i="28"/>
  <c r="Y101" i="28"/>
  <c r="X101" i="28"/>
  <c r="W101" i="28"/>
  <c r="V101" i="28"/>
  <c r="U101" i="28"/>
  <c r="T101" i="28"/>
  <c r="S101" i="28"/>
  <c r="R101" i="28"/>
  <c r="AC100" i="28"/>
  <c r="AB100" i="28"/>
  <c r="AA100" i="28"/>
  <c r="Z100" i="28"/>
  <c r="Y100" i="28"/>
  <c r="X100" i="28"/>
  <c r="W100" i="28"/>
  <c r="V100" i="28"/>
  <c r="U100" i="28"/>
  <c r="T100" i="28"/>
  <c r="S100" i="28"/>
  <c r="R100" i="28"/>
  <c r="AC99" i="28"/>
  <c r="AB99" i="28"/>
  <c r="AA99" i="28"/>
  <c r="Z99" i="28"/>
  <c r="Y99" i="28"/>
  <c r="X99" i="28"/>
  <c r="W99" i="28"/>
  <c r="V99" i="28"/>
  <c r="U99" i="28"/>
  <c r="T99" i="28"/>
  <c r="S99" i="28"/>
  <c r="R99" i="28"/>
  <c r="AC98" i="28"/>
  <c r="AB98" i="28"/>
  <c r="AA98" i="28"/>
  <c r="Z98" i="28"/>
  <c r="Y98" i="28"/>
  <c r="X98" i="28"/>
  <c r="W98" i="28"/>
  <c r="V98" i="28"/>
  <c r="U98" i="28"/>
  <c r="T98" i="28"/>
  <c r="S98" i="28"/>
  <c r="R98" i="28"/>
  <c r="AC97" i="28"/>
  <c r="AB97" i="28"/>
  <c r="AA97" i="28"/>
  <c r="Z97" i="28"/>
  <c r="Y97" i="28"/>
  <c r="X97" i="28"/>
  <c r="W97" i="28"/>
  <c r="V97" i="28"/>
  <c r="U97" i="28"/>
  <c r="T97" i="28"/>
  <c r="S97" i="28"/>
  <c r="R97" i="28"/>
  <c r="AC96" i="28"/>
  <c r="AB96" i="28"/>
  <c r="AA96" i="28"/>
  <c r="Z96" i="28"/>
  <c r="Y96" i="28"/>
  <c r="X96" i="28"/>
  <c r="W96" i="28"/>
  <c r="V96" i="28"/>
  <c r="U96" i="28"/>
  <c r="T96" i="28"/>
  <c r="S96" i="28"/>
  <c r="R96" i="28"/>
  <c r="AC95" i="28"/>
  <c r="AB95" i="28"/>
  <c r="AA95" i="28"/>
  <c r="Z95" i="28"/>
  <c r="Y95" i="28"/>
  <c r="X95" i="28"/>
  <c r="W95" i="28"/>
  <c r="V95" i="28"/>
  <c r="U95" i="28"/>
  <c r="T95" i="28"/>
  <c r="S95" i="28"/>
  <c r="R95" i="28"/>
  <c r="AC94" i="28"/>
  <c r="AB94" i="28"/>
  <c r="AA94" i="28"/>
  <c r="Z94" i="28"/>
  <c r="Y94" i="28"/>
  <c r="X94" i="28"/>
  <c r="W94" i="28"/>
  <c r="V94" i="28"/>
  <c r="U94" i="28"/>
  <c r="T94" i="28"/>
  <c r="S94" i="28"/>
  <c r="R94" i="28"/>
  <c r="AC93" i="28"/>
  <c r="AB93" i="28"/>
  <c r="AA93" i="28"/>
  <c r="Z93" i="28"/>
  <c r="Y93" i="28"/>
  <c r="X93" i="28"/>
  <c r="W93" i="28"/>
  <c r="V93" i="28"/>
  <c r="U93" i="28"/>
  <c r="T93" i="28"/>
  <c r="S93" i="28"/>
  <c r="R93" i="28"/>
  <c r="AC91" i="28"/>
  <c r="AB91" i="28"/>
  <c r="AA91" i="28"/>
  <c r="Z91" i="28"/>
  <c r="Y91" i="28"/>
  <c r="X91" i="28"/>
  <c r="W91" i="28"/>
  <c r="V91" i="28"/>
  <c r="U91" i="28"/>
  <c r="T91" i="28"/>
  <c r="S91" i="28"/>
  <c r="R91" i="28"/>
  <c r="AC90" i="28"/>
  <c r="AB90" i="28"/>
  <c r="AA90" i="28"/>
  <c r="Z90" i="28"/>
  <c r="Y90" i="28"/>
  <c r="X90" i="28"/>
  <c r="W90" i="28"/>
  <c r="V90" i="28"/>
  <c r="U90" i="28"/>
  <c r="T90" i="28"/>
  <c r="S90" i="28"/>
  <c r="R90" i="28"/>
  <c r="AC89" i="28"/>
  <c r="AB89" i="28"/>
  <c r="AA89" i="28"/>
  <c r="Z89" i="28"/>
  <c r="Y89" i="28"/>
  <c r="X89" i="28"/>
  <c r="W89" i="28"/>
  <c r="V89" i="28"/>
  <c r="U89" i="28"/>
  <c r="T89" i="28"/>
  <c r="S89" i="28"/>
  <c r="R89" i="28"/>
  <c r="AC88" i="28"/>
  <c r="AB88" i="28"/>
  <c r="AA88" i="28"/>
  <c r="Z88" i="28"/>
  <c r="Y88" i="28"/>
  <c r="X88" i="28"/>
  <c r="W88" i="28"/>
  <c r="V88" i="28"/>
  <c r="U88" i="28"/>
  <c r="T88" i="28"/>
  <c r="S88" i="28"/>
  <c r="R88" i="28"/>
  <c r="AC87" i="28"/>
  <c r="AB87" i="28"/>
  <c r="AA87" i="28"/>
  <c r="Z87" i="28"/>
  <c r="Y87" i="28"/>
  <c r="X87" i="28"/>
  <c r="W87" i="28"/>
  <c r="V87" i="28"/>
  <c r="U87" i="28"/>
  <c r="T87" i="28"/>
  <c r="S87" i="28"/>
  <c r="R87" i="28"/>
  <c r="AC86" i="28"/>
  <c r="AB86" i="28"/>
  <c r="AA86" i="28"/>
  <c r="Z86" i="28"/>
  <c r="Y86" i="28"/>
  <c r="X86" i="28"/>
  <c r="W86" i="28"/>
  <c r="V86" i="28"/>
  <c r="U86" i="28"/>
  <c r="T86" i="28"/>
  <c r="S86" i="28"/>
  <c r="R86" i="28"/>
  <c r="AC85" i="28"/>
  <c r="AB85" i="28"/>
  <c r="AA85" i="28"/>
  <c r="Z85" i="28"/>
  <c r="Y85" i="28"/>
  <c r="X85" i="28"/>
  <c r="W85" i="28"/>
  <c r="V85" i="28"/>
  <c r="U85" i="28"/>
  <c r="T85" i="28"/>
  <c r="S85" i="28"/>
  <c r="R85" i="28"/>
  <c r="AC84" i="28"/>
  <c r="AB84" i="28"/>
  <c r="AA84" i="28"/>
  <c r="Z84" i="28"/>
  <c r="Y84" i="28"/>
  <c r="X84" i="28"/>
  <c r="W84" i="28"/>
  <c r="V84" i="28"/>
  <c r="U84" i="28"/>
  <c r="T84" i="28"/>
  <c r="S84" i="28"/>
  <c r="R84" i="28"/>
  <c r="AC83" i="28"/>
  <c r="AB83" i="28"/>
  <c r="AA83" i="28"/>
  <c r="Z83" i="28"/>
  <c r="Y83" i="28"/>
  <c r="X83" i="28"/>
  <c r="W83" i="28"/>
  <c r="V83" i="28"/>
  <c r="U83" i="28"/>
  <c r="T83" i="28"/>
  <c r="S83" i="28"/>
  <c r="R83" i="28"/>
  <c r="AC82" i="28"/>
  <c r="AB82" i="28"/>
  <c r="AA82" i="28"/>
  <c r="Z82" i="28"/>
  <c r="Y82" i="28"/>
  <c r="X82" i="28"/>
  <c r="W82" i="28"/>
  <c r="V82" i="28"/>
  <c r="U82" i="28"/>
  <c r="T82" i="28"/>
  <c r="S82" i="28"/>
  <c r="R82" i="28"/>
  <c r="AC80" i="28"/>
  <c r="AB80" i="28"/>
  <c r="AA80" i="28"/>
  <c r="Z80" i="28"/>
  <c r="Y80" i="28"/>
  <c r="X80" i="28"/>
  <c r="W80" i="28"/>
  <c r="V80" i="28"/>
  <c r="U80" i="28"/>
  <c r="T80" i="28"/>
  <c r="S80" i="28"/>
  <c r="R80" i="28"/>
  <c r="AC79" i="28"/>
  <c r="AB79" i="28"/>
  <c r="AA79" i="28"/>
  <c r="Z79" i="28"/>
  <c r="Y79" i="28"/>
  <c r="X79" i="28"/>
  <c r="W79" i="28"/>
  <c r="V79" i="28"/>
  <c r="U79" i="28"/>
  <c r="T79" i="28"/>
  <c r="S79" i="28"/>
  <c r="R79" i="28"/>
  <c r="AC78" i="28"/>
  <c r="AB78" i="28"/>
  <c r="AA78" i="28"/>
  <c r="Z78" i="28"/>
  <c r="Y78" i="28"/>
  <c r="X78" i="28"/>
  <c r="W78" i="28"/>
  <c r="V78" i="28"/>
  <c r="U78" i="28"/>
  <c r="T78" i="28"/>
  <c r="S78" i="28"/>
  <c r="R78" i="28"/>
  <c r="AC77" i="28"/>
  <c r="AB77" i="28"/>
  <c r="AA77" i="28"/>
  <c r="Z77" i="28"/>
  <c r="Y77" i="28"/>
  <c r="X77" i="28"/>
  <c r="W77" i="28"/>
  <c r="V77" i="28"/>
  <c r="U77" i="28"/>
  <c r="T77" i="28"/>
  <c r="S77" i="28"/>
  <c r="R77" i="28"/>
  <c r="AC76" i="28"/>
  <c r="AB76" i="28"/>
  <c r="AA76" i="28"/>
  <c r="Z76" i="28"/>
  <c r="Y76" i="28"/>
  <c r="X76" i="28"/>
  <c r="W76" i="28"/>
  <c r="V76" i="28"/>
  <c r="U76" i="28"/>
  <c r="T76" i="28"/>
  <c r="S76" i="28"/>
  <c r="R76" i="28"/>
  <c r="AC74" i="28"/>
  <c r="AB74" i="28"/>
  <c r="AA74" i="28"/>
  <c r="Z74" i="28"/>
  <c r="Y74" i="28"/>
  <c r="X74" i="28"/>
  <c r="W74" i="28"/>
  <c r="V74" i="28"/>
  <c r="U74" i="28"/>
  <c r="T74" i="28"/>
  <c r="S74" i="28"/>
  <c r="R74" i="28"/>
  <c r="AC73" i="28"/>
  <c r="AB73" i="28"/>
  <c r="AA73" i="28"/>
  <c r="Z73" i="28"/>
  <c r="Y73" i="28"/>
  <c r="X73" i="28"/>
  <c r="W73" i="28"/>
  <c r="V73" i="28"/>
  <c r="U73" i="28"/>
  <c r="T73" i="28"/>
  <c r="S73" i="28"/>
  <c r="R73" i="28"/>
  <c r="AC72" i="28"/>
  <c r="AB72" i="28"/>
  <c r="AA72" i="28"/>
  <c r="Z72" i="28"/>
  <c r="Y72" i="28"/>
  <c r="X72" i="28"/>
  <c r="W72" i="28"/>
  <c r="V72" i="28"/>
  <c r="U72" i="28"/>
  <c r="T72" i="28"/>
  <c r="S72" i="28"/>
  <c r="R72" i="28"/>
  <c r="AC71" i="28"/>
  <c r="AB71" i="28"/>
  <c r="AA71" i="28"/>
  <c r="Z71" i="28"/>
  <c r="Y71" i="28"/>
  <c r="X71" i="28"/>
  <c r="W71" i="28"/>
  <c r="V71" i="28"/>
  <c r="U71" i="28"/>
  <c r="T71" i="28"/>
  <c r="S71" i="28"/>
  <c r="R71" i="28"/>
  <c r="AC70" i="28"/>
  <c r="AB70" i="28"/>
  <c r="AA70" i="28"/>
  <c r="Z70" i="28"/>
  <c r="Y70" i="28"/>
  <c r="X70" i="28"/>
  <c r="W70" i="28"/>
  <c r="V70" i="28"/>
  <c r="U70" i="28"/>
  <c r="T70" i="28"/>
  <c r="S70" i="28"/>
  <c r="R70" i="28"/>
  <c r="AC69" i="28"/>
  <c r="AB69" i="28"/>
  <c r="AA69" i="28"/>
  <c r="Z69" i="28"/>
  <c r="Y69" i="28"/>
  <c r="X69" i="28"/>
  <c r="W69" i="28"/>
  <c r="V69" i="28"/>
  <c r="U69" i="28"/>
  <c r="T69" i="28"/>
  <c r="S69" i="28"/>
  <c r="R69" i="28"/>
  <c r="AC68" i="28"/>
  <c r="AB68" i="28"/>
  <c r="AA68" i="28"/>
  <c r="Z68" i="28"/>
  <c r="Y68" i="28"/>
  <c r="X68" i="28"/>
  <c r="W68" i="28"/>
  <c r="V68" i="28"/>
  <c r="U68" i="28"/>
  <c r="T68" i="28"/>
  <c r="S68" i="28"/>
  <c r="R68" i="28"/>
  <c r="AC67" i="28"/>
  <c r="AB67" i="28"/>
  <c r="AA67" i="28"/>
  <c r="Z67" i="28"/>
  <c r="Y67" i="28"/>
  <c r="X67" i="28"/>
  <c r="W67" i="28"/>
  <c r="V67" i="28"/>
  <c r="U67" i="28"/>
  <c r="T67" i="28"/>
  <c r="S67" i="28"/>
  <c r="R67" i="28"/>
  <c r="AC66" i="28"/>
  <c r="AB66" i="28"/>
  <c r="AA66" i="28"/>
  <c r="Z66" i="28"/>
  <c r="Y66" i="28"/>
  <c r="X66" i="28"/>
  <c r="W66" i="28"/>
  <c r="V66" i="28"/>
  <c r="U66" i="28"/>
  <c r="T66" i="28"/>
  <c r="S66" i="28"/>
  <c r="R66" i="28"/>
  <c r="AC65" i="28"/>
  <c r="AB65" i="28"/>
  <c r="AA65" i="28"/>
  <c r="Z65" i="28"/>
  <c r="Y65" i="28"/>
  <c r="X65" i="28"/>
  <c r="W65" i="28"/>
  <c r="V65" i="28"/>
  <c r="U65" i="28"/>
  <c r="T65" i="28"/>
  <c r="S65" i="28"/>
  <c r="R65" i="28"/>
  <c r="AC62" i="28"/>
  <c r="AB62" i="28"/>
  <c r="AA62" i="28"/>
  <c r="Z62" i="28"/>
  <c r="Y62" i="28"/>
  <c r="X62" i="28"/>
  <c r="W62" i="28"/>
  <c r="V62" i="28"/>
  <c r="U62" i="28"/>
  <c r="T62" i="28"/>
  <c r="S62" i="28"/>
  <c r="R62" i="28"/>
  <c r="AC61" i="28"/>
  <c r="AB61" i="28"/>
  <c r="AA61" i="28"/>
  <c r="Z61" i="28"/>
  <c r="Y61" i="28"/>
  <c r="X61" i="28"/>
  <c r="W61" i="28"/>
  <c r="V61" i="28"/>
  <c r="U61" i="28"/>
  <c r="T61" i="28"/>
  <c r="S61" i="28"/>
  <c r="R61" i="28"/>
  <c r="AC60" i="28"/>
  <c r="AB60" i="28"/>
  <c r="AA60" i="28"/>
  <c r="Z60" i="28"/>
  <c r="Y60" i="28"/>
  <c r="X60" i="28"/>
  <c r="W60" i="28"/>
  <c r="V60" i="28"/>
  <c r="U60" i="28"/>
  <c r="T60" i="28"/>
  <c r="S60" i="28"/>
  <c r="R60" i="28"/>
  <c r="AC59" i="28"/>
  <c r="AB59" i="28"/>
  <c r="AA59" i="28"/>
  <c r="Z59" i="28"/>
  <c r="Y59" i="28"/>
  <c r="X59" i="28"/>
  <c r="W59" i="28"/>
  <c r="V59" i="28"/>
  <c r="U59" i="28"/>
  <c r="T59" i="28"/>
  <c r="S59" i="28"/>
  <c r="R59" i="28"/>
  <c r="AC58" i="28"/>
  <c r="AB58" i="28"/>
  <c r="AA58" i="28"/>
  <c r="Z58" i="28"/>
  <c r="Y58" i="28"/>
  <c r="X58" i="28"/>
  <c r="W58" i="28"/>
  <c r="V58" i="28"/>
  <c r="U58" i="28"/>
  <c r="T58" i="28"/>
  <c r="S58" i="28"/>
  <c r="R58" i="28"/>
  <c r="AC57" i="28"/>
  <c r="AB57" i="28"/>
  <c r="AA57" i="28"/>
  <c r="Z57" i="28"/>
  <c r="Y57" i="28"/>
  <c r="X57" i="28"/>
  <c r="W57" i="28"/>
  <c r="V57" i="28"/>
  <c r="U57" i="28"/>
  <c r="T57" i="28"/>
  <c r="S57" i="28"/>
  <c r="R57" i="28"/>
  <c r="AC56" i="28"/>
  <c r="AB56" i="28"/>
  <c r="AA56" i="28"/>
  <c r="Z56" i="28"/>
  <c r="Y56" i="28"/>
  <c r="X56" i="28"/>
  <c r="W56" i="28"/>
  <c r="V56" i="28"/>
  <c r="U56" i="28"/>
  <c r="T56" i="28"/>
  <c r="S56" i="28"/>
  <c r="R56" i="28"/>
  <c r="AC55" i="28"/>
  <c r="AB55" i="28"/>
  <c r="AA55" i="28"/>
  <c r="Z55" i="28"/>
  <c r="Y55" i="28"/>
  <c r="X55" i="28"/>
  <c r="W55" i="28"/>
  <c r="V55" i="28"/>
  <c r="U55" i="28"/>
  <c r="T55" i="28"/>
  <c r="S55" i="28"/>
  <c r="R55" i="28"/>
  <c r="AC54" i="28"/>
  <c r="AB54" i="28"/>
  <c r="AA54" i="28"/>
  <c r="Z54" i="28"/>
  <c r="Y54" i="28"/>
  <c r="X54" i="28"/>
  <c r="W54" i="28"/>
  <c r="V54" i="28"/>
  <c r="U54" i="28"/>
  <c r="T54" i="28"/>
  <c r="S54" i="28"/>
  <c r="R54" i="28"/>
  <c r="AC53" i="28"/>
  <c r="AB53" i="28"/>
  <c r="AA53" i="28"/>
  <c r="Z53" i="28"/>
  <c r="Y53" i="28"/>
  <c r="X53" i="28"/>
  <c r="W53" i="28"/>
  <c r="V53" i="28"/>
  <c r="U53" i="28"/>
  <c r="T53" i="28"/>
  <c r="S53" i="28"/>
  <c r="R53" i="28"/>
  <c r="AC52" i="28"/>
  <c r="AB52" i="28"/>
  <c r="AA52" i="28"/>
  <c r="Z52" i="28"/>
  <c r="Y52" i="28"/>
  <c r="X52" i="28"/>
  <c r="W52" i="28"/>
  <c r="V52" i="28"/>
  <c r="U52" i="28"/>
  <c r="T52" i="28"/>
  <c r="S52" i="28"/>
  <c r="R52" i="28"/>
  <c r="AC51" i="28"/>
  <c r="AB51" i="28"/>
  <c r="AA51" i="28"/>
  <c r="Z51" i="28"/>
  <c r="Y51" i="28"/>
  <c r="X51" i="28"/>
  <c r="W51" i="28"/>
  <c r="V51" i="28"/>
  <c r="U51" i="28"/>
  <c r="T51" i="28"/>
  <c r="S51" i="28"/>
  <c r="R51" i="28"/>
  <c r="AC50" i="28"/>
  <c r="AB50" i="28"/>
  <c r="AA50" i="28"/>
  <c r="Z50" i="28"/>
  <c r="Z64" i="28" s="1"/>
  <c r="Y50" i="28"/>
  <c r="Y64" i="28" s="1"/>
  <c r="X50" i="28"/>
  <c r="X64" i="28" s="1"/>
  <c r="W50" i="28"/>
  <c r="V50" i="28"/>
  <c r="V64" i="28" s="1"/>
  <c r="U50" i="28"/>
  <c r="T50" i="28"/>
  <c r="S50" i="28"/>
  <c r="R50" i="28"/>
  <c r="AC48" i="28"/>
  <c r="AB48" i="28"/>
  <c r="AA48" i="28"/>
  <c r="Z48" i="28"/>
  <c r="Y48" i="28"/>
  <c r="X48" i="28"/>
  <c r="W48" i="28"/>
  <c r="V48" i="28"/>
  <c r="U48" i="28"/>
  <c r="T48" i="28"/>
  <c r="S48" i="28"/>
  <c r="R48" i="28"/>
  <c r="AC47" i="28"/>
  <c r="AB47" i="28"/>
  <c r="AA47" i="28"/>
  <c r="Z47" i="28"/>
  <c r="Y47" i="28"/>
  <c r="X47" i="28"/>
  <c r="W47" i="28"/>
  <c r="V47" i="28"/>
  <c r="U47" i="28"/>
  <c r="T47" i="28"/>
  <c r="S47" i="28"/>
  <c r="R47" i="28"/>
  <c r="AC46" i="28"/>
  <c r="AB46" i="28"/>
  <c r="AA46" i="28"/>
  <c r="Z46" i="28"/>
  <c r="Y46" i="28"/>
  <c r="X46" i="28"/>
  <c r="W46" i="28"/>
  <c r="V46" i="28"/>
  <c r="U46" i="28"/>
  <c r="T46" i="28"/>
  <c r="S46" i="28"/>
  <c r="R46" i="28"/>
  <c r="AC45" i="28"/>
  <c r="AB45" i="28"/>
  <c r="AA45" i="28"/>
  <c r="Z45" i="28"/>
  <c r="Y45" i="28"/>
  <c r="X45" i="28"/>
  <c r="W45" i="28"/>
  <c r="V45" i="28"/>
  <c r="U45" i="28"/>
  <c r="T45" i="28"/>
  <c r="S45" i="28"/>
  <c r="R45" i="28"/>
  <c r="AC44" i="28"/>
  <c r="AB44" i="28"/>
  <c r="AA44" i="28"/>
  <c r="Z44" i="28"/>
  <c r="Y44" i="28"/>
  <c r="X44" i="28"/>
  <c r="W44" i="28"/>
  <c r="V44" i="28"/>
  <c r="U44" i="28"/>
  <c r="T44" i="28"/>
  <c r="S44" i="28"/>
  <c r="R44" i="28"/>
  <c r="AC43" i="28"/>
  <c r="AB43" i="28"/>
  <c r="AA43" i="28"/>
  <c r="Z43" i="28"/>
  <c r="Y43" i="28"/>
  <c r="X43" i="28"/>
  <c r="W43" i="28"/>
  <c r="V43" i="28"/>
  <c r="U43" i="28"/>
  <c r="T43" i="28"/>
  <c r="S43" i="28"/>
  <c r="R43" i="28"/>
  <c r="AC42" i="28"/>
  <c r="AB42" i="28"/>
  <c r="AA42" i="28"/>
  <c r="Z42" i="28"/>
  <c r="Y42" i="28"/>
  <c r="X42" i="28"/>
  <c r="W42" i="28"/>
  <c r="V42" i="28"/>
  <c r="U42" i="28"/>
  <c r="T42" i="28"/>
  <c r="S42" i="28"/>
  <c r="R42" i="28"/>
  <c r="AC41" i="28"/>
  <c r="AB41" i="28"/>
  <c r="AA41" i="28"/>
  <c r="Z41" i="28"/>
  <c r="Y41" i="28"/>
  <c r="X41" i="28"/>
  <c r="W41" i="28"/>
  <c r="V41" i="28"/>
  <c r="U41" i="28"/>
  <c r="T41" i="28"/>
  <c r="S41" i="28"/>
  <c r="R41" i="28"/>
  <c r="AC40" i="28"/>
  <c r="AB40" i="28"/>
  <c r="AA40" i="28"/>
  <c r="Z40" i="28"/>
  <c r="Y40" i="28"/>
  <c r="X40" i="28"/>
  <c r="W40" i="28"/>
  <c r="V40" i="28"/>
  <c r="U40" i="28"/>
  <c r="T40" i="28"/>
  <c r="S40" i="28"/>
  <c r="R40" i="28"/>
  <c r="AC39" i="28"/>
  <c r="AB39" i="28"/>
  <c r="AA39" i="28"/>
  <c r="Z39" i="28"/>
  <c r="Y39" i="28"/>
  <c r="X39" i="28"/>
  <c r="W39" i="28"/>
  <c r="V39" i="28"/>
  <c r="U39" i="28"/>
  <c r="T39" i="28"/>
  <c r="S39" i="28"/>
  <c r="R39" i="28"/>
  <c r="AC37" i="28"/>
  <c r="AB37" i="28"/>
  <c r="AA37" i="28"/>
  <c r="Z37" i="28"/>
  <c r="Y37" i="28"/>
  <c r="X37" i="28"/>
  <c r="W37" i="28"/>
  <c r="V37" i="28"/>
  <c r="U37" i="28"/>
  <c r="T37" i="28"/>
  <c r="S37" i="28"/>
  <c r="R37" i="28"/>
  <c r="AC36" i="28"/>
  <c r="AB36" i="28"/>
  <c r="AA36" i="28"/>
  <c r="Z36" i="28"/>
  <c r="Y36" i="28"/>
  <c r="X36" i="28"/>
  <c r="W36" i="28"/>
  <c r="V36" i="28"/>
  <c r="U36" i="28"/>
  <c r="T36" i="28"/>
  <c r="S36" i="28"/>
  <c r="R36" i="28"/>
  <c r="AC35" i="28"/>
  <c r="AB35" i="28"/>
  <c r="AA35" i="28"/>
  <c r="Z35" i="28"/>
  <c r="Y35" i="28"/>
  <c r="X35" i="28"/>
  <c r="W35" i="28"/>
  <c r="V35" i="28"/>
  <c r="U35" i="28"/>
  <c r="T35" i="28"/>
  <c r="S35" i="28"/>
  <c r="R35" i="28"/>
  <c r="AC34" i="28"/>
  <c r="AB34" i="28"/>
  <c r="AA34" i="28"/>
  <c r="Z34" i="28"/>
  <c r="Y34" i="28"/>
  <c r="X34" i="28"/>
  <c r="W34" i="28"/>
  <c r="V34" i="28"/>
  <c r="U34" i="28"/>
  <c r="T34" i="28"/>
  <c r="S34" i="28"/>
  <c r="R34" i="28"/>
  <c r="AC33" i="28"/>
  <c r="AB33" i="28"/>
  <c r="AA33" i="28"/>
  <c r="Z33" i="28"/>
  <c r="Y33" i="28"/>
  <c r="X33" i="28"/>
  <c r="W33" i="28"/>
  <c r="V33" i="28"/>
  <c r="U33" i="28"/>
  <c r="T33" i="28"/>
  <c r="S33" i="28"/>
  <c r="R33" i="28"/>
  <c r="AC32" i="28"/>
  <c r="AB32" i="28"/>
  <c r="AA32" i="28"/>
  <c r="Z32" i="28"/>
  <c r="Y32" i="28"/>
  <c r="X32" i="28"/>
  <c r="W32" i="28"/>
  <c r="V32" i="28"/>
  <c r="U32" i="28"/>
  <c r="T32" i="28"/>
  <c r="S32" i="28"/>
  <c r="R32" i="28"/>
  <c r="AC31" i="28"/>
  <c r="AB31" i="28"/>
  <c r="AA31" i="28"/>
  <c r="Z31" i="28"/>
  <c r="Y31" i="28"/>
  <c r="X31" i="28"/>
  <c r="W31" i="28"/>
  <c r="V31" i="28"/>
  <c r="U31" i="28"/>
  <c r="T31" i="28"/>
  <c r="S31" i="28"/>
  <c r="R31" i="28"/>
  <c r="AC30" i="28"/>
  <c r="AB30" i="28"/>
  <c r="AA30" i="28"/>
  <c r="Z30" i="28"/>
  <c r="Y30" i="28"/>
  <c r="X30" i="28"/>
  <c r="W30" i="28"/>
  <c r="V30" i="28"/>
  <c r="U30" i="28"/>
  <c r="T30" i="28"/>
  <c r="S30" i="28"/>
  <c r="R30" i="28"/>
  <c r="AC29" i="28"/>
  <c r="AB29" i="28"/>
  <c r="AA29" i="28"/>
  <c r="Z29" i="28"/>
  <c r="Y29" i="28"/>
  <c r="X29" i="28"/>
  <c r="W29" i="28"/>
  <c r="V29" i="28"/>
  <c r="U29" i="28"/>
  <c r="T29" i="28"/>
  <c r="S29" i="28"/>
  <c r="R29" i="28"/>
  <c r="AC28" i="28"/>
  <c r="AB28" i="28"/>
  <c r="AA28" i="28"/>
  <c r="Z28" i="28"/>
  <c r="Y28" i="28"/>
  <c r="X28" i="28"/>
  <c r="W28" i="28"/>
  <c r="V28" i="28"/>
  <c r="U28" i="28"/>
  <c r="T28" i="28"/>
  <c r="S28" i="28"/>
  <c r="R28" i="28"/>
  <c r="AC27" i="28"/>
  <c r="AB27" i="28"/>
  <c r="AA27" i="28"/>
  <c r="Z27" i="28"/>
  <c r="Y27" i="28"/>
  <c r="X27" i="28"/>
  <c r="W27" i="28"/>
  <c r="V27" i="28"/>
  <c r="U27" i="28"/>
  <c r="T27" i="28"/>
  <c r="S27" i="28"/>
  <c r="R27" i="28"/>
  <c r="AC25" i="28"/>
  <c r="AB25" i="28"/>
  <c r="AA25" i="28"/>
  <c r="Z25" i="28"/>
  <c r="Y25" i="28"/>
  <c r="X25" i="28"/>
  <c r="W25" i="28"/>
  <c r="V25" i="28"/>
  <c r="U25" i="28"/>
  <c r="T25" i="28"/>
  <c r="S25" i="28"/>
  <c r="R25" i="28"/>
  <c r="AC24" i="28"/>
  <c r="AB24" i="28"/>
  <c r="AA24" i="28"/>
  <c r="Z24" i="28"/>
  <c r="Y24" i="28"/>
  <c r="X24" i="28"/>
  <c r="W24" i="28"/>
  <c r="V24" i="28"/>
  <c r="U24" i="28"/>
  <c r="T24" i="28"/>
  <c r="S24" i="28"/>
  <c r="R24" i="28"/>
  <c r="AC23" i="28"/>
  <c r="AB23" i="28"/>
  <c r="AA23" i="28"/>
  <c r="Z23" i="28"/>
  <c r="Y23" i="28"/>
  <c r="X23" i="28"/>
  <c r="W23" i="28"/>
  <c r="V23" i="28"/>
  <c r="U23" i="28"/>
  <c r="T23" i="28"/>
  <c r="S23" i="28"/>
  <c r="R23" i="28"/>
  <c r="AC22" i="28"/>
  <c r="AB22" i="28"/>
  <c r="AA22" i="28"/>
  <c r="Z22" i="28"/>
  <c r="Y22" i="28"/>
  <c r="X22" i="28"/>
  <c r="W22" i="28"/>
  <c r="V22" i="28"/>
  <c r="U22" i="28"/>
  <c r="T22" i="28"/>
  <c r="S22" i="28"/>
  <c r="R22" i="28"/>
  <c r="AC21" i="28"/>
  <c r="AB21" i="28"/>
  <c r="AA21" i="28"/>
  <c r="Z21" i="28"/>
  <c r="Y21" i="28"/>
  <c r="X21" i="28"/>
  <c r="W21" i="28"/>
  <c r="V21" i="28"/>
  <c r="U21" i="28"/>
  <c r="T21" i="28"/>
  <c r="S21" i="28"/>
  <c r="R21" i="28"/>
  <c r="AC20" i="28"/>
  <c r="AB20" i="28"/>
  <c r="AA20" i="28"/>
  <c r="Z20" i="28"/>
  <c r="Y20" i="28"/>
  <c r="X20" i="28"/>
  <c r="W20" i="28"/>
  <c r="V20" i="28"/>
  <c r="U20" i="28"/>
  <c r="T20" i="28"/>
  <c r="S20" i="28"/>
  <c r="R20" i="28"/>
  <c r="AC19" i="28"/>
  <c r="AB19" i="28"/>
  <c r="AA19" i="28"/>
  <c r="Z19" i="28"/>
  <c r="Y19" i="28"/>
  <c r="X19" i="28"/>
  <c r="W19" i="28"/>
  <c r="V19" i="28"/>
  <c r="U19" i="28"/>
  <c r="T19" i="28"/>
  <c r="S19" i="28"/>
  <c r="R19" i="28"/>
  <c r="AC18" i="28"/>
  <c r="AB18" i="28"/>
  <c r="AA18" i="28"/>
  <c r="Z18" i="28"/>
  <c r="Y18" i="28"/>
  <c r="X18" i="28"/>
  <c r="W18" i="28"/>
  <c r="V18" i="28"/>
  <c r="U18" i="28"/>
  <c r="T18" i="28"/>
  <c r="S18" i="28"/>
  <c r="R18" i="28"/>
  <c r="AC17" i="28"/>
  <c r="AB17" i="28"/>
  <c r="AA17" i="28"/>
  <c r="Z17" i="28"/>
  <c r="Y17" i="28"/>
  <c r="X17" i="28"/>
  <c r="W17" i="28"/>
  <c r="V17" i="28"/>
  <c r="U17" i="28"/>
  <c r="T17" i="28"/>
  <c r="S17" i="28"/>
  <c r="R17" i="28"/>
  <c r="AC16" i="28"/>
  <c r="AB16" i="28"/>
  <c r="AA16" i="28"/>
  <c r="Z16" i="28"/>
  <c r="Y16" i="28"/>
  <c r="X16" i="28"/>
  <c r="W16" i="28"/>
  <c r="V16" i="28"/>
  <c r="U16" i="28"/>
  <c r="T16" i="28"/>
  <c r="S16" i="28"/>
  <c r="R16" i="28"/>
  <c r="AC15" i="28"/>
  <c r="AB15" i="28"/>
  <c r="AA15" i="28"/>
  <c r="Z15" i="28"/>
  <c r="Y15" i="28"/>
  <c r="X15" i="28"/>
  <c r="W15" i="28"/>
  <c r="V15" i="28"/>
  <c r="U15" i="28"/>
  <c r="T15" i="28"/>
  <c r="S15" i="28"/>
  <c r="R15" i="28"/>
  <c r="AC14" i="28"/>
  <c r="AB14" i="28"/>
  <c r="AA14" i="28"/>
  <c r="Z14" i="28"/>
  <c r="Y14" i="28"/>
  <c r="X14" i="28"/>
  <c r="W14" i="28"/>
  <c r="V14" i="28"/>
  <c r="U14" i="28"/>
  <c r="T14" i="28"/>
  <c r="S14" i="28"/>
  <c r="R14" i="28"/>
  <c r="AC13" i="28"/>
  <c r="AB13" i="28"/>
  <c r="AA13" i="28"/>
  <c r="Z13" i="28"/>
  <c r="Y13" i="28"/>
  <c r="X13" i="28"/>
  <c r="W13" i="28"/>
  <c r="V13" i="28"/>
  <c r="U13" i="28"/>
  <c r="T13" i="28"/>
  <c r="S13" i="28"/>
  <c r="R13" i="28"/>
  <c r="AC12" i="28"/>
  <c r="AC26" i="28" s="1"/>
  <c r="AB12" i="28"/>
  <c r="AB26" i="28" s="1"/>
  <c r="AA12" i="28"/>
  <c r="Z12" i="28"/>
  <c r="Y12" i="28"/>
  <c r="X12" i="28"/>
  <c r="W12" i="28"/>
  <c r="W26" i="28" s="1"/>
  <c r="V12" i="28"/>
  <c r="V26" i="28" s="1"/>
  <c r="U12" i="28"/>
  <c r="U26" i="28" s="1"/>
  <c r="T12" i="28"/>
  <c r="T26" i="28" s="1"/>
  <c r="S12" i="28"/>
  <c r="R12" i="28"/>
  <c r="AD25" i="28" l="1"/>
  <c r="R64" i="28"/>
  <c r="AA64" i="28"/>
  <c r="X26" i="28"/>
  <c r="AB64" i="28"/>
  <c r="P64" i="28"/>
  <c r="AC64" i="28"/>
  <c r="Q63" i="28"/>
  <c r="S64" i="28"/>
  <c r="T64" i="28"/>
  <c r="Y26" i="28"/>
  <c r="AD63" i="28"/>
  <c r="U64" i="28"/>
  <c r="S26" i="28"/>
  <c r="AA26" i="28"/>
  <c r="W64" i="28"/>
  <c r="O64" i="28"/>
  <c r="P152" i="10"/>
  <c r="AD63" i="6"/>
  <c r="Q63" i="29"/>
  <c r="Q63" i="6"/>
  <c r="N150" i="28"/>
  <c r="M150" i="28"/>
  <c r="L150" i="28"/>
  <c r="K150" i="28"/>
  <c r="J150" i="28"/>
  <c r="I150" i="28"/>
  <c r="H150" i="28"/>
  <c r="G150" i="28"/>
  <c r="F150" i="28"/>
  <c r="E150" i="28"/>
  <c r="N149" i="28"/>
  <c r="M149" i="28"/>
  <c r="L149" i="28"/>
  <c r="K149" i="28"/>
  <c r="J149" i="28"/>
  <c r="I149" i="28"/>
  <c r="H149" i="28"/>
  <c r="G149" i="28"/>
  <c r="F149" i="28"/>
  <c r="E149" i="28"/>
  <c r="N148" i="28"/>
  <c r="M148" i="28"/>
  <c r="L148" i="28"/>
  <c r="K148" i="28"/>
  <c r="J148" i="28"/>
  <c r="I148" i="28"/>
  <c r="H148" i="28"/>
  <c r="G148" i="28"/>
  <c r="F148" i="28"/>
  <c r="E148" i="28"/>
  <c r="N147" i="28"/>
  <c r="M147" i="28"/>
  <c r="L147" i="28"/>
  <c r="K147" i="28"/>
  <c r="J147" i="28"/>
  <c r="I147" i="28"/>
  <c r="H147" i="28"/>
  <c r="G147" i="28"/>
  <c r="F147" i="28"/>
  <c r="E147" i="28"/>
  <c r="N146" i="28"/>
  <c r="M146" i="28"/>
  <c r="L146" i="28"/>
  <c r="K146" i="28"/>
  <c r="J146" i="28"/>
  <c r="I146" i="28"/>
  <c r="H146" i="28"/>
  <c r="G146" i="28"/>
  <c r="F146" i="28"/>
  <c r="E146" i="28"/>
  <c r="P151" i="28"/>
  <c r="O151" i="28"/>
  <c r="N145" i="28"/>
  <c r="M145" i="28"/>
  <c r="L145" i="28"/>
  <c r="K145" i="28"/>
  <c r="J145" i="28"/>
  <c r="I145" i="28"/>
  <c r="H145" i="28"/>
  <c r="G145" i="28"/>
  <c r="F145" i="28"/>
  <c r="E145" i="28"/>
  <c r="N144" i="28"/>
  <c r="M144" i="28"/>
  <c r="L144" i="28"/>
  <c r="K144" i="28"/>
  <c r="J144" i="28"/>
  <c r="I144" i="28"/>
  <c r="H144" i="28"/>
  <c r="G144" i="28"/>
  <c r="F144" i="28"/>
  <c r="E144" i="28"/>
  <c r="N142" i="28"/>
  <c r="M142" i="28"/>
  <c r="L142" i="28"/>
  <c r="K142" i="28"/>
  <c r="J142" i="28"/>
  <c r="I142" i="28"/>
  <c r="H142" i="28"/>
  <c r="G142" i="28"/>
  <c r="F142" i="28"/>
  <c r="E142" i="28"/>
  <c r="N141" i="28"/>
  <c r="M141" i="28"/>
  <c r="L141" i="28"/>
  <c r="K141" i="28"/>
  <c r="J141" i="28"/>
  <c r="I141" i="28"/>
  <c r="H141" i="28"/>
  <c r="G141" i="28"/>
  <c r="F141" i="28"/>
  <c r="E141" i="28"/>
  <c r="N140" i="28"/>
  <c r="M140" i="28"/>
  <c r="L140" i="28"/>
  <c r="K140" i="28"/>
  <c r="J140" i="28"/>
  <c r="I140" i="28"/>
  <c r="H140" i="28"/>
  <c r="G140" i="28"/>
  <c r="F140" i="28"/>
  <c r="E140" i="28"/>
  <c r="N139" i="28"/>
  <c r="M139" i="28"/>
  <c r="L139" i="28"/>
  <c r="K139" i="28"/>
  <c r="J139" i="28"/>
  <c r="I139" i="28"/>
  <c r="H139" i="28"/>
  <c r="G139" i="28"/>
  <c r="F139" i="28"/>
  <c r="E139" i="28"/>
  <c r="N137" i="28"/>
  <c r="M137" i="28"/>
  <c r="L137" i="28"/>
  <c r="K137" i="28"/>
  <c r="J137" i="28"/>
  <c r="I137" i="28"/>
  <c r="H137" i="28"/>
  <c r="G137" i="28"/>
  <c r="F137" i="28"/>
  <c r="E137" i="28"/>
  <c r="N136" i="28"/>
  <c r="M136" i="28"/>
  <c r="L136" i="28"/>
  <c r="K136" i="28"/>
  <c r="J136" i="28"/>
  <c r="I136" i="28"/>
  <c r="H136" i="28"/>
  <c r="G136" i="28"/>
  <c r="F136" i="28"/>
  <c r="E136" i="28"/>
  <c r="N135" i="28"/>
  <c r="M135" i="28"/>
  <c r="L135" i="28"/>
  <c r="K135" i="28"/>
  <c r="J135" i="28"/>
  <c r="I135" i="28"/>
  <c r="H135" i="28"/>
  <c r="G135" i="28"/>
  <c r="F135" i="28"/>
  <c r="E135" i="28"/>
  <c r="N134" i="28"/>
  <c r="M134" i="28"/>
  <c r="L134" i="28"/>
  <c r="K134" i="28"/>
  <c r="J134" i="28"/>
  <c r="I134" i="28"/>
  <c r="H134" i="28"/>
  <c r="G134" i="28"/>
  <c r="F134" i="28"/>
  <c r="E134" i="28"/>
  <c r="N133" i="28"/>
  <c r="M133" i="28"/>
  <c r="L133" i="28"/>
  <c r="K133" i="28"/>
  <c r="J133" i="28"/>
  <c r="I133" i="28"/>
  <c r="H133" i="28"/>
  <c r="G133" i="28"/>
  <c r="F133" i="28"/>
  <c r="E133" i="28"/>
  <c r="N132" i="28"/>
  <c r="M132" i="28"/>
  <c r="L132" i="28"/>
  <c r="K132" i="28"/>
  <c r="J132" i="28"/>
  <c r="I132" i="28"/>
  <c r="H132" i="28"/>
  <c r="G132" i="28"/>
  <c r="F132" i="28"/>
  <c r="E132" i="28"/>
  <c r="N131" i="28"/>
  <c r="M131" i="28"/>
  <c r="L131" i="28"/>
  <c r="K131" i="28"/>
  <c r="J131" i="28"/>
  <c r="I131" i="28"/>
  <c r="H131" i="28"/>
  <c r="G131" i="28"/>
  <c r="F131" i="28"/>
  <c r="E131" i="28"/>
  <c r="N130" i="28"/>
  <c r="M130" i="28"/>
  <c r="L130" i="28"/>
  <c r="K130" i="28"/>
  <c r="J130" i="28"/>
  <c r="I130" i="28"/>
  <c r="H130" i="28"/>
  <c r="G130" i="28"/>
  <c r="F130" i="28"/>
  <c r="E130" i="28"/>
  <c r="N129" i="28"/>
  <c r="M129" i="28"/>
  <c r="L129" i="28"/>
  <c r="K129" i="28"/>
  <c r="J129" i="28"/>
  <c r="I129" i="28"/>
  <c r="H129" i="28"/>
  <c r="G129" i="28"/>
  <c r="F129" i="28"/>
  <c r="E129" i="28"/>
  <c r="N128" i="28"/>
  <c r="M128" i="28"/>
  <c r="L128" i="28"/>
  <c r="K128" i="28"/>
  <c r="J128" i="28"/>
  <c r="I128" i="28"/>
  <c r="H128" i="28"/>
  <c r="G128" i="28"/>
  <c r="F128" i="28"/>
  <c r="E128" i="28"/>
  <c r="N127" i="28"/>
  <c r="M127" i="28"/>
  <c r="L127" i="28"/>
  <c r="K127" i="28"/>
  <c r="J127" i="28"/>
  <c r="I127" i="28"/>
  <c r="H127" i="28"/>
  <c r="G127" i="28"/>
  <c r="F127" i="28"/>
  <c r="E127" i="28"/>
  <c r="N126" i="28"/>
  <c r="M126" i="28"/>
  <c r="L126" i="28"/>
  <c r="K126" i="28"/>
  <c r="J126" i="28"/>
  <c r="I126" i="28"/>
  <c r="H126" i="28"/>
  <c r="G126" i="28"/>
  <c r="F126" i="28"/>
  <c r="E126" i="28"/>
  <c r="O138" i="28"/>
  <c r="N125" i="28"/>
  <c r="M125" i="28"/>
  <c r="L125" i="28"/>
  <c r="K125" i="28"/>
  <c r="J125" i="28"/>
  <c r="I125" i="28"/>
  <c r="H125" i="28"/>
  <c r="G125" i="28"/>
  <c r="F125" i="28"/>
  <c r="E125" i="28"/>
  <c r="N123" i="28"/>
  <c r="M123" i="28"/>
  <c r="L123" i="28"/>
  <c r="K123" i="28"/>
  <c r="J123" i="28"/>
  <c r="I123" i="28"/>
  <c r="H123" i="28"/>
  <c r="G123" i="28"/>
  <c r="F123" i="28"/>
  <c r="E123" i="28"/>
  <c r="N122" i="28"/>
  <c r="M122" i="28"/>
  <c r="L122" i="28"/>
  <c r="K122" i="28"/>
  <c r="J122" i="28"/>
  <c r="I122" i="28"/>
  <c r="H122" i="28"/>
  <c r="G122" i="28"/>
  <c r="F122" i="28"/>
  <c r="E122" i="28"/>
  <c r="N121" i="28"/>
  <c r="M121" i="28"/>
  <c r="L121" i="28"/>
  <c r="K121" i="28"/>
  <c r="J121" i="28"/>
  <c r="I121" i="28"/>
  <c r="H121" i="28"/>
  <c r="G121" i="28"/>
  <c r="F121" i="28"/>
  <c r="E121" i="28"/>
  <c r="N120" i="28"/>
  <c r="M120" i="28"/>
  <c r="L120" i="28"/>
  <c r="K120" i="28"/>
  <c r="J120" i="28"/>
  <c r="I120" i="28"/>
  <c r="H120" i="28"/>
  <c r="G120" i="28"/>
  <c r="F120" i="28"/>
  <c r="E120" i="28"/>
  <c r="N119" i="28"/>
  <c r="M119" i="28"/>
  <c r="L119" i="28"/>
  <c r="K119" i="28"/>
  <c r="J119" i="28"/>
  <c r="I119" i="28"/>
  <c r="H119" i="28"/>
  <c r="G119" i="28"/>
  <c r="F119" i="28"/>
  <c r="E119" i="28"/>
  <c r="N118" i="28"/>
  <c r="M118" i="28"/>
  <c r="L118" i="28"/>
  <c r="K118" i="28"/>
  <c r="J118" i="28"/>
  <c r="I118" i="28"/>
  <c r="H118" i="28"/>
  <c r="G118" i="28"/>
  <c r="F118" i="28"/>
  <c r="E118" i="28"/>
  <c r="N117" i="28"/>
  <c r="M117" i="28"/>
  <c r="L117" i="28"/>
  <c r="K117" i="28"/>
  <c r="J117" i="28"/>
  <c r="I117" i="28"/>
  <c r="H117" i="28"/>
  <c r="G117" i="28"/>
  <c r="F117" i="28"/>
  <c r="E117" i="28"/>
  <c r="N116" i="28"/>
  <c r="M116" i="28"/>
  <c r="L116" i="28"/>
  <c r="K116" i="28"/>
  <c r="J116" i="28"/>
  <c r="I116" i="28"/>
  <c r="H116" i="28"/>
  <c r="G116" i="28"/>
  <c r="F116" i="28"/>
  <c r="E116" i="28"/>
  <c r="N115" i="28"/>
  <c r="M115" i="28"/>
  <c r="L115" i="28"/>
  <c r="K115" i="28"/>
  <c r="J115" i="28"/>
  <c r="I115" i="28"/>
  <c r="H115" i="28"/>
  <c r="G115" i="28"/>
  <c r="F115" i="28"/>
  <c r="E115" i="28"/>
  <c r="N114" i="28"/>
  <c r="M114" i="28"/>
  <c r="L114" i="28"/>
  <c r="K114" i="28"/>
  <c r="J114" i="28"/>
  <c r="I114" i="28"/>
  <c r="H114" i="28"/>
  <c r="G114" i="28"/>
  <c r="F114" i="28"/>
  <c r="E114" i="28"/>
  <c r="N113" i="28"/>
  <c r="M113" i="28"/>
  <c r="L113" i="28"/>
  <c r="K113" i="28"/>
  <c r="J113" i="28"/>
  <c r="I113" i="28"/>
  <c r="H113" i="28"/>
  <c r="G113" i="28"/>
  <c r="F113" i="28"/>
  <c r="E113" i="28"/>
  <c r="P124" i="28"/>
  <c r="O124" i="28"/>
  <c r="N112" i="28"/>
  <c r="M112" i="28"/>
  <c r="L112" i="28"/>
  <c r="K112" i="28"/>
  <c r="J112" i="28"/>
  <c r="I112" i="28"/>
  <c r="H112" i="28"/>
  <c r="G112" i="28"/>
  <c r="F112" i="28"/>
  <c r="E112" i="28"/>
  <c r="N110" i="28"/>
  <c r="M110" i="28"/>
  <c r="L110" i="28"/>
  <c r="K110" i="28"/>
  <c r="J110" i="28"/>
  <c r="I110" i="28"/>
  <c r="H110" i="28"/>
  <c r="G110" i="28"/>
  <c r="F110" i="28"/>
  <c r="E110" i="28"/>
  <c r="N109" i="28"/>
  <c r="M109" i="28"/>
  <c r="L109" i="28"/>
  <c r="K109" i="28"/>
  <c r="J109" i="28"/>
  <c r="I109" i="28"/>
  <c r="H109" i="28"/>
  <c r="G109" i="28"/>
  <c r="F109" i="28"/>
  <c r="E109" i="28"/>
  <c r="N108" i="28"/>
  <c r="M108" i="28"/>
  <c r="L108" i="28"/>
  <c r="K108" i="28"/>
  <c r="J108" i="28"/>
  <c r="I108" i="28"/>
  <c r="H108" i="28"/>
  <c r="G108" i="28"/>
  <c r="F108" i="28"/>
  <c r="E108" i="28"/>
  <c r="N107" i="28"/>
  <c r="M107" i="28"/>
  <c r="L107" i="28"/>
  <c r="K107" i="28"/>
  <c r="J107" i="28"/>
  <c r="I107" i="28"/>
  <c r="H107" i="28"/>
  <c r="G107" i="28"/>
  <c r="F107" i="28"/>
  <c r="E107" i="28"/>
  <c r="N106" i="28"/>
  <c r="M106" i="28"/>
  <c r="L106" i="28"/>
  <c r="K106" i="28"/>
  <c r="J106" i="28"/>
  <c r="I106" i="28"/>
  <c r="H106" i="28"/>
  <c r="G106" i="28"/>
  <c r="F106" i="28"/>
  <c r="E106" i="28"/>
  <c r="N105" i="28"/>
  <c r="M105" i="28"/>
  <c r="L105" i="28"/>
  <c r="K105" i="28"/>
  <c r="J105" i="28"/>
  <c r="I105" i="28"/>
  <c r="H105" i="28"/>
  <c r="G105" i="28"/>
  <c r="F105" i="28"/>
  <c r="E105" i="28"/>
  <c r="N104" i="28"/>
  <c r="M104" i="28"/>
  <c r="L104" i="28"/>
  <c r="K104" i="28"/>
  <c r="J104" i="28"/>
  <c r="I104" i="28"/>
  <c r="H104" i="28"/>
  <c r="G104" i="28"/>
  <c r="F104" i="28"/>
  <c r="E104" i="28"/>
  <c r="N103" i="28"/>
  <c r="M103" i="28"/>
  <c r="L103" i="28"/>
  <c r="K103" i="28"/>
  <c r="J103" i="28"/>
  <c r="I103" i="28"/>
  <c r="H103" i="28"/>
  <c r="G103" i="28"/>
  <c r="F103" i="28"/>
  <c r="E103" i="28"/>
  <c r="N102" i="28"/>
  <c r="M102" i="28"/>
  <c r="L102" i="28"/>
  <c r="K102" i="28"/>
  <c r="J102" i="28"/>
  <c r="I102" i="28"/>
  <c r="H102" i="28"/>
  <c r="G102" i="28"/>
  <c r="F102" i="28"/>
  <c r="E102" i="28"/>
  <c r="N101" i="28"/>
  <c r="M101" i="28"/>
  <c r="L101" i="28"/>
  <c r="K101" i="28"/>
  <c r="J101" i="28"/>
  <c r="I101" i="28"/>
  <c r="H101" i="28"/>
  <c r="G101" i="28"/>
  <c r="F101" i="28"/>
  <c r="E101" i="28"/>
  <c r="N100" i="28"/>
  <c r="M100" i="28"/>
  <c r="L100" i="28"/>
  <c r="K100" i="28"/>
  <c r="J100" i="28"/>
  <c r="I100" i="28"/>
  <c r="H100" i="28"/>
  <c r="G100" i="28"/>
  <c r="F100" i="28"/>
  <c r="E100" i="28"/>
  <c r="N99" i="28"/>
  <c r="M99" i="28"/>
  <c r="L99" i="28"/>
  <c r="K99" i="28"/>
  <c r="J99" i="28"/>
  <c r="I99" i="28"/>
  <c r="H99" i="28"/>
  <c r="G99" i="28"/>
  <c r="F99" i="28"/>
  <c r="E99" i="28"/>
  <c r="N98" i="28"/>
  <c r="M98" i="28"/>
  <c r="L98" i="28"/>
  <c r="K98" i="28"/>
  <c r="J98" i="28"/>
  <c r="I98" i="28"/>
  <c r="H98" i="28"/>
  <c r="G98" i="28"/>
  <c r="F98" i="28"/>
  <c r="E98" i="28"/>
  <c r="N97" i="28"/>
  <c r="M97" i="28"/>
  <c r="L97" i="28"/>
  <c r="K97" i="28"/>
  <c r="J97" i="28"/>
  <c r="I97" i="28"/>
  <c r="H97" i="28"/>
  <c r="G97" i="28"/>
  <c r="F97" i="28"/>
  <c r="E97" i="28"/>
  <c r="N96" i="28"/>
  <c r="M96" i="28"/>
  <c r="L96" i="28"/>
  <c r="K96" i="28"/>
  <c r="J96" i="28"/>
  <c r="I96" i="28"/>
  <c r="H96" i="28"/>
  <c r="G96" i="28"/>
  <c r="F96" i="28"/>
  <c r="E96" i="28"/>
  <c r="N95" i="28"/>
  <c r="M95" i="28"/>
  <c r="L95" i="28"/>
  <c r="K95" i="28"/>
  <c r="J95" i="28"/>
  <c r="I95" i="28"/>
  <c r="H95" i="28"/>
  <c r="G95" i="28"/>
  <c r="F95" i="28"/>
  <c r="E95" i="28"/>
  <c r="N94" i="28"/>
  <c r="M94" i="28"/>
  <c r="L94" i="28"/>
  <c r="K94" i="28"/>
  <c r="J94" i="28"/>
  <c r="I94" i="28"/>
  <c r="H94" i="28"/>
  <c r="G94" i="28"/>
  <c r="F94" i="28"/>
  <c r="E94" i="28"/>
  <c r="P111" i="28"/>
  <c r="O111" i="28"/>
  <c r="N93" i="28"/>
  <c r="M93" i="28"/>
  <c r="L93" i="28"/>
  <c r="K93" i="28"/>
  <c r="J93" i="28"/>
  <c r="I93" i="28"/>
  <c r="H93" i="28"/>
  <c r="G93" i="28"/>
  <c r="F93" i="28"/>
  <c r="E93" i="28"/>
  <c r="N91" i="28"/>
  <c r="M91" i="28"/>
  <c r="L91" i="28"/>
  <c r="K91" i="28"/>
  <c r="J91" i="28"/>
  <c r="I91" i="28"/>
  <c r="H91" i="28"/>
  <c r="G91" i="28"/>
  <c r="F91" i="28"/>
  <c r="E91" i="28"/>
  <c r="N90" i="28"/>
  <c r="M90" i="28"/>
  <c r="L90" i="28"/>
  <c r="K90" i="28"/>
  <c r="J90" i="28"/>
  <c r="I90" i="28"/>
  <c r="H90" i="28"/>
  <c r="G90" i="28"/>
  <c r="F90" i="28"/>
  <c r="E90" i="28"/>
  <c r="N89" i="28"/>
  <c r="M89" i="28"/>
  <c r="L89" i="28"/>
  <c r="K89" i="28"/>
  <c r="J89" i="28"/>
  <c r="I89" i="28"/>
  <c r="H89" i="28"/>
  <c r="G89" i="28"/>
  <c r="F89" i="28"/>
  <c r="E89" i="28"/>
  <c r="N88" i="28"/>
  <c r="M88" i="28"/>
  <c r="L88" i="28"/>
  <c r="K88" i="28"/>
  <c r="J88" i="28"/>
  <c r="I88" i="28"/>
  <c r="H88" i="28"/>
  <c r="G88" i="28"/>
  <c r="F88" i="28"/>
  <c r="E88" i="28"/>
  <c r="N87" i="28"/>
  <c r="M87" i="28"/>
  <c r="L87" i="28"/>
  <c r="K87" i="28"/>
  <c r="J87" i="28"/>
  <c r="I87" i="28"/>
  <c r="H87" i="28"/>
  <c r="G87" i="28"/>
  <c r="F87" i="28"/>
  <c r="E87" i="28"/>
  <c r="N86" i="28"/>
  <c r="M86" i="28"/>
  <c r="L86" i="28"/>
  <c r="K86" i="28"/>
  <c r="J86" i="28"/>
  <c r="I86" i="28"/>
  <c r="H86" i="28"/>
  <c r="G86" i="28"/>
  <c r="F86" i="28"/>
  <c r="E86" i="28"/>
  <c r="N85" i="28"/>
  <c r="M85" i="28"/>
  <c r="L85" i="28"/>
  <c r="K85" i="28"/>
  <c r="J85" i="28"/>
  <c r="I85" i="28"/>
  <c r="H85" i="28"/>
  <c r="G85" i="28"/>
  <c r="F85" i="28"/>
  <c r="E85" i="28"/>
  <c r="N84" i="28"/>
  <c r="M84" i="28"/>
  <c r="L84" i="28"/>
  <c r="K84" i="28"/>
  <c r="J84" i="28"/>
  <c r="I84" i="28"/>
  <c r="H84" i="28"/>
  <c r="G84" i="28"/>
  <c r="F84" i="28"/>
  <c r="E84" i="28"/>
  <c r="N83" i="28"/>
  <c r="M83" i="28"/>
  <c r="L83" i="28"/>
  <c r="K83" i="28"/>
  <c r="J83" i="28"/>
  <c r="I83" i="28"/>
  <c r="H83" i="28"/>
  <c r="G83" i="28"/>
  <c r="F83" i="28"/>
  <c r="E83" i="28"/>
  <c r="N82" i="28"/>
  <c r="M82" i="28"/>
  <c r="L82" i="28"/>
  <c r="K82" i="28"/>
  <c r="J82" i="28"/>
  <c r="I82" i="28"/>
  <c r="H82" i="28"/>
  <c r="G82" i="28"/>
  <c r="F82" i="28"/>
  <c r="E82" i="28"/>
  <c r="N80" i="28"/>
  <c r="M80" i="28"/>
  <c r="L80" i="28"/>
  <c r="K80" i="28"/>
  <c r="J80" i="28"/>
  <c r="I80" i="28"/>
  <c r="H80" i="28"/>
  <c r="G80" i="28"/>
  <c r="F80" i="28"/>
  <c r="E80" i="28"/>
  <c r="N79" i="28"/>
  <c r="M79" i="28"/>
  <c r="L79" i="28"/>
  <c r="K79" i="28"/>
  <c r="J79" i="28"/>
  <c r="I79" i="28"/>
  <c r="H79" i="28"/>
  <c r="G79" i="28"/>
  <c r="F79" i="28"/>
  <c r="E79" i="28"/>
  <c r="N78" i="28"/>
  <c r="M78" i="28"/>
  <c r="L78" i="28"/>
  <c r="K78" i="28"/>
  <c r="J78" i="28"/>
  <c r="I78" i="28"/>
  <c r="H78" i="28"/>
  <c r="G78" i="28"/>
  <c r="F78" i="28"/>
  <c r="E78" i="28"/>
  <c r="P81" i="28"/>
  <c r="N77" i="28"/>
  <c r="M77" i="28"/>
  <c r="L77" i="28"/>
  <c r="K77" i="28"/>
  <c r="J77" i="28"/>
  <c r="I77" i="28"/>
  <c r="H77" i="28"/>
  <c r="G77" i="28"/>
  <c r="F77" i="28"/>
  <c r="E77" i="28"/>
  <c r="N76" i="28"/>
  <c r="M76" i="28"/>
  <c r="L76" i="28"/>
  <c r="K76" i="28"/>
  <c r="J76" i="28"/>
  <c r="I76" i="28"/>
  <c r="H76" i="28"/>
  <c r="G76" i="28"/>
  <c r="F76" i="28"/>
  <c r="E76" i="28"/>
  <c r="N74" i="28"/>
  <c r="M74" i="28"/>
  <c r="L74" i="28"/>
  <c r="K74" i="28"/>
  <c r="J74" i="28"/>
  <c r="I74" i="28"/>
  <c r="H74" i="28"/>
  <c r="G74" i="28"/>
  <c r="F74" i="28"/>
  <c r="E74" i="28"/>
  <c r="N73" i="28"/>
  <c r="M73" i="28"/>
  <c r="L73" i="28"/>
  <c r="K73" i="28"/>
  <c r="J73" i="28"/>
  <c r="I73" i="28"/>
  <c r="H73" i="28"/>
  <c r="G73" i="28"/>
  <c r="F73" i="28"/>
  <c r="E73" i="28"/>
  <c r="N72" i="28"/>
  <c r="M72" i="28"/>
  <c r="L72" i="28"/>
  <c r="K72" i="28"/>
  <c r="J72" i="28"/>
  <c r="I72" i="28"/>
  <c r="H72" i="28"/>
  <c r="G72" i="28"/>
  <c r="F72" i="28"/>
  <c r="E72" i="28"/>
  <c r="N71" i="28"/>
  <c r="M71" i="28"/>
  <c r="L71" i="28"/>
  <c r="K71" i="28"/>
  <c r="J71" i="28"/>
  <c r="I71" i="28"/>
  <c r="H71" i="28"/>
  <c r="G71" i="28"/>
  <c r="F71" i="28"/>
  <c r="E71" i="28"/>
  <c r="N70" i="28"/>
  <c r="M70" i="28"/>
  <c r="L70" i="28"/>
  <c r="K70" i="28"/>
  <c r="J70" i="28"/>
  <c r="I70" i="28"/>
  <c r="H70" i="28"/>
  <c r="G70" i="28"/>
  <c r="F70" i="28"/>
  <c r="E70" i="28"/>
  <c r="N69" i="28"/>
  <c r="M69" i="28"/>
  <c r="L69" i="28"/>
  <c r="K69" i="28"/>
  <c r="J69" i="28"/>
  <c r="I69" i="28"/>
  <c r="H69" i="28"/>
  <c r="G69" i="28"/>
  <c r="F69" i="28"/>
  <c r="E69" i="28"/>
  <c r="N68" i="28"/>
  <c r="M68" i="28"/>
  <c r="L68" i="28"/>
  <c r="K68" i="28"/>
  <c r="J68" i="28"/>
  <c r="I68" i="28"/>
  <c r="H68" i="28"/>
  <c r="G68" i="28"/>
  <c r="F68" i="28"/>
  <c r="E68" i="28"/>
  <c r="N67" i="28"/>
  <c r="M67" i="28"/>
  <c r="L67" i="28"/>
  <c r="K67" i="28"/>
  <c r="J67" i="28"/>
  <c r="I67" i="28"/>
  <c r="H67" i="28"/>
  <c r="G67" i="28"/>
  <c r="F67" i="28"/>
  <c r="E67" i="28"/>
  <c r="P75" i="28"/>
  <c r="O75" i="28"/>
  <c r="N66" i="28"/>
  <c r="M66" i="28"/>
  <c r="L66" i="28"/>
  <c r="K66" i="28"/>
  <c r="J66" i="28"/>
  <c r="I66" i="28"/>
  <c r="H66" i="28"/>
  <c r="G66" i="28"/>
  <c r="F66" i="28"/>
  <c r="E66" i="28"/>
  <c r="N65" i="28"/>
  <c r="M65" i="28"/>
  <c r="L65" i="28"/>
  <c r="K65" i="28"/>
  <c r="J65" i="28"/>
  <c r="I65" i="28"/>
  <c r="H65" i="28"/>
  <c r="G65" i="28"/>
  <c r="F65" i="28"/>
  <c r="E65" i="28"/>
  <c r="N62" i="28"/>
  <c r="M62" i="28"/>
  <c r="L62" i="28"/>
  <c r="K62" i="28"/>
  <c r="J62" i="28"/>
  <c r="I62" i="28"/>
  <c r="H62" i="28"/>
  <c r="G62" i="28"/>
  <c r="F62" i="28"/>
  <c r="E62" i="28"/>
  <c r="N61" i="28"/>
  <c r="M61" i="28"/>
  <c r="L61" i="28"/>
  <c r="K61" i="28"/>
  <c r="J61" i="28"/>
  <c r="I61" i="28"/>
  <c r="H61" i="28"/>
  <c r="G61" i="28"/>
  <c r="F61" i="28"/>
  <c r="E61" i="28"/>
  <c r="N60" i="28"/>
  <c r="M60" i="28"/>
  <c r="L60" i="28"/>
  <c r="K60" i="28"/>
  <c r="J60" i="28"/>
  <c r="I60" i="28"/>
  <c r="H60" i="28"/>
  <c r="G60" i="28"/>
  <c r="F60" i="28"/>
  <c r="E60" i="28"/>
  <c r="N59" i="28"/>
  <c r="M59" i="28"/>
  <c r="L59" i="28"/>
  <c r="K59" i="28"/>
  <c r="J59" i="28"/>
  <c r="I59" i="28"/>
  <c r="H59" i="28"/>
  <c r="G59" i="28"/>
  <c r="F59" i="28"/>
  <c r="E59" i="28"/>
  <c r="N58" i="28"/>
  <c r="M58" i="28"/>
  <c r="L58" i="28"/>
  <c r="K58" i="28"/>
  <c r="J58" i="28"/>
  <c r="I58" i="28"/>
  <c r="H58" i="28"/>
  <c r="G58" i="28"/>
  <c r="F58" i="28"/>
  <c r="E58" i="28"/>
  <c r="N57" i="28"/>
  <c r="M57" i="28"/>
  <c r="L57" i="28"/>
  <c r="K57" i="28"/>
  <c r="J57" i="28"/>
  <c r="I57" i="28"/>
  <c r="H57" i="28"/>
  <c r="G57" i="28"/>
  <c r="F57" i="28"/>
  <c r="E57" i="28"/>
  <c r="N56" i="28"/>
  <c r="M56" i="28"/>
  <c r="L56" i="28"/>
  <c r="K56" i="28"/>
  <c r="J56" i="28"/>
  <c r="I56" i="28"/>
  <c r="H56" i="28"/>
  <c r="G56" i="28"/>
  <c r="F56" i="28"/>
  <c r="E56" i="28"/>
  <c r="N55" i="28"/>
  <c r="M55" i="28"/>
  <c r="L55" i="28"/>
  <c r="K55" i="28"/>
  <c r="J55" i="28"/>
  <c r="I55" i="28"/>
  <c r="H55" i="28"/>
  <c r="G55" i="28"/>
  <c r="F55" i="28"/>
  <c r="E55" i="28"/>
  <c r="N54" i="28"/>
  <c r="M54" i="28"/>
  <c r="L54" i="28"/>
  <c r="K54" i="28"/>
  <c r="J54" i="28"/>
  <c r="I54" i="28"/>
  <c r="H54" i="28"/>
  <c r="G54" i="28"/>
  <c r="F54" i="28"/>
  <c r="E54" i="28"/>
  <c r="N53" i="28"/>
  <c r="M53" i="28"/>
  <c r="L53" i="28"/>
  <c r="K53" i="28"/>
  <c r="J53" i="28"/>
  <c r="I53" i="28"/>
  <c r="H53" i="28"/>
  <c r="G53" i="28"/>
  <c r="F53" i="28"/>
  <c r="E53" i="28"/>
  <c r="N52" i="28"/>
  <c r="M52" i="28"/>
  <c r="L52" i="28"/>
  <c r="K52" i="28"/>
  <c r="J52" i="28"/>
  <c r="I52" i="28"/>
  <c r="H52" i="28"/>
  <c r="G52" i="28"/>
  <c r="F52" i="28"/>
  <c r="E52" i="28"/>
  <c r="N51" i="28"/>
  <c r="M51" i="28"/>
  <c r="L51" i="28"/>
  <c r="K51" i="28"/>
  <c r="J51" i="28"/>
  <c r="I51" i="28"/>
  <c r="H51" i="28"/>
  <c r="G51" i="28"/>
  <c r="F51" i="28"/>
  <c r="E51" i="28"/>
  <c r="N50" i="28"/>
  <c r="M50" i="28"/>
  <c r="L50" i="28"/>
  <c r="K50" i="28"/>
  <c r="J50" i="28"/>
  <c r="I50" i="28"/>
  <c r="H50" i="28"/>
  <c r="G50" i="28"/>
  <c r="F50" i="28"/>
  <c r="E50" i="28"/>
  <c r="N48" i="28"/>
  <c r="M48" i="28"/>
  <c r="L48" i="28"/>
  <c r="K48" i="28"/>
  <c r="J48" i="28"/>
  <c r="I48" i="28"/>
  <c r="H48" i="28"/>
  <c r="G48" i="28"/>
  <c r="F48" i="28"/>
  <c r="E48" i="28"/>
  <c r="N47" i="28"/>
  <c r="M47" i="28"/>
  <c r="L47" i="28"/>
  <c r="K47" i="28"/>
  <c r="J47" i="28"/>
  <c r="I47" i="28"/>
  <c r="H47" i="28"/>
  <c r="G47" i="28"/>
  <c r="F47" i="28"/>
  <c r="E47" i="28"/>
  <c r="N46" i="28"/>
  <c r="M46" i="28"/>
  <c r="L46" i="28"/>
  <c r="K46" i="28"/>
  <c r="J46" i="28"/>
  <c r="I46" i="28"/>
  <c r="H46" i="28"/>
  <c r="G46" i="28"/>
  <c r="F46" i="28"/>
  <c r="E46" i="28"/>
  <c r="N45" i="28"/>
  <c r="M45" i="28"/>
  <c r="L45" i="28"/>
  <c r="K45" i="28"/>
  <c r="J45" i="28"/>
  <c r="I45" i="28"/>
  <c r="H45" i="28"/>
  <c r="G45" i="28"/>
  <c r="F45" i="28"/>
  <c r="E45" i="28"/>
  <c r="N44" i="28"/>
  <c r="M44" i="28"/>
  <c r="L44" i="28"/>
  <c r="K44" i="28"/>
  <c r="J44" i="28"/>
  <c r="I44" i="28"/>
  <c r="H44" i="28"/>
  <c r="G44" i="28"/>
  <c r="F44" i="28"/>
  <c r="E44" i="28"/>
  <c r="N43" i="28"/>
  <c r="M43" i="28"/>
  <c r="L43" i="28"/>
  <c r="K43" i="28"/>
  <c r="J43" i="28"/>
  <c r="I43" i="28"/>
  <c r="H43" i="28"/>
  <c r="G43" i="28"/>
  <c r="F43" i="28"/>
  <c r="E43" i="28"/>
  <c r="N42" i="28"/>
  <c r="M42" i="28"/>
  <c r="L42" i="28"/>
  <c r="K42" i="28"/>
  <c r="J42" i="28"/>
  <c r="I42" i="28"/>
  <c r="H42" i="28"/>
  <c r="G42" i="28"/>
  <c r="F42" i="28"/>
  <c r="E42" i="28"/>
  <c r="N41" i="28"/>
  <c r="M41" i="28"/>
  <c r="L41" i="28"/>
  <c r="K41" i="28"/>
  <c r="J41" i="28"/>
  <c r="I41" i="28"/>
  <c r="H41" i="28"/>
  <c r="G41" i="28"/>
  <c r="F41" i="28"/>
  <c r="E41" i="28"/>
  <c r="N40" i="28"/>
  <c r="M40" i="28"/>
  <c r="L40" i="28"/>
  <c r="K40" i="28"/>
  <c r="J40" i="28"/>
  <c r="I40" i="28"/>
  <c r="H40" i="28"/>
  <c r="G40" i="28"/>
  <c r="F40" i="28"/>
  <c r="E40" i="28"/>
  <c r="N39" i="28"/>
  <c r="M39" i="28"/>
  <c r="L39" i="28"/>
  <c r="K39" i="28"/>
  <c r="J39" i="28"/>
  <c r="I39" i="28"/>
  <c r="H39" i="28"/>
  <c r="G39" i="28"/>
  <c r="F39" i="28"/>
  <c r="E39" i="28"/>
  <c r="N37" i="28"/>
  <c r="M37" i="28"/>
  <c r="L37" i="28"/>
  <c r="K37" i="28"/>
  <c r="J37" i="28"/>
  <c r="I37" i="28"/>
  <c r="H37" i="28"/>
  <c r="G37" i="28"/>
  <c r="F37" i="28"/>
  <c r="E37" i="28"/>
  <c r="N36" i="28"/>
  <c r="M36" i="28"/>
  <c r="L36" i="28"/>
  <c r="K36" i="28"/>
  <c r="J36" i="28"/>
  <c r="I36" i="28"/>
  <c r="H36" i="28"/>
  <c r="G36" i="28"/>
  <c r="F36" i="28"/>
  <c r="E36" i="28"/>
  <c r="N35" i="28"/>
  <c r="M35" i="28"/>
  <c r="L35" i="28"/>
  <c r="K35" i="28"/>
  <c r="J35" i="28"/>
  <c r="I35" i="28"/>
  <c r="H35" i="28"/>
  <c r="G35" i="28"/>
  <c r="F35" i="28"/>
  <c r="E35" i="28"/>
  <c r="N34" i="28"/>
  <c r="M34" i="28"/>
  <c r="L34" i="28"/>
  <c r="K34" i="28"/>
  <c r="J34" i="28"/>
  <c r="I34" i="28"/>
  <c r="H34" i="28"/>
  <c r="G34" i="28"/>
  <c r="F34" i="28"/>
  <c r="E34" i="28"/>
  <c r="N33" i="28"/>
  <c r="M33" i="28"/>
  <c r="L33" i="28"/>
  <c r="K33" i="28"/>
  <c r="J33" i="28"/>
  <c r="I33" i="28"/>
  <c r="H33" i="28"/>
  <c r="G33" i="28"/>
  <c r="F33" i="28"/>
  <c r="E33" i="28"/>
  <c r="N32" i="28"/>
  <c r="M32" i="28"/>
  <c r="L32" i="28"/>
  <c r="K32" i="28"/>
  <c r="J32" i="28"/>
  <c r="I32" i="28"/>
  <c r="H32" i="28"/>
  <c r="G32" i="28"/>
  <c r="F32" i="28"/>
  <c r="E32" i="28"/>
  <c r="N31" i="28"/>
  <c r="M31" i="28"/>
  <c r="L31" i="28"/>
  <c r="K31" i="28"/>
  <c r="J31" i="28"/>
  <c r="I31" i="28"/>
  <c r="H31" i="28"/>
  <c r="G31" i="28"/>
  <c r="F31" i="28"/>
  <c r="E31" i="28"/>
  <c r="N30" i="28"/>
  <c r="M30" i="28"/>
  <c r="L30" i="28"/>
  <c r="K30" i="28"/>
  <c r="J30" i="28"/>
  <c r="I30" i="28"/>
  <c r="H30" i="28"/>
  <c r="G30" i="28"/>
  <c r="F30" i="28"/>
  <c r="E30" i="28"/>
  <c r="N29" i="28"/>
  <c r="M29" i="28"/>
  <c r="L29" i="28"/>
  <c r="K29" i="28"/>
  <c r="J29" i="28"/>
  <c r="I29" i="28"/>
  <c r="H29" i="28"/>
  <c r="G29" i="28"/>
  <c r="F29" i="28"/>
  <c r="E29" i="28"/>
  <c r="O38" i="28"/>
  <c r="N28" i="28"/>
  <c r="M28" i="28"/>
  <c r="L28" i="28"/>
  <c r="K28" i="28"/>
  <c r="J28" i="28"/>
  <c r="I28" i="28"/>
  <c r="H28" i="28"/>
  <c r="G28" i="28"/>
  <c r="F28" i="28"/>
  <c r="E28" i="28"/>
  <c r="N27" i="28"/>
  <c r="M27" i="28"/>
  <c r="L27" i="28"/>
  <c r="K27" i="28"/>
  <c r="J27" i="28"/>
  <c r="I27" i="28"/>
  <c r="H27" i="28"/>
  <c r="G27" i="28"/>
  <c r="F27" i="28"/>
  <c r="E27" i="28"/>
  <c r="N25" i="28"/>
  <c r="M25" i="28"/>
  <c r="L25" i="28"/>
  <c r="K25" i="28"/>
  <c r="J25" i="28"/>
  <c r="I25" i="28"/>
  <c r="H25" i="28"/>
  <c r="G25" i="28"/>
  <c r="F25" i="28"/>
  <c r="E25" i="28"/>
  <c r="N24" i="28"/>
  <c r="M24" i="28"/>
  <c r="L24" i="28"/>
  <c r="K24" i="28"/>
  <c r="J24" i="28"/>
  <c r="I24" i="28"/>
  <c r="H24" i="28"/>
  <c r="G24" i="28"/>
  <c r="F24" i="28"/>
  <c r="E24" i="28"/>
  <c r="N23" i="28"/>
  <c r="M23" i="28"/>
  <c r="L23" i="28"/>
  <c r="K23" i="28"/>
  <c r="J23" i="28"/>
  <c r="I23" i="28"/>
  <c r="H23" i="28"/>
  <c r="G23" i="28"/>
  <c r="F23" i="28"/>
  <c r="E23" i="28"/>
  <c r="N22" i="28"/>
  <c r="M22" i="28"/>
  <c r="L22" i="28"/>
  <c r="K22" i="28"/>
  <c r="J22" i="28"/>
  <c r="I22" i="28"/>
  <c r="H22" i="28"/>
  <c r="G22" i="28"/>
  <c r="F22" i="28"/>
  <c r="E22" i="28"/>
  <c r="N21" i="28"/>
  <c r="M21" i="28"/>
  <c r="L21" i="28"/>
  <c r="K21" i="28"/>
  <c r="J21" i="28"/>
  <c r="I21" i="28"/>
  <c r="H21" i="28"/>
  <c r="G21" i="28"/>
  <c r="F21" i="28"/>
  <c r="E21" i="28"/>
  <c r="N20" i="28"/>
  <c r="M20" i="28"/>
  <c r="L20" i="28"/>
  <c r="K20" i="28"/>
  <c r="J20" i="28"/>
  <c r="I20" i="28"/>
  <c r="H20" i="28"/>
  <c r="G20" i="28"/>
  <c r="F20" i="28"/>
  <c r="E20" i="28"/>
  <c r="N19" i="28"/>
  <c r="M19" i="28"/>
  <c r="L19" i="28"/>
  <c r="K19" i="28"/>
  <c r="J19" i="28"/>
  <c r="I19" i="28"/>
  <c r="H19" i="28"/>
  <c r="G19" i="28"/>
  <c r="F19" i="28"/>
  <c r="E19" i="28"/>
  <c r="N18" i="28"/>
  <c r="M18" i="28"/>
  <c r="L18" i="28"/>
  <c r="K18" i="28"/>
  <c r="J18" i="28"/>
  <c r="I18" i="28"/>
  <c r="H18" i="28"/>
  <c r="G18" i="28"/>
  <c r="F18" i="28"/>
  <c r="E18" i="28"/>
  <c r="N17" i="28"/>
  <c r="M17" i="28"/>
  <c r="L17" i="28"/>
  <c r="K17" i="28"/>
  <c r="J17" i="28"/>
  <c r="I17" i="28"/>
  <c r="H17" i="28"/>
  <c r="G17" i="28"/>
  <c r="F17" i="28"/>
  <c r="E17" i="28"/>
  <c r="N16" i="28"/>
  <c r="M16" i="28"/>
  <c r="L16" i="28"/>
  <c r="K16" i="28"/>
  <c r="J16" i="28"/>
  <c r="I16" i="28"/>
  <c r="H16" i="28"/>
  <c r="G16" i="28"/>
  <c r="F16" i="28"/>
  <c r="E16" i="28"/>
  <c r="N15" i="28"/>
  <c r="M15" i="28"/>
  <c r="L15" i="28"/>
  <c r="K15" i="28"/>
  <c r="J15" i="28"/>
  <c r="I15" i="28"/>
  <c r="H15" i="28"/>
  <c r="G15" i="28"/>
  <c r="F15" i="28"/>
  <c r="E15" i="28"/>
  <c r="N14" i="28"/>
  <c r="M14" i="28"/>
  <c r="L14" i="28"/>
  <c r="K14" i="28"/>
  <c r="J14" i="28"/>
  <c r="I14" i="28"/>
  <c r="H14" i="28"/>
  <c r="G14" i="28"/>
  <c r="F14" i="28"/>
  <c r="E14" i="28"/>
  <c r="O26" i="28"/>
  <c r="N13" i="28"/>
  <c r="M13" i="28"/>
  <c r="L13" i="28"/>
  <c r="K13" i="28"/>
  <c r="J13" i="28"/>
  <c r="I13" i="28"/>
  <c r="H13" i="28"/>
  <c r="G13" i="28"/>
  <c r="F13" i="28"/>
  <c r="E13" i="28"/>
  <c r="N12" i="28"/>
  <c r="M12" i="28"/>
  <c r="L12" i="28"/>
  <c r="K12" i="28"/>
  <c r="J12" i="28"/>
  <c r="I12" i="28"/>
  <c r="H12" i="28"/>
  <c r="G12" i="28"/>
  <c r="F12" i="28"/>
  <c r="E12" i="28"/>
  <c r="AB151" i="28"/>
  <c r="AB143" i="28"/>
  <c r="AC81" i="28"/>
  <c r="AC38" i="28"/>
  <c r="AA151" i="28"/>
  <c r="P143" i="28"/>
  <c r="O143" i="28"/>
  <c r="P138" i="28"/>
  <c r="P92" i="28"/>
  <c r="O92" i="28"/>
  <c r="O81" i="28"/>
  <c r="P49" i="28"/>
  <c r="O49" i="28"/>
  <c r="P38" i="28"/>
  <c r="E12" i="6"/>
  <c r="I64" i="28" l="1"/>
  <c r="J64" i="28"/>
  <c r="G64" i="28"/>
  <c r="H64" i="28"/>
  <c r="L64" i="28"/>
  <c r="E64" i="28"/>
  <c r="M64" i="28"/>
  <c r="K64" i="28"/>
  <c r="F64" i="28"/>
  <c r="N64" i="28"/>
  <c r="AC124" i="28"/>
  <c r="AC92" i="28"/>
  <c r="AC138" i="28"/>
  <c r="AC75" i="28"/>
  <c r="AA138" i="28"/>
  <c r="AA111" i="28"/>
  <c r="AA49" i="28"/>
  <c r="AC111" i="28"/>
  <c r="AC151" i="28"/>
  <c r="AA124" i="28"/>
  <c r="AA38" i="28"/>
  <c r="AB38" i="28"/>
  <c r="AB49" i="28"/>
  <c r="AB111" i="28"/>
  <c r="AA81" i="28"/>
  <c r="AA75" i="28"/>
  <c r="AC49" i="28"/>
  <c r="AB75" i="28"/>
  <c r="AC143" i="28"/>
  <c r="AA143" i="28"/>
  <c r="AA92" i="28"/>
  <c r="AB81" i="28"/>
  <c r="AB92" i="28"/>
  <c r="AB124" i="28"/>
  <c r="AB138" i="28"/>
  <c r="P26" i="28"/>
  <c r="P152" i="28" s="1"/>
  <c r="O152" i="28"/>
  <c r="P151" i="29"/>
  <c r="O151" i="29"/>
  <c r="O138" i="29"/>
  <c r="O124" i="29"/>
  <c r="O111" i="29"/>
  <c r="P81" i="29"/>
  <c r="P75" i="29"/>
  <c r="O75" i="29"/>
  <c r="P49" i="29"/>
  <c r="O49" i="29"/>
  <c r="P38" i="29"/>
  <c r="O38" i="29"/>
  <c r="Q25" i="29"/>
  <c r="O26" i="29"/>
  <c r="G26" i="29"/>
  <c r="E26" i="29"/>
  <c r="N26" i="29"/>
  <c r="L26" i="29"/>
  <c r="J26" i="29"/>
  <c r="I26" i="29"/>
  <c r="F26" i="29"/>
  <c r="P124" i="29"/>
  <c r="P111" i="29"/>
  <c r="P64" i="29"/>
  <c r="O92" i="29"/>
  <c r="O81" i="29"/>
  <c r="O64" i="29"/>
  <c r="P143" i="29"/>
  <c r="O143" i="29"/>
  <c r="P138" i="29"/>
  <c r="P92" i="29"/>
  <c r="P26" i="29"/>
  <c r="AC150" i="6"/>
  <c r="AB150" i="6"/>
  <c r="AA150" i="6"/>
  <c r="AC149" i="6"/>
  <c r="AB149" i="6"/>
  <c r="AA149" i="6"/>
  <c r="AC148" i="6"/>
  <c r="AB148" i="6"/>
  <c r="AA148" i="6"/>
  <c r="AC147" i="6"/>
  <c r="AB147" i="6"/>
  <c r="AA147" i="6"/>
  <c r="AC146" i="6"/>
  <c r="AB146" i="6"/>
  <c r="AA146" i="6"/>
  <c r="AC145" i="6"/>
  <c r="AB145" i="6"/>
  <c r="AA145" i="6"/>
  <c r="AC144" i="6"/>
  <c r="AC151" i="6" s="1"/>
  <c r="AB144" i="6"/>
  <c r="AA144" i="6"/>
  <c r="AC142" i="6"/>
  <c r="AB142" i="6"/>
  <c r="AA142" i="6"/>
  <c r="AC141" i="6"/>
  <c r="AB141" i="6"/>
  <c r="AA141" i="6"/>
  <c r="AC140" i="6"/>
  <c r="AB140" i="6"/>
  <c r="AA140" i="6"/>
  <c r="AC139" i="6"/>
  <c r="AB139" i="6"/>
  <c r="AA139" i="6"/>
  <c r="AC137" i="6"/>
  <c r="AB137" i="6"/>
  <c r="AA137" i="6"/>
  <c r="AC136" i="6"/>
  <c r="AB136" i="6"/>
  <c r="AA136" i="6"/>
  <c r="AC135" i="6"/>
  <c r="AB135" i="6"/>
  <c r="AA135" i="6"/>
  <c r="AC134" i="6"/>
  <c r="AB134" i="6"/>
  <c r="AA134" i="6"/>
  <c r="AC133" i="6"/>
  <c r="AB133" i="6"/>
  <c r="AA133" i="6"/>
  <c r="AC132" i="6"/>
  <c r="AB132" i="6"/>
  <c r="AA132" i="6"/>
  <c r="AC131" i="6"/>
  <c r="AB131" i="6"/>
  <c r="AA131" i="6"/>
  <c r="AC130" i="6"/>
  <c r="AB130" i="6"/>
  <c r="AA130" i="6"/>
  <c r="AC129" i="6"/>
  <c r="AB129" i="6"/>
  <c r="AA129" i="6"/>
  <c r="AC128" i="6"/>
  <c r="AB128" i="6"/>
  <c r="AA128" i="6"/>
  <c r="AC127" i="6"/>
  <c r="AB127" i="6"/>
  <c r="AA127" i="6"/>
  <c r="AC126" i="6"/>
  <c r="AB126" i="6"/>
  <c r="AA126" i="6"/>
  <c r="AC125" i="6"/>
  <c r="AB125" i="6"/>
  <c r="AA125" i="6"/>
  <c r="AC123" i="6"/>
  <c r="AB123" i="6"/>
  <c r="AA123" i="6"/>
  <c r="AC122" i="6"/>
  <c r="AB122" i="6"/>
  <c r="AA122" i="6"/>
  <c r="AC121" i="6"/>
  <c r="AB121" i="6"/>
  <c r="AA121" i="6"/>
  <c r="AC120" i="6"/>
  <c r="AB120" i="6"/>
  <c r="AA120" i="6"/>
  <c r="AC119" i="6"/>
  <c r="AB119" i="6"/>
  <c r="AA119" i="6"/>
  <c r="AC118" i="6"/>
  <c r="AB118" i="6"/>
  <c r="AA118" i="6"/>
  <c r="AC117" i="6"/>
  <c r="AB117" i="6"/>
  <c r="AA117" i="6"/>
  <c r="AC116" i="6"/>
  <c r="AB116" i="6"/>
  <c r="AA116" i="6"/>
  <c r="AC115" i="6"/>
  <c r="AB115" i="6"/>
  <c r="AA115" i="6"/>
  <c r="AC114" i="6"/>
  <c r="AB114" i="6"/>
  <c r="AA114" i="6"/>
  <c r="AC113" i="6"/>
  <c r="AB113" i="6"/>
  <c r="AA113" i="6"/>
  <c r="AC112" i="6"/>
  <c r="AB112" i="6"/>
  <c r="AA112" i="6"/>
  <c r="AC110" i="6"/>
  <c r="AB110" i="6"/>
  <c r="AA110" i="6"/>
  <c r="AC109" i="6"/>
  <c r="AB109" i="6"/>
  <c r="AA109" i="6"/>
  <c r="AC108" i="6"/>
  <c r="AB108" i="6"/>
  <c r="AA108" i="6"/>
  <c r="AC107" i="6"/>
  <c r="AB107" i="6"/>
  <c r="AA107" i="6"/>
  <c r="AC106" i="6"/>
  <c r="AB106" i="6"/>
  <c r="AA106" i="6"/>
  <c r="AC105" i="6"/>
  <c r="AB105" i="6"/>
  <c r="AA105" i="6"/>
  <c r="AC104" i="6"/>
  <c r="AB104" i="6"/>
  <c r="AA104" i="6"/>
  <c r="AC103" i="6"/>
  <c r="AB103" i="6"/>
  <c r="AA103" i="6"/>
  <c r="AC102" i="6"/>
  <c r="AB102" i="6"/>
  <c r="AA102" i="6"/>
  <c r="AC101" i="6"/>
  <c r="AB101" i="6"/>
  <c r="AA101" i="6"/>
  <c r="AC100" i="6"/>
  <c r="AB100" i="6"/>
  <c r="AA100" i="6"/>
  <c r="AC99" i="6"/>
  <c r="AB99" i="6"/>
  <c r="AA99" i="6"/>
  <c r="AC98" i="6"/>
  <c r="AB98" i="6"/>
  <c r="AA98" i="6"/>
  <c r="AC97" i="6"/>
  <c r="AB97" i="6"/>
  <c r="AA97" i="6"/>
  <c r="AC96" i="6"/>
  <c r="AB96" i="6"/>
  <c r="AA96" i="6"/>
  <c r="AC95" i="6"/>
  <c r="AB95" i="6"/>
  <c r="AA95" i="6"/>
  <c r="AC94" i="6"/>
  <c r="AB94" i="6"/>
  <c r="AA94" i="6"/>
  <c r="AC93" i="6"/>
  <c r="AB93" i="6"/>
  <c r="AA93" i="6"/>
  <c r="AC91" i="6"/>
  <c r="AB91" i="6"/>
  <c r="AA91" i="6"/>
  <c r="AC90" i="6"/>
  <c r="AB90" i="6"/>
  <c r="AA90" i="6"/>
  <c r="AC89" i="6"/>
  <c r="AB89" i="6"/>
  <c r="AA89" i="6"/>
  <c r="AC88" i="6"/>
  <c r="AB88" i="6"/>
  <c r="AA88" i="6"/>
  <c r="AC87" i="6"/>
  <c r="AB87" i="6"/>
  <c r="AA87" i="6"/>
  <c r="AC86" i="6"/>
  <c r="AB86" i="6"/>
  <c r="AA86" i="6"/>
  <c r="AC85" i="6"/>
  <c r="AB85" i="6"/>
  <c r="AA85" i="6"/>
  <c r="AC84" i="6"/>
  <c r="AB84" i="6"/>
  <c r="AA84" i="6"/>
  <c r="AC83" i="6"/>
  <c r="AB83" i="6"/>
  <c r="AA83" i="6"/>
  <c r="AC82" i="6"/>
  <c r="AB82" i="6"/>
  <c r="AA82" i="6"/>
  <c r="AC80" i="6"/>
  <c r="AB80" i="6"/>
  <c r="AA80" i="6"/>
  <c r="AC79" i="6"/>
  <c r="AB79" i="6"/>
  <c r="AA79" i="6"/>
  <c r="AC78" i="6"/>
  <c r="AB78" i="6"/>
  <c r="AA78" i="6"/>
  <c r="AC77" i="6"/>
  <c r="AB77" i="6"/>
  <c r="AA77" i="6"/>
  <c r="AC76" i="6"/>
  <c r="AB76" i="6"/>
  <c r="AA76" i="6"/>
  <c r="AC74" i="6"/>
  <c r="AB74" i="6"/>
  <c r="AA74" i="6"/>
  <c r="AC73" i="6"/>
  <c r="AB73" i="6"/>
  <c r="AA73" i="6"/>
  <c r="AC72" i="6"/>
  <c r="AB72" i="6"/>
  <c r="AA72" i="6"/>
  <c r="AC71" i="6"/>
  <c r="AB71" i="6"/>
  <c r="AA71" i="6"/>
  <c r="AC70" i="6"/>
  <c r="AB70" i="6"/>
  <c r="AA70" i="6"/>
  <c r="AC69" i="6"/>
  <c r="AB69" i="6"/>
  <c r="AA69" i="6"/>
  <c r="AC68" i="6"/>
  <c r="AB68" i="6"/>
  <c r="AA68" i="6"/>
  <c r="AC67" i="6"/>
  <c r="AB67" i="6"/>
  <c r="AA67" i="6"/>
  <c r="AC66" i="6"/>
  <c r="AB66" i="6"/>
  <c r="AA66" i="6"/>
  <c r="AC65" i="6"/>
  <c r="AB65" i="6"/>
  <c r="AA65" i="6"/>
  <c r="AC62" i="6"/>
  <c r="AB62" i="6"/>
  <c r="AA62" i="6"/>
  <c r="AC61" i="6"/>
  <c r="AB61" i="6"/>
  <c r="AA61" i="6"/>
  <c r="AC60" i="6"/>
  <c r="AB60" i="6"/>
  <c r="AA60" i="6"/>
  <c r="AC59" i="6"/>
  <c r="AB59" i="6"/>
  <c r="AA59" i="6"/>
  <c r="AC58" i="6"/>
  <c r="AB58" i="6"/>
  <c r="AA58" i="6"/>
  <c r="AC57" i="6"/>
  <c r="AB57" i="6"/>
  <c r="AA57" i="6"/>
  <c r="AC56" i="6"/>
  <c r="AB56" i="6"/>
  <c r="AA56" i="6"/>
  <c r="AC55" i="6"/>
  <c r="AB55" i="6"/>
  <c r="AA55" i="6"/>
  <c r="AC54" i="6"/>
  <c r="AB54" i="6"/>
  <c r="AA54" i="6"/>
  <c r="AC53" i="6"/>
  <c r="AB53" i="6"/>
  <c r="AA53" i="6"/>
  <c r="AC52" i="6"/>
  <c r="AB52" i="6"/>
  <c r="AA52" i="6"/>
  <c r="AC51" i="6"/>
  <c r="AB51" i="6"/>
  <c r="AA51" i="6"/>
  <c r="AC50" i="6"/>
  <c r="AB50" i="6"/>
  <c r="AB64" i="6" s="1"/>
  <c r="AA50" i="6"/>
  <c r="AC48" i="6"/>
  <c r="AB48" i="6"/>
  <c r="AA48" i="6"/>
  <c r="AC47" i="6"/>
  <c r="AB47" i="6"/>
  <c r="AA47" i="6"/>
  <c r="AC46" i="6"/>
  <c r="AB46" i="6"/>
  <c r="AA46" i="6"/>
  <c r="AC45" i="6"/>
  <c r="AB45" i="6"/>
  <c r="AA45" i="6"/>
  <c r="AC44" i="6"/>
  <c r="AB44" i="6"/>
  <c r="AA44" i="6"/>
  <c r="AC43" i="6"/>
  <c r="AB43" i="6"/>
  <c r="AA43" i="6"/>
  <c r="AC42" i="6"/>
  <c r="AB42" i="6"/>
  <c r="AA42" i="6"/>
  <c r="AC41" i="6"/>
  <c r="AB41" i="6"/>
  <c r="AA41" i="6"/>
  <c r="AC40" i="6"/>
  <c r="AB40" i="6"/>
  <c r="AA40" i="6"/>
  <c r="AC39" i="6"/>
  <c r="AB39" i="6"/>
  <c r="AA39" i="6"/>
  <c r="AC37" i="6"/>
  <c r="AB37" i="6"/>
  <c r="AA37" i="6"/>
  <c r="AC36" i="6"/>
  <c r="AB36" i="6"/>
  <c r="AA36" i="6"/>
  <c r="AC35" i="6"/>
  <c r="AB35" i="6"/>
  <c r="AA35" i="6"/>
  <c r="AC34" i="6"/>
  <c r="AB34" i="6"/>
  <c r="AA34" i="6"/>
  <c r="AC33" i="6"/>
  <c r="AB33" i="6"/>
  <c r="AA33" i="6"/>
  <c r="AC32" i="6"/>
  <c r="AB32" i="6"/>
  <c r="AA32" i="6"/>
  <c r="AC31" i="6"/>
  <c r="AB31" i="6"/>
  <c r="AA31" i="6"/>
  <c r="AC30" i="6"/>
  <c r="AB30" i="6"/>
  <c r="AA30" i="6"/>
  <c r="AC29" i="6"/>
  <c r="AB29" i="6"/>
  <c r="AA29" i="6"/>
  <c r="AC28" i="6"/>
  <c r="AB28" i="6"/>
  <c r="AA28" i="6"/>
  <c r="AC27" i="6"/>
  <c r="AB27" i="6"/>
  <c r="AA27" i="6"/>
  <c r="AC25" i="6"/>
  <c r="AB25" i="6"/>
  <c r="AA25" i="6"/>
  <c r="AC24" i="6"/>
  <c r="AB24" i="6"/>
  <c r="AA24" i="6"/>
  <c r="AC23" i="6"/>
  <c r="AB23" i="6"/>
  <c r="AA23" i="6"/>
  <c r="AC22" i="6"/>
  <c r="AB22" i="6"/>
  <c r="AA22" i="6"/>
  <c r="AC21" i="6"/>
  <c r="AB21" i="6"/>
  <c r="AA21" i="6"/>
  <c r="AC20" i="6"/>
  <c r="AB20" i="6"/>
  <c r="AA20" i="6"/>
  <c r="AC19" i="6"/>
  <c r="AB19" i="6"/>
  <c r="AA19" i="6"/>
  <c r="AC18" i="6"/>
  <c r="AB18" i="6"/>
  <c r="AA18" i="6"/>
  <c r="AC17" i="6"/>
  <c r="AB17" i="6"/>
  <c r="AA17" i="6"/>
  <c r="AC16" i="6"/>
  <c r="AB16" i="6"/>
  <c r="AA16" i="6"/>
  <c r="AC15" i="6"/>
  <c r="AB15" i="6"/>
  <c r="AA15" i="6"/>
  <c r="AC14" i="6"/>
  <c r="AB14" i="6"/>
  <c r="AA14" i="6"/>
  <c r="AC13" i="6"/>
  <c r="AB13" i="6"/>
  <c r="AA13" i="6"/>
  <c r="AC12" i="6"/>
  <c r="AB12" i="6"/>
  <c r="AA12" i="6"/>
  <c r="Z150" i="6"/>
  <c r="Y150" i="6"/>
  <c r="X150" i="6"/>
  <c r="W150" i="6"/>
  <c r="V150" i="6"/>
  <c r="U150" i="6"/>
  <c r="T150" i="6"/>
  <c r="S150" i="6"/>
  <c r="R150" i="6"/>
  <c r="Z149" i="6"/>
  <c r="Y149" i="6"/>
  <c r="X149" i="6"/>
  <c r="W149" i="6"/>
  <c r="V149" i="6"/>
  <c r="U149" i="6"/>
  <c r="T149" i="6"/>
  <c r="S149" i="6"/>
  <c r="R149" i="6"/>
  <c r="Z148" i="6"/>
  <c r="Y148" i="6"/>
  <c r="X148" i="6"/>
  <c r="W148" i="6"/>
  <c r="V148" i="6"/>
  <c r="U148" i="6"/>
  <c r="T148" i="6"/>
  <c r="S148" i="6"/>
  <c r="R148" i="6"/>
  <c r="Z147" i="6"/>
  <c r="Y147" i="6"/>
  <c r="X147" i="6"/>
  <c r="W147" i="6"/>
  <c r="V147" i="6"/>
  <c r="U147" i="6"/>
  <c r="T147" i="6"/>
  <c r="S147" i="6"/>
  <c r="R147" i="6"/>
  <c r="Z146" i="6"/>
  <c r="Y146" i="6"/>
  <c r="X146" i="6"/>
  <c r="W146" i="6"/>
  <c r="V146" i="6"/>
  <c r="U146" i="6"/>
  <c r="T146" i="6"/>
  <c r="S146" i="6"/>
  <c r="R146" i="6"/>
  <c r="Z145" i="6"/>
  <c r="Y145" i="6"/>
  <c r="X145" i="6"/>
  <c r="W145" i="6"/>
  <c r="V145" i="6"/>
  <c r="U145" i="6"/>
  <c r="T145" i="6"/>
  <c r="S145" i="6"/>
  <c r="R145" i="6"/>
  <c r="Z144" i="6"/>
  <c r="Y144" i="6"/>
  <c r="X144" i="6"/>
  <c r="W144" i="6"/>
  <c r="V144" i="6"/>
  <c r="U144" i="6"/>
  <c r="T144" i="6"/>
  <c r="S144" i="6"/>
  <c r="R144" i="6"/>
  <c r="Z142" i="6"/>
  <c r="Y142" i="6"/>
  <c r="X142" i="6"/>
  <c r="W142" i="6"/>
  <c r="V142" i="6"/>
  <c r="U142" i="6"/>
  <c r="T142" i="6"/>
  <c r="S142" i="6"/>
  <c r="R142" i="6"/>
  <c r="Z141" i="6"/>
  <c r="Y141" i="6"/>
  <c r="X141" i="6"/>
  <c r="W141" i="6"/>
  <c r="V141" i="6"/>
  <c r="U141" i="6"/>
  <c r="T141" i="6"/>
  <c r="S141" i="6"/>
  <c r="R141" i="6"/>
  <c r="Z140" i="6"/>
  <c r="Y140" i="6"/>
  <c r="X140" i="6"/>
  <c r="W140" i="6"/>
  <c r="V140" i="6"/>
  <c r="U140" i="6"/>
  <c r="T140" i="6"/>
  <c r="S140" i="6"/>
  <c r="R140" i="6"/>
  <c r="Z139" i="6"/>
  <c r="Y139" i="6"/>
  <c r="X139" i="6"/>
  <c r="W139" i="6"/>
  <c r="V139" i="6"/>
  <c r="U139" i="6"/>
  <c r="T139" i="6"/>
  <c r="S139" i="6"/>
  <c r="R139" i="6"/>
  <c r="Z137" i="6"/>
  <c r="Y137" i="6"/>
  <c r="X137" i="6"/>
  <c r="W137" i="6"/>
  <c r="V137" i="6"/>
  <c r="U137" i="6"/>
  <c r="T137" i="6"/>
  <c r="S137" i="6"/>
  <c r="R137" i="6"/>
  <c r="Z136" i="6"/>
  <c r="Y136" i="6"/>
  <c r="X136" i="6"/>
  <c r="W136" i="6"/>
  <c r="V136" i="6"/>
  <c r="U136" i="6"/>
  <c r="T136" i="6"/>
  <c r="S136" i="6"/>
  <c r="R136" i="6"/>
  <c r="Z135" i="6"/>
  <c r="Y135" i="6"/>
  <c r="X135" i="6"/>
  <c r="W135" i="6"/>
  <c r="V135" i="6"/>
  <c r="U135" i="6"/>
  <c r="T135" i="6"/>
  <c r="S135" i="6"/>
  <c r="R135" i="6"/>
  <c r="Z134" i="6"/>
  <c r="Y134" i="6"/>
  <c r="X134" i="6"/>
  <c r="W134" i="6"/>
  <c r="V134" i="6"/>
  <c r="U134" i="6"/>
  <c r="T134" i="6"/>
  <c r="S134" i="6"/>
  <c r="R134" i="6"/>
  <c r="Z133" i="6"/>
  <c r="Y133" i="6"/>
  <c r="X133" i="6"/>
  <c r="W133" i="6"/>
  <c r="V133" i="6"/>
  <c r="U133" i="6"/>
  <c r="T133" i="6"/>
  <c r="S133" i="6"/>
  <c r="R133" i="6"/>
  <c r="Z132" i="6"/>
  <c r="Y132" i="6"/>
  <c r="X132" i="6"/>
  <c r="W132" i="6"/>
  <c r="V132" i="6"/>
  <c r="U132" i="6"/>
  <c r="T132" i="6"/>
  <c r="S132" i="6"/>
  <c r="R132" i="6"/>
  <c r="Z131" i="6"/>
  <c r="Y131" i="6"/>
  <c r="X131" i="6"/>
  <c r="W131" i="6"/>
  <c r="V131" i="6"/>
  <c r="U131" i="6"/>
  <c r="T131" i="6"/>
  <c r="S131" i="6"/>
  <c r="R131" i="6"/>
  <c r="Z130" i="6"/>
  <c r="Y130" i="6"/>
  <c r="X130" i="6"/>
  <c r="W130" i="6"/>
  <c r="V130" i="6"/>
  <c r="U130" i="6"/>
  <c r="T130" i="6"/>
  <c r="S130" i="6"/>
  <c r="R130" i="6"/>
  <c r="Z129" i="6"/>
  <c r="Y129" i="6"/>
  <c r="X129" i="6"/>
  <c r="W129" i="6"/>
  <c r="V129" i="6"/>
  <c r="U129" i="6"/>
  <c r="T129" i="6"/>
  <c r="S129" i="6"/>
  <c r="R129" i="6"/>
  <c r="Z128" i="6"/>
  <c r="Y128" i="6"/>
  <c r="X128" i="6"/>
  <c r="W128" i="6"/>
  <c r="V128" i="6"/>
  <c r="U128" i="6"/>
  <c r="T128" i="6"/>
  <c r="S128" i="6"/>
  <c r="R128" i="6"/>
  <c r="Z127" i="6"/>
  <c r="Y127" i="6"/>
  <c r="X127" i="6"/>
  <c r="W127" i="6"/>
  <c r="V127" i="6"/>
  <c r="U127" i="6"/>
  <c r="T127" i="6"/>
  <c r="S127" i="6"/>
  <c r="R127" i="6"/>
  <c r="Z126" i="6"/>
  <c r="Y126" i="6"/>
  <c r="X126" i="6"/>
  <c r="W126" i="6"/>
  <c r="V126" i="6"/>
  <c r="U126" i="6"/>
  <c r="T126" i="6"/>
  <c r="S126" i="6"/>
  <c r="R126" i="6"/>
  <c r="Z125" i="6"/>
  <c r="Y125" i="6"/>
  <c r="X125" i="6"/>
  <c r="W125" i="6"/>
  <c r="V125" i="6"/>
  <c r="U125" i="6"/>
  <c r="T125" i="6"/>
  <c r="S125" i="6"/>
  <c r="R125" i="6"/>
  <c r="Z123" i="6"/>
  <c r="Y123" i="6"/>
  <c r="X123" i="6"/>
  <c r="W123" i="6"/>
  <c r="V123" i="6"/>
  <c r="U123" i="6"/>
  <c r="T123" i="6"/>
  <c r="S123" i="6"/>
  <c r="R123" i="6"/>
  <c r="Z122" i="6"/>
  <c r="Y122" i="6"/>
  <c r="X122" i="6"/>
  <c r="W122" i="6"/>
  <c r="V122" i="6"/>
  <c r="U122" i="6"/>
  <c r="T122" i="6"/>
  <c r="S122" i="6"/>
  <c r="R122" i="6"/>
  <c r="Z121" i="6"/>
  <c r="Y121" i="6"/>
  <c r="X121" i="6"/>
  <c r="W121" i="6"/>
  <c r="V121" i="6"/>
  <c r="U121" i="6"/>
  <c r="T121" i="6"/>
  <c r="S121" i="6"/>
  <c r="R121" i="6"/>
  <c r="Z120" i="6"/>
  <c r="Y120" i="6"/>
  <c r="X120" i="6"/>
  <c r="W120" i="6"/>
  <c r="V120" i="6"/>
  <c r="U120" i="6"/>
  <c r="T120" i="6"/>
  <c r="S120" i="6"/>
  <c r="R120" i="6"/>
  <c r="Z119" i="6"/>
  <c r="Y119" i="6"/>
  <c r="X119" i="6"/>
  <c r="W119" i="6"/>
  <c r="V119" i="6"/>
  <c r="U119" i="6"/>
  <c r="T119" i="6"/>
  <c r="S119" i="6"/>
  <c r="R119" i="6"/>
  <c r="Z118" i="6"/>
  <c r="Y118" i="6"/>
  <c r="X118" i="6"/>
  <c r="W118" i="6"/>
  <c r="V118" i="6"/>
  <c r="U118" i="6"/>
  <c r="T118" i="6"/>
  <c r="S118" i="6"/>
  <c r="R118" i="6"/>
  <c r="Z117" i="6"/>
  <c r="Y117" i="6"/>
  <c r="X117" i="6"/>
  <c r="W117" i="6"/>
  <c r="V117" i="6"/>
  <c r="U117" i="6"/>
  <c r="T117" i="6"/>
  <c r="S117" i="6"/>
  <c r="R117" i="6"/>
  <c r="Z116" i="6"/>
  <c r="Y116" i="6"/>
  <c r="X116" i="6"/>
  <c r="W116" i="6"/>
  <c r="V116" i="6"/>
  <c r="U116" i="6"/>
  <c r="T116" i="6"/>
  <c r="S116" i="6"/>
  <c r="R116" i="6"/>
  <c r="Z115" i="6"/>
  <c r="Y115" i="6"/>
  <c r="X115" i="6"/>
  <c r="W115" i="6"/>
  <c r="V115" i="6"/>
  <c r="U115" i="6"/>
  <c r="T115" i="6"/>
  <c r="S115" i="6"/>
  <c r="R115" i="6"/>
  <c r="Z114" i="6"/>
  <c r="Y114" i="6"/>
  <c r="X114" i="6"/>
  <c r="W114" i="6"/>
  <c r="V114" i="6"/>
  <c r="U114" i="6"/>
  <c r="T114" i="6"/>
  <c r="S114" i="6"/>
  <c r="R114" i="6"/>
  <c r="Z113" i="6"/>
  <c r="Y113" i="6"/>
  <c r="X113" i="6"/>
  <c r="W113" i="6"/>
  <c r="V113" i="6"/>
  <c r="U113" i="6"/>
  <c r="T113" i="6"/>
  <c r="S113" i="6"/>
  <c r="R113" i="6"/>
  <c r="Z112" i="6"/>
  <c r="Y112" i="6"/>
  <c r="X112" i="6"/>
  <c r="W112" i="6"/>
  <c r="V112" i="6"/>
  <c r="U112" i="6"/>
  <c r="T112" i="6"/>
  <c r="S112" i="6"/>
  <c r="R112" i="6"/>
  <c r="Z110" i="6"/>
  <c r="Y110" i="6"/>
  <c r="X110" i="6"/>
  <c r="W110" i="6"/>
  <c r="V110" i="6"/>
  <c r="U110" i="6"/>
  <c r="T110" i="6"/>
  <c r="S110" i="6"/>
  <c r="R110" i="6"/>
  <c r="Z109" i="6"/>
  <c r="Y109" i="6"/>
  <c r="X109" i="6"/>
  <c r="W109" i="6"/>
  <c r="V109" i="6"/>
  <c r="U109" i="6"/>
  <c r="T109" i="6"/>
  <c r="S109" i="6"/>
  <c r="R109" i="6"/>
  <c r="Z108" i="6"/>
  <c r="Y108" i="6"/>
  <c r="X108" i="6"/>
  <c r="W108" i="6"/>
  <c r="V108" i="6"/>
  <c r="U108" i="6"/>
  <c r="T108" i="6"/>
  <c r="S108" i="6"/>
  <c r="R108" i="6"/>
  <c r="Z107" i="6"/>
  <c r="Y107" i="6"/>
  <c r="X107" i="6"/>
  <c r="W107" i="6"/>
  <c r="V107" i="6"/>
  <c r="U107" i="6"/>
  <c r="T107" i="6"/>
  <c r="S107" i="6"/>
  <c r="R107" i="6"/>
  <c r="Z106" i="6"/>
  <c r="Y106" i="6"/>
  <c r="X106" i="6"/>
  <c r="W106" i="6"/>
  <c r="V106" i="6"/>
  <c r="U106" i="6"/>
  <c r="T106" i="6"/>
  <c r="S106" i="6"/>
  <c r="R106" i="6"/>
  <c r="Z105" i="6"/>
  <c r="Y105" i="6"/>
  <c r="X105" i="6"/>
  <c r="W105" i="6"/>
  <c r="V105" i="6"/>
  <c r="U105" i="6"/>
  <c r="T105" i="6"/>
  <c r="S105" i="6"/>
  <c r="R105" i="6"/>
  <c r="Z104" i="6"/>
  <c r="Y104" i="6"/>
  <c r="X104" i="6"/>
  <c r="W104" i="6"/>
  <c r="V104" i="6"/>
  <c r="U104" i="6"/>
  <c r="T104" i="6"/>
  <c r="S104" i="6"/>
  <c r="R104" i="6"/>
  <c r="Z103" i="6"/>
  <c r="Y103" i="6"/>
  <c r="X103" i="6"/>
  <c r="W103" i="6"/>
  <c r="V103" i="6"/>
  <c r="U103" i="6"/>
  <c r="T103" i="6"/>
  <c r="S103" i="6"/>
  <c r="R103" i="6"/>
  <c r="Z102" i="6"/>
  <c r="Y102" i="6"/>
  <c r="X102" i="6"/>
  <c r="W102" i="6"/>
  <c r="V102" i="6"/>
  <c r="U102" i="6"/>
  <c r="T102" i="6"/>
  <c r="S102" i="6"/>
  <c r="R102" i="6"/>
  <c r="Z101" i="6"/>
  <c r="Y101" i="6"/>
  <c r="X101" i="6"/>
  <c r="W101" i="6"/>
  <c r="V101" i="6"/>
  <c r="U101" i="6"/>
  <c r="T101" i="6"/>
  <c r="S101" i="6"/>
  <c r="R101" i="6"/>
  <c r="Z100" i="6"/>
  <c r="Y100" i="6"/>
  <c r="X100" i="6"/>
  <c r="W100" i="6"/>
  <c r="V100" i="6"/>
  <c r="U100" i="6"/>
  <c r="T100" i="6"/>
  <c r="S100" i="6"/>
  <c r="R100" i="6"/>
  <c r="Z99" i="6"/>
  <c r="Y99" i="6"/>
  <c r="X99" i="6"/>
  <c r="W99" i="6"/>
  <c r="V99" i="6"/>
  <c r="U99" i="6"/>
  <c r="T99" i="6"/>
  <c r="S99" i="6"/>
  <c r="R99" i="6"/>
  <c r="Z98" i="6"/>
  <c r="Y98" i="6"/>
  <c r="X98" i="6"/>
  <c r="W98" i="6"/>
  <c r="V98" i="6"/>
  <c r="U98" i="6"/>
  <c r="T98" i="6"/>
  <c r="S98" i="6"/>
  <c r="R98" i="6"/>
  <c r="Z97" i="6"/>
  <c r="Y97" i="6"/>
  <c r="X97" i="6"/>
  <c r="W97" i="6"/>
  <c r="V97" i="6"/>
  <c r="U97" i="6"/>
  <c r="T97" i="6"/>
  <c r="S97" i="6"/>
  <c r="R97" i="6"/>
  <c r="Z96" i="6"/>
  <c r="Y96" i="6"/>
  <c r="X96" i="6"/>
  <c r="W96" i="6"/>
  <c r="V96" i="6"/>
  <c r="U96" i="6"/>
  <c r="T96" i="6"/>
  <c r="S96" i="6"/>
  <c r="R96" i="6"/>
  <c r="Z95" i="6"/>
  <c r="Y95" i="6"/>
  <c r="X95" i="6"/>
  <c r="W95" i="6"/>
  <c r="V95" i="6"/>
  <c r="U95" i="6"/>
  <c r="T95" i="6"/>
  <c r="S95" i="6"/>
  <c r="R95" i="6"/>
  <c r="Z94" i="6"/>
  <c r="Y94" i="6"/>
  <c r="X94" i="6"/>
  <c r="W94" i="6"/>
  <c r="V94" i="6"/>
  <c r="U94" i="6"/>
  <c r="T94" i="6"/>
  <c r="S94" i="6"/>
  <c r="R94" i="6"/>
  <c r="Z93" i="6"/>
  <c r="Y93" i="6"/>
  <c r="X93" i="6"/>
  <c r="W93" i="6"/>
  <c r="V93" i="6"/>
  <c r="U93" i="6"/>
  <c r="T93" i="6"/>
  <c r="S93" i="6"/>
  <c r="R93" i="6"/>
  <c r="Z91" i="6"/>
  <c r="Y91" i="6"/>
  <c r="X91" i="6"/>
  <c r="W91" i="6"/>
  <c r="V91" i="6"/>
  <c r="U91" i="6"/>
  <c r="T91" i="6"/>
  <c r="S91" i="6"/>
  <c r="R91" i="6"/>
  <c r="Z90" i="6"/>
  <c r="Y90" i="6"/>
  <c r="X90" i="6"/>
  <c r="W90" i="6"/>
  <c r="V90" i="6"/>
  <c r="U90" i="6"/>
  <c r="T90" i="6"/>
  <c r="S90" i="6"/>
  <c r="R90" i="6"/>
  <c r="Z89" i="6"/>
  <c r="Y89" i="6"/>
  <c r="X89" i="6"/>
  <c r="W89" i="6"/>
  <c r="V89" i="6"/>
  <c r="U89" i="6"/>
  <c r="T89" i="6"/>
  <c r="S89" i="6"/>
  <c r="R89" i="6"/>
  <c r="Z88" i="6"/>
  <c r="Y88" i="6"/>
  <c r="X88" i="6"/>
  <c r="W88" i="6"/>
  <c r="V88" i="6"/>
  <c r="U88" i="6"/>
  <c r="T88" i="6"/>
  <c r="S88" i="6"/>
  <c r="R88" i="6"/>
  <c r="Z87" i="6"/>
  <c r="Y87" i="6"/>
  <c r="X87" i="6"/>
  <c r="W87" i="6"/>
  <c r="V87" i="6"/>
  <c r="U87" i="6"/>
  <c r="T87" i="6"/>
  <c r="S87" i="6"/>
  <c r="R87" i="6"/>
  <c r="Z86" i="6"/>
  <c r="Y86" i="6"/>
  <c r="X86" i="6"/>
  <c r="W86" i="6"/>
  <c r="V86" i="6"/>
  <c r="U86" i="6"/>
  <c r="T86" i="6"/>
  <c r="S86" i="6"/>
  <c r="R86" i="6"/>
  <c r="Z85" i="6"/>
  <c r="Y85" i="6"/>
  <c r="X85" i="6"/>
  <c r="W85" i="6"/>
  <c r="V85" i="6"/>
  <c r="U85" i="6"/>
  <c r="T85" i="6"/>
  <c r="S85" i="6"/>
  <c r="R85" i="6"/>
  <c r="Z84" i="6"/>
  <c r="Y84" i="6"/>
  <c r="X84" i="6"/>
  <c r="W84" i="6"/>
  <c r="V84" i="6"/>
  <c r="U84" i="6"/>
  <c r="T84" i="6"/>
  <c r="S84" i="6"/>
  <c r="R84" i="6"/>
  <c r="Z83" i="6"/>
  <c r="Y83" i="6"/>
  <c r="X83" i="6"/>
  <c r="W83" i="6"/>
  <c r="V83" i="6"/>
  <c r="U83" i="6"/>
  <c r="T83" i="6"/>
  <c r="S83" i="6"/>
  <c r="R83" i="6"/>
  <c r="Z82" i="6"/>
  <c r="Y82" i="6"/>
  <c r="X82" i="6"/>
  <c r="W82" i="6"/>
  <c r="V82" i="6"/>
  <c r="U82" i="6"/>
  <c r="T82" i="6"/>
  <c r="S82" i="6"/>
  <c r="R82" i="6"/>
  <c r="Z80" i="6"/>
  <c r="Y80" i="6"/>
  <c r="X80" i="6"/>
  <c r="W80" i="6"/>
  <c r="V80" i="6"/>
  <c r="U80" i="6"/>
  <c r="T80" i="6"/>
  <c r="S80" i="6"/>
  <c r="R80" i="6"/>
  <c r="Z79" i="6"/>
  <c r="Y79" i="6"/>
  <c r="X79" i="6"/>
  <c r="W79" i="6"/>
  <c r="V79" i="6"/>
  <c r="U79" i="6"/>
  <c r="T79" i="6"/>
  <c r="S79" i="6"/>
  <c r="R79" i="6"/>
  <c r="Z78" i="6"/>
  <c r="Y78" i="6"/>
  <c r="X78" i="6"/>
  <c r="W78" i="6"/>
  <c r="V78" i="6"/>
  <c r="U78" i="6"/>
  <c r="T78" i="6"/>
  <c r="S78" i="6"/>
  <c r="R78" i="6"/>
  <c r="Z77" i="6"/>
  <c r="Y77" i="6"/>
  <c r="X77" i="6"/>
  <c r="W77" i="6"/>
  <c r="V77" i="6"/>
  <c r="U77" i="6"/>
  <c r="T77" i="6"/>
  <c r="S77" i="6"/>
  <c r="R77" i="6"/>
  <c r="Z76" i="6"/>
  <c r="Y76" i="6"/>
  <c r="X76" i="6"/>
  <c r="W76" i="6"/>
  <c r="V76" i="6"/>
  <c r="U76" i="6"/>
  <c r="T76" i="6"/>
  <c r="S76" i="6"/>
  <c r="R76" i="6"/>
  <c r="Z74" i="6"/>
  <c r="Y74" i="6"/>
  <c r="X74" i="6"/>
  <c r="W74" i="6"/>
  <c r="V74" i="6"/>
  <c r="U74" i="6"/>
  <c r="T74" i="6"/>
  <c r="S74" i="6"/>
  <c r="R74" i="6"/>
  <c r="Z73" i="6"/>
  <c r="Y73" i="6"/>
  <c r="X73" i="6"/>
  <c r="W73" i="6"/>
  <c r="V73" i="6"/>
  <c r="U73" i="6"/>
  <c r="T73" i="6"/>
  <c r="S73" i="6"/>
  <c r="R73" i="6"/>
  <c r="Z72" i="6"/>
  <c r="Y72" i="6"/>
  <c r="X72" i="6"/>
  <c r="W72" i="6"/>
  <c r="V72" i="6"/>
  <c r="U72" i="6"/>
  <c r="T72" i="6"/>
  <c r="S72" i="6"/>
  <c r="R72" i="6"/>
  <c r="Z71" i="6"/>
  <c r="Y71" i="6"/>
  <c r="X71" i="6"/>
  <c r="W71" i="6"/>
  <c r="V71" i="6"/>
  <c r="U71" i="6"/>
  <c r="T71" i="6"/>
  <c r="S71" i="6"/>
  <c r="R71" i="6"/>
  <c r="Z70" i="6"/>
  <c r="Y70" i="6"/>
  <c r="X70" i="6"/>
  <c r="W70" i="6"/>
  <c r="V70" i="6"/>
  <c r="U70" i="6"/>
  <c r="T70" i="6"/>
  <c r="S70" i="6"/>
  <c r="R70" i="6"/>
  <c r="Z69" i="6"/>
  <c r="Y69" i="6"/>
  <c r="X69" i="6"/>
  <c r="W69" i="6"/>
  <c r="V69" i="6"/>
  <c r="U69" i="6"/>
  <c r="T69" i="6"/>
  <c r="S69" i="6"/>
  <c r="R69" i="6"/>
  <c r="Z68" i="6"/>
  <c r="Y68" i="6"/>
  <c r="X68" i="6"/>
  <c r="W68" i="6"/>
  <c r="V68" i="6"/>
  <c r="U68" i="6"/>
  <c r="T68" i="6"/>
  <c r="S68" i="6"/>
  <c r="R68" i="6"/>
  <c r="Z67" i="6"/>
  <c r="Y67" i="6"/>
  <c r="X67" i="6"/>
  <c r="W67" i="6"/>
  <c r="V67" i="6"/>
  <c r="U67" i="6"/>
  <c r="T67" i="6"/>
  <c r="S67" i="6"/>
  <c r="R67" i="6"/>
  <c r="Z66" i="6"/>
  <c r="Y66" i="6"/>
  <c r="X66" i="6"/>
  <c r="W66" i="6"/>
  <c r="V66" i="6"/>
  <c r="U66" i="6"/>
  <c r="T66" i="6"/>
  <c r="S66" i="6"/>
  <c r="R66" i="6"/>
  <c r="Z65" i="6"/>
  <c r="Y65" i="6"/>
  <c r="X65" i="6"/>
  <c r="W65" i="6"/>
  <c r="V65" i="6"/>
  <c r="U65" i="6"/>
  <c r="T65" i="6"/>
  <c r="S65" i="6"/>
  <c r="R65" i="6"/>
  <c r="Z62" i="6"/>
  <c r="Y62" i="6"/>
  <c r="X62" i="6"/>
  <c r="W62" i="6"/>
  <c r="V62" i="6"/>
  <c r="U62" i="6"/>
  <c r="T62" i="6"/>
  <c r="S62" i="6"/>
  <c r="R62" i="6"/>
  <c r="Z61" i="6"/>
  <c r="Y61" i="6"/>
  <c r="X61" i="6"/>
  <c r="W61" i="6"/>
  <c r="V61" i="6"/>
  <c r="U61" i="6"/>
  <c r="T61" i="6"/>
  <c r="S61" i="6"/>
  <c r="R61" i="6"/>
  <c r="Z60" i="6"/>
  <c r="Y60" i="6"/>
  <c r="X60" i="6"/>
  <c r="W60" i="6"/>
  <c r="V60" i="6"/>
  <c r="U60" i="6"/>
  <c r="T60" i="6"/>
  <c r="S60" i="6"/>
  <c r="R60" i="6"/>
  <c r="Z59" i="6"/>
  <c r="Y59" i="6"/>
  <c r="X59" i="6"/>
  <c r="W59" i="6"/>
  <c r="V59" i="6"/>
  <c r="U59" i="6"/>
  <c r="T59" i="6"/>
  <c r="S59" i="6"/>
  <c r="R59" i="6"/>
  <c r="Z58" i="6"/>
  <c r="Y58" i="6"/>
  <c r="X58" i="6"/>
  <c r="W58" i="6"/>
  <c r="V58" i="6"/>
  <c r="U58" i="6"/>
  <c r="T58" i="6"/>
  <c r="S58" i="6"/>
  <c r="R58" i="6"/>
  <c r="Z57" i="6"/>
  <c r="Y57" i="6"/>
  <c r="X57" i="6"/>
  <c r="W57" i="6"/>
  <c r="V57" i="6"/>
  <c r="U57" i="6"/>
  <c r="T57" i="6"/>
  <c r="S57" i="6"/>
  <c r="R57" i="6"/>
  <c r="Z56" i="6"/>
  <c r="Y56" i="6"/>
  <c r="X56" i="6"/>
  <c r="W56" i="6"/>
  <c r="V56" i="6"/>
  <c r="U56" i="6"/>
  <c r="T56" i="6"/>
  <c r="S56" i="6"/>
  <c r="R56" i="6"/>
  <c r="Z55" i="6"/>
  <c r="Y55" i="6"/>
  <c r="X55" i="6"/>
  <c r="W55" i="6"/>
  <c r="V55" i="6"/>
  <c r="U55" i="6"/>
  <c r="T55" i="6"/>
  <c r="S55" i="6"/>
  <c r="R55" i="6"/>
  <c r="Z54" i="6"/>
  <c r="Y54" i="6"/>
  <c r="X54" i="6"/>
  <c r="W54" i="6"/>
  <c r="V54" i="6"/>
  <c r="U54" i="6"/>
  <c r="T54" i="6"/>
  <c r="S54" i="6"/>
  <c r="R54" i="6"/>
  <c r="Z53" i="6"/>
  <c r="Y53" i="6"/>
  <c r="X53" i="6"/>
  <c r="W53" i="6"/>
  <c r="V53" i="6"/>
  <c r="U53" i="6"/>
  <c r="T53" i="6"/>
  <c r="S53" i="6"/>
  <c r="R53" i="6"/>
  <c r="Z52" i="6"/>
  <c r="Y52" i="6"/>
  <c r="X52" i="6"/>
  <c r="W52" i="6"/>
  <c r="V52" i="6"/>
  <c r="U52" i="6"/>
  <c r="T52" i="6"/>
  <c r="S52" i="6"/>
  <c r="R52" i="6"/>
  <c r="Z51" i="6"/>
  <c r="Y51" i="6"/>
  <c r="X51" i="6"/>
  <c r="W51" i="6"/>
  <c r="V51" i="6"/>
  <c r="U51" i="6"/>
  <c r="T51" i="6"/>
  <c r="S51" i="6"/>
  <c r="R51" i="6"/>
  <c r="Z50" i="6"/>
  <c r="Y50" i="6"/>
  <c r="X50" i="6"/>
  <c r="W50" i="6"/>
  <c r="V50" i="6"/>
  <c r="U50" i="6"/>
  <c r="T50" i="6"/>
  <c r="S50" i="6"/>
  <c r="R50" i="6"/>
  <c r="Z48" i="6"/>
  <c r="Y48" i="6"/>
  <c r="X48" i="6"/>
  <c r="W48" i="6"/>
  <c r="V48" i="6"/>
  <c r="U48" i="6"/>
  <c r="T48" i="6"/>
  <c r="S48" i="6"/>
  <c r="R48" i="6"/>
  <c r="Z47" i="6"/>
  <c r="Y47" i="6"/>
  <c r="X47" i="6"/>
  <c r="W47" i="6"/>
  <c r="V47" i="6"/>
  <c r="U47" i="6"/>
  <c r="T47" i="6"/>
  <c r="S47" i="6"/>
  <c r="R47" i="6"/>
  <c r="Z46" i="6"/>
  <c r="Y46" i="6"/>
  <c r="X46" i="6"/>
  <c r="W46" i="6"/>
  <c r="V46" i="6"/>
  <c r="U46" i="6"/>
  <c r="T46" i="6"/>
  <c r="S46" i="6"/>
  <c r="R46" i="6"/>
  <c r="Z45" i="6"/>
  <c r="Y45" i="6"/>
  <c r="X45" i="6"/>
  <c r="W45" i="6"/>
  <c r="V45" i="6"/>
  <c r="U45" i="6"/>
  <c r="T45" i="6"/>
  <c r="S45" i="6"/>
  <c r="R45" i="6"/>
  <c r="Z44" i="6"/>
  <c r="Y44" i="6"/>
  <c r="X44" i="6"/>
  <c r="W44" i="6"/>
  <c r="V44" i="6"/>
  <c r="U44" i="6"/>
  <c r="T44" i="6"/>
  <c r="S44" i="6"/>
  <c r="R44" i="6"/>
  <c r="Z43" i="6"/>
  <c r="Y43" i="6"/>
  <c r="X43" i="6"/>
  <c r="W43" i="6"/>
  <c r="V43" i="6"/>
  <c r="U43" i="6"/>
  <c r="T43" i="6"/>
  <c r="S43" i="6"/>
  <c r="R43" i="6"/>
  <c r="Z42" i="6"/>
  <c r="Y42" i="6"/>
  <c r="X42" i="6"/>
  <c r="W42" i="6"/>
  <c r="V42" i="6"/>
  <c r="U42" i="6"/>
  <c r="T42" i="6"/>
  <c r="S42" i="6"/>
  <c r="R42" i="6"/>
  <c r="Z41" i="6"/>
  <c r="Y41" i="6"/>
  <c r="X41" i="6"/>
  <c r="W41" i="6"/>
  <c r="V41" i="6"/>
  <c r="U41" i="6"/>
  <c r="T41" i="6"/>
  <c r="S41" i="6"/>
  <c r="R41" i="6"/>
  <c r="Z40" i="6"/>
  <c r="Y40" i="6"/>
  <c r="X40" i="6"/>
  <c r="W40" i="6"/>
  <c r="V40" i="6"/>
  <c r="U40" i="6"/>
  <c r="T40" i="6"/>
  <c r="S40" i="6"/>
  <c r="R40" i="6"/>
  <c r="Z39" i="6"/>
  <c r="Y39" i="6"/>
  <c r="X39" i="6"/>
  <c r="W39" i="6"/>
  <c r="V39" i="6"/>
  <c r="U39" i="6"/>
  <c r="T39" i="6"/>
  <c r="S39" i="6"/>
  <c r="R39" i="6"/>
  <c r="Z37" i="6"/>
  <c r="Y37" i="6"/>
  <c r="X37" i="6"/>
  <c r="W37" i="6"/>
  <c r="V37" i="6"/>
  <c r="U37" i="6"/>
  <c r="T37" i="6"/>
  <c r="S37" i="6"/>
  <c r="R37" i="6"/>
  <c r="Z36" i="6"/>
  <c r="Y36" i="6"/>
  <c r="X36" i="6"/>
  <c r="W36" i="6"/>
  <c r="V36" i="6"/>
  <c r="U36" i="6"/>
  <c r="T36" i="6"/>
  <c r="S36" i="6"/>
  <c r="R36" i="6"/>
  <c r="Z35" i="6"/>
  <c r="Y35" i="6"/>
  <c r="X35" i="6"/>
  <c r="W35" i="6"/>
  <c r="V35" i="6"/>
  <c r="U35" i="6"/>
  <c r="T35" i="6"/>
  <c r="S35" i="6"/>
  <c r="R35" i="6"/>
  <c r="Z34" i="6"/>
  <c r="Y34" i="6"/>
  <c r="X34" i="6"/>
  <c r="W34" i="6"/>
  <c r="V34" i="6"/>
  <c r="U34" i="6"/>
  <c r="T34" i="6"/>
  <c r="S34" i="6"/>
  <c r="R34" i="6"/>
  <c r="Z33" i="6"/>
  <c r="Y33" i="6"/>
  <c r="X33" i="6"/>
  <c r="W33" i="6"/>
  <c r="V33" i="6"/>
  <c r="U33" i="6"/>
  <c r="T33" i="6"/>
  <c r="S33" i="6"/>
  <c r="R33" i="6"/>
  <c r="Z32" i="6"/>
  <c r="Y32" i="6"/>
  <c r="X32" i="6"/>
  <c r="W32" i="6"/>
  <c r="V32" i="6"/>
  <c r="U32" i="6"/>
  <c r="T32" i="6"/>
  <c r="S32" i="6"/>
  <c r="R32" i="6"/>
  <c r="Z31" i="6"/>
  <c r="Y31" i="6"/>
  <c r="X31" i="6"/>
  <c r="W31" i="6"/>
  <c r="V31" i="6"/>
  <c r="U31" i="6"/>
  <c r="T31" i="6"/>
  <c r="S31" i="6"/>
  <c r="R31" i="6"/>
  <c r="Z30" i="6"/>
  <c r="Y30" i="6"/>
  <c r="X30" i="6"/>
  <c r="W30" i="6"/>
  <c r="V30" i="6"/>
  <c r="U30" i="6"/>
  <c r="T30" i="6"/>
  <c r="S30" i="6"/>
  <c r="R30" i="6"/>
  <c r="Z29" i="6"/>
  <c r="Y29" i="6"/>
  <c r="X29" i="6"/>
  <c r="W29" i="6"/>
  <c r="V29" i="6"/>
  <c r="U29" i="6"/>
  <c r="T29" i="6"/>
  <c r="S29" i="6"/>
  <c r="R29" i="6"/>
  <c r="Z28" i="6"/>
  <c r="Y28" i="6"/>
  <c r="X28" i="6"/>
  <c r="W28" i="6"/>
  <c r="V28" i="6"/>
  <c r="U28" i="6"/>
  <c r="T28" i="6"/>
  <c r="S28" i="6"/>
  <c r="R28" i="6"/>
  <c r="Z27" i="6"/>
  <c r="Y27" i="6"/>
  <c r="X27" i="6"/>
  <c r="W27" i="6"/>
  <c r="V27" i="6"/>
  <c r="U27" i="6"/>
  <c r="T27" i="6"/>
  <c r="S27" i="6"/>
  <c r="R27" i="6"/>
  <c r="Z25" i="6"/>
  <c r="Y25" i="6"/>
  <c r="X25" i="6"/>
  <c r="W25" i="6"/>
  <c r="V25" i="6"/>
  <c r="U25" i="6"/>
  <c r="T25" i="6"/>
  <c r="S25" i="6"/>
  <c r="R25" i="6"/>
  <c r="Z24" i="6"/>
  <c r="Y24" i="6"/>
  <c r="X24" i="6"/>
  <c r="W24" i="6"/>
  <c r="V24" i="6"/>
  <c r="U24" i="6"/>
  <c r="T24" i="6"/>
  <c r="S24" i="6"/>
  <c r="R24" i="6"/>
  <c r="Z23" i="6"/>
  <c r="Y23" i="6"/>
  <c r="X23" i="6"/>
  <c r="W23" i="6"/>
  <c r="V23" i="6"/>
  <c r="U23" i="6"/>
  <c r="T23" i="6"/>
  <c r="S23" i="6"/>
  <c r="R23" i="6"/>
  <c r="Z22" i="6"/>
  <c r="Y22" i="6"/>
  <c r="X22" i="6"/>
  <c r="W22" i="6"/>
  <c r="V22" i="6"/>
  <c r="U22" i="6"/>
  <c r="T22" i="6"/>
  <c r="S22" i="6"/>
  <c r="R22" i="6"/>
  <c r="Z21" i="6"/>
  <c r="Y21" i="6"/>
  <c r="X21" i="6"/>
  <c r="W21" i="6"/>
  <c r="V21" i="6"/>
  <c r="U21" i="6"/>
  <c r="T21" i="6"/>
  <c r="S21" i="6"/>
  <c r="R21" i="6"/>
  <c r="Z20" i="6"/>
  <c r="Y20" i="6"/>
  <c r="X20" i="6"/>
  <c r="W20" i="6"/>
  <c r="V20" i="6"/>
  <c r="U20" i="6"/>
  <c r="T20" i="6"/>
  <c r="S20" i="6"/>
  <c r="R20" i="6"/>
  <c r="Z19" i="6"/>
  <c r="Y19" i="6"/>
  <c r="X19" i="6"/>
  <c r="W19" i="6"/>
  <c r="V19" i="6"/>
  <c r="U19" i="6"/>
  <c r="T19" i="6"/>
  <c r="S19" i="6"/>
  <c r="R19" i="6"/>
  <c r="Z18" i="6"/>
  <c r="Y18" i="6"/>
  <c r="X18" i="6"/>
  <c r="W18" i="6"/>
  <c r="V18" i="6"/>
  <c r="U18" i="6"/>
  <c r="T18" i="6"/>
  <c r="S18" i="6"/>
  <c r="R18" i="6"/>
  <c r="Z17" i="6"/>
  <c r="Y17" i="6"/>
  <c r="X17" i="6"/>
  <c r="W17" i="6"/>
  <c r="V17" i="6"/>
  <c r="U17" i="6"/>
  <c r="T17" i="6"/>
  <c r="S17" i="6"/>
  <c r="R17" i="6"/>
  <c r="Z16" i="6"/>
  <c r="Y16" i="6"/>
  <c r="X16" i="6"/>
  <c r="W16" i="6"/>
  <c r="V16" i="6"/>
  <c r="U16" i="6"/>
  <c r="T16" i="6"/>
  <c r="S16" i="6"/>
  <c r="R16" i="6"/>
  <c r="Z15" i="6"/>
  <c r="Y15" i="6"/>
  <c r="X15" i="6"/>
  <c r="W15" i="6"/>
  <c r="V15" i="6"/>
  <c r="U15" i="6"/>
  <c r="T15" i="6"/>
  <c r="S15" i="6"/>
  <c r="R15" i="6"/>
  <c r="Z14" i="6"/>
  <c r="Y14" i="6"/>
  <c r="X14" i="6"/>
  <c r="W14" i="6"/>
  <c r="V14" i="6"/>
  <c r="U14" i="6"/>
  <c r="T14" i="6"/>
  <c r="S14" i="6"/>
  <c r="R14" i="6"/>
  <c r="Z13" i="6"/>
  <c r="Y13" i="6"/>
  <c r="X13" i="6"/>
  <c r="W13" i="6"/>
  <c r="V13" i="6"/>
  <c r="U13" i="6"/>
  <c r="T13" i="6"/>
  <c r="S13" i="6"/>
  <c r="R13" i="6"/>
  <c r="Z12" i="6"/>
  <c r="Y12" i="6"/>
  <c r="X12" i="6"/>
  <c r="W12" i="6"/>
  <c r="V12" i="6"/>
  <c r="U12" i="6"/>
  <c r="T12" i="6"/>
  <c r="S12" i="6"/>
  <c r="R12" i="6"/>
  <c r="P150" i="6"/>
  <c r="P149" i="6"/>
  <c r="P148" i="6"/>
  <c r="P147" i="6"/>
  <c r="P146" i="6"/>
  <c r="P145" i="6"/>
  <c r="P144" i="6"/>
  <c r="P142" i="6"/>
  <c r="P141" i="6"/>
  <c r="P140" i="6"/>
  <c r="P139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P123" i="6"/>
  <c r="P122" i="6"/>
  <c r="P121" i="6"/>
  <c r="P120" i="6"/>
  <c r="P119" i="6"/>
  <c r="P118" i="6"/>
  <c r="P117" i="6"/>
  <c r="P116" i="6"/>
  <c r="P115" i="6"/>
  <c r="P114" i="6"/>
  <c r="P113" i="6"/>
  <c r="P112" i="6"/>
  <c r="P110" i="6"/>
  <c r="P109" i="6"/>
  <c r="P108" i="6"/>
  <c r="P107" i="6"/>
  <c r="P106" i="6"/>
  <c r="P105" i="6"/>
  <c r="P104" i="6"/>
  <c r="P103" i="6"/>
  <c r="P102" i="6"/>
  <c r="P101" i="6"/>
  <c r="P100" i="6"/>
  <c r="P99" i="6"/>
  <c r="P98" i="6"/>
  <c r="P97" i="6"/>
  <c r="P96" i="6"/>
  <c r="P95" i="6"/>
  <c r="P94" i="6"/>
  <c r="P93" i="6"/>
  <c r="P91" i="6"/>
  <c r="P90" i="6"/>
  <c r="P89" i="6"/>
  <c r="P88" i="6"/>
  <c r="P87" i="6"/>
  <c r="P86" i="6"/>
  <c r="P85" i="6"/>
  <c r="P84" i="6"/>
  <c r="P83" i="6"/>
  <c r="P82" i="6"/>
  <c r="P80" i="6"/>
  <c r="P79" i="6"/>
  <c r="P78" i="6"/>
  <c r="P77" i="6"/>
  <c r="P76" i="6"/>
  <c r="P74" i="6"/>
  <c r="P73" i="6"/>
  <c r="P72" i="6"/>
  <c r="P71" i="6"/>
  <c r="P70" i="6"/>
  <c r="P69" i="6"/>
  <c r="P68" i="6"/>
  <c r="P67" i="6"/>
  <c r="P66" i="6"/>
  <c r="P65" i="6"/>
  <c r="P62" i="6"/>
  <c r="P61" i="6"/>
  <c r="P60" i="6"/>
  <c r="P59" i="6"/>
  <c r="P58" i="6"/>
  <c r="P57" i="6"/>
  <c r="P56" i="6"/>
  <c r="P55" i="6"/>
  <c r="P54" i="6"/>
  <c r="P53" i="6"/>
  <c r="P52" i="6"/>
  <c r="P51" i="6"/>
  <c r="P50" i="6"/>
  <c r="P48" i="6"/>
  <c r="P47" i="6"/>
  <c r="P46" i="6"/>
  <c r="P45" i="6"/>
  <c r="P44" i="6"/>
  <c r="P43" i="6"/>
  <c r="P42" i="6"/>
  <c r="P41" i="6"/>
  <c r="P40" i="6"/>
  <c r="P39" i="6"/>
  <c r="P37" i="6"/>
  <c r="P36" i="6"/>
  <c r="P35" i="6"/>
  <c r="P34" i="6"/>
  <c r="P33" i="6"/>
  <c r="P32" i="6"/>
  <c r="P31" i="6"/>
  <c r="P30" i="6"/>
  <c r="P29" i="6"/>
  <c r="P28" i="6"/>
  <c r="P27" i="6"/>
  <c r="P25" i="6"/>
  <c r="P24" i="6"/>
  <c r="P23" i="6"/>
  <c r="P22" i="6"/>
  <c r="P21" i="6"/>
  <c r="P20" i="6"/>
  <c r="P19" i="6"/>
  <c r="P18" i="6"/>
  <c r="P17" i="6"/>
  <c r="P16" i="6"/>
  <c r="P15" i="6"/>
  <c r="P14" i="6"/>
  <c r="P13" i="6"/>
  <c r="P12" i="6"/>
  <c r="O150" i="6"/>
  <c r="O149" i="6"/>
  <c r="O148" i="6"/>
  <c r="O147" i="6"/>
  <c r="O146" i="6"/>
  <c r="O145" i="6"/>
  <c r="O144" i="6"/>
  <c r="O142" i="6"/>
  <c r="O141" i="6"/>
  <c r="O140" i="6"/>
  <c r="O139" i="6"/>
  <c r="O137" i="6"/>
  <c r="O136" i="6"/>
  <c r="O135" i="6"/>
  <c r="O134" i="6"/>
  <c r="O133" i="6"/>
  <c r="O132" i="6"/>
  <c r="O131" i="6"/>
  <c r="O130" i="6"/>
  <c r="O129" i="6"/>
  <c r="O128" i="6"/>
  <c r="O127" i="6"/>
  <c r="O126" i="6"/>
  <c r="O125" i="6"/>
  <c r="O123" i="6"/>
  <c r="O122" i="6"/>
  <c r="O121" i="6"/>
  <c r="O120" i="6"/>
  <c r="O119" i="6"/>
  <c r="O118" i="6"/>
  <c r="O117" i="6"/>
  <c r="O116" i="6"/>
  <c r="O115" i="6"/>
  <c r="O114" i="6"/>
  <c r="O113" i="6"/>
  <c r="O112" i="6"/>
  <c r="O110" i="6"/>
  <c r="O109" i="6"/>
  <c r="O108" i="6"/>
  <c r="O107" i="6"/>
  <c r="O106" i="6"/>
  <c r="O105" i="6"/>
  <c r="O104" i="6"/>
  <c r="O103" i="6"/>
  <c r="O102" i="6"/>
  <c r="O101" i="6"/>
  <c r="O100" i="6"/>
  <c r="O99" i="6"/>
  <c r="O98" i="6"/>
  <c r="O97" i="6"/>
  <c r="O96" i="6"/>
  <c r="O95" i="6"/>
  <c r="O94" i="6"/>
  <c r="O93" i="6"/>
  <c r="O91" i="6"/>
  <c r="O90" i="6"/>
  <c r="O89" i="6"/>
  <c r="O88" i="6"/>
  <c r="O87" i="6"/>
  <c r="O86" i="6"/>
  <c r="O85" i="6"/>
  <c r="O84" i="6"/>
  <c r="O83" i="6"/>
  <c r="O82" i="6"/>
  <c r="O80" i="6"/>
  <c r="O79" i="6"/>
  <c r="O78" i="6"/>
  <c r="O77" i="6"/>
  <c r="O76" i="6"/>
  <c r="O74" i="6"/>
  <c r="O73" i="6"/>
  <c r="O72" i="6"/>
  <c r="O71" i="6"/>
  <c r="O70" i="6"/>
  <c r="O69" i="6"/>
  <c r="O68" i="6"/>
  <c r="O67" i="6"/>
  <c r="O66" i="6"/>
  <c r="O65" i="6"/>
  <c r="O62" i="6"/>
  <c r="O61" i="6"/>
  <c r="O60" i="6"/>
  <c r="O59" i="6"/>
  <c r="O58" i="6"/>
  <c r="O57" i="6"/>
  <c r="O56" i="6"/>
  <c r="O55" i="6"/>
  <c r="O54" i="6"/>
  <c r="O53" i="6"/>
  <c r="O52" i="6"/>
  <c r="O51" i="6"/>
  <c r="O50" i="6"/>
  <c r="O48" i="6"/>
  <c r="O47" i="6"/>
  <c r="O46" i="6"/>
  <c r="O45" i="6"/>
  <c r="O44" i="6"/>
  <c r="O43" i="6"/>
  <c r="O42" i="6"/>
  <c r="O41" i="6"/>
  <c r="O40" i="6"/>
  <c r="O39" i="6"/>
  <c r="O37" i="6"/>
  <c r="O36" i="6"/>
  <c r="O35" i="6"/>
  <c r="O34" i="6"/>
  <c r="O33" i="6"/>
  <c r="O32" i="6"/>
  <c r="O31" i="6"/>
  <c r="O30" i="6"/>
  <c r="O29" i="6"/>
  <c r="O28" i="6"/>
  <c r="O27" i="6"/>
  <c r="O25" i="6"/>
  <c r="O24" i="6"/>
  <c r="O23" i="6"/>
  <c r="O22" i="6"/>
  <c r="O21" i="6"/>
  <c r="O20" i="6"/>
  <c r="O19" i="6"/>
  <c r="O18" i="6"/>
  <c r="O17" i="6"/>
  <c r="O16" i="6"/>
  <c r="O15" i="6"/>
  <c r="O14" i="6"/>
  <c r="O13" i="6"/>
  <c r="O12" i="6"/>
  <c r="R26" i="34"/>
  <c r="Z26" i="34"/>
  <c r="AA26" i="34"/>
  <c r="AB26" i="34"/>
  <c r="AC26" i="34"/>
  <c r="AD26" i="34"/>
  <c r="Z26" i="29"/>
  <c r="Z26" i="10"/>
  <c r="Z26" i="3"/>
  <c r="Z26" i="22"/>
  <c r="Z26" i="5"/>
  <c r="Z26" i="32"/>
  <c r="AA26" i="29"/>
  <c r="AA26" i="10"/>
  <c r="AA26" i="3"/>
  <c r="AA26" i="9"/>
  <c r="AA26" i="22"/>
  <c r="AA26" i="5"/>
  <c r="AA26" i="32"/>
  <c r="AB26" i="29"/>
  <c r="AB26" i="10"/>
  <c r="AB26" i="3"/>
  <c r="AB26" i="9"/>
  <c r="AB26" i="22"/>
  <c r="AB26" i="5"/>
  <c r="AB26" i="32"/>
  <c r="AC26" i="29"/>
  <c r="AC26" i="10"/>
  <c r="AC26" i="3"/>
  <c r="AC26" i="9"/>
  <c r="AC26" i="22"/>
  <c r="AC26" i="5"/>
  <c r="AC26" i="32"/>
  <c r="AD26" i="29"/>
  <c r="AD26" i="10"/>
  <c r="AD26" i="3"/>
  <c r="AD26" i="9"/>
  <c r="AD26" i="22"/>
  <c r="AD26" i="5"/>
  <c r="AD26" i="32"/>
  <c r="S25" i="1"/>
  <c r="U25" i="1"/>
  <c r="V25" i="1" s="1"/>
  <c r="S25" i="2"/>
  <c r="U25" i="2"/>
  <c r="V25" i="2" s="1"/>
  <c r="R25" i="9"/>
  <c r="S25" i="9"/>
  <c r="T25" i="9"/>
  <c r="V25" i="9" s="1"/>
  <c r="R25" i="12"/>
  <c r="S25" i="12"/>
  <c r="T25" i="12"/>
  <c r="E25" i="13"/>
  <c r="G25" i="13"/>
  <c r="E25" i="12"/>
  <c r="G25" i="12"/>
  <c r="K25" i="12"/>
  <c r="L25" i="12"/>
  <c r="M25" i="12"/>
  <c r="N25" i="12"/>
  <c r="O25" i="12"/>
  <c r="P25" i="12"/>
  <c r="Q25" i="12"/>
  <c r="E25" i="31"/>
  <c r="F25" i="7"/>
  <c r="F25" i="8"/>
  <c r="E25" i="6"/>
  <c r="F25" i="6"/>
  <c r="G25" i="6"/>
  <c r="H25" i="6"/>
  <c r="I25" i="6"/>
  <c r="J25" i="6"/>
  <c r="K25" i="6"/>
  <c r="L25" i="6"/>
  <c r="M25" i="6"/>
  <c r="N25" i="6"/>
  <c r="Q26" i="34"/>
  <c r="H26" i="29"/>
  <c r="K26" i="29"/>
  <c r="M26" i="29"/>
  <c r="F26" i="34"/>
  <c r="G26" i="34"/>
  <c r="H26" i="34"/>
  <c r="I26" i="34"/>
  <c r="J26" i="34"/>
  <c r="K26" i="34"/>
  <c r="L26" i="34"/>
  <c r="M26" i="34"/>
  <c r="N26" i="34"/>
  <c r="O26" i="34"/>
  <c r="P26" i="34"/>
  <c r="E26" i="34"/>
  <c r="N150" i="6"/>
  <c r="M150" i="6"/>
  <c r="L150" i="6"/>
  <c r="K150" i="6"/>
  <c r="J150" i="6"/>
  <c r="I150" i="6"/>
  <c r="H150" i="6"/>
  <c r="G150" i="6"/>
  <c r="F150" i="6"/>
  <c r="E150" i="6"/>
  <c r="N149" i="6"/>
  <c r="M149" i="6"/>
  <c r="L149" i="6"/>
  <c r="K149" i="6"/>
  <c r="J149" i="6"/>
  <c r="I149" i="6"/>
  <c r="H149" i="6"/>
  <c r="G149" i="6"/>
  <c r="F149" i="6"/>
  <c r="E149" i="6"/>
  <c r="N148" i="6"/>
  <c r="M148" i="6"/>
  <c r="L148" i="6"/>
  <c r="K148" i="6"/>
  <c r="J148" i="6"/>
  <c r="I148" i="6"/>
  <c r="H148" i="6"/>
  <c r="G148" i="6"/>
  <c r="F148" i="6"/>
  <c r="E148" i="6"/>
  <c r="N147" i="6"/>
  <c r="M147" i="6"/>
  <c r="L147" i="6"/>
  <c r="K147" i="6"/>
  <c r="J147" i="6"/>
  <c r="I147" i="6"/>
  <c r="H147" i="6"/>
  <c r="G147" i="6"/>
  <c r="F147" i="6"/>
  <c r="E147" i="6"/>
  <c r="N146" i="6"/>
  <c r="M146" i="6"/>
  <c r="L146" i="6"/>
  <c r="K146" i="6"/>
  <c r="J146" i="6"/>
  <c r="I146" i="6"/>
  <c r="H146" i="6"/>
  <c r="G146" i="6"/>
  <c r="F146" i="6"/>
  <c r="E146" i="6"/>
  <c r="N145" i="6"/>
  <c r="M145" i="6"/>
  <c r="L145" i="6"/>
  <c r="K145" i="6"/>
  <c r="J145" i="6"/>
  <c r="I145" i="6"/>
  <c r="H145" i="6"/>
  <c r="G145" i="6"/>
  <c r="F145" i="6"/>
  <c r="E145" i="6"/>
  <c r="N144" i="6"/>
  <c r="M144" i="6"/>
  <c r="L144" i="6"/>
  <c r="K144" i="6"/>
  <c r="J144" i="6"/>
  <c r="I144" i="6"/>
  <c r="H144" i="6"/>
  <c r="G144" i="6"/>
  <c r="F144" i="6"/>
  <c r="E144" i="6"/>
  <c r="N142" i="6"/>
  <c r="M142" i="6"/>
  <c r="L142" i="6"/>
  <c r="K142" i="6"/>
  <c r="J142" i="6"/>
  <c r="I142" i="6"/>
  <c r="H142" i="6"/>
  <c r="G142" i="6"/>
  <c r="F142" i="6"/>
  <c r="E142" i="6"/>
  <c r="N141" i="6"/>
  <c r="M141" i="6"/>
  <c r="L141" i="6"/>
  <c r="K141" i="6"/>
  <c r="J141" i="6"/>
  <c r="I141" i="6"/>
  <c r="H141" i="6"/>
  <c r="G141" i="6"/>
  <c r="F141" i="6"/>
  <c r="E141" i="6"/>
  <c r="N140" i="6"/>
  <c r="M140" i="6"/>
  <c r="L140" i="6"/>
  <c r="K140" i="6"/>
  <c r="J140" i="6"/>
  <c r="I140" i="6"/>
  <c r="H140" i="6"/>
  <c r="G140" i="6"/>
  <c r="F140" i="6"/>
  <c r="E140" i="6"/>
  <c r="N139" i="6"/>
  <c r="M139" i="6"/>
  <c r="L139" i="6"/>
  <c r="K139" i="6"/>
  <c r="J139" i="6"/>
  <c r="I139" i="6"/>
  <c r="H139" i="6"/>
  <c r="G139" i="6"/>
  <c r="F139" i="6"/>
  <c r="E139" i="6"/>
  <c r="N137" i="6"/>
  <c r="M137" i="6"/>
  <c r="L137" i="6"/>
  <c r="K137" i="6"/>
  <c r="J137" i="6"/>
  <c r="I137" i="6"/>
  <c r="H137" i="6"/>
  <c r="G137" i="6"/>
  <c r="F137" i="6"/>
  <c r="E137" i="6"/>
  <c r="N136" i="6"/>
  <c r="M136" i="6"/>
  <c r="L136" i="6"/>
  <c r="K136" i="6"/>
  <c r="J136" i="6"/>
  <c r="I136" i="6"/>
  <c r="H136" i="6"/>
  <c r="G136" i="6"/>
  <c r="F136" i="6"/>
  <c r="E136" i="6"/>
  <c r="N135" i="6"/>
  <c r="M135" i="6"/>
  <c r="L135" i="6"/>
  <c r="K135" i="6"/>
  <c r="J135" i="6"/>
  <c r="I135" i="6"/>
  <c r="H135" i="6"/>
  <c r="G135" i="6"/>
  <c r="F135" i="6"/>
  <c r="E135" i="6"/>
  <c r="N134" i="6"/>
  <c r="M134" i="6"/>
  <c r="L134" i="6"/>
  <c r="K134" i="6"/>
  <c r="J134" i="6"/>
  <c r="I134" i="6"/>
  <c r="H134" i="6"/>
  <c r="G134" i="6"/>
  <c r="F134" i="6"/>
  <c r="E134" i="6"/>
  <c r="N133" i="6"/>
  <c r="M133" i="6"/>
  <c r="L133" i="6"/>
  <c r="K133" i="6"/>
  <c r="J133" i="6"/>
  <c r="I133" i="6"/>
  <c r="H133" i="6"/>
  <c r="G133" i="6"/>
  <c r="F133" i="6"/>
  <c r="E133" i="6"/>
  <c r="N132" i="6"/>
  <c r="M132" i="6"/>
  <c r="L132" i="6"/>
  <c r="K132" i="6"/>
  <c r="J132" i="6"/>
  <c r="I132" i="6"/>
  <c r="H132" i="6"/>
  <c r="G132" i="6"/>
  <c r="F132" i="6"/>
  <c r="E132" i="6"/>
  <c r="N131" i="6"/>
  <c r="M131" i="6"/>
  <c r="L131" i="6"/>
  <c r="K131" i="6"/>
  <c r="J131" i="6"/>
  <c r="I131" i="6"/>
  <c r="H131" i="6"/>
  <c r="G131" i="6"/>
  <c r="F131" i="6"/>
  <c r="E131" i="6"/>
  <c r="N130" i="6"/>
  <c r="M130" i="6"/>
  <c r="L130" i="6"/>
  <c r="K130" i="6"/>
  <c r="J130" i="6"/>
  <c r="I130" i="6"/>
  <c r="H130" i="6"/>
  <c r="G130" i="6"/>
  <c r="F130" i="6"/>
  <c r="E130" i="6"/>
  <c r="N129" i="6"/>
  <c r="M129" i="6"/>
  <c r="L129" i="6"/>
  <c r="K129" i="6"/>
  <c r="J129" i="6"/>
  <c r="I129" i="6"/>
  <c r="H129" i="6"/>
  <c r="G129" i="6"/>
  <c r="F129" i="6"/>
  <c r="E129" i="6"/>
  <c r="N128" i="6"/>
  <c r="M128" i="6"/>
  <c r="L128" i="6"/>
  <c r="K128" i="6"/>
  <c r="J128" i="6"/>
  <c r="I128" i="6"/>
  <c r="H128" i="6"/>
  <c r="G128" i="6"/>
  <c r="F128" i="6"/>
  <c r="E128" i="6"/>
  <c r="N127" i="6"/>
  <c r="M127" i="6"/>
  <c r="L127" i="6"/>
  <c r="K127" i="6"/>
  <c r="J127" i="6"/>
  <c r="I127" i="6"/>
  <c r="H127" i="6"/>
  <c r="G127" i="6"/>
  <c r="F127" i="6"/>
  <c r="E127" i="6"/>
  <c r="N126" i="6"/>
  <c r="M126" i="6"/>
  <c r="L126" i="6"/>
  <c r="K126" i="6"/>
  <c r="J126" i="6"/>
  <c r="I126" i="6"/>
  <c r="H126" i="6"/>
  <c r="G126" i="6"/>
  <c r="F126" i="6"/>
  <c r="E126" i="6"/>
  <c r="N125" i="6"/>
  <c r="M125" i="6"/>
  <c r="L125" i="6"/>
  <c r="K125" i="6"/>
  <c r="J125" i="6"/>
  <c r="I125" i="6"/>
  <c r="H125" i="6"/>
  <c r="G125" i="6"/>
  <c r="F125" i="6"/>
  <c r="E125" i="6"/>
  <c r="N123" i="6"/>
  <c r="M123" i="6"/>
  <c r="L123" i="6"/>
  <c r="K123" i="6"/>
  <c r="J123" i="6"/>
  <c r="I123" i="6"/>
  <c r="H123" i="6"/>
  <c r="G123" i="6"/>
  <c r="F123" i="6"/>
  <c r="E123" i="6"/>
  <c r="N122" i="6"/>
  <c r="M122" i="6"/>
  <c r="L122" i="6"/>
  <c r="K122" i="6"/>
  <c r="J122" i="6"/>
  <c r="I122" i="6"/>
  <c r="H122" i="6"/>
  <c r="G122" i="6"/>
  <c r="F122" i="6"/>
  <c r="E122" i="6"/>
  <c r="N121" i="6"/>
  <c r="M121" i="6"/>
  <c r="L121" i="6"/>
  <c r="K121" i="6"/>
  <c r="J121" i="6"/>
  <c r="I121" i="6"/>
  <c r="H121" i="6"/>
  <c r="G121" i="6"/>
  <c r="F121" i="6"/>
  <c r="E121" i="6"/>
  <c r="N120" i="6"/>
  <c r="M120" i="6"/>
  <c r="L120" i="6"/>
  <c r="K120" i="6"/>
  <c r="J120" i="6"/>
  <c r="I120" i="6"/>
  <c r="H120" i="6"/>
  <c r="G120" i="6"/>
  <c r="F120" i="6"/>
  <c r="E120" i="6"/>
  <c r="N119" i="6"/>
  <c r="M119" i="6"/>
  <c r="L119" i="6"/>
  <c r="K119" i="6"/>
  <c r="J119" i="6"/>
  <c r="I119" i="6"/>
  <c r="H119" i="6"/>
  <c r="G119" i="6"/>
  <c r="F119" i="6"/>
  <c r="E119" i="6"/>
  <c r="N118" i="6"/>
  <c r="M118" i="6"/>
  <c r="L118" i="6"/>
  <c r="K118" i="6"/>
  <c r="J118" i="6"/>
  <c r="I118" i="6"/>
  <c r="H118" i="6"/>
  <c r="G118" i="6"/>
  <c r="F118" i="6"/>
  <c r="E118" i="6"/>
  <c r="N117" i="6"/>
  <c r="M117" i="6"/>
  <c r="L117" i="6"/>
  <c r="K117" i="6"/>
  <c r="J117" i="6"/>
  <c r="I117" i="6"/>
  <c r="H117" i="6"/>
  <c r="G117" i="6"/>
  <c r="F117" i="6"/>
  <c r="E117" i="6"/>
  <c r="N116" i="6"/>
  <c r="M116" i="6"/>
  <c r="L116" i="6"/>
  <c r="K116" i="6"/>
  <c r="J116" i="6"/>
  <c r="I116" i="6"/>
  <c r="H116" i="6"/>
  <c r="G116" i="6"/>
  <c r="F116" i="6"/>
  <c r="E116" i="6"/>
  <c r="N115" i="6"/>
  <c r="M115" i="6"/>
  <c r="L115" i="6"/>
  <c r="K115" i="6"/>
  <c r="J115" i="6"/>
  <c r="I115" i="6"/>
  <c r="H115" i="6"/>
  <c r="G115" i="6"/>
  <c r="F115" i="6"/>
  <c r="E115" i="6"/>
  <c r="N114" i="6"/>
  <c r="M114" i="6"/>
  <c r="L114" i="6"/>
  <c r="K114" i="6"/>
  <c r="J114" i="6"/>
  <c r="I114" i="6"/>
  <c r="H114" i="6"/>
  <c r="G114" i="6"/>
  <c r="F114" i="6"/>
  <c r="E114" i="6"/>
  <c r="N113" i="6"/>
  <c r="M113" i="6"/>
  <c r="L113" i="6"/>
  <c r="K113" i="6"/>
  <c r="J113" i="6"/>
  <c r="I113" i="6"/>
  <c r="H113" i="6"/>
  <c r="G113" i="6"/>
  <c r="F113" i="6"/>
  <c r="E113" i="6"/>
  <c r="N112" i="6"/>
  <c r="M112" i="6"/>
  <c r="L112" i="6"/>
  <c r="K112" i="6"/>
  <c r="J112" i="6"/>
  <c r="I112" i="6"/>
  <c r="H112" i="6"/>
  <c r="G112" i="6"/>
  <c r="F112" i="6"/>
  <c r="E112" i="6"/>
  <c r="N110" i="6"/>
  <c r="M110" i="6"/>
  <c r="L110" i="6"/>
  <c r="K110" i="6"/>
  <c r="J110" i="6"/>
  <c r="I110" i="6"/>
  <c r="H110" i="6"/>
  <c r="G110" i="6"/>
  <c r="F110" i="6"/>
  <c r="E110" i="6"/>
  <c r="N109" i="6"/>
  <c r="M109" i="6"/>
  <c r="L109" i="6"/>
  <c r="K109" i="6"/>
  <c r="J109" i="6"/>
  <c r="I109" i="6"/>
  <c r="H109" i="6"/>
  <c r="G109" i="6"/>
  <c r="F109" i="6"/>
  <c r="E109" i="6"/>
  <c r="N108" i="6"/>
  <c r="M108" i="6"/>
  <c r="L108" i="6"/>
  <c r="K108" i="6"/>
  <c r="J108" i="6"/>
  <c r="I108" i="6"/>
  <c r="H108" i="6"/>
  <c r="G108" i="6"/>
  <c r="F108" i="6"/>
  <c r="E108" i="6"/>
  <c r="N107" i="6"/>
  <c r="M107" i="6"/>
  <c r="L107" i="6"/>
  <c r="K107" i="6"/>
  <c r="J107" i="6"/>
  <c r="I107" i="6"/>
  <c r="H107" i="6"/>
  <c r="G107" i="6"/>
  <c r="F107" i="6"/>
  <c r="E107" i="6"/>
  <c r="N106" i="6"/>
  <c r="M106" i="6"/>
  <c r="L106" i="6"/>
  <c r="K106" i="6"/>
  <c r="J106" i="6"/>
  <c r="I106" i="6"/>
  <c r="H106" i="6"/>
  <c r="G106" i="6"/>
  <c r="F106" i="6"/>
  <c r="E106" i="6"/>
  <c r="N105" i="6"/>
  <c r="M105" i="6"/>
  <c r="L105" i="6"/>
  <c r="K105" i="6"/>
  <c r="J105" i="6"/>
  <c r="I105" i="6"/>
  <c r="H105" i="6"/>
  <c r="G105" i="6"/>
  <c r="F105" i="6"/>
  <c r="E105" i="6"/>
  <c r="N104" i="6"/>
  <c r="M104" i="6"/>
  <c r="L104" i="6"/>
  <c r="K104" i="6"/>
  <c r="J104" i="6"/>
  <c r="I104" i="6"/>
  <c r="H104" i="6"/>
  <c r="G104" i="6"/>
  <c r="F104" i="6"/>
  <c r="E104" i="6"/>
  <c r="N103" i="6"/>
  <c r="M103" i="6"/>
  <c r="L103" i="6"/>
  <c r="K103" i="6"/>
  <c r="J103" i="6"/>
  <c r="I103" i="6"/>
  <c r="H103" i="6"/>
  <c r="G103" i="6"/>
  <c r="F103" i="6"/>
  <c r="E103" i="6"/>
  <c r="N102" i="6"/>
  <c r="M102" i="6"/>
  <c r="L102" i="6"/>
  <c r="K102" i="6"/>
  <c r="J102" i="6"/>
  <c r="I102" i="6"/>
  <c r="H102" i="6"/>
  <c r="G102" i="6"/>
  <c r="F102" i="6"/>
  <c r="E102" i="6"/>
  <c r="N101" i="6"/>
  <c r="M101" i="6"/>
  <c r="L101" i="6"/>
  <c r="K101" i="6"/>
  <c r="J101" i="6"/>
  <c r="I101" i="6"/>
  <c r="H101" i="6"/>
  <c r="G101" i="6"/>
  <c r="F101" i="6"/>
  <c r="E101" i="6"/>
  <c r="N100" i="6"/>
  <c r="M100" i="6"/>
  <c r="L100" i="6"/>
  <c r="K100" i="6"/>
  <c r="J100" i="6"/>
  <c r="I100" i="6"/>
  <c r="H100" i="6"/>
  <c r="G100" i="6"/>
  <c r="F100" i="6"/>
  <c r="E100" i="6"/>
  <c r="N99" i="6"/>
  <c r="M99" i="6"/>
  <c r="L99" i="6"/>
  <c r="K99" i="6"/>
  <c r="J99" i="6"/>
  <c r="I99" i="6"/>
  <c r="H99" i="6"/>
  <c r="G99" i="6"/>
  <c r="F99" i="6"/>
  <c r="E99" i="6"/>
  <c r="N98" i="6"/>
  <c r="M98" i="6"/>
  <c r="L98" i="6"/>
  <c r="K98" i="6"/>
  <c r="J98" i="6"/>
  <c r="I98" i="6"/>
  <c r="H98" i="6"/>
  <c r="G98" i="6"/>
  <c r="F98" i="6"/>
  <c r="E98" i="6"/>
  <c r="N97" i="6"/>
  <c r="M97" i="6"/>
  <c r="L97" i="6"/>
  <c r="K97" i="6"/>
  <c r="J97" i="6"/>
  <c r="I97" i="6"/>
  <c r="H97" i="6"/>
  <c r="G97" i="6"/>
  <c r="F97" i="6"/>
  <c r="E97" i="6"/>
  <c r="N96" i="6"/>
  <c r="M96" i="6"/>
  <c r="L96" i="6"/>
  <c r="K96" i="6"/>
  <c r="J96" i="6"/>
  <c r="I96" i="6"/>
  <c r="H96" i="6"/>
  <c r="G96" i="6"/>
  <c r="F96" i="6"/>
  <c r="E96" i="6"/>
  <c r="N95" i="6"/>
  <c r="M95" i="6"/>
  <c r="L95" i="6"/>
  <c r="K95" i="6"/>
  <c r="J95" i="6"/>
  <c r="I95" i="6"/>
  <c r="H95" i="6"/>
  <c r="G95" i="6"/>
  <c r="F95" i="6"/>
  <c r="E95" i="6"/>
  <c r="N94" i="6"/>
  <c r="M94" i="6"/>
  <c r="L94" i="6"/>
  <c r="K94" i="6"/>
  <c r="J94" i="6"/>
  <c r="I94" i="6"/>
  <c r="H94" i="6"/>
  <c r="G94" i="6"/>
  <c r="F94" i="6"/>
  <c r="E94" i="6"/>
  <c r="N93" i="6"/>
  <c r="M93" i="6"/>
  <c r="L93" i="6"/>
  <c r="K93" i="6"/>
  <c r="J93" i="6"/>
  <c r="I93" i="6"/>
  <c r="H93" i="6"/>
  <c r="G93" i="6"/>
  <c r="F93" i="6"/>
  <c r="E93" i="6"/>
  <c r="N91" i="6"/>
  <c r="M91" i="6"/>
  <c r="L91" i="6"/>
  <c r="K91" i="6"/>
  <c r="J91" i="6"/>
  <c r="I91" i="6"/>
  <c r="H91" i="6"/>
  <c r="G91" i="6"/>
  <c r="F91" i="6"/>
  <c r="E91" i="6"/>
  <c r="N90" i="6"/>
  <c r="M90" i="6"/>
  <c r="L90" i="6"/>
  <c r="K90" i="6"/>
  <c r="J90" i="6"/>
  <c r="I90" i="6"/>
  <c r="H90" i="6"/>
  <c r="G90" i="6"/>
  <c r="F90" i="6"/>
  <c r="E90" i="6"/>
  <c r="N89" i="6"/>
  <c r="M89" i="6"/>
  <c r="L89" i="6"/>
  <c r="K89" i="6"/>
  <c r="J89" i="6"/>
  <c r="I89" i="6"/>
  <c r="H89" i="6"/>
  <c r="G89" i="6"/>
  <c r="F89" i="6"/>
  <c r="E89" i="6"/>
  <c r="N88" i="6"/>
  <c r="M88" i="6"/>
  <c r="L88" i="6"/>
  <c r="K88" i="6"/>
  <c r="J88" i="6"/>
  <c r="I88" i="6"/>
  <c r="H88" i="6"/>
  <c r="G88" i="6"/>
  <c r="F88" i="6"/>
  <c r="E88" i="6"/>
  <c r="N87" i="6"/>
  <c r="M87" i="6"/>
  <c r="L87" i="6"/>
  <c r="K87" i="6"/>
  <c r="J87" i="6"/>
  <c r="I87" i="6"/>
  <c r="H87" i="6"/>
  <c r="G87" i="6"/>
  <c r="F87" i="6"/>
  <c r="E87" i="6"/>
  <c r="N86" i="6"/>
  <c r="M86" i="6"/>
  <c r="L86" i="6"/>
  <c r="K86" i="6"/>
  <c r="J86" i="6"/>
  <c r="I86" i="6"/>
  <c r="H86" i="6"/>
  <c r="G86" i="6"/>
  <c r="F86" i="6"/>
  <c r="E86" i="6"/>
  <c r="N85" i="6"/>
  <c r="M85" i="6"/>
  <c r="L85" i="6"/>
  <c r="K85" i="6"/>
  <c r="J85" i="6"/>
  <c r="I85" i="6"/>
  <c r="H85" i="6"/>
  <c r="G85" i="6"/>
  <c r="F85" i="6"/>
  <c r="E85" i="6"/>
  <c r="N84" i="6"/>
  <c r="M84" i="6"/>
  <c r="L84" i="6"/>
  <c r="K84" i="6"/>
  <c r="J84" i="6"/>
  <c r="I84" i="6"/>
  <c r="H84" i="6"/>
  <c r="G84" i="6"/>
  <c r="F84" i="6"/>
  <c r="E84" i="6"/>
  <c r="N83" i="6"/>
  <c r="M83" i="6"/>
  <c r="L83" i="6"/>
  <c r="K83" i="6"/>
  <c r="J83" i="6"/>
  <c r="I83" i="6"/>
  <c r="H83" i="6"/>
  <c r="G83" i="6"/>
  <c r="F83" i="6"/>
  <c r="E83" i="6"/>
  <c r="N82" i="6"/>
  <c r="M82" i="6"/>
  <c r="L82" i="6"/>
  <c r="K82" i="6"/>
  <c r="J82" i="6"/>
  <c r="I82" i="6"/>
  <c r="H82" i="6"/>
  <c r="G82" i="6"/>
  <c r="F82" i="6"/>
  <c r="E82" i="6"/>
  <c r="N80" i="6"/>
  <c r="M80" i="6"/>
  <c r="L80" i="6"/>
  <c r="K80" i="6"/>
  <c r="J80" i="6"/>
  <c r="I80" i="6"/>
  <c r="H80" i="6"/>
  <c r="G80" i="6"/>
  <c r="F80" i="6"/>
  <c r="E80" i="6"/>
  <c r="N79" i="6"/>
  <c r="M79" i="6"/>
  <c r="L79" i="6"/>
  <c r="K79" i="6"/>
  <c r="J79" i="6"/>
  <c r="I79" i="6"/>
  <c r="H79" i="6"/>
  <c r="G79" i="6"/>
  <c r="F79" i="6"/>
  <c r="E79" i="6"/>
  <c r="N78" i="6"/>
  <c r="M78" i="6"/>
  <c r="L78" i="6"/>
  <c r="K78" i="6"/>
  <c r="J78" i="6"/>
  <c r="I78" i="6"/>
  <c r="H78" i="6"/>
  <c r="G78" i="6"/>
  <c r="F78" i="6"/>
  <c r="E78" i="6"/>
  <c r="N77" i="6"/>
  <c r="M77" i="6"/>
  <c r="L77" i="6"/>
  <c r="K77" i="6"/>
  <c r="J77" i="6"/>
  <c r="I77" i="6"/>
  <c r="H77" i="6"/>
  <c r="G77" i="6"/>
  <c r="F77" i="6"/>
  <c r="E77" i="6"/>
  <c r="N76" i="6"/>
  <c r="M76" i="6"/>
  <c r="L76" i="6"/>
  <c r="K76" i="6"/>
  <c r="J76" i="6"/>
  <c r="I76" i="6"/>
  <c r="H76" i="6"/>
  <c r="G76" i="6"/>
  <c r="F76" i="6"/>
  <c r="E76" i="6"/>
  <c r="N74" i="6"/>
  <c r="M74" i="6"/>
  <c r="L74" i="6"/>
  <c r="K74" i="6"/>
  <c r="J74" i="6"/>
  <c r="I74" i="6"/>
  <c r="H74" i="6"/>
  <c r="G74" i="6"/>
  <c r="F74" i="6"/>
  <c r="E74" i="6"/>
  <c r="N73" i="6"/>
  <c r="M73" i="6"/>
  <c r="L73" i="6"/>
  <c r="K73" i="6"/>
  <c r="J73" i="6"/>
  <c r="I73" i="6"/>
  <c r="H73" i="6"/>
  <c r="G73" i="6"/>
  <c r="F73" i="6"/>
  <c r="E73" i="6"/>
  <c r="N72" i="6"/>
  <c r="M72" i="6"/>
  <c r="L72" i="6"/>
  <c r="K72" i="6"/>
  <c r="J72" i="6"/>
  <c r="I72" i="6"/>
  <c r="H72" i="6"/>
  <c r="G72" i="6"/>
  <c r="F72" i="6"/>
  <c r="E72" i="6"/>
  <c r="N71" i="6"/>
  <c r="M71" i="6"/>
  <c r="L71" i="6"/>
  <c r="K71" i="6"/>
  <c r="J71" i="6"/>
  <c r="I71" i="6"/>
  <c r="H71" i="6"/>
  <c r="G71" i="6"/>
  <c r="F71" i="6"/>
  <c r="E71" i="6"/>
  <c r="N70" i="6"/>
  <c r="M70" i="6"/>
  <c r="L70" i="6"/>
  <c r="K70" i="6"/>
  <c r="J70" i="6"/>
  <c r="I70" i="6"/>
  <c r="H70" i="6"/>
  <c r="G70" i="6"/>
  <c r="F70" i="6"/>
  <c r="E70" i="6"/>
  <c r="N69" i="6"/>
  <c r="M69" i="6"/>
  <c r="L69" i="6"/>
  <c r="K69" i="6"/>
  <c r="J69" i="6"/>
  <c r="I69" i="6"/>
  <c r="H69" i="6"/>
  <c r="G69" i="6"/>
  <c r="F69" i="6"/>
  <c r="E69" i="6"/>
  <c r="N68" i="6"/>
  <c r="M68" i="6"/>
  <c r="L68" i="6"/>
  <c r="K68" i="6"/>
  <c r="J68" i="6"/>
  <c r="I68" i="6"/>
  <c r="H68" i="6"/>
  <c r="G68" i="6"/>
  <c r="F68" i="6"/>
  <c r="E68" i="6"/>
  <c r="N67" i="6"/>
  <c r="M67" i="6"/>
  <c r="L67" i="6"/>
  <c r="K67" i="6"/>
  <c r="J67" i="6"/>
  <c r="I67" i="6"/>
  <c r="H67" i="6"/>
  <c r="G67" i="6"/>
  <c r="F67" i="6"/>
  <c r="E67" i="6"/>
  <c r="N66" i="6"/>
  <c r="M66" i="6"/>
  <c r="L66" i="6"/>
  <c r="K66" i="6"/>
  <c r="J66" i="6"/>
  <c r="I66" i="6"/>
  <c r="H66" i="6"/>
  <c r="G66" i="6"/>
  <c r="F66" i="6"/>
  <c r="E66" i="6"/>
  <c r="N65" i="6"/>
  <c r="M65" i="6"/>
  <c r="L65" i="6"/>
  <c r="K65" i="6"/>
  <c r="J65" i="6"/>
  <c r="I65" i="6"/>
  <c r="H65" i="6"/>
  <c r="G65" i="6"/>
  <c r="F65" i="6"/>
  <c r="E65" i="6"/>
  <c r="N62" i="6"/>
  <c r="M62" i="6"/>
  <c r="L62" i="6"/>
  <c r="K62" i="6"/>
  <c r="J62" i="6"/>
  <c r="I62" i="6"/>
  <c r="H62" i="6"/>
  <c r="G62" i="6"/>
  <c r="F62" i="6"/>
  <c r="E62" i="6"/>
  <c r="N61" i="6"/>
  <c r="M61" i="6"/>
  <c r="L61" i="6"/>
  <c r="K61" i="6"/>
  <c r="J61" i="6"/>
  <c r="I61" i="6"/>
  <c r="H61" i="6"/>
  <c r="G61" i="6"/>
  <c r="F61" i="6"/>
  <c r="E61" i="6"/>
  <c r="N60" i="6"/>
  <c r="M60" i="6"/>
  <c r="L60" i="6"/>
  <c r="K60" i="6"/>
  <c r="J60" i="6"/>
  <c r="I60" i="6"/>
  <c r="H60" i="6"/>
  <c r="G60" i="6"/>
  <c r="F60" i="6"/>
  <c r="E60" i="6"/>
  <c r="N59" i="6"/>
  <c r="M59" i="6"/>
  <c r="L59" i="6"/>
  <c r="K59" i="6"/>
  <c r="J59" i="6"/>
  <c r="I59" i="6"/>
  <c r="H59" i="6"/>
  <c r="G59" i="6"/>
  <c r="F59" i="6"/>
  <c r="E59" i="6"/>
  <c r="N58" i="6"/>
  <c r="M58" i="6"/>
  <c r="L58" i="6"/>
  <c r="K58" i="6"/>
  <c r="J58" i="6"/>
  <c r="I58" i="6"/>
  <c r="H58" i="6"/>
  <c r="G58" i="6"/>
  <c r="F58" i="6"/>
  <c r="E58" i="6"/>
  <c r="N57" i="6"/>
  <c r="M57" i="6"/>
  <c r="L57" i="6"/>
  <c r="K57" i="6"/>
  <c r="J57" i="6"/>
  <c r="I57" i="6"/>
  <c r="H57" i="6"/>
  <c r="G57" i="6"/>
  <c r="F57" i="6"/>
  <c r="E57" i="6"/>
  <c r="N56" i="6"/>
  <c r="M56" i="6"/>
  <c r="L56" i="6"/>
  <c r="K56" i="6"/>
  <c r="J56" i="6"/>
  <c r="I56" i="6"/>
  <c r="H56" i="6"/>
  <c r="G56" i="6"/>
  <c r="F56" i="6"/>
  <c r="E56" i="6"/>
  <c r="N55" i="6"/>
  <c r="M55" i="6"/>
  <c r="L55" i="6"/>
  <c r="K55" i="6"/>
  <c r="J55" i="6"/>
  <c r="I55" i="6"/>
  <c r="H55" i="6"/>
  <c r="G55" i="6"/>
  <c r="F55" i="6"/>
  <c r="E55" i="6"/>
  <c r="N54" i="6"/>
  <c r="M54" i="6"/>
  <c r="L54" i="6"/>
  <c r="K54" i="6"/>
  <c r="J54" i="6"/>
  <c r="I54" i="6"/>
  <c r="H54" i="6"/>
  <c r="G54" i="6"/>
  <c r="F54" i="6"/>
  <c r="E54" i="6"/>
  <c r="N53" i="6"/>
  <c r="M53" i="6"/>
  <c r="L53" i="6"/>
  <c r="K53" i="6"/>
  <c r="J53" i="6"/>
  <c r="I53" i="6"/>
  <c r="H53" i="6"/>
  <c r="G53" i="6"/>
  <c r="F53" i="6"/>
  <c r="E53" i="6"/>
  <c r="N52" i="6"/>
  <c r="M52" i="6"/>
  <c r="L52" i="6"/>
  <c r="K52" i="6"/>
  <c r="J52" i="6"/>
  <c r="I52" i="6"/>
  <c r="H52" i="6"/>
  <c r="G52" i="6"/>
  <c r="F52" i="6"/>
  <c r="E52" i="6"/>
  <c r="N51" i="6"/>
  <c r="M51" i="6"/>
  <c r="L51" i="6"/>
  <c r="K51" i="6"/>
  <c r="J51" i="6"/>
  <c r="I51" i="6"/>
  <c r="H51" i="6"/>
  <c r="G51" i="6"/>
  <c r="F51" i="6"/>
  <c r="E51" i="6"/>
  <c r="N50" i="6"/>
  <c r="M50" i="6"/>
  <c r="L50" i="6"/>
  <c r="K50" i="6"/>
  <c r="J50" i="6"/>
  <c r="I50" i="6"/>
  <c r="H50" i="6"/>
  <c r="G50" i="6"/>
  <c r="F50" i="6"/>
  <c r="E50" i="6"/>
  <c r="N48" i="6"/>
  <c r="M48" i="6"/>
  <c r="L48" i="6"/>
  <c r="K48" i="6"/>
  <c r="J48" i="6"/>
  <c r="I48" i="6"/>
  <c r="H48" i="6"/>
  <c r="G48" i="6"/>
  <c r="F48" i="6"/>
  <c r="E48" i="6"/>
  <c r="N47" i="6"/>
  <c r="M47" i="6"/>
  <c r="L47" i="6"/>
  <c r="K47" i="6"/>
  <c r="J47" i="6"/>
  <c r="I47" i="6"/>
  <c r="H47" i="6"/>
  <c r="G47" i="6"/>
  <c r="F47" i="6"/>
  <c r="E47" i="6"/>
  <c r="N46" i="6"/>
  <c r="M46" i="6"/>
  <c r="L46" i="6"/>
  <c r="K46" i="6"/>
  <c r="J46" i="6"/>
  <c r="I46" i="6"/>
  <c r="H46" i="6"/>
  <c r="G46" i="6"/>
  <c r="F46" i="6"/>
  <c r="E46" i="6"/>
  <c r="N45" i="6"/>
  <c r="M45" i="6"/>
  <c r="L45" i="6"/>
  <c r="K45" i="6"/>
  <c r="J45" i="6"/>
  <c r="I45" i="6"/>
  <c r="H45" i="6"/>
  <c r="G45" i="6"/>
  <c r="F45" i="6"/>
  <c r="E45" i="6"/>
  <c r="N44" i="6"/>
  <c r="M44" i="6"/>
  <c r="L44" i="6"/>
  <c r="K44" i="6"/>
  <c r="J44" i="6"/>
  <c r="I44" i="6"/>
  <c r="H44" i="6"/>
  <c r="G44" i="6"/>
  <c r="F44" i="6"/>
  <c r="E44" i="6"/>
  <c r="N43" i="6"/>
  <c r="M43" i="6"/>
  <c r="L43" i="6"/>
  <c r="K43" i="6"/>
  <c r="J43" i="6"/>
  <c r="I43" i="6"/>
  <c r="H43" i="6"/>
  <c r="G43" i="6"/>
  <c r="F43" i="6"/>
  <c r="E43" i="6"/>
  <c r="N42" i="6"/>
  <c r="M42" i="6"/>
  <c r="L42" i="6"/>
  <c r="K42" i="6"/>
  <c r="J42" i="6"/>
  <c r="I42" i="6"/>
  <c r="H42" i="6"/>
  <c r="G42" i="6"/>
  <c r="F42" i="6"/>
  <c r="E42" i="6"/>
  <c r="N41" i="6"/>
  <c r="M41" i="6"/>
  <c r="L41" i="6"/>
  <c r="K41" i="6"/>
  <c r="J41" i="6"/>
  <c r="I41" i="6"/>
  <c r="H41" i="6"/>
  <c r="G41" i="6"/>
  <c r="F41" i="6"/>
  <c r="E41" i="6"/>
  <c r="N40" i="6"/>
  <c r="M40" i="6"/>
  <c r="L40" i="6"/>
  <c r="K40" i="6"/>
  <c r="J40" i="6"/>
  <c r="I40" i="6"/>
  <c r="H40" i="6"/>
  <c r="G40" i="6"/>
  <c r="F40" i="6"/>
  <c r="E40" i="6"/>
  <c r="N39" i="6"/>
  <c r="M39" i="6"/>
  <c r="L39" i="6"/>
  <c r="K39" i="6"/>
  <c r="J39" i="6"/>
  <c r="I39" i="6"/>
  <c r="H39" i="6"/>
  <c r="G39" i="6"/>
  <c r="F39" i="6"/>
  <c r="E39" i="6"/>
  <c r="N37" i="6"/>
  <c r="M37" i="6"/>
  <c r="L37" i="6"/>
  <c r="K37" i="6"/>
  <c r="J37" i="6"/>
  <c r="I37" i="6"/>
  <c r="H37" i="6"/>
  <c r="G37" i="6"/>
  <c r="F37" i="6"/>
  <c r="E37" i="6"/>
  <c r="N36" i="6"/>
  <c r="M36" i="6"/>
  <c r="L36" i="6"/>
  <c r="K36" i="6"/>
  <c r="J36" i="6"/>
  <c r="I36" i="6"/>
  <c r="H36" i="6"/>
  <c r="G36" i="6"/>
  <c r="F36" i="6"/>
  <c r="E36" i="6"/>
  <c r="N35" i="6"/>
  <c r="M35" i="6"/>
  <c r="L35" i="6"/>
  <c r="K35" i="6"/>
  <c r="J35" i="6"/>
  <c r="I35" i="6"/>
  <c r="H35" i="6"/>
  <c r="G35" i="6"/>
  <c r="F35" i="6"/>
  <c r="E35" i="6"/>
  <c r="N34" i="6"/>
  <c r="M34" i="6"/>
  <c r="L34" i="6"/>
  <c r="K34" i="6"/>
  <c r="J34" i="6"/>
  <c r="I34" i="6"/>
  <c r="H34" i="6"/>
  <c r="G34" i="6"/>
  <c r="F34" i="6"/>
  <c r="E34" i="6"/>
  <c r="N33" i="6"/>
  <c r="M33" i="6"/>
  <c r="L33" i="6"/>
  <c r="K33" i="6"/>
  <c r="J33" i="6"/>
  <c r="I33" i="6"/>
  <c r="H33" i="6"/>
  <c r="G33" i="6"/>
  <c r="F33" i="6"/>
  <c r="E33" i="6"/>
  <c r="N32" i="6"/>
  <c r="M32" i="6"/>
  <c r="L32" i="6"/>
  <c r="K32" i="6"/>
  <c r="J32" i="6"/>
  <c r="I32" i="6"/>
  <c r="H32" i="6"/>
  <c r="G32" i="6"/>
  <c r="F32" i="6"/>
  <c r="E32" i="6"/>
  <c r="N31" i="6"/>
  <c r="M31" i="6"/>
  <c r="L31" i="6"/>
  <c r="K31" i="6"/>
  <c r="J31" i="6"/>
  <c r="I31" i="6"/>
  <c r="H31" i="6"/>
  <c r="G31" i="6"/>
  <c r="F31" i="6"/>
  <c r="E31" i="6"/>
  <c r="N30" i="6"/>
  <c r="M30" i="6"/>
  <c r="L30" i="6"/>
  <c r="K30" i="6"/>
  <c r="J30" i="6"/>
  <c r="I30" i="6"/>
  <c r="H30" i="6"/>
  <c r="G30" i="6"/>
  <c r="F30" i="6"/>
  <c r="E30" i="6"/>
  <c r="N29" i="6"/>
  <c r="M29" i="6"/>
  <c r="L29" i="6"/>
  <c r="K29" i="6"/>
  <c r="J29" i="6"/>
  <c r="I29" i="6"/>
  <c r="H29" i="6"/>
  <c r="G29" i="6"/>
  <c r="F29" i="6"/>
  <c r="E29" i="6"/>
  <c r="N28" i="6"/>
  <c r="M28" i="6"/>
  <c r="L28" i="6"/>
  <c r="K28" i="6"/>
  <c r="J28" i="6"/>
  <c r="I28" i="6"/>
  <c r="H28" i="6"/>
  <c r="G28" i="6"/>
  <c r="F28" i="6"/>
  <c r="E28" i="6"/>
  <c r="N27" i="6"/>
  <c r="M27" i="6"/>
  <c r="L27" i="6"/>
  <c r="K27" i="6"/>
  <c r="J27" i="6"/>
  <c r="I27" i="6"/>
  <c r="H27" i="6"/>
  <c r="G27" i="6"/>
  <c r="F27" i="6"/>
  <c r="E27" i="6"/>
  <c r="N24" i="6"/>
  <c r="M24" i="6"/>
  <c r="L24" i="6"/>
  <c r="K24" i="6"/>
  <c r="J24" i="6"/>
  <c r="I24" i="6"/>
  <c r="H24" i="6"/>
  <c r="G24" i="6"/>
  <c r="F24" i="6"/>
  <c r="E24" i="6"/>
  <c r="N23" i="6"/>
  <c r="M23" i="6"/>
  <c r="L23" i="6"/>
  <c r="K23" i="6"/>
  <c r="J23" i="6"/>
  <c r="I23" i="6"/>
  <c r="H23" i="6"/>
  <c r="G23" i="6"/>
  <c r="F23" i="6"/>
  <c r="E23" i="6"/>
  <c r="N22" i="6"/>
  <c r="M22" i="6"/>
  <c r="L22" i="6"/>
  <c r="K22" i="6"/>
  <c r="J22" i="6"/>
  <c r="I22" i="6"/>
  <c r="H22" i="6"/>
  <c r="G22" i="6"/>
  <c r="F22" i="6"/>
  <c r="E22" i="6"/>
  <c r="N21" i="6"/>
  <c r="M21" i="6"/>
  <c r="L21" i="6"/>
  <c r="K21" i="6"/>
  <c r="J21" i="6"/>
  <c r="I21" i="6"/>
  <c r="H21" i="6"/>
  <c r="G21" i="6"/>
  <c r="F21" i="6"/>
  <c r="E21" i="6"/>
  <c r="N20" i="6"/>
  <c r="M20" i="6"/>
  <c r="L20" i="6"/>
  <c r="K20" i="6"/>
  <c r="J20" i="6"/>
  <c r="I20" i="6"/>
  <c r="H20" i="6"/>
  <c r="G20" i="6"/>
  <c r="F20" i="6"/>
  <c r="E20" i="6"/>
  <c r="N19" i="6"/>
  <c r="M19" i="6"/>
  <c r="L19" i="6"/>
  <c r="K19" i="6"/>
  <c r="J19" i="6"/>
  <c r="I19" i="6"/>
  <c r="H19" i="6"/>
  <c r="G19" i="6"/>
  <c r="F19" i="6"/>
  <c r="E19" i="6"/>
  <c r="N18" i="6"/>
  <c r="M18" i="6"/>
  <c r="L18" i="6"/>
  <c r="K18" i="6"/>
  <c r="J18" i="6"/>
  <c r="I18" i="6"/>
  <c r="H18" i="6"/>
  <c r="G18" i="6"/>
  <c r="F18" i="6"/>
  <c r="E18" i="6"/>
  <c r="N17" i="6"/>
  <c r="M17" i="6"/>
  <c r="L17" i="6"/>
  <c r="K17" i="6"/>
  <c r="J17" i="6"/>
  <c r="I17" i="6"/>
  <c r="H17" i="6"/>
  <c r="G17" i="6"/>
  <c r="F17" i="6"/>
  <c r="E17" i="6"/>
  <c r="N16" i="6"/>
  <c r="M16" i="6"/>
  <c r="L16" i="6"/>
  <c r="K16" i="6"/>
  <c r="J16" i="6"/>
  <c r="I16" i="6"/>
  <c r="H16" i="6"/>
  <c r="G16" i="6"/>
  <c r="F16" i="6"/>
  <c r="E16" i="6"/>
  <c r="N15" i="6"/>
  <c r="M15" i="6"/>
  <c r="L15" i="6"/>
  <c r="K15" i="6"/>
  <c r="J15" i="6"/>
  <c r="I15" i="6"/>
  <c r="H15" i="6"/>
  <c r="G15" i="6"/>
  <c r="F15" i="6"/>
  <c r="E15" i="6"/>
  <c r="N14" i="6"/>
  <c r="M14" i="6"/>
  <c r="L14" i="6"/>
  <c r="K14" i="6"/>
  <c r="J14" i="6"/>
  <c r="I14" i="6"/>
  <c r="H14" i="6"/>
  <c r="G14" i="6"/>
  <c r="F14" i="6"/>
  <c r="E14" i="6"/>
  <c r="N13" i="6"/>
  <c r="M13" i="6"/>
  <c r="L13" i="6"/>
  <c r="K13" i="6"/>
  <c r="J13" i="6"/>
  <c r="I13" i="6"/>
  <c r="H13" i="6"/>
  <c r="G13" i="6"/>
  <c r="F13" i="6"/>
  <c r="E13" i="6"/>
  <c r="N12" i="6"/>
  <c r="M12" i="6"/>
  <c r="L12" i="6"/>
  <c r="K12" i="6"/>
  <c r="J12" i="6"/>
  <c r="I12" i="6"/>
  <c r="H12" i="6"/>
  <c r="G12" i="6"/>
  <c r="F12" i="6"/>
  <c r="E110" i="33"/>
  <c r="F110" i="33"/>
  <c r="F104" i="33"/>
  <c r="F25" i="33"/>
  <c r="E25" i="33"/>
  <c r="F150" i="33"/>
  <c r="F149" i="33"/>
  <c r="F148" i="33"/>
  <c r="F147" i="33"/>
  <c r="F146" i="33"/>
  <c r="F145" i="33"/>
  <c r="F144" i="33"/>
  <c r="F142" i="33"/>
  <c r="F143" i="33" s="1"/>
  <c r="D143" i="33" s="1"/>
  <c r="F141" i="33"/>
  <c r="F140" i="33"/>
  <c r="F139" i="33"/>
  <c r="F137" i="33"/>
  <c r="F136" i="33"/>
  <c r="F135" i="33"/>
  <c r="F134" i="33"/>
  <c r="F133" i="33"/>
  <c r="F132" i="33"/>
  <c r="F131" i="33"/>
  <c r="F130" i="33"/>
  <c r="F129" i="33"/>
  <c r="F128" i="33"/>
  <c r="F127" i="33"/>
  <c r="F126" i="33"/>
  <c r="F125" i="33"/>
  <c r="F123" i="33"/>
  <c r="F122" i="33"/>
  <c r="F121" i="33"/>
  <c r="F120" i="33"/>
  <c r="F119" i="33"/>
  <c r="F118" i="33"/>
  <c r="F117" i="33"/>
  <c r="F116" i="33"/>
  <c r="F115" i="33"/>
  <c r="F114" i="33"/>
  <c r="F113" i="33"/>
  <c r="F112" i="33"/>
  <c r="F109" i="33"/>
  <c r="F108" i="33"/>
  <c r="F107" i="33"/>
  <c r="F106" i="33"/>
  <c r="F105" i="33"/>
  <c r="F103" i="33"/>
  <c r="F102" i="33"/>
  <c r="F101" i="33"/>
  <c r="F100" i="33"/>
  <c r="F99" i="33"/>
  <c r="F98" i="33"/>
  <c r="F97" i="33"/>
  <c r="F96" i="33"/>
  <c r="F95" i="33"/>
  <c r="F94" i="33"/>
  <c r="F93" i="33"/>
  <c r="F91" i="33"/>
  <c r="F90" i="33"/>
  <c r="F89" i="33"/>
  <c r="F88" i="33"/>
  <c r="F87" i="33"/>
  <c r="F86" i="33"/>
  <c r="F85" i="33"/>
  <c r="F84" i="33"/>
  <c r="F83" i="33"/>
  <c r="F82" i="33"/>
  <c r="F80" i="33"/>
  <c r="F79" i="33"/>
  <c r="F78" i="33"/>
  <c r="F77" i="33"/>
  <c r="F76" i="33"/>
  <c r="F74" i="33"/>
  <c r="F73" i="33"/>
  <c r="F72" i="33"/>
  <c r="F71" i="33"/>
  <c r="F70" i="33"/>
  <c r="F69" i="33"/>
  <c r="F68" i="33"/>
  <c r="F67" i="33"/>
  <c r="F66" i="33"/>
  <c r="F65" i="33"/>
  <c r="F62" i="33"/>
  <c r="F61" i="33"/>
  <c r="F60" i="33"/>
  <c r="F59" i="33"/>
  <c r="F58" i="33"/>
  <c r="F57" i="33"/>
  <c r="F56" i="33"/>
  <c r="F55" i="33"/>
  <c r="F54" i="33"/>
  <c r="F53" i="33"/>
  <c r="F52" i="33"/>
  <c r="F51" i="33"/>
  <c r="F50" i="33"/>
  <c r="F48" i="33"/>
  <c r="F47" i="33"/>
  <c r="F46" i="33"/>
  <c r="F45" i="33"/>
  <c r="F44" i="33"/>
  <c r="F43" i="33"/>
  <c r="F42" i="33"/>
  <c r="F41" i="33"/>
  <c r="F40" i="33"/>
  <c r="F39" i="33"/>
  <c r="F37" i="33"/>
  <c r="F36" i="33"/>
  <c r="F35" i="33"/>
  <c r="F34" i="33"/>
  <c r="F33" i="33"/>
  <c r="F32" i="33"/>
  <c r="F31" i="33"/>
  <c r="F30" i="33"/>
  <c r="F29" i="33"/>
  <c r="F28" i="33"/>
  <c r="F27" i="33"/>
  <c r="F24" i="33"/>
  <c r="F23" i="33"/>
  <c r="F22" i="33"/>
  <c r="F21" i="33"/>
  <c r="F20" i="33"/>
  <c r="F19" i="33"/>
  <c r="F18" i="33"/>
  <c r="F17" i="33"/>
  <c r="F16" i="33"/>
  <c r="F15" i="33"/>
  <c r="F14" i="33"/>
  <c r="F13" i="33"/>
  <c r="F12" i="33"/>
  <c r="U25" i="9" l="1"/>
  <c r="W25" i="2"/>
  <c r="Y64" i="6"/>
  <c r="P81" i="6"/>
  <c r="O81" i="6"/>
  <c r="AA143" i="6"/>
  <c r="H26" i="6"/>
  <c r="N26" i="6"/>
  <c r="L64" i="6"/>
  <c r="E64" i="6"/>
  <c r="M64" i="6"/>
  <c r="F64" i="6"/>
  <c r="D26" i="33"/>
  <c r="H64" i="6"/>
  <c r="U64" i="6"/>
  <c r="P64" i="6"/>
  <c r="O64" i="6"/>
  <c r="K26" i="6"/>
  <c r="I26" i="6"/>
  <c r="I64" i="6"/>
  <c r="Y26" i="6"/>
  <c r="X26" i="6"/>
  <c r="V64" i="6"/>
  <c r="AA26" i="6"/>
  <c r="AB81" i="6"/>
  <c r="AB151" i="6"/>
  <c r="Z64" i="6"/>
  <c r="G64" i="6"/>
  <c r="T64" i="6"/>
  <c r="J26" i="6"/>
  <c r="J64" i="6"/>
  <c r="W64" i="6"/>
  <c r="AC81" i="6"/>
  <c r="R64" i="6"/>
  <c r="AC64" i="6"/>
  <c r="N64" i="6"/>
  <c r="S64" i="6"/>
  <c r="F64" i="33"/>
  <c r="K64" i="6"/>
  <c r="P151" i="6"/>
  <c r="X64" i="6"/>
  <c r="AA64" i="6"/>
  <c r="P49" i="6"/>
  <c r="O38" i="6"/>
  <c r="O75" i="6"/>
  <c r="O151" i="6"/>
  <c r="R26" i="6"/>
  <c r="U26" i="6"/>
  <c r="AC26" i="6"/>
  <c r="F26" i="6"/>
  <c r="V26" i="6"/>
  <c r="T26" i="6"/>
  <c r="O138" i="6"/>
  <c r="P26" i="6"/>
  <c r="AB124" i="6"/>
  <c r="O49" i="6"/>
  <c r="S26" i="6"/>
  <c r="P124" i="6"/>
  <c r="M26" i="6"/>
  <c r="O124" i="6"/>
  <c r="O143" i="6"/>
  <c r="W26" i="6"/>
  <c r="P75" i="6"/>
  <c r="O26" i="6"/>
  <c r="O92" i="6"/>
  <c r="O111" i="6"/>
  <c r="Z26" i="6"/>
  <c r="AB26" i="6"/>
  <c r="G26" i="6"/>
  <c r="AC124" i="6"/>
  <c r="L26" i="6"/>
  <c r="P38" i="6"/>
  <c r="P92" i="6"/>
  <c r="P111" i="6"/>
  <c r="P138" i="6"/>
  <c r="P143" i="6"/>
  <c r="F151" i="33"/>
  <c r="D151" i="33" s="1"/>
  <c r="F49" i="33"/>
  <c r="D49" i="33" s="1"/>
  <c r="AC152" i="28"/>
  <c r="AB152" i="28"/>
  <c r="W25" i="1"/>
  <c r="AA152" i="28"/>
  <c r="T25" i="2"/>
  <c r="E25" i="7"/>
  <c r="F25" i="12"/>
  <c r="W25" i="12"/>
  <c r="T25" i="1"/>
  <c r="W25" i="13"/>
  <c r="Q25" i="32"/>
  <c r="O152" i="29"/>
  <c r="P152" i="29"/>
  <c r="AD25" i="6"/>
  <c r="Q25" i="28"/>
  <c r="F25" i="13"/>
  <c r="Q25" i="10"/>
  <c r="H25" i="12"/>
  <c r="Q25" i="6"/>
  <c r="Q25" i="5"/>
  <c r="Q25" i="2"/>
  <c r="E25" i="8"/>
  <c r="Q25" i="9"/>
  <c r="E26" i="6"/>
  <c r="Q25" i="4"/>
  <c r="I25" i="13"/>
  <c r="Q25" i="22"/>
  <c r="H25" i="13"/>
  <c r="I25" i="12"/>
  <c r="Q25" i="1"/>
  <c r="Q25" i="3"/>
  <c r="AC111" i="6"/>
  <c r="AB92" i="6"/>
  <c r="AC92" i="6"/>
  <c r="AC138" i="6"/>
  <c r="AA124" i="6"/>
  <c r="AA92" i="6"/>
  <c r="AA151" i="6"/>
  <c r="AC38" i="6"/>
  <c r="AC49" i="6"/>
  <c r="AB143" i="6"/>
  <c r="AA38" i="6"/>
  <c r="AA138" i="6"/>
  <c r="AB38" i="6"/>
  <c r="AA49" i="6"/>
  <c r="AA111" i="6"/>
  <c r="AB49" i="6"/>
  <c r="AB75" i="6"/>
  <c r="AB111" i="6"/>
  <c r="AB138" i="6"/>
  <c r="AC143" i="6"/>
  <c r="AA75" i="6"/>
  <c r="AA81" i="6"/>
  <c r="AC75" i="6"/>
  <c r="F124" i="33"/>
  <c r="D124" i="33" s="1"/>
  <c r="F92" i="33"/>
  <c r="D92" i="33" s="1"/>
  <c r="F38" i="33"/>
  <c r="D38" i="33" s="1"/>
  <c r="D64" i="33"/>
  <c r="F75" i="33"/>
  <c r="D75" i="33" s="1"/>
  <c r="F81" i="33"/>
  <c r="D81" i="33" s="1"/>
  <c r="F111" i="33"/>
  <c r="D111" i="33" s="1"/>
  <c r="F138" i="33"/>
  <c r="D138" i="33" s="1"/>
  <c r="O152" i="6" l="1"/>
  <c r="P152" i="6"/>
  <c r="AB152" i="6"/>
  <c r="AA152" i="6"/>
  <c r="AC152" i="6"/>
  <c r="D150" i="34"/>
  <c r="D142" i="34"/>
  <c r="D137" i="34"/>
  <c r="D123" i="34"/>
  <c r="D110" i="34"/>
  <c r="D92" i="34"/>
  <c r="D81" i="34"/>
  <c r="D75" i="34"/>
  <c r="D64" i="34"/>
  <c r="D49" i="34"/>
  <c r="D38" i="34"/>
  <c r="D26" i="34"/>
  <c r="G26" i="8" l="1"/>
  <c r="I26" i="8"/>
  <c r="E150" i="31"/>
  <c r="E149" i="31"/>
  <c r="E148" i="31"/>
  <c r="E147" i="31"/>
  <c r="E146" i="31"/>
  <c r="E145" i="31"/>
  <c r="E144" i="31"/>
  <c r="E142" i="31"/>
  <c r="E141" i="31"/>
  <c r="E140" i="31"/>
  <c r="E139" i="31"/>
  <c r="E137" i="31"/>
  <c r="E136" i="31"/>
  <c r="E135" i="31"/>
  <c r="E134" i="31"/>
  <c r="E133" i="31"/>
  <c r="E132" i="31"/>
  <c r="E131" i="31"/>
  <c r="E130" i="31"/>
  <c r="E129" i="31"/>
  <c r="E128" i="31"/>
  <c r="E127" i="31"/>
  <c r="E126" i="31"/>
  <c r="E125" i="31"/>
  <c r="E123" i="31"/>
  <c r="E122" i="31"/>
  <c r="E121" i="31"/>
  <c r="E120" i="31"/>
  <c r="E119" i="31"/>
  <c r="E118" i="31"/>
  <c r="E117" i="31"/>
  <c r="E116" i="31"/>
  <c r="E115" i="31"/>
  <c r="E114" i="31"/>
  <c r="E113" i="31"/>
  <c r="E112" i="31"/>
  <c r="E110" i="31"/>
  <c r="E109" i="31"/>
  <c r="E108" i="31"/>
  <c r="E107" i="31"/>
  <c r="E106" i="31"/>
  <c r="E105" i="31"/>
  <c r="E104" i="31"/>
  <c r="E103" i="31"/>
  <c r="E102" i="31"/>
  <c r="E101" i="31"/>
  <c r="E100" i="31"/>
  <c r="E99" i="31"/>
  <c r="E98" i="31"/>
  <c r="E97" i="31"/>
  <c r="E96" i="31"/>
  <c r="E95" i="31"/>
  <c r="E94" i="31"/>
  <c r="E93" i="31"/>
  <c r="E91" i="31"/>
  <c r="E90" i="31"/>
  <c r="E89" i="31"/>
  <c r="E88" i="31"/>
  <c r="E87" i="31"/>
  <c r="E86" i="31"/>
  <c r="E85" i="31"/>
  <c r="E84" i="31"/>
  <c r="E83" i="31"/>
  <c r="E82" i="31"/>
  <c r="E80" i="31"/>
  <c r="E79" i="31"/>
  <c r="E78" i="31"/>
  <c r="E77" i="31"/>
  <c r="E76" i="31"/>
  <c r="E74" i="31"/>
  <c r="E73" i="31"/>
  <c r="E72" i="31"/>
  <c r="E71" i="31"/>
  <c r="E70" i="31"/>
  <c r="E69" i="31"/>
  <c r="E68" i="31"/>
  <c r="E67" i="31"/>
  <c r="E66" i="31"/>
  <c r="E65" i="31"/>
  <c r="E62" i="31"/>
  <c r="E61" i="31"/>
  <c r="E60" i="31"/>
  <c r="E59" i="31"/>
  <c r="E58" i="31"/>
  <c r="E57" i="31"/>
  <c r="E56" i="31"/>
  <c r="E55" i="31"/>
  <c r="E54" i="31"/>
  <c r="E53" i="31"/>
  <c r="E52" i="31"/>
  <c r="E51" i="31"/>
  <c r="E50" i="31"/>
  <c r="E48" i="31"/>
  <c r="E47" i="31"/>
  <c r="E46" i="31"/>
  <c r="E45" i="31"/>
  <c r="E44" i="31"/>
  <c r="E43" i="31"/>
  <c r="E42" i="31"/>
  <c r="E41" i="31"/>
  <c r="E40" i="31"/>
  <c r="E39" i="31"/>
  <c r="E37" i="31"/>
  <c r="E36" i="31"/>
  <c r="E35" i="31"/>
  <c r="E34" i="31"/>
  <c r="E33" i="31"/>
  <c r="E32" i="31"/>
  <c r="E31" i="31"/>
  <c r="E30" i="31"/>
  <c r="E29" i="31"/>
  <c r="E28" i="31"/>
  <c r="E27" i="31"/>
  <c r="E24" i="31"/>
  <c r="E23" i="31"/>
  <c r="E22" i="31"/>
  <c r="E21" i="31"/>
  <c r="E20" i="31"/>
  <c r="E19" i="31"/>
  <c r="E18" i="31"/>
  <c r="E17" i="31"/>
  <c r="E16" i="31"/>
  <c r="E15" i="31"/>
  <c r="E14" i="31"/>
  <c r="E13" i="31"/>
  <c r="E12" i="31"/>
  <c r="E150" i="12"/>
  <c r="E149" i="12"/>
  <c r="E148" i="12"/>
  <c r="E147" i="12"/>
  <c r="E146" i="12"/>
  <c r="E145" i="12"/>
  <c r="E144" i="12"/>
  <c r="E142" i="12"/>
  <c r="E141" i="12"/>
  <c r="E140" i="12"/>
  <c r="E139" i="12"/>
  <c r="E137" i="12"/>
  <c r="E136" i="12"/>
  <c r="E135" i="12"/>
  <c r="E134" i="12"/>
  <c r="E133" i="12"/>
  <c r="E132" i="12"/>
  <c r="E131" i="12"/>
  <c r="E130" i="12"/>
  <c r="E129" i="12"/>
  <c r="E128" i="12"/>
  <c r="E127" i="12"/>
  <c r="E126" i="12"/>
  <c r="E125" i="12"/>
  <c r="E123" i="12"/>
  <c r="E122" i="12"/>
  <c r="E121" i="12"/>
  <c r="E120" i="12"/>
  <c r="E119" i="12"/>
  <c r="E118" i="12"/>
  <c r="E117" i="12"/>
  <c r="E116" i="12"/>
  <c r="E115" i="12"/>
  <c r="E114" i="12"/>
  <c r="E113" i="12"/>
  <c r="E112" i="12"/>
  <c r="E109" i="12"/>
  <c r="E108" i="12"/>
  <c r="E107" i="12"/>
  <c r="E106" i="12"/>
  <c r="E105" i="12"/>
  <c r="E104" i="12"/>
  <c r="E103" i="12"/>
  <c r="E102" i="12"/>
  <c r="E101" i="12"/>
  <c r="E100" i="12"/>
  <c r="E99" i="12"/>
  <c r="E98" i="12"/>
  <c r="E97" i="12"/>
  <c r="E96" i="12"/>
  <c r="E95" i="12"/>
  <c r="E94" i="12"/>
  <c r="E93" i="12"/>
  <c r="E91" i="12"/>
  <c r="E90" i="12"/>
  <c r="E89" i="12"/>
  <c r="E88" i="12"/>
  <c r="E87" i="12"/>
  <c r="E86" i="12"/>
  <c r="E85" i="12"/>
  <c r="E84" i="12"/>
  <c r="E83" i="12"/>
  <c r="E82" i="12"/>
  <c r="E80" i="12"/>
  <c r="E79" i="12"/>
  <c r="E78" i="12"/>
  <c r="E77" i="12"/>
  <c r="E76" i="12"/>
  <c r="E74" i="12"/>
  <c r="E73" i="12"/>
  <c r="E72" i="12"/>
  <c r="E71" i="12"/>
  <c r="E70" i="12"/>
  <c r="E69" i="12"/>
  <c r="E68" i="12"/>
  <c r="E67" i="12"/>
  <c r="E66" i="12"/>
  <c r="E65" i="12"/>
  <c r="E62" i="12"/>
  <c r="E61" i="12"/>
  <c r="E60" i="12"/>
  <c r="E59" i="12"/>
  <c r="E58" i="12"/>
  <c r="E57" i="12"/>
  <c r="E56" i="12"/>
  <c r="E55" i="12"/>
  <c r="E54" i="12"/>
  <c r="E53" i="12"/>
  <c r="E52" i="12"/>
  <c r="E51" i="12"/>
  <c r="E50" i="12"/>
  <c r="E48" i="12"/>
  <c r="E47" i="12"/>
  <c r="E46" i="12"/>
  <c r="E45" i="12"/>
  <c r="E44" i="12"/>
  <c r="E43" i="12"/>
  <c r="E42" i="12"/>
  <c r="E41" i="12"/>
  <c r="E40" i="12"/>
  <c r="E39" i="12"/>
  <c r="E37" i="12"/>
  <c r="E36" i="12"/>
  <c r="E35" i="12"/>
  <c r="E34" i="12"/>
  <c r="E33" i="12"/>
  <c r="E32" i="12"/>
  <c r="E31" i="12"/>
  <c r="E30" i="12"/>
  <c r="E29" i="12"/>
  <c r="E28" i="12"/>
  <c r="E27" i="12"/>
  <c r="E24" i="12"/>
  <c r="E23" i="12"/>
  <c r="E22" i="12"/>
  <c r="E21" i="12"/>
  <c r="E20" i="12"/>
  <c r="E19" i="12"/>
  <c r="E18" i="12"/>
  <c r="E17" i="12"/>
  <c r="E16" i="12"/>
  <c r="E15" i="12"/>
  <c r="E14" i="12"/>
  <c r="E13" i="12"/>
  <c r="E12" i="12"/>
  <c r="E150" i="13"/>
  <c r="E149" i="13"/>
  <c r="E148" i="13"/>
  <c r="E147" i="13"/>
  <c r="E146" i="13"/>
  <c r="E145" i="13"/>
  <c r="E144" i="13"/>
  <c r="E142" i="13"/>
  <c r="E141" i="13"/>
  <c r="E140" i="13"/>
  <c r="E139" i="13"/>
  <c r="E137" i="13"/>
  <c r="E136" i="13"/>
  <c r="E135" i="13"/>
  <c r="E134" i="13"/>
  <c r="E133" i="13"/>
  <c r="E132" i="13"/>
  <c r="E131" i="13"/>
  <c r="E130" i="13"/>
  <c r="E129" i="13"/>
  <c r="E128" i="13"/>
  <c r="E127" i="13"/>
  <c r="E126" i="13"/>
  <c r="E125" i="13"/>
  <c r="E123" i="13"/>
  <c r="E122" i="13"/>
  <c r="E121" i="13"/>
  <c r="E120" i="13"/>
  <c r="E119" i="13"/>
  <c r="E118" i="13"/>
  <c r="E117" i="13"/>
  <c r="E116" i="13"/>
  <c r="E115" i="13"/>
  <c r="E114" i="13"/>
  <c r="E113" i="13"/>
  <c r="E112" i="13"/>
  <c r="E109" i="13"/>
  <c r="E108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4" i="13"/>
  <c r="E93" i="13"/>
  <c r="E91" i="13"/>
  <c r="E90" i="13"/>
  <c r="E89" i="13"/>
  <c r="E88" i="13"/>
  <c r="E87" i="13"/>
  <c r="E86" i="13"/>
  <c r="E85" i="13"/>
  <c r="E84" i="13"/>
  <c r="E83" i="13"/>
  <c r="E82" i="13"/>
  <c r="E80" i="13"/>
  <c r="E79" i="13"/>
  <c r="E78" i="13"/>
  <c r="E77" i="13"/>
  <c r="E76" i="13"/>
  <c r="E74" i="13"/>
  <c r="E73" i="13"/>
  <c r="E72" i="13"/>
  <c r="E71" i="13"/>
  <c r="E70" i="13"/>
  <c r="E69" i="13"/>
  <c r="E68" i="13"/>
  <c r="E67" i="13"/>
  <c r="E66" i="13"/>
  <c r="E65" i="13"/>
  <c r="E62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64" i="13" s="1"/>
  <c r="E48" i="13"/>
  <c r="E47" i="13"/>
  <c r="E46" i="13"/>
  <c r="E45" i="13"/>
  <c r="E44" i="13"/>
  <c r="E43" i="13"/>
  <c r="E42" i="13"/>
  <c r="E41" i="13"/>
  <c r="E40" i="13"/>
  <c r="E39" i="13"/>
  <c r="E37" i="13"/>
  <c r="E36" i="13"/>
  <c r="E35" i="13"/>
  <c r="E34" i="13"/>
  <c r="E33" i="13"/>
  <c r="E32" i="13"/>
  <c r="E31" i="13"/>
  <c r="E30" i="13"/>
  <c r="E29" i="13"/>
  <c r="E28" i="13"/>
  <c r="E27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S150" i="9"/>
  <c r="R150" i="9"/>
  <c r="S149" i="9"/>
  <c r="R149" i="9"/>
  <c r="S148" i="9"/>
  <c r="R148" i="9"/>
  <c r="S147" i="9"/>
  <c r="R147" i="9"/>
  <c r="S146" i="9"/>
  <c r="R146" i="9"/>
  <c r="S145" i="9"/>
  <c r="R145" i="9"/>
  <c r="S144" i="9"/>
  <c r="R144" i="9"/>
  <c r="S142" i="9"/>
  <c r="R142" i="9"/>
  <c r="S141" i="9"/>
  <c r="R141" i="9"/>
  <c r="S140" i="9"/>
  <c r="R140" i="9"/>
  <c r="S139" i="9"/>
  <c r="R139" i="9"/>
  <c r="S137" i="9"/>
  <c r="R137" i="9"/>
  <c r="S136" i="9"/>
  <c r="R136" i="9"/>
  <c r="S135" i="9"/>
  <c r="R135" i="9"/>
  <c r="S134" i="9"/>
  <c r="R134" i="9"/>
  <c r="S133" i="9"/>
  <c r="R133" i="9"/>
  <c r="S132" i="9"/>
  <c r="R132" i="9"/>
  <c r="S131" i="9"/>
  <c r="R131" i="9"/>
  <c r="S130" i="9"/>
  <c r="R130" i="9"/>
  <c r="S129" i="9"/>
  <c r="R129" i="9"/>
  <c r="S128" i="9"/>
  <c r="R128" i="9"/>
  <c r="S127" i="9"/>
  <c r="R127" i="9"/>
  <c r="S126" i="9"/>
  <c r="R126" i="9"/>
  <c r="S125" i="9"/>
  <c r="R125" i="9"/>
  <c r="S123" i="9"/>
  <c r="R123" i="9"/>
  <c r="S122" i="9"/>
  <c r="R122" i="9"/>
  <c r="S121" i="9"/>
  <c r="R121" i="9"/>
  <c r="S120" i="9"/>
  <c r="R120" i="9"/>
  <c r="S119" i="9"/>
  <c r="R119" i="9"/>
  <c r="S118" i="9"/>
  <c r="R118" i="9"/>
  <c r="S117" i="9"/>
  <c r="R117" i="9"/>
  <c r="S116" i="9"/>
  <c r="R116" i="9"/>
  <c r="S115" i="9"/>
  <c r="R115" i="9"/>
  <c r="S114" i="9"/>
  <c r="R114" i="9"/>
  <c r="S113" i="9"/>
  <c r="R113" i="9"/>
  <c r="S112" i="9"/>
  <c r="R112" i="9"/>
  <c r="S110" i="9"/>
  <c r="R110" i="9"/>
  <c r="S109" i="9"/>
  <c r="R109" i="9"/>
  <c r="S108" i="9"/>
  <c r="R108" i="9"/>
  <c r="S107" i="9"/>
  <c r="R107" i="9"/>
  <c r="S106" i="9"/>
  <c r="R106" i="9"/>
  <c r="S105" i="9"/>
  <c r="R105" i="9"/>
  <c r="S104" i="9"/>
  <c r="R104" i="9"/>
  <c r="S103" i="9"/>
  <c r="R103" i="9"/>
  <c r="S102" i="9"/>
  <c r="R102" i="9"/>
  <c r="S101" i="9"/>
  <c r="R101" i="9"/>
  <c r="S100" i="9"/>
  <c r="R100" i="9"/>
  <c r="S99" i="9"/>
  <c r="R99" i="9"/>
  <c r="S98" i="9"/>
  <c r="R98" i="9"/>
  <c r="S97" i="9"/>
  <c r="R97" i="9"/>
  <c r="S96" i="9"/>
  <c r="R96" i="9"/>
  <c r="S95" i="9"/>
  <c r="R95" i="9"/>
  <c r="S94" i="9"/>
  <c r="R94" i="9"/>
  <c r="S93" i="9"/>
  <c r="R93" i="9"/>
  <c r="S91" i="9"/>
  <c r="R91" i="9"/>
  <c r="S90" i="9"/>
  <c r="R90" i="9"/>
  <c r="S89" i="9"/>
  <c r="R89" i="9"/>
  <c r="S88" i="9"/>
  <c r="R88" i="9"/>
  <c r="S87" i="9"/>
  <c r="R87" i="9"/>
  <c r="S86" i="9"/>
  <c r="R86" i="9"/>
  <c r="S85" i="9"/>
  <c r="R85" i="9"/>
  <c r="S84" i="9"/>
  <c r="R84" i="9"/>
  <c r="S83" i="9"/>
  <c r="R83" i="9"/>
  <c r="S82" i="9"/>
  <c r="R82" i="9"/>
  <c r="S80" i="9"/>
  <c r="R80" i="9"/>
  <c r="S79" i="9"/>
  <c r="R79" i="9"/>
  <c r="S78" i="9"/>
  <c r="R78" i="9"/>
  <c r="S77" i="9"/>
  <c r="R77" i="9"/>
  <c r="S76" i="9"/>
  <c r="R76" i="9"/>
  <c r="S74" i="9"/>
  <c r="R74" i="9"/>
  <c r="S73" i="9"/>
  <c r="R73" i="9"/>
  <c r="S72" i="9"/>
  <c r="R72" i="9"/>
  <c r="S71" i="9"/>
  <c r="R71" i="9"/>
  <c r="S70" i="9"/>
  <c r="R70" i="9"/>
  <c r="S69" i="9"/>
  <c r="R69" i="9"/>
  <c r="S68" i="9"/>
  <c r="R68" i="9"/>
  <c r="S67" i="9"/>
  <c r="R67" i="9"/>
  <c r="S66" i="9"/>
  <c r="R66" i="9"/>
  <c r="S65" i="9"/>
  <c r="R65" i="9"/>
  <c r="S62" i="9"/>
  <c r="R62" i="9"/>
  <c r="S61" i="9"/>
  <c r="R61" i="9"/>
  <c r="S60" i="9"/>
  <c r="R60" i="9"/>
  <c r="S59" i="9"/>
  <c r="R59" i="9"/>
  <c r="S58" i="9"/>
  <c r="R58" i="9"/>
  <c r="S57" i="9"/>
  <c r="R57" i="9"/>
  <c r="S56" i="9"/>
  <c r="R56" i="9"/>
  <c r="S55" i="9"/>
  <c r="R55" i="9"/>
  <c r="S54" i="9"/>
  <c r="R54" i="9"/>
  <c r="S53" i="9"/>
  <c r="R53" i="9"/>
  <c r="S52" i="9"/>
  <c r="R52" i="9"/>
  <c r="S51" i="9"/>
  <c r="R51" i="9"/>
  <c r="S50" i="9"/>
  <c r="R50" i="9"/>
  <c r="S48" i="9"/>
  <c r="R48" i="9"/>
  <c r="S47" i="9"/>
  <c r="R47" i="9"/>
  <c r="S46" i="9"/>
  <c r="R46" i="9"/>
  <c r="S45" i="9"/>
  <c r="R45" i="9"/>
  <c r="S44" i="9"/>
  <c r="R44" i="9"/>
  <c r="S43" i="9"/>
  <c r="R43" i="9"/>
  <c r="S42" i="9"/>
  <c r="R42" i="9"/>
  <c r="S41" i="9"/>
  <c r="R41" i="9"/>
  <c r="S40" i="9"/>
  <c r="R40" i="9"/>
  <c r="S39" i="9"/>
  <c r="R39" i="9"/>
  <c r="S37" i="9"/>
  <c r="R37" i="9"/>
  <c r="S36" i="9"/>
  <c r="R36" i="9"/>
  <c r="S35" i="9"/>
  <c r="R35" i="9"/>
  <c r="S34" i="9"/>
  <c r="R34" i="9"/>
  <c r="S33" i="9"/>
  <c r="R33" i="9"/>
  <c r="S32" i="9"/>
  <c r="R32" i="9"/>
  <c r="S31" i="9"/>
  <c r="R31" i="9"/>
  <c r="S30" i="9"/>
  <c r="R30" i="9"/>
  <c r="S29" i="9"/>
  <c r="R29" i="9"/>
  <c r="S28" i="9"/>
  <c r="R28" i="9"/>
  <c r="S27" i="9"/>
  <c r="R27" i="9"/>
  <c r="S24" i="9"/>
  <c r="R24" i="9"/>
  <c r="S23" i="9"/>
  <c r="R23" i="9"/>
  <c r="S22" i="9"/>
  <c r="R22" i="9"/>
  <c r="S21" i="9"/>
  <c r="R21" i="9"/>
  <c r="S20" i="9"/>
  <c r="R20" i="9"/>
  <c r="S19" i="9"/>
  <c r="R19" i="9"/>
  <c r="S18" i="9"/>
  <c r="R18" i="9"/>
  <c r="S17" i="9"/>
  <c r="R17" i="9"/>
  <c r="S16" i="9"/>
  <c r="R16" i="9"/>
  <c r="S15" i="9"/>
  <c r="R15" i="9"/>
  <c r="S14" i="9"/>
  <c r="R14" i="9"/>
  <c r="S13" i="9"/>
  <c r="R13" i="9"/>
  <c r="S12" i="9"/>
  <c r="R12" i="9"/>
  <c r="S150" i="2"/>
  <c r="S149" i="2"/>
  <c r="S148" i="2"/>
  <c r="S147" i="2"/>
  <c r="S146" i="2"/>
  <c r="S145" i="2"/>
  <c r="S144" i="2"/>
  <c r="S142" i="2"/>
  <c r="S141" i="2"/>
  <c r="S140" i="2"/>
  <c r="S139" i="2"/>
  <c r="S137" i="2"/>
  <c r="S136" i="2"/>
  <c r="S135" i="2"/>
  <c r="S134" i="2"/>
  <c r="S133" i="2"/>
  <c r="S132" i="2"/>
  <c r="S131" i="2"/>
  <c r="S130" i="2"/>
  <c r="S129" i="2"/>
  <c r="S128" i="2"/>
  <c r="S127" i="2"/>
  <c r="S126" i="2"/>
  <c r="S125" i="2"/>
  <c r="S123" i="2"/>
  <c r="S122" i="2"/>
  <c r="S121" i="2"/>
  <c r="S120" i="2"/>
  <c r="S119" i="2"/>
  <c r="S118" i="2"/>
  <c r="S117" i="2"/>
  <c r="S116" i="2"/>
  <c r="S115" i="2"/>
  <c r="S114" i="2"/>
  <c r="S113" i="2"/>
  <c r="S112" i="2"/>
  <c r="S110" i="2"/>
  <c r="S109" i="2"/>
  <c r="S108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4" i="2"/>
  <c r="S93" i="2"/>
  <c r="S91" i="2"/>
  <c r="S90" i="2"/>
  <c r="S89" i="2"/>
  <c r="S88" i="2"/>
  <c r="S87" i="2"/>
  <c r="S86" i="2"/>
  <c r="S85" i="2"/>
  <c r="S84" i="2"/>
  <c r="S83" i="2"/>
  <c r="S82" i="2"/>
  <c r="S80" i="2"/>
  <c r="S79" i="2"/>
  <c r="S78" i="2"/>
  <c r="S77" i="2"/>
  <c r="S76" i="2"/>
  <c r="S74" i="2"/>
  <c r="S73" i="2"/>
  <c r="S72" i="2"/>
  <c r="S71" i="2"/>
  <c r="S70" i="2"/>
  <c r="S69" i="2"/>
  <c r="S68" i="2"/>
  <c r="S67" i="2"/>
  <c r="S66" i="2"/>
  <c r="S65" i="2"/>
  <c r="S62" i="2"/>
  <c r="S61" i="2"/>
  <c r="S60" i="2"/>
  <c r="S59" i="2"/>
  <c r="S58" i="2"/>
  <c r="S57" i="2"/>
  <c r="S56" i="2"/>
  <c r="S55" i="2"/>
  <c r="S54" i="2"/>
  <c r="S53" i="2"/>
  <c r="S52" i="2"/>
  <c r="S51" i="2"/>
  <c r="S50" i="2"/>
  <c r="S48" i="2"/>
  <c r="S47" i="2"/>
  <c r="S46" i="2"/>
  <c r="S45" i="2"/>
  <c r="S44" i="2"/>
  <c r="S43" i="2"/>
  <c r="S42" i="2"/>
  <c r="S41" i="2"/>
  <c r="S40" i="2"/>
  <c r="S39" i="2"/>
  <c r="S37" i="2"/>
  <c r="S36" i="2"/>
  <c r="S35" i="2"/>
  <c r="S34" i="2"/>
  <c r="S33" i="2"/>
  <c r="S32" i="2"/>
  <c r="S31" i="2"/>
  <c r="S30" i="2"/>
  <c r="S29" i="2"/>
  <c r="S28" i="2"/>
  <c r="S27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50" i="1"/>
  <c r="S149" i="1"/>
  <c r="S148" i="1"/>
  <c r="S147" i="1"/>
  <c r="S146" i="1"/>
  <c r="S145" i="1"/>
  <c r="S144" i="1"/>
  <c r="S142" i="1"/>
  <c r="S141" i="1"/>
  <c r="S140" i="1"/>
  <c r="S139" i="1"/>
  <c r="S137" i="1"/>
  <c r="S136" i="1"/>
  <c r="S135" i="1"/>
  <c r="S134" i="1"/>
  <c r="S133" i="1"/>
  <c r="S132" i="1"/>
  <c r="S131" i="1"/>
  <c r="S130" i="1"/>
  <c r="S129" i="1"/>
  <c r="S128" i="1"/>
  <c r="S127" i="1"/>
  <c r="S126" i="1"/>
  <c r="S125" i="1"/>
  <c r="S123" i="1"/>
  <c r="S122" i="1"/>
  <c r="S121" i="1"/>
  <c r="S120" i="1"/>
  <c r="S119" i="1"/>
  <c r="S118" i="1"/>
  <c r="S117" i="1"/>
  <c r="S116" i="1"/>
  <c r="S115" i="1"/>
  <c r="S114" i="1"/>
  <c r="S113" i="1"/>
  <c r="S112" i="1"/>
  <c r="S110" i="1"/>
  <c r="S109" i="1"/>
  <c r="S108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1" i="1"/>
  <c r="S90" i="1"/>
  <c r="S89" i="1"/>
  <c r="S88" i="1"/>
  <c r="S87" i="1"/>
  <c r="S86" i="1"/>
  <c r="S85" i="1"/>
  <c r="S84" i="1"/>
  <c r="S83" i="1"/>
  <c r="S82" i="1"/>
  <c r="S80" i="1"/>
  <c r="S79" i="1"/>
  <c r="S78" i="1"/>
  <c r="S77" i="1"/>
  <c r="S76" i="1"/>
  <c r="S74" i="1"/>
  <c r="S73" i="1"/>
  <c r="S72" i="1"/>
  <c r="S71" i="1"/>
  <c r="S70" i="1"/>
  <c r="S69" i="1"/>
  <c r="S68" i="1"/>
  <c r="S67" i="1"/>
  <c r="S66" i="1"/>
  <c r="S65" i="1"/>
  <c r="S62" i="1"/>
  <c r="S61" i="1"/>
  <c r="S60" i="1"/>
  <c r="S59" i="1"/>
  <c r="S58" i="1"/>
  <c r="S57" i="1"/>
  <c r="S56" i="1"/>
  <c r="S55" i="1"/>
  <c r="S54" i="1"/>
  <c r="S53" i="1"/>
  <c r="S52" i="1"/>
  <c r="S51" i="1"/>
  <c r="S50" i="1"/>
  <c r="S48" i="1"/>
  <c r="S47" i="1"/>
  <c r="S46" i="1"/>
  <c r="S45" i="1"/>
  <c r="S44" i="1"/>
  <c r="S43" i="1"/>
  <c r="S42" i="1"/>
  <c r="S41" i="1"/>
  <c r="S40" i="1"/>
  <c r="S39" i="1"/>
  <c r="S37" i="1"/>
  <c r="S36" i="1"/>
  <c r="S35" i="1"/>
  <c r="S34" i="1"/>
  <c r="S33" i="1"/>
  <c r="S32" i="1"/>
  <c r="S31" i="1"/>
  <c r="S30" i="1"/>
  <c r="S29" i="1"/>
  <c r="S28" i="1"/>
  <c r="S27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E64" i="31" l="1"/>
  <c r="S26" i="2"/>
  <c r="E64" i="12"/>
  <c r="S64" i="2"/>
  <c r="S26" i="9"/>
  <c r="S26" i="1"/>
  <c r="S64" i="1"/>
  <c r="I26" i="7"/>
  <c r="E26" i="13"/>
  <c r="R26" i="9"/>
  <c r="E26" i="31"/>
  <c r="G26" i="7"/>
  <c r="E26" i="12"/>
  <c r="I26" i="32" l="1"/>
  <c r="H26" i="32"/>
  <c r="F26" i="32"/>
  <c r="N26" i="32"/>
  <c r="G26" i="32"/>
  <c r="J26" i="32"/>
  <c r="K26" i="32"/>
  <c r="L26" i="32"/>
  <c r="E26" i="32"/>
  <c r="M26" i="32"/>
  <c r="G64" i="30" l="1"/>
  <c r="G26" i="4"/>
  <c r="F26" i="4"/>
  <c r="N26" i="4"/>
  <c r="G26" i="30"/>
  <c r="E26" i="4"/>
  <c r="M26" i="4"/>
  <c r="H26" i="4"/>
  <c r="I26" i="4"/>
  <c r="R26" i="4"/>
  <c r="Z26" i="4"/>
  <c r="J26" i="4"/>
  <c r="K26" i="4"/>
  <c r="L26" i="4"/>
  <c r="AG150" i="12"/>
  <c r="AF150" i="12"/>
  <c r="AE150" i="12"/>
  <c r="AD150" i="12"/>
  <c r="AC150" i="12"/>
  <c r="AB150" i="12"/>
  <c r="AA150" i="12"/>
  <c r="Z150" i="12"/>
  <c r="Y150" i="12"/>
  <c r="X150" i="12"/>
  <c r="AG149" i="12"/>
  <c r="AF149" i="12"/>
  <c r="AE149" i="12"/>
  <c r="AD149" i="12"/>
  <c r="AC149" i="12"/>
  <c r="AB149" i="12"/>
  <c r="AA149" i="12"/>
  <c r="Z149" i="12"/>
  <c r="Y149" i="12"/>
  <c r="X149" i="12"/>
  <c r="AG148" i="12"/>
  <c r="AF148" i="12"/>
  <c r="AE148" i="12"/>
  <c r="AD148" i="12"/>
  <c r="AC148" i="12"/>
  <c r="AB148" i="12"/>
  <c r="AA148" i="12"/>
  <c r="Z148" i="12"/>
  <c r="Y148" i="12"/>
  <c r="X148" i="12"/>
  <c r="AG147" i="12"/>
  <c r="AF147" i="12"/>
  <c r="AE147" i="12"/>
  <c r="AD147" i="12"/>
  <c r="AC147" i="12"/>
  <c r="AB147" i="12"/>
  <c r="AA147" i="12"/>
  <c r="Z147" i="12"/>
  <c r="Y147" i="12"/>
  <c r="X147" i="12"/>
  <c r="AG146" i="12"/>
  <c r="AF146" i="12"/>
  <c r="AE146" i="12"/>
  <c r="AD146" i="12"/>
  <c r="AC146" i="12"/>
  <c r="AB146" i="12"/>
  <c r="AA146" i="12"/>
  <c r="Z146" i="12"/>
  <c r="Y146" i="12"/>
  <c r="X146" i="12"/>
  <c r="AG145" i="12"/>
  <c r="AF145" i="12"/>
  <c r="AE145" i="12"/>
  <c r="AD145" i="12"/>
  <c r="AC145" i="12"/>
  <c r="AB145" i="12"/>
  <c r="AA145" i="12"/>
  <c r="Z145" i="12"/>
  <c r="Y145" i="12"/>
  <c r="X145" i="12"/>
  <c r="AG144" i="12"/>
  <c r="AF144" i="12"/>
  <c r="AE144" i="12"/>
  <c r="AD144" i="12"/>
  <c r="AC144" i="12"/>
  <c r="AB144" i="12"/>
  <c r="AA144" i="12"/>
  <c r="Z144" i="12"/>
  <c r="Y144" i="12"/>
  <c r="X144" i="12"/>
  <c r="AG142" i="12"/>
  <c r="AF142" i="12"/>
  <c r="AE142" i="12"/>
  <c r="AD142" i="12"/>
  <c r="AC142" i="12"/>
  <c r="AB142" i="12"/>
  <c r="AA142" i="12"/>
  <c r="Z142" i="12"/>
  <c r="Y142" i="12"/>
  <c r="X142" i="12"/>
  <c r="AG141" i="12"/>
  <c r="AF141" i="12"/>
  <c r="AE141" i="12"/>
  <c r="AD141" i="12"/>
  <c r="AC141" i="12"/>
  <c r="AB141" i="12"/>
  <c r="AA141" i="12"/>
  <c r="Z141" i="12"/>
  <c r="Y141" i="12"/>
  <c r="X141" i="12"/>
  <c r="AG140" i="12"/>
  <c r="AF140" i="12"/>
  <c r="AE140" i="12"/>
  <c r="AD140" i="12"/>
  <c r="AC140" i="12"/>
  <c r="AB140" i="12"/>
  <c r="AA140" i="12"/>
  <c r="Z140" i="12"/>
  <c r="Y140" i="12"/>
  <c r="X140" i="12"/>
  <c r="AG139" i="12"/>
  <c r="AF139" i="12"/>
  <c r="AE139" i="12"/>
  <c r="AD139" i="12"/>
  <c r="AC139" i="12"/>
  <c r="AB139" i="12"/>
  <c r="AA139" i="12"/>
  <c r="Z139" i="12"/>
  <c r="Y139" i="12"/>
  <c r="X139" i="12"/>
  <c r="AG137" i="12"/>
  <c r="AF137" i="12"/>
  <c r="AE137" i="12"/>
  <c r="AD137" i="12"/>
  <c r="AC137" i="12"/>
  <c r="AB137" i="12"/>
  <c r="AA137" i="12"/>
  <c r="Z137" i="12"/>
  <c r="Y137" i="12"/>
  <c r="X137" i="12"/>
  <c r="AG136" i="12"/>
  <c r="AF136" i="12"/>
  <c r="AE136" i="12"/>
  <c r="AD136" i="12"/>
  <c r="AC136" i="12"/>
  <c r="AB136" i="12"/>
  <c r="AA136" i="12"/>
  <c r="Z136" i="12"/>
  <c r="Y136" i="12"/>
  <c r="X136" i="12"/>
  <c r="AG135" i="12"/>
  <c r="AF135" i="12"/>
  <c r="AE135" i="12"/>
  <c r="AD135" i="12"/>
  <c r="AC135" i="12"/>
  <c r="AB135" i="12"/>
  <c r="AA135" i="12"/>
  <c r="Z135" i="12"/>
  <c r="Y135" i="12"/>
  <c r="X135" i="12"/>
  <c r="AG134" i="12"/>
  <c r="AF134" i="12"/>
  <c r="AE134" i="12"/>
  <c r="AD134" i="12"/>
  <c r="AC134" i="12"/>
  <c r="AB134" i="12"/>
  <c r="AA134" i="12"/>
  <c r="Z134" i="12"/>
  <c r="Y134" i="12"/>
  <c r="X134" i="12"/>
  <c r="AG133" i="12"/>
  <c r="AF133" i="12"/>
  <c r="AE133" i="12"/>
  <c r="AD133" i="12"/>
  <c r="AC133" i="12"/>
  <c r="AB133" i="12"/>
  <c r="AA133" i="12"/>
  <c r="Z133" i="12"/>
  <c r="Y133" i="12"/>
  <c r="X133" i="12"/>
  <c r="AG132" i="12"/>
  <c r="AF132" i="12"/>
  <c r="AE132" i="12"/>
  <c r="AD132" i="12"/>
  <c r="AC132" i="12"/>
  <c r="AB132" i="12"/>
  <c r="AA132" i="12"/>
  <c r="Z132" i="12"/>
  <c r="Y132" i="12"/>
  <c r="X132" i="12"/>
  <c r="AG131" i="12"/>
  <c r="AF131" i="12"/>
  <c r="AE131" i="12"/>
  <c r="AD131" i="12"/>
  <c r="AC131" i="12"/>
  <c r="AB131" i="12"/>
  <c r="AA131" i="12"/>
  <c r="Z131" i="12"/>
  <c r="Y131" i="12"/>
  <c r="X131" i="12"/>
  <c r="AG130" i="12"/>
  <c r="AF130" i="12"/>
  <c r="AE130" i="12"/>
  <c r="AD130" i="12"/>
  <c r="AC130" i="12"/>
  <c r="AB130" i="12"/>
  <c r="AA130" i="12"/>
  <c r="Z130" i="12"/>
  <c r="Y130" i="12"/>
  <c r="X130" i="12"/>
  <c r="AG129" i="12"/>
  <c r="AF129" i="12"/>
  <c r="AE129" i="12"/>
  <c r="AD129" i="12"/>
  <c r="AC129" i="12"/>
  <c r="AB129" i="12"/>
  <c r="AA129" i="12"/>
  <c r="Z129" i="12"/>
  <c r="Y129" i="12"/>
  <c r="X129" i="12"/>
  <c r="AG128" i="12"/>
  <c r="AF128" i="12"/>
  <c r="AE128" i="12"/>
  <c r="AD128" i="12"/>
  <c r="AC128" i="12"/>
  <c r="AB128" i="12"/>
  <c r="AA128" i="12"/>
  <c r="Z128" i="12"/>
  <c r="Y128" i="12"/>
  <c r="X128" i="12"/>
  <c r="AG127" i="12"/>
  <c r="AF127" i="12"/>
  <c r="AE127" i="12"/>
  <c r="AD127" i="12"/>
  <c r="AC127" i="12"/>
  <c r="AB127" i="12"/>
  <c r="AA127" i="12"/>
  <c r="Z127" i="12"/>
  <c r="Y127" i="12"/>
  <c r="X127" i="12"/>
  <c r="AG126" i="12"/>
  <c r="AF126" i="12"/>
  <c r="AE126" i="12"/>
  <c r="AD126" i="12"/>
  <c r="AC126" i="12"/>
  <c r="AB126" i="12"/>
  <c r="AA126" i="12"/>
  <c r="Z126" i="12"/>
  <c r="Y126" i="12"/>
  <c r="X126" i="12"/>
  <c r="AG125" i="12"/>
  <c r="AF125" i="12"/>
  <c r="AE125" i="12"/>
  <c r="AD125" i="12"/>
  <c r="AC125" i="12"/>
  <c r="AB125" i="12"/>
  <c r="AA125" i="12"/>
  <c r="Z125" i="12"/>
  <c r="Y125" i="12"/>
  <c r="X125" i="12"/>
  <c r="AG123" i="12"/>
  <c r="AF123" i="12"/>
  <c r="AE123" i="12"/>
  <c r="AD123" i="12"/>
  <c r="AC123" i="12"/>
  <c r="AB123" i="12"/>
  <c r="AA123" i="12"/>
  <c r="Z123" i="12"/>
  <c r="Y123" i="12"/>
  <c r="X123" i="12"/>
  <c r="AG122" i="12"/>
  <c r="AF122" i="12"/>
  <c r="AE122" i="12"/>
  <c r="AD122" i="12"/>
  <c r="AC122" i="12"/>
  <c r="AB122" i="12"/>
  <c r="AA122" i="12"/>
  <c r="Z122" i="12"/>
  <c r="Y122" i="12"/>
  <c r="X122" i="12"/>
  <c r="AG121" i="12"/>
  <c r="AF121" i="12"/>
  <c r="AE121" i="12"/>
  <c r="AD121" i="12"/>
  <c r="AC121" i="12"/>
  <c r="AB121" i="12"/>
  <c r="AA121" i="12"/>
  <c r="Z121" i="12"/>
  <c r="Y121" i="12"/>
  <c r="X121" i="12"/>
  <c r="AG120" i="12"/>
  <c r="AF120" i="12"/>
  <c r="AE120" i="12"/>
  <c r="AD120" i="12"/>
  <c r="AC120" i="12"/>
  <c r="AB120" i="12"/>
  <c r="AA120" i="12"/>
  <c r="Z120" i="12"/>
  <c r="Y120" i="12"/>
  <c r="X120" i="12"/>
  <c r="AG119" i="12"/>
  <c r="AF119" i="12"/>
  <c r="AE119" i="12"/>
  <c r="AD119" i="12"/>
  <c r="AC119" i="12"/>
  <c r="AB119" i="12"/>
  <c r="AA119" i="12"/>
  <c r="Z119" i="12"/>
  <c r="Y119" i="12"/>
  <c r="X119" i="12"/>
  <c r="AG118" i="12"/>
  <c r="AF118" i="12"/>
  <c r="AE118" i="12"/>
  <c r="AD118" i="12"/>
  <c r="AC118" i="12"/>
  <c r="AB118" i="12"/>
  <c r="AA118" i="12"/>
  <c r="Z118" i="12"/>
  <c r="Y118" i="12"/>
  <c r="X118" i="12"/>
  <c r="AG117" i="12"/>
  <c r="AF117" i="12"/>
  <c r="AE117" i="12"/>
  <c r="AD117" i="12"/>
  <c r="AC117" i="12"/>
  <c r="AB117" i="12"/>
  <c r="AA117" i="12"/>
  <c r="Z117" i="12"/>
  <c r="Y117" i="12"/>
  <c r="X117" i="12"/>
  <c r="AG116" i="12"/>
  <c r="AF116" i="12"/>
  <c r="AE116" i="12"/>
  <c r="AD116" i="12"/>
  <c r="AC116" i="12"/>
  <c r="AB116" i="12"/>
  <c r="AA116" i="12"/>
  <c r="Z116" i="12"/>
  <c r="Y116" i="12"/>
  <c r="X116" i="12"/>
  <c r="AG115" i="12"/>
  <c r="AF115" i="12"/>
  <c r="AE115" i="12"/>
  <c r="AD115" i="12"/>
  <c r="AC115" i="12"/>
  <c r="AB115" i="12"/>
  <c r="AA115" i="12"/>
  <c r="Z115" i="12"/>
  <c r="Y115" i="12"/>
  <c r="X115" i="12"/>
  <c r="AG114" i="12"/>
  <c r="AF114" i="12"/>
  <c r="AE114" i="12"/>
  <c r="AD114" i="12"/>
  <c r="AC114" i="12"/>
  <c r="AB114" i="12"/>
  <c r="AA114" i="12"/>
  <c r="Z114" i="12"/>
  <c r="Y114" i="12"/>
  <c r="X114" i="12"/>
  <c r="AG113" i="12"/>
  <c r="AF113" i="12"/>
  <c r="AE113" i="12"/>
  <c r="AD113" i="12"/>
  <c r="AC113" i="12"/>
  <c r="AB113" i="12"/>
  <c r="AA113" i="12"/>
  <c r="Z113" i="12"/>
  <c r="Y113" i="12"/>
  <c r="X113" i="12"/>
  <c r="AG112" i="12"/>
  <c r="AF112" i="12"/>
  <c r="AE112" i="12"/>
  <c r="AD112" i="12"/>
  <c r="AC112" i="12"/>
  <c r="AB112" i="12"/>
  <c r="AA112" i="12"/>
  <c r="Z112" i="12"/>
  <c r="Y112" i="12"/>
  <c r="X112" i="12"/>
  <c r="AG109" i="12"/>
  <c r="AF109" i="12"/>
  <c r="AE109" i="12"/>
  <c r="AD109" i="12"/>
  <c r="AC109" i="12"/>
  <c r="AB109" i="12"/>
  <c r="AA109" i="12"/>
  <c r="Z109" i="12"/>
  <c r="Y109" i="12"/>
  <c r="X109" i="12"/>
  <c r="AG108" i="12"/>
  <c r="AF108" i="12"/>
  <c r="AE108" i="12"/>
  <c r="AD108" i="12"/>
  <c r="AC108" i="12"/>
  <c r="AB108" i="12"/>
  <c r="AA108" i="12"/>
  <c r="Z108" i="12"/>
  <c r="Y108" i="12"/>
  <c r="X108" i="12"/>
  <c r="AG107" i="12"/>
  <c r="AF107" i="12"/>
  <c r="AE107" i="12"/>
  <c r="AD107" i="12"/>
  <c r="AC107" i="12"/>
  <c r="AB107" i="12"/>
  <c r="AA107" i="12"/>
  <c r="Z107" i="12"/>
  <c r="Y107" i="12"/>
  <c r="X107" i="12"/>
  <c r="AG106" i="12"/>
  <c r="AF106" i="12"/>
  <c r="AE106" i="12"/>
  <c r="AD106" i="12"/>
  <c r="AC106" i="12"/>
  <c r="AB106" i="12"/>
  <c r="AA106" i="12"/>
  <c r="Z106" i="12"/>
  <c r="Y106" i="12"/>
  <c r="X106" i="12"/>
  <c r="AG105" i="12"/>
  <c r="AF105" i="12"/>
  <c r="AE105" i="12"/>
  <c r="AD105" i="12"/>
  <c r="AC105" i="12"/>
  <c r="AB105" i="12"/>
  <c r="AA105" i="12"/>
  <c r="Z105" i="12"/>
  <c r="Y105" i="12"/>
  <c r="X105" i="12"/>
  <c r="AG104" i="12"/>
  <c r="AF104" i="12"/>
  <c r="AE104" i="12"/>
  <c r="AD104" i="12"/>
  <c r="AC104" i="12"/>
  <c r="AB104" i="12"/>
  <c r="AA104" i="12"/>
  <c r="Z104" i="12"/>
  <c r="Y104" i="12"/>
  <c r="X104" i="12"/>
  <c r="AG103" i="12"/>
  <c r="AF103" i="12"/>
  <c r="AE103" i="12"/>
  <c r="AD103" i="12"/>
  <c r="AC103" i="12"/>
  <c r="AB103" i="12"/>
  <c r="AA103" i="12"/>
  <c r="Z103" i="12"/>
  <c r="Y103" i="12"/>
  <c r="X103" i="12"/>
  <c r="AG102" i="12"/>
  <c r="AF102" i="12"/>
  <c r="AE102" i="12"/>
  <c r="AD102" i="12"/>
  <c r="AC102" i="12"/>
  <c r="AB102" i="12"/>
  <c r="AA102" i="12"/>
  <c r="Z102" i="12"/>
  <c r="Y102" i="12"/>
  <c r="X102" i="12"/>
  <c r="AG101" i="12"/>
  <c r="AF101" i="12"/>
  <c r="AE101" i="12"/>
  <c r="AD101" i="12"/>
  <c r="AC101" i="12"/>
  <c r="AB101" i="12"/>
  <c r="AA101" i="12"/>
  <c r="Z101" i="12"/>
  <c r="Y101" i="12"/>
  <c r="X101" i="12"/>
  <c r="AG100" i="12"/>
  <c r="AF100" i="12"/>
  <c r="AE100" i="12"/>
  <c r="AD100" i="12"/>
  <c r="AC100" i="12"/>
  <c r="AB100" i="12"/>
  <c r="AA100" i="12"/>
  <c r="Z100" i="12"/>
  <c r="Y100" i="12"/>
  <c r="X100" i="12"/>
  <c r="AG99" i="12"/>
  <c r="AF99" i="12"/>
  <c r="AE99" i="12"/>
  <c r="AD99" i="12"/>
  <c r="AC99" i="12"/>
  <c r="AB99" i="12"/>
  <c r="AA99" i="12"/>
  <c r="Z99" i="12"/>
  <c r="Y99" i="12"/>
  <c r="X99" i="12"/>
  <c r="AG98" i="12"/>
  <c r="AF98" i="12"/>
  <c r="AE98" i="12"/>
  <c r="AD98" i="12"/>
  <c r="AC98" i="12"/>
  <c r="AB98" i="12"/>
  <c r="AA98" i="12"/>
  <c r="Z98" i="12"/>
  <c r="Y98" i="12"/>
  <c r="X98" i="12"/>
  <c r="AG97" i="12"/>
  <c r="AF97" i="12"/>
  <c r="AE97" i="12"/>
  <c r="AD97" i="12"/>
  <c r="AC97" i="12"/>
  <c r="AB97" i="12"/>
  <c r="AA97" i="12"/>
  <c r="Z97" i="12"/>
  <c r="Y97" i="12"/>
  <c r="X97" i="12"/>
  <c r="AG96" i="12"/>
  <c r="AF96" i="12"/>
  <c r="AE96" i="12"/>
  <c r="AD96" i="12"/>
  <c r="AC96" i="12"/>
  <c r="AB96" i="12"/>
  <c r="AA96" i="12"/>
  <c r="Z96" i="12"/>
  <c r="Y96" i="12"/>
  <c r="X96" i="12"/>
  <c r="AG95" i="12"/>
  <c r="AF95" i="12"/>
  <c r="AE95" i="12"/>
  <c r="AD95" i="12"/>
  <c r="AC95" i="12"/>
  <c r="AB95" i="12"/>
  <c r="AA95" i="12"/>
  <c r="Z95" i="12"/>
  <c r="Y95" i="12"/>
  <c r="X95" i="12"/>
  <c r="AG94" i="12"/>
  <c r="AF94" i="12"/>
  <c r="AE94" i="12"/>
  <c r="AD94" i="12"/>
  <c r="AC94" i="12"/>
  <c r="AB94" i="12"/>
  <c r="AA94" i="12"/>
  <c r="Z94" i="12"/>
  <c r="Y94" i="12"/>
  <c r="X94" i="12"/>
  <c r="AG93" i="12"/>
  <c r="AG111" i="12" s="1"/>
  <c r="AF93" i="12"/>
  <c r="AF111" i="12" s="1"/>
  <c r="AE93" i="12"/>
  <c r="AD93" i="12"/>
  <c r="AC93" i="12"/>
  <c r="AB93" i="12"/>
  <c r="AA93" i="12"/>
  <c r="Z93" i="12"/>
  <c r="Y93" i="12"/>
  <c r="X93" i="12"/>
  <c r="X111" i="12" s="1"/>
  <c r="AG91" i="12"/>
  <c r="AF91" i="12"/>
  <c r="AE91" i="12"/>
  <c r="AD91" i="12"/>
  <c r="AC91" i="12"/>
  <c r="AB91" i="12"/>
  <c r="AA91" i="12"/>
  <c r="Z91" i="12"/>
  <c r="Y91" i="12"/>
  <c r="X91" i="12"/>
  <c r="AG90" i="12"/>
  <c r="AF90" i="12"/>
  <c r="AE90" i="12"/>
  <c r="AD90" i="12"/>
  <c r="AC90" i="12"/>
  <c r="AB90" i="12"/>
  <c r="AA90" i="12"/>
  <c r="Z90" i="12"/>
  <c r="Y90" i="12"/>
  <c r="X90" i="12"/>
  <c r="AG89" i="12"/>
  <c r="AF89" i="12"/>
  <c r="AE89" i="12"/>
  <c r="AD89" i="12"/>
  <c r="AC89" i="12"/>
  <c r="AB89" i="12"/>
  <c r="AA89" i="12"/>
  <c r="Z89" i="12"/>
  <c r="Y89" i="12"/>
  <c r="X89" i="12"/>
  <c r="AG88" i="12"/>
  <c r="AF88" i="12"/>
  <c r="AE88" i="12"/>
  <c r="AD88" i="12"/>
  <c r="AC88" i="12"/>
  <c r="AB88" i="12"/>
  <c r="AA88" i="12"/>
  <c r="Z88" i="12"/>
  <c r="Y88" i="12"/>
  <c r="X88" i="12"/>
  <c r="AG87" i="12"/>
  <c r="AF87" i="12"/>
  <c r="AE87" i="12"/>
  <c r="AD87" i="12"/>
  <c r="AC87" i="12"/>
  <c r="AB87" i="12"/>
  <c r="AA87" i="12"/>
  <c r="Z87" i="12"/>
  <c r="Y87" i="12"/>
  <c r="X87" i="12"/>
  <c r="AG86" i="12"/>
  <c r="AF86" i="12"/>
  <c r="AE86" i="12"/>
  <c r="AD86" i="12"/>
  <c r="AC86" i="12"/>
  <c r="AB86" i="12"/>
  <c r="AA86" i="12"/>
  <c r="Z86" i="12"/>
  <c r="Y86" i="12"/>
  <c r="X86" i="12"/>
  <c r="AG85" i="12"/>
  <c r="AF85" i="12"/>
  <c r="AE85" i="12"/>
  <c r="AD85" i="12"/>
  <c r="AC85" i="12"/>
  <c r="AB85" i="12"/>
  <c r="AA85" i="12"/>
  <c r="Z85" i="12"/>
  <c r="Y85" i="12"/>
  <c r="X85" i="12"/>
  <c r="AG84" i="12"/>
  <c r="AF84" i="12"/>
  <c r="AE84" i="12"/>
  <c r="AD84" i="12"/>
  <c r="AC84" i="12"/>
  <c r="AB84" i="12"/>
  <c r="AA84" i="12"/>
  <c r="Z84" i="12"/>
  <c r="Y84" i="12"/>
  <c r="X84" i="12"/>
  <c r="AG83" i="12"/>
  <c r="AF83" i="12"/>
  <c r="AE83" i="12"/>
  <c r="AD83" i="12"/>
  <c r="AC83" i="12"/>
  <c r="AB83" i="12"/>
  <c r="AA83" i="12"/>
  <c r="Z83" i="12"/>
  <c r="Y83" i="12"/>
  <c r="X83" i="12"/>
  <c r="AG82" i="12"/>
  <c r="AF82" i="12"/>
  <c r="AE82" i="12"/>
  <c r="AD82" i="12"/>
  <c r="AC82" i="12"/>
  <c r="AB82" i="12"/>
  <c r="AA82" i="12"/>
  <c r="Z82" i="12"/>
  <c r="Y82" i="12"/>
  <c r="X82" i="12"/>
  <c r="AG80" i="12"/>
  <c r="AF80" i="12"/>
  <c r="AE80" i="12"/>
  <c r="AD80" i="12"/>
  <c r="AC80" i="12"/>
  <c r="AB80" i="12"/>
  <c r="AA80" i="12"/>
  <c r="Z80" i="12"/>
  <c r="Y80" i="12"/>
  <c r="X80" i="12"/>
  <c r="AG79" i="12"/>
  <c r="AF79" i="12"/>
  <c r="AE79" i="12"/>
  <c r="AD79" i="12"/>
  <c r="AC79" i="12"/>
  <c r="AB79" i="12"/>
  <c r="AA79" i="12"/>
  <c r="Z79" i="12"/>
  <c r="Y79" i="12"/>
  <c r="X79" i="12"/>
  <c r="AG78" i="12"/>
  <c r="AF78" i="12"/>
  <c r="AE78" i="12"/>
  <c r="AD78" i="12"/>
  <c r="AC78" i="12"/>
  <c r="AB78" i="12"/>
  <c r="AA78" i="12"/>
  <c r="Z78" i="12"/>
  <c r="Y78" i="12"/>
  <c r="X78" i="12"/>
  <c r="AG77" i="12"/>
  <c r="AF77" i="12"/>
  <c r="AE77" i="12"/>
  <c r="AD77" i="12"/>
  <c r="AC77" i="12"/>
  <c r="AB77" i="12"/>
  <c r="AA77" i="12"/>
  <c r="Z77" i="12"/>
  <c r="Y77" i="12"/>
  <c r="X77" i="12"/>
  <c r="AG76" i="12"/>
  <c r="AF76" i="12"/>
  <c r="AE76" i="12"/>
  <c r="AD76" i="12"/>
  <c r="AC76" i="12"/>
  <c r="AB76" i="12"/>
  <c r="AA76" i="12"/>
  <c r="Z76" i="12"/>
  <c r="Y76" i="12"/>
  <c r="X76" i="12"/>
  <c r="AG74" i="12"/>
  <c r="AF74" i="12"/>
  <c r="AE74" i="12"/>
  <c r="AD74" i="12"/>
  <c r="AC74" i="12"/>
  <c r="AB74" i="12"/>
  <c r="AA74" i="12"/>
  <c r="Z74" i="12"/>
  <c r="Y74" i="12"/>
  <c r="X74" i="12"/>
  <c r="AG73" i="12"/>
  <c r="AF73" i="12"/>
  <c r="AE73" i="12"/>
  <c r="AD73" i="12"/>
  <c r="AC73" i="12"/>
  <c r="AB73" i="12"/>
  <c r="AA73" i="12"/>
  <c r="Z73" i="12"/>
  <c r="Y73" i="12"/>
  <c r="X73" i="12"/>
  <c r="AG72" i="12"/>
  <c r="AF72" i="12"/>
  <c r="AE72" i="12"/>
  <c r="AD72" i="12"/>
  <c r="AC72" i="12"/>
  <c r="AB72" i="12"/>
  <c r="AA72" i="12"/>
  <c r="Z72" i="12"/>
  <c r="Y72" i="12"/>
  <c r="X72" i="12"/>
  <c r="AG71" i="12"/>
  <c r="AF71" i="12"/>
  <c r="AE71" i="12"/>
  <c r="AD71" i="12"/>
  <c r="AC71" i="12"/>
  <c r="AB71" i="12"/>
  <c r="AA71" i="12"/>
  <c r="Z71" i="12"/>
  <c r="Y71" i="12"/>
  <c r="X71" i="12"/>
  <c r="AG70" i="12"/>
  <c r="AF70" i="12"/>
  <c r="AE70" i="12"/>
  <c r="AD70" i="12"/>
  <c r="AC70" i="12"/>
  <c r="AB70" i="12"/>
  <c r="AA70" i="12"/>
  <c r="Z70" i="12"/>
  <c r="Y70" i="12"/>
  <c r="X70" i="12"/>
  <c r="AG69" i="12"/>
  <c r="AF69" i="12"/>
  <c r="AE69" i="12"/>
  <c r="AD69" i="12"/>
  <c r="AC69" i="12"/>
  <c r="AB69" i="12"/>
  <c r="AA69" i="12"/>
  <c r="Z69" i="12"/>
  <c r="Y69" i="12"/>
  <c r="X69" i="12"/>
  <c r="AG68" i="12"/>
  <c r="AF68" i="12"/>
  <c r="AE68" i="12"/>
  <c r="AD68" i="12"/>
  <c r="AC68" i="12"/>
  <c r="AB68" i="12"/>
  <c r="AA68" i="12"/>
  <c r="Z68" i="12"/>
  <c r="Y68" i="12"/>
  <c r="X68" i="12"/>
  <c r="AG67" i="12"/>
  <c r="AF67" i="12"/>
  <c r="AE67" i="12"/>
  <c r="AD67" i="12"/>
  <c r="AC67" i="12"/>
  <c r="AB67" i="12"/>
  <c r="AA67" i="12"/>
  <c r="Z67" i="12"/>
  <c r="Y67" i="12"/>
  <c r="X67" i="12"/>
  <c r="AG66" i="12"/>
  <c r="AF66" i="12"/>
  <c r="AE66" i="12"/>
  <c r="AD66" i="12"/>
  <c r="AC66" i="12"/>
  <c r="AB66" i="12"/>
  <c r="AA66" i="12"/>
  <c r="Z66" i="12"/>
  <c r="Y66" i="12"/>
  <c r="X66" i="12"/>
  <c r="AG65" i="12"/>
  <c r="AF65" i="12"/>
  <c r="AE65" i="12"/>
  <c r="AD65" i="12"/>
  <c r="AC65" i="12"/>
  <c r="AB65" i="12"/>
  <c r="AA65" i="12"/>
  <c r="Z65" i="12"/>
  <c r="Y65" i="12"/>
  <c r="X65" i="12"/>
  <c r="AG62" i="12"/>
  <c r="AF62" i="12"/>
  <c r="AE62" i="12"/>
  <c r="AD62" i="12"/>
  <c r="AC62" i="12"/>
  <c r="AB62" i="12"/>
  <c r="AA62" i="12"/>
  <c r="Z62" i="12"/>
  <c r="Y62" i="12"/>
  <c r="X62" i="12"/>
  <c r="AG61" i="12"/>
  <c r="AF61" i="12"/>
  <c r="AE61" i="12"/>
  <c r="AD61" i="12"/>
  <c r="AC61" i="12"/>
  <c r="AB61" i="12"/>
  <c r="AA61" i="12"/>
  <c r="Z61" i="12"/>
  <c r="Y61" i="12"/>
  <c r="X61" i="12"/>
  <c r="AG60" i="12"/>
  <c r="AF60" i="12"/>
  <c r="AE60" i="12"/>
  <c r="AD60" i="12"/>
  <c r="AC60" i="12"/>
  <c r="AB60" i="12"/>
  <c r="AA60" i="12"/>
  <c r="Z60" i="12"/>
  <c r="Y60" i="12"/>
  <c r="X60" i="12"/>
  <c r="AG59" i="12"/>
  <c r="AF59" i="12"/>
  <c r="AE59" i="12"/>
  <c r="AD59" i="12"/>
  <c r="AC59" i="12"/>
  <c r="AB59" i="12"/>
  <c r="AA59" i="12"/>
  <c r="Z59" i="12"/>
  <c r="Y59" i="12"/>
  <c r="X59" i="12"/>
  <c r="AG58" i="12"/>
  <c r="AF58" i="12"/>
  <c r="AE58" i="12"/>
  <c r="AD58" i="12"/>
  <c r="AC58" i="12"/>
  <c r="AB58" i="12"/>
  <c r="AA58" i="12"/>
  <c r="Z58" i="12"/>
  <c r="Y58" i="12"/>
  <c r="X58" i="12"/>
  <c r="AG57" i="12"/>
  <c r="AF57" i="12"/>
  <c r="AE57" i="12"/>
  <c r="AD57" i="12"/>
  <c r="AC57" i="12"/>
  <c r="AB57" i="12"/>
  <c r="AA57" i="12"/>
  <c r="Z57" i="12"/>
  <c r="Y57" i="12"/>
  <c r="X57" i="12"/>
  <c r="AG56" i="12"/>
  <c r="AF56" i="12"/>
  <c r="AE56" i="12"/>
  <c r="AD56" i="12"/>
  <c r="AC56" i="12"/>
  <c r="AB56" i="12"/>
  <c r="AA56" i="12"/>
  <c r="Z56" i="12"/>
  <c r="Y56" i="12"/>
  <c r="X56" i="12"/>
  <c r="AG55" i="12"/>
  <c r="AF55" i="12"/>
  <c r="AE55" i="12"/>
  <c r="AD55" i="12"/>
  <c r="AC55" i="12"/>
  <c r="AB55" i="12"/>
  <c r="AA55" i="12"/>
  <c r="Z55" i="12"/>
  <c r="Y55" i="12"/>
  <c r="X55" i="12"/>
  <c r="AG54" i="12"/>
  <c r="AF54" i="12"/>
  <c r="AE54" i="12"/>
  <c r="AD54" i="12"/>
  <c r="AC54" i="12"/>
  <c r="AB54" i="12"/>
  <c r="AA54" i="12"/>
  <c r="Z54" i="12"/>
  <c r="Y54" i="12"/>
  <c r="X54" i="12"/>
  <c r="AG53" i="12"/>
  <c r="AF53" i="12"/>
  <c r="AE53" i="12"/>
  <c r="AD53" i="12"/>
  <c r="AC53" i="12"/>
  <c r="AB53" i="12"/>
  <c r="AA53" i="12"/>
  <c r="Z53" i="12"/>
  <c r="Y53" i="12"/>
  <c r="X53" i="12"/>
  <c r="AG52" i="12"/>
  <c r="AF52" i="12"/>
  <c r="AE52" i="12"/>
  <c r="AD52" i="12"/>
  <c r="AC52" i="12"/>
  <c r="AB52" i="12"/>
  <c r="AA52" i="12"/>
  <c r="Z52" i="12"/>
  <c r="Y52" i="12"/>
  <c r="X52" i="12"/>
  <c r="AG51" i="12"/>
  <c r="AF51" i="12"/>
  <c r="AE51" i="12"/>
  <c r="AD51" i="12"/>
  <c r="AC51" i="12"/>
  <c r="AB51" i="12"/>
  <c r="AA51" i="12"/>
  <c r="Z51" i="12"/>
  <c r="Y51" i="12"/>
  <c r="X51" i="12"/>
  <c r="AG50" i="12"/>
  <c r="AF50" i="12"/>
  <c r="AE50" i="12"/>
  <c r="AD50" i="12"/>
  <c r="AC50" i="12"/>
  <c r="AC64" i="12" s="1"/>
  <c r="AB50" i="12"/>
  <c r="AB64" i="12" s="1"/>
  <c r="AA50" i="12"/>
  <c r="Z50" i="12"/>
  <c r="Y50" i="12"/>
  <c r="X50" i="12"/>
  <c r="AG48" i="12"/>
  <c r="AF48" i="12"/>
  <c r="AE48" i="12"/>
  <c r="AD48" i="12"/>
  <c r="AC48" i="12"/>
  <c r="AB48" i="12"/>
  <c r="AA48" i="12"/>
  <c r="Z48" i="12"/>
  <c r="Y48" i="12"/>
  <c r="X48" i="12"/>
  <c r="AG47" i="12"/>
  <c r="AF47" i="12"/>
  <c r="AE47" i="12"/>
  <c r="AD47" i="12"/>
  <c r="AC47" i="12"/>
  <c r="AB47" i="12"/>
  <c r="AA47" i="12"/>
  <c r="Z47" i="12"/>
  <c r="Y47" i="12"/>
  <c r="X47" i="12"/>
  <c r="AG46" i="12"/>
  <c r="AF46" i="12"/>
  <c r="AE46" i="12"/>
  <c r="AD46" i="12"/>
  <c r="AC46" i="12"/>
  <c r="AB46" i="12"/>
  <c r="AA46" i="12"/>
  <c r="Z46" i="12"/>
  <c r="Y46" i="12"/>
  <c r="X46" i="12"/>
  <c r="AG45" i="12"/>
  <c r="AF45" i="12"/>
  <c r="AE45" i="12"/>
  <c r="AD45" i="12"/>
  <c r="AC45" i="12"/>
  <c r="AB45" i="12"/>
  <c r="AA45" i="12"/>
  <c r="Z45" i="12"/>
  <c r="Y45" i="12"/>
  <c r="X45" i="12"/>
  <c r="AG44" i="12"/>
  <c r="AF44" i="12"/>
  <c r="AE44" i="12"/>
  <c r="AD44" i="12"/>
  <c r="AC44" i="12"/>
  <c r="AB44" i="12"/>
  <c r="AA44" i="12"/>
  <c r="Z44" i="12"/>
  <c r="Y44" i="12"/>
  <c r="X44" i="12"/>
  <c r="AG43" i="12"/>
  <c r="AF43" i="12"/>
  <c r="AE43" i="12"/>
  <c r="AD43" i="12"/>
  <c r="AC43" i="12"/>
  <c r="AB43" i="12"/>
  <c r="AA43" i="12"/>
  <c r="Z43" i="12"/>
  <c r="Y43" i="12"/>
  <c r="X43" i="12"/>
  <c r="AG42" i="12"/>
  <c r="AF42" i="12"/>
  <c r="AE42" i="12"/>
  <c r="AD42" i="12"/>
  <c r="AC42" i="12"/>
  <c r="AB42" i="12"/>
  <c r="AA42" i="12"/>
  <c r="Z42" i="12"/>
  <c r="Y42" i="12"/>
  <c r="X42" i="12"/>
  <c r="AG41" i="12"/>
  <c r="AF41" i="12"/>
  <c r="AE41" i="12"/>
  <c r="AD41" i="12"/>
  <c r="AC41" i="12"/>
  <c r="AB41" i="12"/>
  <c r="AA41" i="12"/>
  <c r="Z41" i="12"/>
  <c r="Y41" i="12"/>
  <c r="X41" i="12"/>
  <c r="AG40" i="12"/>
  <c r="AF40" i="12"/>
  <c r="AE40" i="12"/>
  <c r="AD40" i="12"/>
  <c r="AC40" i="12"/>
  <c r="AB40" i="12"/>
  <c r="AA40" i="12"/>
  <c r="Z40" i="12"/>
  <c r="Y40" i="12"/>
  <c r="X40" i="12"/>
  <c r="AG39" i="12"/>
  <c r="AF39" i="12"/>
  <c r="AE39" i="12"/>
  <c r="AD39" i="12"/>
  <c r="AC39" i="12"/>
  <c r="AB39" i="12"/>
  <c r="AA39" i="12"/>
  <c r="Z39" i="12"/>
  <c r="Y39" i="12"/>
  <c r="X39" i="12"/>
  <c r="AG37" i="12"/>
  <c r="AF37" i="12"/>
  <c r="AE37" i="12"/>
  <c r="AD37" i="12"/>
  <c r="AC37" i="12"/>
  <c r="AB37" i="12"/>
  <c r="AA37" i="12"/>
  <c r="Z37" i="12"/>
  <c r="Y37" i="12"/>
  <c r="X37" i="12"/>
  <c r="AG36" i="12"/>
  <c r="AF36" i="12"/>
  <c r="AE36" i="12"/>
  <c r="AD36" i="12"/>
  <c r="AC36" i="12"/>
  <c r="AB36" i="12"/>
  <c r="AA36" i="12"/>
  <c r="Z36" i="12"/>
  <c r="Y36" i="12"/>
  <c r="X36" i="12"/>
  <c r="AG35" i="12"/>
  <c r="AF35" i="12"/>
  <c r="AE35" i="12"/>
  <c r="AD35" i="12"/>
  <c r="AC35" i="12"/>
  <c r="AB35" i="12"/>
  <c r="AA35" i="12"/>
  <c r="Z35" i="12"/>
  <c r="Y35" i="12"/>
  <c r="X35" i="12"/>
  <c r="AG34" i="12"/>
  <c r="AF34" i="12"/>
  <c r="AE34" i="12"/>
  <c r="AD34" i="12"/>
  <c r="AC34" i="12"/>
  <c r="AB34" i="12"/>
  <c r="AA34" i="12"/>
  <c r="Z34" i="12"/>
  <c r="Y34" i="12"/>
  <c r="X34" i="12"/>
  <c r="AG33" i="12"/>
  <c r="AF33" i="12"/>
  <c r="AE33" i="12"/>
  <c r="AD33" i="12"/>
  <c r="AC33" i="12"/>
  <c r="AB33" i="12"/>
  <c r="AA33" i="12"/>
  <c r="Z33" i="12"/>
  <c r="Y33" i="12"/>
  <c r="X33" i="12"/>
  <c r="AG32" i="12"/>
  <c r="AF32" i="12"/>
  <c r="AE32" i="12"/>
  <c r="AD32" i="12"/>
  <c r="AC32" i="12"/>
  <c r="AB32" i="12"/>
  <c r="AA32" i="12"/>
  <c r="Z32" i="12"/>
  <c r="Y32" i="12"/>
  <c r="X32" i="12"/>
  <c r="AG31" i="12"/>
  <c r="AF31" i="12"/>
  <c r="AE31" i="12"/>
  <c r="AD31" i="12"/>
  <c r="AC31" i="12"/>
  <c r="AB31" i="12"/>
  <c r="AA31" i="12"/>
  <c r="Z31" i="12"/>
  <c r="Y31" i="12"/>
  <c r="X31" i="12"/>
  <c r="AG30" i="12"/>
  <c r="AF30" i="12"/>
  <c r="AE30" i="12"/>
  <c r="AD30" i="12"/>
  <c r="AC30" i="12"/>
  <c r="AB30" i="12"/>
  <c r="AA30" i="12"/>
  <c r="Z30" i="12"/>
  <c r="Y30" i="12"/>
  <c r="X30" i="12"/>
  <c r="AG29" i="12"/>
  <c r="AF29" i="12"/>
  <c r="AE29" i="12"/>
  <c r="AD29" i="12"/>
  <c r="AC29" i="12"/>
  <c r="AB29" i="12"/>
  <c r="AA29" i="12"/>
  <c r="Z29" i="12"/>
  <c r="Y29" i="12"/>
  <c r="X29" i="12"/>
  <c r="AG28" i="12"/>
  <c r="AF28" i="12"/>
  <c r="AE28" i="12"/>
  <c r="AD28" i="12"/>
  <c r="AC28" i="12"/>
  <c r="AB28" i="12"/>
  <c r="AA28" i="12"/>
  <c r="Z28" i="12"/>
  <c r="Y28" i="12"/>
  <c r="X28" i="12"/>
  <c r="AG27" i="12"/>
  <c r="AF27" i="12"/>
  <c r="AE27" i="12"/>
  <c r="AD27" i="12"/>
  <c r="AC27" i="12"/>
  <c r="AB27" i="12"/>
  <c r="AA27" i="12"/>
  <c r="Z27" i="12"/>
  <c r="Y27" i="12"/>
  <c r="X27" i="12"/>
  <c r="AG24" i="12"/>
  <c r="AF24" i="12"/>
  <c r="AE24" i="12"/>
  <c r="AD24" i="12"/>
  <c r="AC24" i="12"/>
  <c r="AB24" i="12"/>
  <c r="AA24" i="12"/>
  <c r="Z24" i="12"/>
  <c r="Y24" i="12"/>
  <c r="X24" i="12"/>
  <c r="AG23" i="12"/>
  <c r="AF23" i="12"/>
  <c r="AE23" i="12"/>
  <c r="AD23" i="12"/>
  <c r="AC23" i="12"/>
  <c r="AB23" i="12"/>
  <c r="AA23" i="12"/>
  <c r="Z23" i="12"/>
  <c r="Y23" i="12"/>
  <c r="X23" i="12"/>
  <c r="AG22" i="12"/>
  <c r="AF22" i="12"/>
  <c r="AE22" i="12"/>
  <c r="AD22" i="12"/>
  <c r="AC22" i="12"/>
  <c r="AB22" i="12"/>
  <c r="AA22" i="12"/>
  <c r="Z22" i="12"/>
  <c r="Y22" i="12"/>
  <c r="X22" i="12"/>
  <c r="AG21" i="12"/>
  <c r="AF21" i="12"/>
  <c r="AE21" i="12"/>
  <c r="AD21" i="12"/>
  <c r="AC21" i="12"/>
  <c r="AB21" i="12"/>
  <c r="AA21" i="12"/>
  <c r="Z21" i="12"/>
  <c r="Y21" i="12"/>
  <c r="X21" i="12"/>
  <c r="AG20" i="12"/>
  <c r="AF20" i="12"/>
  <c r="AE20" i="12"/>
  <c r="AD20" i="12"/>
  <c r="AC20" i="12"/>
  <c r="AB20" i="12"/>
  <c r="AA20" i="12"/>
  <c r="Z20" i="12"/>
  <c r="Y20" i="12"/>
  <c r="X20" i="12"/>
  <c r="AG19" i="12"/>
  <c r="AF19" i="12"/>
  <c r="AE19" i="12"/>
  <c r="AD19" i="12"/>
  <c r="AC19" i="12"/>
  <c r="AB19" i="12"/>
  <c r="AA19" i="12"/>
  <c r="Z19" i="12"/>
  <c r="Y19" i="12"/>
  <c r="X19" i="12"/>
  <c r="AG18" i="12"/>
  <c r="AF18" i="12"/>
  <c r="AE18" i="12"/>
  <c r="AD18" i="12"/>
  <c r="AC18" i="12"/>
  <c r="AB18" i="12"/>
  <c r="AA18" i="12"/>
  <c r="Z18" i="12"/>
  <c r="Y18" i="12"/>
  <c r="X18" i="12"/>
  <c r="AG17" i="12"/>
  <c r="AF17" i="12"/>
  <c r="AE17" i="12"/>
  <c r="AD17" i="12"/>
  <c r="AC17" i="12"/>
  <c r="AB17" i="12"/>
  <c r="AA17" i="12"/>
  <c r="Z17" i="12"/>
  <c r="Y17" i="12"/>
  <c r="X17" i="12"/>
  <c r="AG16" i="12"/>
  <c r="AF16" i="12"/>
  <c r="AE16" i="12"/>
  <c r="AD16" i="12"/>
  <c r="AC16" i="12"/>
  <c r="AB16" i="12"/>
  <c r="AA16" i="12"/>
  <c r="Z16" i="12"/>
  <c r="Y16" i="12"/>
  <c r="X16" i="12"/>
  <c r="AG15" i="12"/>
  <c r="AF15" i="12"/>
  <c r="AE15" i="12"/>
  <c r="AD15" i="12"/>
  <c r="AC15" i="12"/>
  <c r="AB15" i="12"/>
  <c r="AA15" i="12"/>
  <c r="Z15" i="12"/>
  <c r="Y15" i="12"/>
  <c r="X15" i="12"/>
  <c r="AG14" i="12"/>
  <c r="AF14" i="12"/>
  <c r="AE14" i="12"/>
  <c r="AD14" i="12"/>
  <c r="AC14" i="12"/>
  <c r="AB14" i="12"/>
  <c r="AA14" i="12"/>
  <c r="Z14" i="12"/>
  <c r="Y14" i="12"/>
  <c r="X14" i="12"/>
  <c r="AG13" i="12"/>
  <c r="AF13" i="12"/>
  <c r="AE13" i="12"/>
  <c r="AD13" i="12"/>
  <c r="AC13" i="12"/>
  <c r="AB13" i="12"/>
  <c r="AA13" i="12"/>
  <c r="Z13" i="12"/>
  <c r="Y13" i="12"/>
  <c r="X13" i="12"/>
  <c r="AG12" i="12"/>
  <c r="AF12" i="12"/>
  <c r="AE12" i="12"/>
  <c r="AD12" i="12"/>
  <c r="AC12" i="12"/>
  <c r="AB12" i="12"/>
  <c r="AA12" i="12"/>
  <c r="Z12" i="12"/>
  <c r="Y12" i="12"/>
  <c r="X12" i="12"/>
  <c r="T150" i="12"/>
  <c r="S150" i="12"/>
  <c r="R150" i="12"/>
  <c r="Q150" i="12"/>
  <c r="P150" i="12"/>
  <c r="O150" i="12"/>
  <c r="N150" i="12"/>
  <c r="M150" i="12"/>
  <c r="L150" i="12"/>
  <c r="K150" i="12"/>
  <c r="T149" i="12"/>
  <c r="S149" i="12"/>
  <c r="R149" i="12"/>
  <c r="Q149" i="12"/>
  <c r="P149" i="12"/>
  <c r="O149" i="12"/>
  <c r="N149" i="12"/>
  <c r="M149" i="12"/>
  <c r="L149" i="12"/>
  <c r="K149" i="12"/>
  <c r="T148" i="12"/>
  <c r="S148" i="12"/>
  <c r="R148" i="12"/>
  <c r="Q148" i="12"/>
  <c r="P148" i="12"/>
  <c r="O148" i="12"/>
  <c r="N148" i="12"/>
  <c r="M148" i="12"/>
  <c r="L148" i="12"/>
  <c r="K148" i="12"/>
  <c r="T147" i="12"/>
  <c r="S147" i="12"/>
  <c r="R147" i="12"/>
  <c r="Q147" i="12"/>
  <c r="P147" i="12"/>
  <c r="O147" i="12"/>
  <c r="N147" i="12"/>
  <c r="M147" i="12"/>
  <c r="L147" i="12"/>
  <c r="K147" i="12"/>
  <c r="T146" i="12"/>
  <c r="S146" i="12"/>
  <c r="R146" i="12"/>
  <c r="Q146" i="12"/>
  <c r="P146" i="12"/>
  <c r="O146" i="12"/>
  <c r="N146" i="12"/>
  <c r="M146" i="12"/>
  <c r="L146" i="12"/>
  <c r="K146" i="12"/>
  <c r="T145" i="12"/>
  <c r="S145" i="12"/>
  <c r="R145" i="12"/>
  <c r="Q145" i="12"/>
  <c r="P145" i="12"/>
  <c r="O145" i="12"/>
  <c r="N145" i="12"/>
  <c r="M145" i="12"/>
  <c r="L145" i="12"/>
  <c r="K145" i="12"/>
  <c r="T144" i="12"/>
  <c r="S144" i="12"/>
  <c r="R144" i="12"/>
  <c r="Q144" i="12"/>
  <c r="P144" i="12"/>
  <c r="O144" i="12"/>
  <c r="N144" i="12"/>
  <c r="M144" i="12"/>
  <c r="L144" i="12"/>
  <c r="K144" i="12"/>
  <c r="T142" i="12"/>
  <c r="S142" i="12"/>
  <c r="R142" i="12"/>
  <c r="Q142" i="12"/>
  <c r="P142" i="12"/>
  <c r="O142" i="12"/>
  <c r="N142" i="12"/>
  <c r="M142" i="12"/>
  <c r="L142" i="12"/>
  <c r="K142" i="12"/>
  <c r="T141" i="12"/>
  <c r="S141" i="12"/>
  <c r="R141" i="12"/>
  <c r="Q141" i="12"/>
  <c r="P141" i="12"/>
  <c r="O141" i="12"/>
  <c r="N141" i="12"/>
  <c r="M141" i="12"/>
  <c r="L141" i="12"/>
  <c r="K141" i="12"/>
  <c r="T140" i="12"/>
  <c r="S140" i="12"/>
  <c r="R140" i="12"/>
  <c r="Q140" i="12"/>
  <c r="P140" i="12"/>
  <c r="O140" i="12"/>
  <c r="N140" i="12"/>
  <c r="M140" i="12"/>
  <c r="L140" i="12"/>
  <c r="K140" i="12"/>
  <c r="T139" i="12"/>
  <c r="S139" i="12"/>
  <c r="R139" i="12"/>
  <c r="Q139" i="12"/>
  <c r="P139" i="12"/>
  <c r="O139" i="12"/>
  <c r="N139" i="12"/>
  <c r="M139" i="12"/>
  <c r="L139" i="12"/>
  <c r="K139" i="12"/>
  <c r="T137" i="12"/>
  <c r="S137" i="12"/>
  <c r="R137" i="12"/>
  <c r="Q137" i="12"/>
  <c r="P137" i="12"/>
  <c r="O137" i="12"/>
  <c r="N137" i="12"/>
  <c r="M137" i="12"/>
  <c r="L137" i="12"/>
  <c r="K137" i="12"/>
  <c r="T136" i="12"/>
  <c r="S136" i="12"/>
  <c r="R136" i="12"/>
  <c r="Q136" i="12"/>
  <c r="P136" i="12"/>
  <c r="O136" i="12"/>
  <c r="N136" i="12"/>
  <c r="M136" i="12"/>
  <c r="L136" i="12"/>
  <c r="K136" i="12"/>
  <c r="T135" i="12"/>
  <c r="S135" i="12"/>
  <c r="R135" i="12"/>
  <c r="Q135" i="12"/>
  <c r="P135" i="12"/>
  <c r="O135" i="12"/>
  <c r="N135" i="12"/>
  <c r="M135" i="12"/>
  <c r="L135" i="12"/>
  <c r="K135" i="12"/>
  <c r="T134" i="12"/>
  <c r="S134" i="12"/>
  <c r="R134" i="12"/>
  <c r="Q134" i="12"/>
  <c r="P134" i="12"/>
  <c r="O134" i="12"/>
  <c r="N134" i="12"/>
  <c r="M134" i="12"/>
  <c r="L134" i="12"/>
  <c r="K134" i="12"/>
  <c r="T133" i="12"/>
  <c r="S133" i="12"/>
  <c r="R133" i="12"/>
  <c r="Q133" i="12"/>
  <c r="P133" i="12"/>
  <c r="O133" i="12"/>
  <c r="N133" i="12"/>
  <c r="M133" i="12"/>
  <c r="L133" i="12"/>
  <c r="K133" i="12"/>
  <c r="T132" i="12"/>
  <c r="S132" i="12"/>
  <c r="R132" i="12"/>
  <c r="Q132" i="12"/>
  <c r="P132" i="12"/>
  <c r="O132" i="12"/>
  <c r="N132" i="12"/>
  <c r="M132" i="12"/>
  <c r="L132" i="12"/>
  <c r="K132" i="12"/>
  <c r="T131" i="12"/>
  <c r="S131" i="12"/>
  <c r="R131" i="12"/>
  <c r="Q131" i="12"/>
  <c r="P131" i="12"/>
  <c r="O131" i="12"/>
  <c r="N131" i="12"/>
  <c r="M131" i="12"/>
  <c r="L131" i="12"/>
  <c r="K131" i="12"/>
  <c r="T130" i="12"/>
  <c r="S130" i="12"/>
  <c r="R130" i="12"/>
  <c r="Q130" i="12"/>
  <c r="P130" i="12"/>
  <c r="O130" i="12"/>
  <c r="N130" i="12"/>
  <c r="M130" i="12"/>
  <c r="L130" i="12"/>
  <c r="K130" i="12"/>
  <c r="T129" i="12"/>
  <c r="S129" i="12"/>
  <c r="R129" i="12"/>
  <c r="Q129" i="12"/>
  <c r="P129" i="12"/>
  <c r="O129" i="12"/>
  <c r="N129" i="12"/>
  <c r="M129" i="12"/>
  <c r="L129" i="12"/>
  <c r="K129" i="12"/>
  <c r="T128" i="12"/>
  <c r="S128" i="12"/>
  <c r="R128" i="12"/>
  <c r="Q128" i="12"/>
  <c r="P128" i="12"/>
  <c r="O128" i="12"/>
  <c r="N128" i="12"/>
  <c r="M128" i="12"/>
  <c r="L128" i="12"/>
  <c r="K128" i="12"/>
  <c r="T127" i="12"/>
  <c r="S127" i="12"/>
  <c r="R127" i="12"/>
  <c r="Q127" i="12"/>
  <c r="P127" i="12"/>
  <c r="O127" i="12"/>
  <c r="N127" i="12"/>
  <c r="M127" i="12"/>
  <c r="L127" i="12"/>
  <c r="K127" i="12"/>
  <c r="T126" i="12"/>
  <c r="S126" i="12"/>
  <c r="R126" i="12"/>
  <c r="Q126" i="12"/>
  <c r="P126" i="12"/>
  <c r="O126" i="12"/>
  <c r="N126" i="12"/>
  <c r="M126" i="12"/>
  <c r="L126" i="12"/>
  <c r="K126" i="12"/>
  <c r="T125" i="12"/>
  <c r="S125" i="12"/>
  <c r="R125" i="12"/>
  <c r="Q125" i="12"/>
  <c r="P125" i="12"/>
  <c r="O125" i="12"/>
  <c r="N125" i="12"/>
  <c r="M125" i="12"/>
  <c r="L125" i="12"/>
  <c r="K125" i="12"/>
  <c r="T123" i="12"/>
  <c r="S123" i="12"/>
  <c r="R123" i="12"/>
  <c r="Q123" i="12"/>
  <c r="P123" i="12"/>
  <c r="O123" i="12"/>
  <c r="N123" i="12"/>
  <c r="M123" i="12"/>
  <c r="L123" i="12"/>
  <c r="K123" i="12"/>
  <c r="T122" i="12"/>
  <c r="S122" i="12"/>
  <c r="R122" i="12"/>
  <c r="Q122" i="12"/>
  <c r="P122" i="12"/>
  <c r="O122" i="12"/>
  <c r="N122" i="12"/>
  <c r="M122" i="12"/>
  <c r="L122" i="12"/>
  <c r="K122" i="12"/>
  <c r="T121" i="12"/>
  <c r="S121" i="12"/>
  <c r="R121" i="12"/>
  <c r="Q121" i="12"/>
  <c r="P121" i="12"/>
  <c r="O121" i="12"/>
  <c r="N121" i="12"/>
  <c r="M121" i="12"/>
  <c r="L121" i="12"/>
  <c r="K121" i="12"/>
  <c r="T120" i="12"/>
  <c r="S120" i="12"/>
  <c r="R120" i="12"/>
  <c r="Q120" i="12"/>
  <c r="P120" i="12"/>
  <c r="O120" i="12"/>
  <c r="N120" i="12"/>
  <c r="M120" i="12"/>
  <c r="L120" i="12"/>
  <c r="K120" i="12"/>
  <c r="T119" i="12"/>
  <c r="S119" i="12"/>
  <c r="R119" i="12"/>
  <c r="Q119" i="12"/>
  <c r="P119" i="12"/>
  <c r="O119" i="12"/>
  <c r="N119" i="12"/>
  <c r="M119" i="12"/>
  <c r="L119" i="12"/>
  <c r="K119" i="12"/>
  <c r="T118" i="12"/>
  <c r="S118" i="12"/>
  <c r="R118" i="12"/>
  <c r="Q118" i="12"/>
  <c r="P118" i="12"/>
  <c r="O118" i="12"/>
  <c r="N118" i="12"/>
  <c r="M118" i="12"/>
  <c r="L118" i="12"/>
  <c r="K118" i="12"/>
  <c r="T117" i="12"/>
  <c r="S117" i="12"/>
  <c r="R117" i="12"/>
  <c r="Q117" i="12"/>
  <c r="P117" i="12"/>
  <c r="O117" i="12"/>
  <c r="N117" i="12"/>
  <c r="M117" i="12"/>
  <c r="L117" i="12"/>
  <c r="K117" i="12"/>
  <c r="T116" i="12"/>
  <c r="S116" i="12"/>
  <c r="R116" i="12"/>
  <c r="Q116" i="12"/>
  <c r="P116" i="12"/>
  <c r="O116" i="12"/>
  <c r="N116" i="12"/>
  <c r="M116" i="12"/>
  <c r="L116" i="12"/>
  <c r="K116" i="12"/>
  <c r="T115" i="12"/>
  <c r="S115" i="12"/>
  <c r="R115" i="12"/>
  <c r="Q115" i="12"/>
  <c r="P115" i="12"/>
  <c r="O115" i="12"/>
  <c r="N115" i="12"/>
  <c r="M115" i="12"/>
  <c r="L115" i="12"/>
  <c r="K115" i="12"/>
  <c r="T114" i="12"/>
  <c r="S114" i="12"/>
  <c r="R114" i="12"/>
  <c r="Q114" i="12"/>
  <c r="P114" i="12"/>
  <c r="O114" i="12"/>
  <c r="N114" i="12"/>
  <c r="M114" i="12"/>
  <c r="L114" i="12"/>
  <c r="K114" i="12"/>
  <c r="T113" i="12"/>
  <c r="S113" i="12"/>
  <c r="R113" i="12"/>
  <c r="Q113" i="12"/>
  <c r="P113" i="12"/>
  <c r="O113" i="12"/>
  <c r="N113" i="12"/>
  <c r="M113" i="12"/>
  <c r="L113" i="12"/>
  <c r="K113" i="12"/>
  <c r="T112" i="12"/>
  <c r="S112" i="12"/>
  <c r="R112" i="12"/>
  <c r="Q112" i="12"/>
  <c r="P112" i="12"/>
  <c r="O112" i="12"/>
  <c r="N112" i="12"/>
  <c r="M112" i="12"/>
  <c r="L112" i="12"/>
  <c r="K112" i="12"/>
  <c r="T109" i="12"/>
  <c r="S109" i="12"/>
  <c r="R109" i="12"/>
  <c r="Q109" i="12"/>
  <c r="P109" i="12"/>
  <c r="O109" i="12"/>
  <c r="N109" i="12"/>
  <c r="M109" i="12"/>
  <c r="L109" i="12"/>
  <c r="K109" i="12"/>
  <c r="T108" i="12"/>
  <c r="S108" i="12"/>
  <c r="R108" i="12"/>
  <c r="Q108" i="12"/>
  <c r="P108" i="12"/>
  <c r="O108" i="12"/>
  <c r="N108" i="12"/>
  <c r="M108" i="12"/>
  <c r="L108" i="12"/>
  <c r="K108" i="12"/>
  <c r="T107" i="12"/>
  <c r="S107" i="12"/>
  <c r="R107" i="12"/>
  <c r="Q107" i="12"/>
  <c r="P107" i="12"/>
  <c r="O107" i="12"/>
  <c r="N107" i="12"/>
  <c r="M107" i="12"/>
  <c r="L107" i="12"/>
  <c r="K107" i="12"/>
  <c r="T106" i="12"/>
  <c r="S106" i="12"/>
  <c r="R106" i="12"/>
  <c r="Q106" i="12"/>
  <c r="P106" i="12"/>
  <c r="O106" i="12"/>
  <c r="N106" i="12"/>
  <c r="M106" i="12"/>
  <c r="L106" i="12"/>
  <c r="K106" i="12"/>
  <c r="T105" i="12"/>
  <c r="S105" i="12"/>
  <c r="R105" i="12"/>
  <c r="Q105" i="12"/>
  <c r="P105" i="12"/>
  <c r="O105" i="12"/>
  <c r="N105" i="12"/>
  <c r="M105" i="12"/>
  <c r="L105" i="12"/>
  <c r="K105" i="12"/>
  <c r="T104" i="12"/>
  <c r="S104" i="12"/>
  <c r="R104" i="12"/>
  <c r="Q104" i="12"/>
  <c r="P104" i="12"/>
  <c r="O104" i="12"/>
  <c r="N104" i="12"/>
  <c r="M104" i="12"/>
  <c r="L104" i="12"/>
  <c r="K104" i="12"/>
  <c r="T103" i="12"/>
  <c r="S103" i="12"/>
  <c r="R103" i="12"/>
  <c r="Q103" i="12"/>
  <c r="P103" i="12"/>
  <c r="O103" i="12"/>
  <c r="N103" i="12"/>
  <c r="M103" i="12"/>
  <c r="L103" i="12"/>
  <c r="K103" i="12"/>
  <c r="T102" i="12"/>
  <c r="S102" i="12"/>
  <c r="R102" i="12"/>
  <c r="Q102" i="12"/>
  <c r="P102" i="12"/>
  <c r="O102" i="12"/>
  <c r="N102" i="12"/>
  <c r="M102" i="12"/>
  <c r="L102" i="12"/>
  <c r="K102" i="12"/>
  <c r="T101" i="12"/>
  <c r="S101" i="12"/>
  <c r="R101" i="12"/>
  <c r="Q101" i="12"/>
  <c r="P101" i="12"/>
  <c r="O101" i="12"/>
  <c r="N101" i="12"/>
  <c r="M101" i="12"/>
  <c r="L101" i="12"/>
  <c r="K101" i="12"/>
  <c r="T100" i="12"/>
  <c r="S100" i="12"/>
  <c r="R100" i="12"/>
  <c r="Q100" i="12"/>
  <c r="P100" i="12"/>
  <c r="O100" i="12"/>
  <c r="N100" i="12"/>
  <c r="M100" i="12"/>
  <c r="L100" i="12"/>
  <c r="K100" i="12"/>
  <c r="T99" i="12"/>
  <c r="S99" i="12"/>
  <c r="R99" i="12"/>
  <c r="Q99" i="12"/>
  <c r="P99" i="12"/>
  <c r="O99" i="12"/>
  <c r="N99" i="12"/>
  <c r="M99" i="12"/>
  <c r="L99" i="12"/>
  <c r="K99" i="12"/>
  <c r="T98" i="12"/>
  <c r="S98" i="12"/>
  <c r="R98" i="12"/>
  <c r="Q98" i="12"/>
  <c r="P98" i="12"/>
  <c r="O98" i="12"/>
  <c r="N98" i="12"/>
  <c r="M98" i="12"/>
  <c r="L98" i="12"/>
  <c r="K98" i="12"/>
  <c r="T97" i="12"/>
  <c r="S97" i="12"/>
  <c r="R97" i="12"/>
  <c r="Q97" i="12"/>
  <c r="P97" i="12"/>
  <c r="O97" i="12"/>
  <c r="N97" i="12"/>
  <c r="M97" i="12"/>
  <c r="L97" i="12"/>
  <c r="K97" i="12"/>
  <c r="T96" i="12"/>
  <c r="S96" i="12"/>
  <c r="R96" i="12"/>
  <c r="Q96" i="12"/>
  <c r="P96" i="12"/>
  <c r="O96" i="12"/>
  <c r="N96" i="12"/>
  <c r="M96" i="12"/>
  <c r="L96" i="12"/>
  <c r="K96" i="12"/>
  <c r="T95" i="12"/>
  <c r="S95" i="12"/>
  <c r="R95" i="12"/>
  <c r="Q95" i="12"/>
  <c r="P95" i="12"/>
  <c r="O95" i="12"/>
  <c r="N95" i="12"/>
  <c r="M95" i="12"/>
  <c r="L95" i="12"/>
  <c r="K95" i="12"/>
  <c r="T94" i="12"/>
  <c r="S94" i="12"/>
  <c r="R94" i="12"/>
  <c r="Q94" i="12"/>
  <c r="P94" i="12"/>
  <c r="O94" i="12"/>
  <c r="N94" i="12"/>
  <c r="M94" i="12"/>
  <c r="L94" i="12"/>
  <c r="K94" i="12"/>
  <c r="T93" i="12"/>
  <c r="S93" i="12"/>
  <c r="R93" i="12"/>
  <c r="Q93" i="12"/>
  <c r="P93" i="12"/>
  <c r="O93" i="12"/>
  <c r="N93" i="12"/>
  <c r="N111" i="12" s="1"/>
  <c r="M93" i="12"/>
  <c r="M111" i="12" s="1"/>
  <c r="L93" i="12"/>
  <c r="K93" i="12"/>
  <c r="T91" i="12"/>
  <c r="S91" i="12"/>
  <c r="R91" i="12"/>
  <c r="Q91" i="12"/>
  <c r="P91" i="12"/>
  <c r="O91" i="12"/>
  <c r="N91" i="12"/>
  <c r="M91" i="12"/>
  <c r="L91" i="12"/>
  <c r="K91" i="12"/>
  <c r="T90" i="12"/>
  <c r="S90" i="12"/>
  <c r="R90" i="12"/>
  <c r="Q90" i="12"/>
  <c r="P90" i="12"/>
  <c r="O90" i="12"/>
  <c r="N90" i="12"/>
  <c r="M90" i="12"/>
  <c r="L90" i="12"/>
  <c r="K90" i="12"/>
  <c r="T89" i="12"/>
  <c r="S89" i="12"/>
  <c r="R89" i="12"/>
  <c r="Q89" i="12"/>
  <c r="P89" i="12"/>
  <c r="O89" i="12"/>
  <c r="N89" i="12"/>
  <c r="M89" i="12"/>
  <c r="L89" i="12"/>
  <c r="K89" i="12"/>
  <c r="T88" i="12"/>
  <c r="S88" i="12"/>
  <c r="R88" i="12"/>
  <c r="Q88" i="12"/>
  <c r="P88" i="12"/>
  <c r="O88" i="12"/>
  <c r="N88" i="12"/>
  <c r="M88" i="12"/>
  <c r="L88" i="12"/>
  <c r="K88" i="12"/>
  <c r="T87" i="12"/>
  <c r="S87" i="12"/>
  <c r="R87" i="12"/>
  <c r="Q87" i="12"/>
  <c r="P87" i="12"/>
  <c r="O87" i="12"/>
  <c r="N87" i="12"/>
  <c r="M87" i="12"/>
  <c r="L87" i="12"/>
  <c r="K87" i="12"/>
  <c r="T86" i="12"/>
  <c r="S86" i="12"/>
  <c r="R86" i="12"/>
  <c r="Q86" i="12"/>
  <c r="P86" i="12"/>
  <c r="O86" i="12"/>
  <c r="N86" i="12"/>
  <c r="M86" i="12"/>
  <c r="L86" i="12"/>
  <c r="K86" i="12"/>
  <c r="T85" i="12"/>
  <c r="S85" i="12"/>
  <c r="R85" i="12"/>
  <c r="Q85" i="12"/>
  <c r="P85" i="12"/>
  <c r="O85" i="12"/>
  <c r="N85" i="12"/>
  <c r="M85" i="12"/>
  <c r="L85" i="12"/>
  <c r="K85" i="12"/>
  <c r="T84" i="12"/>
  <c r="S84" i="12"/>
  <c r="R84" i="12"/>
  <c r="Q84" i="12"/>
  <c r="P84" i="12"/>
  <c r="O84" i="12"/>
  <c r="N84" i="12"/>
  <c r="M84" i="12"/>
  <c r="L84" i="12"/>
  <c r="K84" i="12"/>
  <c r="T83" i="12"/>
  <c r="S83" i="12"/>
  <c r="R83" i="12"/>
  <c r="Q83" i="12"/>
  <c r="P83" i="12"/>
  <c r="O83" i="12"/>
  <c r="N83" i="12"/>
  <c r="M83" i="12"/>
  <c r="L83" i="12"/>
  <c r="K83" i="12"/>
  <c r="T82" i="12"/>
  <c r="S82" i="12"/>
  <c r="R82" i="12"/>
  <c r="Q82" i="12"/>
  <c r="P82" i="12"/>
  <c r="O82" i="12"/>
  <c r="N82" i="12"/>
  <c r="M82" i="12"/>
  <c r="L82" i="12"/>
  <c r="K82" i="12"/>
  <c r="T80" i="12"/>
  <c r="S80" i="12"/>
  <c r="R80" i="12"/>
  <c r="Q80" i="12"/>
  <c r="P80" i="12"/>
  <c r="O80" i="12"/>
  <c r="N80" i="12"/>
  <c r="M80" i="12"/>
  <c r="L80" i="12"/>
  <c r="K80" i="12"/>
  <c r="T79" i="12"/>
  <c r="S79" i="12"/>
  <c r="R79" i="12"/>
  <c r="Q79" i="12"/>
  <c r="P79" i="12"/>
  <c r="O79" i="12"/>
  <c r="N79" i="12"/>
  <c r="M79" i="12"/>
  <c r="L79" i="12"/>
  <c r="K79" i="12"/>
  <c r="T78" i="12"/>
  <c r="S78" i="12"/>
  <c r="R78" i="12"/>
  <c r="Q78" i="12"/>
  <c r="P78" i="12"/>
  <c r="O78" i="12"/>
  <c r="N78" i="12"/>
  <c r="M78" i="12"/>
  <c r="L78" i="12"/>
  <c r="K78" i="12"/>
  <c r="T77" i="12"/>
  <c r="S77" i="12"/>
  <c r="R77" i="12"/>
  <c r="Q77" i="12"/>
  <c r="P77" i="12"/>
  <c r="O77" i="12"/>
  <c r="N77" i="12"/>
  <c r="M77" i="12"/>
  <c r="L77" i="12"/>
  <c r="K77" i="12"/>
  <c r="T76" i="12"/>
  <c r="S76" i="12"/>
  <c r="R76" i="12"/>
  <c r="Q76" i="12"/>
  <c r="P76" i="12"/>
  <c r="O76" i="12"/>
  <c r="N76" i="12"/>
  <c r="M76" i="12"/>
  <c r="L76" i="12"/>
  <c r="K76" i="12"/>
  <c r="T74" i="12"/>
  <c r="S74" i="12"/>
  <c r="R74" i="12"/>
  <c r="Q74" i="12"/>
  <c r="P74" i="12"/>
  <c r="O74" i="12"/>
  <c r="N74" i="12"/>
  <c r="M74" i="12"/>
  <c r="L74" i="12"/>
  <c r="K74" i="12"/>
  <c r="T73" i="12"/>
  <c r="S73" i="12"/>
  <c r="R73" i="12"/>
  <c r="Q73" i="12"/>
  <c r="P73" i="12"/>
  <c r="O73" i="12"/>
  <c r="N73" i="12"/>
  <c r="M73" i="12"/>
  <c r="L73" i="12"/>
  <c r="K73" i="12"/>
  <c r="T72" i="12"/>
  <c r="S72" i="12"/>
  <c r="R72" i="12"/>
  <c r="Q72" i="12"/>
  <c r="P72" i="12"/>
  <c r="O72" i="12"/>
  <c r="N72" i="12"/>
  <c r="M72" i="12"/>
  <c r="L72" i="12"/>
  <c r="K72" i="12"/>
  <c r="T71" i="12"/>
  <c r="S71" i="12"/>
  <c r="R71" i="12"/>
  <c r="Q71" i="12"/>
  <c r="P71" i="12"/>
  <c r="O71" i="12"/>
  <c r="N71" i="12"/>
  <c r="M71" i="12"/>
  <c r="L71" i="12"/>
  <c r="K71" i="12"/>
  <c r="T70" i="12"/>
  <c r="S70" i="12"/>
  <c r="R70" i="12"/>
  <c r="Q70" i="12"/>
  <c r="P70" i="12"/>
  <c r="O70" i="12"/>
  <c r="N70" i="12"/>
  <c r="M70" i="12"/>
  <c r="L70" i="12"/>
  <c r="K70" i="12"/>
  <c r="T69" i="12"/>
  <c r="S69" i="12"/>
  <c r="R69" i="12"/>
  <c r="Q69" i="12"/>
  <c r="P69" i="12"/>
  <c r="O69" i="12"/>
  <c r="N69" i="12"/>
  <c r="M69" i="12"/>
  <c r="L69" i="12"/>
  <c r="K69" i="12"/>
  <c r="T68" i="12"/>
  <c r="S68" i="12"/>
  <c r="R68" i="12"/>
  <c r="Q68" i="12"/>
  <c r="P68" i="12"/>
  <c r="O68" i="12"/>
  <c r="N68" i="12"/>
  <c r="M68" i="12"/>
  <c r="L68" i="12"/>
  <c r="K68" i="12"/>
  <c r="T67" i="12"/>
  <c r="S67" i="12"/>
  <c r="R67" i="12"/>
  <c r="Q67" i="12"/>
  <c r="P67" i="12"/>
  <c r="O67" i="12"/>
  <c r="N67" i="12"/>
  <c r="M67" i="12"/>
  <c r="L67" i="12"/>
  <c r="K67" i="12"/>
  <c r="T66" i="12"/>
  <c r="S66" i="12"/>
  <c r="R66" i="12"/>
  <c r="Q66" i="12"/>
  <c r="P66" i="12"/>
  <c r="O66" i="12"/>
  <c r="N66" i="12"/>
  <c r="M66" i="12"/>
  <c r="L66" i="12"/>
  <c r="K66" i="12"/>
  <c r="T65" i="12"/>
  <c r="S65" i="12"/>
  <c r="R65" i="12"/>
  <c r="Q65" i="12"/>
  <c r="P65" i="12"/>
  <c r="O65" i="12"/>
  <c r="N65" i="12"/>
  <c r="M65" i="12"/>
  <c r="L65" i="12"/>
  <c r="K65" i="12"/>
  <c r="T62" i="12"/>
  <c r="S62" i="12"/>
  <c r="R62" i="12"/>
  <c r="Q62" i="12"/>
  <c r="P62" i="12"/>
  <c r="O62" i="12"/>
  <c r="N62" i="12"/>
  <c r="M62" i="12"/>
  <c r="L62" i="12"/>
  <c r="K62" i="12"/>
  <c r="T61" i="12"/>
  <c r="S61" i="12"/>
  <c r="R61" i="12"/>
  <c r="Q61" i="12"/>
  <c r="P61" i="12"/>
  <c r="O61" i="12"/>
  <c r="N61" i="12"/>
  <c r="M61" i="12"/>
  <c r="L61" i="12"/>
  <c r="K61" i="12"/>
  <c r="T60" i="12"/>
  <c r="S60" i="12"/>
  <c r="R60" i="12"/>
  <c r="Q60" i="12"/>
  <c r="P60" i="12"/>
  <c r="O60" i="12"/>
  <c r="N60" i="12"/>
  <c r="M60" i="12"/>
  <c r="L60" i="12"/>
  <c r="K60" i="12"/>
  <c r="T59" i="12"/>
  <c r="S59" i="12"/>
  <c r="R59" i="12"/>
  <c r="Q59" i="12"/>
  <c r="P59" i="12"/>
  <c r="O59" i="12"/>
  <c r="N59" i="12"/>
  <c r="M59" i="12"/>
  <c r="L59" i="12"/>
  <c r="K59" i="12"/>
  <c r="T58" i="12"/>
  <c r="S58" i="12"/>
  <c r="R58" i="12"/>
  <c r="Q58" i="12"/>
  <c r="P58" i="12"/>
  <c r="O58" i="12"/>
  <c r="N58" i="12"/>
  <c r="M58" i="12"/>
  <c r="L58" i="12"/>
  <c r="K58" i="12"/>
  <c r="T57" i="12"/>
  <c r="S57" i="12"/>
  <c r="R57" i="12"/>
  <c r="Q57" i="12"/>
  <c r="P57" i="12"/>
  <c r="O57" i="12"/>
  <c r="N57" i="12"/>
  <c r="M57" i="12"/>
  <c r="L57" i="12"/>
  <c r="K57" i="12"/>
  <c r="T56" i="12"/>
  <c r="S56" i="12"/>
  <c r="R56" i="12"/>
  <c r="Q56" i="12"/>
  <c r="P56" i="12"/>
  <c r="O56" i="12"/>
  <c r="N56" i="12"/>
  <c r="M56" i="12"/>
  <c r="L56" i="12"/>
  <c r="K56" i="12"/>
  <c r="T55" i="12"/>
  <c r="S55" i="12"/>
  <c r="R55" i="12"/>
  <c r="Q55" i="12"/>
  <c r="P55" i="12"/>
  <c r="O55" i="12"/>
  <c r="N55" i="12"/>
  <c r="M55" i="12"/>
  <c r="L55" i="12"/>
  <c r="K55" i="12"/>
  <c r="T54" i="12"/>
  <c r="S54" i="12"/>
  <c r="R54" i="12"/>
  <c r="Q54" i="12"/>
  <c r="P54" i="12"/>
  <c r="O54" i="12"/>
  <c r="N54" i="12"/>
  <c r="M54" i="12"/>
  <c r="L54" i="12"/>
  <c r="K54" i="12"/>
  <c r="T53" i="12"/>
  <c r="S53" i="12"/>
  <c r="R53" i="12"/>
  <c r="Q53" i="12"/>
  <c r="P53" i="12"/>
  <c r="O53" i="12"/>
  <c r="N53" i="12"/>
  <c r="M53" i="12"/>
  <c r="L53" i="12"/>
  <c r="K53" i="12"/>
  <c r="T52" i="12"/>
  <c r="S52" i="12"/>
  <c r="R52" i="12"/>
  <c r="Q52" i="12"/>
  <c r="P52" i="12"/>
  <c r="O52" i="12"/>
  <c r="N52" i="12"/>
  <c r="M52" i="12"/>
  <c r="L52" i="12"/>
  <c r="K52" i="12"/>
  <c r="T51" i="12"/>
  <c r="S51" i="12"/>
  <c r="R51" i="12"/>
  <c r="Q51" i="12"/>
  <c r="P51" i="12"/>
  <c r="O51" i="12"/>
  <c r="N51" i="12"/>
  <c r="M51" i="12"/>
  <c r="L51" i="12"/>
  <c r="K51" i="12"/>
  <c r="T50" i="12"/>
  <c r="S50" i="12"/>
  <c r="R50" i="12"/>
  <c r="R64" i="12" s="1"/>
  <c r="Q50" i="12"/>
  <c r="Q64" i="12" s="1"/>
  <c r="P50" i="12"/>
  <c r="O50" i="12"/>
  <c r="N50" i="12"/>
  <c r="M50" i="12"/>
  <c r="L50" i="12"/>
  <c r="K50" i="12"/>
  <c r="T48" i="12"/>
  <c r="S48" i="12"/>
  <c r="R48" i="12"/>
  <c r="Q48" i="12"/>
  <c r="P48" i="12"/>
  <c r="O48" i="12"/>
  <c r="N48" i="12"/>
  <c r="M48" i="12"/>
  <c r="L48" i="12"/>
  <c r="K48" i="12"/>
  <c r="T47" i="12"/>
  <c r="S47" i="12"/>
  <c r="R47" i="12"/>
  <c r="Q47" i="12"/>
  <c r="P47" i="12"/>
  <c r="O47" i="12"/>
  <c r="N47" i="12"/>
  <c r="M47" i="12"/>
  <c r="L47" i="12"/>
  <c r="K47" i="12"/>
  <c r="T46" i="12"/>
  <c r="S46" i="12"/>
  <c r="R46" i="12"/>
  <c r="Q46" i="12"/>
  <c r="P46" i="12"/>
  <c r="O46" i="12"/>
  <c r="N46" i="12"/>
  <c r="M46" i="12"/>
  <c r="L46" i="12"/>
  <c r="K46" i="12"/>
  <c r="T45" i="12"/>
  <c r="S45" i="12"/>
  <c r="R45" i="12"/>
  <c r="Q45" i="12"/>
  <c r="P45" i="12"/>
  <c r="O45" i="12"/>
  <c r="N45" i="12"/>
  <c r="M45" i="12"/>
  <c r="L45" i="12"/>
  <c r="K45" i="12"/>
  <c r="T44" i="12"/>
  <c r="S44" i="12"/>
  <c r="R44" i="12"/>
  <c r="Q44" i="12"/>
  <c r="P44" i="12"/>
  <c r="O44" i="12"/>
  <c r="N44" i="12"/>
  <c r="M44" i="12"/>
  <c r="L44" i="12"/>
  <c r="K44" i="12"/>
  <c r="T43" i="12"/>
  <c r="S43" i="12"/>
  <c r="R43" i="12"/>
  <c r="Q43" i="12"/>
  <c r="P43" i="12"/>
  <c r="O43" i="12"/>
  <c r="N43" i="12"/>
  <c r="M43" i="12"/>
  <c r="L43" i="12"/>
  <c r="K43" i="12"/>
  <c r="T42" i="12"/>
  <c r="S42" i="12"/>
  <c r="R42" i="12"/>
  <c r="Q42" i="12"/>
  <c r="P42" i="12"/>
  <c r="O42" i="12"/>
  <c r="N42" i="12"/>
  <c r="M42" i="12"/>
  <c r="L42" i="12"/>
  <c r="K42" i="12"/>
  <c r="T41" i="12"/>
  <c r="S41" i="12"/>
  <c r="R41" i="12"/>
  <c r="Q41" i="12"/>
  <c r="P41" i="12"/>
  <c r="O41" i="12"/>
  <c r="N41" i="12"/>
  <c r="M41" i="12"/>
  <c r="L41" i="12"/>
  <c r="K41" i="12"/>
  <c r="T40" i="12"/>
  <c r="S40" i="12"/>
  <c r="R40" i="12"/>
  <c r="Q40" i="12"/>
  <c r="P40" i="12"/>
  <c r="O40" i="12"/>
  <c r="N40" i="12"/>
  <c r="M40" i="12"/>
  <c r="L40" i="12"/>
  <c r="K40" i="12"/>
  <c r="T39" i="12"/>
  <c r="S39" i="12"/>
  <c r="R39" i="12"/>
  <c r="Q39" i="12"/>
  <c r="P39" i="12"/>
  <c r="O39" i="12"/>
  <c r="N39" i="12"/>
  <c r="M39" i="12"/>
  <c r="L39" i="12"/>
  <c r="K39" i="12"/>
  <c r="T37" i="12"/>
  <c r="S37" i="12"/>
  <c r="R37" i="12"/>
  <c r="Q37" i="12"/>
  <c r="P37" i="12"/>
  <c r="O37" i="12"/>
  <c r="N37" i="12"/>
  <c r="M37" i="12"/>
  <c r="L37" i="12"/>
  <c r="K37" i="12"/>
  <c r="T36" i="12"/>
  <c r="S36" i="12"/>
  <c r="R36" i="12"/>
  <c r="Q36" i="12"/>
  <c r="P36" i="12"/>
  <c r="O36" i="12"/>
  <c r="N36" i="12"/>
  <c r="M36" i="12"/>
  <c r="L36" i="12"/>
  <c r="K36" i="12"/>
  <c r="T35" i="12"/>
  <c r="S35" i="12"/>
  <c r="R35" i="12"/>
  <c r="Q35" i="12"/>
  <c r="P35" i="12"/>
  <c r="O35" i="12"/>
  <c r="N35" i="12"/>
  <c r="M35" i="12"/>
  <c r="L35" i="12"/>
  <c r="K35" i="12"/>
  <c r="T34" i="12"/>
  <c r="S34" i="12"/>
  <c r="R34" i="12"/>
  <c r="Q34" i="12"/>
  <c r="P34" i="12"/>
  <c r="O34" i="12"/>
  <c r="N34" i="12"/>
  <c r="M34" i="12"/>
  <c r="L34" i="12"/>
  <c r="K34" i="12"/>
  <c r="T33" i="12"/>
  <c r="S33" i="12"/>
  <c r="R33" i="12"/>
  <c r="Q33" i="12"/>
  <c r="P33" i="12"/>
  <c r="O33" i="12"/>
  <c r="N33" i="12"/>
  <c r="M33" i="12"/>
  <c r="L33" i="12"/>
  <c r="K33" i="12"/>
  <c r="T32" i="12"/>
  <c r="S32" i="12"/>
  <c r="R32" i="12"/>
  <c r="Q32" i="12"/>
  <c r="P32" i="12"/>
  <c r="O32" i="12"/>
  <c r="N32" i="12"/>
  <c r="M32" i="12"/>
  <c r="L32" i="12"/>
  <c r="K32" i="12"/>
  <c r="T31" i="12"/>
  <c r="S31" i="12"/>
  <c r="R31" i="12"/>
  <c r="Q31" i="12"/>
  <c r="P31" i="12"/>
  <c r="O31" i="12"/>
  <c r="N31" i="12"/>
  <c r="M31" i="12"/>
  <c r="L31" i="12"/>
  <c r="K31" i="12"/>
  <c r="T30" i="12"/>
  <c r="S30" i="12"/>
  <c r="R30" i="12"/>
  <c r="Q30" i="12"/>
  <c r="P30" i="12"/>
  <c r="O30" i="12"/>
  <c r="N30" i="12"/>
  <c r="M30" i="12"/>
  <c r="L30" i="12"/>
  <c r="K30" i="12"/>
  <c r="T29" i="12"/>
  <c r="S29" i="12"/>
  <c r="R29" i="12"/>
  <c r="Q29" i="12"/>
  <c r="P29" i="12"/>
  <c r="O29" i="12"/>
  <c r="N29" i="12"/>
  <c r="M29" i="12"/>
  <c r="L29" i="12"/>
  <c r="K29" i="12"/>
  <c r="T28" i="12"/>
  <c r="S28" i="12"/>
  <c r="R28" i="12"/>
  <c r="Q28" i="12"/>
  <c r="P28" i="12"/>
  <c r="O28" i="12"/>
  <c r="N28" i="12"/>
  <c r="M28" i="12"/>
  <c r="L28" i="12"/>
  <c r="K28" i="12"/>
  <c r="T27" i="12"/>
  <c r="S27" i="12"/>
  <c r="R27" i="12"/>
  <c r="Q27" i="12"/>
  <c r="P27" i="12"/>
  <c r="O27" i="12"/>
  <c r="N27" i="12"/>
  <c r="M27" i="12"/>
  <c r="L27" i="12"/>
  <c r="K27" i="12"/>
  <c r="T24" i="12"/>
  <c r="S24" i="12"/>
  <c r="R24" i="12"/>
  <c r="Q24" i="12"/>
  <c r="P24" i="12"/>
  <c r="O24" i="12"/>
  <c r="N24" i="12"/>
  <c r="M24" i="12"/>
  <c r="L24" i="12"/>
  <c r="K24" i="12"/>
  <c r="T23" i="12"/>
  <c r="S23" i="12"/>
  <c r="R23" i="12"/>
  <c r="Q23" i="12"/>
  <c r="P23" i="12"/>
  <c r="O23" i="12"/>
  <c r="N23" i="12"/>
  <c r="M23" i="12"/>
  <c r="L23" i="12"/>
  <c r="K23" i="12"/>
  <c r="T22" i="12"/>
  <c r="S22" i="12"/>
  <c r="R22" i="12"/>
  <c r="Q22" i="12"/>
  <c r="P22" i="12"/>
  <c r="O22" i="12"/>
  <c r="N22" i="12"/>
  <c r="M22" i="12"/>
  <c r="L22" i="12"/>
  <c r="K22" i="12"/>
  <c r="T21" i="12"/>
  <c r="S21" i="12"/>
  <c r="R21" i="12"/>
  <c r="Q21" i="12"/>
  <c r="P21" i="12"/>
  <c r="O21" i="12"/>
  <c r="N21" i="12"/>
  <c r="M21" i="12"/>
  <c r="L21" i="12"/>
  <c r="K21" i="12"/>
  <c r="T20" i="12"/>
  <c r="S20" i="12"/>
  <c r="R20" i="12"/>
  <c r="Q20" i="12"/>
  <c r="P20" i="12"/>
  <c r="O20" i="12"/>
  <c r="N20" i="12"/>
  <c r="M20" i="12"/>
  <c r="L20" i="12"/>
  <c r="K20" i="12"/>
  <c r="T19" i="12"/>
  <c r="S19" i="12"/>
  <c r="R19" i="12"/>
  <c r="Q19" i="12"/>
  <c r="P19" i="12"/>
  <c r="O19" i="12"/>
  <c r="N19" i="12"/>
  <c r="M19" i="12"/>
  <c r="L19" i="12"/>
  <c r="K19" i="12"/>
  <c r="T18" i="12"/>
  <c r="S18" i="12"/>
  <c r="R18" i="12"/>
  <c r="Q18" i="12"/>
  <c r="P18" i="12"/>
  <c r="O18" i="12"/>
  <c r="N18" i="12"/>
  <c r="M18" i="12"/>
  <c r="L18" i="12"/>
  <c r="K18" i="12"/>
  <c r="T17" i="12"/>
  <c r="S17" i="12"/>
  <c r="R17" i="12"/>
  <c r="Q17" i="12"/>
  <c r="P17" i="12"/>
  <c r="O17" i="12"/>
  <c r="N17" i="12"/>
  <c r="M17" i="12"/>
  <c r="L17" i="12"/>
  <c r="K17" i="12"/>
  <c r="T16" i="12"/>
  <c r="S16" i="12"/>
  <c r="R16" i="12"/>
  <c r="Q16" i="12"/>
  <c r="P16" i="12"/>
  <c r="O16" i="12"/>
  <c r="N16" i="12"/>
  <c r="M16" i="12"/>
  <c r="L16" i="12"/>
  <c r="K16" i="12"/>
  <c r="T15" i="12"/>
  <c r="S15" i="12"/>
  <c r="R15" i="12"/>
  <c r="Q15" i="12"/>
  <c r="P15" i="12"/>
  <c r="O15" i="12"/>
  <c r="N15" i="12"/>
  <c r="M15" i="12"/>
  <c r="L15" i="12"/>
  <c r="K15" i="12"/>
  <c r="T14" i="12"/>
  <c r="S14" i="12"/>
  <c r="R14" i="12"/>
  <c r="Q14" i="12"/>
  <c r="P14" i="12"/>
  <c r="O14" i="12"/>
  <c r="N14" i="12"/>
  <c r="M14" i="12"/>
  <c r="L14" i="12"/>
  <c r="K14" i="12"/>
  <c r="T13" i="12"/>
  <c r="S13" i="12"/>
  <c r="R13" i="12"/>
  <c r="Q13" i="12"/>
  <c r="P13" i="12"/>
  <c r="O13" i="12"/>
  <c r="N13" i="12"/>
  <c r="M13" i="12"/>
  <c r="L13" i="12"/>
  <c r="K13" i="12"/>
  <c r="T12" i="12"/>
  <c r="S12" i="12"/>
  <c r="R12" i="12"/>
  <c r="Q12" i="12"/>
  <c r="P12" i="12"/>
  <c r="O12" i="12"/>
  <c r="N12" i="12"/>
  <c r="M12" i="12"/>
  <c r="L12" i="12"/>
  <c r="K12" i="12"/>
  <c r="G150" i="12"/>
  <c r="G149" i="12"/>
  <c r="G148" i="12"/>
  <c r="G147" i="12"/>
  <c r="G146" i="12"/>
  <c r="G145" i="12"/>
  <c r="G144" i="12"/>
  <c r="G142" i="12"/>
  <c r="G141" i="12"/>
  <c r="G140" i="12"/>
  <c r="G139" i="12"/>
  <c r="G137" i="12"/>
  <c r="G136" i="12"/>
  <c r="G135" i="12"/>
  <c r="G134" i="12"/>
  <c r="G133" i="12"/>
  <c r="G132" i="12"/>
  <c r="G131" i="12"/>
  <c r="G130" i="12"/>
  <c r="G129" i="12"/>
  <c r="G128" i="12"/>
  <c r="G127" i="12"/>
  <c r="G126" i="12"/>
  <c r="G125" i="12"/>
  <c r="G123" i="12"/>
  <c r="G122" i="12"/>
  <c r="G121" i="12"/>
  <c r="G120" i="12"/>
  <c r="G119" i="12"/>
  <c r="G118" i="12"/>
  <c r="G117" i="12"/>
  <c r="G116" i="12"/>
  <c r="G115" i="12"/>
  <c r="G114" i="12"/>
  <c r="G113" i="12"/>
  <c r="G112" i="12"/>
  <c r="G109" i="12"/>
  <c r="G108" i="12"/>
  <c r="G107" i="12"/>
  <c r="G106" i="12"/>
  <c r="G105" i="12"/>
  <c r="G104" i="12"/>
  <c r="G103" i="12"/>
  <c r="G102" i="12"/>
  <c r="G101" i="12"/>
  <c r="G100" i="12"/>
  <c r="G99" i="12"/>
  <c r="G98" i="12"/>
  <c r="G97" i="12"/>
  <c r="G96" i="12"/>
  <c r="G95" i="12"/>
  <c r="G94" i="12"/>
  <c r="G93" i="12"/>
  <c r="G91" i="12"/>
  <c r="G90" i="12"/>
  <c r="G89" i="12"/>
  <c r="G88" i="12"/>
  <c r="G87" i="12"/>
  <c r="G86" i="12"/>
  <c r="G85" i="12"/>
  <c r="G84" i="12"/>
  <c r="G83" i="12"/>
  <c r="G82" i="12"/>
  <c r="G80" i="12"/>
  <c r="G79" i="12"/>
  <c r="G78" i="12"/>
  <c r="G77" i="12"/>
  <c r="G76" i="12"/>
  <c r="G74" i="12"/>
  <c r="G73" i="12"/>
  <c r="G72" i="12"/>
  <c r="G71" i="12"/>
  <c r="G70" i="12"/>
  <c r="G69" i="12"/>
  <c r="G68" i="12"/>
  <c r="G67" i="12"/>
  <c r="G66" i="12"/>
  <c r="G65" i="12"/>
  <c r="G62" i="12"/>
  <c r="G61" i="12"/>
  <c r="G60" i="12"/>
  <c r="G59" i="12"/>
  <c r="G58" i="12"/>
  <c r="G57" i="12"/>
  <c r="G56" i="12"/>
  <c r="G55" i="12"/>
  <c r="G54" i="12"/>
  <c r="G53" i="12"/>
  <c r="G52" i="12"/>
  <c r="G51" i="12"/>
  <c r="G50" i="12"/>
  <c r="G48" i="12"/>
  <c r="G47" i="12"/>
  <c r="G46" i="12"/>
  <c r="G45" i="12"/>
  <c r="G44" i="12"/>
  <c r="G43" i="12"/>
  <c r="G42" i="12"/>
  <c r="G41" i="12"/>
  <c r="G40" i="12"/>
  <c r="G39" i="12"/>
  <c r="G37" i="12"/>
  <c r="G36" i="12"/>
  <c r="G35" i="12"/>
  <c r="G34" i="12"/>
  <c r="G33" i="12"/>
  <c r="G32" i="12"/>
  <c r="G31" i="12"/>
  <c r="G30" i="12"/>
  <c r="G29" i="12"/>
  <c r="G28" i="12"/>
  <c r="G27" i="12"/>
  <c r="G24" i="12"/>
  <c r="G23" i="12"/>
  <c r="G22" i="12"/>
  <c r="G21" i="12"/>
  <c r="G20" i="12"/>
  <c r="G19" i="12"/>
  <c r="G18" i="12"/>
  <c r="G17" i="12"/>
  <c r="G16" i="12"/>
  <c r="G15" i="12"/>
  <c r="G14" i="12"/>
  <c r="G13" i="12"/>
  <c r="G12" i="12"/>
  <c r="G150" i="13"/>
  <c r="G149" i="13"/>
  <c r="G148" i="13"/>
  <c r="G147" i="13"/>
  <c r="G146" i="13"/>
  <c r="G145" i="13"/>
  <c r="G144" i="13"/>
  <c r="G142" i="13"/>
  <c r="G141" i="13"/>
  <c r="G140" i="13"/>
  <c r="G139" i="13"/>
  <c r="G137" i="13"/>
  <c r="G136" i="13"/>
  <c r="G135" i="13"/>
  <c r="G134" i="13"/>
  <c r="G133" i="13"/>
  <c r="G132" i="13"/>
  <c r="G131" i="13"/>
  <c r="G130" i="13"/>
  <c r="G129" i="13"/>
  <c r="G128" i="13"/>
  <c r="G127" i="13"/>
  <c r="G126" i="13"/>
  <c r="G125" i="13"/>
  <c r="G123" i="13"/>
  <c r="G122" i="13"/>
  <c r="G121" i="13"/>
  <c r="G120" i="13"/>
  <c r="G119" i="13"/>
  <c r="G118" i="13"/>
  <c r="G117" i="13"/>
  <c r="G116" i="13"/>
  <c r="G115" i="13"/>
  <c r="G114" i="13"/>
  <c r="G113" i="13"/>
  <c r="G112" i="13"/>
  <c r="G109" i="13"/>
  <c r="G108" i="13"/>
  <c r="G107" i="13"/>
  <c r="G106" i="13"/>
  <c r="G105" i="13"/>
  <c r="G104" i="13"/>
  <c r="G103" i="13"/>
  <c r="G102" i="13"/>
  <c r="G101" i="13"/>
  <c r="G100" i="13"/>
  <c r="G99" i="13"/>
  <c r="G98" i="13"/>
  <c r="G97" i="13"/>
  <c r="G96" i="13"/>
  <c r="G95" i="13"/>
  <c r="G94" i="13"/>
  <c r="G93" i="13"/>
  <c r="G91" i="13"/>
  <c r="G90" i="13"/>
  <c r="G89" i="13"/>
  <c r="G88" i="13"/>
  <c r="G87" i="13"/>
  <c r="G86" i="13"/>
  <c r="G85" i="13"/>
  <c r="G84" i="13"/>
  <c r="G83" i="13"/>
  <c r="G82" i="13"/>
  <c r="G80" i="13"/>
  <c r="G79" i="13"/>
  <c r="G78" i="13"/>
  <c r="G77" i="13"/>
  <c r="G76" i="13"/>
  <c r="G74" i="13"/>
  <c r="G73" i="13"/>
  <c r="G72" i="13"/>
  <c r="G71" i="13"/>
  <c r="G70" i="13"/>
  <c r="G69" i="13"/>
  <c r="G68" i="13"/>
  <c r="G67" i="13"/>
  <c r="G66" i="13"/>
  <c r="G65" i="13"/>
  <c r="G62" i="13"/>
  <c r="G61" i="13"/>
  <c r="G60" i="13"/>
  <c r="G59" i="13"/>
  <c r="G58" i="13"/>
  <c r="G57" i="13"/>
  <c r="G56" i="13"/>
  <c r="G55" i="13"/>
  <c r="G54" i="13"/>
  <c r="G53" i="13"/>
  <c r="G52" i="13"/>
  <c r="G51" i="13"/>
  <c r="G50" i="13"/>
  <c r="G48" i="13"/>
  <c r="G47" i="13"/>
  <c r="G46" i="13"/>
  <c r="G45" i="13"/>
  <c r="G44" i="13"/>
  <c r="G43" i="13"/>
  <c r="G42" i="13"/>
  <c r="G41" i="13"/>
  <c r="G40" i="13"/>
  <c r="G39" i="13"/>
  <c r="G37" i="13"/>
  <c r="G36" i="13"/>
  <c r="G35" i="13"/>
  <c r="G34" i="13"/>
  <c r="G33" i="13"/>
  <c r="G32" i="13"/>
  <c r="G31" i="13"/>
  <c r="G30" i="13"/>
  <c r="G29" i="13"/>
  <c r="G28" i="13"/>
  <c r="G27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T150" i="9"/>
  <c r="T149" i="9"/>
  <c r="T148" i="9"/>
  <c r="T147" i="9"/>
  <c r="T146" i="9"/>
  <c r="T145" i="9"/>
  <c r="T144" i="9"/>
  <c r="T142" i="9"/>
  <c r="T141" i="9"/>
  <c r="T140" i="9"/>
  <c r="T139" i="9"/>
  <c r="T137" i="9"/>
  <c r="T136" i="9"/>
  <c r="T135" i="9"/>
  <c r="T134" i="9"/>
  <c r="T133" i="9"/>
  <c r="T132" i="9"/>
  <c r="T131" i="9"/>
  <c r="T130" i="9"/>
  <c r="T129" i="9"/>
  <c r="T128" i="9"/>
  <c r="T127" i="9"/>
  <c r="T126" i="9"/>
  <c r="T125" i="9"/>
  <c r="T123" i="9"/>
  <c r="T122" i="9"/>
  <c r="T121" i="9"/>
  <c r="T120" i="9"/>
  <c r="T119" i="9"/>
  <c r="T118" i="9"/>
  <c r="T117" i="9"/>
  <c r="T116" i="9"/>
  <c r="T115" i="9"/>
  <c r="T114" i="9"/>
  <c r="T113" i="9"/>
  <c r="T112" i="9"/>
  <c r="T110" i="9"/>
  <c r="T109" i="9"/>
  <c r="T108" i="9"/>
  <c r="T107" i="9"/>
  <c r="T106" i="9"/>
  <c r="T105" i="9"/>
  <c r="T104" i="9"/>
  <c r="T103" i="9"/>
  <c r="T102" i="9"/>
  <c r="T101" i="9"/>
  <c r="T100" i="9"/>
  <c r="T99" i="9"/>
  <c r="T98" i="9"/>
  <c r="T97" i="9"/>
  <c r="T96" i="9"/>
  <c r="T95" i="9"/>
  <c r="T94" i="9"/>
  <c r="T93" i="9"/>
  <c r="T91" i="9"/>
  <c r="T90" i="9"/>
  <c r="T89" i="9"/>
  <c r="T88" i="9"/>
  <c r="T87" i="9"/>
  <c r="T86" i="9"/>
  <c r="T85" i="9"/>
  <c r="T84" i="9"/>
  <c r="T83" i="9"/>
  <c r="T82" i="9"/>
  <c r="T80" i="9"/>
  <c r="T79" i="9"/>
  <c r="T78" i="9"/>
  <c r="T77" i="9"/>
  <c r="T76" i="9"/>
  <c r="T74" i="9"/>
  <c r="T73" i="9"/>
  <c r="T72" i="9"/>
  <c r="T71" i="9"/>
  <c r="T70" i="9"/>
  <c r="T69" i="9"/>
  <c r="T68" i="9"/>
  <c r="T67" i="9"/>
  <c r="T66" i="9"/>
  <c r="T65" i="9"/>
  <c r="T62" i="9"/>
  <c r="T61" i="9"/>
  <c r="T60" i="9"/>
  <c r="T59" i="9"/>
  <c r="T58" i="9"/>
  <c r="T57" i="9"/>
  <c r="T56" i="9"/>
  <c r="T55" i="9"/>
  <c r="T54" i="9"/>
  <c r="T53" i="9"/>
  <c r="T52" i="9"/>
  <c r="T51" i="9"/>
  <c r="T50" i="9"/>
  <c r="T48" i="9"/>
  <c r="T47" i="9"/>
  <c r="T46" i="9"/>
  <c r="T45" i="9"/>
  <c r="T44" i="9"/>
  <c r="T43" i="9"/>
  <c r="T42" i="9"/>
  <c r="T41" i="9"/>
  <c r="T40" i="9"/>
  <c r="T39" i="9"/>
  <c r="T37" i="9"/>
  <c r="T36" i="9"/>
  <c r="T35" i="9"/>
  <c r="T34" i="9"/>
  <c r="T33" i="9"/>
  <c r="T32" i="9"/>
  <c r="T31" i="9"/>
  <c r="T30" i="9"/>
  <c r="T29" i="9"/>
  <c r="T28" i="9"/>
  <c r="T27" i="9"/>
  <c r="T24" i="9"/>
  <c r="T23" i="9"/>
  <c r="T22" i="9"/>
  <c r="T21" i="9"/>
  <c r="T20" i="9"/>
  <c r="T19" i="9"/>
  <c r="T18" i="9"/>
  <c r="T17" i="9"/>
  <c r="T16" i="9"/>
  <c r="T15" i="9"/>
  <c r="T14" i="9"/>
  <c r="T13" i="9"/>
  <c r="T12" i="9"/>
  <c r="N26" i="9"/>
  <c r="F26" i="9"/>
  <c r="U150" i="2"/>
  <c r="U149" i="2"/>
  <c r="U148" i="2"/>
  <c r="U147" i="2"/>
  <c r="U146" i="2"/>
  <c r="U145" i="2"/>
  <c r="U144" i="2"/>
  <c r="U142" i="2"/>
  <c r="U141" i="2"/>
  <c r="U140" i="2"/>
  <c r="U139" i="2"/>
  <c r="U137" i="2"/>
  <c r="U136" i="2"/>
  <c r="U135" i="2"/>
  <c r="U134" i="2"/>
  <c r="U133" i="2"/>
  <c r="U132" i="2"/>
  <c r="U131" i="2"/>
  <c r="U130" i="2"/>
  <c r="U129" i="2"/>
  <c r="U128" i="2"/>
  <c r="U127" i="2"/>
  <c r="U126" i="2"/>
  <c r="U125" i="2"/>
  <c r="U123" i="2"/>
  <c r="U122" i="2"/>
  <c r="U121" i="2"/>
  <c r="U120" i="2"/>
  <c r="U119" i="2"/>
  <c r="U118" i="2"/>
  <c r="U117" i="2"/>
  <c r="U116" i="2"/>
  <c r="U115" i="2"/>
  <c r="U114" i="2"/>
  <c r="U113" i="2"/>
  <c r="U112" i="2"/>
  <c r="U110" i="2"/>
  <c r="U109" i="2"/>
  <c r="U108" i="2"/>
  <c r="U107" i="2"/>
  <c r="U106" i="2"/>
  <c r="U105" i="2"/>
  <c r="U104" i="2"/>
  <c r="U103" i="2"/>
  <c r="U102" i="2"/>
  <c r="U101" i="2"/>
  <c r="U100" i="2"/>
  <c r="U99" i="2"/>
  <c r="U98" i="2"/>
  <c r="U97" i="2"/>
  <c r="U96" i="2"/>
  <c r="U95" i="2"/>
  <c r="U94" i="2"/>
  <c r="U93" i="2"/>
  <c r="U91" i="2"/>
  <c r="U90" i="2"/>
  <c r="U89" i="2"/>
  <c r="U88" i="2"/>
  <c r="U87" i="2"/>
  <c r="U86" i="2"/>
  <c r="U85" i="2"/>
  <c r="U84" i="2"/>
  <c r="U83" i="2"/>
  <c r="U82" i="2"/>
  <c r="U80" i="2"/>
  <c r="U79" i="2"/>
  <c r="U78" i="2"/>
  <c r="U77" i="2"/>
  <c r="U76" i="2"/>
  <c r="U74" i="2"/>
  <c r="U73" i="2"/>
  <c r="U72" i="2"/>
  <c r="U71" i="2"/>
  <c r="U70" i="2"/>
  <c r="U69" i="2"/>
  <c r="U68" i="2"/>
  <c r="U67" i="2"/>
  <c r="U66" i="2"/>
  <c r="U65" i="2"/>
  <c r="U62" i="2"/>
  <c r="U61" i="2"/>
  <c r="U60" i="2"/>
  <c r="U59" i="2"/>
  <c r="U58" i="2"/>
  <c r="U57" i="2"/>
  <c r="U56" i="2"/>
  <c r="U55" i="2"/>
  <c r="U54" i="2"/>
  <c r="U53" i="2"/>
  <c r="U52" i="2"/>
  <c r="U51" i="2"/>
  <c r="U50" i="2"/>
  <c r="U48" i="2"/>
  <c r="U47" i="2"/>
  <c r="U46" i="2"/>
  <c r="U45" i="2"/>
  <c r="U44" i="2"/>
  <c r="U43" i="2"/>
  <c r="U42" i="2"/>
  <c r="U41" i="2"/>
  <c r="U40" i="2"/>
  <c r="U39" i="2"/>
  <c r="U37" i="2"/>
  <c r="U36" i="2"/>
  <c r="U35" i="2"/>
  <c r="U34" i="2"/>
  <c r="U33" i="2"/>
  <c r="U32" i="2"/>
  <c r="U31" i="2"/>
  <c r="U30" i="2"/>
  <c r="U29" i="2"/>
  <c r="U28" i="2"/>
  <c r="U27" i="2"/>
  <c r="U24" i="2"/>
  <c r="U23" i="2"/>
  <c r="U22" i="2"/>
  <c r="U21" i="2"/>
  <c r="U20" i="2"/>
  <c r="U19" i="2"/>
  <c r="U18" i="2"/>
  <c r="U17" i="2"/>
  <c r="U16" i="2"/>
  <c r="U15" i="2"/>
  <c r="U14" i="2"/>
  <c r="U13" i="2"/>
  <c r="U12" i="2"/>
  <c r="U150" i="1"/>
  <c r="U149" i="1"/>
  <c r="U148" i="1"/>
  <c r="U147" i="1"/>
  <c r="U146" i="1"/>
  <c r="U145" i="1"/>
  <c r="U144" i="1"/>
  <c r="U142" i="1"/>
  <c r="U141" i="1"/>
  <c r="U140" i="1"/>
  <c r="U139" i="1"/>
  <c r="U137" i="1"/>
  <c r="U136" i="1"/>
  <c r="U135" i="1"/>
  <c r="U134" i="1"/>
  <c r="U133" i="1"/>
  <c r="U132" i="1"/>
  <c r="U131" i="1"/>
  <c r="U130" i="1"/>
  <c r="U129" i="1"/>
  <c r="U128" i="1"/>
  <c r="U127" i="1"/>
  <c r="U126" i="1"/>
  <c r="U125" i="1"/>
  <c r="U123" i="1"/>
  <c r="U122" i="1"/>
  <c r="U121" i="1"/>
  <c r="U120" i="1"/>
  <c r="U119" i="1"/>
  <c r="U118" i="1"/>
  <c r="U117" i="1"/>
  <c r="U116" i="1"/>
  <c r="U115" i="1"/>
  <c r="U114" i="1"/>
  <c r="U113" i="1"/>
  <c r="U112" i="1"/>
  <c r="U110" i="1"/>
  <c r="U109" i="1"/>
  <c r="U108" i="1"/>
  <c r="U107" i="1"/>
  <c r="U106" i="1"/>
  <c r="U105" i="1"/>
  <c r="U104" i="1"/>
  <c r="U103" i="1"/>
  <c r="U102" i="1"/>
  <c r="U101" i="1"/>
  <c r="U100" i="1"/>
  <c r="U99" i="1"/>
  <c r="U98" i="1"/>
  <c r="U97" i="1"/>
  <c r="U96" i="1"/>
  <c r="U95" i="1"/>
  <c r="U94" i="1"/>
  <c r="U93" i="1"/>
  <c r="U91" i="1"/>
  <c r="U90" i="1"/>
  <c r="U89" i="1"/>
  <c r="U88" i="1"/>
  <c r="U87" i="1"/>
  <c r="U86" i="1"/>
  <c r="U85" i="1"/>
  <c r="U84" i="1"/>
  <c r="U83" i="1"/>
  <c r="U82" i="1"/>
  <c r="U80" i="1"/>
  <c r="U79" i="1"/>
  <c r="U78" i="1"/>
  <c r="U77" i="1"/>
  <c r="U76" i="1"/>
  <c r="U74" i="1"/>
  <c r="U73" i="1"/>
  <c r="U72" i="1"/>
  <c r="U71" i="1"/>
  <c r="U70" i="1"/>
  <c r="U69" i="1"/>
  <c r="U68" i="1"/>
  <c r="U67" i="1"/>
  <c r="U66" i="1"/>
  <c r="U65" i="1"/>
  <c r="U62" i="1"/>
  <c r="U61" i="1"/>
  <c r="U60" i="1"/>
  <c r="U59" i="1"/>
  <c r="U58" i="1"/>
  <c r="U57" i="1"/>
  <c r="U56" i="1"/>
  <c r="U55" i="1"/>
  <c r="U54" i="1"/>
  <c r="U53" i="1"/>
  <c r="U52" i="1"/>
  <c r="U51" i="1"/>
  <c r="U50" i="1"/>
  <c r="U48" i="1"/>
  <c r="U47" i="1"/>
  <c r="U46" i="1"/>
  <c r="U45" i="1"/>
  <c r="U44" i="1"/>
  <c r="U43" i="1"/>
  <c r="U42" i="1"/>
  <c r="U41" i="1"/>
  <c r="U40" i="1"/>
  <c r="U39" i="1"/>
  <c r="U37" i="1"/>
  <c r="U36" i="1"/>
  <c r="U35" i="1"/>
  <c r="U34" i="1"/>
  <c r="U33" i="1"/>
  <c r="U32" i="1"/>
  <c r="U31" i="1"/>
  <c r="U30" i="1"/>
  <c r="U29" i="1"/>
  <c r="U28" i="1"/>
  <c r="U27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L26" i="28"/>
  <c r="K26" i="28"/>
  <c r="G26" i="12" l="1"/>
  <c r="Y111" i="12"/>
  <c r="S64" i="12"/>
  <c r="O111" i="12"/>
  <c r="Z26" i="12"/>
  <c r="AD64" i="12"/>
  <c r="Z111" i="12"/>
  <c r="G64" i="12"/>
  <c r="L64" i="12"/>
  <c r="T64" i="12"/>
  <c r="P111" i="12"/>
  <c r="AE64" i="12"/>
  <c r="AA111" i="12"/>
  <c r="G111" i="13"/>
  <c r="Q111" i="12"/>
  <c r="X64" i="12"/>
  <c r="AF64" i="12"/>
  <c r="AB111" i="12"/>
  <c r="K64" i="12"/>
  <c r="M64" i="12"/>
  <c r="N64" i="12"/>
  <c r="R111" i="12"/>
  <c r="Y64" i="12"/>
  <c r="AG64" i="12"/>
  <c r="AC111" i="12"/>
  <c r="K111" i="12"/>
  <c r="S111" i="12"/>
  <c r="Z64" i="12"/>
  <c r="AD111" i="12"/>
  <c r="G111" i="12"/>
  <c r="G64" i="13"/>
  <c r="O64" i="12"/>
  <c r="P64" i="12"/>
  <c r="L111" i="12"/>
  <c r="T111" i="12"/>
  <c r="AA64" i="12"/>
  <c r="AE111" i="12"/>
  <c r="P26" i="12"/>
  <c r="T26" i="9"/>
  <c r="O26" i="12"/>
  <c r="AA26" i="12"/>
  <c r="U64" i="2"/>
  <c r="U26" i="2"/>
  <c r="Q26" i="12"/>
  <c r="AB26" i="12"/>
  <c r="R26" i="12"/>
  <c r="AC26" i="12"/>
  <c r="K26" i="12"/>
  <c r="S26" i="12"/>
  <c r="AD26" i="12"/>
  <c r="L26" i="12"/>
  <c r="T26" i="12"/>
  <c r="AE26" i="12"/>
  <c r="M26" i="12"/>
  <c r="X26" i="12"/>
  <c r="AF26" i="12"/>
  <c r="U26" i="1"/>
  <c r="U64" i="1"/>
  <c r="N26" i="12"/>
  <c r="Y26" i="12"/>
  <c r="AG26" i="12"/>
  <c r="L26" i="22"/>
  <c r="G26" i="5"/>
  <c r="AC26" i="13"/>
  <c r="L26" i="10"/>
  <c r="H26" i="1"/>
  <c r="F26" i="2"/>
  <c r="N26" i="2"/>
  <c r="K26" i="9"/>
  <c r="L26" i="5"/>
  <c r="I26" i="22"/>
  <c r="K26" i="10"/>
  <c r="G26" i="1"/>
  <c r="E26" i="2"/>
  <c r="M26" i="2"/>
  <c r="E26" i="28"/>
  <c r="M26" i="28"/>
  <c r="E26" i="10"/>
  <c r="M26" i="10"/>
  <c r="I26" i="1"/>
  <c r="G26" i="2"/>
  <c r="Z26" i="2"/>
  <c r="L26" i="9"/>
  <c r="J26" i="22"/>
  <c r="E26" i="5"/>
  <c r="M26" i="5"/>
  <c r="AA26" i="13"/>
  <c r="H26" i="2"/>
  <c r="E26" i="9"/>
  <c r="M26" i="9"/>
  <c r="K26" i="22"/>
  <c r="F26" i="5"/>
  <c r="N26" i="5"/>
  <c r="K26" i="13"/>
  <c r="AB26" i="13"/>
  <c r="N26" i="28"/>
  <c r="N26" i="10"/>
  <c r="J26" i="1"/>
  <c r="F26" i="28"/>
  <c r="H26" i="28"/>
  <c r="H26" i="10"/>
  <c r="G26" i="9"/>
  <c r="E26" i="22"/>
  <c r="AD26" i="13"/>
  <c r="Z26" i="13"/>
  <c r="G26" i="28"/>
  <c r="G26" i="10"/>
  <c r="K26" i="1"/>
  <c r="L26" i="1"/>
  <c r="H26" i="5"/>
  <c r="I26" i="28"/>
  <c r="R26" i="28"/>
  <c r="I26" i="10"/>
  <c r="E26" i="1"/>
  <c r="M26" i="1"/>
  <c r="K26" i="2"/>
  <c r="H26" i="9"/>
  <c r="F26" i="22"/>
  <c r="N26" i="22"/>
  <c r="I26" i="5"/>
  <c r="G26" i="13"/>
  <c r="F26" i="10"/>
  <c r="I26" i="2"/>
  <c r="J26" i="2"/>
  <c r="M26" i="22"/>
  <c r="J26" i="28"/>
  <c r="J26" i="10"/>
  <c r="F26" i="1"/>
  <c r="N26" i="1"/>
  <c r="L26" i="2"/>
  <c r="E26" i="3"/>
  <c r="I26" i="9"/>
  <c r="G26" i="22"/>
  <c r="J26" i="5"/>
  <c r="J26" i="9"/>
  <c r="H26" i="22"/>
  <c r="K26" i="5"/>
  <c r="E150" i="33"/>
  <c r="E149" i="33"/>
  <c r="E148" i="33"/>
  <c r="E147" i="33"/>
  <c r="E146" i="33"/>
  <c r="E145" i="33"/>
  <c r="E144" i="33"/>
  <c r="E142" i="33"/>
  <c r="E141" i="33"/>
  <c r="E140" i="33"/>
  <c r="E139" i="33"/>
  <c r="E137" i="33"/>
  <c r="E136" i="33"/>
  <c r="E135" i="33"/>
  <c r="E134" i="33"/>
  <c r="E133" i="33"/>
  <c r="E132" i="33"/>
  <c r="E131" i="33"/>
  <c r="E130" i="33"/>
  <c r="E129" i="33"/>
  <c r="E128" i="33"/>
  <c r="E127" i="33"/>
  <c r="E126" i="33"/>
  <c r="E125" i="33"/>
  <c r="E123" i="33"/>
  <c r="E122" i="33"/>
  <c r="E121" i="33"/>
  <c r="E120" i="33"/>
  <c r="E119" i="33"/>
  <c r="E118" i="33"/>
  <c r="E117" i="33"/>
  <c r="E116" i="33"/>
  <c r="E115" i="33"/>
  <c r="E114" i="33"/>
  <c r="E113" i="33"/>
  <c r="E112" i="33"/>
  <c r="E109" i="33"/>
  <c r="E108" i="33"/>
  <c r="E107" i="33"/>
  <c r="E106" i="33"/>
  <c r="E105" i="33"/>
  <c r="E104" i="33"/>
  <c r="E103" i="33"/>
  <c r="E102" i="33"/>
  <c r="E101" i="33"/>
  <c r="E100" i="33"/>
  <c r="E99" i="33"/>
  <c r="E98" i="33"/>
  <c r="E97" i="33"/>
  <c r="E96" i="33"/>
  <c r="E95" i="33"/>
  <c r="E94" i="33"/>
  <c r="E93" i="33"/>
  <c r="E91" i="33"/>
  <c r="E90" i="33"/>
  <c r="E89" i="33"/>
  <c r="E88" i="33"/>
  <c r="E87" i="33"/>
  <c r="E86" i="33"/>
  <c r="E85" i="33"/>
  <c r="E84" i="33"/>
  <c r="E83" i="33"/>
  <c r="E82" i="33"/>
  <c r="E80" i="33"/>
  <c r="E79" i="33"/>
  <c r="E78" i="33"/>
  <c r="E77" i="33"/>
  <c r="E76" i="33"/>
  <c r="E74" i="33"/>
  <c r="E73" i="33"/>
  <c r="E72" i="33"/>
  <c r="E71" i="33"/>
  <c r="E70" i="33"/>
  <c r="E69" i="33"/>
  <c r="E68" i="33"/>
  <c r="E67" i="33"/>
  <c r="E66" i="33"/>
  <c r="E65" i="33"/>
  <c r="E62" i="33"/>
  <c r="E61" i="33"/>
  <c r="E60" i="33"/>
  <c r="E59" i="33"/>
  <c r="E58" i="33"/>
  <c r="E57" i="33"/>
  <c r="E56" i="33"/>
  <c r="E55" i="33"/>
  <c r="E54" i="33"/>
  <c r="E53" i="33"/>
  <c r="E52" i="33"/>
  <c r="E51" i="33"/>
  <c r="E50" i="33"/>
  <c r="E48" i="33"/>
  <c r="E47" i="33"/>
  <c r="E46" i="33"/>
  <c r="E45" i="33"/>
  <c r="E44" i="33"/>
  <c r="E43" i="33"/>
  <c r="E42" i="33"/>
  <c r="E41" i="33"/>
  <c r="E40" i="33"/>
  <c r="E39" i="33"/>
  <c r="E37" i="33"/>
  <c r="E36" i="33"/>
  <c r="E35" i="33"/>
  <c r="E34" i="33"/>
  <c r="E33" i="33"/>
  <c r="E32" i="33"/>
  <c r="E31" i="33"/>
  <c r="E30" i="33"/>
  <c r="E29" i="33"/>
  <c r="E28" i="33"/>
  <c r="E27" i="33"/>
  <c r="E24" i="33"/>
  <c r="E23" i="33"/>
  <c r="E22" i="33"/>
  <c r="E21" i="33"/>
  <c r="E20" i="33"/>
  <c r="E19" i="33"/>
  <c r="E18" i="33"/>
  <c r="E17" i="33"/>
  <c r="E16" i="33"/>
  <c r="E15" i="33"/>
  <c r="E14" i="33"/>
  <c r="E13" i="33"/>
  <c r="E12" i="33"/>
  <c r="E64" i="33" l="1"/>
  <c r="E26" i="33"/>
  <c r="AY110" i="2"/>
  <c r="T110" i="2" l="1"/>
  <c r="V110" i="2" l="1"/>
  <c r="W110" i="2"/>
  <c r="N151" i="32"/>
  <c r="N143" i="32"/>
  <c r="N38" i="32"/>
  <c r="Q12" i="32"/>
  <c r="V150" i="9"/>
  <c r="U149" i="9"/>
  <c r="U148" i="9"/>
  <c r="U147" i="9"/>
  <c r="V146" i="9"/>
  <c r="U145" i="9"/>
  <c r="V144" i="9"/>
  <c r="U142" i="9"/>
  <c r="V141" i="9"/>
  <c r="U140" i="9"/>
  <c r="U139" i="9"/>
  <c r="U137" i="9"/>
  <c r="V136" i="9"/>
  <c r="U135" i="9"/>
  <c r="V134" i="9"/>
  <c r="U133" i="9"/>
  <c r="V132" i="9"/>
  <c r="U131" i="9"/>
  <c r="U130" i="9"/>
  <c r="U129" i="9"/>
  <c r="V128" i="9"/>
  <c r="U127" i="9"/>
  <c r="V126" i="9"/>
  <c r="V125" i="9"/>
  <c r="V123" i="9"/>
  <c r="U122" i="9"/>
  <c r="U121" i="9"/>
  <c r="U120" i="9"/>
  <c r="V119" i="9"/>
  <c r="U118" i="9"/>
  <c r="V117" i="9"/>
  <c r="U116" i="9"/>
  <c r="V115" i="9"/>
  <c r="U114" i="9"/>
  <c r="U113" i="9"/>
  <c r="U112" i="9"/>
  <c r="V110" i="9"/>
  <c r="V109" i="9"/>
  <c r="U108" i="9"/>
  <c r="V107" i="9"/>
  <c r="U106" i="9"/>
  <c r="V105" i="9"/>
  <c r="U103" i="9"/>
  <c r="U102" i="9"/>
  <c r="V101" i="9"/>
  <c r="V100" i="9"/>
  <c r="V99" i="9"/>
  <c r="U98" i="9"/>
  <c r="U97" i="9"/>
  <c r="V95" i="9"/>
  <c r="U94" i="9"/>
  <c r="V93" i="9"/>
  <c r="V91" i="9"/>
  <c r="V90" i="9"/>
  <c r="U89" i="9"/>
  <c r="V88" i="9"/>
  <c r="U86" i="9"/>
  <c r="U85" i="9"/>
  <c r="V84" i="9"/>
  <c r="U83" i="9"/>
  <c r="V82" i="9"/>
  <c r="U80" i="9"/>
  <c r="V79" i="9"/>
  <c r="V77" i="9"/>
  <c r="U76" i="9"/>
  <c r="V74" i="9"/>
  <c r="U73" i="9"/>
  <c r="V72" i="9"/>
  <c r="U71" i="9"/>
  <c r="U70" i="9"/>
  <c r="U69" i="9"/>
  <c r="V68" i="9"/>
  <c r="U67" i="9"/>
  <c r="V66" i="9"/>
  <c r="U65" i="9"/>
  <c r="V62" i="9"/>
  <c r="U61" i="9"/>
  <c r="V60" i="9"/>
  <c r="V59" i="9"/>
  <c r="U58" i="9"/>
  <c r="U57" i="9"/>
  <c r="V56" i="9"/>
  <c r="V55" i="9"/>
  <c r="V54" i="9"/>
  <c r="U53" i="9"/>
  <c r="U52" i="9"/>
  <c r="V51" i="9"/>
  <c r="U50" i="9"/>
  <c r="U48" i="9"/>
  <c r="V47" i="9"/>
  <c r="V46" i="9"/>
  <c r="V45" i="9"/>
  <c r="U44" i="9"/>
  <c r="U43" i="9"/>
  <c r="V42" i="9"/>
  <c r="U41" i="9"/>
  <c r="U40" i="9"/>
  <c r="V39" i="9"/>
  <c r="V37" i="9"/>
  <c r="V36" i="9"/>
  <c r="U35" i="9"/>
  <c r="U34" i="9"/>
  <c r="V33" i="9"/>
  <c r="U32" i="9"/>
  <c r="U31" i="9"/>
  <c r="V30" i="9"/>
  <c r="U29" i="9"/>
  <c r="V28" i="9"/>
  <c r="U27" i="9"/>
  <c r="U24" i="9"/>
  <c r="V23" i="9"/>
  <c r="V22" i="9"/>
  <c r="U21" i="9"/>
  <c r="V20" i="9"/>
  <c r="U19" i="9"/>
  <c r="V18" i="9"/>
  <c r="U17" i="9"/>
  <c r="U16" i="9"/>
  <c r="V15" i="9"/>
  <c r="V14" i="9"/>
  <c r="U13" i="9"/>
  <c r="V12" i="9"/>
  <c r="V148" i="9"/>
  <c r="V147" i="9"/>
  <c r="U146" i="9"/>
  <c r="V145" i="9"/>
  <c r="V139" i="9"/>
  <c r="V137" i="9"/>
  <c r="U136" i="9"/>
  <c r="V135" i="9"/>
  <c r="V130" i="9"/>
  <c r="V129" i="9"/>
  <c r="U128" i="9"/>
  <c r="V127" i="9"/>
  <c r="V121" i="9"/>
  <c r="V120" i="9"/>
  <c r="U119" i="9"/>
  <c r="V118" i="9"/>
  <c r="V113" i="9"/>
  <c r="V112" i="9"/>
  <c r="U107" i="9"/>
  <c r="U105" i="9"/>
  <c r="V104" i="9"/>
  <c r="U104" i="9"/>
  <c r="V103" i="9"/>
  <c r="U99" i="9"/>
  <c r="V98" i="9"/>
  <c r="V97" i="9"/>
  <c r="V96" i="9"/>
  <c r="U96" i="9"/>
  <c r="U95" i="9"/>
  <c r="U90" i="9"/>
  <c r="V89" i="9"/>
  <c r="V87" i="9"/>
  <c r="U87" i="9"/>
  <c r="V86" i="9"/>
  <c r="U82" i="9"/>
  <c r="U79" i="9"/>
  <c r="V78" i="9"/>
  <c r="U78" i="9"/>
  <c r="U72" i="9"/>
  <c r="V71" i="9"/>
  <c r="V70" i="9"/>
  <c r="V69" i="9"/>
  <c r="U68" i="9"/>
  <c r="U62" i="9"/>
  <c r="V61" i="9"/>
  <c r="U59" i="9"/>
  <c r="V58" i="9"/>
  <c r="U54" i="9"/>
  <c r="U51" i="9"/>
  <c r="V50" i="9"/>
  <c r="U45" i="9"/>
  <c r="U42" i="9"/>
  <c r="V41" i="9"/>
  <c r="U36" i="9"/>
  <c r="U33" i="9"/>
  <c r="V32" i="9"/>
  <c r="U28" i="9"/>
  <c r="U22" i="9"/>
  <c r="U18" i="9"/>
  <c r="V17" i="9"/>
  <c r="U15" i="9"/>
  <c r="M138" i="9"/>
  <c r="N75" i="9"/>
  <c r="M38" i="9"/>
  <c r="W12" i="1"/>
  <c r="Q130" i="6"/>
  <c r="N81" i="9"/>
  <c r="AD110" i="4"/>
  <c r="N143" i="4"/>
  <c r="N138" i="4"/>
  <c r="N124" i="4"/>
  <c r="Q110" i="4"/>
  <c r="Q109" i="4"/>
  <c r="N92" i="4"/>
  <c r="N81" i="4"/>
  <c r="N64" i="4"/>
  <c r="N49" i="4"/>
  <c r="N38" i="4"/>
  <c r="N151" i="4"/>
  <c r="AG143" i="12"/>
  <c r="AG138" i="12"/>
  <c r="G151" i="12"/>
  <c r="G143" i="12"/>
  <c r="G49" i="12"/>
  <c r="M49" i="9" l="1"/>
  <c r="V24" i="9"/>
  <c r="V34" i="9"/>
  <c r="V43" i="9"/>
  <c r="V52" i="9"/>
  <c r="U60" i="9"/>
  <c r="V102" i="9"/>
  <c r="V114" i="9"/>
  <c r="V122" i="9"/>
  <c r="V131" i="9"/>
  <c r="V140" i="9"/>
  <c r="V149" i="9"/>
  <c r="N49" i="32"/>
  <c r="N81" i="32"/>
  <c r="N92" i="32"/>
  <c r="N124" i="32"/>
  <c r="N138" i="32"/>
  <c r="G124" i="12"/>
  <c r="T49" i="12"/>
  <c r="N111" i="4"/>
  <c r="V16" i="9"/>
  <c r="V27" i="9"/>
  <c r="V35" i="9"/>
  <c r="V44" i="9"/>
  <c r="V53" i="9"/>
  <c r="U110" i="9"/>
  <c r="T124" i="12"/>
  <c r="AG38" i="12"/>
  <c r="AG75" i="12"/>
  <c r="V31" i="9"/>
  <c r="V40" i="9"/>
  <c r="V48" i="9"/>
  <c r="V57" i="9"/>
  <c r="U88" i="9"/>
  <c r="AG49" i="12"/>
  <c r="AG81" i="12"/>
  <c r="AG92" i="12"/>
  <c r="AG124" i="12"/>
  <c r="H12" i="12"/>
  <c r="M92" i="9"/>
  <c r="V21" i="9"/>
  <c r="V67" i="9"/>
  <c r="V80" i="9"/>
  <c r="T81" i="12"/>
  <c r="G81" i="12"/>
  <c r="M64" i="9"/>
  <c r="M75" i="9"/>
  <c r="M81" i="9"/>
  <c r="M111" i="9"/>
  <c r="M124" i="9"/>
  <c r="M143" i="9"/>
  <c r="M151" i="9"/>
  <c r="U14" i="9"/>
  <c r="U77" i="9"/>
  <c r="V85" i="9"/>
  <c r="AG151" i="12"/>
  <c r="V13" i="9"/>
  <c r="V76" i="9"/>
  <c r="T38" i="12"/>
  <c r="T75" i="12"/>
  <c r="T138" i="12"/>
  <c r="T143" i="12"/>
  <c r="G38" i="12"/>
  <c r="G75" i="12"/>
  <c r="G138" i="12"/>
  <c r="T92" i="12"/>
  <c r="T151" i="12"/>
  <c r="G92" i="12"/>
  <c r="N75" i="4"/>
  <c r="N38" i="9"/>
  <c r="N49" i="9"/>
  <c r="N64" i="9"/>
  <c r="N92" i="9"/>
  <c r="N111" i="9"/>
  <c r="N124" i="9"/>
  <c r="N138" i="9"/>
  <c r="N143" i="9"/>
  <c r="N151" i="9"/>
  <c r="U23" i="9"/>
  <c r="V94" i="9"/>
  <c r="V106" i="9"/>
  <c r="U123" i="9"/>
  <c r="U132" i="9"/>
  <c r="U141" i="9"/>
  <c r="U150" i="9"/>
  <c r="U37" i="9"/>
  <c r="U46" i="9"/>
  <c r="U55" i="9"/>
  <c r="U91" i="9"/>
  <c r="U100" i="9"/>
  <c r="U125" i="9"/>
  <c r="V19" i="9"/>
  <c r="V29" i="9"/>
  <c r="V65" i="9"/>
  <c r="V73" i="9"/>
  <c r="V83" i="9"/>
  <c r="V108" i="9"/>
  <c r="V116" i="9"/>
  <c r="V133" i="9"/>
  <c r="V142" i="9"/>
  <c r="U12" i="9"/>
  <c r="U20" i="9"/>
  <c r="U30" i="9"/>
  <c r="U39" i="9"/>
  <c r="U47" i="9"/>
  <c r="U56" i="9"/>
  <c r="U66" i="9"/>
  <c r="U74" i="9"/>
  <c r="U84" i="9"/>
  <c r="U93" i="9"/>
  <c r="U101" i="9"/>
  <c r="U109" i="9"/>
  <c r="U117" i="9"/>
  <c r="U126" i="9"/>
  <c r="U134" i="9"/>
  <c r="U144" i="9"/>
  <c r="U115" i="9"/>
  <c r="N111" i="32"/>
  <c r="N75" i="32"/>
  <c r="N64" i="32"/>
  <c r="I17" i="12"/>
  <c r="V26" i="9" l="1"/>
  <c r="U26" i="9"/>
  <c r="N152" i="4"/>
  <c r="N152" i="9"/>
  <c r="M152" i="9"/>
  <c r="AG152" i="12"/>
  <c r="G152" i="12"/>
  <c r="N152" i="32"/>
  <c r="T152" i="12"/>
  <c r="N143" i="22"/>
  <c r="N81" i="22"/>
  <c r="N75" i="22"/>
  <c r="N49" i="22"/>
  <c r="AV143" i="2"/>
  <c r="AI49" i="2"/>
  <c r="N49" i="2"/>
  <c r="AI138" i="1"/>
  <c r="AI124" i="1"/>
  <c r="AI75" i="1"/>
  <c r="N111" i="1"/>
  <c r="N81" i="1"/>
  <c r="N64" i="29"/>
  <c r="N81" i="10" l="1"/>
  <c r="AV143" i="1"/>
  <c r="AV49" i="2"/>
  <c r="N81" i="6"/>
  <c r="AL109" i="2"/>
  <c r="AG26" i="13"/>
  <c r="AG38" i="13"/>
  <c r="AG92" i="13"/>
  <c r="AG143" i="13"/>
  <c r="N124" i="1"/>
  <c r="N138" i="1"/>
  <c r="AI49" i="1"/>
  <c r="N143" i="2"/>
  <c r="AI38" i="2"/>
  <c r="AI124" i="2"/>
  <c r="AI138" i="2"/>
  <c r="AL110" i="2"/>
  <c r="T81" i="13"/>
  <c r="T143" i="13"/>
  <c r="N38" i="1"/>
  <c r="N81" i="29"/>
  <c r="N75" i="28"/>
  <c r="N151" i="28"/>
  <c r="AI151" i="2"/>
  <c r="N81" i="3"/>
  <c r="N38" i="22"/>
  <c r="N81" i="5"/>
  <c r="N151" i="10"/>
  <c r="N75" i="2"/>
  <c r="N92" i="2"/>
  <c r="N151" i="2"/>
  <c r="N111" i="10"/>
  <c r="T38" i="13"/>
  <c r="N92" i="29"/>
  <c r="N124" i="29"/>
  <c r="N49" i="28"/>
  <c r="AI111" i="1"/>
  <c r="AV49" i="1"/>
  <c r="AV92" i="1"/>
  <c r="AV138" i="1"/>
  <c r="N38" i="6"/>
  <c r="N92" i="6"/>
  <c r="N111" i="6"/>
  <c r="N124" i="6"/>
  <c r="N138" i="6"/>
  <c r="N143" i="6"/>
  <c r="N49" i="29"/>
  <c r="N111" i="29"/>
  <c r="N81" i="28"/>
  <c r="N111" i="28"/>
  <c r="N124" i="28"/>
  <c r="AV111" i="1"/>
  <c r="AI143" i="2"/>
  <c r="AV38" i="2"/>
  <c r="AV111" i="2"/>
  <c r="AV124" i="2"/>
  <c r="AV138" i="2"/>
  <c r="N75" i="3"/>
  <c r="N151" i="3"/>
  <c r="N75" i="5"/>
  <c r="N151" i="5"/>
  <c r="N138" i="28"/>
  <c r="N143" i="29"/>
  <c r="N49" i="1"/>
  <c r="N92" i="1"/>
  <c r="N38" i="2"/>
  <c r="N81" i="2"/>
  <c r="N111" i="2"/>
  <c r="N124" i="2"/>
  <c r="AV92" i="2"/>
  <c r="AV151" i="2"/>
  <c r="N49" i="3"/>
  <c r="N92" i="22"/>
  <c r="N124" i="22"/>
  <c r="N138" i="22"/>
  <c r="N49" i="5"/>
  <c r="T124" i="13"/>
  <c r="T92" i="13"/>
  <c r="T111" i="13"/>
  <c r="AG49" i="13"/>
  <c r="N75" i="6"/>
  <c r="N151" i="6"/>
  <c r="N49" i="6"/>
  <c r="N38" i="10"/>
  <c r="N75" i="10"/>
  <c r="N92" i="10"/>
  <c r="N124" i="10"/>
  <c r="N138" i="10"/>
  <c r="N143" i="10"/>
  <c r="N75" i="1"/>
  <c r="N151" i="1"/>
  <c r="AI38" i="1"/>
  <c r="AI81" i="1"/>
  <c r="AI92" i="1"/>
  <c r="AI143" i="1"/>
  <c r="AI151" i="1"/>
  <c r="AV81" i="1"/>
  <c r="N138" i="2"/>
  <c r="N151" i="22"/>
  <c r="AI92" i="2"/>
  <c r="AV75" i="2"/>
  <c r="AV81" i="2"/>
  <c r="AG75" i="13"/>
  <c r="AG151" i="13"/>
  <c r="N124" i="3"/>
  <c r="AG138" i="13"/>
  <c r="N38" i="28"/>
  <c r="N92" i="28"/>
  <c r="N143" i="28"/>
  <c r="N49" i="10"/>
  <c r="T138" i="13"/>
  <c r="N38" i="29"/>
  <c r="N138" i="29"/>
  <c r="N143" i="1"/>
  <c r="AV38" i="1"/>
  <c r="AV124" i="1"/>
  <c r="T75" i="13"/>
  <c r="T151" i="13"/>
  <c r="N75" i="29"/>
  <c r="N151" i="29"/>
  <c r="AV75" i="1"/>
  <c r="AV151" i="1"/>
  <c r="AI75" i="2"/>
  <c r="AI81" i="2"/>
  <c r="N38" i="3"/>
  <c r="N92" i="3"/>
  <c r="N111" i="3"/>
  <c r="N138" i="3"/>
  <c r="N143" i="3"/>
  <c r="N38" i="5"/>
  <c r="N92" i="5"/>
  <c r="N111" i="5"/>
  <c r="N124" i="5"/>
  <c r="N138" i="5"/>
  <c r="N143" i="5"/>
  <c r="T49" i="13"/>
  <c r="AG81" i="13"/>
  <c r="AG111" i="13"/>
  <c r="AG124" i="13"/>
  <c r="AI111" i="2"/>
  <c r="N152" i="3" l="1"/>
  <c r="AV152" i="2"/>
  <c r="N152" i="1"/>
  <c r="AG152" i="13"/>
  <c r="AI152" i="2"/>
  <c r="N152" i="22"/>
  <c r="N152" i="10"/>
  <c r="N152" i="29"/>
  <c r="T152" i="13"/>
  <c r="N152" i="2"/>
  <c r="N152" i="28"/>
  <c r="AI152" i="1"/>
  <c r="N152" i="6"/>
  <c r="AV152" i="1"/>
  <c r="N152" i="5"/>
  <c r="U111" i="1"/>
  <c r="AF151" i="12"/>
  <c r="AF151" i="13"/>
  <c r="AF143" i="13"/>
  <c r="T111" i="9"/>
  <c r="I12" i="13" l="1"/>
  <c r="Q111" i="13"/>
  <c r="P111" i="13"/>
  <c r="S151" i="13"/>
  <c r="Y111" i="13"/>
  <c r="X111" i="13"/>
  <c r="AF111" i="13"/>
  <c r="AJ109" i="13"/>
  <c r="F111" i="9"/>
  <c r="J111" i="9"/>
  <c r="Q110" i="9"/>
  <c r="S151" i="12"/>
  <c r="K111" i="9"/>
  <c r="AJ110" i="13"/>
  <c r="I111" i="9"/>
  <c r="H111" i="9"/>
  <c r="G111" i="9"/>
  <c r="S38" i="13"/>
  <c r="M111" i="13"/>
  <c r="L111" i="13"/>
  <c r="K111" i="13"/>
  <c r="S111" i="13"/>
  <c r="R111" i="13"/>
  <c r="S143" i="13"/>
  <c r="AF38" i="13"/>
  <c r="AF49" i="13"/>
  <c r="AC111" i="13"/>
  <c r="AB111" i="13"/>
  <c r="Z111" i="13"/>
  <c r="AF138" i="13"/>
  <c r="W110" i="13"/>
  <c r="L111" i="9"/>
  <c r="N111" i="13"/>
  <c r="AD111" i="13"/>
  <c r="O111" i="13"/>
  <c r="S49" i="12"/>
  <c r="S143" i="12"/>
  <c r="AF38" i="12"/>
  <c r="AF49" i="12"/>
  <c r="AF75" i="12"/>
  <c r="AF138" i="12"/>
  <c r="AF92" i="13"/>
  <c r="AF75" i="13"/>
  <c r="AE111" i="13"/>
  <c r="S49" i="13"/>
  <c r="S81" i="13"/>
  <c r="S138" i="13"/>
  <c r="AF26" i="13"/>
  <c r="S38" i="12"/>
  <c r="S75" i="12"/>
  <c r="S81" i="12"/>
  <c r="S124" i="12"/>
  <c r="S138" i="12"/>
  <c r="AF92" i="12"/>
  <c r="S75" i="13"/>
  <c r="AF81" i="13"/>
  <c r="AF124" i="13"/>
  <c r="AF81" i="12"/>
  <c r="AF124" i="12"/>
  <c r="AF143" i="12"/>
  <c r="AA111" i="13"/>
  <c r="S92" i="13"/>
  <c r="S92" i="12"/>
  <c r="S124" i="13"/>
  <c r="AF152" i="12" l="1"/>
  <c r="AF152" i="13"/>
  <c r="S152" i="13"/>
  <c r="S152" i="12"/>
  <c r="U111" i="2"/>
  <c r="AM111" i="2"/>
  <c r="AN111" i="2"/>
  <c r="AO111" i="2"/>
  <c r="AP111" i="2"/>
  <c r="AQ111" i="2"/>
  <c r="AR111" i="2"/>
  <c r="AS111" i="2"/>
  <c r="AT111" i="2"/>
  <c r="AU111" i="2"/>
  <c r="AU143" i="2"/>
  <c r="AU138" i="2"/>
  <c r="AU92" i="2"/>
  <c r="AU81" i="2"/>
  <c r="AU75" i="2"/>
  <c r="AU49" i="2"/>
  <c r="AU38" i="2"/>
  <c r="AU151" i="2"/>
  <c r="AU124" i="2"/>
  <c r="Q110" i="3" l="1"/>
  <c r="AT92" i="1"/>
  <c r="AH143" i="2"/>
  <c r="AE111" i="2"/>
  <c r="F111" i="1"/>
  <c r="AC111" i="1"/>
  <c r="AT81" i="1"/>
  <c r="AN111" i="1"/>
  <c r="AT143" i="1"/>
  <c r="M111" i="10"/>
  <c r="Q110" i="1"/>
  <c r="H111" i="2"/>
  <c r="AH49" i="2"/>
  <c r="AD111" i="2"/>
  <c r="AB111" i="2"/>
  <c r="AH124" i="2"/>
  <c r="AU92" i="1"/>
  <c r="AR111" i="1"/>
  <c r="AO111" i="1"/>
  <c r="AH151" i="2"/>
  <c r="AT111" i="1"/>
  <c r="J111" i="2"/>
  <c r="J111" i="1"/>
  <c r="M138" i="1"/>
  <c r="AH38" i="2"/>
  <c r="AC111" i="2"/>
  <c r="AA111" i="2"/>
  <c r="AT75" i="1"/>
  <c r="AS111" i="1"/>
  <c r="AQ111" i="1"/>
  <c r="AP111" i="1"/>
  <c r="AU138" i="1"/>
  <c r="AU151" i="1"/>
  <c r="I111" i="2"/>
  <c r="Q110" i="2"/>
  <c r="E111" i="1"/>
  <c r="AB111" i="1"/>
  <c r="AA111" i="1"/>
  <c r="Z111" i="1"/>
  <c r="AH111" i="1"/>
  <c r="AG111" i="1"/>
  <c r="AF111" i="1"/>
  <c r="AM111" i="1"/>
  <c r="AU111" i="1"/>
  <c r="M38" i="2"/>
  <c r="K111" i="2"/>
  <c r="G111" i="1"/>
  <c r="M111" i="1"/>
  <c r="L111" i="1"/>
  <c r="K111" i="1"/>
  <c r="AD111" i="1"/>
  <c r="E111" i="2"/>
  <c r="M111" i="2"/>
  <c r="L111" i="2"/>
  <c r="G111" i="2"/>
  <c r="M151" i="2"/>
  <c r="H111" i="1"/>
  <c r="AE111" i="1"/>
  <c r="F111" i="2"/>
  <c r="M124" i="2"/>
  <c r="I111" i="1"/>
  <c r="M143" i="2"/>
  <c r="AH138" i="2"/>
  <c r="AF111" i="2"/>
  <c r="AG111" i="2"/>
  <c r="Z111" i="2"/>
  <c r="M92" i="1"/>
  <c r="M151" i="1"/>
  <c r="AU49" i="1"/>
  <c r="AU124" i="1"/>
  <c r="AT124" i="1"/>
  <c r="AH81" i="2"/>
  <c r="AT49" i="1"/>
  <c r="AU75" i="1"/>
  <c r="AH75" i="2"/>
  <c r="M38" i="1"/>
  <c r="M49" i="1"/>
  <c r="M75" i="1"/>
  <c r="M49" i="2"/>
  <c r="M81" i="2"/>
  <c r="M138" i="2"/>
  <c r="M81" i="1"/>
  <c r="M143" i="1"/>
  <c r="AH111" i="2"/>
  <c r="M92" i="2"/>
  <c r="AH92" i="2"/>
  <c r="M124" i="1"/>
  <c r="AU38" i="1"/>
  <c r="AT38" i="1"/>
  <c r="AU81" i="1"/>
  <c r="AT138" i="1"/>
  <c r="AU143" i="1"/>
  <c r="AT151" i="1"/>
  <c r="M75" i="2"/>
  <c r="AU152" i="2"/>
  <c r="V110" i="1"/>
  <c r="AH143" i="1"/>
  <c r="AH38" i="1"/>
  <c r="AL110" i="1"/>
  <c r="W110" i="1"/>
  <c r="AH49" i="1"/>
  <c r="AH75" i="1"/>
  <c r="AH81" i="1"/>
  <c r="AH138" i="1"/>
  <c r="T110" i="1"/>
  <c r="AH92" i="1"/>
  <c r="AH151" i="1"/>
  <c r="AH124" i="1"/>
  <c r="AT152" i="1" l="1"/>
  <c r="M152" i="2"/>
  <c r="M152" i="1"/>
  <c r="AU152" i="1"/>
  <c r="AH152" i="2"/>
  <c r="AH152" i="1"/>
  <c r="Q110" i="32" l="1"/>
  <c r="F111" i="32"/>
  <c r="G111" i="32"/>
  <c r="H111" i="32"/>
  <c r="I111" i="32"/>
  <c r="J111" i="32"/>
  <c r="K111" i="32"/>
  <c r="L111" i="32"/>
  <c r="M111" i="32"/>
  <c r="M151" i="32"/>
  <c r="E151" i="32"/>
  <c r="E143" i="32"/>
  <c r="M138" i="32"/>
  <c r="E138" i="32"/>
  <c r="E124" i="32"/>
  <c r="E111" i="32"/>
  <c r="M92" i="32"/>
  <c r="M81" i="32"/>
  <c r="E81" i="32"/>
  <c r="E75" i="32"/>
  <c r="M75" i="32"/>
  <c r="M64" i="32"/>
  <c r="E64" i="32"/>
  <c r="M49" i="32"/>
  <c r="E49" i="32"/>
  <c r="M38" i="32"/>
  <c r="E38" i="32"/>
  <c r="E92" i="32"/>
  <c r="M143" i="32"/>
  <c r="M124" i="32"/>
  <c r="S151" i="4"/>
  <c r="T151" i="4"/>
  <c r="U151" i="4"/>
  <c r="V151" i="4"/>
  <c r="W151" i="4"/>
  <c r="X151" i="4"/>
  <c r="Y151" i="4"/>
  <c r="Z151" i="4"/>
  <c r="S143" i="4"/>
  <c r="T143" i="4"/>
  <c r="U143" i="4"/>
  <c r="V143" i="4"/>
  <c r="W143" i="4"/>
  <c r="X143" i="4"/>
  <c r="Y143" i="4"/>
  <c r="Z143" i="4"/>
  <c r="S138" i="4"/>
  <c r="T138" i="4"/>
  <c r="U138" i="4"/>
  <c r="V138" i="4"/>
  <c r="W138" i="4"/>
  <c r="X138" i="4"/>
  <c r="Y138" i="4"/>
  <c r="Z138" i="4"/>
  <c r="S124" i="4"/>
  <c r="T124" i="4"/>
  <c r="U124" i="4"/>
  <c r="V124" i="4"/>
  <c r="W124" i="4"/>
  <c r="X124" i="4"/>
  <c r="Y124" i="4"/>
  <c r="Z124" i="4"/>
  <c r="S111" i="4"/>
  <c r="T111" i="4"/>
  <c r="U111" i="4"/>
  <c r="V111" i="4"/>
  <c r="W111" i="4"/>
  <c r="X111" i="4"/>
  <c r="Y111" i="4"/>
  <c r="Z111" i="4"/>
  <c r="S92" i="4"/>
  <c r="T92" i="4"/>
  <c r="U92" i="4"/>
  <c r="V92" i="4"/>
  <c r="W92" i="4"/>
  <c r="X92" i="4"/>
  <c r="Y92" i="4"/>
  <c r="Z92" i="4"/>
  <c r="S81" i="4"/>
  <c r="T81" i="4"/>
  <c r="U81" i="4"/>
  <c r="V81" i="4"/>
  <c r="W81" i="4"/>
  <c r="X81" i="4"/>
  <c r="Y81" i="4"/>
  <c r="Z81" i="4"/>
  <c r="S75" i="4"/>
  <c r="T75" i="4"/>
  <c r="U75" i="4"/>
  <c r="V75" i="4"/>
  <c r="W75" i="4"/>
  <c r="X75" i="4"/>
  <c r="Y75" i="4"/>
  <c r="Z75" i="4"/>
  <c r="S64" i="4"/>
  <c r="T64" i="4"/>
  <c r="U64" i="4"/>
  <c r="V64" i="4"/>
  <c r="W64" i="4"/>
  <c r="X64" i="4"/>
  <c r="Y64" i="4"/>
  <c r="Z64" i="4"/>
  <c r="S26" i="4"/>
  <c r="T26" i="4"/>
  <c r="U26" i="4"/>
  <c r="V26" i="4"/>
  <c r="W26" i="4"/>
  <c r="X26" i="4"/>
  <c r="Y26" i="4"/>
  <c r="S38" i="4"/>
  <c r="T38" i="4"/>
  <c r="U38" i="4"/>
  <c r="V38" i="4"/>
  <c r="W38" i="4"/>
  <c r="X38" i="4"/>
  <c r="Y38" i="4"/>
  <c r="Z38" i="4"/>
  <c r="S49" i="4"/>
  <c r="T49" i="4"/>
  <c r="U49" i="4"/>
  <c r="V49" i="4"/>
  <c r="W49" i="4"/>
  <c r="X49" i="4"/>
  <c r="Y49" i="4"/>
  <c r="Z49" i="4"/>
  <c r="R111" i="4"/>
  <c r="F111" i="4"/>
  <c r="G111" i="4"/>
  <c r="H111" i="4"/>
  <c r="I111" i="4"/>
  <c r="J111" i="4"/>
  <c r="K111" i="4"/>
  <c r="L111" i="4"/>
  <c r="M111" i="4"/>
  <c r="M143" i="4"/>
  <c r="M138" i="4"/>
  <c r="M124" i="4"/>
  <c r="M92" i="4"/>
  <c r="M81" i="4"/>
  <c r="M75" i="4"/>
  <c r="M64" i="4"/>
  <c r="M38" i="4"/>
  <c r="M151" i="4"/>
  <c r="M49" i="4"/>
  <c r="M111" i="5"/>
  <c r="Q108" i="5"/>
  <c r="F111" i="5"/>
  <c r="G111" i="5"/>
  <c r="H111" i="5"/>
  <c r="I111" i="5"/>
  <c r="J111" i="5"/>
  <c r="K111" i="5"/>
  <c r="L111" i="5"/>
  <c r="M151" i="5"/>
  <c r="M143" i="5"/>
  <c r="M92" i="5"/>
  <c r="M81" i="5"/>
  <c r="M75" i="5"/>
  <c r="M49" i="5"/>
  <c r="M38" i="5"/>
  <c r="M124" i="5"/>
  <c r="M138" i="5"/>
  <c r="M151" i="22"/>
  <c r="M143" i="22"/>
  <c r="M92" i="22"/>
  <c r="M81" i="22"/>
  <c r="M75" i="22"/>
  <c r="M49" i="22"/>
  <c r="M38" i="22"/>
  <c r="M124" i="22"/>
  <c r="M138" i="22"/>
  <c r="H111" i="3"/>
  <c r="J111" i="3"/>
  <c r="K111" i="3"/>
  <c r="L111" i="3"/>
  <c r="M111" i="3"/>
  <c r="F111" i="3"/>
  <c r="G111" i="3"/>
  <c r="I111" i="3"/>
  <c r="F49" i="3"/>
  <c r="G49" i="3"/>
  <c r="H49" i="3"/>
  <c r="I49" i="3"/>
  <c r="J49" i="3"/>
  <c r="K49" i="3"/>
  <c r="L49" i="3"/>
  <c r="M49" i="3"/>
  <c r="M151" i="3"/>
  <c r="M138" i="3"/>
  <c r="M124" i="3"/>
  <c r="M92" i="3"/>
  <c r="M81" i="3"/>
  <c r="M75" i="3"/>
  <c r="M38" i="3"/>
  <c r="M143" i="3"/>
  <c r="M151" i="10"/>
  <c r="M143" i="10"/>
  <c r="M138" i="10"/>
  <c r="M124" i="10"/>
  <c r="M92" i="10"/>
  <c r="M81" i="10"/>
  <c r="M75" i="10"/>
  <c r="M49" i="10"/>
  <c r="M38" i="10"/>
  <c r="Q110" i="10"/>
  <c r="F111" i="10"/>
  <c r="G111" i="10"/>
  <c r="H111" i="10"/>
  <c r="I111" i="10"/>
  <c r="J111" i="10"/>
  <c r="K111" i="10"/>
  <c r="L111" i="10"/>
  <c r="Z152" i="4" l="1"/>
  <c r="Q110" i="5"/>
  <c r="M152" i="10"/>
  <c r="E152" i="32"/>
  <c r="M152" i="32"/>
  <c r="M152" i="4"/>
  <c r="M152" i="5"/>
  <c r="M152" i="22"/>
  <c r="M152" i="3"/>
  <c r="AD110" i="28"/>
  <c r="Q110" i="28"/>
  <c r="Z151" i="28" l="1"/>
  <c r="Z143" i="28"/>
  <c r="Z138" i="28"/>
  <c r="Z124" i="28"/>
  <c r="W111" i="28"/>
  <c r="V111" i="28"/>
  <c r="U111" i="28"/>
  <c r="T111" i="28"/>
  <c r="S111" i="28"/>
  <c r="L111" i="28"/>
  <c r="K111" i="28"/>
  <c r="H111" i="28"/>
  <c r="G111" i="28"/>
  <c r="F111" i="28"/>
  <c r="E111" i="28"/>
  <c r="J111" i="28" l="1"/>
  <c r="M138" i="28"/>
  <c r="M111" i="28"/>
  <c r="X111" i="28"/>
  <c r="I111" i="28"/>
  <c r="Y111" i="28"/>
  <c r="R111" i="28"/>
  <c r="Z111" i="28"/>
  <c r="Z38" i="28"/>
  <c r="Z49" i="28"/>
  <c r="Z75" i="28"/>
  <c r="Z81" i="28"/>
  <c r="Z92" i="28"/>
  <c r="M38" i="28"/>
  <c r="M49" i="28"/>
  <c r="M81" i="28"/>
  <c r="M143" i="28"/>
  <c r="M92" i="28"/>
  <c r="M151" i="28"/>
  <c r="M75" i="28"/>
  <c r="M124" i="28"/>
  <c r="E111" i="10"/>
  <c r="E111" i="3"/>
  <c r="E111" i="9"/>
  <c r="E111" i="22"/>
  <c r="E111" i="5"/>
  <c r="E111" i="30"/>
  <c r="E111" i="4"/>
  <c r="E111" i="33"/>
  <c r="U111" i="6"/>
  <c r="J111" i="29" l="1"/>
  <c r="Q110" i="6"/>
  <c r="V111" i="6"/>
  <c r="R111" i="6"/>
  <c r="I111" i="29"/>
  <c r="F111" i="29"/>
  <c r="Z111" i="6"/>
  <c r="AD110" i="6"/>
  <c r="Y111" i="6"/>
  <c r="K111" i="29"/>
  <c r="G111" i="29"/>
  <c r="S111" i="6"/>
  <c r="M111" i="29"/>
  <c r="M138" i="29"/>
  <c r="Q110" i="29"/>
  <c r="L111" i="29"/>
  <c r="E111" i="29"/>
  <c r="M38" i="29"/>
  <c r="M75" i="29"/>
  <c r="T111" i="6"/>
  <c r="H111" i="29"/>
  <c r="Z138" i="6"/>
  <c r="W111" i="6"/>
  <c r="X111" i="6"/>
  <c r="M152" i="28"/>
  <c r="Z152" i="28"/>
  <c r="Z124" i="6"/>
  <c r="M64" i="29"/>
  <c r="M81" i="29"/>
  <c r="M124" i="29"/>
  <c r="Z38" i="6"/>
  <c r="Z49" i="6"/>
  <c r="Z143" i="6"/>
  <c r="Z92" i="6"/>
  <c r="Z151" i="6"/>
  <c r="M49" i="29"/>
  <c r="M143" i="29"/>
  <c r="Z81" i="6"/>
  <c r="Z75" i="6"/>
  <c r="M92" i="29"/>
  <c r="M151" i="29"/>
  <c r="I111" i="6" l="1"/>
  <c r="G111" i="6"/>
  <c r="K111" i="6"/>
  <c r="M152" i="29"/>
  <c r="J111" i="6"/>
  <c r="L111" i="6"/>
  <c r="E111" i="6"/>
  <c r="M111" i="6"/>
  <c r="Z152" i="6"/>
  <c r="F111" i="6"/>
  <c r="H111" i="6"/>
  <c r="X86" i="23" l="1"/>
  <c r="X87" i="23"/>
  <c r="X88" i="23"/>
  <c r="X89" i="23"/>
  <c r="X90" i="23"/>
  <c r="X91" i="23"/>
  <c r="X92" i="23"/>
  <c r="X93" i="23"/>
  <c r="X94" i="23"/>
  <c r="X95" i="23"/>
  <c r="X96" i="23"/>
  <c r="X85" i="23"/>
  <c r="W86" i="23"/>
  <c r="W87" i="23"/>
  <c r="W88" i="23"/>
  <c r="W89" i="23"/>
  <c r="W90" i="23"/>
  <c r="W91" i="23"/>
  <c r="W92" i="23"/>
  <c r="W93" i="23"/>
  <c r="W94" i="23"/>
  <c r="W95" i="23"/>
  <c r="W96" i="23"/>
  <c r="W85" i="23"/>
  <c r="V86" i="23"/>
  <c r="V87" i="23"/>
  <c r="V88" i="23"/>
  <c r="V89" i="23"/>
  <c r="V90" i="23"/>
  <c r="V91" i="23"/>
  <c r="V92" i="23"/>
  <c r="V93" i="23"/>
  <c r="V94" i="23"/>
  <c r="V95" i="23"/>
  <c r="V96" i="23"/>
  <c r="V85" i="23"/>
  <c r="U86" i="23"/>
  <c r="U87" i="23"/>
  <c r="U88" i="23"/>
  <c r="U89" i="23"/>
  <c r="U90" i="23"/>
  <c r="U91" i="23"/>
  <c r="U92" i="23"/>
  <c r="U93" i="23"/>
  <c r="U94" i="23"/>
  <c r="U95" i="23"/>
  <c r="U96" i="23"/>
  <c r="U85" i="23"/>
  <c r="T85" i="23"/>
  <c r="T86" i="23"/>
  <c r="T87" i="23"/>
  <c r="T88" i="23"/>
  <c r="T89" i="23"/>
  <c r="T90" i="23"/>
  <c r="T91" i="23"/>
  <c r="T92" i="23"/>
  <c r="T93" i="23"/>
  <c r="T94" i="23"/>
  <c r="T95" i="23"/>
  <c r="T96" i="23"/>
  <c r="T65" i="23"/>
  <c r="Q86" i="23"/>
  <c r="Q87" i="23"/>
  <c r="Q88" i="23"/>
  <c r="Q89" i="23"/>
  <c r="Q90" i="23"/>
  <c r="Q91" i="23"/>
  <c r="Q92" i="23"/>
  <c r="Q93" i="23"/>
  <c r="Q94" i="23"/>
  <c r="Q95" i="23"/>
  <c r="Q96" i="23"/>
  <c r="Q85" i="23"/>
  <c r="P96" i="23"/>
  <c r="P95" i="23"/>
  <c r="P94" i="23"/>
  <c r="P93" i="23"/>
  <c r="P92" i="23"/>
  <c r="P91" i="23"/>
  <c r="P90" i="23"/>
  <c r="P89" i="23"/>
  <c r="P88" i="23"/>
  <c r="P87" i="23"/>
  <c r="P86" i="23"/>
  <c r="P85" i="23"/>
  <c r="O96" i="23"/>
  <c r="O95" i="23"/>
  <c r="O94" i="23"/>
  <c r="O93" i="23"/>
  <c r="O92" i="23"/>
  <c r="O91" i="23"/>
  <c r="O90" i="23"/>
  <c r="O89" i="23"/>
  <c r="O88" i="23"/>
  <c r="O87" i="23"/>
  <c r="O86" i="23"/>
  <c r="O85" i="23"/>
  <c r="N96" i="23"/>
  <c r="N95" i="23"/>
  <c r="N94" i="23"/>
  <c r="N93" i="23"/>
  <c r="N92" i="23"/>
  <c r="N91" i="23"/>
  <c r="N90" i="23"/>
  <c r="N89" i="23"/>
  <c r="N88" i="23"/>
  <c r="N87" i="23"/>
  <c r="N86" i="23"/>
  <c r="N85" i="23"/>
  <c r="M96" i="23"/>
  <c r="M95" i="23"/>
  <c r="M94" i="23"/>
  <c r="M93" i="23"/>
  <c r="M92" i="23"/>
  <c r="M91" i="23"/>
  <c r="M90" i="23"/>
  <c r="M89" i="23"/>
  <c r="M88" i="23"/>
  <c r="M87" i="23"/>
  <c r="M86" i="23"/>
  <c r="M85" i="23"/>
  <c r="L96" i="23"/>
  <c r="L95" i="23"/>
  <c r="L94" i="23"/>
  <c r="L93" i="23"/>
  <c r="L92" i="23"/>
  <c r="L91" i="23"/>
  <c r="L90" i="23"/>
  <c r="L89" i="23"/>
  <c r="L88" i="23"/>
  <c r="L87" i="23"/>
  <c r="L86" i="23"/>
  <c r="L85" i="23"/>
  <c r="K96" i="23"/>
  <c r="K95" i="23"/>
  <c r="K94" i="23"/>
  <c r="K93" i="23"/>
  <c r="K92" i="23"/>
  <c r="K91" i="23"/>
  <c r="K90" i="23"/>
  <c r="K89" i="23"/>
  <c r="K88" i="23"/>
  <c r="K87" i="23"/>
  <c r="K86" i="23"/>
  <c r="K85" i="23"/>
  <c r="J96" i="23"/>
  <c r="J95" i="23"/>
  <c r="J94" i="23"/>
  <c r="J93" i="23"/>
  <c r="J92" i="23"/>
  <c r="J91" i="23"/>
  <c r="J90" i="23"/>
  <c r="J89" i="23"/>
  <c r="J88" i="23"/>
  <c r="J87" i="23"/>
  <c r="J86" i="23"/>
  <c r="J85" i="23"/>
  <c r="I96" i="23"/>
  <c r="I95" i="23"/>
  <c r="I94" i="23"/>
  <c r="I93" i="23"/>
  <c r="I92" i="23"/>
  <c r="I91" i="23"/>
  <c r="I90" i="23"/>
  <c r="I89" i="23"/>
  <c r="I88" i="23"/>
  <c r="I87" i="23"/>
  <c r="I86" i="23"/>
  <c r="I85" i="23"/>
  <c r="H96" i="23"/>
  <c r="H95" i="23"/>
  <c r="H94" i="23"/>
  <c r="H93" i="23"/>
  <c r="H92" i="23"/>
  <c r="H91" i="23"/>
  <c r="H90" i="23"/>
  <c r="H89" i="23"/>
  <c r="H88" i="23"/>
  <c r="H87" i="23"/>
  <c r="H86" i="23"/>
  <c r="H85" i="23"/>
  <c r="G96" i="23"/>
  <c r="G95" i="23"/>
  <c r="G93" i="23"/>
  <c r="G92" i="23"/>
  <c r="G91" i="23"/>
  <c r="G90" i="23"/>
  <c r="G88" i="23"/>
  <c r="G87" i="23"/>
  <c r="G86" i="23"/>
  <c r="G85" i="23"/>
  <c r="G94" i="23"/>
  <c r="G89" i="23"/>
  <c r="G65" i="23"/>
  <c r="L143" i="32"/>
  <c r="L124" i="32"/>
  <c r="L75" i="32"/>
  <c r="L64" i="32"/>
  <c r="L151" i="32"/>
  <c r="L151" i="4"/>
  <c r="L143" i="4"/>
  <c r="L138" i="4"/>
  <c r="L124" i="4"/>
  <c r="L92" i="4"/>
  <c r="L81" i="4"/>
  <c r="L75" i="4"/>
  <c r="L38" i="4"/>
  <c r="L64" i="4"/>
  <c r="L49" i="4"/>
  <c r="AE138" i="12"/>
  <c r="AE92" i="12"/>
  <c r="AE49" i="12"/>
  <c r="AE38" i="12"/>
  <c r="AE81" i="12"/>
  <c r="I134" i="12"/>
  <c r="AE124" i="13"/>
  <c r="AE81" i="13"/>
  <c r="AE75" i="13"/>
  <c r="AE26" i="13"/>
  <c r="R143" i="13"/>
  <c r="R75" i="13"/>
  <c r="AE92" i="13"/>
  <c r="I103" i="13"/>
  <c r="I50" i="13"/>
  <c r="L143" i="5"/>
  <c r="L138" i="5"/>
  <c r="L124" i="5"/>
  <c r="L92" i="5"/>
  <c r="L81" i="5"/>
  <c r="L75" i="5"/>
  <c r="L38" i="5"/>
  <c r="L151" i="5"/>
  <c r="L124" i="22"/>
  <c r="L38" i="22"/>
  <c r="L151" i="22"/>
  <c r="L124" i="9"/>
  <c r="L75" i="9"/>
  <c r="L138" i="9"/>
  <c r="V111" i="9" l="1"/>
  <c r="U111" i="9"/>
  <c r="I59" i="13"/>
  <c r="L143" i="9"/>
  <c r="I28" i="13"/>
  <c r="I57" i="13"/>
  <c r="I85" i="13"/>
  <c r="I94" i="13"/>
  <c r="I102" i="13"/>
  <c r="I112" i="13"/>
  <c r="I120" i="13"/>
  <c r="I147" i="13"/>
  <c r="R81" i="13"/>
  <c r="R124" i="13"/>
  <c r="I70" i="13"/>
  <c r="I77" i="12"/>
  <c r="R38" i="13"/>
  <c r="AE38" i="13"/>
  <c r="I115" i="13"/>
  <c r="R138" i="13"/>
  <c r="R151" i="13"/>
  <c r="AE49" i="13"/>
  <c r="AE138" i="13"/>
  <c r="I131" i="13"/>
  <c r="I20" i="13"/>
  <c r="I30" i="13"/>
  <c r="I56" i="13"/>
  <c r="I66" i="13"/>
  <c r="I74" i="13"/>
  <c r="I84" i="13"/>
  <c r="I93" i="13"/>
  <c r="I101" i="13"/>
  <c r="I109" i="13"/>
  <c r="I119" i="13"/>
  <c r="I128" i="13"/>
  <c r="I136" i="13"/>
  <c r="I146" i="13"/>
  <c r="L49" i="22"/>
  <c r="L92" i="22"/>
  <c r="L49" i="5"/>
  <c r="L81" i="22"/>
  <c r="L38" i="32"/>
  <c r="L92" i="32"/>
  <c r="L38" i="9"/>
  <c r="L64" i="9"/>
  <c r="L92" i="9"/>
  <c r="L151" i="9"/>
  <c r="I18" i="13"/>
  <c r="I19" i="13"/>
  <c r="I90" i="13"/>
  <c r="I95" i="13"/>
  <c r="I127" i="13"/>
  <c r="I135" i="13"/>
  <c r="I145" i="13"/>
  <c r="I149" i="13"/>
  <c r="I109" i="12"/>
  <c r="I22" i="13"/>
  <c r="I32" i="13"/>
  <c r="I148" i="13"/>
  <c r="I118" i="12"/>
  <c r="I33" i="13"/>
  <c r="I69" i="13"/>
  <c r="I87" i="13"/>
  <c r="I150" i="12"/>
  <c r="L49" i="9"/>
  <c r="L75" i="22"/>
  <c r="L143" i="22"/>
  <c r="L49" i="32"/>
  <c r="L81" i="32"/>
  <c r="Q80" i="32"/>
  <c r="L81" i="9"/>
  <c r="L138" i="22"/>
  <c r="L138" i="32"/>
  <c r="I46" i="13"/>
  <c r="I91" i="13"/>
  <c r="I118" i="13"/>
  <c r="I58" i="13"/>
  <c r="I73" i="12"/>
  <c r="I135" i="12"/>
  <c r="I114" i="13"/>
  <c r="I122" i="13"/>
  <c r="I37" i="13"/>
  <c r="I65" i="13"/>
  <c r="I73" i="13"/>
  <c r="I83" i="13"/>
  <c r="I100" i="13"/>
  <c r="I108" i="13"/>
  <c r="R38" i="12"/>
  <c r="AE151" i="12"/>
  <c r="I41" i="13"/>
  <c r="I68" i="13"/>
  <c r="I83" i="12"/>
  <c r="I16" i="13"/>
  <c r="I24" i="13"/>
  <c r="I52" i="13"/>
  <c r="I60" i="13"/>
  <c r="I79" i="13"/>
  <c r="I123" i="13"/>
  <c r="I150" i="13"/>
  <c r="I21" i="12"/>
  <c r="I57" i="12"/>
  <c r="I67" i="12"/>
  <c r="I76" i="12"/>
  <c r="I85" i="12"/>
  <c r="I94" i="12"/>
  <c r="I102" i="12"/>
  <c r="I112" i="12"/>
  <c r="I120" i="12"/>
  <c r="I147" i="12"/>
  <c r="I45" i="12"/>
  <c r="AE143" i="12"/>
  <c r="I77" i="13"/>
  <c r="I65" i="12"/>
  <c r="I100" i="12"/>
  <c r="I145" i="12"/>
  <c r="I142" i="13"/>
  <c r="I20" i="12"/>
  <c r="I30" i="12"/>
  <c r="I84" i="12"/>
  <c r="I101" i="12"/>
  <c r="I128" i="12"/>
  <c r="I136" i="12"/>
  <c r="I86" i="13"/>
  <c r="I130" i="13"/>
  <c r="I36" i="13"/>
  <c r="I134" i="13"/>
  <c r="I144" i="13"/>
  <c r="I87" i="12"/>
  <c r="I68" i="12"/>
  <c r="I86" i="12"/>
  <c r="I95" i="12"/>
  <c r="I103" i="12"/>
  <c r="R143" i="12"/>
  <c r="I148" i="12"/>
  <c r="I29" i="12"/>
  <c r="I46" i="12"/>
  <c r="I91" i="12"/>
  <c r="I108" i="12"/>
  <c r="I127" i="12"/>
  <c r="I28" i="12"/>
  <c r="I36" i="12"/>
  <c r="I54" i="12"/>
  <c r="I62" i="12"/>
  <c r="I126" i="12"/>
  <c r="I144" i="12"/>
  <c r="I69" i="12"/>
  <c r="L152" i="4"/>
  <c r="Y152" i="4"/>
  <c r="I71" i="12"/>
  <c r="R49" i="12"/>
  <c r="I78" i="12"/>
  <c r="R124" i="12"/>
  <c r="I19" i="12"/>
  <c r="I37" i="12"/>
  <c r="R151" i="12"/>
  <c r="R75" i="12"/>
  <c r="I93" i="12"/>
  <c r="I119" i="12"/>
  <c r="I50" i="12"/>
  <c r="I58" i="12"/>
  <c r="I52" i="12"/>
  <c r="I60" i="12"/>
  <c r="I70" i="12"/>
  <c r="I79" i="12"/>
  <c r="I13" i="12"/>
  <c r="AE124" i="12"/>
  <c r="I44" i="12"/>
  <c r="I53" i="12"/>
  <c r="I61" i="12"/>
  <c r="I142" i="12"/>
  <c r="I56" i="12"/>
  <c r="I66" i="12"/>
  <c r="I74" i="12"/>
  <c r="I146" i="12"/>
  <c r="I12" i="12"/>
  <c r="I51" i="12"/>
  <c r="I59" i="12"/>
  <c r="I149" i="12"/>
  <c r="I47" i="12"/>
  <c r="I40" i="12"/>
  <c r="I55" i="12"/>
  <c r="I22" i="12"/>
  <c r="I41" i="12"/>
  <c r="I121" i="12"/>
  <c r="I130" i="12"/>
  <c r="I16" i="12"/>
  <c r="I24" i="12"/>
  <c r="I34" i="12"/>
  <c r="I43" i="12"/>
  <c r="I88" i="12"/>
  <c r="I97" i="12"/>
  <c r="I105" i="12"/>
  <c r="I115" i="12"/>
  <c r="I123" i="12"/>
  <c r="I132" i="12"/>
  <c r="I141" i="12"/>
  <c r="I31" i="12"/>
  <c r="I32" i="12"/>
  <c r="AE75" i="12"/>
  <c r="I23" i="12"/>
  <c r="I42" i="12"/>
  <c r="I104" i="12"/>
  <c r="I114" i="12"/>
  <c r="I131" i="12"/>
  <c r="I140" i="12"/>
  <c r="I35" i="12"/>
  <c r="I80" i="12"/>
  <c r="I89" i="12"/>
  <c r="I98" i="12"/>
  <c r="I106" i="12"/>
  <c r="I116" i="12"/>
  <c r="I125" i="12"/>
  <c r="I133" i="12"/>
  <c r="I48" i="12"/>
  <c r="I129" i="12"/>
  <c r="I137" i="12"/>
  <c r="I15" i="12"/>
  <c r="I33" i="12"/>
  <c r="I96" i="12"/>
  <c r="I122" i="12"/>
  <c r="I18" i="12"/>
  <c r="I72" i="12"/>
  <c r="I82" i="12"/>
  <c r="I90" i="12"/>
  <c r="I99" i="12"/>
  <c r="I107" i="12"/>
  <c r="I117" i="12"/>
  <c r="I14" i="12"/>
  <c r="I113" i="12"/>
  <c r="I139" i="12"/>
  <c r="R92" i="12"/>
  <c r="R81" i="12"/>
  <c r="R138" i="12"/>
  <c r="I27" i="12"/>
  <c r="I39" i="12"/>
  <c r="AE143" i="13"/>
  <c r="I78" i="13"/>
  <c r="AE151" i="13"/>
  <c r="I44" i="13"/>
  <c r="I53" i="13"/>
  <c r="I61" i="13"/>
  <c r="I71" i="13"/>
  <c r="I98" i="13"/>
  <c r="I106" i="13"/>
  <c r="I51" i="13"/>
  <c r="I45" i="13"/>
  <c r="I54" i="13"/>
  <c r="I62" i="13"/>
  <c r="I82" i="13"/>
  <c r="I126" i="13"/>
  <c r="I29" i="13"/>
  <c r="I13" i="13"/>
  <c r="I21" i="13"/>
  <c r="I17" i="13"/>
  <c r="I76" i="13"/>
  <c r="I55" i="13"/>
  <c r="I39" i="13"/>
  <c r="I47" i="13"/>
  <c r="I31" i="13"/>
  <c r="I40" i="13"/>
  <c r="I48" i="13"/>
  <c r="I137" i="13"/>
  <c r="I121" i="13"/>
  <c r="I67" i="13"/>
  <c r="I34" i="13"/>
  <c r="I43" i="13"/>
  <c r="I88" i="13"/>
  <c r="I97" i="13"/>
  <c r="I105" i="13"/>
  <c r="I132" i="13"/>
  <c r="I141" i="13"/>
  <c r="I15" i="13"/>
  <c r="I23" i="13"/>
  <c r="I42" i="13"/>
  <c r="I96" i="13"/>
  <c r="I104" i="13"/>
  <c r="I140" i="13"/>
  <c r="I35" i="13"/>
  <c r="I89" i="13"/>
  <c r="I116" i="13"/>
  <c r="I125" i="13"/>
  <c r="I133" i="13"/>
  <c r="I14" i="13"/>
  <c r="I72" i="13"/>
  <c r="I99" i="13"/>
  <c r="I107" i="13"/>
  <c r="I117" i="13"/>
  <c r="I129" i="13"/>
  <c r="R49" i="13"/>
  <c r="I113" i="13"/>
  <c r="I139" i="13"/>
  <c r="I27" i="13"/>
  <c r="I80" i="13"/>
  <c r="R92" i="13"/>
  <c r="L151" i="3"/>
  <c r="L81" i="3"/>
  <c r="L75" i="3"/>
  <c r="AT151" i="2"/>
  <c r="AS151" i="2"/>
  <c r="AT143" i="2"/>
  <c r="AS124" i="2"/>
  <c r="AS75" i="2"/>
  <c r="AT49" i="2"/>
  <c r="AT38" i="2"/>
  <c r="AS38" i="2"/>
  <c r="AG151" i="2"/>
  <c r="AG138" i="2"/>
  <c r="AG124" i="2"/>
  <c r="AG81" i="2"/>
  <c r="AG75" i="2"/>
  <c r="AG49" i="2"/>
  <c r="AG38" i="2"/>
  <c r="W131" i="2"/>
  <c r="W51" i="2"/>
  <c r="L138" i="2"/>
  <c r="L124" i="2"/>
  <c r="L38" i="2"/>
  <c r="AT138" i="2"/>
  <c r="AS151" i="1"/>
  <c r="AS49" i="1"/>
  <c r="AS38" i="1"/>
  <c r="AG138" i="1"/>
  <c r="L138" i="1"/>
  <c r="L151" i="1"/>
  <c r="W148" i="1"/>
  <c r="W139" i="1"/>
  <c r="W130" i="1"/>
  <c r="W121" i="1"/>
  <c r="W113" i="1"/>
  <c r="W103" i="1"/>
  <c r="W95" i="1"/>
  <c r="W86" i="1"/>
  <c r="W77" i="1"/>
  <c r="W68" i="1"/>
  <c r="W58" i="1"/>
  <c r="W50" i="1"/>
  <c r="W41" i="1"/>
  <c r="W32" i="1"/>
  <c r="W22" i="1"/>
  <c r="W18" i="1"/>
  <c r="W14" i="1"/>
  <c r="L151" i="10"/>
  <c r="L38" i="10"/>
  <c r="Y138" i="28"/>
  <c r="Y124" i="28"/>
  <c r="Y75" i="28"/>
  <c r="Y49" i="28"/>
  <c r="L138" i="28"/>
  <c r="L124" i="28"/>
  <c r="L92" i="28"/>
  <c r="L49" i="28"/>
  <c r="L38" i="28"/>
  <c r="L151" i="28"/>
  <c r="I111" i="12" l="1"/>
  <c r="I26" i="12"/>
  <c r="I64" i="12"/>
  <c r="I64" i="13"/>
  <c r="I111" i="13"/>
  <c r="I26" i="13"/>
  <c r="L152" i="5"/>
  <c r="L152" i="9"/>
  <c r="L38" i="1"/>
  <c r="L49" i="1"/>
  <c r="L75" i="1"/>
  <c r="L81" i="1"/>
  <c r="L92" i="1"/>
  <c r="L124" i="1"/>
  <c r="L143" i="1"/>
  <c r="AG38" i="1"/>
  <c r="AG49" i="1"/>
  <c r="AG81" i="1"/>
  <c r="AG92" i="1"/>
  <c r="AG124" i="1"/>
  <c r="AG143" i="1"/>
  <c r="L81" i="2"/>
  <c r="L75" i="2"/>
  <c r="L151" i="2"/>
  <c r="W20" i="1"/>
  <c r="W30" i="1"/>
  <c r="W39" i="1"/>
  <c r="W47" i="1"/>
  <c r="W56" i="1"/>
  <c r="W66" i="1"/>
  <c r="W74" i="1"/>
  <c r="W84" i="1"/>
  <c r="W93" i="1"/>
  <c r="W101" i="1"/>
  <c r="W109" i="1"/>
  <c r="W119" i="1"/>
  <c r="W128" i="1"/>
  <c r="W136" i="1"/>
  <c r="W146" i="1"/>
  <c r="L152" i="32"/>
  <c r="L152" i="22"/>
  <c r="L49" i="10"/>
  <c r="W17" i="2"/>
  <c r="W27" i="2"/>
  <c r="W35" i="2"/>
  <c r="W44" i="2"/>
  <c r="W53" i="2"/>
  <c r="W61" i="2"/>
  <c r="W71" i="2"/>
  <c r="W80" i="2"/>
  <c r="W89" i="2"/>
  <c r="W98" i="2"/>
  <c r="W106" i="2"/>
  <c r="W116" i="2"/>
  <c r="W125" i="2"/>
  <c r="W133" i="2"/>
  <c r="W142" i="2"/>
  <c r="W13" i="1"/>
  <c r="W21" i="1"/>
  <c r="W31" i="1"/>
  <c r="W40" i="1"/>
  <c r="W48" i="1"/>
  <c r="W57" i="1"/>
  <c r="W67" i="1"/>
  <c r="W76" i="1"/>
  <c r="W85" i="1"/>
  <c r="W94" i="1"/>
  <c r="W102" i="1"/>
  <c r="W112" i="1"/>
  <c r="W120" i="1"/>
  <c r="W129" i="1"/>
  <c r="W137" i="1"/>
  <c r="W147" i="1"/>
  <c r="AE152" i="12"/>
  <c r="L92" i="2"/>
  <c r="W15" i="1"/>
  <c r="W23" i="1"/>
  <c r="W33" i="1"/>
  <c r="W42" i="1"/>
  <c r="W51" i="1"/>
  <c r="W59" i="1"/>
  <c r="W69" i="1"/>
  <c r="W78" i="1"/>
  <c r="W87" i="1"/>
  <c r="W96" i="1"/>
  <c r="W104" i="1"/>
  <c r="W114" i="1"/>
  <c r="W122" i="1"/>
  <c r="W131" i="1"/>
  <c r="W140" i="1"/>
  <c r="W149" i="1"/>
  <c r="AE152" i="13"/>
  <c r="AS92" i="1"/>
  <c r="AS138" i="1"/>
  <c r="W16" i="1"/>
  <c r="W24" i="1"/>
  <c r="AS75" i="1"/>
  <c r="AS81" i="1"/>
  <c r="AS124" i="1"/>
  <c r="AS143" i="1"/>
  <c r="L49" i="2"/>
  <c r="L143" i="2"/>
  <c r="W27" i="1"/>
  <c r="W35" i="1"/>
  <c r="W44" i="1"/>
  <c r="W53" i="1"/>
  <c r="W61" i="1"/>
  <c r="W71" i="1"/>
  <c r="W80" i="1"/>
  <c r="W89" i="1"/>
  <c r="W98" i="1"/>
  <c r="W106" i="1"/>
  <c r="W116" i="1"/>
  <c r="W125" i="1"/>
  <c r="W133" i="1"/>
  <c r="W142" i="1"/>
  <c r="W32" i="2"/>
  <c r="W86" i="2"/>
  <c r="W103" i="2"/>
  <c r="W148" i="2"/>
  <c r="Y81" i="28"/>
  <c r="Y38" i="28"/>
  <c r="Y143" i="28"/>
  <c r="L92" i="10"/>
  <c r="AS49" i="2"/>
  <c r="AS81" i="2"/>
  <c r="AS138" i="2"/>
  <c r="AS143" i="2"/>
  <c r="W117" i="2"/>
  <c r="W14" i="2"/>
  <c r="W15" i="2"/>
  <c r="W33" i="2"/>
  <c r="W69" i="2"/>
  <c r="W87" i="2"/>
  <c r="W104" i="2"/>
  <c r="W145" i="2"/>
  <c r="L75" i="28"/>
  <c r="L143" i="28"/>
  <c r="Y151" i="28"/>
  <c r="L75" i="10"/>
  <c r="L124" i="10"/>
  <c r="L138" i="10"/>
  <c r="L143" i="10"/>
  <c r="W50" i="2"/>
  <c r="W68" i="2"/>
  <c r="AS92" i="2"/>
  <c r="W118" i="2"/>
  <c r="I151" i="12"/>
  <c r="L81" i="28"/>
  <c r="Y92" i="28"/>
  <c r="L81" i="10"/>
  <c r="AG143" i="2"/>
  <c r="AT81" i="2"/>
  <c r="AT92" i="2"/>
  <c r="W18" i="2"/>
  <c r="W45" i="2"/>
  <c r="W12" i="2"/>
  <c r="W13" i="2"/>
  <c r="W16" i="2"/>
  <c r="W19" i="2"/>
  <c r="W20" i="2"/>
  <c r="W21" i="2"/>
  <c r="W24" i="2"/>
  <c r="W29" i="2"/>
  <c r="W30" i="2"/>
  <c r="W31" i="2"/>
  <c r="W34" i="2"/>
  <c r="W37" i="2"/>
  <c r="W39" i="2"/>
  <c r="W40" i="2"/>
  <c r="W43" i="2"/>
  <c r="W46" i="2"/>
  <c r="W47" i="2"/>
  <c r="W48" i="2"/>
  <c r="W52" i="2"/>
  <c r="W55" i="2"/>
  <c r="W56" i="2"/>
  <c r="W57" i="2"/>
  <c r="W60" i="2"/>
  <c r="W65" i="2"/>
  <c r="W66" i="2"/>
  <c r="W67" i="2"/>
  <c r="W70" i="2"/>
  <c r="W73" i="2"/>
  <c r="W74" i="2"/>
  <c r="W76" i="2"/>
  <c r="W79" i="2"/>
  <c r="W83" i="2"/>
  <c r="W84" i="2"/>
  <c r="W85" i="2"/>
  <c r="W88" i="2"/>
  <c r="W91" i="2"/>
  <c r="W93" i="2"/>
  <c r="W94" i="2"/>
  <c r="W97" i="2"/>
  <c r="W100" i="2"/>
  <c r="W101" i="2"/>
  <c r="W102" i="2"/>
  <c r="W105" i="2"/>
  <c r="W109" i="2"/>
  <c r="W112" i="2"/>
  <c r="W115" i="2"/>
  <c r="W119" i="2"/>
  <c r="W120" i="2"/>
  <c r="W121" i="2"/>
  <c r="W123" i="2"/>
  <c r="W127" i="2"/>
  <c r="W128" i="2"/>
  <c r="W129" i="2"/>
  <c r="W132" i="2"/>
  <c r="W136" i="2"/>
  <c r="W137" i="2"/>
  <c r="W139" i="2"/>
  <c r="W141" i="2"/>
  <c r="W146" i="2"/>
  <c r="W147" i="2"/>
  <c r="W150" i="2"/>
  <c r="W62" i="2"/>
  <c r="W99" i="2"/>
  <c r="W108" i="2"/>
  <c r="W135" i="2"/>
  <c r="W54" i="2"/>
  <c r="W82" i="2"/>
  <c r="W126" i="2"/>
  <c r="AT75" i="2"/>
  <c r="AT124" i="2"/>
  <c r="W28" i="2"/>
  <c r="W36" i="2"/>
  <c r="W72" i="2"/>
  <c r="W144" i="2"/>
  <c r="W134" i="2"/>
  <c r="W17" i="1"/>
  <c r="W19" i="1"/>
  <c r="W28" i="1"/>
  <c r="W29" i="1"/>
  <c r="W34" i="1"/>
  <c r="W36" i="1"/>
  <c r="W37" i="1"/>
  <c r="W43" i="1"/>
  <c r="W45" i="1"/>
  <c r="W46" i="1"/>
  <c r="W52" i="1"/>
  <c r="W54" i="1"/>
  <c r="W55" i="1"/>
  <c r="W60" i="1"/>
  <c r="W62" i="1"/>
  <c r="W65" i="1"/>
  <c r="W70" i="1"/>
  <c r="W72" i="1"/>
  <c r="W73" i="1"/>
  <c r="W79" i="1"/>
  <c r="W83" i="1"/>
  <c r="W88" i="1"/>
  <c r="W90" i="1"/>
  <c r="W91" i="1"/>
  <c r="W97" i="1"/>
  <c r="W99" i="1"/>
  <c r="W100" i="1"/>
  <c r="W105" i="1"/>
  <c r="W107" i="1"/>
  <c r="W108" i="1"/>
  <c r="W115" i="1"/>
  <c r="W117" i="1"/>
  <c r="W118" i="1"/>
  <c r="W123" i="1"/>
  <c r="W126" i="1"/>
  <c r="W127" i="1"/>
  <c r="W132" i="1"/>
  <c r="W134" i="1"/>
  <c r="W135" i="1"/>
  <c r="W141" i="1"/>
  <c r="W144" i="1"/>
  <c r="W145" i="1"/>
  <c r="W150" i="1"/>
  <c r="W22" i="2"/>
  <c r="W41" i="2"/>
  <c r="W58" i="2"/>
  <c r="W77" i="2"/>
  <c r="W95" i="2"/>
  <c r="W113" i="2"/>
  <c r="W130" i="2"/>
  <c r="AG92" i="2"/>
  <c r="W90" i="2"/>
  <c r="W107" i="2"/>
  <c r="W23" i="2"/>
  <c r="W42" i="2"/>
  <c r="W59" i="2"/>
  <c r="W78" i="2"/>
  <c r="W96" i="2"/>
  <c r="W114" i="2"/>
  <c r="W122" i="2"/>
  <c r="W140" i="2"/>
  <c r="W149" i="2"/>
  <c r="I81" i="12"/>
  <c r="I75" i="12"/>
  <c r="R152" i="12"/>
  <c r="I124" i="12"/>
  <c r="I92" i="12"/>
  <c r="I138" i="12"/>
  <c r="I49" i="12"/>
  <c r="I38" i="12"/>
  <c r="I143" i="12"/>
  <c r="R152" i="13"/>
  <c r="L38" i="3"/>
  <c r="L138" i="3"/>
  <c r="L92" i="3"/>
  <c r="L143" i="3"/>
  <c r="L124" i="3"/>
  <c r="AG151" i="1"/>
  <c r="AG75" i="1"/>
  <c r="W82" i="1"/>
  <c r="L143" i="29"/>
  <c r="L92" i="29"/>
  <c r="L81" i="29"/>
  <c r="L75" i="29"/>
  <c r="L64" i="29"/>
  <c r="L49" i="29"/>
  <c r="L38" i="29"/>
  <c r="L151" i="29"/>
  <c r="L138" i="29"/>
  <c r="L124" i="29"/>
  <c r="Y151" i="6"/>
  <c r="Y143" i="6"/>
  <c r="Y124" i="6"/>
  <c r="Y92" i="6"/>
  <c r="L151" i="6"/>
  <c r="L143" i="6"/>
  <c r="L124" i="6"/>
  <c r="Y138" i="6"/>
  <c r="Y49" i="6"/>
  <c r="Y38" i="6"/>
  <c r="Y81" i="6"/>
  <c r="W64" i="2" l="1"/>
  <c r="W64" i="1"/>
  <c r="W26" i="2"/>
  <c r="W26" i="1"/>
  <c r="L152" i="1"/>
  <c r="W111" i="1"/>
  <c r="W111" i="2"/>
  <c r="L49" i="6"/>
  <c r="L152" i="10"/>
  <c r="Y75" i="6"/>
  <c r="L38" i="6"/>
  <c r="L75" i="6"/>
  <c r="L81" i="6"/>
  <c r="AS152" i="1"/>
  <c r="L138" i="6"/>
  <c r="L152" i="2"/>
  <c r="W143" i="2"/>
  <c r="AG152" i="1"/>
  <c r="W151" i="2"/>
  <c r="W75" i="2"/>
  <c r="L152" i="28"/>
  <c r="Y152" i="28"/>
  <c r="L92" i="6"/>
  <c r="W38" i="2"/>
  <c r="AS152" i="2"/>
  <c r="AT152" i="2"/>
  <c r="AG152" i="2"/>
  <c r="W81" i="2"/>
  <c r="W138" i="2"/>
  <c r="W124" i="2"/>
  <c r="W92" i="2"/>
  <c r="W49" i="2"/>
  <c r="I152" i="12"/>
  <c r="L152" i="3"/>
  <c r="L152" i="29"/>
  <c r="E38" i="34"/>
  <c r="Y152" i="6" l="1"/>
  <c r="L152" i="6"/>
  <c r="W152" i="2"/>
  <c r="H121" i="12"/>
  <c r="H113" i="12"/>
  <c r="H77" i="12"/>
  <c r="H19" i="13"/>
  <c r="H23" i="13" l="1"/>
  <c r="H15" i="13"/>
  <c r="H34" i="12"/>
  <c r="H52" i="12"/>
  <c r="H97" i="12"/>
  <c r="H19" i="12"/>
  <c r="H28" i="12"/>
  <c r="H36" i="12"/>
  <c r="H45" i="12"/>
  <c r="H54" i="12"/>
  <c r="H62" i="12"/>
  <c r="H72" i="12"/>
  <c r="H82" i="12"/>
  <c r="H90" i="12"/>
  <c r="H99" i="12"/>
  <c r="H107" i="12"/>
  <c r="H117" i="12"/>
  <c r="H126" i="12"/>
  <c r="H134" i="12"/>
  <c r="H144" i="12"/>
  <c r="H34" i="13"/>
  <c r="H52" i="13"/>
  <c r="H70" i="13"/>
  <c r="H88" i="13"/>
  <c r="H105" i="13"/>
  <c r="H123" i="13"/>
  <c r="H132" i="13"/>
  <c r="H141" i="13"/>
  <c r="H150" i="13"/>
  <c r="H18" i="12"/>
  <c r="H29" i="12"/>
  <c r="H37" i="12"/>
  <c r="H46" i="12"/>
  <c r="H55" i="12"/>
  <c r="H65" i="12"/>
  <c r="H73" i="12"/>
  <c r="H83" i="12"/>
  <c r="H91" i="12"/>
  <c r="H100" i="12"/>
  <c r="H108" i="12"/>
  <c r="H118" i="12"/>
  <c r="H127" i="12"/>
  <c r="H135" i="12"/>
  <c r="H145" i="12"/>
  <c r="H32" i="12"/>
  <c r="H41" i="12"/>
  <c r="H50" i="12"/>
  <c r="H58" i="12"/>
  <c r="H68" i="12"/>
  <c r="H86" i="12"/>
  <c r="H95" i="12"/>
  <c r="H103" i="12"/>
  <c r="H43" i="13"/>
  <c r="H60" i="13"/>
  <c r="H79" i="13"/>
  <c r="H97" i="13"/>
  <c r="H115" i="13"/>
  <c r="H17" i="12"/>
  <c r="H16" i="12"/>
  <c r="H20" i="12"/>
  <c r="H15" i="12"/>
  <c r="H23" i="12"/>
  <c r="H96" i="12"/>
  <c r="K49" i="4"/>
  <c r="H20" i="13"/>
  <c r="H27" i="13"/>
  <c r="H35" i="13"/>
  <c r="H44" i="13"/>
  <c r="H53" i="13"/>
  <c r="H61" i="13"/>
  <c r="H71" i="13"/>
  <c r="H80" i="13"/>
  <c r="H89" i="13"/>
  <c r="H98" i="13"/>
  <c r="H106" i="13"/>
  <c r="H116" i="13"/>
  <c r="H125" i="13"/>
  <c r="H133" i="13"/>
  <c r="H142" i="13"/>
  <c r="H30" i="12"/>
  <c r="H39" i="12"/>
  <c r="H47" i="12"/>
  <c r="H56" i="12"/>
  <c r="H66" i="12"/>
  <c r="H74" i="12"/>
  <c r="H84" i="12"/>
  <c r="H93" i="12"/>
  <c r="H101" i="12"/>
  <c r="H109" i="12"/>
  <c r="H119" i="12"/>
  <c r="H128" i="12"/>
  <c r="H136" i="12"/>
  <c r="H146" i="12"/>
  <c r="H33" i="13"/>
  <c r="H42" i="13"/>
  <c r="H51" i="13"/>
  <c r="H59" i="13"/>
  <c r="H69" i="13"/>
  <c r="H78" i="13"/>
  <c r="H87" i="13"/>
  <c r="H96" i="13"/>
  <c r="H104" i="13"/>
  <c r="H114" i="13"/>
  <c r="H122" i="13"/>
  <c r="H131" i="13"/>
  <c r="H140" i="13"/>
  <c r="H149" i="13"/>
  <c r="H12" i="13"/>
  <c r="H39" i="13"/>
  <c r="H56" i="13"/>
  <c r="H74" i="13"/>
  <c r="H101" i="13"/>
  <c r="H119" i="13"/>
  <c r="H136" i="13"/>
  <c r="H22" i="12"/>
  <c r="H33" i="12"/>
  <c r="H122" i="12"/>
  <c r="H24" i="13"/>
  <c r="H16" i="13"/>
  <c r="H31" i="13"/>
  <c r="H48" i="13"/>
  <c r="H57" i="13"/>
  <c r="H85" i="13"/>
  <c r="H94" i="13"/>
  <c r="H112" i="13"/>
  <c r="H120" i="13"/>
  <c r="H129" i="13"/>
  <c r="H137" i="13"/>
  <c r="H147" i="13"/>
  <c r="H141" i="12"/>
  <c r="H130" i="12"/>
  <c r="H139" i="12"/>
  <c r="H148" i="12"/>
  <c r="H30" i="13"/>
  <c r="H47" i="13"/>
  <c r="H66" i="13"/>
  <c r="H84" i="13"/>
  <c r="H93" i="13"/>
  <c r="H109" i="13"/>
  <c r="H128" i="13"/>
  <c r="H146" i="13"/>
  <c r="H14" i="12"/>
  <c r="H51" i="12"/>
  <c r="H40" i="13"/>
  <c r="H67" i="13"/>
  <c r="H76" i="13"/>
  <c r="H102" i="13"/>
  <c r="H70" i="12"/>
  <c r="H45" i="13"/>
  <c r="H72" i="13"/>
  <c r="H134" i="13"/>
  <c r="H48" i="12"/>
  <c r="H85" i="12"/>
  <c r="H129" i="12"/>
  <c r="H17" i="13"/>
  <c r="H42" i="12"/>
  <c r="H59" i="12"/>
  <c r="H69" i="12"/>
  <c r="H78" i="12"/>
  <c r="H87" i="12"/>
  <c r="H104" i="12"/>
  <c r="H114" i="12"/>
  <c r="H131" i="12"/>
  <c r="H140" i="12"/>
  <c r="H149" i="12"/>
  <c r="H36" i="13"/>
  <c r="H90" i="13"/>
  <c r="H107" i="13"/>
  <c r="H126" i="13"/>
  <c r="H40" i="12"/>
  <c r="H102" i="12"/>
  <c r="H120" i="12"/>
  <c r="H13" i="12"/>
  <c r="H88" i="12"/>
  <c r="H123" i="12"/>
  <c r="H28" i="13"/>
  <c r="H54" i="13"/>
  <c r="H82" i="13"/>
  <c r="H99" i="13"/>
  <c r="H144" i="13"/>
  <c r="H67" i="12"/>
  <c r="H76" i="12"/>
  <c r="H112" i="12"/>
  <c r="H137" i="12"/>
  <c r="H43" i="12"/>
  <c r="H60" i="12"/>
  <c r="H132" i="12"/>
  <c r="H22" i="13"/>
  <c r="H14" i="13"/>
  <c r="H62" i="13"/>
  <c r="H117" i="13"/>
  <c r="H24" i="12"/>
  <c r="H31" i="12"/>
  <c r="H57" i="12"/>
  <c r="H94" i="12"/>
  <c r="H147" i="12"/>
  <c r="H21" i="12"/>
  <c r="H79" i="12"/>
  <c r="H105" i="12"/>
  <c r="H115" i="12"/>
  <c r="H150" i="12"/>
  <c r="H21" i="13"/>
  <c r="H13" i="13"/>
  <c r="K64" i="4"/>
  <c r="H18" i="13"/>
  <c r="H29" i="13"/>
  <c r="H37" i="13"/>
  <c r="H46" i="13"/>
  <c r="H55" i="13"/>
  <c r="H65" i="13"/>
  <c r="H73" i="13"/>
  <c r="H83" i="13"/>
  <c r="H91" i="13"/>
  <c r="H100" i="13"/>
  <c r="H108" i="13"/>
  <c r="H118" i="13"/>
  <c r="H127" i="13"/>
  <c r="H135" i="13"/>
  <c r="H145" i="13"/>
  <c r="K81" i="4"/>
  <c r="K124" i="4"/>
  <c r="K38" i="32"/>
  <c r="K81" i="32"/>
  <c r="H32" i="13"/>
  <c r="H41" i="13"/>
  <c r="H50" i="13"/>
  <c r="H58" i="13"/>
  <c r="H68" i="13"/>
  <c r="H77" i="13"/>
  <c r="H86" i="13"/>
  <c r="H95" i="13"/>
  <c r="H103" i="13"/>
  <c r="H113" i="13"/>
  <c r="H121" i="13"/>
  <c r="H130" i="13"/>
  <c r="H139" i="13"/>
  <c r="H148" i="13"/>
  <c r="H27" i="12"/>
  <c r="H35" i="12"/>
  <c r="H44" i="12"/>
  <c r="H53" i="12"/>
  <c r="H61" i="12"/>
  <c r="H71" i="12"/>
  <c r="H80" i="12"/>
  <c r="H89" i="12"/>
  <c r="H98" i="12"/>
  <c r="H106" i="12"/>
  <c r="H116" i="12"/>
  <c r="H125" i="12"/>
  <c r="H133" i="12"/>
  <c r="H142" i="12"/>
  <c r="K92" i="32"/>
  <c r="K151" i="32"/>
  <c r="K75" i="4"/>
  <c r="K92" i="4"/>
  <c r="K138" i="4"/>
  <c r="K143" i="4"/>
  <c r="K138" i="32"/>
  <c r="K64" i="32"/>
  <c r="K124" i="32"/>
  <c r="K143" i="32"/>
  <c r="K49" i="32"/>
  <c r="K75" i="32"/>
  <c r="K38" i="4"/>
  <c r="K151" i="4"/>
  <c r="H26" i="12" l="1"/>
  <c r="H111" i="12"/>
  <c r="H64" i="12"/>
  <c r="H111" i="13"/>
  <c r="H64" i="13"/>
  <c r="H26" i="13"/>
  <c r="X152" i="4"/>
  <c r="K138" i="5"/>
  <c r="K152" i="4"/>
  <c r="K152" i="32"/>
  <c r="K38" i="5"/>
  <c r="K81" i="5"/>
  <c r="K49" i="5"/>
  <c r="K151" i="5"/>
  <c r="K75" i="5"/>
  <c r="K143" i="5"/>
  <c r="K92" i="5"/>
  <c r="K124" i="5"/>
  <c r="K152" i="5" l="1"/>
  <c r="K151" i="22"/>
  <c r="K143" i="22"/>
  <c r="K124" i="22"/>
  <c r="K92" i="22"/>
  <c r="K81" i="22"/>
  <c r="K75" i="22"/>
  <c r="K49" i="22"/>
  <c r="K38" i="22"/>
  <c r="K138" i="22"/>
  <c r="K152" i="22" l="1"/>
  <c r="V149" i="2" l="1"/>
  <c r="V140" i="2"/>
  <c r="V131" i="2"/>
  <c r="V122" i="2"/>
  <c r="V114" i="2"/>
  <c r="V104" i="2"/>
  <c r="V96" i="2"/>
  <c r="V87" i="2"/>
  <c r="V78" i="2"/>
  <c r="V69" i="2"/>
  <c r="V59" i="2"/>
  <c r="V51" i="2"/>
  <c r="V42" i="2"/>
  <c r="V33" i="2"/>
  <c r="V23" i="2"/>
  <c r="V15" i="2"/>
  <c r="V147" i="1"/>
  <c r="V137" i="1"/>
  <c r="V129" i="1"/>
  <c r="V120" i="1"/>
  <c r="V112" i="1"/>
  <c r="V102" i="1"/>
  <c r="V94" i="1"/>
  <c r="V85" i="1"/>
  <c r="V76" i="1"/>
  <c r="V67" i="1"/>
  <c r="V57" i="1"/>
  <c r="V48" i="1"/>
  <c r="V40" i="1"/>
  <c r="V13" i="2" l="1"/>
  <c r="V21" i="2"/>
  <c r="V31" i="2"/>
  <c r="V40" i="2"/>
  <c r="V48" i="2"/>
  <c r="V57" i="2"/>
  <c r="V67" i="2"/>
  <c r="V76" i="2"/>
  <c r="V85" i="2"/>
  <c r="V94" i="2"/>
  <c r="V102" i="2"/>
  <c r="V112" i="2"/>
  <c r="V120" i="2"/>
  <c r="V129" i="2"/>
  <c r="V137" i="2"/>
  <c r="V147" i="2"/>
  <c r="V13" i="1"/>
  <c r="V21" i="1"/>
  <c r="V31" i="1"/>
  <c r="V16" i="1"/>
  <c r="V24" i="1"/>
  <c r="V34" i="1"/>
  <c r="V43" i="1"/>
  <c r="V52" i="1"/>
  <c r="V60" i="1"/>
  <c r="V70" i="1"/>
  <c r="V79" i="1"/>
  <c r="V88" i="1"/>
  <c r="V97" i="1"/>
  <c r="V105" i="1"/>
  <c r="V115" i="1"/>
  <c r="V123" i="1"/>
  <c r="V132" i="1"/>
  <c r="V141" i="1"/>
  <c r="V150" i="1"/>
  <c r="K64" i="9"/>
  <c r="V17" i="1"/>
  <c r="V27" i="1"/>
  <c r="V35" i="1"/>
  <c r="V44" i="1"/>
  <c r="V53" i="1"/>
  <c r="V61" i="1"/>
  <c r="V71" i="1"/>
  <c r="V80" i="1"/>
  <c r="V89" i="1"/>
  <c r="V98" i="1"/>
  <c r="V106" i="1"/>
  <c r="V116" i="1"/>
  <c r="V125" i="1"/>
  <c r="V133" i="1"/>
  <c r="V142" i="1"/>
  <c r="V62" i="2"/>
  <c r="V117" i="2"/>
  <c r="V126" i="2"/>
  <c r="V28" i="2"/>
  <c r="V54" i="2"/>
  <c r="V134" i="2"/>
  <c r="V18" i="2"/>
  <c r="V36" i="2"/>
  <c r="V45" i="2"/>
  <c r="V72" i="2"/>
  <c r="V82" i="2"/>
  <c r="V90" i="2"/>
  <c r="V99" i="2"/>
  <c r="V107" i="2"/>
  <c r="V144" i="2"/>
  <c r="V68" i="2"/>
  <c r="V113" i="2"/>
  <c r="V18" i="1"/>
  <c r="V28" i="1"/>
  <c r="V36" i="1"/>
  <c r="V45" i="1"/>
  <c r="V54" i="1"/>
  <c r="V62" i="1"/>
  <c r="V72" i="1"/>
  <c r="V82" i="1"/>
  <c r="V90" i="1"/>
  <c r="V99" i="1"/>
  <c r="V107" i="1"/>
  <c r="V117" i="1"/>
  <c r="V126" i="1"/>
  <c r="V134" i="1"/>
  <c r="V144" i="1"/>
  <c r="V14" i="2"/>
  <c r="V22" i="2"/>
  <c r="V58" i="2"/>
  <c r="V103" i="2"/>
  <c r="V139" i="2"/>
  <c r="V19" i="1"/>
  <c r="V55" i="1"/>
  <c r="V108" i="1"/>
  <c r="V127" i="1"/>
  <c r="V34" i="2"/>
  <c r="V60" i="2"/>
  <c r="V88" i="2"/>
  <c r="V115" i="2"/>
  <c r="V141" i="2"/>
  <c r="K81" i="3"/>
  <c r="K49" i="10"/>
  <c r="V12" i="1"/>
  <c r="V20" i="1"/>
  <c r="V30" i="1"/>
  <c r="V39" i="1"/>
  <c r="V47" i="1"/>
  <c r="V56" i="1"/>
  <c r="V66" i="1"/>
  <c r="V74" i="1"/>
  <c r="V84" i="1"/>
  <c r="V93" i="1"/>
  <c r="V101" i="1"/>
  <c r="V109" i="1"/>
  <c r="V119" i="1"/>
  <c r="V128" i="1"/>
  <c r="V136" i="1"/>
  <c r="V146" i="1"/>
  <c r="AY12" i="1"/>
  <c r="V17" i="2"/>
  <c r="V27" i="2"/>
  <c r="V35" i="2"/>
  <c r="V44" i="2"/>
  <c r="V53" i="2"/>
  <c r="V61" i="2"/>
  <c r="V71" i="2"/>
  <c r="V80" i="2"/>
  <c r="V89" i="2"/>
  <c r="V98" i="2"/>
  <c r="V106" i="2"/>
  <c r="V116" i="2"/>
  <c r="V125" i="2"/>
  <c r="V133" i="2"/>
  <c r="V142" i="2"/>
  <c r="K138" i="9"/>
  <c r="V32" i="2"/>
  <c r="V95" i="2"/>
  <c r="V130" i="2"/>
  <c r="K151" i="9"/>
  <c r="V65" i="1"/>
  <c r="V118" i="1"/>
  <c r="V43" i="2"/>
  <c r="V132" i="2"/>
  <c r="V41" i="2"/>
  <c r="V86" i="2"/>
  <c r="V121" i="2"/>
  <c r="K143" i="9"/>
  <c r="V37" i="1"/>
  <c r="V73" i="1"/>
  <c r="V100" i="1"/>
  <c r="V145" i="1"/>
  <c r="V52" i="2"/>
  <c r="V70" i="2"/>
  <c r="V97" i="2"/>
  <c r="V150" i="2"/>
  <c r="X92" i="28"/>
  <c r="V14" i="1"/>
  <c r="V22" i="1"/>
  <c r="V32" i="1"/>
  <c r="V41" i="1"/>
  <c r="V50" i="1"/>
  <c r="V58" i="1"/>
  <c r="V68" i="1"/>
  <c r="V77" i="1"/>
  <c r="V86" i="1"/>
  <c r="V95" i="1"/>
  <c r="V103" i="1"/>
  <c r="V113" i="1"/>
  <c r="V121" i="1"/>
  <c r="V130" i="1"/>
  <c r="V139" i="1"/>
  <c r="V148" i="1"/>
  <c r="V19" i="2"/>
  <c r="V29" i="2"/>
  <c r="V37" i="2"/>
  <c r="V46" i="2"/>
  <c r="V55" i="2"/>
  <c r="V65" i="2"/>
  <c r="V73" i="2"/>
  <c r="V83" i="2"/>
  <c r="V91" i="2"/>
  <c r="V100" i="2"/>
  <c r="V108" i="2"/>
  <c r="V118" i="2"/>
  <c r="V127" i="2"/>
  <c r="V135" i="2"/>
  <c r="V145" i="2"/>
  <c r="V50" i="2"/>
  <c r="V77" i="2"/>
  <c r="V148" i="2"/>
  <c r="V29" i="1"/>
  <c r="V46" i="1"/>
  <c r="V83" i="1"/>
  <c r="V91" i="1"/>
  <c r="V135" i="1"/>
  <c r="V16" i="2"/>
  <c r="V24" i="2"/>
  <c r="V79" i="2"/>
  <c r="V105" i="2"/>
  <c r="V123" i="2"/>
  <c r="X151" i="28"/>
  <c r="X143" i="6"/>
  <c r="X81" i="28"/>
  <c r="V15" i="1"/>
  <c r="V23" i="1"/>
  <c r="V33" i="1"/>
  <c r="V42" i="1"/>
  <c r="V51" i="1"/>
  <c r="V59" i="1"/>
  <c r="V69" i="1"/>
  <c r="V78" i="1"/>
  <c r="V87" i="1"/>
  <c r="V96" i="1"/>
  <c r="V104" i="1"/>
  <c r="V114" i="1"/>
  <c r="V122" i="1"/>
  <c r="V131" i="1"/>
  <c r="V140" i="1"/>
  <c r="V149" i="1"/>
  <c r="V12" i="2"/>
  <c r="V20" i="2"/>
  <c r="V30" i="2"/>
  <c r="V39" i="2"/>
  <c r="V47" i="2"/>
  <c r="V56" i="2"/>
  <c r="V66" i="2"/>
  <c r="V74" i="2"/>
  <c r="V84" i="2"/>
  <c r="V93" i="2"/>
  <c r="V101" i="2"/>
  <c r="V109" i="2"/>
  <c r="V119" i="2"/>
  <c r="V128" i="2"/>
  <c r="V136" i="2"/>
  <c r="V146" i="2"/>
  <c r="X49" i="28"/>
  <c r="X124" i="28"/>
  <c r="K124" i="10"/>
  <c r="K92" i="1"/>
  <c r="K38" i="9"/>
  <c r="K81" i="9"/>
  <c r="K124" i="9"/>
  <c r="K38" i="6"/>
  <c r="K151" i="6"/>
  <c r="K49" i="9"/>
  <c r="K81" i="1"/>
  <c r="K92" i="9"/>
  <c r="X75" i="28"/>
  <c r="K75" i="9"/>
  <c r="K124" i="6"/>
  <c r="K81" i="28"/>
  <c r="X38" i="28"/>
  <c r="K38" i="10"/>
  <c r="K143" i="10"/>
  <c r="K151" i="29"/>
  <c r="K143" i="6"/>
  <c r="K49" i="1"/>
  <c r="K151" i="1"/>
  <c r="K38" i="3"/>
  <c r="K75" i="3"/>
  <c r="K92" i="3"/>
  <c r="K124" i="3"/>
  <c r="K138" i="3"/>
  <c r="K151" i="3"/>
  <c r="K143" i="3"/>
  <c r="K151" i="2"/>
  <c r="K49" i="2"/>
  <c r="K38" i="2"/>
  <c r="K81" i="6"/>
  <c r="X38" i="6"/>
  <c r="X75" i="6"/>
  <c r="X92" i="6"/>
  <c r="X151" i="6"/>
  <c r="K38" i="29"/>
  <c r="K64" i="29"/>
  <c r="K75" i="29"/>
  <c r="K81" i="29"/>
  <c r="K124" i="29"/>
  <c r="K143" i="29"/>
  <c r="K151" i="28"/>
  <c r="K124" i="1"/>
  <c r="K143" i="1"/>
  <c r="X49" i="6"/>
  <c r="K138" i="10"/>
  <c r="K92" i="2"/>
  <c r="K92" i="10"/>
  <c r="K151" i="10"/>
  <c r="K38" i="1"/>
  <c r="K75" i="2"/>
  <c r="K138" i="6"/>
  <c r="K92" i="29"/>
  <c r="K138" i="29"/>
  <c r="K143" i="28"/>
  <c r="K75" i="10"/>
  <c r="X81" i="6"/>
  <c r="X124" i="6"/>
  <c r="K49" i="28"/>
  <c r="K138" i="1"/>
  <c r="X138" i="6"/>
  <c r="X138" i="28"/>
  <c r="X143" i="28"/>
  <c r="K138" i="2"/>
  <c r="K124" i="28"/>
  <c r="K49" i="29"/>
  <c r="K75" i="1"/>
  <c r="K49" i="6"/>
  <c r="K75" i="6"/>
  <c r="K92" i="6"/>
  <c r="K38" i="28"/>
  <c r="K75" i="28"/>
  <c r="K92" i="28"/>
  <c r="K138" i="28"/>
  <c r="K81" i="10"/>
  <c r="K81" i="2"/>
  <c r="K124" i="2"/>
  <c r="K143" i="2"/>
  <c r="E24" i="8"/>
  <c r="V64" i="2" l="1"/>
  <c r="V64" i="1"/>
  <c r="V26" i="2"/>
  <c r="V26" i="1"/>
  <c r="V111" i="1"/>
  <c r="V111" i="2"/>
  <c r="K152" i="10"/>
  <c r="K152" i="9"/>
  <c r="K152" i="6"/>
  <c r="X152" i="28"/>
  <c r="K152" i="28"/>
  <c r="X152" i="6"/>
  <c r="K152" i="1"/>
  <c r="K152" i="3"/>
  <c r="K152" i="2"/>
  <c r="K152" i="29"/>
  <c r="F37" i="7"/>
  <c r="F109" i="7"/>
  <c r="E37" i="7"/>
  <c r="J143" i="4"/>
  <c r="E109" i="7" l="1"/>
  <c r="F75" i="31"/>
  <c r="F124" i="31"/>
  <c r="F143" i="31"/>
  <c r="F151" i="31"/>
  <c r="F38" i="31"/>
  <c r="F138" i="31"/>
  <c r="J151" i="32"/>
  <c r="J124" i="4"/>
  <c r="F49" i="31"/>
  <c r="F92" i="31"/>
  <c r="F81" i="31"/>
  <c r="J124" i="32"/>
  <c r="J92" i="32"/>
  <c r="J49" i="4"/>
  <c r="J75" i="4"/>
  <c r="J92" i="4"/>
  <c r="J151" i="4"/>
  <c r="J38" i="32"/>
  <c r="J49" i="32"/>
  <c r="J64" i="32"/>
  <c r="J138" i="32"/>
  <c r="J143" i="32"/>
  <c r="J64" i="4"/>
  <c r="J81" i="32"/>
  <c r="J75" i="32"/>
  <c r="J38" i="4"/>
  <c r="J81" i="4"/>
  <c r="J138" i="4"/>
  <c r="F152" i="31" l="1"/>
  <c r="T38" i="9"/>
  <c r="T64" i="9"/>
  <c r="T92" i="9"/>
  <c r="T124" i="9"/>
  <c r="J152" i="32"/>
  <c r="J152" i="4"/>
  <c r="T49" i="9"/>
  <c r="T75" i="9"/>
  <c r="T151" i="9"/>
  <c r="W152" i="4"/>
  <c r="T138" i="9"/>
  <c r="T81" i="9"/>
  <c r="J124" i="5"/>
  <c r="T143" i="9"/>
  <c r="J38" i="5"/>
  <c r="J81" i="5"/>
  <c r="J151" i="5"/>
  <c r="J75" i="5"/>
  <c r="J138" i="5"/>
  <c r="J143" i="5"/>
  <c r="J92" i="5"/>
  <c r="J49" i="5"/>
  <c r="T152" i="9" l="1"/>
  <c r="J152" i="5"/>
  <c r="J151" i="22"/>
  <c r="J143" i="22"/>
  <c r="J138" i="22"/>
  <c r="J124" i="22"/>
  <c r="J92" i="22"/>
  <c r="J81" i="22"/>
  <c r="J75" i="22"/>
  <c r="J49" i="22"/>
  <c r="J38" i="22"/>
  <c r="J152" i="22" l="1"/>
  <c r="J151" i="9"/>
  <c r="J143" i="9"/>
  <c r="J138" i="9"/>
  <c r="J124" i="9"/>
  <c r="J92" i="9"/>
  <c r="J81" i="9"/>
  <c r="J75" i="9"/>
  <c r="J64" i="9"/>
  <c r="J49" i="9"/>
  <c r="J38" i="9"/>
  <c r="J138" i="3" l="1"/>
  <c r="J143" i="3"/>
  <c r="J75" i="3"/>
  <c r="J151" i="3"/>
  <c r="J81" i="3"/>
  <c r="J92" i="3"/>
  <c r="J38" i="3"/>
  <c r="J124" i="3"/>
  <c r="J152" i="9"/>
  <c r="J38" i="2" l="1"/>
  <c r="J49" i="2"/>
  <c r="J75" i="2"/>
  <c r="J92" i="2"/>
  <c r="J124" i="2"/>
  <c r="J143" i="2"/>
  <c r="J81" i="2"/>
  <c r="J138" i="2"/>
  <c r="J151" i="2"/>
  <c r="J152" i="3"/>
  <c r="J152" i="2" l="1"/>
  <c r="AR151" i="1"/>
  <c r="AR143" i="1"/>
  <c r="AR124" i="1"/>
  <c r="AR92" i="1"/>
  <c r="AR81" i="1"/>
  <c r="AR75" i="1"/>
  <c r="AR49" i="1"/>
  <c r="AR38" i="1"/>
  <c r="AR138" i="1"/>
  <c r="AE151" i="1"/>
  <c r="AE138" i="1"/>
  <c r="AE92" i="1"/>
  <c r="AE81" i="1"/>
  <c r="AE75" i="1"/>
  <c r="AE49" i="1"/>
  <c r="AE38" i="1"/>
  <c r="AE124" i="1"/>
  <c r="J138" i="10" l="1"/>
  <c r="J81" i="10"/>
  <c r="J124" i="10"/>
  <c r="J49" i="10"/>
  <c r="J75" i="10"/>
  <c r="J49" i="1"/>
  <c r="J75" i="1"/>
  <c r="J138" i="1"/>
  <c r="J151" i="10"/>
  <c r="J143" i="1"/>
  <c r="J143" i="10"/>
  <c r="J124" i="1"/>
  <c r="J38" i="1"/>
  <c r="J81" i="1"/>
  <c r="J92" i="1"/>
  <c r="J38" i="10"/>
  <c r="J92" i="10"/>
  <c r="J151" i="1"/>
  <c r="U38" i="1"/>
  <c r="AR152" i="1"/>
  <c r="AE152" i="1"/>
  <c r="J152" i="10" l="1"/>
  <c r="J152" i="1"/>
  <c r="W151" i="28"/>
  <c r="W143" i="28"/>
  <c r="W138" i="28"/>
  <c r="W124" i="28"/>
  <c r="W92" i="28"/>
  <c r="W81" i="28"/>
  <c r="W75" i="28"/>
  <c r="W49" i="28"/>
  <c r="W38" i="28"/>
  <c r="W151" i="6" l="1"/>
  <c r="J143" i="29"/>
  <c r="J124" i="6"/>
  <c r="W75" i="6"/>
  <c r="J38" i="29"/>
  <c r="J81" i="29"/>
  <c r="J49" i="28"/>
  <c r="J92" i="28"/>
  <c r="J151" i="29"/>
  <c r="J151" i="28"/>
  <c r="J138" i="28"/>
  <c r="J124" i="29"/>
  <c r="J138" i="29"/>
  <c r="J75" i="28"/>
  <c r="J49" i="6"/>
  <c r="J75" i="6"/>
  <c r="J138" i="6"/>
  <c r="J151" i="6"/>
  <c r="W38" i="6"/>
  <c r="W49" i="6"/>
  <c r="W81" i="6"/>
  <c r="W92" i="6"/>
  <c r="W124" i="6"/>
  <c r="W143" i="6"/>
  <c r="J38" i="6"/>
  <c r="J38" i="28"/>
  <c r="J92" i="6"/>
  <c r="J143" i="6"/>
  <c r="W138" i="6"/>
  <c r="J64" i="29"/>
  <c r="J81" i="6"/>
  <c r="J49" i="29"/>
  <c r="J75" i="29"/>
  <c r="J92" i="29"/>
  <c r="J81" i="28"/>
  <c r="J124" i="28"/>
  <c r="J143" i="28"/>
  <c r="W152" i="28"/>
  <c r="J152" i="6" l="1"/>
  <c r="J152" i="28"/>
  <c r="W152" i="6"/>
  <c r="J152" i="29"/>
  <c r="I65" i="23" l="1"/>
  <c r="I46" i="23"/>
  <c r="X76" i="23" l="1"/>
  <c r="X75" i="23"/>
  <c r="X74" i="23"/>
  <c r="X73" i="23"/>
  <c r="X72" i="23"/>
  <c r="X71" i="23"/>
  <c r="X70" i="23"/>
  <c r="X69" i="23"/>
  <c r="X68" i="23"/>
  <c r="X67" i="23"/>
  <c r="X66" i="23"/>
  <c r="X65" i="23"/>
  <c r="W76" i="23"/>
  <c r="W75" i="23"/>
  <c r="W74" i="23"/>
  <c r="W73" i="23"/>
  <c r="W72" i="23"/>
  <c r="W71" i="23"/>
  <c r="W70" i="23"/>
  <c r="W69" i="23"/>
  <c r="W68" i="23"/>
  <c r="W67" i="23"/>
  <c r="W66" i="23"/>
  <c r="W65" i="23"/>
  <c r="V76" i="23"/>
  <c r="V75" i="23"/>
  <c r="V74" i="23"/>
  <c r="V73" i="23"/>
  <c r="V72" i="23"/>
  <c r="V71" i="23"/>
  <c r="V70" i="23"/>
  <c r="V69" i="23"/>
  <c r="Q12" i="24" s="1"/>
  <c r="V68" i="23"/>
  <c r="V67" i="23"/>
  <c r="V66" i="23"/>
  <c r="V65" i="23"/>
  <c r="U76" i="23"/>
  <c r="U75" i="23"/>
  <c r="U74" i="23"/>
  <c r="U73" i="23"/>
  <c r="U72" i="23"/>
  <c r="U71" i="23"/>
  <c r="U70" i="23"/>
  <c r="U69" i="23"/>
  <c r="U68" i="23"/>
  <c r="U67" i="23"/>
  <c r="U66" i="23"/>
  <c r="U65" i="23"/>
  <c r="T76" i="23"/>
  <c r="T75" i="23"/>
  <c r="T74" i="23"/>
  <c r="T73" i="23"/>
  <c r="T72" i="23"/>
  <c r="T71" i="23"/>
  <c r="T70" i="23"/>
  <c r="T69" i="23"/>
  <c r="T68" i="23"/>
  <c r="T67" i="23"/>
  <c r="T66" i="23"/>
  <c r="Q76" i="23"/>
  <c r="Q75" i="23"/>
  <c r="Q74" i="23"/>
  <c r="Q73" i="23"/>
  <c r="Q72" i="23"/>
  <c r="Q71" i="23"/>
  <c r="Q70" i="23"/>
  <c r="Q69" i="23"/>
  <c r="Q68" i="23"/>
  <c r="Q67" i="23"/>
  <c r="Q66" i="23"/>
  <c r="Q65" i="23"/>
  <c r="P76" i="23"/>
  <c r="P75" i="23"/>
  <c r="P74" i="23"/>
  <c r="P73" i="23"/>
  <c r="P72" i="23"/>
  <c r="P71" i="23"/>
  <c r="P70" i="23"/>
  <c r="P69" i="23"/>
  <c r="P68" i="23"/>
  <c r="P67" i="23"/>
  <c r="P66" i="23"/>
  <c r="P65" i="23"/>
  <c r="O76" i="23"/>
  <c r="O75" i="23"/>
  <c r="O74" i="23"/>
  <c r="O73" i="23"/>
  <c r="O72" i="23"/>
  <c r="O71" i="23"/>
  <c r="O70" i="23"/>
  <c r="O69" i="23"/>
  <c r="O68" i="23"/>
  <c r="O67" i="23"/>
  <c r="O66" i="23"/>
  <c r="O65" i="23"/>
  <c r="N76" i="23"/>
  <c r="N75" i="23"/>
  <c r="N74" i="23"/>
  <c r="N73" i="23"/>
  <c r="N72" i="23"/>
  <c r="N71" i="23"/>
  <c r="N70" i="23"/>
  <c r="N69" i="23"/>
  <c r="N68" i="23"/>
  <c r="N67" i="23"/>
  <c r="N66" i="23"/>
  <c r="N65" i="23"/>
  <c r="M76" i="23"/>
  <c r="M75" i="23"/>
  <c r="M74" i="23"/>
  <c r="M73" i="23"/>
  <c r="M72" i="23"/>
  <c r="M71" i="23"/>
  <c r="M70" i="23"/>
  <c r="M69" i="23"/>
  <c r="M68" i="23"/>
  <c r="M67" i="23"/>
  <c r="M66" i="23"/>
  <c r="M65" i="23"/>
  <c r="L76" i="23"/>
  <c r="L75" i="23"/>
  <c r="L74" i="23"/>
  <c r="L73" i="23"/>
  <c r="L72" i="23"/>
  <c r="L71" i="23"/>
  <c r="L70" i="23"/>
  <c r="L69" i="23"/>
  <c r="L68" i="23"/>
  <c r="L67" i="23"/>
  <c r="L66" i="23"/>
  <c r="L65" i="23"/>
  <c r="K76" i="23"/>
  <c r="K75" i="23"/>
  <c r="K74" i="23"/>
  <c r="K73" i="23"/>
  <c r="K72" i="23"/>
  <c r="K71" i="23"/>
  <c r="K70" i="23"/>
  <c r="K69" i="23"/>
  <c r="K68" i="23"/>
  <c r="K67" i="23"/>
  <c r="K66" i="23"/>
  <c r="K65" i="23"/>
  <c r="J76" i="23"/>
  <c r="J75" i="23"/>
  <c r="J74" i="23"/>
  <c r="J73" i="23"/>
  <c r="J72" i="23"/>
  <c r="J71" i="23"/>
  <c r="J70" i="23"/>
  <c r="J69" i="23"/>
  <c r="J68" i="23"/>
  <c r="J67" i="23"/>
  <c r="J66" i="23"/>
  <c r="J65" i="23"/>
  <c r="I76" i="23"/>
  <c r="I66" i="23"/>
  <c r="I67" i="23"/>
  <c r="I68" i="23"/>
  <c r="I69" i="23"/>
  <c r="I70" i="23"/>
  <c r="I71" i="23"/>
  <c r="I72" i="23"/>
  <c r="I73" i="23"/>
  <c r="I74" i="23"/>
  <c r="I75" i="23"/>
  <c r="H72" i="23"/>
  <c r="H66" i="23"/>
  <c r="H67" i="23"/>
  <c r="H68" i="23"/>
  <c r="H69" i="23"/>
  <c r="H70" i="23"/>
  <c r="H71" i="23"/>
  <c r="H73" i="23"/>
  <c r="H74" i="23"/>
  <c r="H75" i="23"/>
  <c r="H76" i="23"/>
  <c r="H65" i="23"/>
  <c r="G66" i="23"/>
  <c r="G67" i="23"/>
  <c r="G68" i="23"/>
  <c r="G69" i="23"/>
  <c r="G70" i="23"/>
  <c r="G71" i="23"/>
  <c r="G72" i="23"/>
  <c r="G73" i="23"/>
  <c r="G74" i="23"/>
  <c r="G75" i="23"/>
  <c r="G76" i="23"/>
  <c r="AE76" i="23"/>
  <c r="AE75" i="23"/>
  <c r="AE74" i="23"/>
  <c r="AE73" i="23"/>
  <c r="AE72" i="23"/>
  <c r="AE71" i="23"/>
  <c r="AE70" i="23"/>
  <c r="AE69" i="23"/>
  <c r="AE68" i="23"/>
  <c r="AE67" i="23"/>
  <c r="AE66" i="23"/>
  <c r="AF65" i="23"/>
  <c r="AE65" i="23"/>
  <c r="I49" i="32" l="1"/>
  <c r="I75" i="32"/>
  <c r="I81" i="32"/>
  <c r="I124" i="32"/>
  <c r="I151" i="4"/>
  <c r="I138" i="4"/>
  <c r="I92" i="32"/>
  <c r="I151" i="32"/>
  <c r="I143" i="32"/>
  <c r="I38" i="32"/>
  <c r="I138" i="32"/>
  <c r="I49" i="4"/>
  <c r="I81" i="4"/>
  <c r="I124" i="4"/>
  <c r="I92" i="4"/>
  <c r="I64" i="32"/>
  <c r="I38" i="4"/>
  <c r="I64" i="4"/>
  <c r="I143" i="4"/>
  <c r="I75" i="4"/>
  <c r="AB81" i="12"/>
  <c r="I143" i="2"/>
  <c r="AQ151" i="1"/>
  <c r="AD75" i="2"/>
  <c r="V152" i="4" l="1"/>
  <c r="AD138" i="2"/>
  <c r="AB124" i="13"/>
  <c r="I152" i="4"/>
  <c r="I152" i="32"/>
  <c r="I138" i="9"/>
  <c r="AQ138" i="2"/>
  <c r="AQ143" i="1"/>
  <c r="O124" i="12"/>
  <c r="AQ143" i="2"/>
  <c r="AD49" i="1"/>
  <c r="I92" i="22"/>
  <c r="I138" i="5"/>
  <c r="AD38" i="2"/>
  <c r="AD143" i="2"/>
  <c r="AQ75" i="2"/>
  <c r="AQ124" i="2"/>
  <c r="I143" i="22"/>
  <c r="AQ38" i="1"/>
  <c r="AD124" i="1"/>
  <c r="I81" i="3"/>
  <c r="I151" i="3"/>
  <c r="I49" i="9"/>
  <c r="I64" i="9"/>
  <c r="I81" i="9"/>
  <c r="I124" i="9"/>
  <c r="AD81" i="2"/>
  <c r="AD124" i="2"/>
  <c r="I38" i="2"/>
  <c r="I151" i="2"/>
  <c r="I143" i="3"/>
  <c r="AB92" i="13"/>
  <c r="O38" i="12"/>
  <c r="AB49" i="12"/>
  <c r="AB124" i="12"/>
  <c r="I49" i="2"/>
  <c r="I124" i="2"/>
  <c r="I138" i="2"/>
  <c r="I92" i="3"/>
  <c r="I138" i="3"/>
  <c r="I75" i="9"/>
  <c r="I38" i="22"/>
  <c r="I75" i="5"/>
  <c r="O75" i="12"/>
  <c r="O151" i="12"/>
  <c r="AD38" i="1"/>
  <c r="AD81" i="1"/>
  <c r="AD138" i="1"/>
  <c r="AD92" i="2"/>
  <c r="AD151" i="2"/>
  <c r="AQ49" i="2"/>
  <c r="AQ81" i="2"/>
  <c r="AQ81" i="1"/>
  <c r="AQ124" i="1"/>
  <c r="I81" i="2"/>
  <c r="I38" i="9"/>
  <c r="I143" i="9"/>
  <c r="AB38" i="12"/>
  <c r="AB138" i="12"/>
  <c r="AB151" i="12"/>
  <c r="AD92" i="1"/>
  <c r="AD151" i="1"/>
  <c r="AQ38" i="2"/>
  <c r="AQ92" i="2"/>
  <c r="AQ151" i="2"/>
  <c r="I75" i="2"/>
  <c r="I92" i="2"/>
  <c r="I38" i="3"/>
  <c r="I75" i="3"/>
  <c r="I92" i="9"/>
  <c r="I151" i="9"/>
  <c r="AB38" i="13"/>
  <c r="AB75" i="13"/>
  <c r="AB151" i="13"/>
  <c r="AD75" i="1"/>
  <c r="AD49" i="2"/>
  <c r="I81" i="22"/>
  <c r="O38" i="13"/>
  <c r="AB143" i="13"/>
  <c r="I124" i="22"/>
  <c r="I138" i="22"/>
  <c r="I38" i="5"/>
  <c r="I49" i="5"/>
  <c r="I81" i="5"/>
  <c r="I124" i="5"/>
  <c r="I143" i="5"/>
  <c r="O49" i="13"/>
  <c r="AB92" i="12"/>
  <c r="AB143" i="12"/>
  <c r="AQ49" i="1"/>
  <c r="AQ75" i="1"/>
  <c r="AQ92" i="1"/>
  <c r="AQ138" i="1"/>
  <c r="I124" i="3"/>
  <c r="I49" i="22"/>
  <c r="I75" i="22"/>
  <c r="I151" i="22"/>
  <c r="I92" i="5"/>
  <c r="I151" i="5"/>
  <c r="O143" i="12"/>
  <c r="AB75" i="12"/>
  <c r="O138" i="12"/>
  <c r="O92" i="12"/>
  <c r="O81" i="12"/>
  <c r="O49" i="12"/>
  <c r="AB138" i="13"/>
  <c r="AB81" i="13"/>
  <c r="AB49" i="13"/>
  <c r="O151" i="13"/>
  <c r="O81" i="13"/>
  <c r="O75" i="13"/>
  <c r="O124" i="13"/>
  <c r="O138" i="13"/>
  <c r="O143" i="13"/>
  <c r="O92" i="13"/>
  <c r="I49" i="1"/>
  <c r="I81" i="10" l="1"/>
  <c r="AD152" i="1"/>
  <c r="AQ152" i="2"/>
  <c r="I143" i="10"/>
  <c r="I152" i="5"/>
  <c r="AQ152" i="1"/>
  <c r="I152" i="3"/>
  <c r="I152" i="9"/>
  <c r="AD152" i="2"/>
  <c r="I152" i="22"/>
  <c r="I152" i="2"/>
  <c r="O152" i="12"/>
  <c r="I38" i="10"/>
  <c r="I151" i="10"/>
  <c r="AB152" i="12"/>
  <c r="AB152" i="13"/>
  <c r="O152" i="13"/>
  <c r="I75" i="10"/>
  <c r="I92" i="10"/>
  <c r="I49" i="10"/>
  <c r="I124" i="10"/>
  <c r="I138" i="10"/>
  <c r="I92" i="1"/>
  <c r="I124" i="1"/>
  <c r="I143" i="1"/>
  <c r="I81" i="1"/>
  <c r="I38" i="1"/>
  <c r="I138" i="1"/>
  <c r="I75" i="1"/>
  <c r="I151" i="1"/>
  <c r="I124" i="6" l="1"/>
  <c r="I81" i="6"/>
  <c r="I152" i="10"/>
  <c r="I143" i="28"/>
  <c r="V138" i="6"/>
  <c r="I75" i="29"/>
  <c r="I152" i="1"/>
  <c r="V151" i="28"/>
  <c r="V75" i="28"/>
  <c r="V49" i="28"/>
  <c r="V138" i="28"/>
  <c r="V92" i="28"/>
  <c r="V124" i="28"/>
  <c r="V143" i="28"/>
  <c r="V38" i="28"/>
  <c r="V81" i="28"/>
  <c r="I49" i="6"/>
  <c r="I92" i="6"/>
  <c r="V38" i="6"/>
  <c r="V49" i="6"/>
  <c r="V92" i="6"/>
  <c r="V124" i="6"/>
  <c r="V143" i="6"/>
  <c r="V151" i="6"/>
  <c r="I38" i="29"/>
  <c r="I49" i="29"/>
  <c r="I81" i="29"/>
  <c r="I138" i="29"/>
  <c r="I143" i="29"/>
  <c r="I38" i="28"/>
  <c r="I75" i="28"/>
  <c r="I138" i="28"/>
  <c r="I75" i="6"/>
  <c r="I138" i="6"/>
  <c r="V81" i="6"/>
  <c r="V75" i="6"/>
  <c r="I92" i="29"/>
  <c r="I151" i="29"/>
  <c r="I92" i="28"/>
  <c r="I151" i="28"/>
  <c r="I38" i="6"/>
  <c r="I143" i="6"/>
  <c r="I151" i="6"/>
  <c r="I64" i="29"/>
  <c r="I124" i="29"/>
  <c r="I49" i="28"/>
  <c r="I81" i="28"/>
  <c r="I124" i="28"/>
  <c r="C137" i="34"/>
  <c r="V21" i="24" s="1"/>
  <c r="C123" i="34"/>
  <c r="V20" i="24" s="1"/>
  <c r="C92" i="34"/>
  <c r="V18" i="24" s="1"/>
  <c r="C49" i="34"/>
  <c r="V14" i="24" s="1"/>
  <c r="F38" i="34"/>
  <c r="G38" i="34"/>
  <c r="H38" i="34"/>
  <c r="I38" i="34"/>
  <c r="J38" i="34"/>
  <c r="K38" i="34"/>
  <c r="L38" i="34"/>
  <c r="C38" i="34"/>
  <c r="V13" i="24" s="1"/>
  <c r="F110" i="34"/>
  <c r="G110" i="34"/>
  <c r="H110" i="34"/>
  <c r="I110" i="34"/>
  <c r="J110" i="34"/>
  <c r="K110" i="34"/>
  <c r="L110" i="34"/>
  <c r="E110" i="34"/>
  <c r="E92" i="34"/>
  <c r="F92" i="34"/>
  <c r="G92" i="34"/>
  <c r="H92" i="34"/>
  <c r="I92" i="34"/>
  <c r="J92" i="34"/>
  <c r="K92" i="34"/>
  <c r="L92" i="34"/>
  <c r="L150" i="34"/>
  <c r="K150" i="34"/>
  <c r="J150" i="34"/>
  <c r="I150" i="34"/>
  <c r="H150" i="34"/>
  <c r="G150" i="34"/>
  <c r="F150" i="34"/>
  <c r="E150" i="34"/>
  <c r="L142" i="34"/>
  <c r="K142" i="34"/>
  <c r="J142" i="34"/>
  <c r="I142" i="34"/>
  <c r="H142" i="34"/>
  <c r="G142" i="34"/>
  <c r="F142" i="34"/>
  <c r="C142" i="34" s="1"/>
  <c r="V22" i="24" s="1"/>
  <c r="E142" i="34"/>
  <c r="L137" i="34"/>
  <c r="K137" i="34"/>
  <c r="J137" i="34"/>
  <c r="I137" i="34"/>
  <c r="H137" i="34"/>
  <c r="G137" i="34"/>
  <c r="F137" i="34"/>
  <c r="E137" i="34"/>
  <c r="L123" i="34"/>
  <c r="K123" i="34"/>
  <c r="J123" i="34"/>
  <c r="I123" i="34"/>
  <c r="H123" i="34"/>
  <c r="G123" i="34"/>
  <c r="F123" i="34"/>
  <c r="E123" i="34"/>
  <c r="L81" i="34"/>
  <c r="K81" i="34"/>
  <c r="J81" i="34"/>
  <c r="I81" i="34"/>
  <c r="H81" i="34"/>
  <c r="G81" i="34"/>
  <c r="F81" i="34"/>
  <c r="C81" i="34" s="1"/>
  <c r="V17" i="24" s="1"/>
  <c r="E81" i="34"/>
  <c r="L75" i="34"/>
  <c r="K75" i="34"/>
  <c r="J75" i="34"/>
  <c r="I75" i="34"/>
  <c r="H75" i="34"/>
  <c r="G75" i="34"/>
  <c r="F75" i="34"/>
  <c r="C75" i="34" s="1"/>
  <c r="V16" i="24" s="1"/>
  <c r="E75" i="34"/>
  <c r="L64" i="34"/>
  <c r="K64" i="34"/>
  <c r="J64" i="34"/>
  <c r="I64" i="34"/>
  <c r="H64" i="34"/>
  <c r="G64" i="34"/>
  <c r="F64" i="34"/>
  <c r="C64" i="34" s="1"/>
  <c r="V15" i="24" s="1"/>
  <c r="E64" i="34"/>
  <c r="L49" i="34"/>
  <c r="K49" i="34"/>
  <c r="J49" i="34"/>
  <c r="I49" i="34"/>
  <c r="H49" i="34"/>
  <c r="G49" i="34"/>
  <c r="F49" i="34"/>
  <c r="E49" i="34"/>
  <c r="C150" i="34" l="1"/>
  <c r="V23" i="24" s="1"/>
  <c r="C110" i="34"/>
  <c r="V19" i="24" s="1"/>
  <c r="I152" i="29"/>
  <c r="I152" i="6"/>
  <c r="V152" i="6"/>
  <c r="I152" i="28"/>
  <c r="V152" i="28"/>
  <c r="J151" i="34"/>
  <c r="K151" i="34"/>
  <c r="L151" i="34"/>
  <c r="I151" i="34"/>
  <c r="E151" i="34"/>
  <c r="F151" i="34"/>
  <c r="G151" i="34"/>
  <c r="H151" i="34"/>
  <c r="C26" i="34"/>
  <c r="V12" i="24" s="1"/>
  <c r="R111" i="9" l="1"/>
  <c r="S111" i="9"/>
  <c r="E111" i="31" l="1"/>
  <c r="E111" i="12"/>
  <c r="E111" i="13"/>
  <c r="E49" i="3"/>
  <c r="S111" i="2" l="1"/>
  <c r="S111" i="1"/>
  <c r="U138" i="2"/>
  <c r="U38" i="2"/>
  <c r="U92" i="2"/>
  <c r="U151" i="2"/>
  <c r="U75" i="2"/>
  <c r="U124" i="2"/>
  <c r="U143" i="2"/>
  <c r="U81" i="2"/>
  <c r="U49" i="2"/>
  <c r="U152" i="2" l="1"/>
  <c r="O46" i="23"/>
  <c r="H38" i="29" l="1"/>
  <c r="F147" i="12" l="1"/>
  <c r="F142" i="12"/>
  <c r="F137" i="12"/>
  <c r="F133" i="12"/>
  <c r="F129" i="12"/>
  <c r="F125" i="12"/>
  <c r="F120" i="12"/>
  <c r="F116" i="12"/>
  <c r="F112" i="12"/>
  <c r="F106" i="12"/>
  <c r="F102" i="12"/>
  <c r="F98" i="12"/>
  <c r="F94" i="12"/>
  <c r="F89" i="12"/>
  <c r="F85" i="12"/>
  <c r="F80" i="12"/>
  <c r="F76" i="12"/>
  <c r="F71" i="12"/>
  <c r="F67" i="12"/>
  <c r="F61" i="12"/>
  <c r="F57" i="12"/>
  <c r="F53" i="12"/>
  <c r="F48" i="12"/>
  <c r="F44" i="12"/>
  <c r="F40" i="12"/>
  <c r="F35" i="12"/>
  <c r="F31" i="12"/>
  <c r="F27" i="12"/>
  <c r="F21" i="12"/>
  <c r="F17" i="12"/>
  <c r="F13" i="12"/>
  <c r="F14" i="12" l="1"/>
  <c r="F18" i="12"/>
  <c r="F22" i="12"/>
  <c r="F28" i="12"/>
  <c r="F32" i="12"/>
  <c r="F36" i="12"/>
  <c r="F41" i="12"/>
  <c r="F45" i="12"/>
  <c r="F50" i="12"/>
  <c r="F54" i="12"/>
  <c r="F58" i="12"/>
  <c r="F62" i="12"/>
  <c r="F68" i="12"/>
  <c r="F72" i="12"/>
  <c r="F77" i="12"/>
  <c r="F82" i="12"/>
  <c r="F86" i="12"/>
  <c r="F90" i="12"/>
  <c r="F95" i="12"/>
  <c r="F99" i="12"/>
  <c r="F103" i="12"/>
  <c r="F107" i="12"/>
  <c r="F113" i="12"/>
  <c r="F117" i="12"/>
  <c r="F121" i="12"/>
  <c r="F126" i="12"/>
  <c r="F130" i="12"/>
  <c r="F134" i="12"/>
  <c r="F139" i="12"/>
  <c r="F144" i="12"/>
  <c r="F148" i="12"/>
  <c r="F15" i="12"/>
  <c r="F19" i="12"/>
  <c r="F23" i="12"/>
  <c r="F29" i="12"/>
  <c r="F33" i="12"/>
  <c r="F37" i="12"/>
  <c r="F42" i="12"/>
  <c r="F46" i="12"/>
  <c r="F51" i="12"/>
  <c r="F55" i="12"/>
  <c r="F59" i="12"/>
  <c r="F65" i="12"/>
  <c r="F69" i="12"/>
  <c r="F73" i="12"/>
  <c r="F78" i="12"/>
  <c r="F83" i="12"/>
  <c r="F87" i="12"/>
  <c r="F91" i="12"/>
  <c r="F96" i="12"/>
  <c r="F100" i="12"/>
  <c r="F104" i="12"/>
  <c r="F108" i="12"/>
  <c r="F114" i="12"/>
  <c r="F118" i="12"/>
  <c r="F122" i="12"/>
  <c r="F127" i="12"/>
  <c r="F131" i="12"/>
  <c r="F135" i="12"/>
  <c r="F140" i="12"/>
  <c r="F145" i="12"/>
  <c r="F149" i="12"/>
  <c r="F12" i="12"/>
  <c r="F16" i="12"/>
  <c r="F20" i="12"/>
  <c r="F24" i="12"/>
  <c r="F30" i="12"/>
  <c r="F34" i="12"/>
  <c r="F39" i="12"/>
  <c r="F43" i="12"/>
  <c r="F47" i="12"/>
  <c r="F52" i="12"/>
  <c r="F56" i="12"/>
  <c r="F60" i="12"/>
  <c r="F66" i="12"/>
  <c r="F70" i="12"/>
  <c r="F74" i="12"/>
  <c r="F79" i="12"/>
  <c r="F84" i="12"/>
  <c r="F88" i="12"/>
  <c r="F93" i="12"/>
  <c r="F97" i="12"/>
  <c r="F101" i="12"/>
  <c r="F105" i="12"/>
  <c r="F109" i="12"/>
  <c r="F115" i="12"/>
  <c r="F119" i="12"/>
  <c r="F123" i="12"/>
  <c r="F128" i="12"/>
  <c r="F132" i="12"/>
  <c r="F136" i="12"/>
  <c r="F141" i="12"/>
  <c r="F146" i="12"/>
  <c r="F150" i="12"/>
  <c r="F26" i="12" l="1"/>
  <c r="F111" i="12"/>
  <c r="F64" i="12"/>
  <c r="F151" i="12"/>
  <c r="AQ7" i="23" l="1"/>
  <c r="AQ15" i="23"/>
  <c r="AM15" i="23"/>
  <c r="AM6" i="23"/>
  <c r="AM18" i="23"/>
  <c r="AM19" i="23"/>
  <c r="AM20" i="23"/>
  <c r="AM21" i="23"/>
  <c r="AM22" i="23"/>
  <c r="AM23" i="23"/>
  <c r="AM24" i="23"/>
  <c r="AM25" i="23"/>
  <c r="AM38" i="23"/>
  <c r="AM39" i="23"/>
  <c r="AM40" i="23"/>
  <c r="AJ7" i="23"/>
  <c r="AJ8" i="23"/>
  <c r="AJ9" i="23"/>
  <c r="AJ10" i="23"/>
  <c r="AJ11" i="23"/>
  <c r="AJ12" i="23"/>
  <c r="AJ13" i="23"/>
  <c r="AJ14" i="23"/>
  <c r="AJ15" i="23"/>
  <c r="AJ16" i="23"/>
  <c r="AJ17" i="23"/>
  <c r="AJ6" i="23"/>
  <c r="AI8" i="23"/>
  <c r="AI7" i="23"/>
  <c r="AM7" i="23" s="1"/>
  <c r="AI6" i="23"/>
  <c r="AI9" i="23"/>
  <c r="AI10" i="23"/>
  <c r="AI11" i="23"/>
  <c r="AI12" i="23"/>
  <c r="AI13" i="23"/>
  <c r="AI14" i="23"/>
  <c r="AI15" i="23"/>
  <c r="AI16" i="23"/>
  <c r="AQ16" i="23" s="1"/>
  <c r="AI17" i="23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I34" i="23"/>
  <c r="AI35" i="23"/>
  <c r="AI36" i="23"/>
  <c r="AI37" i="23"/>
  <c r="AI38" i="23"/>
  <c r="AI39" i="23"/>
  <c r="AI40" i="23"/>
  <c r="AM14" i="23" l="1"/>
  <c r="AO14" i="23"/>
  <c r="AK14" i="23"/>
  <c r="AK8" i="23"/>
  <c r="AO8" i="23"/>
  <c r="AR11" i="23"/>
  <c r="AP11" i="23"/>
  <c r="AL11" i="23"/>
  <c r="AM13" i="23"/>
  <c r="AO13" i="23"/>
  <c r="AK13" i="23"/>
  <c r="AR6" i="23"/>
  <c r="AL6" i="23"/>
  <c r="AP6" i="23"/>
  <c r="AR10" i="23"/>
  <c r="AP10" i="23"/>
  <c r="AL10" i="23"/>
  <c r="AO12" i="23"/>
  <c r="AK12" i="23"/>
  <c r="AR17" i="23"/>
  <c r="AP17" i="23"/>
  <c r="AL17" i="23"/>
  <c r="AR9" i="23"/>
  <c r="AP9" i="23"/>
  <c r="AL9" i="23"/>
  <c r="AM12" i="23"/>
  <c r="AQ11" i="23"/>
  <c r="AK11" i="23"/>
  <c r="AO11" i="23"/>
  <c r="AR16" i="23"/>
  <c r="AP16" i="23"/>
  <c r="AL16" i="23"/>
  <c r="AP8" i="23"/>
  <c r="AL8" i="23"/>
  <c r="AQ10" i="23"/>
  <c r="AO10" i="23"/>
  <c r="AK10" i="23"/>
  <c r="AP15" i="23"/>
  <c r="AL15" i="23"/>
  <c r="AP7" i="23"/>
  <c r="AL7" i="23"/>
  <c r="AQ17" i="23"/>
  <c r="AO17" i="23"/>
  <c r="AK17" i="23"/>
  <c r="AQ9" i="23"/>
  <c r="AO9" i="23"/>
  <c r="AK9" i="23"/>
  <c r="AP14" i="23"/>
  <c r="AL14" i="23"/>
  <c r="AM16" i="23"/>
  <c r="AO16" i="23"/>
  <c r="AK16" i="23"/>
  <c r="AQ6" i="23"/>
  <c r="AK6" i="23"/>
  <c r="AO6" i="23"/>
  <c r="AP13" i="23"/>
  <c r="AL13" i="23"/>
  <c r="AQ14" i="23"/>
  <c r="AO15" i="23"/>
  <c r="AK15" i="23"/>
  <c r="AK7" i="23"/>
  <c r="AO7" i="23"/>
  <c r="AR12" i="23"/>
  <c r="AP12" i="23"/>
  <c r="AL12" i="23"/>
  <c r="AQ8" i="23"/>
  <c r="AM17" i="23"/>
  <c r="AM9" i="23"/>
  <c r="AN13" i="23"/>
  <c r="AQ13" i="23"/>
  <c r="AR13" i="23"/>
  <c r="AN8" i="23"/>
  <c r="AR8" i="23"/>
  <c r="AM11" i="23"/>
  <c r="AN15" i="23"/>
  <c r="AN7" i="23"/>
  <c r="AR15" i="23"/>
  <c r="AR7" i="23"/>
  <c r="AN14" i="23"/>
  <c r="AR14" i="23"/>
  <c r="AM8" i="23"/>
  <c r="AN12" i="23"/>
  <c r="AQ12" i="23"/>
  <c r="AN16" i="23"/>
  <c r="AM10" i="23"/>
  <c r="AN11" i="23"/>
  <c r="AN6" i="23"/>
  <c r="AN10" i="23"/>
  <c r="AN17" i="23"/>
  <c r="AN9" i="23"/>
  <c r="AF116" i="23"/>
  <c r="AF115" i="23"/>
  <c r="AF114" i="23"/>
  <c r="AF113" i="23"/>
  <c r="AF112" i="23"/>
  <c r="AF111" i="23"/>
  <c r="AF110" i="23"/>
  <c r="AF109" i="23"/>
  <c r="AF108" i="23"/>
  <c r="AF107" i="23"/>
  <c r="AF106" i="23"/>
  <c r="AF105" i="23"/>
  <c r="AF96" i="23"/>
  <c r="AF95" i="23"/>
  <c r="AF94" i="23"/>
  <c r="AF93" i="23"/>
  <c r="AF92" i="23"/>
  <c r="AF91" i="23"/>
  <c r="AF90" i="23"/>
  <c r="AF89" i="23"/>
  <c r="AF88" i="23"/>
  <c r="AF87" i="23"/>
  <c r="AF86" i="23"/>
  <c r="AF57" i="23"/>
  <c r="AE57" i="23"/>
  <c r="AF56" i="23"/>
  <c r="AE56" i="23"/>
  <c r="AF55" i="23"/>
  <c r="AE55" i="23"/>
  <c r="AF54" i="23"/>
  <c r="AE54" i="23"/>
  <c r="AF53" i="23"/>
  <c r="AE53" i="23"/>
  <c r="AF52" i="23"/>
  <c r="AE52" i="23"/>
  <c r="AF51" i="23"/>
  <c r="AE51" i="23"/>
  <c r="AF50" i="23"/>
  <c r="AE50" i="23"/>
  <c r="AF49" i="23"/>
  <c r="AE49" i="23"/>
  <c r="AF48" i="23"/>
  <c r="AE48" i="23"/>
  <c r="AF47" i="23"/>
  <c r="AE47" i="23"/>
  <c r="AF46" i="23"/>
  <c r="AE46" i="23"/>
  <c r="AF37" i="23"/>
  <c r="AM37" i="23" s="1"/>
  <c r="AF36" i="23"/>
  <c r="AM36" i="23" s="1"/>
  <c r="AF35" i="23"/>
  <c r="AM35" i="23" s="1"/>
  <c r="AF34" i="23"/>
  <c r="AM34" i="23" s="1"/>
  <c r="AF33" i="23"/>
  <c r="AM33" i="23" s="1"/>
  <c r="AF32" i="23"/>
  <c r="AM32" i="23" s="1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Q46" i="23" l="1"/>
  <c r="P51" i="23"/>
  <c r="P50" i="23"/>
  <c r="P49" i="23"/>
  <c r="P48" i="23"/>
  <c r="P47" i="23"/>
  <c r="P46" i="23"/>
  <c r="K46" i="23"/>
  <c r="X49" i="23" l="1"/>
  <c r="X48" i="23"/>
  <c r="X47" i="23"/>
  <c r="X46" i="23"/>
  <c r="X57" i="23"/>
  <c r="X56" i="23"/>
  <c r="X55" i="23"/>
  <c r="X54" i="23"/>
  <c r="X53" i="23"/>
  <c r="X52" i="23"/>
  <c r="X51" i="23"/>
  <c r="X50" i="23"/>
  <c r="W57" i="23"/>
  <c r="W56" i="23"/>
  <c r="W55" i="23"/>
  <c r="W54" i="23"/>
  <c r="W53" i="23"/>
  <c r="W52" i="23"/>
  <c r="W51" i="23"/>
  <c r="W50" i="23"/>
  <c r="W49" i="23"/>
  <c r="W48" i="23"/>
  <c r="W47" i="23"/>
  <c r="W46" i="23"/>
  <c r="V57" i="23"/>
  <c r="V56" i="23"/>
  <c r="V55" i="23"/>
  <c r="V54" i="23"/>
  <c r="V53" i="23"/>
  <c r="V52" i="23"/>
  <c r="V51" i="23"/>
  <c r="V50" i="23"/>
  <c r="V49" i="23"/>
  <c r="V48" i="23"/>
  <c r="V47" i="23"/>
  <c r="V46" i="23"/>
  <c r="U57" i="23"/>
  <c r="U56" i="23"/>
  <c r="U55" i="23"/>
  <c r="U54" i="23"/>
  <c r="U53" i="23"/>
  <c r="U52" i="23"/>
  <c r="U51" i="23"/>
  <c r="U50" i="23"/>
  <c r="U49" i="23"/>
  <c r="U48" i="23"/>
  <c r="U47" i="23"/>
  <c r="U46" i="23"/>
  <c r="T57" i="23"/>
  <c r="T56" i="23"/>
  <c r="T55" i="23"/>
  <c r="T54" i="23"/>
  <c r="T53" i="23"/>
  <c r="T52" i="23"/>
  <c r="T51" i="23"/>
  <c r="T50" i="23"/>
  <c r="T49" i="23"/>
  <c r="T48" i="23"/>
  <c r="T47" i="23"/>
  <c r="T46" i="23"/>
  <c r="Q57" i="23"/>
  <c r="Q56" i="23"/>
  <c r="Q55" i="23"/>
  <c r="Q54" i="23"/>
  <c r="Q53" i="23"/>
  <c r="Q52" i="23"/>
  <c r="Q51" i="23"/>
  <c r="Q50" i="23"/>
  <c r="Q49" i="23"/>
  <c r="Q48" i="23"/>
  <c r="Q47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O51" i="23"/>
  <c r="O50" i="23"/>
  <c r="O49" i="23"/>
  <c r="O48" i="23"/>
  <c r="O47" i="23"/>
  <c r="N57" i="23"/>
  <c r="N56" i="23"/>
  <c r="N55" i="23"/>
  <c r="N54" i="23"/>
  <c r="N53" i="23"/>
  <c r="N52" i="23"/>
  <c r="N51" i="23"/>
  <c r="N50" i="23"/>
  <c r="N49" i="23"/>
  <c r="N48" i="23"/>
  <c r="N47" i="23"/>
  <c r="N46" i="23"/>
  <c r="M57" i="23"/>
  <c r="M56" i="23"/>
  <c r="M55" i="23"/>
  <c r="M54" i="23"/>
  <c r="M53" i="23"/>
  <c r="M52" i="23"/>
  <c r="M51" i="23"/>
  <c r="M50" i="23"/>
  <c r="M49" i="23"/>
  <c r="M48" i="23"/>
  <c r="M47" i="23"/>
  <c r="M46" i="23"/>
  <c r="L57" i="23"/>
  <c r="L56" i="23"/>
  <c r="L55" i="23"/>
  <c r="L54" i="23"/>
  <c r="L53" i="23"/>
  <c r="L52" i="23"/>
  <c r="L51" i="23"/>
  <c r="L50" i="23"/>
  <c r="L49" i="23"/>
  <c r="L48" i="23"/>
  <c r="L47" i="23"/>
  <c r="L46" i="23"/>
  <c r="K57" i="23"/>
  <c r="K56" i="23"/>
  <c r="K55" i="23"/>
  <c r="K54" i="23"/>
  <c r="K53" i="23"/>
  <c r="K52" i="23"/>
  <c r="K51" i="23"/>
  <c r="K50" i="23"/>
  <c r="K49" i="23"/>
  <c r="K48" i="23"/>
  <c r="K47" i="23"/>
  <c r="J57" i="23"/>
  <c r="J56" i="23"/>
  <c r="J55" i="23"/>
  <c r="J54" i="23"/>
  <c r="J53" i="23"/>
  <c r="J52" i="23"/>
  <c r="J51" i="23"/>
  <c r="J50" i="23"/>
  <c r="J49" i="23"/>
  <c r="J48" i="23"/>
  <c r="J47" i="23"/>
  <c r="J46" i="23"/>
  <c r="I47" i="23"/>
  <c r="I57" i="23"/>
  <c r="I56" i="23"/>
  <c r="I55" i="23"/>
  <c r="I54" i="23"/>
  <c r="I53" i="23"/>
  <c r="I52" i="23"/>
  <c r="I51" i="23"/>
  <c r="I50" i="23"/>
  <c r="I49" i="23"/>
  <c r="I48" i="23"/>
  <c r="H47" i="23"/>
  <c r="H48" i="23"/>
  <c r="H49" i="23"/>
  <c r="H50" i="23"/>
  <c r="H51" i="23"/>
  <c r="H52" i="23"/>
  <c r="H53" i="23"/>
  <c r="H54" i="23"/>
  <c r="H55" i="23"/>
  <c r="H56" i="23"/>
  <c r="H57" i="23"/>
  <c r="H46" i="23"/>
  <c r="G47" i="23"/>
  <c r="G48" i="23"/>
  <c r="G49" i="23"/>
  <c r="G50" i="23"/>
  <c r="G51" i="23"/>
  <c r="G52" i="23"/>
  <c r="G53" i="23"/>
  <c r="G54" i="23"/>
  <c r="G55" i="23"/>
  <c r="G56" i="23"/>
  <c r="G57" i="23"/>
  <c r="G46" i="23"/>
  <c r="Y116" i="23" l="1"/>
  <c r="V116" i="23"/>
  <c r="Y115" i="23"/>
  <c r="V115" i="23"/>
  <c r="Y114" i="23"/>
  <c r="V114" i="23"/>
  <c r="Y113" i="23"/>
  <c r="V113" i="23"/>
  <c r="Y112" i="23"/>
  <c r="V112" i="23"/>
  <c r="Y111" i="23"/>
  <c r="V111" i="23"/>
  <c r="Y110" i="23"/>
  <c r="V110" i="23"/>
  <c r="Y109" i="23"/>
  <c r="V109" i="23"/>
  <c r="Y108" i="23"/>
  <c r="V108" i="23"/>
  <c r="Y107" i="23"/>
  <c r="V107" i="23"/>
  <c r="Y106" i="23"/>
  <c r="V106" i="23"/>
  <c r="Y105" i="23"/>
  <c r="V105" i="23"/>
  <c r="Y37" i="23"/>
  <c r="V37" i="23"/>
  <c r="Y36" i="23"/>
  <c r="V36" i="23"/>
  <c r="Y35" i="23"/>
  <c r="V35" i="23"/>
  <c r="Y34" i="23"/>
  <c r="V34" i="23"/>
  <c r="Y33" i="23"/>
  <c r="V33" i="23"/>
  <c r="Y32" i="23"/>
  <c r="V32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T109" i="2"/>
  <c r="T21" i="2"/>
  <c r="T79" i="1"/>
  <c r="T74" i="1"/>
  <c r="T73" i="1"/>
  <c r="T68" i="1"/>
  <c r="T67" i="1"/>
  <c r="T62" i="1"/>
  <c r="T57" i="1"/>
  <c r="T56" i="1"/>
  <c r="T55" i="1"/>
  <c r="T54" i="1"/>
  <c r="T48" i="1"/>
  <c r="T42" i="1"/>
  <c r="T32" i="1"/>
  <c r="T21" i="1"/>
  <c r="AY37" i="1" l="1"/>
  <c r="AY109" i="1"/>
  <c r="Q37" i="28"/>
  <c r="AD109" i="6"/>
  <c r="Q109" i="6"/>
  <c r="G143" i="6"/>
  <c r="F143" i="6"/>
  <c r="E143" i="6"/>
  <c r="Q37" i="29" l="1"/>
  <c r="Q23" i="1"/>
  <c r="Q37" i="1"/>
  <c r="T15" i="1"/>
  <c r="T19" i="1"/>
  <c r="T35" i="1"/>
  <c r="T41" i="1"/>
  <c r="T47" i="1"/>
  <c r="T66" i="1"/>
  <c r="T77" i="1"/>
  <c r="T99" i="1"/>
  <c r="T87" i="1"/>
  <c r="Q109" i="2"/>
  <c r="T22" i="2"/>
  <c r="F66" i="13"/>
  <c r="F74" i="13"/>
  <c r="F79" i="13"/>
  <c r="F128" i="13"/>
  <c r="F132" i="13"/>
  <c r="F136" i="13"/>
  <c r="F141" i="13"/>
  <c r="Q109" i="1"/>
  <c r="T22" i="1"/>
  <c r="T30" i="1"/>
  <c r="T31" i="1"/>
  <c r="T58" i="1"/>
  <c r="T71" i="1"/>
  <c r="T84" i="1"/>
  <c r="T100" i="1"/>
  <c r="T106" i="1"/>
  <c r="F12" i="13"/>
  <c r="F16" i="13"/>
  <c r="F47" i="13"/>
  <c r="F56" i="13"/>
  <c r="F60" i="13"/>
  <c r="F95" i="13"/>
  <c r="F144" i="13"/>
  <c r="T12" i="1"/>
  <c r="T90" i="1"/>
  <c r="T95" i="1"/>
  <c r="T15" i="2"/>
  <c r="T18" i="2"/>
  <c r="F20" i="13"/>
  <c r="F24" i="13"/>
  <c r="F39" i="13"/>
  <c r="F43" i="13"/>
  <c r="AD109" i="28"/>
  <c r="Q22" i="1"/>
  <c r="T14" i="1"/>
  <c r="T40" i="1"/>
  <c r="T46" i="1"/>
  <c r="T52" i="1"/>
  <c r="T65" i="1"/>
  <c r="T109" i="1"/>
  <c r="T39" i="1"/>
  <c r="T102" i="1"/>
  <c r="Q37" i="2"/>
  <c r="T16" i="2"/>
  <c r="T20" i="2"/>
  <c r="Q109" i="5"/>
  <c r="F65" i="13"/>
  <c r="F69" i="13"/>
  <c r="F73" i="13"/>
  <c r="F78" i="13"/>
  <c r="F83" i="13"/>
  <c r="F87" i="13"/>
  <c r="F91" i="13"/>
  <c r="F96" i="13"/>
  <c r="F100" i="13"/>
  <c r="F104" i="13"/>
  <c r="F108" i="13"/>
  <c r="F114" i="13"/>
  <c r="F118" i="13"/>
  <c r="F122" i="13"/>
  <c r="F127" i="13"/>
  <c r="F131" i="13"/>
  <c r="F135" i="13"/>
  <c r="F140" i="13"/>
  <c r="F145" i="13"/>
  <c r="F149" i="13"/>
  <c r="T105" i="1"/>
  <c r="F13" i="13"/>
  <c r="F19" i="13"/>
  <c r="F37" i="13"/>
  <c r="F51" i="13"/>
  <c r="F53" i="13"/>
  <c r="F22" i="13"/>
  <c r="F15" i="13"/>
  <c r="F23" i="13"/>
  <c r="F29" i="13"/>
  <c r="F30" i="13"/>
  <c r="F33" i="13"/>
  <c r="F42" i="13"/>
  <c r="F46" i="13"/>
  <c r="F52" i="13"/>
  <c r="F55" i="13"/>
  <c r="F59" i="13"/>
  <c r="F70" i="13"/>
  <c r="F89" i="13"/>
  <c r="Q109" i="22"/>
  <c r="Q37" i="5"/>
  <c r="F68" i="13"/>
  <c r="F72" i="13"/>
  <c r="F77" i="13"/>
  <c r="F82" i="13"/>
  <c r="F86" i="13"/>
  <c r="F90" i="13"/>
  <c r="F99" i="13"/>
  <c r="F103" i="13"/>
  <c r="F107" i="13"/>
  <c r="F113" i="13"/>
  <c r="F117" i="13"/>
  <c r="F121" i="13"/>
  <c r="F126" i="13"/>
  <c r="F130" i="13"/>
  <c r="F134" i="13"/>
  <c r="F139" i="13"/>
  <c r="F148" i="13"/>
  <c r="AJ109" i="12"/>
  <c r="T16" i="1"/>
  <c r="T20" i="1"/>
  <c r="T36" i="1"/>
  <c r="T43" i="1"/>
  <c r="T78" i="1"/>
  <c r="T85" i="1"/>
  <c r="T91" i="1"/>
  <c r="T96" i="1"/>
  <c r="T72" i="1"/>
  <c r="T14" i="2"/>
  <c r="T23" i="2"/>
  <c r="T18" i="1"/>
  <c r="T83" i="1"/>
  <c r="T98" i="1"/>
  <c r="F14" i="13"/>
  <c r="F18" i="13"/>
  <c r="F28" i="13"/>
  <c r="F32" i="13"/>
  <c r="F36" i="13"/>
  <c r="F41" i="13"/>
  <c r="F45" i="13"/>
  <c r="Q37" i="6"/>
  <c r="T13" i="1"/>
  <c r="T17" i="1"/>
  <c r="T45" i="1"/>
  <c r="T61" i="1"/>
  <c r="T82" i="1"/>
  <c r="T97" i="1"/>
  <c r="T101" i="1"/>
  <c r="T89" i="1"/>
  <c r="T12" i="2"/>
  <c r="T24" i="2"/>
  <c r="F17" i="13"/>
  <c r="F21" i="13"/>
  <c r="F27" i="13"/>
  <c r="F31" i="13"/>
  <c r="F35" i="13"/>
  <c r="F57" i="13"/>
  <c r="F61" i="13"/>
  <c r="F85" i="13"/>
  <c r="T13" i="2"/>
  <c r="T17" i="2"/>
  <c r="T23" i="1"/>
  <c r="T29" i="1"/>
  <c r="T76" i="1"/>
  <c r="T88" i="1"/>
  <c r="F50" i="13"/>
  <c r="F54" i="13"/>
  <c r="F58" i="13"/>
  <c r="F62" i="13"/>
  <c r="AD37" i="6"/>
  <c r="Q37" i="10"/>
  <c r="Q109" i="10"/>
  <c r="Q21" i="1"/>
  <c r="T28" i="1"/>
  <c r="T33" i="1"/>
  <c r="AL37" i="1"/>
  <c r="T37" i="1"/>
  <c r="T51" i="1"/>
  <c r="T93" i="1"/>
  <c r="AL109" i="1"/>
  <c r="Q37" i="3"/>
  <c r="Q37" i="22"/>
  <c r="F40" i="13"/>
  <c r="F44" i="13"/>
  <c r="F48" i="13"/>
  <c r="F67" i="13"/>
  <c r="F71" i="13"/>
  <c r="F76" i="13"/>
  <c r="F80" i="13"/>
  <c r="F94" i="13"/>
  <c r="F98" i="13"/>
  <c r="F102" i="13"/>
  <c r="F106" i="13"/>
  <c r="F112" i="13"/>
  <c r="F116" i="13"/>
  <c r="F120" i="13"/>
  <c r="F125" i="13"/>
  <c r="F129" i="13"/>
  <c r="F133" i="13"/>
  <c r="F137" i="13"/>
  <c r="F142" i="13"/>
  <c r="F147" i="13"/>
  <c r="W109" i="12"/>
  <c r="AJ37" i="12"/>
  <c r="Q109" i="32"/>
  <c r="Q109" i="29"/>
  <c r="Q109" i="28"/>
  <c r="AD37" i="28"/>
  <c r="Q24" i="1"/>
  <c r="T50" i="1"/>
  <c r="T70" i="1"/>
  <c r="T107" i="1"/>
  <c r="T60" i="1"/>
  <c r="T104" i="1"/>
  <c r="Q109" i="3"/>
  <c r="F34" i="13"/>
  <c r="F84" i="13"/>
  <c r="F88" i="13"/>
  <c r="F93" i="13"/>
  <c r="F97" i="13"/>
  <c r="F101" i="13"/>
  <c r="F105" i="13"/>
  <c r="W109" i="13"/>
  <c r="F109" i="13"/>
  <c r="F115" i="13"/>
  <c r="F119" i="13"/>
  <c r="F123" i="13"/>
  <c r="F146" i="13"/>
  <c r="F150" i="13"/>
  <c r="W37" i="12"/>
  <c r="Q37" i="32"/>
  <c r="T37" i="2"/>
  <c r="F38" i="32"/>
  <c r="G38" i="32"/>
  <c r="H38" i="32"/>
  <c r="G151" i="8"/>
  <c r="I151" i="8"/>
  <c r="G143" i="8"/>
  <c r="I143" i="8"/>
  <c r="G138" i="8"/>
  <c r="I138" i="8"/>
  <c r="G124" i="8"/>
  <c r="I124" i="8"/>
  <c r="E109" i="8"/>
  <c r="F109" i="8"/>
  <c r="G92" i="8"/>
  <c r="I92" i="8"/>
  <c r="G81" i="8"/>
  <c r="I81" i="8"/>
  <c r="G75" i="8"/>
  <c r="I75" i="8"/>
  <c r="G49" i="8"/>
  <c r="I49" i="8"/>
  <c r="G38" i="8"/>
  <c r="I38" i="8"/>
  <c r="E37" i="8"/>
  <c r="F37" i="8"/>
  <c r="G151" i="7"/>
  <c r="I151" i="7"/>
  <c r="G143" i="7"/>
  <c r="I143" i="7"/>
  <c r="G138" i="7"/>
  <c r="I138" i="7"/>
  <c r="G124" i="7"/>
  <c r="I124" i="7"/>
  <c r="G92" i="7"/>
  <c r="I92" i="7"/>
  <c r="G81" i="7"/>
  <c r="I81" i="7"/>
  <c r="G75" i="7"/>
  <c r="I75" i="7"/>
  <c r="G49" i="7"/>
  <c r="I49" i="7"/>
  <c r="G38" i="7"/>
  <c r="I38" i="7"/>
  <c r="E38" i="31"/>
  <c r="AD109" i="4"/>
  <c r="AD37" i="4"/>
  <c r="R38" i="4"/>
  <c r="Q37" i="4"/>
  <c r="F38" i="4"/>
  <c r="G38" i="4"/>
  <c r="H38" i="4"/>
  <c r="E38" i="4"/>
  <c r="G111" i="30"/>
  <c r="E49" i="30"/>
  <c r="G38" i="30"/>
  <c r="E38" i="30"/>
  <c r="K38" i="12"/>
  <c r="E38" i="12"/>
  <c r="E75" i="12"/>
  <c r="X38" i="12"/>
  <c r="Y38" i="12"/>
  <c r="Z38" i="12"/>
  <c r="AA38" i="12"/>
  <c r="AC38" i="12"/>
  <c r="AD38" i="12"/>
  <c r="L38" i="12"/>
  <c r="M38" i="12"/>
  <c r="N38" i="12"/>
  <c r="P38" i="12"/>
  <c r="Q38" i="12"/>
  <c r="AD38" i="13"/>
  <c r="AC38" i="13"/>
  <c r="AA38" i="13"/>
  <c r="Z38" i="13"/>
  <c r="Y38" i="13"/>
  <c r="X38" i="13"/>
  <c r="AJ37" i="13"/>
  <c r="W37" i="13"/>
  <c r="K38" i="13"/>
  <c r="L38" i="13"/>
  <c r="M38" i="13"/>
  <c r="N38" i="13"/>
  <c r="P38" i="13"/>
  <c r="Q38" i="13"/>
  <c r="G38" i="13"/>
  <c r="E38" i="13"/>
  <c r="R152" i="5"/>
  <c r="F38" i="5"/>
  <c r="G38" i="5"/>
  <c r="H38" i="5"/>
  <c r="E38" i="5"/>
  <c r="F38" i="22"/>
  <c r="G38" i="22"/>
  <c r="H38" i="22"/>
  <c r="E38" i="22"/>
  <c r="Q109" i="9"/>
  <c r="S38" i="9"/>
  <c r="U38" i="9"/>
  <c r="V38" i="9"/>
  <c r="R38" i="9"/>
  <c r="F38" i="9"/>
  <c r="G38" i="9"/>
  <c r="H38" i="9"/>
  <c r="E38" i="9"/>
  <c r="Q37" i="9"/>
  <c r="F38" i="3"/>
  <c r="G38" i="3"/>
  <c r="H38" i="3"/>
  <c r="E38" i="3"/>
  <c r="AY109" i="2"/>
  <c r="AY37" i="2"/>
  <c r="AL37" i="2"/>
  <c r="AL36" i="2"/>
  <c r="AA38" i="2"/>
  <c r="AB38" i="2"/>
  <c r="AC38" i="2"/>
  <c r="AE38" i="2"/>
  <c r="AF38" i="2"/>
  <c r="AM38" i="2"/>
  <c r="AN38" i="2"/>
  <c r="AO38" i="2"/>
  <c r="AP38" i="2"/>
  <c r="AR38" i="2"/>
  <c r="Z38" i="2"/>
  <c r="S38" i="2"/>
  <c r="F38" i="2"/>
  <c r="G38" i="2"/>
  <c r="H38" i="2"/>
  <c r="E38" i="2"/>
  <c r="AA38" i="1"/>
  <c r="AB38" i="1"/>
  <c r="AC38" i="1"/>
  <c r="AF38" i="1"/>
  <c r="AM38" i="1"/>
  <c r="AN38" i="1"/>
  <c r="AO38" i="1"/>
  <c r="AP38" i="1"/>
  <c r="Z38" i="1"/>
  <c r="S38" i="1"/>
  <c r="F38" i="1"/>
  <c r="G38" i="1"/>
  <c r="H38" i="1"/>
  <c r="E38" i="1"/>
  <c r="F38" i="10"/>
  <c r="G38" i="10"/>
  <c r="H38" i="10"/>
  <c r="E38" i="10"/>
  <c r="R38" i="28"/>
  <c r="S38" i="28"/>
  <c r="T38" i="28"/>
  <c r="U38" i="28"/>
  <c r="F38" i="28"/>
  <c r="G38" i="28"/>
  <c r="H38" i="28"/>
  <c r="E38" i="28"/>
  <c r="F38" i="29"/>
  <c r="G38" i="29"/>
  <c r="E38" i="29"/>
  <c r="R38" i="6"/>
  <c r="S38" i="6"/>
  <c r="T38" i="6"/>
  <c r="U38" i="6"/>
  <c r="E38" i="6"/>
  <c r="F38" i="6"/>
  <c r="G38" i="6"/>
  <c r="H38" i="6"/>
  <c r="M38" i="6"/>
  <c r="E38" i="33"/>
  <c r="F64" i="13" l="1"/>
  <c r="F111" i="13"/>
  <c r="F26" i="13"/>
  <c r="B13" i="24"/>
  <c r="Q19" i="24"/>
  <c r="S152" i="32"/>
  <c r="R152" i="32"/>
  <c r="H151" i="32"/>
  <c r="G151" i="32"/>
  <c r="F151" i="32"/>
  <c r="Q150" i="32"/>
  <c r="Q149" i="32"/>
  <c r="Q148" i="32"/>
  <c r="Q147" i="32"/>
  <c r="Q146" i="32"/>
  <c r="Q145" i="32"/>
  <c r="Q144" i="32"/>
  <c r="H143" i="32"/>
  <c r="G143" i="32"/>
  <c r="F143" i="32"/>
  <c r="Q142" i="32"/>
  <c r="Q141" i="32"/>
  <c r="Q140" i="32"/>
  <c r="Q139" i="32"/>
  <c r="H138" i="32"/>
  <c r="G138" i="32"/>
  <c r="F138" i="32"/>
  <c r="Q137" i="32"/>
  <c r="Q136" i="32"/>
  <c r="Q135" i="32"/>
  <c r="Q134" i="32"/>
  <c r="Q133" i="32"/>
  <c r="Q132" i="32"/>
  <c r="Q131" i="32"/>
  <c r="Q130" i="32"/>
  <c r="Q129" i="32"/>
  <c r="Q128" i="32"/>
  <c r="Q127" i="32"/>
  <c r="Q126" i="32"/>
  <c r="Q125" i="32"/>
  <c r="H124" i="32"/>
  <c r="G124" i="32"/>
  <c r="F124" i="32"/>
  <c r="Q123" i="32"/>
  <c r="Q122" i="32"/>
  <c r="Q121" i="32"/>
  <c r="Q120" i="32"/>
  <c r="Q119" i="32"/>
  <c r="Q118" i="32"/>
  <c r="Q117" i="32"/>
  <c r="Q116" i="32"/>
  <c r="Q115" i="32"/>
  <c r="Q114" i="32"/>
  <c r="Q113" i="32"/>
  <c r="Q112" i="32"/>
  <c r="Q108" i="32"/>
  <c r="Q107" i="32"/>
  <c r="Q106" i="32"/>
  <c r="Q105" i="32"/>
  <c r="Q104" i="32"/>
  <c r="Q103" i="32"/>
  <c r="Q102" i="32"/>
  <c r="Q101" i="32"/>
  <c r="Q100" i="32"/>
  <c r="Q99" i="32"/>
  <c r="Q98" i="32"/>
  <c r="Q97" i="32"/>
  <c r="Q96" i="32"/>
  <c r="Q95" i="32"/>
  <c r="Q94" i="32"/>
  <c r="Q93" i="32"/>
  <c r="H92" i="32"/>
  <c r="G92" i="32"/>
  <c r="F92" i="32"/>
  <c r="Q91" i="32"/>
  <c r="Q90" i="32"/>
  <c r="Q89" i="32"/>
  <c r="Q88" i="32"/>
  <c r="Q87" i="32"/>
  <c r="Q86" i="32"/>
  <c r="Q85" i="32"/>
  <c r="Q84" i="32"/>
  <c r="Q83" i="32"/>
  <c r="Q82" i="32"/>
  <c r="H81" i="32"/>
  <c r="G81" i="32"/>
  <c r="F81" i="32"/>
  <c r="Q79" i="32"/>
  <c r="Q78" i="32"/>
  <c r="Q77" i="32"/>
  <c r="Q76" i="32"/>
  <c r="H75" i="32"/>
  <c r="G75" i="32"/>
  <c r="F75" i="32"/>
  <c r="Q74" i="32"/>
  <c r="Q73" i="32"/>
  <c r="Q72" i="32"/>
  <c r="Q71" i="32"/>
  <c r="Q70" i="32"/>
  <c r="Q69" i="32"/>
  <c r="Q68" i="32"/>
  <c r="Q67" i="32"/>
  <c r="Q66" i="32"/>
  <c r="Q65" i="32"/>
  <c r="H64" i="32"/>
  <c r="G64" i="32"/>
  <c r="F64" i="32"/>
  <c r="Q62" i="32"/>
  <c r="Q61" i="32"/>
  <c r="Q60" i="32"/>
  <c r="Q59" i="32"/>
  <c r="Q58" i="32"/>
  <c r="Q57" i="32"/>
  <c r="Q56" i="32"/>
  <c r="Q55" i="32"/>
  <c r="Q54" i="32"/>
  <c r="Q53" i="32"/>
  <c r="Q52" i="32"/>
  <c r="Q51" i="32"/>
  <c r="Q50" i="32"/>
  <c r="H49" i="32"/>
  <c r="G49" i="32"/>
  <c r="F49" i="32"/>
  <c r="Q48" i="32"/>
  <c r="Q47" i="32"/>
  <c r="Q46" i="32"/>
  <c r="Q45" i="32"/>
  <c r="Q44" i="32"/>
  <c r="Q43" i="32"/>
  <c r="Q42" i="32"/>
  <c r="Q41" i="32"/>
  <c r="Q40" i="32"/>
  <c r="Q39" i="32"/>
  <c r="Q36" i="32"/>
  <c r="Q35" i="32"/>
  <c r="Q34" i="32"/>
  <c r="Q33" i="32"/>
  <c r="Q32" i="32"/>
  <c r="Q31" i="32"/>
  <c r="Q30" i="32"/>
  <c r="Q29" i="32"/>
  <c r="Q28" i="32"/>
  <c r="Q27" i="32"/>
  <c r="Q24" i="32"/>
  <c r="Q23" i="32"/>
  <c r="Q22" i="32"/>
  <c r="Q21" i="32"/>
  <c r="Q20" i="32"/>
  <c r="Q19" i="32"/>
  <c r="Q18" i="32"/>
  <c r="Q17" i="32"/>
  <c r="Q16" i="32"/>
  <c r="Q15" i="32"/>
  <c r="Q14" i="32"/>
  <c r="Q13" i="32"/>
  <c r="Q26" i="32" l="1"/>
  <c r="Q111" i="32"/>
  <c r="Q81" i="32"/>
  <c r="O13" i="24"/>
  <c r="O19" i="24"/>
  <c r="H152" i="32"/>
  <c r="F152" i="32"/>
  <c r="Q143" i="32"/>
  <c r="Q151" i="32"/>
  <c r="Q138" i="32"/>
  <c r="G152" i="32"/>
  <c r="Q124" i="32"/>
  <c r="Q38" i="32"/>
  <c r="Q92" i="32"/>
  <c r="Q75" i="32"/>
  <c r="Q49" i="32"/>
  <c r="Q64" i="32"/>
  <c r="D143" i="32" l="1"/>
  <c r="T22" i="24"/>
  <c r="T53" i="24" s="1"/>
  <c r="D64" i="32"/>
  <c r="T15" i="24"/>
  <c r="T46" i="24" s="1"/>
  <c r="D92" i="32"/>
  <c r="D111" i="32"/>
  <c r="T19" i="24"/>
  <c r="T50" i="24" s="1"/>
  <c r="D151" i="32"/>
  <c r="T23" i="24" s="1"/>
  <c r="T54" i="24" s="1"/>
  <c r="T14" i="24"/>
  <c r="T45" i="24" s="1"/>
  <c r="D81" i="32"/>
  <c r="T17" i="24" s="1"/>
  <c r="T48" i="24" s="1"/>
  <c r="D138" i="32"/>
  <c r="T21" i="24" s="1"/>
  <c r="T52" i="24" s="1"/>
  <c r="D75" i="32"/>
  <c r="D124" i="32"/>
  <c r="Q152" i="32"/>
  <c r="D152" i="32" l="1"/>
  <c r="T18" i="24"/>
  <c r="T49" i="24" s="1"/>
  <c r="T13" i="24"/>
  <c r="T44" i="24" s="1"/>
  <c r="T20" i="24"/>
  <c r="T51" i="24" s="1"/>
  <c r="T16" i="24"/>
  <c r="T47" i="24" s="1"/>
  <c r="T12" i="24"/>
  <c r="T43" i="24" s="1"/>
  <c r="H152" i="31"/>
  <c r="E151" i="31"/>
  <c r="E143" i="31"/>
  <c r="E138" i="31"/>
  <c r="E124" i="31"/>
  <c r="E92" i="31"/>
  <c r="E81" i="31"/>
  <c r="E75" i="31"/>
  <c r="E49" i="31"/>
  <c r="E151" i="30"/>
  <c r="G151" i="30"/>
  <c r="G143" i="30"/>
  <c r="E143" i="30"/>
  <c r="E138" i="30"/>
  <c r="G138" i="30"/>
  <c r="G124" i="30"/>
  <c r="E124" i="30"/>
  <c r="G92" i="30"/>
  <c r="E92" i="30"/>
  <c r="E81" i="30"/>
  <c r="G81" i="30"/>
  <c r="G75" i="30"/>
  <c r="E75" i="30"/>
  <c r="G49" i="30"/>
  <c r="S151" i="2"/>
  <c r="T150" i="2"/>
  <c r="T149" i="2"/>
  <c r="T148" i="2"/>
  <c r="T147" i="2"/>
  <c r="T146" i="2"/>
  <c r="T145" i="2"/>
  <c r="T144" i="2"/>
  <c r="S143" i="2"/>
  <c r="T142" i="2"/>
  <c r="T141" i="2"/>
  <c r="T140" i="2"/>
  <c r="T139" i="2"/>
  <c r="S138" i="2"/>
  <c r="T137" i="2"/>
  <c r="T136" i="2"/>
  <c r="T135" i="2"/>
  <c r="T134" i="2"/>
  <c r="T133" i="2"/>
  <c r="T132" i="2"/>
  <c r="T131" i="2"/>
  <c r="T130" i="2"/>
  <c r="T129" i="2"/>
  <c r="T128" i="2"/>
  <c r="T127" i="2"/>
  <c r="T126" i="2"/>
  <c r="T125" i="2"/>
  <c r="S124" i="2"/>
  <c r="T123" i="2"/>
  <c r="T122" i="2"/>
  <c r="T121" i="2"/>
  <c r="T120" i="2"/>
  <c r="T119" i="2"/>
  <c r="T118" i="2"/>
  <c r="T117" i="2"/>
  <c r="T116" i="2"/>
  <c r="T115" i="2"/>
  <c r="T114" i="2"/>
  <c r="T113" i="2"/>
  <c r="T112" i="2"/>
  <c r="T108" i="2"/>
  <c r="T107" i="2"/>
  <c r="T106" i="2"/>
  <c r="T105" i="2"/>
  <c r="T104" i="2"/>
  <c r="T103" i="2"/>
  <c r="T102" i="2"/>
  <c r="T101" i="2"/>
  <c r="T100" i="2"/>
  <c r="T99" i="2"/>
  <c r="T98" i="2"/>
  <c r="T97" i="2"/>
  <c r="T96" i="2"/>
  <c r="T95" i="2"/>
  <c r="T94" i="2"/>
  <c r="T93" i="2"/>
  <c r="S92" i="2"/>
  <c r="T91" i="2"/>
  <c r="T90" i="2"/>
  <c r="T89" i="2"/>
  <c r="T88" i="2"/>
  <c r="T87" i="2"/>
  <c r="T86" i="2"/>
  <c r="T85" i="2"/>
  <c r="T84" i="2"/>
  <c r="T83" i="2"/>
  <c r="T82" i="2"/>
  <c r="S81" i="2"/>
  <c r="T80" i="2"/>
  <c r="T79" i="2"/>
  <c r="T78" i="2"/>
  <c r="T77" i="2"/>
  <c r="T76" i="2"/>
  <c r="S75" i="2"/>
  <c r="T74" i="2"/>
  <c r="T73" i="2"/>
  <c r="T72" i="2"/>
  <c r="T71" i="2"/>
  <c r="T70" i="2"/>
  <c r="T69" i="2"/>
  <c r="T68" i="2"/>
  <c r="T67" i="2"/>
  <c r="T66" i="2"/>
  <c r="T65" i="2"/>
  <c r="T62" i="2"/>
  <c r="T61" i="2"/>
  <c r="T60" i="2"/>
  <c r="T59" i="2"/>
  <c r="T58" i="2"/>
  <c r="T57" i="2"/>
  <c r="T56" i="2"/>
  <c r="T55" i="2"/>
  <c r="T54" i="2"/>
  <c r="T53" i="2"/>
  <c r="T52" i="2"/>
  <c r="T51" i="2"/>
  <c r="T50" i="2"/>
  <c r="S49" i="2"/>
  <c r="T48" i="2"/>
  <c r="T47" i="2"/>
  <c r="T46" i="2"/>
  <c r="T45" i="2"/>
  <c r="T44" i="2"/>
  <c r="T43" i="2"/>
  <c r="T42" i="2"/>
  <c r="T41" i="2"/>
  <c r="T40" i="2"/>
  <c r="T39" i="2"/>
  <c r="T36" i="2"/>
  <c r="T35" i="2"/>
  <c r="T34" i="2"/>
  <c r="T33" i="2"/>
  <c r="T32" i="2"/>
  <c r="T31" i="2"/>
  <c r="T30" i="2"/>
  <c r="T29" i="2"/>
  <c r="T28" i="2"/>
  <c r="T27" i="2"/>
  <c r="T19" i="2"/>
  <c r="T26" i="2" s="1"/>
  <c r="T150" i="1"/>
  <c r="T149" i="1"/>
  <c r="T148" i="1"/>
  <c r="T147" i="1"/>
  <c r="T146" i="1"/>
  <c r="T145" i="1"/>
  <c r="T144" i="1"/>
  <c r="T142" i="1"/>
  <c r="T141" i="1"/>
  <c r="T140" i="1"/>
  <c r="T139" i="1"/>
  <c r="T137" i="1"/>
  <c r="T136" i="1"/>
  <c r="T135" i="1"/>
  <c r="T134" i="1"/>
  <c r="T133" i="1"/>
  <c r="T132" i="1"/>
  <c r="T131" i="1"/>
  <c r="T130" i="1"/>
  <c r="T129" i="1"/>
  <c r="T128" i="1"/>
  <c r="T127" i="1"/>
  <c r="T126" i="1"/>
  <c r="T125" i="1"/>
  <c r="T123" i="1"/>
  <c r="T122" i="1"/>
  <c r="T121" i="1"/>
  <c r="T120" i="1"/>
  <c r="T119" i="1"/>
  <c r="T118" i="1"/>
  <c r="T117" i="1"/>
  <c r="T116" i="1"/>
  <c r="T115" i="1"/>
  <c r="T114" i="1"/>
  <c r="T113" i="1"/>
  <c r="T112" i="1"/>
  <c r="T108" i="1"/>
  <c r="T103" i="1"/>
  <c r="T94" i="1"/>
  <c r="T86" i="1"/>
  <c r="T92" i="1" s="1"/>
  <c r="T80" i="1"/>
  <c r="T81" i="1" s="1"/>
  <c r="T69" i="1"/>
  <c r="T59" i="1"/>
  <c r="T53" i="1"/>
  <c r="T44" i="1"/>
  <c r="T49" i="1" s="1"/>
  <c r="T34" i="1"/>
  <c r="T27" i="1"/>
  <c r="T24" i="1"/>
  <c r="T26" i="1" s="1"/>
  <c r="R152" i="29"/>
  <c r="G152" i="33"/>
  <c r="U151" i="28"/>
  <c r="T151" i="28"/>
  <c r="S151" i="28"/>
  <c r="R151" i="28"/>
  <c r="H151" i="28"/>
  <c r="G151" i="28"/>
  <c r="F151" i="28"/>
  <c r="E151" i="28"/>
  <c r="AD150" i="28"/>
  <c r="Q150" i="28"/>
  <c r="AD149" i="28"/>
  <c r="Q149" i="28"/>
  <c r="AD148" i="28"/>
  <c r="Q148" i="28"/>
  <c r="AD147" i="28"/>
  <c r="Q147" i="28"/>
  <c r="AD146" i="28"/>
  <c r="Q146" i="28"/>
  <c r="AD145" i="28"/>
  <c r="Q145" i="28"/>
  <c r="AD144" i="28"/>
  <c r="Q144" i="28"/>
  <c r="U143" i="28"/>
  <c r="T143" i="28"/>
  <c r="S143" i="28"/>
  <c r="R143" i="28"/>
  <c r="H143" i="28"/>
  <c r="G143" i="28"/>
  <c r="F143" i="28"/>
  <c r="E143" i="28"/>
  <c r="AD142" i="28"/>
  <c r="Q142" i="28"/>
  <c r="AD141" i="28"/>
  <c r="Q141" i="28"/>
  <c r="AD140" i="28"/>
  <c r="Q140" i="28"/>
  <c r="AD139" i="28"/>
  <c r="Q139" i="28"/>
  <c r="U138" i="28"/>
  <c r="T138" i="28"/>
  <c r="S138" i="28"/>
  <c r="R138" i="28"/>
  <c r="H138" i="28"/>
  <c r="G138" i="28"/>
  <c r="F138" i="28"/>
  <c r="E138" i="28"/>
  <c r="AD137" i="28"/>
  <c r="Q137" i="28"/>
  <c r="AD136" i="28"/>
  <c r="Q136" i="28"/>
  <c r="AD135" i="28"/>
  <c r="Q135" i="28"/>
  <c r="AD134" i="28"/>
  <c r="Q134" i="28"/>
  <c r="AD133" i="28"/>
  <c r="Q133" i="28"/>
  <c r="AD132" i="28"/>
  <c r="Q132" i="28"/>
  <c r="AD131" i="28"/>
  <c r="Q131" i="28"/>
  <c r="AD130" i="28"/>
  <c r="Q130" i="28"/>
  <c r="AD129" i="28"/>
  <c r="Q129" i="28"/>
  <c r="AD128" i="28"/>
  <c r="Q128" i="28"/>
  <c r="AD127" i="28"/>
  <c r="Q127" i="28"/>
  <c r="AD126" i="28"/>
  <c r="Q126" i="28"/>
  <c r="AD125" i="28"/>
  <c r="Q125" i="28"/>
  <c r="U124" i="28"/>
  <c r="T124" i="28"/>
  <c r="S124" i="28"/>
  <c r="R124" i="28"/>
  <c r="H124" i="28"/>
  <c r="G124" i="28"/>
  <c r="F124" i="28"/>
  <c r="E124" i="28"/>
  <c r="AD123" i="28"/>
  <c r="Q123" i="28"/>
  <c r="AD122" i="28"/>
  <c r="Q122" i="28"/>
  <c r="AD121" i="28"/>
  <c r="Q121" i="28"/>
  <c r="AD120" i="28"/>
  <c r="Q120" i="28"/>
  <c r="AD119" i="28"/>
  <c r="Q119" i="28"/>
  <c r="AD118" i="28"/>
  <c r="Q118" i="28"/>
  <c r="AD117" i="28"/>
  <c r="Q117" i="28"/>
  <c r="AD116" i="28"/>
  <c r="Q116" i="28"/>
  <c r="AD115" i="28"/>
  <c r="Q115" i="28"/>
  <c r="AD114" i="28"/>
  <c r="Q114" i="28"/>
  <c r="AD113" i="28"/>
  <c r="Q113" i="28"/>
  <c r="AD112" i="28"/>
  <c r="Q112" i="28"/>
  <c r="AD108" i="28"/>
  <c r="Q108" i="28"/>
  <c r="AD107" i="28"/>
  <c r="Q107" i="28"/>
  <c r="AD106" i="28"/>
  <c r="Q106" i="28"/>
  <c r="AD105" i="28"/>
  <c r="Q105" i="28"/>
  <c r="AD104" i="28"/>
  <c r="Q104" i="28"/>
  <c r="AD103" i="28"/>
  <c r="Q103" i="28"/>
  <c r="AD102" i="28"/>
  <c r="Q102" i="28"/>
  <c r="AD101" i="28"/>
  <c r="Q101" i="28"/>
  <c r="AD100" i="28"/>
  <c r="Q100" i="28"/>
  <c r="AD99" i="28"/>
  <c r="Q99" i="28"/>
  <c r="AD98" i="28"/>
  <c r="Q98" i="28"/>
  <c r="AD97" i="28"/>
  <c r="Q97" i="28"/>
  <c r="AD96" i="28"/>
  <c r="Q96" i="28"/>
  <c r="AD95" i="28"/>
  <c r="Q95" i="28"/>
  <c r="AD94" i="28"/>
  <c r="Q94" i="28"/>
  <c r="AD93" i="28"/>
  <c r="Q93" i="28"/>
  <c r="U92" i="28"/>
  <c r="T92" i="28"/>
  <c r="S92" i="28"/>
  <c r="R92" i="28"/>
  <c r="H92" i="28"/>
  <c r="G92" i="28"/>
  <c r="F92" i="28"/>
  <c r="E92" i="28"/>
  <c r="AD91" i="28"/>
  <c r="Q91" i="28"/>
  <c r="AD90" i="28"/>
  <c r="Q90" i="28"/>
  <c r="AD89" i="28"/>
  <c r="Q89" i="28"/>
  <c r="AD88" i="28"/>
  <c r="Q88" i="28"/>
  <c r="AD87" i="28"/>
  <c r="Q87" i="28"/>
  <c r="AD86" i="28"/>
  <c r="Q86" i="28"/>
  <c r="AD85" i="28"/>
  <c r="Q85" i="28"/>
  <c r="AD84" i="28"/>
  <c r="Q84" i="28"/>
  <c r="AD83" i="28"/>
  <c r="Q83" i="28"/>
  <c r="AD82" i="28"/>
  <c r="Q82" i="28"/>
  <c r="U81" i="28"/>
  <c r="T81" i="28"/>
  <c r="S81" i="28"/>
  <c r="R81" i="28"/>
  <c r="H81" i="28"/>
  <c r="G81" i="28"/>
  <c r="F81" i="28"/>
  <c r="E81" i="28"/>
  <c r="AD80" i="28"/>
  <c r="Q80" i="28"/>
  <c r="AD79" i="28"/>
  <c r="Q79" i="28"/>
  <c r="AD78" i="28"/>
  <c r="Q78" i="28"/>
  <c r="AD77" i="28"/>
  <c r="Q77" i="28"/>
  <c r="AD76" i="28"/>
  <c r="Q76" i="28"/>
  <c r="U75" i="28"/>
  <c r="T75" i="28"/>
  <c r="S75" i="28"/>
  <c r="R75" i="28"/>
  <c r="H75" i="28"/>
  <c r="G75" i="28"/>
  <c r="F75" i="28"/>
  <c r="E75" i="28"/>
  <c r="AD74" i="28"/>
  <c r="Q74" i="28"/>
  <c r="AD73" i="28"/>
  <c r="Q73" i="28"/>
  <c r="AD72" i="28"/>
  <c r="Q72" i="28"/>
  <c r="AD71" i="28"/>
  <c r="Q71" i="28"/>
  <c r="AD70" i="28"/>
  <c r="Q70" i="28"/>
  <c r="AD69" i="28"/>
  <c r="Q69" i="28"/>
  <c r="AD68" i="28"/>
  <c r="Q68" i="28"/>
  <c r="AD67" i="28"/>
  <c r="Q67" i="28"/>
  <c r="AD66" i="28"/>
  <c r="Q66" i="28"/>
  <c r="AD65" i="28"/>
  <c r="Q65" i="28"/>
  <c r="AD62" i="28"/>
  <c r="Q62" i="28"/>
  <c r="AD61" i="28"/>
  <c r="Q61" i="28"/>
  <c r="AD60" i="28"/>
  <c r="Q60" i="28"/>
  <c r="AD59" i="28"/>
  <c r="Q59" i="28"/>
  <c r="AD58" i="28"/>
  <c r="Q58" i="28"/>
  <c r="AD57" i="28"/>
  <c r="Q57" i="28"/>
  <c r="AD56" i="28"/>
  <c r="Q56" i="28"/>
  <c r="AD55" i="28"/>
  <c r="Q55" i="28"/>
  <c r="AD54" i="28"/>
  <c r="Q54" i="28"/>
  <c r="AD53" i="28"/>
  <c r="Q53" i="28"/>
  <c r="AD52" i="28"/>
  <c r="Q52" i="28"/>
  <c r="AD51" i="28"/>
  <c r="Q51" i="28"/>
  <c r="AD50" i="28"/>
  <c r="Q50" i="28"/>
  <c r="U49" i="28"/>
  <c r="T49" i="28"/>
  <c r="S49" i="28"/>
  <c r="R49" i="28"/>
  <c r="H49" i="28"/>
  <c r="G49" i="28"/>
  <c r="F49" i="28"/>
  <c r="E49" i="28"/>
  <c r="AD48" i="28"/>
  <c r="Q48" i="28"/>
  <c r="AD47" i="28"/>
  <c r="Q47" i="28"/>
  <c r="AD46" i="28"/>
  <c r="Q46" i="28"/>
  <c r="AD45" i="28"/>
  <c r="Q45" i="28"/>
  <c r="AD44" i="28"/>
  <c r="Q44" i="28"/>
  <c r="AD43" i="28"/>
  <c r="Q43" i="28"/>
  <c r="AD42" i="28"/>
  <c r="Q42" i="28"/>
  <c r="AD41" i="28"/>
  <c r="Q41" i="28"/>
  <c r="AD40" i="28"/>
  <c r="Q40" i="28"/>
  <c r="AD39" i="28"/>
  <c r="Q39" i="28"/>
  <c r="AD36" i="28"/>
  <c r="Q36" i="28"/>
  <c r="AD35" i="28"/>
  <c r="Q35" i="28"/>
  <c r="AD34" i="28"/>
  <c r="Q34" i="28"/>
  <c r="AD33" i="28"/>
  <c r="Q33" i="28"/>
  <c r="AD32" i="28"/>
  <c r="Q32" i="28"/>
  <c r="AD31" i="28"/>
  <c r="Q31" i="28"/>
  <c r="AD30" i="28"/>
  <c r="Q30" i="28"/>
  <c r="AD29" i="28"/>
  <c r="Q29" i="28"/>
  <c r="AD28" i="28"/>
  <c r="Q28" i="28"/>
  <c r="AD27" i="28"/>
  <c r="Q27" i="28"/>
  <c r="AD24" i="28"/>
  <c r="Q24" i="28"/>
  <c r="AD23" i="28"/>
  <c r="Q23" i="28"/>
  <c r="AD22" i="28"/>
  <c r="Q22" i="28"/>
  <c r="AD21" i="28"/>
  <c r="Q21" i="28"/>
  <c r="AD20" i="28"/>
  <c r="Q20" i="28"/>
  <c r="AD19" i="28"/>
  <c r="Q19" i="28"/>
  <c r="AD18" i="28"/>
  <c r="Q18" i="28"/>
  <c r="AD17" i="28"/>
  <c r="Q17" i="28"/>
  <c r="AD16" i="28"/>
  <c r="Q16" i="28"/>
  <c r="AD15" i="28"/>
  <c r="Q15" i="28"/>
  <c r="AD14" i="28"/>
  <c r="Q14" i="28"/>
  <c r="AD13" i="28"/>
  <c r="Q13" i="28"/>
  <c r="AD12" i="28"/>
  <c r="Q12" i="28"/>
  <c r="H151" i="29"/>
  <c r="G151" i="29"/>
  <c r="F151" i="29"/>
  <c r="E151" i="29"/>
  <c r="Q150" i="29"/>
  <c r="Q149" i="29"/>
  <c r="Q148" i="29"/>
  <c r="Q147" i="29"/>
  <c r="Q146" i="29"/>
  <c r="Q145" i="29"/>
  <c r="Q144" i="29"/>
  <c r="H143" i="29"/>
  <c r="G143" i="29"/>
  <c r="F143" i="29"/>
  <c r="E143" i="29"/>
  <c r="Q142" i="29"/>
  <c r="Q141" i="29"/>
  <c r="Q140" i="29"/>
  <c r="Q139" i="29"/>
  <c r="H138" i="29"/>
  <c r="G138" i="29"/>
  <c r="F138" i="29"/>
  <c r="E138" i="29"/>
  <c r="Q137" i="29"/>
  <c r="Q136" i="29"/>
  <c r="Q135" i="29"/>
  <c r="Q134" i="29"/>
  <c r="Q133" i="29"/>
  <c r="Q132" i="29"/>
  <c r="Q131" i="29"/>
  <c r="Q130" i="29"/>
  <c r="Q129" i="29"/>
  <c r="Q128" i="29"/>
  <c r="Q127" i="29"/>
  <c r="Q126" i="29"/>
  <c r="Q125" i="29"/>
  <c r="H124" i="29"/>
  <c r="G124" i="29"/>
  <c r="F124" i="29"/>
  <c r="E124" i="29"/>
  <c r="Q123" i="29"/>
  <c r="Q122" i="29"/>
  <c r="Q121" i="29"/>
  <c r="Q120" i="29"/>
  <c r="Q119" i="29"/>
  <c r="Q118" i="29"/>
  <c r="Q117" i="29"/>
  <c r="Q116" i="29"/>
  <c r="Q115" i="29"/>
  <c r="Q114" i="29"/>
  <c r="Q113" i="29"/>
  <c r="Q112" i="29"/>
  <c r="Q108" i="29"/>
  <c r="Q107" i="29"/>
  <c r="Q106" i="29"/>
  <c r="Q105" i="29"/>
  <c r="Q104" i="29"/>
  <c r="Q103" i="29"/>
  <c r="Q102" i="29"/>
  <c r="Q101" i="29"/>
  <c r="Q100" i="29"/>
  <c r="Q99" i="29"/>
  <c r="Q98" i="29"/>
  <c r="Q97" i="29"/>
  <c r="Q96" i="29"/>
  <c r="Q95" i="29"/>
  <c r="Q94" i="29"/>
  <c r="Q93" i="29"/>
  <c r="H92" i="29"/>
  <c r="G92" i="29"/>
  <c r="F92" i="29"/>
  <c r="E92" i="29"/>
  <c r="Q91" i="29"/>
  <c r="Q90" i="29"/>
  <c r="Q89" i="29"/>
  <c r="Q88" i="29"/>
  <c r="Q87" i="29"/>
  <c r="Q86" i="29"/>
  <c r="Q85" i="29"/>
  <c r="Q84" i="29"/>
  <c r="Q83" i="29"/>
  <c r="Q82" i="29"/>
  <c r="H81" i="29"/>
  <c r="G81" i="29"/>
  <c r="F81" i="29"/>
  <c r="E81" i="29"/>
  <c r="Q80" i="29"/>
  <c r="Q79" i="29"/>
  <c r="Q78" i="29"/>
  <c r="Q77" i="29"/>
  <c r="Q76" i="29"/>
  <c r="H75" i="29"/>
  <c r="G75" i="29"/>
  <c r="F75" i="29"/>
  <c r="E75" i="29"/>
  <c r="Q74" i="29"/>
  <c r="Q73" i="29"/>
  <c r="Q72" i="29"/>
  <c r="Q71" i="29"/>
  <c r="Q70" i="29"/>
  <c r="Q69" i="29"/>
  <c r="Q68" i="29"/>
  <c r="Q67" i="29"/>
  <c r="Q66" i="29"/>
  <c r="Q65" i="29"/>
  <c r="H64" i="29"/>
  <c r="G64" i="29"/>
  <c r="F64" i="29"/>
  <c r="E64" i="29"/>
  <c r="Q62" i="29"/>
  <c r="Q61" i="29"/>
  <c r="Q60" i="29"/>
  <c r="Q59" i="29"/>
  <c r="Q58" i="29"/>
  <c r="Q57" i="29"/>
  <c r="Q56" i="29"/>
  <c r="Q55" i="29"/>
  <c r="Q54" i="29"/>
  <c r="Q53" i="29"/>
  <c r="Q52" i="29"/>
  <c r="Q51" i="29"/>
  <c r="Q50" i="29"/>
  <c r="H49" i="29"/>
  <c r="G49" i="29"/>
  <c r="F49" i="29"/>
  <c r="E49" i="29"/>
  <c r="Q48" i="29"/>
  <c r="Q47" i="29"/>
  <c r="Q46" i="29"/>
  <c r="Q45" i="29"/>
  <c r="Q44" i="29"/>
  <c r="Q43" i="29"/>
  <c r="Q42" i="29"/>
  <c r="Q41" i="29"/>
  <c r="Q40" i="29"/>
  <c r="Q39" i="29"/>
  <c r="Q36" i="29"/>
  <c r="Q35" i="29"/>
  <c r="Q34" i="29"/>
  <c r="Q33" i="29"/>
  <c r="Q32" i="29"/>
  <c r="Q31" i="29"/>
  <c r="Q30" i="29"/>
  <c r="Q29" i="29"/>
  <c r="Q28" i="29"/>
  <c r="Q27" i="29"/>
  <c r="Q24" i="29"/>
  <c r="Q23" i="29"/>
  <c r="Q22" i="29"/>
  <c r="Q21" i="29"/>
  <c r="Q20" i="29"/>
  <c r="Q19" i="29"/>
  <c r="Q18" i="29"/>
  <c r="Q17" i="29"/>
  <c r="Q16" i="29"/>
  <c r="Q15" i="29"/>
  <c r="Q14" i="29"/>
  <c r="Q13" i="29"/>
  <c r="Q12" i="29"/>
  <c r="E151" i="33"/>
  <c r="E143" i="33"/>
  <c r="E138" i="33"/>
  <c r="E124" i="33"/>
  <c r="E81" i="33"/>
  <c r="T64" i="2" l="1"/>
  <c r="T64" i="1"/>
  <c r="AD26" i="28"/>
  <c r="Q26" i="28"/>
  <c r="Q64" i="28"/>
  <c r="AD64" i="28"/>
  <c r="Q64" i="29"/>
  <c r="D64" i="29" s="1"/>
  <c r="Q38" i="29"/>
  <c r="D38" i="29" s="1"/>
  <c r="Q26" i="29"/>
  <c r="E152" i="30"/>
  <c r="T111" i="1"/>
  <c r="T111" i="2"/>
  <c r="Q111" i="29"/>
  <c r="D111" i="29" s="1"/>
  <c r="Q111" i="28"/>
  <c r="AD111" i="28"/>
  <c r="O14" i="24"/>
  <c r="B19" i="24"/>
  <c r="B21" i="24"/>
  <c r="B22" i="24"/>
  <c r="B15" i="24"/>
  <c r="B17" i="24"/>
  <c r="G152" i="30"/>
  <c r="V81" i="2"/>
  <c r="V143" i="2"/>
  <c r="Q16" i="24"/>
  <c r="Q21" i="24"/>
  <c r="Q17" i="24"/>
  <c r="Q22" i="24"/>
  <c r="Q13" i="24"/>
  <c r="Q18" i="24"/>
  <c r="Q14" i="24"/>
  <c r="Q23" i="24"/>
  <c r="Q15" i="24"/>
  <c r="Q20" i="24"/>
  <c r="V38" i="1"/>
  <c r="V49" i="2"/>
  <c r="V92" i="2"/>
  <c r="V138" i="2"/>
  <c r="V38" i="2"/>
  <c r="V124" i="2"/>
  <c r="V151" i="2"/>
  <c r="U152" i="28"/>
  <c r="R152" i="28"/>
  <c r="H152" i="29"/>
  <c r="E152" i="31"/>
  <c r="H152" i="28"/>
  <c r="T38" i="1"/>
  <c r="AD75" i="28"/>
  <c r="AD92" i="28"/>
  <c r="AD124" i="28"/>
  <c r="AD143" i="28"/>
  <c r="AD151" i="28"/>
  <c r="S152" i="2"/>
  <c r="Q151" i="28"/>
  <c r="F152" i="29"/>
  <c r="T38" i="2"/>
  <c r="T124" i="2"/>
  <c r="T138" i="2"/>
  <c r="T143" i="2"/>
  <c r="T151" i="2"/>
  <c r="T75" i="2"/>
  <c r="T49" i="2"/>
  <c r="T151" i="1"/>
  <c r="AD138" i="28"/>
  <c r="AD38" i="28"/>
  <c r="AD81" i="28"/>
  <c r="S152" i="28"/>
  <c r="T152" i="28"/>
  <c r="E152" i="28"/>
  <c r="F152" i="28"/>
  <c r="Q124" i="28"/>
  <c r="Q138" i="28"/>
  <c r="Q143" i="28"/>
  <c r="G152" i="28"/>
  <c r="Q81" i="28"/>
  <c r="Q38" i="28"/>
  <c r="Q143" i="29"/>
  <c r="D143" i="29" s="1"/>
  <c r="Q81" i="29"/>
  <c r="D81" i="29" s="1"/>
  <c r="Q124" i="29"/>
  <c r="D124" i="29" s="1"/>
  <c r="Q138" i="29"/>
  <c r="D138" i="29" s="1"/>
  <c r="Q151" i="29"/>
  <c r="D151" i="29" s="1"/>
  <c r="G152" i="29"/>
  <c r="E152" i="29"/>
  <c r="Q92" i="29"/>
  <c r="D92" i="29" s="1"/>
  <c r="Q49" i="28"/>
  <c r="Q75" i="28"/>
  <c r="Q92" i="28"/>
  <c r="V75" i="2"/>
  <c r="T81" i="2"/>
  <c r="Q75" i="29"/>
  <c r="D75" i="29" s="1"/>
  <c r="Q49" i="29"/>
  <c r="D49" i="29" s="1"/>
  <c r="T92" i="2"/>
  <c r="AD49" i="28"/>
  <c r="E49" i="33"/>
  <c r="B12" i="24"/>
  <c r="B43" i="24" s="1"/>
  <c r="E75" i="33"/>
  <c r="E92" i="33"/>
  <c r="F152" i="33"/>
  <c r="Q152" i="28" l="1"/>
  <c r="E152" i="33"/>
  <c r="D26" i="28"/>
  <c r="O17" i="24"/>
  <c r="B18" i="24"/>
  <c r="B20" i="24"/>
  <c r="O22" i="24"/>
  <c r="O21" i="24"/>
  <c r="O15" i="24"/>
  <c r="B16" i="24"/>
  <c r="O18" i="24"/>
  <c r="O20" i="24"/>
  <c r="O16" i="24"/>
  <c r="O23" i="24"/>
  <c r="B14" i="24"/>
  <c r="O12" i="24"/>
  <c r="D26" i="29"/>
  <c r="Q152" i="29"/>
  <c r="B23" i="24"/>
  <c r="D21" i="24"/>
  <c r="D20" i="24"/>
  <c r="D14" i="24"/>
  <c r="D17" i="24"/>
  <c r="D18" i="24"/>
  <c r="D22" i="24"/>
  <c r="D16" i="24"/>
  <c r="D15" i="24"/>
  <c r="D13" i="24"/>
  <c r="D19" i="24"/>
  <c r="V152" i="2"/>
  <c r="D151" i="28"/>
  <c r="D23" i="24"/>
  <c r="D64" i="28"/>
  <c r="D138" i="28"/>
  <c r="D143" i="28"/>
  <c r="D92" i="28"/>
  <c r="D75" i="28"/>
  <c r="D124" i="28"/>
  <c r="D81" i="28"/>
  <c r="T152" i="2"/>
  <c r="D38" i="28"/>
  <c r="D111" i="28"/>
  <c r="D49" i="28"/>
  <c r="AD152" i="28"/>
  <c r="E20" i="24" l="1"/>
  <c r="E16" i="24"/>
  <c r="E23" i="24"/>
  <c r="E14" i="24"/>
  <c r="E18" i="24"/>
  <c r="E19" i="24"/>
  <c r="E22" i="24"/>
  <c r="E13" i="24"/>
  <c r="E12" i="24"/>
  <c r="E21" i="24"/>
  <c r="E17" i="24"/>
  <c r="E15" i="24"/>
  <c r="D12" i="24"/>
  <c r="F24" i="8"/>
  <c r="F150" i="8"/>
  <c r="E150" i="8"/>
  <c r="F149" i="8"/>
  <c r="E149" i="8"/>
  <c r="F148" i="8"/>
  <c r="E148" i="8"/>
  <c r="F147" i="8"/>
  <c r="E147" i="8"/>
  <c r="F146" i="8"/>
  <c r="E146" i="8"/>
  <c r="F145" i="8"/>
  <c r="E145" i="8"/>
  <c r="F144" i="8"/>
  <c r="E144" i="8"/>
  <c r="F142" i="8"/>
  <c r="E142" i="8"/>
  <c r="F141" i="8"/>
  <c r="E141" i="8"/>
  <c r="F140" i="8"/>
  <c r="E140" i="8"/>
  <c r="F139" i="8"/>
  <c r="E139" i="8"/>
  <c r="F137" i="8"/>
  <c r="E137" i="8"/>
  <c r="F136" i="8"/>
  <c r="E136" i="8"/>
  <c r="F135" i="8"/>
  <c r="E135" i="8"/>
  <c r="F134" i="8"/>
  <c r="E134" i="8"/>
  <c r="F133" i="8"/>
  <c r="E133" i="8"/>
  <c r="F132" i="8"/>
  <c r="E132" i="8"/>
  <c r="F131" i="8"/>
  <c r="E131" i="8"/>
  <c r="F130" i="8"/>
  <c r="E130" i="8"/>
  <c r="F129" i="8"/>
  <c r="E129" i="8"/>
  <c r="F128" i="8"/>
  <c r="E128" i="8"/>
  <c r="F127" i="8"/>
  <c r="E127" i="8"/>
  <c r="F126" i="8"/>
  <c r="E126" i="8"/>
  <c r="F125" i="8"/>
  <c r="E125" i="8"/>
  <c r="F123" i="8"/>
  <c r="E123" i="8"/>
  <c r="F122" i="8"/>
  <c r="E122" i="8"/>
  <c r="F121" i="8"/>
  <c r="E121" i="8"/>
  <c r="F120" i="8"/>
  <c r="E120" i="8"/>
  <c r="F119" i="8"/>
  <c r="E119" i="8"/>
  <c r="F118" i="8"/>
  <c r="E118" i="8"/>
  <c r="F117" i="8"/>
  <c r="E117" i="8"/>
  <c r="F116" i="8"/>
  <c r="E116" i="8"/>
  <c r="F115" i="8"/>
  <c r="E115" i="8"/>
  <c r="F114" i="8"/>
  <c r="E114" i="8"/>
  <c r="F113" i="8"/>
  <c r="E113" i="8"/>
  <c r="F112" i="8"/>
  <c r="E112" i="8"/>
  <c r="F108" i="8"/>
  <c r="E108" i="8"/>
  <c r="F107" i="8"/>
  <c r="E107" i="8"/>
  <c r="F106" i="8"/>
  <c r="E106" i="8"/>
  <c r="F105" i="8"/>
  <c r="E105" i="8"/>
  <c r="F104" i="8"/>
  <c r="E104" i="8"/>
  <c r="F103" i="8"/>
  <c r="E103" i="8"/>
  <c r="F102" i="8"/>
  <c r="E102" i="8"/>
  <c r="F101" i="8"/>
  <c r="E101" i="8"/>
  <c r="F100" i="8"/>
  <c r="E100" i="8"/>
  <c r="F99" i="8"/>
  <c r="E99" i="8"/>
  <c r="F98" i="8"/>
  <c r="E98" i="8"/>
  <c r="F97" i="8"/>
  <c r="E97" i="8"/>
  <c r="F96" i="8"/>
  <c r="E96" i="8"/>
  <c r="F95" i="8"/>
  <c r="E95" i="8"/>
  <c r="F94" i="8"/>
  <c r="E94" i="8"/>
  <c r="F93" i="8"/>
  <c r="E93" i="8"/>
  <c r="F91" i="8"/>
  <c r="E91" i="8"/>
  <c r="F90" i="8"/>
  <c r="E90" i="8"/>
  <c r="F89" i="8"/>
  <c r="E89" i="8"/>
  <c r="F88" i="8"/>
  <c r="E88" i="8"/>
  <c r="F87" i="8"/>
  <c r="E87" i="8"/>
  <c r="F86" i="8"/>
  <c r="E86" i="8"/>
  <c r="F85" i="8"/>
  <c r="E85" i="8"/>
  <c r="F84" i="8"/>
  <c r="E84" i="8"/>
  <c r="F83" i="8"/>
  <c r="E83" i="8"/>
  <c r="F82" i="8"/>
  <c r="E82" i="8"/>
  <c r="F80" i="8"/>
  <c r="E80" i="8"/>
  <c r="F79" i="8"/>
  <c r="E79" i="8"/>
  <c r="F78" i="8"/>
  <c r="E78" i="8"/>
  <c r="F77" i="8"/>
  <c r="E77" i="8"/>
  <c r="F76" i="8"/>
  <c r="E76" i="8"/>
  <c r="F74" i="8"/>
  <c r="E74" i="8"/>
  <c r="F73" i="8"/>
  <c r="E73" i="8"/>
  <c r="F72" i="8"/>
  <c r="E72" i="8"/>
  <c r="F71" i="8"/>
  <c r="E71" i="8"/>
  <c r="F70" i="8"/>
  <c r="E70" i="8"/>
  <c r="F69" i="8"/>
  <c r="E69" i="8"/>
  <c r="F68" i="8"/>
  <c r="E68" i="8"/>
  <c r="F67" i="8"/>
  <c r="E67" i="8"/>
  <c r="F66" i="8"/>
  <c r="E66" i="8"/>
  <c r="F65" i="8"/>
  <c r="E65" i="8"/>
  <c r="F62" i="8"/>
  <c r="E62" i="8"/>
  <c r="F61" i="8"/>
  <c r="E61" i="8"/>
  <c r="F60" i="8"/>
  <c r="E60" i="8"/>
  <c r="F59" i="8"/>
  <c r="E59" i="8"/>
  <c r="F58" i="8"/>
  <c r="E58" i="8"/>
  <c r="F57" i="8"/>
  <c r="E57" i="8"/>
  <c r="F56" i="8"/>
  <c r="E56" i="8"/>
  <c r="F55" i="8"/>
  <c r="E55" i="8"/>
  <c r="F54" i="8"/>
  <c r="E54" i="8"/>
  <c r="F53" i="8"/>
  <c r="E53" i="8"/>
  <c r="F52" i="8"/>
  <c r="E52" i="8"/>
  <c r="F51" i="8"/>
  <c r="E51" i="8"/>
  <c r="F50" i="8"/>
  <c r="E50" i="8"/>
  <c r="F48" i="8"/>
  <c r="E48" i="8"/>
  <c r="F47" i="8"/>
  <c r="E47" i="8"/>
  <c r="F46" i="8"/>
  <c r="E46" i="8"/>
  <c r="F45" i="8"/>
  <c r="E45" i="8"/>
  <c r="F44" i="8"/>
  <c r="E44" i="8"/>
  <c r="F43" i="8"/>
  <c r="E43" i="8"/>
  <c r="F42" i="8"/>
  <c r="E42" i="8"/>
  <c r="F41" i="8"/>
  <c r="E41" i="8"/>
  <c r="F40" i="8"/>
  <c r="E40" i="8"/>
  <c r="F39" i="8"/>
  <c r="E39" i="8"/>
  <c r="F36" i="8"/>
  <c r="E36" i="8"/>
  <c r="F35" i="8"/>
  <c r="E35" i="8"/>
  <c r="F34" i="8"/>
  <c r="E34" i="8"/>
  <c r="F33" i="8"/>
  <c r="E33" i="8"/>
  <c r="F32" i="8"/>
  <c r="E32" i="8"/>
  <c r="F31" i="8"/>
  <c r="E31" i="8"/>
  <c r="F30" i="8"/>
  <c r="E30" i="8"/>
  <c r="F29" i="8"/>
  <c r="E29" i="8"/>
  <c r="F28" i="8"/>
  <c r="E28" i="8"/>
  <c r="F27" i="8"/>
  <c r="E27" i="8"/>
  <c r="F23" i="8"/>
  <c r="E23" i="8"/>
  <c r="F22" i="8"/>
  <c r="E22" i="8"/>
  <c r="F21" i="8"/>
  <c r="E21" i="8"/>
  <c r="F20" i="8"/>
  <c r="E20" i="8"/>
  <c r="F19" i="8"/>
  <c r="E19" i="8"/>
  <c r="F18" i="8"/>
  <c r="E18" i="8"/>
  <c r="F17" i="8"/>
  <c r="E17" i="8"/>
  <c r="F16" i="8"/>
  <c r="E16" i="8"/>
  <c r="F15" i="8"/>
  <c r="E15" i="8"/>
  <c r="F14" i="8"/>
  <c r="E14" i="8"/>
  <c r="F13" i="8"/>
  <c r="E13" i="8"/>
  <c r="F12" i="8"/>
  <c r="E12" i="8"/>
  <c r="F150" i="7"/>
  <c r="E150" i="7"/>
  <c r="F149" i="7"/>
  <c r="E149" i="7"/>
  <c r="F148" i="7"/>
  <c r="E148" i="7"/>
  <c r="F147" i="7"/>
  <c r="E147" i="7"/>
  <c r="F146" i="7"/>
  <c r="E146" i="7"/>
  <c r="F145" i="7"/>
  <c r="E145" i="7"/>
  <c r="F144" i="7"/>
  <c r="E144" i="7"/>
  <c r="F142" i="7"/>
  <c r="E142" i="7"/>
  <c r="F141" i="7"/>
  <c r="E141" i="7"/>
  <c r="F140" i="7"/>
  <c r="E140" i="7"/>
  <c r="F139" i="7"/>
  <c r="E139" i="7"/>
  <c r="F137" i="7"/>
  <c r="E137" i="7"/>
  <c r="F136" i="7"/>
  <c r="E136" i="7"/>
  <c r="F135" i="7"/>
  <c r="E135" i="7"/>
  <c r="F134" i="7"/>
  <c r="E134" i="7"/>
  <c r="F133" i="7"/>
  <c r="E133" i="7"/>
  <c r="F132" i="7"/>
  <c r="E132" i="7"/>
  <c r="F131" i="7"/>
  <c r="E131" i="7"/>
  <c r="F130" i="7"/>
  <c r="E130" i="7"/>
  <c r="F129" i="7"/>
  <c r="E129" i="7"/>
  <c r="F128" i="7"/>
  <c r="E128" i="7"/>
  <c r="F127" i="7"/>
  <c r="E127" i="7"/>
  <c r="F126" i="7"/>
  <c r="E126" i="7"/>
  <c r="F125" i="7"/>
  <c r="E125" i="7"/>
  <c r="F123" i="7"/>
  <c r="E123" i="7"/>
  <c r="F122" i="7"/>
  <c r="E122" i="7"/>
  <c r="F121" i="7"/>
  <c r="E121" i="7"/>
  <c r="F120" i="7"/>
  <c r="E120" i="7"/>
  <c r="F119" i="7"/>
  <c r="E119" i="7"/>
  <c r="F118" i="7"/>
  <c r="E118" i="7"/>
  <c r="F117" i="7"/>
  <c r="E117" i="7"/>
  <c r="F116" i="7"/>
  <c r="E116" i="7"/>
  <c r="F115" i="7"/>
  <c r="E115" i="7"/>
  <c r="F114" i="7"/>
  <c r="E114" i="7"/>
  <c r="F113" i="7"/>
  <c r="E113" i="7"/>
  <c r="F112" i="7"/>
  <c r="E112" i="7"/>
  <c r="F108" i="7"/>
  <c r="E108" i="7"/>
  <c r="F107" i="7"/>
  <c r="E107" i="7"/>
  <c r="F106" i="7"/>
  <c r="E106" i="7"/>
  <c r="F105" i="7"/>
  <c r="E105" i="7"/>
  <c r="F104" i="7"/>
  <c r="E104" i="7"/>
  <c r="F103" i="7"/>
  <c r="E103" i="7"/>
  <c r="F102" i="7"/>
  <c r="E102" i="7"/>
  <c r="F101" i="7"/>
  <c r="E101" i="7"/>
  <c r="F100" i="7"/>
  <c r="E100" i="7"/>
  <c r="F99" i="7"/>
  <c r="E99" i="7"/>
  <c r="F98" i="7"/>
  <c r="E98" i="7"/>
  <c r="F97" i="7"/>
  <c r="E97" i="7"/>
  <c r="F96" i="7"/>
  <c r="E96" i="7"/>
  <c r="F95" i="7"/>
  <c r="E95" i="7"/>
  <c r="F94" i="7"/>
  <c r="E94" i="7"/>
  <c r="F93" i="7"/>
  <c r="E93" i="7"/>
  <c r="F91" i="7"/>
  <c r="E91" i="7"/>
  <c r="F90" i="7"/>
  <c r="E90" i="7"/>
  <c r="F89" i="7"/>
  <c r="E89" i="7"/>
  <c r="F88" i="7"/>
  <c r="E88" i="7"/>
  <c r="F87" i="7"/>
  <c r="E87" i="7"/>
  <c r="F86" i="7"/>
  <c r="E86" i="7"/>
  <c r="F85" i="7"/>
  <c r="E85" i="7"/>
  <c r="F84" i="7"/>
  <c r="E84" i="7"/>
  <c r="F83" i="7"/>
  <c r="E83" i="7"/>
  <c r="F82" i="7"/>
  <c r="E82" i="7"/>
  <c r="F80" i="7"/>
  <c r="E80" i="7"/>
  <c r="F79" i="7"/>
  <c r="E79" i="7"/>
  <c r="F78" i="7"/>
  <c r="E78" i="7"/>
  <c r="F77" i="7"/>
  <c r="E77" i="7"/>
  <c r="F76" i="7"/>
  <c r="E76" i="7"/>
  <c r="F74" i="7"/>
  <c r="E74" i="7"/>
  <c r="F73" i="7"/>
  <c r="E73" i="7"/>
  <c r="F72" i="7"/>
  <c r="E72" i="7"/>
  <c r="F71" i="7"/>
  <c r="E71" i="7"/>
  <c r="F70" i="7"/>
  <c r="E70" i="7"/>
  <c r="F69" i="7"/>
  <c r="E69" i="7"/>
  <c r="F68" i="7"/>
  <c r="E68" i="7"/>
  <c r="F67" i="7"/>
  <c r="E67" i="7"/>
  <c r="F66" i="7"/>
  <c r="E66" i="7"/>
  <c r="F65" i="7"/>
  <c r="E65" i="7"/>
  <c r="F62" i="7"/>
  <c r="E62" i="7"/>
  <c r="F61" i="7"/>
  <c r="E61" i="7"/>
  <c r="F60" i="7"/>
  <c r="E60" i="7"/>
  <c r="F59" i="7"/>
  <c r="E59" i="7"/>
  <c r="F58" i="7"/>
  <c r="E58" i="7"/>
  <c r="F57" i="7"/>
  <c r="E57" i="7"/>
  <c r="F56" i="7"/>
  <c r="E56" i="7"/>
  <c r="F55" i="7"/>
  <c r="E55" i="7"/>
  <c r="F54" i="7"/>
  <c r="E54" i="7"/>
  <c r="F53" i="7"/>
  <c r="E53" i="7"/>
  <c r="F52" i="7"/>
  <c r="E52" i="7"/>
  <c r="F51" i="7"/>
  <c r="E51" i="7"/>
  <c r="F50" i="7"/>
  <c r="E50" i="7"/>
  <c r="F48" i="7"/>
  <c r="E48" i="7"/>
  <c r="F47" i="7"/>
  <c r="E47" i="7"/>
  <c r="F46" i="7"/>
  <c r="E46" i="7"/>
  <c r="F45" i="7"/>
  <c r="E45" i="7"/>
  <c r="F44" i="7"/>
  <c r="E44" i="7"/>
  <c r="F43" i="7"/>
  <c r="E43" i="7"/>
  <c r="F42" i="7"/>
  <c r="E42" i="7"/>
  <c r="F41" i="7"/>
  <c r="E41" i="7"/>
  <c r="F40" i="7"/>
  <c r="E40" i="7"/>
  <c r="F39" i="7"/>
  <c r="E39" i="7"/>
  <c r="F36" i="7"/>
  <c r="E36" i="7"/>
  <c r="F35" i="7"/>
  <c r="E35" i="7"/>
  <c r="F34" i="7"/>
  <c r="E34" i="7"/>
  <c r="F33" i="7"/>
  <c r="E33" i="7"/>
  <c r="F32" i="7"/>
  <c r="E32" i="7"/>
  <c r="F31" i="7"/>
  <c r="E31" i="7"/>
  <c r="F30" i="7"/>
  <c r="E30" i="7"/>
  <c r="F29" i="7"/>
  <c r="E29" i="7"/>
  <c r="F28" i="7"/>
  <c r="E28" i="7"/>
  <c r="F27" i="7"/>
  <c r="E27" i="7"/>
  <c r="F12" i="7"/>
  <c r="E12" i="7"/>
  <c r="E13" i="7"/>
  <c r="F13" i="7"/>
  <c r="E14" i="7"/>
  <c r="F14" i="7"/>
  <c r="E15" i="7"/>
  <c r="F15" i="7"/>
  <c r="E16" i="7"/>
  <c r="F16" i="7"/>
  <c r="E17" i="7"/>
  <c r="F17" i="7"/>
  <c r="E18" i="7"/>
  <c r="F18" i="7"/>
  <c r="E19" i="7"/>
  <c r="F19" i="7"/>
  <c r="E20" i="7"/>
  <c r="F20" i="7"/>
  <c r="E21" i="7"/>
  <c r="F21" i="7"/>
  <c r="E22" i="7"/>
  <c r="F22" i="7"/>
  <c r="E23" i="7"/>
  <c r="F23" i="7"/>
  <c r="E24" i="7"/>
  <c r="F24" i="7"/>
  <c r="K152" i="7"/>
  <c r="K152" i="8"/>
  <c r="AK152" i="12"/>
  <c r="F111" i="8" l="1"/>
  <c r="E64" i="8"/>
  <c r="F64" i="8"/>
  <c r="F64" i="7"/>
  <c r="E64" i="7"/>
  <c r="F111" i="7"/>
  <c r="E26" i="7"/>
  <c r="F26" i="8"/>
  <c r="F26" i="7"/>
  <c r="E26" i="8"/>
  <c r="E111" i="8"/>
  <c r="E111" i="7"/>
  <c r="E38" i="7"/>
  <c r="F151" i="8"/>
  <c r="F92" i="8"/>
  <c r="F38" i="8"/>
  <c r="E75" i="7"/>
  <c r="E49" i="7"/>
  <c r="E124" i="7"/>
  <c r="E138" i="7"/>
  <c r="F75" i="8"/>
  <c r="F49" i="7"/>
  <c r="F124" i="7"/>
  <c r="F138" i="7"/>
  <c r="E49" i="8"/>
  <c r="E124" i="8"/>
  <c r="E151" i="7"/>
  <c r="F124" i="8"/>
  <c r="E138" i="8"/>
  <c r="F81" i="7"/>
  <c r="F143" i="7"/>
  <c r="F151" i="7"/>
  <c r="E81" i="8"/>
  <c r="F138" i="8"/>
  <c r="E75" i="8"/>
  <c r="E143" i="7"/>
  <c r="F49" i="8"/>
  <c r="E92" i="7"/>
  <c r="F81" i="8"/>
  <c r="E143" i="8"/>
  <c r="F75" i="7"/>
  <c r="F38" i="7"/>
  <c r="F92" i="7"/>
  <c r="E38" i="8"/>
  <c r="E92" i="8"/>
  <c r="F143" i="8"/>
  <c r="E151" i="8"/>
  <c r="E81" i="7"/>
  <c r="I152" i="8"/>
  <c r="I152" i="7"/>
  <c r="G152" i="7"/>
  <c r="S12" i="24" l="1"/>
  <c r="D152" i="8"/>
  <c r="S21" i="24"/>
  <c r="R14" i="24"/>
  <c r="S18" i="24"/>
  <c r="S17" i="24"/>
  <c r="R23" i="24"/>
  <c r="S15" i="24"/>
  <c r="R18" i="24"/>
  <c r="S23" i="24"/>
  <c r="R15" i="24"/>
  <c r="S20" i="24"/>
  <c r="R21" i="24"/>
  <c r="S16" i="24"/>
  <c r="S22" i="24"/>
  <c r="S19" i="24"/>
  <c r="R20" i="24"/>
  <c r="R17" i="24"/>
  <c r="R16" i="24"/>
  <c r="S13" i="24"/>
  <c r="R22" i="24"/>
  <c r="S14" i="24"/>
  <c r="R19" i="24"/>
  <c r="R13" i="24"/>
  <c r="E152" i="7"/>
  <c r="E152" i="8"/>
  <c r="F152" i="7"/>
  <c r="F152" i="8"/>
  <c r="H124" i="22"/>
  <c r="G124" i="22"/>
  <c r="F124" i="22"/>
  <c r="E124" i="22"/>
  <c r="R12" i="24" l="1"/>
  <c r="D152" i="7"/>
  <c r="Q36" i="1"/>
  <c r="Q34" i="1"/>
  <c r="Q33" i="1"/>
  <c r="Q32" i="1"/>
  <c r="Q30" i="1"/>
  <c r="Q29" i="1"/>
  <c r="Q28" i="1"/>
  <c r="Q20" i="1"/>
  <c r="Q19" i="1"/>
  <c r="Q18" i="1"/>
  <c r="Q17" i="1"/>
  <c r="Q16" i="1"/>
  <c r="Q15" i="1"/>
  <c r="Q14" i="1"/>
  <c r="Q35" i="1"/>
  <c r="Q39" i="1"/>
  <c r="H49" i="1"/>
  <c r="E49" i="1"/>
  <c r="G49" i="1"/>
  <c r="Q42" i="1"/>
  <c r="Q45" i="1"/>
  <c r="Q47" i="1"/>
  <c r="Q48" i="1"/>
  <c r="Q51" i="1"/>
  <c r="Q52" i="1"/>
  <c r="Q56" i="1"/>
  <c r="Q57" i="1"/>
  <c r="Q61" i="1"/>
  <c r="Q62" i="1"/>
  <c r="Q59" i="1"/>
  <c r="Q53" i="1"/>
  <c r="Q46" i="1"/>
  <c r="Q44" i="1"/>
  <c r="Q40" i="1"/>
  <c r="Q151" i="13"/>
  <c r="M151" i="13"/>
  <c r="P143" i="13"/>
  <c r="K143" i="13"/>
  <c r="W134" i="13"/>
  <c r="W129" i="13"/>
  <c r="W108" i="13"/>
  <c r="N92" i="13"/>
  <c r="L105" i="23"/>
  <c r="Q150" i="22"/>
  <c r="Q147" i="22"/>
  <c r="H151" i="22"/>
  <c r="E151" i="22"/>
  <c r="Q142" i="22"/>
  <c r="H143" i="22"/>
  <c r="G143" i="22"/>
  <c r="Q137" i="22"/>
  <c r="Q136" i="22"/>
  <c r="H138" i="22"/>
  <c r="Q116" i="22"/>
  <c r="Q113" i="22"/>
  <c r="Q104" i="22"/>
  <c r="Q101" i="22"/>
  <c r="Q98" i="22"/>
  <c r="Q97" i="22"/>
  <c r="Q94" i="22"/>
  <c r="Q90" i="22"/>
  <c r="H92" i="22"/>
  <c r="Q82" i="22"/>
  <c r="G81" i="22"/>
  <c r="F81" i="22"/>
  <c r="Q74" i="22"/>
  <c r="Q70" i="22"/>
  <c r="Q69" i="22"/>
  <c r="Q66" i="22"/>
  <c r="H75" i="22"/>
  <c r="F75" i="22"/>
  <c r="E75" i="22"/>
  <c r="Q59" i="22"/>
  <c r="Q55" i="22"/>
  <c r="Q51" i="22"/>
  <c r="Q47" i="22"/>
  <c r="Q45" i="22"/>
  <c r="Q42" i="22"/>
  <c r="F49" i="22"/>
  <c r="Q35" i="22"/>
  <c r="Q34" i="22"/>
  <c r="Q32" i="22"/>
  <c r="Q30" i="22"/>
  <c r="Q23" i="22"/>
  <c r="Q20" i="22"/>
  <c r="Q16" i="22"/>
  <c r="Q14" i="22"/>
  <c r="AC151" i="13"/>
  <c r="Z151" i="13"/>
  <c r="AJ147" i="13"/>
  <c r="AJ146" i="13"/>
  <c r="AD143" i="13"/>
  <c r="AC143" i="13"/>
  <c r="Y143" i="13"/>
  <c r="AJ137" i="13"/>
  <c r="AJ136" i="13"/>
  <c r="AJ133" i="13"/>
  <c r="AJ115" i="13"/>
  <c r="AC124" i="13"/>
  <c r="AJ97" i="13"/>
  <c r="AD81" i="13"/>
  <c r="AC81" i="13"/>
  <c r="Y81" i="13"/>
  <c r="AA75" i="13"/>
  <c r="X75" i="13"/>
  <c r="AJ55" i="13"/>
  <c r="AJ48" i="13"/>
  <c r="AJ42" i="13"/>
  <c r="W146" i="13"/>
  <c r="W141" i="13"/>
  <c r="M143" i="13"/>
  <c r="W123" i="13"/>
  <c r="M81" i="13"/>
  <c r="W56" i="13"/>
  <c r="AJ146" i="12"/>
  <c r="AC151" i="12"/>
  <c r="AA151" i="12"/>
  <c r="Z151" i="12"/>
  <c r="AD143" i="12"/>
  <c r="AC143" i="12"/>
  <c r="Z143" i="12"/>
  <c r="AJ137" i="12"/>
  <c r="AJ132" i="12"/>
  <c r="AJ115" i="12"/>
  <c r="AJ108" i="12"/>
  <c r="AJ104" i="12"/>
  <c r="AJ100" i="12"/>
  <c r="AJ97" i="12"/>
  <c r="AJ91" i="12"/>
  <c r="AD92" i="12"/>
  <c r="AJ88" i="12"/>
  <c r="AJ87" i="12"/>
  <c r="AJ84" i="12"/>
  <c r="Z92" i="12"/>
  <c r="AJ78" i="12"/>
  <c r="AD81" i="12"/>
  <c r="AC81" i="12"/>
  <c r="Z81" i="12"/>
  <c r="AJ74" i="12"/>
  <c r="AJ70" i="12"/>
  <c r="AJ66" i="12"/>
  <c r="AA75" i="12"/>
  <c r="X75" i="12"/>
  <c r="AJ60" i="12"/>
  <c r="AJ56" i="12"/>
  <c r="AJ55" i="12"/>
  <c r="AJ47" i="12"/>
  <c r="AJ43" i="12"/>
  <c r="AC49" i="12"/>
  <c r="Y49" i="12"/>
  <c r="AJ32" i="12"/>
  <c r="AJ23" i="12"/>
  <c r="AJ19" i="12"/>
  <c r="AJ18" i="12"/>
  <c r="W147" i="12"/>
  <c r="Q143" i="12"/>
  <c r="P143" i="12"/>
  <c r="N143" i="12"/>
  <c r="M143" i="12"/>
  <c r="W137" i="12"/>
  <c r="W132" i="12"/>
  <c r="W129" i="12"/>
  <c r="P138" i="12"/>
  <c r="N124" i="12"/>
  <c r="W97" i="12"/>
  <c r="P81" i="12"/>
  <c r="W74" i="12"/>
  <c r="W70" i="12"/>
  <c r="W23" i="12"/>
  <c r="Q147" i="10"/>
  <c r="H151" i="10"/>
  <c r="Q141" i="10"/>
  <c r="H143" i="10"/>
  <c r="G143" i="10"/>
  <c r="Q135" i="10"/>
  <c r="Q133" i="10"/>
  <c r="G138" i="10"/>
  <c r="Q120" i="10"/>
  <c r="Q116" i="10"/>
  <c r="Q107" i="10"/>
  <c r="Q106" i="10"/>
  <c r="Q104" i="10"/>
  <c r="Q98" i="10"/>
  <c r="Q91" i="10"/>
  <c r="Q88" i="10"/>
  <c r="E92" i="10"/>
  <c r="H81" i="10"/>
  <c r="Q66" i="10"/>
  <c r="Q55" i="10"/>
  <c r="Q52" i="10"/>
  <c r="Q44" i="10"/>
  <c r="Q35" i="10"/>
  <c r="Q73" i="10"/>
  <c r="Q150" i="9"/>
  <c r="Q148" i="9"/>
  <c r="H151" i="9"/>
  <c r="Q142" i="9"/>
  <c r="Q139" i="9"/>
  <c r="Q130" i="9"/>
  <c r="Q129" i="9"/>
  <c r="E124" i="9"/>
  <c r="Q120" i="9"/>
  <c r="H124" i="9"/>
  <c r="Q106" i="9"/>
  <c r="Q101" i="9"/>
  <c r="Q99" i="9"/>
  <c r="Q98" i="9"/>
  <c r="Q89" i="9"/>
  <c r="Q87" i="9"/>
  <c r="Q86" i="9"/>
  <c r="F92" i="9"/>
  <c r="Q80" i="9"/>
  <c r="G81" i="9"/>
  <c r="Q74" i="9"/>
  <c r="Q69" i="9"/>
  <c r="Q68" i="9"/>
  <c r="H75" i="9"/>
  <c r="Q57" i="9"/>
  <c r="Q52" i="9"/>
  <c r="Q47" i="9"/>
  <c r="Q45" i="9"/>
  <c r="Q40" i="9"/>
  <c r="Q34" i="9"/>
  <c r="Q33" i="9"/>
  <c r="Q32" i="9"/>
  <c r="T151" i="6"/>
  <c r="U143" i="6"/>
  <c r="AD128" i="6"/>
  <c r="AD127" i="6"/>
  <c r="AD125" i="6"/>
  <c r="AD118" i="6"/>
  <c r="S124" i="6"/>
  <c r="AD96" i="6"/>
  <c r="AD84" i="6"/>
  <c r="T75" i="6"/>
  <c r="R75" i="6"/>
  <c r="AD58" i="6"/>
  <c r="AD53" i="6"/>
  <c r="AD40" i="6"/>
  <c r="R49" i="6"/>
  <c r="AD36" i="6"/>
  <c r="AD34" i="6"/>
  <c r="AD30" i="6"/>
  <c r="AD28" i="6"/>
  <c r="AD23" i="6"/>
  <c r="AD21" i="6"/>
  <c r="AD18" i="6"/>
  <c r="AD15" i="6"/>
  <c r="AD13" i="6"/>
  <c r="M151" i="6"/>
  <c r="H143" i="6"/>
  <c r="Q127" i="6"/>
  <c r="H138" i="6"/>
  <c r="Q115" i="6"/>
  <c r="H124" i="6"/>
  <c r="Q108" i="6"/>
  <c r="Q101" i="6"/>
  <c r="Q96" i="6"/>
  <c r="Q93" i="6"/>
  <c r="E92" i="6"/>
  <c r="H92" i="6"/>
  <c r="Q84" i="6"/>
  <c r="Q80" i="6"/>
  <c r="G81" i="6"/>
  <c r="M81" i="6"/>
  <c r="Q59" i="6"/>
  <c r="Q58" i="6"/>
  <c r="Q45" i="6"/>
  <c r="Q41" i="6"/>
  <c r="Q36" i="6"/>
  <c r="Q34" i="6"/>
  <c r="Q24" i="6"/>
  <c r="Q20" i="6"/>
  <c r="Q17" i="6"/>
  <c r="Q15" i="6"/>
  <c r="Q148" i="5"/>
  <c r="G143" i="5"/>
  <c r="F143" i="5"/>
  <c r="Q137" i="5"/>
  <c r="Q134" i="5"/>
  <c r="Q132" i="5"/>
  <c r="Q128" i="5"/>
  <c r="Q127" i="5"/>
  <c r="Q126" i="5"/>
  <c r="Q106" i="5"/>
  <c r="Q105" i="5"/>
  <c r="Q104" i="5"/>
  <c r="Q102" i="5"/>
  <c r="Q100" i="5"/>
  <c r="Q98" i="5"/>
  <c r="Q87" i="5"/>
  <c r="Q86" i="5"/>
  <c r="H92" i="5"/>
  <c r="Q80" i="5"/>
  <c r="H81" i="5"/>
  <c r="Q72" i="5"/>
  <c r="Q71" i="5"/>
  <c r="Q66" i="5"/>
  <c r="Q61" i="5"/>
  <c r="Q60" i="5"/>
  <c r="Q56" i="5"/>
  <c r="Q54" i="5"/>
  <c r="R143" i="4"/>
  <c r="AD137" i="4"/>
  <c r="AD133" i="4"/>
  <c r="AD132" i="4"/>
  <c r="AD130" i="4"/>
  <c r="AD120" i="4"/>
  <c r="AD119" i="4"/>
  <c r="AD118" i="4"/>
  <c r="AD115" i="4"/>
  <c r="AD107" i="4"/>
  <c r="AD103" i="4"/>
  <c r="AD80" i="4"/>
  <c r="AD71" i="4"/>
  <c r="AD60" i="4"/>
  <c r="AD59" i="4"/>
  <c r="AD58" i="4"/>
  <c r="AD47" i="4"/>
  <c r="AD44" i="4"/>
  <c r="AD43" i="4"/>
  <c r="AD35" i="4"/>
  <c r="AD32" i="4"/>
  <c r="AD31" i="4"/>
  <c r="AD20" i="4"/>
  <c r="Q150" i="4"/>
  <c r="Q147" i="4"/>
  <c r="G143" i="4"/>
  <c r="F143" i="4"/>
  <c r="Q137" i="4"/>
  <c r="Q135" i="4"/>
  <c r="Q134" i="4"/>
  <c r="Q133" i="4"/>
  <c r="Q130" i="4"/>
  <c r="Q129" i="4"/>
  <c r="H138" i="4"/>
  <c r="G138" i="4"/>
  <c r="Q120" i="4"/>
  <c r="Q108" i="4"/>
  <c r="Q95" i="4"/>
  <c r="Q84" i="4"/>
  <c r="H81" i="4"/>
  <c r="Q76" i="4"/>
  <c r="G75" i="4"/>
  <c r="F75" i="4"/>
  <c r="Q27" i="4"/>
  <c r="Q16" i="4"/>
  <c r="G138" i="3"/>
  <c r="F124" i="3"/>
  <c r="Q119" i="3"/>
  <c r="Q100" i="3"/>
  <c r="Q98" i="3"/>
  <c r="Q97" i="3"/>
  <c r="G92" i="3"/>
  <c r="Q90" i="3"/>
  <c r="Q89" i="3"/>
  <c r="Q87" i="3"/>
  <c r="Q83" i="3"/>
  <c r="E81" i="3"/>
  <c r="Q69" i="3"/>
  <c r="Q68" i="3"/>
  <c r="Q66" i="3"/>
  <c r="Q60" i="3"/>
  <c r="Q59" i="3"/>
  <c r="Q47" i="3"/>
  <c r="Q46" i="3"/>
  <c r="Q33" i="3"/>
  <c r="Q29" i="3"/>
  <c r="Q18" i="3"/>
  <c r="Q17" i="3"/>
  <c r="Q14" i="3"/>
  <c r="Q12" i="3"/>
  <c r="AR151" i="2"/>
  <c r="AP151" i="2"/>
  <c r="AY133" i="2"/>
  <c r="AY105" i="2"/>
  <c r="AY101" i="2"/>
  <c r="AY98" i="2"/>
  <c r="AY59" i="2"/>
  <c r="AR49" i="2"/>
  <c r="AP49" i="2"/>
  <c r="AO49" i="2"/>
  <c r="AN49" i="2"/>
  <c r="AM49" i="2"/>
  <c r="AY27" i="2"/>
  <c r="AY141" i="2"/>
  <c r="AY129" i="2"/>
  <c r="AY112" i="2"/>
  <c r="AY69" i="2"/>
  <c r="AY60" i="2"/>
  <c r="AY47" i="2"/>
  <c r="AY43" i="2"/>
  <c r="AY42" i="2"/>
  <c r="AY19" i="2"/>
  <c r="AY15" i="2"/>
  <c r="AL147" i="2"/>
  <c r="Z151" i="2"/>
  <c r="AL142" i="2"/>
  <c r="AB143" i="2"/>
  <c r="AA143" i="2"/>
  <c r="AL137" i="2"/>
  <c r="AL133" i="2"/>
  <c r="AL130" i="2"/>
  <c r="AL127" i="2"/>
  <c r="AL125" i="2"/>
  <c r="AL123" i="2"/>
  <c r="AF124" i="2"/>
  <c r="AA124" i="2"/>
  <c r="AL114" i="2"/>
  <c r="AL113" i="2"/>
  <c r="AL112" i="2"/>
  <c r="AL107" i="2"/>
  <c r="AL104" i="2"/>
  <c r="AL101" i="2"/>
  <c r="AL100" i="2"/>
  <c r="AL99" i="2"/>
  <c r="AL98" i="2"/>
  <c r="AL90" i="2"/>
  <c r="AL87" i="2"/>
  <c r="AL86" i="2"/>
  <c r="AF92" i="2"/>
  <c r="AB92" i="2"/>
  <c r="AE92" i="2"/>
  <c r="AC92" i="2"/>
  <c r="AB81" i="2"/>
  <c r="AA81" i="2"/>
  <c r="AL55" i="2"/>
  <c r="AL18" i="2"/>
  <c r="Q148" i="2"/>
  <c r="Q147" i="2"/>
  <c r="E151" i="2"/>
  <c r="G143" i="2"/>
  <c r="E143" i="2"/>
  <c r="Q139" i="2"/>
  <c r="H138" i="2"/>
  <c r="Q128" i="2"/>
  <c r="Q127" i="2"/>
  <c r="Q121" i="2"/>
  <c r="Q108" i="2"/>
  <c r="Q103" i="2"/>
  <c r="Q102" i="2"/>
  <c r="Q99" i="2"/>
  <c r="Q98" i="2"/>
  <c r="Q87" i="2"/>
  <c r="Q84" i="2"/>
  <c r="Q74" i="2"/>
  <c r="Q72" i="2"/>
  <c r="Q69" i="2"/>
  <c r="G75" i="2"/>
  <c r="Q65" i="2"/>
  <c r="Q62" i="2"/>
  <c r="Q61" i="2"/>
  <c r="Q57" i="2"/>
  <c r="Q54" i="2"/>
  <c r="Q53" i="2"/>
  <c r="Q48" i="2"/>
  <c r="Q41" i="2"/>
  <c r="Q36" i="2"/>
  <c r="Q32" i="2"/>
  <c r="Q29" i="2"/>
  <c r="AY137" i="1"/>
  <c r="AY133" i="1"/>
  <c r="AY132" i="1"/>
  <c r="AY131" i="1"/>
  <c r="AY129" i="1"/>
  <c r="AP138" i="1"/>
  <c r="AY118" i="1"/>
  <c r="AP124" i="1"/>
  <c r="AY114" i="1"/>
  <c r="AY108" i="1"/>
  <c r="AY107" i="1"/>
  <c r="AY105" i="1"/>
  <c r="AY104" i="1"/>
  <c r="AY103" i="1"/>
  <c r="AY102" i="1"/>
  <c r="AY99" i="1"/>
  <c r="AY91" i="1"/>
  <c r="AY90" i="1"/>
  <c r="AY87" i="1"/>
  <c r="AM92" i="1"/>
  <c r="AP92" i="1"/>
  <c r="AY79" i="1"/>
  <c r="AN81" i="1"/>
  <c r="AY74" i="1"/>
  <c r="AY69" i="1"/>
  <c r="AY67" i="1"/>
  <c r="AY60" i="1"/>
  <c r="AY55" i="1"/>
  <c r="AY53" i="1"/>
  <c r="AY51" i="1"/>
  <c r="AY47" i="1"/>
  <c r="AY43" i="1"/>
  <c r="AY42" i="1"/>
  <c r="AP49" i="1"/>
  <c r="AO49" i="1"/>
  <c r="AN49" i="1"/>
  <c r="AM49" i="1"/>
  <c r="AY36" i="1"/>
  <c r="AY31" i="1"/>
  <c r="AL147" i="1"/>
  <c r="AL146" i="1"/>
  <c r="AA151" i="1"/>
  <c r="AL142" i="1"/>
  <c r="AL141" i="1"/>
  <c r="AA138" i="1"/>
  <c r="AL126" i="1"/>
  <c r="AL123" i="1"/>
  <c r="AC124" i="1"/>
  <c r="AL112" i="1"/>
  <c r="AL100" i="1"/>
  <c r="AL96" i="1"/>
  <c r="AL90" i="1"/>
  <c r="AL86" i="1"/>
  <c r="AL84" i="1"/>
  <c r="AA92" i="1"/>
  <c r="AL77" i="1"/>
  <c r="AL60" i="1"/>
  <c r="AL59" i="1"/>
  <c r="AL56" i="1"/>
  <c r="AL55" i="1"/>
  <c r="AL54" i="1"/>
  <c r="AL52" i="1"/>
  <c r="AL46" i="1"/>
  <c r="AL44" i="1"/>
  <c r="AL42" i="1"/>
  <c r="AL34" i="1"/>
  <c r="Q150" i="1"/>
  <c r="Q149" i="1"/>
  <c r="H151" i="1"/>
  <c r="Q147" i="1"/>
  <c r="Q146" i="1"/>
  <c r="Q145" i="1"/>
  <c r="Q142" i="1"/>
  <c r="F143" i="1"/>
  <c r="Q135" i="1"/>
  <c r="Q131" i="1"/>
  <c r="Q126" i="1"/>
  <c r="Q121" i="1"/>
  <c r="Q119" i="1"/>
  <c r="Q117" i="1"/>
  <c r="Q115" i="1"/>
  <c r="Q112" i="1"/>
  <c r="Q104" i="1"/>
  <c r="Q103" i="1"/>
  <c r="Q101" i="1"/>
  <c r="Q100" i="1"/>
  <c r="Q96" i="1"/>
  <c r="Q95" i="1"/>
  <c r="Q91" i="1"/>
  <c r="Q90" i="1"/>
  <c r="Q88" i="1"/>
  <c r="G92" i="1"/>
  <c r="Q83" i="1"/>
  <c r="Q80" i="1"/>
  <c r="Q79" i="1"/>
  <c r="Q73" i="1"/>
  <c r="Q71" i="1"/>
  <c r="Q68" i="1"/>
  <c r="Q66" i="1"/>
  <c r="Q60" i="1"/>
  <c r="Q55" i="1"/>
  <c r="U151" i="1"/>
  <c r="U143" i="1"/>
  <c r="U49" i="1"/>
  <c r="Q149" i="22"/>
  <c r="Q148" i="22"/>
  <c r="Q145" i="22"/>
  <c r="Q140" i="22"/>
  <c r="E143" i="22"/>
  <c r="Q119" i="22"/>
  <c r="Q117" i="22"/>
  <c r="Q106" i="22"/>
  <c r="Q102" i="22"/>
  <c r="Q72" i="22"/>
  <c r="Q71" i="22"/>
  <c r="Q68" i="22"/>
  <c r="Q67" i="22"/>
  <c r="Q43" i="22"/>
  <c r="AJ145" i="13"/>
  <c r="Z143" i="13"/>
  <c r="AJ117" i="13"/>
  <c r="AJ113" i="13"/>
  <c r="AJ100" i="13"/>
  <c r="AJ78" i="13"/>
  <c r="AA81" i="13"/>
  <c r="AJ61" i="13"/>
  <c r="AJ60" i="13"/>
  <c r="AJ57" i="13"/>
  <c r="AJ53" i="13"/>
  <c r="AJ52" i="13"/>
  <c r="AJ46" i="13"/>
  <c r="AJ33" i="13"/>
  <c r="W140" i="13"/>
  <c r="N138" i="13"/>
  <c r="W121" i="13"/>
  <c r="W35" i="13"/>
  <c r="G143" i="13"/>
  <c r="AJ148" i="12"/>
  <c r="AJ140" i="12"/>
  <c r="Y143" i="12"/>
  <c r="X143" i="12"/>
  <c r="AJ131" i="12"/>
  <c r="AJ130" i="12"/>
  <c r="Z138" i="12"/>
  <c r="AJ122" i="12"/>
  <c r="AJ121" i="12"/>
  <c r="AJ117" i="12"/>
  <c r="Z124" i="12"/>
  <c r="AJ106" i="12"/>
  <c r="AJ102" i="12"/>
  <c r="AJ85" i="12"/>
  <c r="AC92" i="12"/>
  <c r="AJ77" i="12"/>
  <c r="AJ72" i="12"/>
  <c r="AJ68" i="12"/>
  <c r="AJ65" i="12"/>
  <c r="AJ57" i="12"/>
  <c r="AJ53" i="12"/>
  <c r="AJ52" i="12"/>
  <c r="AJ42" i="12"/>
  <c r="AJ39" i="12"/>
  <c r="W134" i="12"/>
  <c r="W107" i="12"/>
  <c r="W71" i="12"/>
  <c r="W67" i="12"/>
  <c r="W61" i="12"/>
  <c r="W60" i="12"/>
  <c r="W53" i="12"/>
  <c r="W24" i="12"/>
  <c r="W21" i="12"/>
  <c r="W20" i="12"/>
  <c r="W145" i="12"/>
  <c r="W131" i="12"/>
  <c r="W101" i="12"/>
  <c r="W72" i="12"/>
  <c r="W68" i="12"/>
  <c r="Q126" i="10"/>
  <c r="Q132" i="9"/>
  <c r="Q107" i="9"/>
  <c r="Q30" i="9"/>
  <c r="AD147" i="6"/>
  <c r="AD140" i="6"/>
  <c r="S143" i="6"/>
  <c r="R143" i="6"/>
  <c r="AD134" i="6"/>
  <c r="AD131" i="6"/>
  <c r="AD120" i="6"/>
  <c r="AD119" i="6"/>
  <c r="AD117" i="6"/>
  <c r="AD106" i="6"/>
  <c r="AD105" i="6"/>
  <c r="AD101" i="6"/>
  <c r="AD88" i="6"/>
  <c r="AD85" i="6"/>
  <c r="AD77" i="6"/>
  <c r="AD71" i="6"/>
  <c r="AD68" i="6"/>
  <c r="AD67" i="6"/>
  <c r="S75" i="6"/>
  <c r="AD60" i="6"/>
  <c r="AD59" i="6"/>
  <c r="AD55" i="6"/>
  <c r="AD52" i="6"/>
  <c r="AD51" i="6"/>
  <c r="AD45" i="6"/>
  <c r="AD42" i="6"/>
  <c r="AD41" i="6"/>
  <c r="AD35" i="6"/>
  <c r="AD16" i="6"/>
  <c r="M143" i="6"/>
  <c r="Q135" i="6"/>
  <c r="Q134" i="6"/>
  <c r="Q120" i="6"/>
  <c r="Q117" i="6"/>
  <c r="Q105" i="6"/>
  <c r="Q97" i="6"/>
  <c r="Q89" i="6"/>
  <c r="Q85" i="6"/>
  <c r="Q72" i="6"/>
  <c r="Q71" i="6"/>
  <c r="Q67" i="6"/>
  <c r="G75" i="6"/>
  <c r="Q60" i="6"/>
  <c r="Q51" i="6"/>
  <c r="H49" i="6"/>
  <c r="Q136" i="5"/>
  <c r="Q96" i="5"/>
  <c r="Q73" i="5"/>
  <c r="Q45" i="5"/>
  <c r="Q42" i="5"/>
  <c r="Q41" i="5"/>
  <c r="F49" i="5"/>
  <c r="Q35" i="5"/>
  <c r="Q20" i="5"/>
  <c r="Q18" i="5"/>
  <c r="AD150" i="4"/>
  <c r="AD147" i="4"/>
  <c r="AD135" i="4"/>
  <c r="AD97" i="4"/>
  <c r="AD61" i="4"/>
  <c r="AD41" i="4"/>
  <c r="AD24" i="4"/>
  <c r="AD74" i="4"/>
  <c r="AD142" i="4"/>
  <c r="AD141" i="4"/>
  <c r="AD140" i="4"/>
  <c r="AD72" i="4"/>
  <c r="AD68" i="4"/>
  <c r="H143" i="4"/>
  <c r="Q72" i="4"/>
  <c r="Q68" i="4"/>
  <c r="Q67" i="4"/>
  <c r="Q46" i="4"/>
  <c r="Q42" i="4"/>
  <c r="AY117" i="2"/>
  <c r="AY73" i="2"/>
  <c r="AY72" i="2"/>
  <c r="AY55" i="2"/>
  <c r="AY21" i="2"/>
  <c r="AY18" i="2"/>
  <c r="AL59" i="2"/>
  <c r="Q87" i="22"/>
  <c r="Q24" i="22"/>
  <c r="AA151" i="13"/>
  <c r="Q143" i="13"/>
  <c r="Q121" i="9"/>
  <c r="S151" i="6"/>
  <c r="Q128" i="6"/>
  <c r="Q107" i="6"/>
  <c r="AD102" i="6"/>
  <c r="AD82" i="6"/>
  <c r="E75" i="6"/>
  <c r="AD43" i="6"/>
  <c r="AD17" i="6"/>
  <c r="Q140" i="5"/>
  <c r="Q15" i="5"/>
  <c r="Q88" i="3"/>
  <c r="AD149" i="6"/>
  <c r="AD146" i="6"/>
  <c r="AD142" i="6"/>
  <c r="AD141" i="6"/>
  <c r="AD136" i="6"/>
  <c r="AD132" i="6"/>
  <c r="AD130" i="6"/>
  <c r="AD123" i="6"/>
  <c r="AD103" i="6"/>
  <c r="AD99" i="6"/>
  <c r="AD97" i="6"/>
  <c r="AD89" i="6"/>
  <c r="AD87" i="6"/>
  <c r="AD83" i="6"/>
  <c r="AD73" i="6"/>
  <c r="AD69" i="6"/>
  <c r="AD61" i="6"/>
  <c r="AD57" i="6"/>
  <c r="AD46" i="6"/>
  <c r="Q149" i="6"/>
  <c r="Q147" i="6"/>
  <c r="Q145" i="6"/>
  <c r="Q142" i="6"/>
  <c r="Q140" i="6"/>
  <c r="Q137" i="6"/>
  <c r="Q136" i="6"/>
  <c r="Q133" i="6"/>
  <c r="Q132" i="6"/>
  <c r="Q129" i="6"/>
  <c r="Q123" i="6"/>
  <c r="Q103" i="6"/>
  <c r="Q100" i="6"/>
  <c r="Q98" i="6"/>
  <c r="Q87" i="6"/>
  <c r="Q86" i="6"/>
  <c r="Q83" i="6"/>
  <c r="Q74" i="6"/>
  <c r="Q69" i="6"/>
  <c r="Q66" i="6"/>
  <c r="H75" i="6"/>
  <c r="Q62" i="6"/>
  <c r="Q61" i="6"/>
  <c r="Q57" i="6"/>
  <c r="Q54" i="6"/>
  <c r="Q46" i="6"/>
  <c r="Q42" i="6"/>
  <c r="Q35" i="6"/>
  <c r="Q32" i="6"/>
  <c r="Q19" i="6"/>
  <c r="Q122" i="6"/>
  <c r="Q104" i="6"/>
  <c r="Q99" i="6"/>
  <c r="Q73" i="6"/>
  <c r="Q70" i="6"/>
  <c r="Q68" i="6"/>
  <c r="Q55" i="6"/>
  <c r="Q141" i="5"/>
  <c r="Q74" i="5"/>
  <c r="Q43" i="5"/>
  <c r="AD87" i="4"/>
  <c r="AD73" i="4"/>
  <c r="AD57" i="4"/>
  <c r="AD54" i="4"/>
  <c r="AD46" i="4"/>
  <c r="AD42" i="4"/>
  <c r="Q140" i="4"/>
  <c r="Q114" i="4"/>
  <c r="Q87" i="4"/>
  <c r="Q73" i="4"/>
  <c r="Q141" i="4"/>
  <c r="Q74" i="4"/>
  <c r="Q54" i="4"/>
  <c r="AY146" i="2"/>
  <c r="AY79" i="2"/>
  <c r="AY45" i="2"/>
  <c r="AY40" i="2"/>
  <c r="AY150" i="2"/>
  <c r="AY148" i="2"/>
  <c r="AY130" i="2"/>
  <c r="AY44" i="2"/>
  <c r="AY41" i="2"/>
  <c r="AY24" i="2"/>
  <c r="AY20" i="2"/>
  <c r="AL146" i="2"/>
  <c r="AL52" i="2"/>
  <c r="AL46" i="2"/>
  <c r="AY141" i="1"/>
  <c r="AY117" i="1"/>
  <c r="AY72" i="1"/>
  <c r="AY56" i="1"/>
  <c r="AY54" i="1"/>
  <c r="AY48" i="1"/>
  <c r="AY44" i="1"/>
  <c r="AY40" i="1"/>
  <c r="AY18" i="1"/>
  <c r="AY15" i="1"/>
  <c r="AY21" i="1"/>
  <c r="AL131" i="1"/>
  <c r="U151" i="9"/>
  <c r="U49" i="9"/>
  <c r="U64" i="9"/>
  <c r="U75" i="9"/>
  <c r="U81" i="9"/>
  <c r="U92" i="9"/>
  <c r="U124" i="9"/>
  <c r="U143" i="9"/>
  <c r="U138" i="9"/>
  <c r="S116" i="23"/>
  <c r="S115" i="23"/>
  <c r="S114" i="23"/>
  <c r="S113" i="23"/>
  <c r="S112" i="23"/>
  <c r="S111" i="23"/>
  <c r="S110" i="23"/>
  <c r="S109" i="23"/>
  <c r="S108" i="23"/>
  <c r="S107" i="23"/>
  <c r="S106" i="23"/>
  <c r="S105" i="23"/>
  <c r="P116" i="23"/>
  <c r="P115" i="23"/>
  <c r="P114" i="23"/>
  <c r="P113" i="23"/>
  <c r="P112" i="23"/>
  <c r="P111" i="23"/>
  <c r="P110" i="23"/>
  <c r="P109" i="23"/>
  <c r="P108" i="23"/>
  <c r="P107" i="23"/>
  <c r="P106" i="23"/>
  <c r="P105" i="23"/>
  <c r="O116" i="23"/>
  <c r="O115" i="23"/>
  <c r="O114" i="23"/>
  <c r="O113" i="23"/>
  <c r="O112" i="23"/>
  <c r="O111" i="23"/>
  <c r="O110" i="23"/>
  <c r="O109" i="23"/>
  <c r="O108" i="23"/>
  <c r="O107" i="23"/>
  <c r="O106" i="23"/>
  <c r="O105" i="23"/>
  <c r="N116" i="23"/>
  <c r="N115" i="23"/>
  <c r="N114" i="23"/>
  <c r="N113" i="23"/>
  <c r="N112" i="23"/>
  <c r="N111" i="23"/>
  <c r="N110" i="23"/>
  <c r="N109" i="23"/>
  <c r="N108" i="23"/>
  <c r="N107" i="23"/>
  <c r="N106" i="23"/>
  <c r="N105" i="23"/>
  <c r="M116" i="23"/>
  <c r="M115" i="23"/>
  <c r="M114" i="23"/>
  <c r="M113" i="23"/>
  <c r="M112" i="23"/>
  <c r="M111" i="23"/>
  <c r="M110" i="23"/>
  <c r="M109" i="23"/>
  <c r="M108" i="23"/>
  <c r="M107" i="23"/>
  <c r="M106" i="23"/>
  <c r="M105" i="23"/>
  <c r="L116" i="23"/>
  <c r="L115" i="23"/>
  <c r="L114" i="23"/>
  <c r="L113" i="23"/>
  <c r="L112" i="23"/>
  <c r="L111" i="23"/>
  <c r="L110" i="23"/>
  <c r="L109" i="23"/>
  <c r="L108" i="23"/>
  <c r="L107" i="23"/>
  <c r="L106" i="23"/>
  <c r="K116" i="23"/>
  <c r="K115" i="23"/>
  <c r="K114" i="23"/>
  <c r="K113" i="23"/>
  <c r="K112" i="23"/>
  <c r="K111" i="23"/>
  <c r="K110" i="23"/>
  <c r="K109" i="23"/>
  <c r="K108" i="23"/>
  <c r="K107" i="23"/>
  <c r="K106" i="23"/>
  <c r="K105" i="23"/>
  <c r="J116" i="23"/>
  <c r="J115" i="23"/>
  <c r="J114" i="23"/>
  <c r="J113" i="23"/>
  <c r="J112" i="23"/>
  <c r="J111" i="23"/>
  <c r="J110" i="23"/>
  <c r="J109" i="23"/>
  <c r="J108" i="23"/>
  <c r="J107" i="23"/>
  <c r="J106" i="23"/>
  <c r="J105" i="23"/>
  <c r="I116" i="23"/>
  <c r="I115" i="23"/>
  <c r="I114" i="23"/>
  <c r="I113" i="23"/>
  <c r="I112" i="23"/>
  <c r="I111" i="23"/>
  <c r="I110" i="23"/>
  <c r="I109" i="23"/>
  <c r="I108" i="23"/>
  <c r="I107" i="23"/>
  <c r="I106" i="23"/>
  <c r="I105" i="23"/>
  <c r="H116" i="23"/>
  <c r="H115" i="23"/>
  <c r="H114" i="23"/>
  <c r="H113" i="23"/>
  <c r="H112" i="23"/>
  <c r="H111" i="23"/>
  <c r="H110" i="23"/>
  <c r="H109" i="23"/>
  <c r="H108" i="23"/>
  <c r="H107" i="23"/>
  <c r="H106" i="23"/>
  <c r="H105" i="23"/>
  <c r="G106" i="23"/>
  <c r="G107" i="23"/>
  <c r="G108" i="23"/>
  <c r="G109" i="23"/>
  <c r="G110" i="23"/>
  <c r="G111" i="23"/>
  <c r="G112" i="23"/>
  <c r="G113" i="23"/>
  <c r="G114" i="23"/>
  <c r="G115" i="23"/>
  <c r="G116" i="23"/>
  <c r="G105" i="23"/>
  <c r="S37" i="23"/>
  <c r="S36" i="23"/>
  <c r="AF76" i="23" s="1"/>
  <c r="S35" i="23"/>
  <c r="AF75" i="23" s="1"/>
  <c r="S34" i="23"/>
  <c r="AF74" i="23" s="1"/>
  <c r="S33" i="23"/>
  <c r="AF73" i="23" s="1"/>
  <c r="S32" i="23"/>
  <c r="AF72" i="23" s="1"/>
  <c r="S31" i="23"/>
  <c r="AF71" i="23" s="1"/>
  <c r="S30" i="23"/>
  <c r="AF70" i="23" s="1"/>
  <c r="S29" i="23"/>
  <c r="AF69" i="23" s="1"/>
  <c r="S28" i="23"/>
  <c r="AF68" i="23" s="1"/>
  <c r="S27" i="23"/>
  <c r="AF67" i="23" s="1"/>
  <c r="S26" i="23"/>
  <c r="AF66" i="23" s="1"/>
  <c r="AF85" i="23" s="1"/>
  <c r="P37" i="23"/>
  <c r="O37" i="23"/>
  <c r="N37" i="23"/>
  <c r="M37" i="23"/>
  <c r="L37" i="23"/>
  <c r="K37" i="23"/>
  <c r="J37" i="23"/>
  <c r="I37" i="23"/>
  <c r="H37" i="23"/>
  <c r="G37" i="23"/>
  <c r="P36" i="23"/>
  <c r="O36" i="23"/>
  <c r="N36" i="23"/>
  <c r="M36" i="23"/>
  <c r="L36" i="23"/>
  <c r="K36" i="23"/>
  <c r="J36" i="23"/>
  <c r="I36" i="23"/>
  <c r="H36" i="23"/>
  <c r="G36" i="23"/>
  <c r="P35" i="23"/>
  <c r="O35" i="23"/>
  <c r="N35" i="23"/>
  <c r="M35" i="23"/>
  <c r="L35" i="23"/>
  <c r="K35" i="23"/>
  <c r="J35" i="23"/>
  <c r="I35" i="23"/>
  <c r="H35" i="23"/>
  <c r="G35" i="23"/>
  <c r="P34" i="23"/>
  <c r="O34" i="23"/>
  <c r="N34" i="23"/>
  <c r="M34" i="23"/>
  <c r="L34" i="23"/>
  <c r="K34" i="23"/>
  <c r="J34" i="23"/>
  <c r="I34" i="23"/>
  <c r="H34" i="23"/>
  <c r="G34" i="23"/>
  <c r="P33" i="23"/>
  <c r="O33" i="23"/>
  <c r="N33" i="23"/>
  <c r="M33" i="23"/>
  <c r="L33" i="23"/>
  <c r="K33" i="23"/>
  <c r="J33" i="23"/>
  <c r="I33" i="23"/>
  <c r="H33" i="23"/>
  <c r="G33" i="23"/>
  <c r="P32" i="23"/>
  <c r="O32" i="23"/>
  <c r="N32" i="23"/>
  <c r="M32" i="23"/>
  <c r="L32" i="23"/>
  <c r="K32" i="23"/>
  <c r="J32" i="23"/>
  <c r="I32" i="23"/>
  <c r="H32" i="23"/>
  <c r="G32" i="23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S152" i="22"/>
  <c r="R152" i="22"/>
  <c r="G151" i="22"/>
  <c r="Q146" i="22"/>
  <c r="Q141" i="22"/>
  <c r="Q122" i="22"/>
  <c r="Q121" i="22"/>
  <c r="Q118" i="22"/>
  <c r="Q112" i="22"/>
  <c r="Q103" i="22"/>
  <c r="Q99" i="22"/>
  <c r="Q79" i="22"/>
  <c r="Q73" i="22"/>
  <c r="Q62" i="22"/>
  <c r="Q61" i="22"/>
  <c r="Q60" i="22"/>
  <c r="Q58" i="22"/>
  <c r="Q57" i="22"/>
  <c r="Q56" i="22"/>
  <c r="Q54" i="22"/>
  <c r="Q53" i="22"/>
  <c r="Q52" i="22"/>
  <c r="V75" i="9"/>
  <c r="V64" i="9"/>
  <c r="E151" i="13"/>
  <c r="E143" i="13"/>
  <c r="E138" i="13"/>
  <c r="E124" i="13"/>
  <c r="E92" i="13"/>
  <c r="E81" i="13"/>
  <c r="E75" i="13"/>
  <c r="E49" i="13"/>
  <c r="E151" i="12"/>
  <c r="E143" i="12"/>
  <c r="E138" i="12"/>
  <c r="E124" i="12"/>
  <c r="E92" i="12"/>
  <c r="E81" i="12"/>
  <c r="E49" i="12"/>
  <c r="Q142" i="10"/>
  <c r="Q74" i="10"/>
  <c r="Q67" i="10"/>
  <c r="Q23" i="5"/>
  <c r="W54" i="13"/>
  <c r="W59" i="13"/>
  <c r="W69" i="13"/>
  <c r="W100" i="13"/>
  <c r="W142" i="13"/>
  <c r="W145" i="13"/>
  <c r="W149" i="13"/>
  <c r="S151" i="9"/>
  <c r="S143" i="9"/>
  <c r="S138" i="9"/>
  <c r="S124" i="9"/>
  <c r="S92" i="9"/>
  <c r="S81" i="9"/>
  <c r="S75" i="9"/>
  <c r="R151" i="9"/>
  <c r="V151" i="9"/>
  <c r="R143" i="9"/>
  <c r="V143" i="9"/>
  <c r="R138" i="9"/>
  <c r="V138" i="9"/>
  <c r="R124" i="9"/>
  <c r="V124" i="9"/>
  <c r="R92" i="9"/>
  <c r="V92" i="9"/>
  <c r="R81" i="9"/>
  <c r="V81" i="9"/>
  <c r="R75" i="9"/>
  <c r="R64" i="9"/>
  <c r="R49" i="9"/>
  <c r="V49" i="9"/>
  <c r="AJ150" i="13"/>
  <c r="AJ149" i="13"/>
  <c r="AA143" i="13"/>
  <c r="N143" i="13"/>
  <c r="AJ141" i="13"/>
  <c r="AJ131" i="13"/>
  <c r="AJ119" i="13"/>
  <c r="AJ106" i="13"/>
  <c r="AJ103" i="13"/>
  <c r="AJ102" i="13"/>
  <c r="AJ99" i="13"/>
  <c r="X81" i="13"/>
  <c r="AJ80" i="13"/>
  <c r="AJ77" i="13"/>
  <c r="AD75" i="13"/>
  <c r="AC75" i="13"/>
  <c r="Z75" i="13"/>
  <c r="Y75" i="13"/>
  <c r="AJ74" i="13"/>
  <c r="AJ73" i="13"/>
  <c r="AJ72" i="13"/>
  <c r="AJ71" i="13"/>
  <c r="AJ70" i="13"/>
  <c r="AJ69" i="13"/>
  <c r="AJ68" i="13"/>
  <c r="AJ67" i="13"/>
  <c r="AJ66" i="13"/>
  <c r="AJ65" i="13"/>
  <c r="AJ58" i="13"/>
  <c r="AJ54" i="13"/>
  <c r="AJ51" i="13"/>
  <c r="AJ44" i="13"/>
  <c r="AJ35" i="13"/>
  <c r="AJ34" i="13"/>
  <c r="AJ24" i="13"/>
  <c r="AD151" i="12"/>
  <c r="Y151" i="12"/>
  <c r="X151" i="12"/>
  <c r="AJ150" i="12"/>
  <c r="AJ147" i="12"/>
  <c r="AJ145" i="12"/>
  <c r="AA143" i="12"/>
  <c r="AJ142" i="12"/>
  <c r="W141" i="12"/>
  <c r="W136" i="12"/>
  <c r="AJ135" i="12"/>
  <c r="AJ134" i="12"/>
  <c r="W133" i="12"/>
  <c r="AJ129" i="12"/>
  <c r="AA124" i="12"/>
  <c r="AJ118" i="12"/>
  <c r="AJ114" i="12"/>
  <c r="AJ113" i="12"/>
  <c r="AJ107" i="12"/>
  <c r="W104" i="12"/>
  <c r="W103" i="12"/>
  <c r="W99" i="12"/>
  <c r="AJ98" i="12"/>
  <c r="AJ94" i="12"/>
  <c r="AJ89" i="12"/>
  <c r="AJ86" i="12"/>
  <c r="AJ83" i="12"/>
  <c r="AA81" i="12"/>
  <c r="Y81" i="12"/>
  <c r="X81" i="12"/>
  <c r="AJ80" i="12"/>
  <c r="AJ79" i="12"/>
  <c r="AJ76" i="12"/>
  <c r="AD75" i="12"/>
  <c r="AC75" i="12"/>
  <c r="Z75" i="12"/>
  <c r="Y75" i="12"/>
  <c r="AJ73" i="12"/>
  <c r="AJ71" i="12"/>
  <c r="AJ67" i="12"/>
  <c r="AJ62" i="12"/>
  <c r="AJ61" i="12"/>
  <c r="AJ59" i="12"/>
  <c r="AJ58" i="12"/>
  <c r="AJ54" i="12"/>
  <c r="AJ51" i="12"/>
  <c r="AD49" i="12"/>
  <c r="AA49" i="12"/>
  <c r="Z49" i="12"/>
  <c r="X49" i="12"/>
  <c r="AJ48" i="12"/>
  <c r="AJ45" i="12"/>
  <c r="AJ44" i="12"/>
  <c r="AJ41" i="12"/>
  <c r="AJ40" i="12"/>
  <c r="AJ36" i="12"/>
  <c r="W36" i="12"/>
  <c r="AJ35" i="12"/>
  <c r="AJ34" i="12"/>
  <c r="AJ31" i="12"/>
  <c r="AJ24" i="12"/>
  <c r="AJ21" i="12"/>
  <c r="AJ20" i="12"/>
  <c r="AJ13" i="12"/>
  <c r="AD129" i="6"/>
  <c r="AD133" i="6"/>
  <c r="AD135" i="6"/>
  <c r="AD137" i="6"/>
  <c r="AD122" i="6"/>
  <c r="AD98" i="6"/>
  <c r="AD100" i="6"/>
  <c r="AD104" i="6"/>
  <c r="AD86" i="6"/>
  <c r="AD66" i="6"/>
  <c r="AD70" i="6"/>
  <c r="AD72" i="6"/>
  <c r="AD74" i="6"/>
  <c r="AD54" i="6"/>
  <c r="AD56" i="6"/>
  <c r="AD62" i="6"/>
  <c r="AD44" i="6"/>
  <c r="AD48" i="6"/>
  <c r="AD32" i="6"/>
  <c r="AD19" i="6"/>
  <c r="Q146" i="6"/>
  <c r="Q141" i="6"/>
  <c r="Q131" i="6"/>
  <c r="Q88" i="6"/>
  <c r="Q52" i="6"/>
  <c r="Q56" i="6"/>
  <c r="Q44" i="6"/>
  <c r="Q48" i="6"/>
  <c r="Q118" i="5"/>
  <c r="Q122" i="5"/>
  <c r="Q57" i="5"/>
  <c r="Q40" i="5"/>
  <c r="Q44" i="5"/>
  <c r="Q46" i="5"/>
  <c r="Q48" i="5"/>
  <c r="Q24" i="5"/>
  <c r="AD114" i="4"/>
  <c r="Q142" i="4"/>
  <c r="Q57" i="4"/>
  <c r="AL145" i="2"/>
  <c r="AL141" i="2"/>
  <c r="AL131" i="2"/>
  <c r="AY54" i="2"/>
  <c r="AY46" i="2"/>
  <c r="AY148" i="1"/>
  <c r="AY146" i="1"/>
  <c r="AY144" i="1"/>
  <c r="AY73" i="1"/>
  <c r="AY45" i="1"/>
  <c r="AY41" i="1"/>
  <c r="AY19" i="1"/>
  <c r="AL62" i="1"/>
  <c r="S152" i="5"/>
  <c r="R152" i="3"/>
  <c r="Y152" i="2"/>
  <c r="Y152" i="1"/>
  <c r="Q126" i="9"/>
  <c r="Q22" i="9"/>
  <c r="T143" i="6"/>
  <c r="U124" i="6"/>
  <c r="U81" i="6"/>
  <c r="U75" i="6"/>
  <c r="G124" i="6"/>
  <c r="M75" i="6"/>
  <c r="H124" i="5"/>
  <c r="E49" i="5"/>
  <c r="S49" i="1"/>
  <c r="S151" i="1"/>
  <c r="S143" i="1"/>
  <c r="S138" i="1"/>
  <c r="S124" i="1"/>
  <c r="S92" i="1"/>
  <c r="S81" i="1"/>
  <c r="S75" i="1"/>
  <c r="AK152" i="13"/>
  <c r="S49" i="9"/>
  <c r="S64" i="9"/>
  <c r="AY130" i="1"/>
  <c r="AY62" i="1"/>
  <c r="AY46" i="1"/>
  <c r="AY24" i="1"/>
  <c r="AY20" i="1"/>
  <c r="AL148" i="1"/>
  <c r="AL145" i="1"/>
  <c r="AL150" i="1"/>
  <c r="R92" i="6"/>
  <c r="Q112" i="6"/>
  <c r="AY62" i="2"/>
  <c r="AY56" i="2"/>
  <c r="AY48" i="2"/>
  <c r="AL150" i="2"/>
  <c r="AD31" i="6"/>
  <c r="Q136" i="3"/>
  <c r="Q78" i="9"/>
  <c r="R151" i="6"/>
  <c r="AD112" i="6"/>
  <c r="H151" i="6"/>
  <c r="Q77" i="6"/>
  <c r="Q84" i="5"/>
  <c r="Q28" i="5"/>
  <c r="Q29" i="5"/>
  <c r="Q13" i="5"/>
  <c r="AD95" i="4"/>
  <c r="Q145" i="4"/>
  <c r="AD145" i="4"/>
  <c r="AD127" i="4"/>
  <c r="AD67" i="4"/>
  <c r="AY144" i="2"/>
  <c r="AL148" i="2"/>
  <c r="AY149" i="2"/>
  <c r="W85" i="13"/>
  <c r="AD114" i="6"/>
  <c r="Q76" i="6"/>
  <c r="Q125" i="6"/>
  <c r="E151" i="6"/>
  <c r="R138" i="6"/>
  <c r="AD39" i="6"/>
  <c r="Q12" i="5"/>
  <c r="F81" i="5"/>
  <c r="Q39" i="5"/>
  <c r="Q27" i="5"/>
  <c r="AD76" i="4"/>
  <c r="AD125" i="4"/>
  <c r="AD82" i="4"/>
  <c r="AD113" i="4"/>
  <c r="E143" i="4"/>
  <c r="Q82" i="3"/>
  <c r="AY134" i="2"/>
  <c r="AY33" i="2"/>
  <c r="Q93" i="22"/>
  <c r="G75" i="22"/>
  <c r="AJ59" i="13"/>
  <c r="W62" i="13"/>
  <c r="W32" i="13"/>
  <c r="W66" i="13"/>
  <c r="W106" i="13"/>
  <c r="AJ62" i="13"/>
  <c r="W42" i="13"/>
  <c r="W55" i="13"/>
  <c r="N75" i="13"/>
  <c r="P75" i="13"/>
  <c r="W68" i="13"/>
  <c r="AJ22" i="13"/>
  <c r="AJ50" i="13"/>
  <c r="AJ89" i="13"/>
  <c r="X138" i="13"/>
  <c r="W58" i="13"/>
  <c r="N124" i="13"/>
  <c r="W122" i="13"/>
  <c r="X49" i="13"/>
  <c r="AJ144" i="13"/>
  <c r="AJ140" i="13"/>
  <c r="W150" i="13"/>
  <c r="W139" i="13"/>
  <c r="W117" i="13"/>
  <c r="W118" i="13"/>
  <c r="W103" i="13"/>
  <c r="W83" i="13"/>
  <c r="W73" i="13"/>
  <c r="W70" i="13"/>
  <c r="W72" i="13"/>
  <c r="L75" i="13"/>
  <c r="W51" i="13"/>
  <c r="AJ149" i="12"/>
  <c r="AJ139" i="12"/>
  <c r="AJ126" i="12"/>
  <c r="AD124" i="12"/>
  <c r="AJ103" i="12"/>
  <c r="AJ99" i="12"/>
  <c r="Y92" i="12"/>
  <c r="AJ69" i="12"/>
  <c r="W130" i="12"/>
  <c r="W85" i="12"/>
  <c r="W57" i="12"/>
  <c r="K143" i="12"/>
  <c r="W140" i="12"/>
  <c r="W126" i="12"/>
  <c r="W135" i="12"/>
  <c r="W65" i="12"/>
  <c r="L49" i="12"/>
  <c r="W14" i="12"/>
  <c r="W22" i="12"/>
  <c r="AJ27" i="12"/>
  <c r="W148" i="13"/>
  <c r="AD65" i="4"/>
  <c r="F143" i="22"/>
  <c r="W31" i="12"/>
  <c r="Q15" i="22"/>
  <c r="Q124" i="12"/>
  <c r="W112" i="13"/>
  <c r="AA124" i="13"/>
  <c r="Q19" i="10"/>
  <c r="P49" i="12"/>
  <c r="AJ86" i="13"/>
  <c r="AL149" i="2"/>
  <c r="Q104" i="3"/>
  <c r="AJ120" i="12"/>
  <c r="W74" i="13"/>
  <c r="AD40" i="4"/>
  <c r="AD99" i="4"/>
  <c r="Q94" i="3"/>
  <c r="AD96" i="4"/>
  <c r="AD22" i="4"/>
  <c r="AD45" i="4"/>
  <c r="AD53" i="4"/>
  <c r="AD78" i="4"/>
  <c r="AD88" i="4"/>
  <c r="AD100" i="4"/>
  <c r="AD136" i="4"/>
  <c r="AD139" i="4"/>
  <c r="Q16" i="5"/>
  <c r="Q17" i="5"/>
  <c r="Q30" i="5"/>
  <c r="Q144" i="6"/>
  <c r="AD79" i="6"/>
  <c r="Q106" i="6"/>
  <c r="AD80" i="6"/>
  <c r="AD115" i="6"/>
  <c r="Q135" i="5"/>
  <c r="Q90" i="6"/>
  <c r="Q102" i="6"/>
  <c r="E124" i="6"/>
  <c r="M124" i="6"/>
  <c r="Q150" i="6"/>
  <c r="AD20" i="6"/>
  <c r="S49" i="6"/>
  <c r="S138" i="6"/>
  <c r="Q82" i="9"/>
  <c r="AD150" i="6"/>
  <c r="Q146" i="9"/>
  <c r="AD91" i="6"/>
  <c r="Q116" i="9"/>
  <c r="Q67" i="3"/>
  <c r="Q31" i="3"/>
  <c r="Q116" i="3"/>
  <c r="AD15" i="4"/>
  <c r="AD62" i="4"/>
  <c r="AD121" i="4"/>
  <c r="Q36" i="5"/>
  <c r="Q78" i="6"/>
  <c r="Q45" i="3"/>
  <c r="Q121" i="4"/>
  <c r="AD70" i="4"/>
  <c r="AD108" i="4"/>
  <c r="Q21" i="5"/>
  <c r="Q33" i="5"/>
  <c r="E81" i="6"/>
  <c r="AD29" i="6"/>
  <c r="AD126" i="6"/>
  <c r="Q132" i="4"/>
  <c r="AD36" i="4"/>
  <c r="AD90" i="4"/>
  <c r="Q14" i="5"/>
  <c r="U92" i="6"/>
  <c r="AD107" i="6"/>
  <c r="Q114" i="9"/>
  <c r="F81" i="9"/>
  <c r="Q67" i="9"/>
  <c r="G151" i="9"/>
  <c r="W79" i="12"/>
  <c r="W105" i="13"/>
  <c r="W136" i="13"/>
  <c r="Q22" i="22"/>
  <c r="Q88" i="22"/>
  <c r="AJ50" i="12"/>
  <c r="W102" i="13"/>
  <c r="Q29" i="22"/>
  <c r="W99" i="13"/>
  <c r="E92" i="22"/>
  <c r="Q82" i="6"/>
  <c r="Q74" i="3"/>
  <c r="Q115" i="4"/>
  <c r="AD101" i="4"/>
  <c r="AD94" i="4"/>
  <c r="U49" i="6"/>
  <c r="AD105" i="4"/>
  <c r="Q22" i="5"/>
  <c r="Q147" i="5"/>
  <c r="Q43" i="6"/>
  <c r="G92" i="6"/>
  <c r="T92" i="6"/>
  <c r="T49" i="6"/>
  <c r="T138" i="6"/>
  <c r="AD148" i="6"/>
  <c r="Q117" i="9"/>
  <c r="Q34" i="5"/>
  <c r="H151" i="5"/>
  <c r="Q44" i="22"/>
  <c r="M124" i="12"/>
  <c r="Z124" i="13"/>
  <c r="AJ128" i="13"/>
  <c r="Q129" i="22"/>
  <c r="AL62" i="2"/>
  <c r="AL42" i="2"/>
  <c r="Q27" i="2"/>
  <c r="Q125" i="2"/>
  <c r="AL15" i="2"/>
  <c r="AL89" i="2"/>
  <c r="AL29" i="2"/>
  <c r="Z49" i="2"/>
  <c r="AL54" i="2"/>
  <c r="AL85" i="2"/>
  <c r="Q136" i="2"/>
  <c r="AL119" i="2"/>
  <c r="AL134" i="2"/>
  <c r="AB151" i="2"/>
  <c r="AY142" i="2"/>
  <c r="AL132" i="2"/>
  <c r="Q18" i="2"/>
  <c r="Q132" i="2"/>
  <c r="AL57" i="2"/>
  <c r="AL78" i="2"/>
  <c r="AL126" i="2"/>
  <c r="AY112" i="1"/>
  <c r="AY150" i="1"/>
  <c r="Q139" i="1"/>
  <c r="AL69" i="2"/>
  <c r="AO143" i="1"/>
  <c r="AE151" i="2"/>
  <c r="E138" i="22"/>
  <c r="Q85" i="22"/>
  <c r="Q13" i="22"/>
  <c r="AJ142" i="13"/>
  <c r="AJ112" i="13"/>
  <c r="AJ120" i="13"/>
  <c r="AJ79" i="13"/>
  <c r="W80" i="13"/>
  <c r="W93" i="13"/>
  <c r="W114" i="13"/>
  <c r="W116" i="13"/>
  <c r="W137" i="13"/>
  <c r="L143" i="13"/>
  <c r="W147" i="13"/>
  <c r="W97" i="13"/>
  <c r="M92" i="13"/>
  <c r="K81" i="13"/>
  <c r="W79" i="13"/>
  <c r="W98" i="13"/>
  <c r="W101" i="13"/>
  <c r="W132" i="13"/>
  <c r="W21" i="13"/>
  <c r="W30" i="13"/>
  <c r="W34" i="13"/>
  <c r="L49" i="13"/>
  <c r="W48" i="13"/>
  <c r="W57" i="13"/>
  <c r="W67" i="13"/>
  <c r="W23" i="13"/>
  <c r="M49" i="13"/>
  <c r="W17" i="13"/>
  <c r="W60" i="13"/>
  <c r="X124" i="12"/>
  <c r="AJ112" i="12"/>
  <c r="AJ82" i="12"/>
  <c r="AJ33" i="12"/>
  <c r="AJ28" i="12"/>
  <c r="AJ123" i="12"/>
  <c r="AJ22" i="12"/>
  <c r="AJ101" i="12"/>
  <c r="AJ133" i="12"/>
  <c r="AJ136" i="12"/>
  <c r="AJ93" i="12"/>
  <c r="AJ105" i="12"/>
  <c r="AJ46" i="12"/>
  <c r="AA92" i="12"/>
  <c r="AJ141" i="12"/>
  <c r="X138" i="12"/>
  <c r="W35" i="12"/>
  <c r="W90" i="12"/>
  <c r="W120" i="12"/>
  <c r="W127" i="12"/>
  <c r="W142" i="12"/>
  <c r="W144" i="12"/>
  <c r="Q81" i="12"/>
  <c r="Q49" i="12"/>
  <c r="W33" i="12"/>
  <c r="W84" i="12"/>
  <c r="N49" i="12"/>
  <c r="W42" i="12"/>
  <c r="W59" i="12"/>
  <c r="W78" i="12"/>
  <c r="W87" i="12"/>
  <c r="W91" i="12"/>
  <c r="W115" i="12"/>
  <c r="Q138" i="12"/>
  <c r="W146" i="12"/>
  <c r="W150" i="12"/>
  <c r="W40" i="12"/>
  <c r="W108" i="12"/>
  <c r="W44" i="12"/>
  <c r="W106" i="12"/>
  <c r="W123" i="12"/>
  <c r="W52" i="12"/>
  <c r="W41" i="12"/>
  <c r="W54" i="12"/>
  <c r="W56" i="12"/>
  <c r="M92" i="12"/>
  <c r="W112" i="12"/>
  <c r="K124" i="12"/>
  <c r="L143" i="12"/>
  <c r="W62" i="12"/>
  <c r="W105" i="12"/>
  <c r="W86" i="12"/>
  <c r="M49" i="12"/>
  <c r="W69" i="12"/>
  <c r="W73" i="12"/>
  <c r="M81" i="12"/>
  <c r="K92" i="12"/>
  <c r="P92" i="12"/>
  <c r="W100" i="12"/>
  <c r="M138" i="12"/>
  <c r="L81" i="12"/>
  <c r="W46" i="12"/>
  <c r="W94" i="12"/>
  <c r="W114" i="12"/>
  <c r="W96" i="12"/>
  <c r="W51" i="12"/>
  <c r="L151" i="12"/>
  <c r="W12" i="12"/>
  <c r="E143" i="10"/>
  <c r="Q68" i="10"/>
  <c r="Q24" i="10"/>
  <c r="G124" i="10"/>
  <c r="Q77" i="10"/>
  <c r="Q32" i="10"/>
  <c r="Q105" i="10"/>
  <c r="Q50" i="10"/>
  <c r="G138" i="9"/>
  <c r="Q84" i="9"/>
  <c r="Q76" i="9"/>
  <c r="Q41" i="9"/>
  <c r="Q39" i="9"/>
  <c r="Q12" i="9"/>
  <c r="Q19" i="9"/>
  <c r="Q60" i="9"/>
  <c r="G92" i="9"/>
  <c r="Q93" i="9"/>
  <c r="Q102" i="9"/>
  <c r="Q125" i="9"/>
  <c r="Q144" i="10"/>
  <c r="Q83" i="22"/>
  <c r="Q130" i="10"/>
  <c r="N81" i="12"/>
  <c r="W52" i="13"/>
  <c r="AY70" i="2"/>
  <c r="AO143" i="2"/>
  <c r="AN151" i="2"/>
  <c r="K81" i="12"/>
  <c r="U138" i="1"/>
  <c r="W77" i="13"/>
  <c r="H49" i="22"/>
  <c r="Q77" i="22"/>
  <c r="Q107" i="22"/>
  <c r="AE138" i="2"/>
  <c r="Q33" i="2"/>
  <c r="Q129" i="2"/>
  <c r="Q16" i="2"/>
  <c r="Q89" i="2"/>
  <c r="AY120" i="2"/>
  <c r="AY66" i="2"/>
  <c r="AY97" i="2"/>
  <c r="AD102" i="4"/>
  <c r="Q79" i="10"/>
  <c r="Q24" i="9"/>
  <c r="Q77" i="9"/>
  <c r="Q90" i="9"/>
  <c r="Q57" i="10"/>
  <c r="F75" i="9"/>
  <c r="E92" i="9"/>
  <c r="Q48" i="9"/>
  <c r="Q118" i="9"/>
  <c r="H143" i="9"/>
  <c r="F143" i="10"/>
  <c r="AJ15" i="12"/>
  <c r="Q36" i="9"/>
  <c r="Q108" i="9"/>
  <c r="Q133" i="9"/>
  <c r="G151" i="10"/>
  <c r="K49" i="12"/>
  <c r="AJ17" i="13"/>
  <c r="Q14" i="9"/>
  <c r="H64" i="9"/>
  <c r="E64" i="9"/>
  <c r="Q58" i="9"/>
  <c r="Q72" i="9"/>
  <c r="E138" i="9"/>
  <c r="Q13" i="10"/>
  <c r="W17" i="12"/>
  <c r="W66" i="12"/>
  <c r="P124" i="12"/>
  <c r="W118" i="12"/>
  <c r="AJ144" i="12"/>
  <c r="W15" i="13"/>
  <c r="AJ90" i="12"/>
  <c r="E81" i="22"/>
  <c r="Q133" i="22"/>
  <c r="AJ30" i="13"/>
  <c r="AJ108" i="13"/>
  <c r="Q28" i="22"/>
  <c r="Q80" i="22"/>
  <c r="Q86" i="22"/>
  <c r="Q114" i="22"/>
  <c r="Q131" i="22"/>
  <c r="Q120" i="22"/>
  <c r="G151" i="13"/>
  <c r="AY137" i="2"/>
  <c r="AY147" i="2"/>
  <c r="AF151" i="2"/>
  <c r="AY106" i="2"/>
  <c r="AY125" i="2"/>
  <c r="AD86" i="4"/>
  <c r="H49" i="9"/>
  <c r="Q85" i="9"/>
  <c r="Q131" i="9"/>
  <c r="Q141" i="9"/>
  <c r="W76" i="12"/>
  <c r="F138" i="9"/>
  <c r="Q35" i="9"/>
  <c r="Q44" i="9"/>
  <c r="Q54" i="9"/>
  <c r="H138" i="9"/>
  <c r="Q147" i="9"/>
  <c r="W113" i="12"/>
  <c r="P151" i="12"/>
  <c r="Q48" i="10"/>
  <c r="AJ125" i="12"/>
  <c r="W90" i="13"/>
  <c r="AJ93" i="13"/>
  <c r="Q119" i="9"/>
  <c r="Q27" i="10"/>
  <c r="Q115" i="10"/>
  <c r="W16" i="12"/>
  <c r="W45" i="12"/>
  <c r="W22" i="13"/>
  <c r="AJ14" i="13"/>
  <c r="AJ125" i="13"/>
  <c r="AJ134" i="13"/>
  <c r="Q36" i="22"/>
  <c r="Q100" i="22"/>
  <c r="G138" i="22"/>
  <c r="Q130" i="22"/>
  <c r="Q60" i="10"/>
  <c r="Q71" i="10"/>
  <c r="W122" i="12"/>
  <c r="W149" i="12"/>
  <c r="AJ20" i="13"/>
  <c r="Q105" i="22"/>
  <c r="W14" i="13"/>
  <c r="K75" i="13"/>
  <c r="W65" i="13"/>
  <c r="W126" i="13"/>
  <c r="W127" i="13"/>
  <c r="W130" i="13"/>
  <c r="W131" i="13"/>
  <c r="W135" i="13"/>
  <c r="W40" i="13"/>
  <c r="W28" i="13"/>
  <c r="W84" i="13"/>
  <c r="W113" i="13"/>
  <c r="Q124" i="13"/>
  <c r="Q49" i="13"/>
  <c r="W125" i="13"/>
  <c r="W13" i="13"/>
  <c r="W27" i="13"/>
  <c r="W31" i="13"/>
  <c r="W36" i="13"/>
  <c r="W39" i="13"/>
  <c r="N49" i="13"/>
  <c r="W43" i="13"/>
  <c r="W44" i="13"/>
  <c r="W78" i="13"/>
  <c r="W88" i="13"/>
  <c r="W94" i="13"/>
  <c r="W107" i="13"/>
  <c r="W115" i="13"/>
  <c r="L124" i="13"/>
  <c r="W24" i="13"/>
  <c r="K92" i="13"/>
  <c r="P81" i="13"/>
  <c r="W133" i="13"/>
  <c r="AJ23" i="13"/>
  <c r="AJ39" i="13"/>
  <c r="AJ47" i="13"/>
  <c r="Z81" i="13"/>
  <c r="AJ76" i="13"/>
  <c r="Z92" i="13"/>
  <c r="AD92" i="13"/>
  <c r="AJ94" i="13"/>
  <c r="AJ105" i="13"/>
  <c r="AJ114" i="13"/>
  <c r="X124" i="13"/>
  <c r="AJ129" i="13"/>
  <c r="AJ104" i="13"/>
  <c r="AJ127" i="13"/>
  <c r="Y92" i="13"/>
  <c r="AJ29" i="13"/>
  <c r="Y124" i="13"/>
  <c r="AJ88" i="13"/>
  <c r="AJ83" i="13"/>
  <c r="X151" i="13"/>
  <c r="AJ18" i="13"/>
  <c r="AD151" i="13"/>
  <c r="X26" i="13"/>
  <c r="AJ12" i="13"/>
  <c r="AJ13" i="13"/>
  <c r="AJ27" i="13"/>
  <c r="X92" i="13"/>
  <c r="AJ82" i="13"/>
  <c r="AJ90" i="13"/>
  <c r="AJ91" i="13"/>
  <c r="AJ95" i="13"/>
  <c r="AJ98" i="13"/>
  <c r="AD124" i="13"/>
  <c r="AJ122" i="13"/>
  <c r="AJ123" i="13"/>
  <c r="AD138" i="13"/>
  <c r="X143" i="13"/>
  <c r="F143" i="13"/>
  <c r="AJ28" i="13"/>
  <c r="AJ107" i="13"/>
  <c r="AJ16" i="13"/>
  <c r="AJ96" i="13"/>
  <c r="AJ40" i="13"/>
  <c r="AJ139" i="13"/>
  <c r="AJ15" i="13"/>
  <c r="W148" i="12"/>
  <c r="Q151" i="12"/>
  <c r="W128" i="12"/>
  <c r="W139" i="12"/>
  <c r="W29" i="12"/>
  <c r="W30" i="12"/>
  <c r="W34" i="12"/>
  <c r="W47" i="12"/>
  <c r="W48" i="12"/>
  <c r="P75" i="12"/>
  <c r="W98" i="12"/>
  <c r="W102" i="12"/>
  <c r="W117" i="12"/>
  <c r="Q92" i="12"/>
  <c r="W93" i="12"/>
  <c r="W83" i="12"/>
  <c r="W55" i="12"/>
  <c r="W125" i="12"/>
  <c r="W50" i="12"/>
  <c r="W39" i="12"/>
  <c r="Q75" i="12"/>
  <c r="W32" i="12"/>
  <c r="K138" i="12"/>
  <c r="W18" i="12"/>
  <c r="W27" i="12"/>
  <c r="K75" i="12"/>
  <c r="L138" i="12"/>
  <c r="W121" i="12"/>
  <c r="AJ127" i="12"/>
  <c r="AJ16" i="12"/>
  <c r="Y138" i="12"/>
  <c r="AC138" i="12"/>
  <c r="AJ128" i="12"/>
  <c r="E151" i="10"/>
  <c r="G75" i="10"/>
  <c r="E81" i="10"/>
  <c r="Q76" i="10"/>
  <c r="G81" i="10"/>
  <c r="Q80" i="10"/>
  <c r="Q85" i="10"/>
  <c r="Q94" i="10"/>
  <c r="Q21" i="10"/>
  <c r="Q17" i="10"/>
  <c r="Q33" i="10"/>
  <c r="Q43" i="10"/>
  <c r="Q101" i="10"/>
  <c r="Q112" i="10"/>
  <c r="F124" i="10"/>
  <c r="Q114" i="10"/>
  <c r="Q121" i="10"/>
  <c r="F138" i="10"/>
  <c r="Q125" i="10"/>
  <c r="Q134" i="10"/>
  <c r="H124" i="10"/>
  <c r="F49" i="10"/>
  <c r="Q18" i="10"/>
  <c r="Q15" i="10"/>
  <c r="Q28" i="10"/>
  <c r="Q61" i="10"/>
  <c r="F75" i="10"/>
  <c r="F92" i="10"/>
  <c r="Q65" i="10"/>
  <c r="Q39" i="10"/>
  <c r="Q127" i="10"/>
  <c r="Q83" i="10"/>
  <c r="Q12" i="10"/>
  <c r="Q20" i="10"/>
  <c r="Q16" i="10"/>
  <c r="Q30" i="10"/>
  <c r="Q31" i="10"/>
  <c r="Q36" i="10"/>
  <c r="H49" i="10"/>
  <c r="Q41" i="10"/>
  <c r="Q46" i="10"/>
  <c r="Q53" i="10"/>
  <c r="Q78" i="10"/>
  <c r="Q82" i="10"/>
  <c r="G92" i="10"/>
  <c r="Q86" i="10"/>
  <c r="Q90" i="10"/>
  <c r="Q119" i="10"/>
  <c r="Q42" i="10"/>
  <c r="H92" i="10"/>
  <c r="Q97" i="10"/>
  <c r="Q139" i="10"/>
  <c r="Q150" i="10"/>
  <c r="Q123" i="10"/>
  <c r="Q83" i="9"/>
  <c r="E75" i="9"/>
  <c r="Q56" i="9"/>
  <c r="Q135" i="9"/>
  <c r="E143" i="9"/>
  <c r="Q95" i="9"/>
  <c r="Q94" i="9"/>
  <c r="Q91" i="9"/>
  <c r="F143" i="9"/>
  <c r="AD65" i="6"/>
  <c r="AD93" i="6"/>
  <c r="R81" i="6"/>
  <c r="AD94" i="6"/>
  <c r="AD116" i="6"/>
  <c r="F138" i="6"/>
  <c r="Q121" i="6"/>
  <c r="M138" i="6"/>
  <c r="F92" i="6"/>
  <c r="F124" i="6"/>
  <c r="M92" i="6"/>
  <c r="Q91" i="6"/>
  <c r="AD27" i="4"/>
  <c r="AD126" i="4"/>
  <c r="R75" i="4"/>
  <c r="AD50" i="4"/>
  <c r="AD14" i="4"/>
  <c r="Q148" i="4"/>
  <c r="Q128" i="4"/>
  <c r="Q144" i="4"/>
  <c r="Q146" i="4"/>
  <c r="Q33" i="4"/>
  <c r="G124" i="4"/>
  <c r="H124" i="4"/>
  <c r="Q123" i="4"/>
  <c r="Q136" i="4"/>
  <c r="H151" i="4"/>
  <c r="F151" i="4"/>
  <c r="F124" i="4"/>
  <c r="Q112" i="4"/>
  <c r="E124" i="4"/>
  <c r="Q116" i="4"/>
  <c r="E138" i="4"/>
  <c r="Q125" i="4"/>
  <c r="Q139" i="4"/>
  <c r="Q56" i="4"/>
  <c r="Q61" i="4"/>
  <c r="Q62" i="4"/>
  <c r="H92" i="4"/>
  <c r="Q88" i="4"/>
  <c r="Q90" i="4"/>
  <c r="Q94" i="4"/>
  <c r="Q97" i="4"/>
  <c r="Q101" i="4"/>
  <c r="Q104" i="4"/>
  <c r="Q105" i="4"/>
  <c r="Q17" i="4"/>
  <c r="Q29" i="4"/>
  <c r="Q31" i="4"/>
  <c r="Q32" i="4"/>
  <c r="Q40" i="4"/>
  <c r="Q44" i="4"/>
  <c r="Q47" i="4"/>
  <c r="Q48" i="4"/>
  <c r="G64" i="4"/>
  <c r="Q53" i="4"/>
  <c r="Q58" i="4"/>
  <c r="Q60" i="4"/>
  <c r="Q66" i="4"/>
  <c r="F81" i="4"/>
  <c r="Q80" i="4"/>
  <c r="Q86" i="4"/>
  <c r="Q89" i="4"/>
  <c r="Q91" i="4"/>
  <c r="Q98" i="4"/>
  <c r="Q100" i="4"/>
  <c r="Q102" i="4"/>
  <c r="Q103" i="4"/>
  <c r="Q106" i="4"/>
  <c r="Q18" i="4"/>
  <c r="Q30" i="4"/>
  <c r="F49" i="4"/>
  <c r="Q45" i="4"/>
  <c r="F81" i="3"/>
  <c r="Q106" i="3"/>
  <c r="E151" i="3"/>
  <c r="Q145" i="3"/>
  <c r="G151" i="3"/>
  <c r="Q147" i="3"/>
  <c r="Q149" i="3"/>
  <c r="Q150" i="3"/>
  <c r="Q118" i="3"/>
  <c r="Q122" i="3"/>
  <c r="Q123" i="3"/>
  <c r="E138" i="3"/>
  <c r="Q127" i="3"/>
  <c r="Q112" i="3"/>
  <c r="Q114" i="3"/>
  <c r="E75" i="3"/>
  <c r="Q131" i="3"/>
  <c r="Q133" i="3"/>
  <c r="AY23" i="2"/>
  <c r="AY30" i="2"/>
  <c r="AY76" i="2"/>
  <c r="AN81" i="2"/>
  <c r="AM92" i="2"/>
  <c r="AO151" i="2"/>
  <c r="AM138" i="2"/>
  <c r="AY96" i="2"/>
  <c r="AY102" i="2"/>
  <c r="AA151" i="2"/>
  <c r="AL32" i="2"/>
  <c r="AL33" i="2"/>
  <c r="AL40" i="2"/>
  <c r="AL70" i="2"/>
  <c r="AL74" i="2"/>
  <c r="AL97" i="2"/>
  <c r="AL102" i="2"/>
  <c r="AL118" i="2"/>
  <c r="AC143" i="2"/>
  <c r="Q12" i="2"/>
  <c r="E49" i="2"/>
  <c r="Q51" i="2"/>
  <c r="Q58" i="2"/>
  <c r="Q60" i="2"/>
  <c r="Q117" i="2"/>
  <c r="Q122" i="2"/>
  <c r="F138" i="2"/>
  <c r="Q135" i="2"/>
  <c r="Q106" i="2"/>
  <c r="Q107" i="2"/>
  <c r="Q115" i="2"/>
  <c r="Q134" i="2"/>
  <c r="Q112" i="2"/>
  <c r="Q59" i="2"/>
  <c r="Q66" i="2"/>
  <c r="E81" i="2"/>
  <c r="Q120" i="2"/>
  <c r="E138" i="2"/>
  <c r="G138" i="2"/>
  <c r="F143" i="2"/>
  <c r="Q141" i="2"/>
  <c r="Q104" i="2"/>
  <c r="Q105" i="2"/>
  <c r="AY32" i="1"/>
  <c r="AY33" i="1"/>
  <c r="AL113" i="1"/>
  <c r="AO151" i="1"/>
  <c r="AY145" i="1"/>
  <c r="AP151" i="1"/>
  <c r="AM151" i="1"/>
  <c r="AY122" i="1"/>
  <c r="AA75" i="1"/>
  <c r="AL130" i="1"/>
  <c r="AL118" i="1"/>
  <c r="AC151" i="1"/>
  <c r="Z151" i="1"/>
  <c r="Q69" i="1"/>
  <c r="Q128" i="1"/>
  <c r="F151" i="1"/>
  <c r="Q148" i="1"/>
  <c r="G92" i="22"/>
  <c r="Q95" i="22"/>
  <c r="Q50" i="22"/>
  <c r="Q41" i="22"/>
  <c r="F138" i="22"/>
  <c r="Q65" i="22"/>
  <c r="Q127" i="22"/>
  <c r="Q115" i="22"/>
  <c r="AL33" i="1"/>
  <c r="F143" i="3"/>
  <c r="Q140" i="3"/>
  <c r="Q13" i="4"/>
  <c r="H75" i="4"/>
  <c r="Q65" i="4"/>
  <c r="Q77" i="4"/>
  <c r="Q83" i="4"/>
  <c r="Q52" i="5"/>
  <c r="G92" i="5"/>
  <c r="Q85" i="5"/>
  <c r="Q94" i="5"/>
  <c r="F124" i="5"/>
  <c r="Q112" i="5"/>
  <c r="Q125" i="5"/>
  <c r="H138" i="5"/>
  <c r="E75" i="4"/>
  <c r="F92" i="5"/>
  <c r="G143" i="1"/>
  <c r="AL48" i="1"/>
  <c r="Q23" i="4"/>
  <c r="Q20" i="4"/>
  <c r="Q28" i="4"/>
  <c r="Q34" i="4"/>
  <c r="Q43" i="4"/>
  <c r="E49" i="4"/>
  <c r="Q71" i="4"/>
  <c r="E81" i="4"/>
  <c r="G81" i="4"/>
  <c r="Q78" i="4"/>
  <c r="Q82" i="4"/>
  <c r="F92" i="4"/>
  <c r="E92" i="4"/>
  <c r="Q85" i="4"/>
  <c r="Q93" i="4"/>
  <c r="Q70" i="5"/>
  <c r="Q78" i="5"/>
  <c r="Q82" i="5"/>
  <c r="E92" i="5"/>
  <c r="Q91" i="5"/>
  <c r="Q95" i="5"/>
  <c r="Q99" i="5"/>
  <c r="G124" i="5"/>
  <c r="Q113" i="5"/>
  <c r="Q114" i="5"/>
  <c r="Q115" i="5"/>
  <c r="E124" i="5"/>
  <c r="Q117" i="5"/>
  <c r="Q96" i="4"/>
  <c r="F138" i="5"/>
  <c r="Q120" i="1"/>
  <c r="AF75" i="1"/>
  <c r="AL13" i="1"/>
  <c r="Q142" i="5"/>
  <c r="Q51" i="4"/>
  <c r="Q53" i="5"/>
  <c r="Q39" i="4"/>
  <c r="Q93" i="5"/>
  <c r="Q22" i="4"/>
  <c r="H49" i="4"/>
  <c r="Q41" i="4"/>
  <c r="Q52" i="4"/>
  <c r="H64" i="4"/>
  <c r="Q55" i="4"/>
  <c r="E64" i="4"/>
  <c r="G81" i="5"/>
  <c r="Q79" i="5"/>
  <c r="Q131" i="5"/>
  <c r="G151" i="5"/>
  <c r="Q144" i="5"/>
  <c r="E151" i="5"/>
  <c r="Q146" i="5"/>
  <c r="Q27" i="6"/>
  <c r="Q28" i="6"/>
  <c r="Q30" i="6"/>
  <c r="G49" i="6"/>
  <c r="Q40" i="6"/>
  <c r="AL15" i="1"/>
  <c r="G138" i="5"/>
  <c r="E75" i="5"/>
  <c r="Q79" i="4"/>
  <c r="Q69" i="4"/>
  <c r="Q146" i="3"/>
  <c r="Q139" i="5"/>
  <c r="G49" i="4"/>
  <c r="Q65" i="5"/>
  <c r="Q39" i="6"/>
  <c r="AL14" i="2"/>
  <c r="AL13" i="2"/>
  <c r="AL76" i="2"/>
  <c r="AL136" i="2"/>
  <c r="AY140" i="1"/>
  <c r="Q28" i="2"/>
  <c r="Q34" i="2"/>
  <c r="Q45" i="2"/>
  <c r="Q67" i="2"/>
  <c r="Q68" i="2"/>
  <c r="Q71" i="2"/>
  <c r="H75" i="2"/>
  <c r="Q65" i="1"/>
  <c r="Q106" i="1"/>
  <c r="AL69" i="1"/>
  <c r="AL82" i="1"/>
  <c r="AF92" i="1"/>
  <c r="AL89" i="1"/>
  <c r="AL35" i="2"/>
  <c r="AB49" i="2"/>
  <c r="AL48" i="2"/>
  <c r="AL66" i="2"/>
  <c r="AF75" i="2"/>
  <c r="Z75" i="2"/>
  <c r="AL72" i="2"/>
  <c r="AL73" i="2"/>
  <c r="Z92" i="2"/>
  <c r="AF124" i="1"/>
  <c r="AL135" i="1"/>
  <c r="AY58" i="1"/>
  <c r="Q39" i="2"/>
  <c r="G49" i="2"/>
  <c r="Q46" i="2"/>
  <c r="Q50" i="2"/>
  <c r="Q73" i="2"/>
  <c r="Q88" i="2"/>
  <c r="Q90" i="2"/>
  <c r="Q91" i="2"/>
  <c r="Q93" i="2"/>
  <c r="Q96" i="2"/>
  <c r="Q97" i="2"/>
  <c r="H124" i="2"/>
  <c r="Q118" i="2"/>
  <c r="AL129" i="2"/>
  <c r="AL135" i="2"/>
  <c r="AY14" i="2"/>
  <c r="AY31" i="2"/>
  <c r="AY34" i="2"/>
  <c r="AY67" i="2"/>
  <c r="AY121" i="2"/>
  <c r="AY122" i="2"/>
  <c r="AP138" i="2"/>
  <c r="AN138" i="2"/>
  <c r="AO138" i="2"/>
  <c r="AY131" i="2"/>
  <c r="AY136" i="2"/>
  <c r="Q108" i="3"/>
  <c r="H124" i="3"/>
  <c r="Q121" i="3"/>
  <c r="Q128" i="3"/>
  <c r="Q130" i="3"/>
  <c r="G124" i="1"/>
  <c r="E138" i="1"/>
  <c r="Q130" i="1"/>
  <c r="Q134" i="1"/>
  <c r="Q141" i="1"/>
  <c r="Q144" i="1"/>
  <c r="AL114" i="1"/>
  <c r="AL120" i="1"/>
  <c r="Q133" i="2"/>
  <c r="AP81" i="1"/>
  <c r="AN124" i="1"/>
  <c r="Q30" i="2"/>
  <c r="Q31" i="2"/>
  <c r="Q86" i="2"/>
  <c r="AL53" i="2"/>
  <c r="AL58" i="2"/>
  <c r="AL60" i="2"/>
  <c r="AB75" i="2"/>
  <c r="AL77" i="2"/>
  <c r="AP75" i="2"/>
  <c r="AY85" i="2"/>
  <c r="Q47" i="5"/>
  <c r="G81" i="1"/>
  <c r="Q137" i="1"/>
  <c r="Q83" i="2"/>
  <c r="E92" i="2"/>
  <c r="F92" i="2"/>
  <c r="Q131" i="2"/>
  <c r="Q142" i="2"/>
  <c r="Q144" i="2"/>
  <c r="H151" i="2"/>
  <c r="Q146" i="2"/>
  <c r="AL41" i="2"/>
  <c r="AL44" i="2"/>
  <c r="AL140" i="2"/>
  <c r="AY12" i="2"/>
  <c r="AY13" i="2"/>
  <c r="AY16" i="2"/>
  <c r="AY28" i="2"/>
  <c r="AY36" i="2"/>
  <c r="AY71" i="2"/>
  <c r="AY88" i="2"/>
  <c r="AY140" i="2"/>
  <c r="Q15" i="3"/>
  <c r="Q16" i="3"/>
  <c r="Q19" i="3"/>
  <c r="Q21" i="3"/>
  <c r="Q22" i="3"/>
  <c r="Q27" i="3"/>
  <c r="Q34" i="3"/>
  <c r="Q42" i="3"/>
  <c r="Q43" i="3"/>
  <c r="Q48" i="3"/>
  <c r="Q50" i="3"/>
  <c r="Q52" i="3"/>
  <c r="Q54" i="3"/>
  <c r="Q55" i="3"/>
  <c r="Q56" i="3"/>
  <c r="Q73" i="3"/>
  <c r="F75" i="3"/>
  <c r="G81" i="3"/>
  <c r="H92" i="3"/>
  <c r="E92" i="3"/>
  <c r="Q84" i="3"/>
  <c r="Q91" i="3"/>
  <c r="Q93" i="3"/>
  <c r="Q96" i="3"/>
  <c r="Q141" i="3"/>
  <c r="Q70" i="4"/>
  <c r="Q19" i="5"/>
  <c r="Q137" i="3"/>
  <c r="G143" i="3"/>
  <c r="H143" i="3"/>
  <c r="H151" i="3"/>
  <c r="Q99" i="4"/>
  <c r="Y138" i="13"/>
  <c r="AL51" i="2"/>
  <c r="AY51" i="2"/>
  <c r="AY57" i="2"/>
  <c r="AN75" i="2"/>
  <c r="AO75" i="2"/>
  <c r="AR81" i="2"/>
  <c r="AY82" i="2"/>
  <c r="AR92" i="2"/>
  <c r="AY86" i="2"/>
  <c r="AY89" i="2"/>
  <c r="AY90" i="2"/>
  <c r="AY94" i="2"/>
  <c r="AY99" i="2"/>
  <c r="AY103" i="2"/>
  <c r="AY104" i="2"/>
  <c r="Q57" i="3"/>
  <c r="Q71" i="3"/>
  <c r="Q79" i="3"/>
  <c r="Q99" i="3"/>
  <c r="Q102" i="3"/>
  <c r="H49" i="5"/>
  <c r="Q51" i="5"/>
  <c r="Q55" i="5"/>
  <c r="Q67" i="5"/>
  <c r="Q77" i="5"/>
  <c r="Q116" i="6"/>
  <c r="AJ31" i="13"/>
  <c r="AD49" i="13"/>
  <c r="T81" i="6"/>
  <c r="S92" i="6"/>
  <c r="AD108" i="6"/>
  <c r="T124" i="6"/>
  <c r="U138" i="6"/>
  <c r="Q45" i="10"/>
  <c r="AJ130" i="13"/>
  <c r="AD83" i="4"/>
  <c r="AD84" i="4"/>
  <c r="AD91" i="4"/>
  <c r="AD93" i="4"/>
  <c r="AD98" i="4"/>
  <c r="AD104" i="4"/>
  <c r="AD106" i="4"/>
  <c r="AD112" i="4"/>
  <c r="AD117" i="4"/>
  <c r="AD123" i="4"/>
  <c r="AD128" i="4"/>
  <c r="Q101" i="5"/>
  <c r="Q116" i="5"/>
  <c r="E138" i="5"/>
  <c r="Q133" i="5"/>
  <c r="Q29" i="6"/>
  <c r="Q33" i="6"/>
  <c r="Q148" i="6"/>
  <c r="Q29" i="10"/>
  <c r="Q69" i="10"/>
  <c r="Y124" i="12"/>
  <c r="AC124" i="12"/>
  <c r="AJ56" i="13"/>
  <c r="AJ85" i="13"/>
  <c r="AJ121" i="13"/>
  <c r="AJ148" i="13"/>
  <c r="H81" i="6"/>
  <c r="Q17" i="9"/>
  <c r="Q43" i="9"/>
  <c r="Q59" i="9"/>
  <c r="Q62" i="9"/>
  <c r="Q88" i="9"/>
  <c r="Q22" i="10"/>
  <c r="Q72" i="10"/>
  <c r="F81" i="10"/>
  <c r="Q100" i="10"/>
  <c r="Q140" i="10"/>
  <c r="AJ32" i="13"/>
  <c r="Y49" i="13"/>
  <c r="H81" i="22"/>
  <c r="Q78" i="22"/>
  <c r="Q108" i="22"/>
  <c r="Q46" i="9"/>
  <c r="G49" i="9"/>
  <c r="Q55" i="9"/>
  <c r="Q100" i="9"/>
  <c r="F124" i="9"/>
  <c r="Q70" i="10"/>
  <c r="Q96" i="10"/>
  <c r="P124" i="13"/>
  <c r="Q18" i="22"/>
  <c r="Q39" i="22"/>
  <c r="Q89" i="22"/>
  <c r="F49" i="9"/>
  <c r="Q53" i="9"/>
  <c r="F64" i="9"/>
  <c r="Q65" i="9"/>
  <c r="G75" i="9"/>
  <c r="Q79" i="9"/>
  <c r="Q103" i="9"/>
  <c r="Q112" i="9"/>
  <c r="Q122" i="9"/>
  <c r="Q136" i="9"/>
  <c r="Q62" i="10"/>
  <c r="Q99" i="10"/>
  <c r="F151" i="10"/>
  <c r="L75" i="12"/>
  <c r="N75" i="12"/>
  <c r="W89" i="12"/>
  <c r="M151" i="12"/>
  <c r="AD138" i="12"/>
  <c r="Y26" i="13"/>
  <c r="Q17" i="22"/>
  <c r="Q33" i="22"/>
  <c r="Q96" i="22"/>
  <c r="Q132" i="22"/>
  <c r="AL12" i="1"/>
  <c r="AL19" i="1"/>
  <c r="AL28" i="1"/>
  <c r="AL30" i="1"/>
  <c r="AL31" i="1"/>
  <c r="AB49" i="1"/>
  <c r="AF49" i="1"/>
  <c r="AL40" i="1"/>
  <c r="Q77" i="1"/>
  <c r="Q107" i="1"/>
  <c r="Q118" i="1"/>
  <c r="Q113" i="1"/>
  <c r="Z49" i="1"/>
  <c r="AB75" i="1"/>
  <c r="Z81" i="1"/>
  <c r="AL99" i="1"/>
  <c r="AL117" i="1"/>
  <c r="AE124" i="2"/>
  <c r="Q30" i="3"/>
  <c r="Q148" i="3"/>
  <c r="F151" i="3"/>
  <c r="Q12" i="4"/>
  <c r="Q35" i="4"/>
  <c r="AN143" i="2"/>
  <c r="AP92" i="2"/>
  <c r="Q140" i="2"/>
  <c r="H92" i="2"/>
  <c r="AL71" i="2"/>
  <c r="E143" i="1"/>
  <c r="AC124" i="2"/>
  <c r="G151" i="2"/>
  <c r="Z143" i="2"/>
  <c r="AL39" i="2"/>
  <c r="AL28" i="2"/>
  <c r="AL88" i="2"/>
  <c r="Z81" i="2"/>
  <c r="Q32" i="3"/>
  <c r="Q53" i="3"/>
  <c r="AY127" i="2"/>
  <c r="Q144" i="3"/>
  <c r="Q76" i="3"/>
  <c r="Q78" i="1"/>
  <c r="Q84" i="1"/>
  <c r="Q94" i="1"/>
  <c r="E151" i="1"/>
  <c r="G151" i="1"/>
  <c r="AL22" i="1"/>
  <c r="AL14" i="1"/>
  <c r="AC49" i="1"/>
  <c r="AC138" i="1"/>
  <c r="AL127" i="1"/>
  <c r="AB151" i="1"/>
  <c r="AF151" i="1"/>
  <c r="Q13" i="3"/>
  <c r="Q24" i="4"/>
  <c r="Q21" i="4"/>
  <c r="Q19" i="4"/>
  <c r="Q15" i="4"/>
  <c r="Q14" i="4"/>
  <c r="F64" i="4"/>
  <c r="Q125" i="1"/>
  <c r="Q123" i="2"/>
  <c r="Q126" i="2"/>
  <c r="AL34" i="2"/>
  <c r="AC49" i="2"/>
  <c r="AF49" i="2"/>
  <c r="AL47" i="2"/>
  <c r="AL93" i="2"/>
  <c r="AY83" i="2"/>
  <c r="AY108" i="2"/>
  <c r="Q80" i="3"/>
  <c r="F92" i="3"/>
  <c r="Q85" i="3"/>
  <c r="Q95" i="3"/>
  <c r="Q103" i="3"/>
  <c r="Q120" i="3"/>
  <c r="Q125" i="3"/>
  <c r="F138" i="3"/>
  <c r="Q134" i="3"/>
  <c r="Q135" i="3"/>
  <c r="E143" i="3"/>
  <c r="Q139" i="3"/>
  <c r="AL83" i="1"/>
  <c r="Q40" i="2"/>
  <c r="F49" i="2"/>
  <c r="Q42" i="2"/>
  <c r="H143" i="2"/>
  <c r="AL16" i="2"/>
  <c r="AL56" i="2"/>
  <c r="AA75" i="2"/>
  <c r="AL65" i="2"/>
  <c r="Z138" i="2"/>
  <c r="AA138" i="2"/>
  <c r="AL139" i="2"/>
  <c r="AY22" i="2"/>
  <c r="AY39" i="2"/>
  <c r="Q65" i="3"/>
  <c r="H75" i="3"/>
  <c r="R81" i="4"/>
  <c r="AD79" i="4"/>
  <c r="Q142" i="3"/>
  <c r="AD77" i="4"/>
  <c r="Q31" i="5"/>
  <c r="Q47" i="10"/>
  <c r="G49" i="10"/>
  <c r="H75" i="10"/>
  <c r="Q44" i="2"/>
  <c r="AL121" i="2"/>
  <c r="AY53" i="2"/>
  <c r="AY93" i="2"/>
  <c r="Q20" i="3"/>
  <c r="Q28" i="3"/>
  <c r="Q50" i="4"/>
  <c r="W19" i="12"/>
  <c r="R151" i="4"/>
  <c r="AD144" i="4"/>
  <c r="Q16" i="6"/>
  <c r="G75" i="5"/>
  <c r="Q29" i="9"/>
  <c r="Q42" i="9"/>
  <c r="Q51" i="9"/>
  <c r="Q61" i="9"/>
  <c r="Q71" i="9"/>
  <c r="E81" i="9"/>
  <c r="Q97" i="9"/>
  <c r="Q89" i="10"/>
  <c r="Q128" i="10"/>
  <c r="Q102" i="1"/>
  <c r="H124" i="1"/>
  <c r="AL95" i="1"/>
  <c r="AP143" i="1"/>
  <c r="Q130" i="2"/>
  <c r="AY17" i="2"/>
  <c r="AO81" i="2"/>
  <c r="AY91" i="2"/>
  <c r="AY119" i="2"/>
  <c r="Q72" i="3"/>
  <c r="H81" i="3"/>
  <c r="AD12" i="4"/>
  <c r="Q59" i="4"/>
  <c r="Q32" i="5"/>
  <c r="Q123" i="5"/>
  <c r="Q149" i="5"/>
  <c r="E138" i="6"/>
  <c r="AD33" i="6"/>
  <c r="Q104" i="9"/>
  <c r="F151" i="9"/>
  <c r="N92" i="12"/>
  <c r="Q90" i="5"/>
  <c r="F81" i="6"/>
  <c r="Q18" i="9"/>
  <c r="Q145" i="9"/>
  <c r="L124" i="12"/>
  <c r="P49" i="13"/>
  <c r="AJ95" i="12"/>
  <c r="W47" i="13"/>
  <c r="AJ17" i="12"/>
  <c r="AJ116" i="12"/>
  <c r="W20" i="13"/>
  <c r="AJ132" i="13"/>
  <c r="K138" i="13"/>
  <c r="AA92" i="13"/>
  <c r="AJ116" i="13"/>
  <c r="Q19" i="22"/>
  <c r="Q48" i="22"/>
  <c r="F92" i="22"/>
  <c r="AJ19" i="13"/>
  <c r="AJ87" i="13"/>
  <c r="AJ126" i="13"/>
  <c r="AJ135" i="13"/>
  <c r="Q31" i="22"/>
  <c r="Q40" i="22"/>
  <c r="Q126" i="22"/>
  <c r="Q135" i="22"/>
  <c r="Q123" i="22"/>
  <c r="Q82" i="1"/>
  <c r="E92" i="1"/>
  <c r="Q85" i="1"/>
  <c r="Q70" i="1"/>
  <c r="E75" i="1"/>
  <c r="E81" i="1"/>
  <c r="Q116" i="1"/>
  <c r="F124" i="1"/>
  <c r="Q86" i="1"/>
  <c r="E124" i="1"/>
  <c r="Q122" i="1"/>
  <c r="Q127" i="1"/>
  <c r="Q136" i="1"/>
  <c r="AL32" i="1"/>
  <c r="AL35" i="1"/>
  <c r="AB92" i="1"/>
  <c r="AL85" i="1"/>
  <c r="F75" i="2"/>
  <c r="AL27" i="2"/>
  <c r="F75" i="1"/>
  <c r="Q140" i="1"/>
  <c r="AL58" i="1"/>
  <c r="AL94" i="1"/>
  <c r="AO92" i="2"/>
  <c r="AY113" i="2"/>
  <c r="R49" i="4"/>
  <c r="AD39" i="4"/>
  <c r="G138" i="1"/>
  <c r="H81" i="1"/>
  <c r="AL50" i="1"/>
  <c r="AL119" i="1"/>
  <c r="Q41" i="3"/>
  <c r="AF143" i="2"/>
  <c r="AY58" i="2"/>
  <c r="Q105" i="3"/>
  <c r="AY57" i="1"/>
  <c r="Q22" i="2"/>
  <c r="Q76" i="2"/>
  <c r="F81" i="2"/>
  <c r="Q101" i="2"/>
  <c r="AL17" i="2"/>
  <c r="AY78" i="2"/>
  <c r="H138" i="3"/>
  <c r="Q15" i="2"/>
  <c r="Q82" i="2"/>
  <c r="Q145" i="2"/>
  <c r="AY84" i="2"/>
  <c r="AY135" i="2"/>
  <c r="Q44" i="3"/>
  <c r="Q101" i="3"/>
  <c r="Q132" i="3"/>
  <c r="AD113" i="6"/>
  <c r="R124" i="6"/>
  <c r="AY147" i="1"/>
  <c r="Q14" i="2"/>
  <c r="E75" i="2"/>
  <c r="Q70" i="2"/>
  <c r="G92" i="2"/>
  <c r="Q94" i="2"/>
  <c r="AY87" i="2"/>
  <c r="AY132" i="2"/>
  <c r="Q127" i="4"/>
  <c r="F138" i="4"/>
  <c r="AD21" i="4"/>
  <c r="Q139" i="6"/>
  <c r="S81" i="6"/>
  <c r="AD76" i="6"/>
  <c r="Q114" i="2"/>
  <c r="Q116" i="2"/>
  <c r="AP143" i="2"/>
  <c r="Q58" i="3"/>
  <c r="G124" i="3"/>
  <c r="Q107" i="4"/>
  <c r="E151" i="4"/>
  <c r="AD19" i="4"/>
  <c r="R92" i="4"/>
  <c r="Q88" i="5"/>
  <c r="Q100" i="2"/>
  <c r="Q137" i="2"/>
  <c r="Q62" i="3"/>
  <c r="Q78" i="3"/>
  <c r="Q86" i="3"/>
  <c r="Q115" i="3"/>
  <c r="Q126" i="3"/>
  <c r="Q118" i="4"/>
  <c r="Q131" i="4"/>
  <c r="AD17" i="4"/>
  <c r="AD28" i="4"/>
  <c r="R138" i="4"/>
  <c r="AD131" i="4"/>
  <c r="G49" i="5"/>
  <c r="Q59" i="5"/>
  <c r="F75" i="5"/>
  <c r="Q103" i="5"/>
  <c r="Q107" i="5"/>
  <c r="Q130" i="5"/>
  <c r="Q21" i="6"/>
  <c r="Q50" i="6"/>
  <c r="Q126" i="6"/>
  <c r="AD145" i="6"/>
  <c r="AE49" i="2"/>
  <c r="AY65" i="2"/>
  <c r="Q36" i="3"/>
  <c r="Q61" i="3"/>
  <c r="Q36" i="4"/>
  <c r="Q117" i="4"/>
  <c r="AD23" i="4"/>
  <c r="AD18" i="4"/>
  <c r="AD29" i="4"/>
  <c r="AD34" i="4"/>
  <c r="AD66" i="4"/>
  <c r="AD129" i="4"/>
  <c r="Q50" i="5"/>
  <c r="Q58" i="5"/>
  <c r="Q62" i="5"/>
  <c r="H75" i="5"/>
  <c r="Q83" i="5"/>
  <c r="Q89" i="5"/>
  <c r="Q12" i="6"/>
  <c r="Q113" i="6"/>
  <c r="G151" i="6"/>
  <c r="AD144" i="6"/>
  <c r="Q129" i="5"/>
  <c r="Q13" i="6"/>
  <c r="Q18" i="6"/>
  <c r="F49" i="6"/>
  <c r="M49" i="6"/>
  <c r="AD95" i="6"/>
  <c r="Y151" i="13"/>
  <c r="Q97" i="5"/>
  <c r="Q145" i="5"/>
  <c r="Q14" i="6"/>
  <c r="Q47" i="6"/>
  <c r="Q94" i="6"/>
  <c r="Q114" i="6"/>
  <c r="F151" i="6"/>
  <c r="AD24" i="6"/>
  <c r="AD47" i="6"/>
  <c r="AD50" i="6"/>
  <c r="AD139" i="6"/>
  <c r="Q115" i="9"/>
  <c r="G124" i="9"/>
  <c r="AD122" i="4"/>
  <c r="E143" i="5"/>
  <c r="H143" i="5"/>
  <c r="AD14" i="6"/>
  <c r="AD22" i="6"/>
  <c r="AD78" i="6"/>
  <c r="AD121" i="6"/>
  <c r="Q13" i="9"/>
  <c r="Q73" i="9"/>
  <c r="Q113" i="9"/>
  <c r="Q23" i="9"/>
  <c r="Q66" i="9"/>
  <c r="Q70" i="9"/>
  <c r="Q123" i="9"/>
  <c r="Q137" i="9"/>
  <c r="Q59" i="10"/>
  <c r="Q84" i="10"/>
  <c r="H138" i="10"/>
  <c r="Q137" i="10"/>
  <c r="W15" i="12"/>
  <c r="Q21" i="9"/>
  <c r="Q16" i="9"/>
  <c r="Q31" i="9"/>
  <c r="E49" i="9"/>
  <c r="Q96" i="9"/>
  <c r="Q140" i="9"/>
  <c r="Q23" i="10"/>
  <c r="Q93" i="10"/>
  <c r="Q131" i="10"/>
  <c r="U151" i="6"/>
  <c r="Q27" i="9"/>
  <c r="Q50" i="9"/>
  <c r="Q134" i="9"/>
  <c r="Q129" i="10"/>
  <c r="Q148" i="10"/>
  <c r="W13" i="12"/>
  <c r="M75" i="12"/>
  <c r="W29" i="13"/>
  <c r="AC92" i="13"/>
  <c r="N138" i="12"/>
  <c r="L92" i="13"/>
  <c r="E49" i="22"/>
  <c r="Q125" i="22"/>
  <c r="Q34" i="10"/>
  <c r="Q56" i="10"/>
  <c r="E75" i="10"/>
  <c r="Q103" i="10"/>
  <c r="E124" i="10"/>
  <c r="Q118" i="10"/>
  <c r="E138" i="10"/>
  <c r="Q136" i="10"/>
  <c r="W82" i="12"/>
  <c r="W19" i="13"/>
  <c r="Q92" i="13"/>
  <c r="P138" i="13"/>
  <c r="Q76" i="22"/>
  <c r="Q84" i="22"/>
  <c r="Q139" i="22"/>
  <c r="Q54" i="10"/>
  <c r="Q87" i="10"/>
  <c r="Q102" i="10"/>
  <c r="Q108" i="10"/>
  <c r="Q113" i="10"/>
  <c r="Q117" i="10"/>
  <c r="Q132" i="10"/>
  <c r="Q145" i="10"/>
  <c r="Q149" i="10"/>
  <c r="W58" i="12"/>
  <c r="W80" i="12"/>
  <c r="K49" i="13"/>
  <c r="W50" i="13"/>
  <c r="L138" i="13"/>
  <c r="W144" i="13"/>
  <c r="AJ119" i="12"/>
  <c r="W33" i="13"/>
  <c r="N81" i="13"/>
  <c r="P92" i="13"/>
  <c r="W91" i="13"/>
  <c r="AJ21" i="13"/>
  <c r="AJ101" i="13"/>
  <c r="Q12" i="22"/>
  <c r="G49" i="22"/>
  <c r="Q46" i="22"/>
  <c r="AJ96" i="12"/>
  <c r="W41" i="13"/>
  <c r="W76" i="13"/>
  <c r="K124" i="13"/>
  <c r="W119" i="13"/>
  <c r="W128" i="13"/>
  <c r="AA49" i="13"/>
  <c r="AJ84" i="13"/>
  <c r="AC138" i="13"/>
  <c r="Q21" i="22"/>
  <c r="Q134" i="22"/>
  <c r="H75" i="1"/>
  <c r="G75" i="1"/>
  <c r="Q67" i="1"/>
  <c r="Q87" i="1"/>
  <c r="F138" i="1"/>
  <c r="AL41" i="1"/>
  <c r="Q54" i="1"/>
  <c r="F92" i="1"/>
  <c r="AL21" i="1"/>
  <c r="AL20" i="1"/>
  <c r="AL16" i="1"/>
  <c r="AL27" i="1"/>
  <c r="AL36" i="1"/>
  <c r="Q76" i="1"/>
  <c r="F81" i="1"/>
  <c r="Q97" i="1"/>
  <c r="AA49" i="1"/>
  <c r="AL39" i="1"/>
  <c r="AL53" i="1"/>
  <c r="AC81" i="1"/>
  <c r="AL76" i="1"/>
  <c r="AL78" i="1"/>
  <c r="AA81" i="1"/>
  <c r="AL79" i="1"/>
  <c r="Q43" i="1"/>
  <c r="Q50" i="1"/>
  <c r="Q74" i="1"/>
  <c r="Q89" i="1"/>
  <c r="Q98" i="1"/>
  <c r="Q105" i="1"/>
  <c r="Q132" i="1"/>
  <c r="Q133" i="1"/>
  <c r="H143" i="1"/>
  <c r="AL18" i="1"/>
  <c r="AL17" i="1"/>
  <c r="AB81" i="1"/>
  <c r="AL116" i="1"/>
  <c r="AL129" i="1"/>
  <c r="AY22" i="1"/>
  <c r="AY29" i="1"/>
  <c r="AM138" i="1"/>
  <c r="Q78" i="2"/>
  <c r="G81" i="2"/>
  <c r="Q79" i="2"/>
  <c r="AY68" i="2"/>
  <c r="AM75" i="2"/>
  <c r="AY95" i="2"/>
  <c r="AL98" i="1"/>
  <c r="AL101" i="1"/>
  <c r="Z124" i="1"/>
  <c r="AL115" i="1"/>
  <c r="AB124" i="1"/>
  <c r="AN143" i="1"/>
  <c r="Q23" i="2"/>
  <c r="Q21" i="2"/>
  <c r="Q43" i="2"/>
  <c r="H49" i="2"/>
  <c r="AL122" i="2"/>
  <c r="AB124" i="2"/>
  <c r="AL144" i="2"/>
  <c r="AC151" i="2"/>
  <c r="Q41" i="1"/>
  <c r="Q72" i="1"/>
  <c r="H92" i="1"/>
  <c r="Q108" i="1"/>
  <c r="Q114" i="1"/>
  <c r="Q123" i="1"/>
  <c r="AL43" i="1"/>
  <c r="AL45" i="1"/>
  <c r="AL47" i="1"/>
  <c r="AC92" i="1"/>
  <c r="AA124" i="1"/>
  <c r="AF143" i="1"/>
  <c r="Q13" i="2"/>
  <c r="Q35" i="2"/>
  <c r="Q77" i="2"/>
  <c r="H81" i="2"/>
  <c r="Q99" i="1"/>
  <c r="H138" i="1"/>
  <c r="Q129" i="1"/>
  <c r="AL23" i="1"/>
  <c r="AL29" i="1"/>
  <c r="AL88" i="1"/>
  <c r="Z92" i="1"/>
  <c r="AL93" i="1"/>
  <c r="AL125" i="1"/>
  <c r="Q19" i="2"/>
  <c r="Q17" i="2"/>
  <c r="Q22" i="6"/>
  <c r="F75" i="6"/>
  <c r="Q65" i="6"/>
  <c r="Q144" i="9"/>
  <c r="E151" i="9"/>
  <c r="Q149" i="9"/>
  <c r="Q95" i="10"/>
  <c r="Q27" i="22"/>
  <c r="F151" i="22"/>
  <c r="Q144" i="22"/>
  <c r="AN151" i="1"/>
  <c r="Q52" i="2"/>
  <c r="Q56" i="2"/>
  <c r="E124" i="2"/>
  <c r="AL67" i="2"/>
  <c r="Q58" i="1"/>
  <c r="Q93" i="1"/>
  <c r="AL24" i="1"/>
  <c r="AY28" i="1"/>
  <c r="AY59" i="1"/>
  <c r="AY149" i="1"/>
  <c r="Q47" i="2"/>
  <c r="G124" i="2"/>
  <c r="Q113" i="2"/>
  <c r="AC75" i="2"/>
  <c r="AL115" i="2"/>
  <c r="Z124" i="2"/>
  <c r="AY107" i="2"/>
  <c r="AD55" i="4"/>
  <c r="Q24" i="2"/>
  <c r="Q20" i="2"/>
  <c r="Q85" i="2"/>
  <c r="Q95" i="2"/>
  <c r="Q119" i="2"/>
  <c r="AA49" i="2"/>
  <c r="AD16" i="4"/>
  <c r="AD13" i="4"/>
  <c r="Q80" i="2"/>
  <c r="F124" i="2"/>
  <c r="Q150" i="2"/>
  <c r="AY35" i="2"/>
  <c r="AR138" i="2"/>
  <c r="AM143" i="2"/>
  <c r="Q24" i="3"/>
  <c r="Q39" i="3"/>
  <c r="Q51" i="3"/>
  <c r="G75" i="3"/>
  <c r="Q107" i="3"/>
  <c r="G92" i="4"/>
  <c r="AD52" i="4"/>
  <c r="R64" i="4"/>
  <c r="AD146" i="4"/>
  <c r="Q68" i="5"/>
  <c r="Q120" i="5"/>
  <c r="Q53" i="6"/>
  <c r="Q55" i="2"/>
  <c r="F151" i="2"/>
  <c r="Q149" i="2"/>
  <c r="AL68" i="2"/>
  <c r="AR75" i="2"/>
  <c r="AY100" i="2"/>
  <c r="AY139" i="2"/>
  <c r="Q23" i="3"/>
  <c r="Q35" i="3"/>
  <c r="Q113" i="3"/>
  <c r="Q117" i="3"/>
  <c r="Q149" i="4"/>
  <c r="AD30" i="4"/>
  <c r="AD51" i="4"/>
  <c r="AD69" i="4"/>
  <c r="AD85" i="4"/>
  <c r="AD89" i="4"/>
  <c r="AD149" i="4"/>
  <c r="AL61" i="2"/>
  <c r="AY50" i="2"/>
  <c r="Q40" i="3"/>
  <c r="Q70" i="3"/>
  <c r="E124" i="3"/>
  <c r="Q126" i="4"/>
  <c r="G151" i="4"/>
  <c r="AD33" i="4"/>
  <c r="R124" i="4"/>
  <c r="AD116" i="4"/>
  <c r="AD134" i="4"/>
  <c r="Q69" i="5"/>
  <c r="Q129" i="3"/>
  <c r="Q119" i="5"/>
  <c r="G138" i="6"/>
  <c r="H81" i="9"/>
  <c r="Q119" i="4"/>
  <c r="AD48" i="4"/>
  <c r="AD148" i="4"/>
  <c r="F151" i="5"/>
  <c r="E49" i="6"/>
  <c r="Q119" i="6"/>
  <c r="AD27" i="6"/>
  <c r="Q20" i="9"/>
  <c r="Q77" i="3"/>
  <c r="Q113" i="4"/>
  <c r="Q122" i="4"/>
  <c r="AD56" i="4"/>
  <c r="E81" i="5"/>
  <c r="Q76" i="5"/>
  <c r="Q121" i="5"/>
  <c r="Q150" i="5"/>
  <c r="Q23" i="6"/>
  <c r="Q31" i="6"/>
  <c r="Q79" i="6"/>
  <c r="Q95" i="6"/>
  <c r="Q118" i="6"/>
  <c r="AD12" i="6"/>
  <c r="AD90" i="6"/>
  <c r="H92" i="9"/>
  <c r="Q14" i="10"/>
  <c r="Q51" i="10"/>
  <c r="Q58" i="10"/>
  <c r="Q122" i="10"/>
  <c r="G64" i="9"/>
  <c r="Q105" i="9"/>
  <c r="Q128" i="9"/>
  <c r="G143" i="9"/>
  <c r="Q40" i="10"/>
  <c r="E49" i="10"/>
  <c r="Q15" i="9"/>
  <c r="Q28" i="9"/>
  <c r="Q127" i="9"/>
  <c r="Q146" i="10"/>
  <c r="W43" i="12"/>
  <c r="AJ14" i="12"/>
  <c r="W46" i="13"/>
  <c r="W95" i="13"/>
  <c r="Q128" i="22"/>
  <c r="AJ12" i="12"/>
  <c r="AJ30" i="12"/>
  <c r="W89" i="13"/>
  <c r="Q91" i="22"/>
  <c r="W96" i="13"/>
  <c r="AJ36" i="13"/>
  <c r="AA138" i="13"/>
  <c r="W64" i="12" l="1"/>
  <c r="AJ111" i="12"/>
  <c r="AJ64" i="12"/>
  <c r="AJ64" i="13"/>
  <c r="W26" i="12"/>
  <c r="AJ26" i="12"/>
  <c r="AY26" i="2"/>
  <c r="Q64" i="6"/>
  <c r="AL26" i="1"/>
  <c r="AD64" i="6"/>
  <c r="Q26" i="2"/>
  <c r="Q26" i="4"/>
  <c r="Q26" i="22"/>
  <c r="D26" i="22" s="1"/>
  <c r="Q26" i="9"/>
  <c r="Q26" i="5"/>
  <c r="AD26" i="4"/>
  <c r="D26" i="3"/>
  <c r="Q26" i="10"/>
  <c r="D26" i="10" s="1"/>
  <c r="AD26" i="6"/>
  <c r="Q26" i="6"/>
  <c r="AY111" i="2"/>
  <c r="Q111" i="4"/>
  <c r="E152" i="12"/>
  <c r="AD111" i="4"/>
  <c r="Q111" i="1"/>
  <c r="Q111" i="9"/>
  <c r="AJ111" i="13"/>
  <c r="Q111" i="2"/>
  <c r="D111" i="2" s="1"/>
  <c r="Q111" i="10"/>
  <c r="D111" i="10" s="1"/>
  <c r="Q111" i="5"/>
  <c r="D111" i="5" s="1"/>
  <c r="Q124" i="10"/>
  <c r="D124" i="10" s="1"/>
  <c r="Q111" i="3"/>
  <c r="D111" i="3" s="1"/>
  <c r="AD38" i="4"/>
  <c r="Q111" i="6"/>
  <c r="AD111" i="6"/>
  <c r="Q38" i="6"/>
  <c r="S152" i="9"/>
  <c r="Q49" i="3"/>
  <c r="D49" i="3" s="1"/>
  <c r="Q143" i="10"/>
  <c r="D143" i="10" s="1"/>
  <c r="Q138" i="10"/>
  <c r="D138" i="10" s="1"/>
  <c r="Q151" i="10"/>
  <c r="D151" i="10" s="1"/>
  <c r="AD143" i="4"/>
  <c r="Q143" i="4"/>
  <c r="Q124" i="6"/>
  <c r="Q151" i="4"/>
  <c r="AJ81" i="13"/>
  <c r="Q38" i="9"/>
  <c r="Q38" i="22"/>
  <c r="D38" i="22" s="1"/>
  <c r="AJ75" i="13"/>
  <c r="Q38" i="2"/>
  <c r="D38" i="2" s="1"/>
  <c r="Q38" i="4"/>
  <c r="AJ75" i="12"/>
  <c r="F38" i="12"/>
  <c r="AJ38" i="13"/>
  <c r="W143" i="13"/>
  <c r="W38" i="13"/>
  <c r="Q38" i="5"/>
  <c r="D111" i="22"/>
  <c r="Q92" i="22"/>
  <c r="D92" i="22" s="1"/>
  <c r="Q138" i="9"/>
  <c r="Q151" i="9"/>
  <c r="Q81" i="9"/>
  <c r="Q38" i="3"/>
  <c r="D38" i="3" s="1"/>
  <c r="AL38" i="1"/>
  <c r="D64" i="10"/>
  <c r="Q38" i="10"/>
  <c r="D38" i="10" s="1"/>
  <c r="AD38" i="6"/>
  <c r="Q81" i="6"/>
  <c r="Q143" i="6"/>
  <c r="Q49" i="10"/>
  <c r="D49" i="10" s="1"/>
  <c r="Q75" i="10"/>
  <c r="D75" i="10" s="1"/>
  <c r="AD92" i="6"/>
  <c r="Q92" i="10"/>
  <c r="D92" i="10" s="1"/>
  <c r="AJ81" i="12"/>
  <c r="AJ49" i="12"/>
  <c r="O45" i="24"/>
  <c r="R45" i="24"/>
  <c r="O52" i="24"/>
  <c r="R52" i="24"/>
  <c r="O46" i="24"/>
  <c r="R46" i="24"/>
  <c r="O44" i="24"/>
  <c r="R44" i="24"/>
  <c r="AJ143" i="12"/>
  <c r="O43" i="24"/>
  <c r="R43" i="24"/>
  <c r="W138" i="12"/>
  <c r="R47" i="24"/>
  <c r="O47" i="24"/>
  <c r="O51" i="24"/>
  <c r="R51" i="24"/>
  <c r="O53" i="24"/>
  <c r="R53" i="24"/>
  <c r="AJ124" i="12"/>
  <c r="O49" i="24"/>
  <c r="R49" i="24"/>
  <c r="S54" i="24"/>
  <c r="S53" i="24"/>
  <c r="S52" i="24"/>
  <c r="S51" i="24"/>
  <c r="S50" i="24"/>
  <c r="S49" i="24"/>
  <c r="S48" i="24"/>
  <c r="S47" i="24"/>
  <c r="S46" i="24"/>
  <c r="S45" i="24"/>
  <c r="S44" i="24"/>
  <c r="Q49" i="24"/>
  <c r="AD151" i="4"/>
  <c r="Q151" i="6"/>
  <c r="Q138" i="6"/>
  <c r="Q138" i="4"/>
  <c r="AD124" i="6"/>
  <c r="AD81" i="4"/>
  <c r="Q92" i="4"/>
  <c r="Q75" i="6"/>
  <c r="Q124" i="9"/>
  <c r="U152" i="9"/>
  <c r="R152" i="9"/>
  <c r="V152" i="9"/>
  <c r="Q151" i="22"/>
  <c r="D151" i="22" s="1"/>
  <c r="Q143" i="5"/>
  <c r="D143" i="5" s="1"/>
  <c r="Q143" i="22"/>
  <c r="D143" i="22" s="1"/>
  <c r="Q138" i="22"/>
  <c r="D138" i="22" s="1"/>
  <c r="Q138" i="5"/>
  <c r="D138" i="5" s="1"/>
  <c r="Q124" i="22"/>
  <c r="D124" i="22" s="1"/>
  <c r="Q92" i="5"/>
  <c r="D92" i="5" s="1"/>
  <c r="Q81" i="10"/>
  <c r="D81" i="10" s="1"/>
  <c r="Q81" i="22"/>
  <c r="D81" i="22" s="1"/>
  <c r="H152" i="22"/>
  <c r="Q81" i="5"/>
  <c r="D81" i="5" s="1"/>
  <c r="Q75" i="22"/>
  <c r="D75" i="22" s="1"/>
  <c r="D64" i="5"/>
  <c r="Q49" i="22"/>
  <c r="D49" i="22" s="1"/>
  <c r="F152" i="10"/>
  <c r="G152" i="10"/>
  <c r="E152" i="13"/>
  <c r="F151" i="13"/>
  <c r="H151" i="12"/>
  <c r="F143" i="12"/>
  <c r="H143" i="13"/>
  <c r="I143" i="13"/>
  <c r="Z152" i="12"/>
  <c r="F49" i="13"/>
  <c r="AY49" i="2"/>
  <c r="S152" i="1"/>
  <c r="AY50" i="1"/>
  <c r="AY94" i="1"/>
  <c r="AY96" i="1"/>
  <c r="AY97" i="1"/>
  <c r="AY113" i="1"/>
  <c r="AY101" i="1"/>
  <c r="AA152" i="13"/>
  <c r="AY35" i="1"/>
  <c r="AN92" i="1"/>
  <c r="AY84" i="1"/>
  <c r="AY98" i="1"/>
  <c r="AY100" i="1"/>
  <c r="AO124" i="1"/>
  <c r="AY119" i="1"/>
  <c r="AY121" i="1"/>
  <c r="AY125" i="1"/>
  <c r="AY127" i="1"/>
  <c r="AY128" i="1"/>
  <c r="AN138" i="1"/>
  <c r="AY134" i="1"/>
  <c r="AY139" i="1"/>
  <c r="AM143" i="1"/>
  <c r="AL22" i="2"/>
  <c r="AL21" i="2"/>
  <c r="AO138" i="1"/>
  <c r="AY136" i="1"/>
  <c r="Z152" i="2"/>
  <c r="AM124" i="1"/>
  <c r="AY83" i="1"/>
  <c r="AO81" i="1"/>
  <c r="H151" i="13"/>
  <c r="V75" i="1"/>
  <c r="AY66" i="1"/>
  <c r="AP75" i="1"/>
  <c r="AY123" i="1"/>
  <c r="AY135" i="1"/>
  <c r="AL23" i="2"/>
  <c r="AY126" i="1"/>
  <c r="AL94" i="2"/>
  <c r="AL82" i="2"/>
  <c r="AL106" i="2"/>
  <c r="I138" i="13"/>
  <c r="G138" i="13"/>
  <c r="AL128" i="1"/>
  <c r="AL149" i="1"/>
  <c r="AY16" i="1"/>
  <c r="AY49" i="1"/>
  <c r="AY39" i="1"/>
  <c r="AL96" i="2"/>
  <c r="AL103" i="2"/>
  <c r="AL128" i="2"/>
  <c r="W92" i="13"/>
  <c r="W49" i="12"/>
  <c r="F49" i="12"/>
  <c r="AL20" i="2"/>
  <c r="AL84" i="2"/>
  <c r="AL87" i="1"/>
  <c r="AJ124" i="13"/>
  <c r="AL19" i="2"/>
  <c r="AL57" i="1"/>
  <c r="Y152" i="12"/>
  <c r="W143" i="1"/>
  <c r="V143" i="1"/>
  <c r="AL91" i="2"/>
  <c r="AJ143" i="13"/>
  <c r="Y152" i="13"/>
  <c r="I151" i="13"/>
  <c r="U124" i="1"/>
  <c r="AL83" i="2"/>
  <c r="AF81" i="2"/>
  <c r="AL105" i="2"/>
  <c r="H138" i="12"/>
  <c r="W143" i="12"/>
  <c r="G49" i="13"/>
  <c r="W124" i="12"/>
  <c r="G81" i="13"/>
  <c r="W49" i="1"/>
  <c r="U75" i="1"/>
  <c r="U81" i="1"/>
  <c r="U92" i="1"/>
  <c r="AL68" i="1"/>
  <c r="AL71" i="1"/>
  <c r="AL80" i="1"/>
  <c r="AY65" i="1"/>
  <c r="AL12" i="2"/>
  <c r="AL24" i="2"/>
  <c r="AL31" i="2"/>
  <c r="AC81" i="2"/>
  <c r="AA152" i="1"/>
  <c r="AY151" i="1"/>
  <c r="AL80" i="2"/>
  <c r="AE81" i="2"/>
  <c r="AB138" i="2"/>
  <c r="AY30" i="1"/>
  <c r="AY34" i="1"/>
  <c r="AY86" i="1"/>
  <c r="AY95" i="1"/>
  <c r="AY116" i="1"/>
  <c r="AY29" i="2"/>
  <c r="AY61" i="2"/>
  <c r="AL73" i="1"/>
  <c r="AL103" i="1"/>
  <c r="AL122" i="1"/>
  <c r="AL132" i="1"/>
  <c r="AF138" i="1"/>
  <c r="AL136" i="1"/>
  <c r="AL137" i="1"/>
  <c r="AY61" i="1"/>
  <c r="AY68" i="1"/>
  <c r="AY71" i="1"/>
  <c r="AO75" i="1"/>
  <c r="AO92" i="1"/>
  <c r="AY88" i="1"/>
  <c r="AL50" i="2"/>
  <c r="AL151" i="2"/>
  <c r="AY138" i="2"/>
  <c r="AY80" i="2"/>
  <c r="AD152" i="13"/>
  <c r="AL70" i="1"/>
  <c r="AL121" i="1"/>
  <c r="AY78" i="1"/>
  <c r="AY80" i="1"/>
  <c r="AY115" i="1"/>
  <c r="AY120" i="1"/>
  <c r="AL95" i="2"/>
  <c r="AL108" i="2"/>
  <c r="AL116" i="2"/>
  <c r="AL117" i="2"/>
  <c r="AE143" i="2"/>
  <c r="AL143" i="2" s="1"/>
  <c r="AY52" i="2"/>
  <c r="AY74" i="2"/>
  <c r="AY116" i="2"/>
  <c r="AY123" i="2"/>
  <c r="AY128" i="2"/>
  <c r="L92" i="12"/>
  <c r="AJ45" i="13"/>
  <c r="AP81" i="2"/>
  <c r="AM81" i="2"/>
  <c r="Z49" i="13"/>
  <c r="AJ43" i="13"/>
  <c r="M152" i="12"/>
  <c r="F75" i="12"/>
  <c r="W95" i="12"/>
  <c r="W111" i="12" s="1"/>
  <c r="AD152" i="12"/>
  <c r="AJ26" i="13"/>
  <c r="W49" i="13"/>
  <c r="M75" i="13"/>
  <c r="L151" i="13"/>
  <c r="P151" i="13"/>
  <c r="AY126" i="2"/>
  <c r="AR143" i="2"/>
  <c r="AM151" i="2"/>
  <c r="AY151" i="2" s="1"/>
  <c r="W75" i="12"/>
  <c r="W116" i="12"/>
  <c r="N151" i="12"/>
  <c r="N152" i="12" s="1"/>
  <c r="X92" i="12"/>
  <c r="AJ92" i="13"/>
  <c r="W12" i="13"/>
  <c r="W16" i="13"/>
  <c r="F38" i="13"/>
  <c r="W45" i="13"/>
  <c r="W53" i="13"/>
  <c r="W71" i="13"/>
  <c r="L81" i="13"/>
  <c r="W82" i="13"/>
  <c r="W86" i="13"/>
  <c r="W87" i="13"/>
  <c r="W120" i="13"/>
  <c r="Q138" i="13"/>
  <c r="F138" i="13"/>
  <c r="K151" i="13"/>
  <c r="K152" i="13" s="1"/>
  <c r="AL102" i="1"/>
  <c r="AL106" i="1"/>
  <c r="AY13" i="1"/>
  <c r="AL151" i="1"/>
  <c r="G92" i="13"/>
  <c r="AL51" i="1"/>
  <c r="AL61" i="1"/>
  <c r="AL65" i="1"/>
  <c r="Z75" i="1"/>
  <c r="AL79" i="2"/>
  <c r="AA92" i="2"/>
  <c r="AL133" i="1"/>
  <c r="AB138" i="1"/>
  <c r="AY17" i="1"/>
  <c r="AY52" i="1"/>
  <c r="AY70" i="1"/>
  <c r="AM75" i="1"/>
  <c r="AY76" i="1"/>
  <c r="AY85" i="1"/>
  <c r="AY114" i="2"/>
  <c r="AM124" i="2"/>
  <c r="AY118" i="2"/>
  <c r="AP124" i="2"/>
  <c r="Q152" i="12"/>
  <c r="AL140" i="1"/>
  <c r="AL107" i="1"/>
  <c r="Z138" i="1"/>
  <c r="AL49" i="2"/>
  <c r="H143" i="12"/>
  <c r="AL67" i="1"/>
  <c r="AL72" i="1"/>
  <c r="AC75" i="1"/>
  <c r="AC152" i="1" s="1"/>
  <c r="AL74" i="1"/>
  <c r="AL105" i="1"/>
  <c r="AL144" i="1"/>
  <c r="AY27" i="1"/>
  <c r="AY77" i="1"/>
  <c r="AY115" i="2"/>
  <c r="X152" i="13"/>
  <c r="AL104" i="1"/>
  <c r="AJ151" i="13"/>
  <c r="AO124" i="2"/>
  <c r="AY14" i="1"/>
  <c r="AL66" i="1"/>
  <c r="AN75" i="1"/>
  <c r="AL108" i="1"/>
  <c r="AY23" i="1"/>
  <c r="AN124" i="2"/>
  <c r="P152" i="12"/>
  <c r="F124" i="12"/>
  <c r="F81" i="13"/>
  <c r="G75" i="13"/>
  <c r="AF81" i="1"/>
  <c r="AL81" i="1" s="1"/>
  <c r="AJ151" i="12"/>
  <c r="H38" i="12"/>
  <c r="G124" i="13"/>
  <c r="AC138" i="2"/>
  <c r="AM81" i="1"/>
  <c r="AY106" i="1"/>
  <c r="AL91" i="1"/>
  <c r="AY93" i="1"/>
  <c r="AY142" i="1"/>
  <c r="AL30" i="2"/>
  <c r="AL124" i="2"/>
  <c r="AF138" i="2"/>
  <c r="AL97" i="1"/>
  <c r="AL134" i="1"/>
  <c r="AL139" i="1"/>
  <c r="AY82" i="1"/>
  <c r="AN92" i="2"/>
  <c r="AL45" i="2"/>
  <c r="AE75" i="2"/>
  <c r="AY32" i="2"/>
  <c r="AY75" i="2"/>
  <c r="AY77" i="2"/>
  <c r="AY89" i="1"/>
  <c r="AR124" i="2"/>
  <c r="AL43" i="2"/>
  <c r="AY145" i="2"/>
  <c r="W77" i="12"/>
  <c r="AJ118" i="13"/>
  <c r="AL120" i="2"/>
  <c r="W81" i="12"/>
  <c r="AJ29" i="12"/>
  <c r="AJ38" i="12" s="1"/>
  <c r="AA138" i="12"/>
  <c r="AJ138" i="12" s="1"/>
  <c r="W61" i="13"/>
  <c r="W28" i="12"/>
  <c r="W38" i="12" s="1"/>
  <c r="W88" i="12"/>
  <c r="K151" i="12"/>
  <c r="AJ41" i="13"/>
  <c r="N151" i="13"/>
  <c r="N152" i="13" s="1"/>
  <c r="F92" i="13"/>
  <c r="F81" i="12"/>
  <c r="W119" i="12"/>
  <c r="AC49" i="13"/>
  <c r="Z138" i="13"/>
  <c r="AJ138" i="13" s="1"/>
  <c r="W18" i="13"/>
  <c r="Q75" i="13"/>
  <c r="Q81" i="13"/>
  <c r="W104" i="13"/>
  <c r="W111" i="13" s="1"/>
  <c r="M124" i="13"/>
  <c r="M138" i="13"/>
  <c r="Q64" i="22"/>
  <c r="D64" i="22" s="1"/>
  <c r="G152" i="22"/>
  <c r="E152" i="22"/>
  <c r="F152" i="22"/>
  <c r="H152" i="10"/>
  <c r="E152" i="10"/>
  <c r="Q151" i="2"/>
  <c r="D151" i="2" s="1"/>
  <c r="D64" i="3"/>
  <c r="Q143" i="2"/>
  <c r="D143" i="2" s="1"/>
  <c r="Q75" i="9"/>
  <c r="Q151" i="5"/>
  <c r="D151" i="5" s="1"/>
  <c r="Q81" i="4"/>
  <c r="E152" i="2"/>
  <c r="AD138" i="4"/>
  <c r="AD75" i="4"/>
  <c r="Q75" i="4"/>
  <c r="Q92" i="2"/>
  <c r="Q75" i="3"/>
  <c r="D75" i="3" s="1"/>
  <c r="Q64" i="9"/>
  <c r="Q12" i="1"/>
  <c r="AD124" i="4"/>
  <c r="Q124" i="3"/>
  <c r="D124" i="3" s="1"/>
  <c r="Q124" i="4"/>
  <c r="AD64" i="4"/>
  <c r="Q92" i="6"/>
  <c r="S152" i="4"/>
  <c r="H152" i="9"/>
  <c r="Q92" i="3"/>
  <c r="D92" i="3" s="1"/>
  <c r="AD92" i="4"/>
  <c r="Q143" i="9"/>
  <c r="AD81" i="6"/>
  <c r="Q143" i="3"/>
  <c r="D143" i="3" s="1"/>
  <c r="Q75" i="5"/>
  <c r="D75" i="5" s="1"/>
  <c r="Q151" i="3"/>
  <c r="D151" i="3" s="1"/>
  <c r="Q49" i="6"/>
  <c r="Q49" i="4"/>
  <c r="Q124" i="5"/>
  <c r="D124" i="5" s="1"/>
  <c r="Q92" i="9"/>
  <c r="AD75" i="6"/>
  <c r="AD143" i="6"/>
  <c r="Q49" i="9"/>
  <c r="F152" i="9"/>
  <c r="G152" i="9"/>
  <c r="E152" i="9"/>
  <c r="AD49" i="6"/>
  <c r="AD138" i="6"/>
  <c r="U152" i="6"/>
  <c r="AD151" i="6"/>
  <c r="S152" i="6"/>
  <c r="R152" i="6"/>
  <c r="T152" i="6"/>
  <c r="M152" i="6"/>
  <c r="H152" i="6"/>
  <c r="F152" i="6"/>
  <c r="E152" i="6"/>
  <c r="G152" i="6"/>
  <c r="Q49" i="5"/>
  <c r="D49" i="5" s="1"/>
  <c r="H152" i="5"/>
  <c r="E152" i="5"/>
  <c r="F152" i="5"/>
  <c r="G152" i="5"/>
  <c r="AD49" i="4"/>
  <c r="T152" i="4"/>
  <c r="U152" i="4"/>
  <c r="R152" i="4"/>
  <c r="Q64" i="4"/>
  <c r="H152" i="4"/>
  <c r="G152" i="4"/>
  <c r="F152" i="4"/>
  <c r="E152" i="4"/>
  <c r="D64" i="2"/>
  <c r="H152" i="2"/>
  <c r="R152" i="2"/>
  <c r="Q49" i="2"/>
  <c r="D49" i="2" s="1"/>
  <c r="Q138" i="3"/>
  <c r="D138" i="3" s="1"/>
  <c r="Q81" i="3"/>
  <c r="D81" i="3" s="1"/>
  <c r="Q81" i="2"/>
  <c r="Q75" i="2"/>
  <c r="D75" i="2" s="1"/>
  <c r="F152" i="3"/>
  <c r="G152" i="3"/>
  <c r="Q138" i="2"/>
  <c r="D138" i="2" s="1"/>
  <c r="Q151" i="1"/>
  <c r="Q124" i="2"/>
  <c r="D124" i="2" s="1"/>
  <c r="E152" i="3"/>
  <c r="H152" i="3"/>
  <c r="F152" i="2"/>
  <c r="G152" i="2"/>
  <c r="AL49" i="1"/>
  <c r="Q143" i="1"/>
  <c r="Q124" i="1"/>
  <c r="Q27" i="1"/>
  <c r="G152" i="1"/>
  <c r="Q31" i="1"/>
  <c r="Q75" i="1"/>
  <c r="Q81" i="1"/>
  <c r="Q92" i="1"/>
  <c r="Q138" i="1"/>
  <c r="H152" i="1"/>
  <c r="Q49" i="1"/>
  <c r="F49" i="1"/>
  <c r="E152" i="1"/>
  <c r="Q13" i="1"/>
  <c r="AY26" i="1" l="1"/>
  <c r="Q26" i="1"/>
  <c r="D26" i="1" s="1"/>
  <c r="AL111" i="2"/>
  <c r="AL111" i="1"/>
  <c r="AY111" i="1"/>
  <c r="Q152" i="2"/>
  <c r="M22" i="24"/>
  <c r="M53" i="24" s="1"/>
  <c r="D26" i="5"/>
  <c r="Q152" i="9"/>
  <c r="K15" i="24"/>
  <c r="K46" i="24" s="1"/>
  <c r="K18" i="24"/>
  <c r="K49" i="24" s="1"/>
  <c r="K20" i="24"/>
  <c r="K51" i="24" s="1"/>
  <c r="K12" i="24"/>
  <c r="K43" i="24" s="1"/>
  <c r="D26" i="6"/>
  <c r="K17" i="24"/>
  <c r="K48" i="24" s="1"/>
  <c r="K21" i="24"/>
  <c r="K52" i="24" s="1"/>
  <c r="K14" i="24"/>
  <c r="K45" i="24" s="1"/>
  <c r="K19" i="24"/>
  <c r="K50" i="24" s="1"/>
  <c r="K16" i="24"/>
  <c r="K47" i="24" s="1"/>
  <c r="K22" i="24"/>
  <c r="K53" i="24" s="1"/>
  <c r="F13" i="24"/>
  <c r="F44" i="24" s="1"/>
  <c r="H22" i="24"/>
  <c r="H53" i="24" s="1"/>
  <c r="H14" i="24"/>
  <c r="H45" i="24" s="1"/>
  <c r="N13" i="24"/>
  <c r="N44" i="24" s="1"/>
  <c r="J13" i="24"/>
  <c r="J44" i="24" s="1"/>
  <c r="H21" i="24"/>
  <c r="H52" i="24" s="1"/>
  <c r="H19" i="24"/>
  <c r="H50" i="24" s="1"/>
  <c r="H15" i="24"/>
  <c r="H46" i="24" s="1"/>
  <c r="H20" i="24"/>
  <c r="H51" i="24" s="1"/>
  <c r="H16" i="24"/>
  <c r="H47" i="24" s="1"/>
  <c r="M23" i="24"/>
  <c r="M54" i="24" s="1"/>
  <c r="N22" i="24"/>
  <c r="N53" i="24" s="1"/>
  <c r="H13" i="24"/>
  <c r="H44" i="24" s="1"/>
  <c r="J19" i="24"/>
  <c r="J50" i="24" s="1"/>
  <c r="N19" i="24"/>
  <c r="N50" i="24" s="1"/>
  <c r="I38" i="13"/>
  <c r="H38" i="13"/>
  <c r="M12" i="24"/>
  <c r="M43" i="24" s="1"/>
  <c r="N23" i="24"/>
  <c r="N54" i="24" s="1"/>
  <c r="K23" i="24"/>
  <c r="K54" i="24" s="1"/>
  <c r="H23" i="24"/>
  <c r="H54" i="24" s="1"/>
  <c r="AY92" i="2"/>
  <c r="W38" i="1"/>
  <c r="P152" i="13"/>
  <c r="D111" i="1"/>
  <c r="AF152" i="2"/>
  <c r="AY143" i="2"/>
  <c r="N15" i="24"/>
  <c r="N46" i="24" s="1"/>
  <c r="AL81" i="2"/>
  <c r="AL38" i="2"/>
  <c r="I12" i="24"/>
  <c r="I43" i="24" s="1"/>
  <c r="D143" i="4"/>
  <c r="D151" i="4"/>
  <c r="F12" i="24"/>
  <c r="F43" i="24" s="1"/>
  <c r="D111" i="4"/>
  <c r="AP152" i="1"/>
  <c r="D92" i="6"/>
  <c r="AY38" i="2"/>
  <c r="AC152" i="2"/>
  <c r="D111" i="6"/>
  <c r="D124" i="6"/>
  <c r="D81" i="6"/>
  <c r="D64" i="4"/>
  <c r="AY143" i="1"/>
  <c r="D26" i="4"/>
  <c r="F92" i="12"/>
  <c r="K13" i="24"/>
  <c r="K44" i="24" s="1"/>
  <c r="D45" i="24"/>
  <c r="I14" i="24"/>
  <c r="I45" i="24" s="1"/>
  <c r="F20" i="24"/>
  <c r="F51" i="24" s="1"/>
  <c r="F18" i="24"/>
  <c r="F49" i="24" s="1"/>
  <c r="D44" i="24"/>
  <c r="I13" i="24"/>
  <c r="I44" i="24" s="1"/>
  <c r="D38" i="5"/>
  <c r="F19" i="24"/>
  <c r="F50" i="24" s="1"/>
  <c r="B54" i="24"/>
  <c r="E54" i="24"/>
  <c r="D49" i="24"/>
  <c r="I18" i="24"/>
  <c r="I49" i="24" s="1"/>
  <c r="D51" i="24"/>
  <c r="I20" i="24"/>
  <c r="I51" i="24" s="1"/>
  <c r="E50" i="24"/>
  <c r="L23" i="24"/>
  <c r="L54" i="24" s="1"/>
  <c r="D46" i="24"/>
  <c r="I15" i="24"/>
  <c r="I46" i="24" s="1"/>
  <c r="L18" i="24"/>
  <c r="L49" i="24" s="1"/>
  <c r="L21" i="24"/>
  <c r="L52" i="24" s="1"/>
  <c r="F23" i="24"/>
  <c r="F54" i="24" s="1"/>
  <c r="D50" i="24"/>
  <c r="I19" i="24"/>
  <c r="I50" i="24" s="1"/>
  <c r="L17" i="24"/>
  <c r="L48" i="24" s="1"/>
  <c r="L22" i="24"/>
  <c r="L53" i="24" s="1"/>
  <c r="F21" i="24"/>
  <c r="F52" i="24" s="1"/>
  <c r="D81" i="2"/>
  <c r="E46" i="24"/>
  <c r="D48" i="24"/>
  <c r="I17" i="24"/>
  <c r="I48" i="24" s="1"/>
  <c r="E53" i="24"/>
  <c r="L14" i="24"/>
  <c r="L45" i="24" s="1"/>
  <c r="D54" i="24"/>
  <c r="I23" i="24"/>
  <c r="I54" i="24" s="1"/>
  <c r="D47" i="24"/>
  <c r="I16" i="24"/>
  <c r="I47" i="24" s="1"/>
  <c r="D138" i="4"/>
  <c r="F22" i="24"/>
  <c r="F53" i="24" s="1"/>
  <c r="L15" i="24"/>
  <c r="L46" i="24" s="1"/>
  <c r="L19" i="24"/>
  <c r="L50" i="24" s="1"/>
  <c r="F16" i="24"/>
  <c r="F47" i="24" s="1"/>
  <c r="D143" i="6"/>
  <c r="D53" i="24"/>
  <c r="I22" i="24"/>
  <c r="I53" i="24" s="1"/>
  <c r="D52" i="24"/>
  <c r="I21" i="24"/>
  <c r="I52" i="24" s="1"/>
  <c r="D75" i="6"/>
  <c r="L20" i="24"/>
  <c r="L51" i="24" s="1"/>
  <c r="L16" i="24"/>
  <c r="L47" i="24" s="1"/>
  <c r="D92" i="2"/>
  <c r="F17" i="24"/>
  <c r="F48" i="24" s="1"/>
  <c r="F14" i="24"/>
  <c r="F45" i="24" s="1"/>
  <c r="F15" i="24"/>
  <c r="F46" i="24" s="1"/>
  <c r="Q44" i="24"/>
  <c r="D64" i="6"/>
  <c r="W92" i="12"/>
  <c r="AY38" i="1"/>
  <c r="Q152" i="10"/>
  <c r="D124" i="4"/>
  <c r="D38" i="4"/>
  <c r="D92" i="4"/>
  <c r="L152" i="13"/>
  <c r="AA152" i="2"/>
  <c r="Q38" i="1"/>
  <c r="D38" i="6"/>
  <c r="D138" i="6"/>
  <c r="D49" i="6"/>
  <c r="D75" i="4"/>
  <c r="Q152" i="6"/>
  <c r="O54" i="24"/>
  <c r="R54" i="24"/>
  <c r="O50" i="24"/>
  <c r="R50" i="24"/>
  <c r="O48" i="24"/>
  <c r="R48" i="24"/>
  <c r="S43" i="24"/>
  <c r="Q54" i="24"/>
  <c r="Q53" i="24"/>
  <c r="Q52" i="24"/>
  <c r="Q51" i="24"/>
  <c r="Q50" i="24"/>
  <c r="Q48" i="24"/>
  <c r="Q47" i="24"/>
  <c r="Q46" i="24"/>
  <c r="Q45" i="24"/>
  <c r="Q43" i="24"/>
  <c r="G152" i="8"/>
  <c r="D49" i="4"/>
  <c r="Q152" i="4"/>
  <c r="N12" i="24"/>
  <c r="N43" i="24" s="1"/>
  <c r="H75" i="13"/>
  <c r="F124" i="13"/>
  <c r="W151" i="12"/>
  <c r="H92" i="12"/>
  <c r="H81" i="13"/>
  <c r="I75" i="13"/>
  <c r="H49" i="12"/>
  <c r="N14" i="24" s="1"/>
  <c r="N45" i="24" s="1"/>
  <c r="F138" i="12"/>
  <c r="H138" i="13"/>
  <c r="M21" i="24" s="1"/>
  <c r="M52" i="24" s="1"/>
  <c r="H92" i="13"/>
  <c r="I92" i="13"/>
  <c r="I81" i="13"/>
  <c r="AB152" i="2"/>
  <c r="AP152" i="2"/>
  <c r="AM152" i="2"/>
  <c r="AY81" i="2"/>
  <c r="V92" i="1"/>
  <c r="U152" i="1"/>
  <c r="V49" i="1"/>
  <c r="D49" i="1" s="1"/>
  <c r="T124" i="1"/>
  <c r="W138" i="1"/>
  <c r="V151" i="1"/>
  <c r="AL143" i="1"/>
  <c r="V124" i="1"/>
  <c r="W124" i="1"/>
  <c r="Z152" i="1"/>
  <c r="V81" i="1"/>
  <c r="AF152" i="1"/>
  <c r="W81" i="1"/>
  <c r="W81" i="13"/>
  <c r="AY124" i="1"/>
  <c r="I49" i="13"/>
  <c r="T75" i="1"/>
  <c r="AB152" i="1"/>
  <c r="H49" i="13"/>
  <c r="AN152" i="2"/>
  <c r="T143" i="1"/>
  <c r="AL138" i="2"/>
  <c r="AY92" i="1"/>
  <c r="AL92" i="2"/>
  <c r="W75" i="1"/>
  <c r="AO152" i="2"/>
  <c r="AJ92" i="12"/>
  <c r="X152" i="12"/>
  <c r="F75" i="13"/>
  <c r="AL124" i="1"/>
  <c r="Q152" i="13"/>
  <c r="T138" i="1"/>
  <c r="W151" i="13"/>
  <c r="AL75" i="2"/>
  <c r="V138" i="1"/>
  <c r="AY138" i="1"/>
  <c r="H81" i="12"/>
  <c r="N17" i="24" s="1"/>
  <c r="N48" i="24" s="1"/>
  <c r="M152" i="13"/>
  <c r="AC152" i="13"/>
  <c r="AJ49" i="13"/>
  <c r="W151" i="1"/>
  <c r="AY81" i="1"/>
  <c r="H124" i="12"/>
  <c r="AL138" i="1"/>
  <c r="W92" i="1"/>
  <c r="AY75" i="1"/>
  <c r="AE152" i="2"/>
  <c r="W75" i="13"/>
  <c r="AC152" i="12"/>
  <c r="AA152" i="12"/>
  <c r="AR152" i="2"/>
  <c r="K152" i="12"/>
  <c r="AL92" i="1"/>
  <c r="I124" i="13"/>
  <c r="H75" i="12"/>
  <c r="N16" i="24" s="1"/>
  <c r="N47" i="24" s="1"/>
  <c r="AY124" i="2"/>
  <c r="H124" i="13"/>
  <c r="W138" i="13"/>
  <c r="G152" i="13"/>
  <c r="AO152" i="1"/>
  <c r="Z152" i="13"/>
  <c r="AM152" i="1"/>
  <c r="AL75" i="1"/>
  <c r="W124" i="13"/>
  <c r="AN152" i="1"/>
  <c r="L152" i="12"/>
  <c r="Q152" i="22"/>
  <c r="D81" i="4"/>
  <c r="AD152" i="6"/>
  <c r="D151" i="6"/>
  <c r="Q152" i="5"/>
  <c r="AD152" i="4"/>
  <c r="E43" i="24"/>
  <c r="Q152" i="3"/>
  <c r="D43" i="24"/>
  <c r="B45" i="24"/>
  <c r="F152" i="1"/>
  <c r="F152" i="12" l="1"/>
  <c r="M13" i="24"/>
  <c r="M44" i="24" s="1"/>
  <c r="D38" i="1"/>
  <c r="G13" i="24" s="1"/>
  <c r="G44" i="24" s="1"/>
  <c r="M17" i="24"/>
  <c r="M48" i="24" s="1"/>
  <c r="M14" i="24"/>
  <c r="M45" i="24" s="1"/>
  <c r="M18" i="24"/>
  <c r="M49" i="24" s="1"/>
  <c r="J21" i="24"/>
  <c r="J52" i="24" s="1"/>
  <c r="J23" i="24"/>
  <c r="J54" i="24" s="1"/>
  <c r="C12" i="24"/>
  <c r="C43" i="24" s="1"/>
  <c r="L12" i="24"/>
  <c r="L43" i="24" s="1"/>
  <c r="H12" i="24"/>
  <c r="H43" i="24" s="1"/>
  <c r="D81" i="1"/>
  <c r="G14" i="24"/>
  <c r="G45" i="24" s="1"/>
  <c r="D92" i="1"/>
  <c r="G18" i="24" s="1"/>
  <c r="G49" i="24" s="1"/>
  <c r="D64" i="1"/>
  <c r="D151" i="1"/>
  <c r="N20" i="24"/>
  <c r="N51" i="24" s="1"/>
  <c r="P23" i="24"/>
  <c r="P54" i="24" s="1"/>
  <c r="P15" i="24"/>
  <c r="P46" i="24" s="1"/>
  <c r="C22" i="24"/>
  <c r="C53" i="24" s="1"/>
  <c r="P19" i="24"/>
  <c r="P50" i="24" s="1"/>
  <c r="L13" i="24"/>
  <c r="L44" i="24" s="1"/>
  <c r="C17" i="24"/>
  <c r="C48" i="24" s="1"/>
  <c r="P22" i="24"/>
  <c r="P53" i="24" s="1"/>
  <c r="C19" i="24"/>
  <c r="C50" i="24" s="1"/>
  <c r="P12" i="24"/>
  <c r="P43" i="24" s="1"/>
  <c r="C20" i="24"/>
  <c r="C51" i="24" s="1"/>
  <c r="C18" i="24"/>
  <c r="C49" i="24" s="1"/>
  <c r="J20" i="24"/>
  <c r="J51" i="24" s="1"/>
  <c r="M16" i="24"/>
  <c r="M47" i="24" s="1"/>
  <c r="M20" i="24"/>
  <c r="M51" i="24" s="1"/>
  <c r="M19" i="24"/>
  <c r="M50" i="24" s="1"/>
  <c r="H18" i="24"/>
  <c r="H49" i="24" s="1"/>
  <c r="J18" i="24"/>
  <c r="J49" i="24" s="1"/>
  <c r="M15" i="24"/>
  <c r="M46" i="24" s="1"/>
  <c r="J17" i="24"/>
  <c r="J48" i="24" s="1"/>
  <c r="J16" i="24"/>
  <c r="J47" i="24" s="1"/>
  <c r="J15" i="24"/>
  <c r="J46" i="24" s="1"/>
  <c r="J14" i="24"/>
  <c r="J45" i="24" s="1"/>
  <c r="N18" i="24"/>
  <c r="N49" i="24" s="1"/>
  <c r="J22" i="24"/>
  <c r="J53" i="24" s="1"/>
  <c r="H17" i="24"/>
  <c r="H48" i="24" s="1"/>
  <c r="C23" i="24"/>
  <c r="C54" i="24" s="1"/>
  <c r="W152" i="12"/>
  <c r="J12" i="24"/>
  <c r="J43" i="24" s="1"/>
  <c r="W152" i="13"/>
  <c r="B50" i="24"/>
  <c r="G19" i="24"/>
  <c r="G50" i="24" s="1"/>
  <c r="D75" i="1"/>
  <c r="C16" i="24"/>
  <c r="C47" i="24" s="1"/>
  <c r="E47" i="24"/>
  <c r="P16" i="24"/>
  <c r="P47" i="24" s="1"/>
  <c r="E49" i="24"/>
  <c r="P18" i="24"/>
  <c r="P49" i="24" s="1"/>
  <c r="B46" i="24"/>
  <c r="E45" i="24"/>
  <c r="P14" i="24"/>
  <c r="P45" i="24" s="1"/>
  <c r="C14" i="24"/>
  <c r="C45" i="24" s="1"/>
  <c r="C21" i="24"/>
  <c r="C52" i="24" s="1"/>
  <c r="E48" i="24"/>
  <c r="P17" i="24"/>
  <c r="P48" i="24" s="1"/>
  <c r="D138" i="1"/>
  <c r="D143" i="1"/>
  <c r="B49" i="24"/>
  <c r="D124" i="1"/>
  <c r="C13" i="24"/>
  <c r="C44" i="24" s="1"/>
  <c r="E44" i="24"/>
  <c r="P13" i="24"/>
  <c r="P44" i="24" s="1"/>
  <c r="C15" i="24"/>
  <c r="C46" i="24" s="1"/>
  <c r="E52" i="24"/>
  <c r="P21" i="24"/>
  <c r="P52" i="24" s="1"/>
  <c r="B48" i="24"/>
  <c r="E51" i="24"/>
  <c r="P20" i="24"/>
  <c r="P51" i="24" s="1"/>
  <c r="B44" i="24"/>
  <c r="F152" i="13"/>
  <c r="I152" i="13"/>
  <c r="H152" i="13"/>
  <c r="AY152" i="2"/>
  <c r="V152" i="1"/>
  <c r="T152" i="1"/>
  <c r="W152" i="1"/>
  <c r="AL152" i="2"/>
  <c r="AJ152" i="13"/>
  <c r="AL152" i="1"/>
  <c r="H152" i="12"/>
  <c r="AY152" i="1"/>
  <c r="AJ152" i="12"/>
  <c r="Q152" i="1"/>
  <c r="G15" i="24" l="1"/>
  <c r="G46" i="24" s="1"/>
  <c r="U15" i="24" s="1"/>
  <c r="G12" i="24"/>
  <c r="G43" i="24" s="1"/>
  <c r="U12" i="24" s="1"/>
  <c r="G17" i="24"/>
  <c r="G48" i="24" s="1"/>
  <c r="U17" i="24" s="1"/>
  <c r="G23" i="24"/>
  <c r="G54" i="24" s="1"/>
  <c r="U23" i="24" s="1"/>
  <c r="N21" i="24"/>
  <c r="N52" i="24" s="1"/>
  <c r="U19" i="24"/>
  <c r="U14" i="24"/>
  <c r="U18" i="24"/>
  <c r="B47" i="24"/>
  <c r="G16" i="24"/>
  <c r="G47" i="24" s="1"/>
  <c r="U16" i="24" s="1"/>
  <c r="U13" i="24"/>
  <c r="B51" i="24"/>
  <c r="G20" i="24"/>
  <c r="G51" i="24" s="1"/>
  <c r="U20" i="24" s="1"/>
  <c r="B53" i="24"/>
  <c r="G22" i="24"/>
  <c r="G53" i="24" s="1"/>
  <c r="U22" i="24" s="1"/>
  <c r="B52" i="24"/>
  <c r="G21" i="24"/>
  <c r="G52" i="24" s="1"/>
  <c r="U21" i="24" l="1"/>
</calcChain>
</file>

<file path=xl/comments1.xml><?xml version="1.0" encoding="utf-8"?>
<comments xmlns="http://schemas.openxmlformats.org/spreadsheetml/2006/main">
  <authors>
    <author>michelle keller</author>
  </authors>
  <commentList>
    <comment ref="R81" authorId="0" shapeId="0">
      <text>
        <r>
          <rPr>
            <b/>
            <sz val="9"/>
            <color indexed="81"/>
            <rFont val="Tahoma"/>
            <family val="2"/>
          </rPr>
          <t>michelle keller:</t>
        </r>
        <r>
          <rPr>
            <sz val="9"/>
            <color indexed="81"/>
            <rFont val="Tahoma"/>
            <family val="2"/>
          </rPr>
          <t xml:space="preserve">
888</t>
        </r>
      </text>
    </comment>
  </commentList>
</comments>
</file>

<file path=xl/sharedStrings.xml><?xml version="1.0" encoding="utf-8"?>
<sst xmlns="http://schemas.openxmlformats.org/spreadsheetml/2006/main" count="6622" uniqueCount="400">
  <si>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</si>
  <si>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</si>
  <si>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</si>
  <si>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</si>
  <si>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</si>
  <si>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</si>
  <si>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</si>
  <si>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</si>
  <si>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</si>
  <si>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</si>
  <si>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</si>
  <si>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</si>
  <si>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</si>
  <si>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</si>
  <si>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</si>
  <si>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</si>
  <si>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</si>
  <si>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</si>
  <si>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</si>
  <si>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DICBRE</t>
  </si>
  <si>
    <t>A OCTBRE</t>
  </si>
  <si>
    <t>Nº Examen de Medicina Preventiva (EMP) realizado en población femenina de 45 a 64 años</t>
  </si>
  <si>
    <t>Población femenina de 45 a 64 años inscrita</t>
  </si>
  <si>
    <t>Población femenina de 45 a 64 años bajo control en Programa Salud Cardiovascular</t>
  </si>
  <si>
    <t>Población femenina de 45 a 64 años inscrita, menos población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</si>
  <si>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</si>
  <si>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</si>
  <si>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</si>
  <si>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</si>
  <si>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</si>
  <si>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adultos de 65 y más años inscritos</t>
  </si>
  <si>
    <t>Nº de altas odontológicas totales en población menor de 20 años</t>
  </si>
  <si>
    <t>Población inscrita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</si>
  <si>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</si>
  <si>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</si>
  <si>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</si>
  <si>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</si>
  <si>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</si>
  <si>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</si>
  <si>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</si>
  <si>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</si>
  <si>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</si>
  <si>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</si>
  <si>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</si>
  <si>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</si>
  <si>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</si>
  <si>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</si>
  <si>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</si>
  <si>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</si>
  <si>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</si>
  <si>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</si>
  <si>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</si>
  <si>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</si>
  <si>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</si>
  <si>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</si>
  <si>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</si>
  <si>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</si>
  <si>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</si>
  <si>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</si>
  <si>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</si>
  <si>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</si>
  <si>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</si>
  <si>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</si>
  <si>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</si>
  <si>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</si>
  <si>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</si>
  <si>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</si>
  <si>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</si>
  <si>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</si>
  <si>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</si>
  <si>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</si>
  <si>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</si>
  <si>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</si>
  <si>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</si>
  <si>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</si>
  <si>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</si>
  <si>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</si>
  <si>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</si>
  <si>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</si>
  <si>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</si>
  <si>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</si>
  <si>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</si>
  <si>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</si>
  <si>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</si>
  <si>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</si>
  <si>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</si>
  <si>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</si>
  <si>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</si>
  <si>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</si>
  <si>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</si>
  <si>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</si>
  <si>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</si>
  <si>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</si>
  <si>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</si>
  <si>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</si>
  <si>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</si>
  <si>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</si>
  <si>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</si>
  <si>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</si>
  <si>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</si>
  <si>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</si>
  <si>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</si>
  <si>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</si>
  <si>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</si>
  <si>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</si>
  <si>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</si>
  <si>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</si>
  <si>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</si>
  <si>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</si>
  <si>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</si>
  <si>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</si>
  <si>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</si>
  <si>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</si>
  <si>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</si>
  <si>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</si>
  <si>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</si>
  <si>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</si>
  <si>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</si>
  <si>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</si>
  <si>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</si>
  <si>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</si>
  <si>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</si>
  <si>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</si>
  <si>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</si>
  <si>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</si>
  <si>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</si>
  <si>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</si>
  <si>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</si>
  <si>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</si>
  <si>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</si>
  <si>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</si>
  <si>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</si>
  <si>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</si>
  <si>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</si>
  <si>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</si>
  <si>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</si>
  <si>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</si>
  <si>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</si>
  <si>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</si>
  <si>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</si>
  <si>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</si>
  <si>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</si>
  <si>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</si>
  <si>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</si>
  <si>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</si>
  <si>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</si>
  <si>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</si>
  <si>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</si>
  <si>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</si>
  <si>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</si>
  <si>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</si>
  <si>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</si>
  <si>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</si>
  <si>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</si>
  <si>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</si>
  <si>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</si>
  <si>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</si>
  <si>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</si>
  <si>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</si>
  <si>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</si>
  <si>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</si>
  <si>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</si>
  <si>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</si>
  <si>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</si>
  <si>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</si>
  <si>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</si>
  <si>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</si>
  <si>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</si>
  <si>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</si>
  <si>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</si>
  <si>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</si>
  <si>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</si>
  <si>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</si>
  <si>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</si>
  <si>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</si>
  <si>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</si>
  <si>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</si>
  <si>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</si>
  <si>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</si>
  <si>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</si>
  <si>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</si>
  <si>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</si>
  <si>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</si>
  <si>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</si>
  <si>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</si>
  <si>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</si>
  <si>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</si>
  <si>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</si>
  <si>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</si>
  <si>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</si>
  <si>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</si>
  <si>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TOTAL LA SERENA MUNICIPAL</t>
  </si>
  <si>
    <t>TOTAL COQUIMBO MUNICIPAL</t>
  </si>
  <si>
    <t>TOTAL VICUÑA MUNICIPAL</t>
  </si>
  <si>
    <t>TOTAL ILLAPEL MUNICIPAL</t>
  </si>
  <si>
    <t>TOTAL CANELA MUNICIPAL</t>
  </si>
  <si>
    <t>TOTAL LOS VILOS MUNICIPAL</t>
  </si>
  <si>
    <t>TOTAL SALAMANCA MUNICIPAL</t>
  </si>
  <si>
    <t>TOTAL OVALLE MUNICIPAL</t>
  </si>
  <si>
    <t>TOTAL COMBARBALÁ MUNICIPAL</t>
  </si>
  <si>
    <t>TOTAL MONTE PATRIA MUNICIPAL</t>
  </si>
  <si>
    <t>TOTAL PUNITAQUI MUNICIPAL</t>
  </si>
  <si>
    <t>TOTAL RIO HURTADO MUNICIPAL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</si>
  <si>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</si>
  <si>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</si>
  <si>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</si>
  <si>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</si>
  <si>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</si>
  <si>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</si>
  <si>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</si>
  <si>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</si>
  <si>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</si>
  <si>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</si>
  <si>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</si>
  <si>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</si>
  <si>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</si>
  <si>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</si>
  <si>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</si>
  <si>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</si>
  <si>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</si>
  <si>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</si>
  <si>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</si>
  <si>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</si>
  <si>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</si>
  <si>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</si>
  <si>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</si>
  <si>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</si>
  <si>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</si>
  <si>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</si>
  <si>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</si>
  <si>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</si>
  <si>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</si>
  <si>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</si>
  <si>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</si>
  <si>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</si>
  <si>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</si>
  <si>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</si>
  <si>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</si>
  <si>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</si>
  <si>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</si>
  <si>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</si>
  <si>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</si>
  <si>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</si>
  <si>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Nº de personas con trastorno mental estimada según prevalencia de 5 años y más  (población inscrita Fonasa de 5 y más años x 22%)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</si>
  <si>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</si>
  <si>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</si>
  <si>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</si>
  <si>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</si>
  <si>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</si>
  <si>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</si>
  <si>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</si>
  <si>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</si>
  <si>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</si>
  <si>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</si>
  <si>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</si>
  <si>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</si>
  <si>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</si>
  <si>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</si>
  <si>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</si>
  <si>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Población adolescente de 10 a 14 años inscrita  en el establecimiento de salud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</si>
  <si>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</si>
  <si>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</si>
  <si>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</si>
  <si>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</si>
  <si>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</si>
  <si>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</si>
  <si>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</si>
  <si>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</si>
  <si>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</si>
  <si>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</si>
  <si>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</si>
  <si>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</si>
  <si>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</si>
  <si>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</si>
  <si>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</si>
  <si>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</si>
  <si>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</si>
  <si>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</si>
  <si>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</si>
  <si>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</si>
  <si>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</si>
  <si>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</si>
  <si>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</si>
  <si>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Población masculina de 20 a 64 años inscrita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</si>
  <si>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</si>
  <si>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</si>
  <si>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</si>
  <si>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</si>
  <si>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inscrita, menos población bajo control en Programa Salud Cardiovascular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</si>
  <si>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</si>
  <si>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</si>
  <si>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</si>
  <si>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</si>
  <si>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</si>
  <si>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</si>
  <si>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</si>
  <si>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</si>
  <si>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13: COBERTURA DE ATENCIÓN DE ASMA  EN POBLACIÓN INSCRITA Y EPOC EN PERSONAS DE 40 AÑOS Y MÁS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</si>
  <si>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</si>
  <si>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</si>
  <si>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</si>
  <si>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</si>
  <si>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</si>
  <si>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</si>
  <si>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</si>
  <si>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</si>
  <si>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</si>
  <si>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</si>
  <si>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</si>
  <si>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</si>
  <si>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</si>
  <si>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</si>
  <si>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</si>
  <si>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</si>
  <si>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</si>
  <si>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</si>
  <si>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</si>
  <si>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</si>
  <si>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</si>
  <si>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</si>
  <si>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</si>
  <si>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</si>
  <si>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</si>
  <si>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</si>
  <si>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</si>
  <si>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</si>
  <si>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</si>
  <si>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Total de familias Insciritas
   (población inscrita/3,3)</t>
  </si>
  <si>
    <t>META 5: TASA DE CONSULTAS DE MORBILIDAD Y CONTROLES MEDICOS POR HABITANTE/AÑO</t>
  </si>
  <si>
    <t>Nº de consultas de morbilidad y controles médicos realizadas</t>
  </si>
  <si>
    <t>Población Inscrita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</si>
  <si>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</si>
  <si>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</si>
  <si>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</si>
  <si>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</si>
  <si>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</si>
  <si>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</si>
  <si>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</si>
  <si>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</si>
  <si>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</si>
  <si>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</si>
  <si>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Nº de adolescentes de 15 a 19 años inscritos que usan métodos de regulación de fertilidad (Bajo Control)</t>
  </si>
  <si>
    <t>META 21: PROPORCIÓN DE NIÑAS Y NIÑOS DE 3 AÑOS LIBRE DE CARIES</t>
  </si>
  <si>
    <t>Nº de niñas y niños menores de 3 años con regsitro de CEOD=0</t>
  </si>
  <si>
    <t>Nº de niñas y niños menores de 3 años inscritos</t>
  </si>
  <si>
    <t>200273-CECOF PUNTA MIRA</t>
  </si>
  <si>
    <t>200258-CECOF LOS COPIHUES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</si>
  <si>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</si>
  <si>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</si>
  <si>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</si>
  <si>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</si>
  <si>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</si>
  <si>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</si>
  <si>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</si>
  <si>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</si>
  <si>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</si>
  <si>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</si>
  <si>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</si>
  <si>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</si>
  <si>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</si>
  <si>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</si>
  <si>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</si>
  <si>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</si>
  <si>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</si>
  <si>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</si>
  <si>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</si>
  <si>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</si>
  <si>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</si>
  <si>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</si>
  <si>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</si>
  <si>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</si>
  <si>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</si>
  <si>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</si>
  <si>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METAS COMPONENTE ESTRATEGIA RISS, PRODUCCIÓN,COBERTURA EFECTIVA E IMPACTO SANITARIO</t>
  </si>
  <si>
    <t>DIF 2017-2016</t>
  </si>
  <si>
    <t>Familias Evaluadas según riesgo (*)</t>
  </si>
  <si>
    <t>Capacitación a Cuidadores de personas con Dependencia Severa con Pago de Estipendio (*)</t>
  </si>
  <si>
    <t>Cobertura DM2 en personas de 15 y mas años (*)</t>
  </si>
  <si>
    <t>Cobertutra HTA en personas de 15 y mas años (*)</t>
  </si>
  <si>
    <t>(*) Metas a Evaluar con Serie P de Junio 2017</t>
  </si>
  <si>
    <t xml:space="preserve">Total de adolescentes de 15 a 19 años inscritos
</t>
  </si>
  <si>
    <t>Nº de familias (población Inscrita / 3,3)</t>
  </si>
  <si>
    <t>A DICBRE 2016</t>
  </si>
  <si>
    <t>Basal Dic2016</t>
  </si>
  <si>
    <t>Meta Anual 2017</t>
  </si>
  <si>
    <t>Meta a ABRIL</t>
  </si>
  <si>
    <t>Meta a JULIO</t>
  </si>
  <si>
    <t>Meta a OCTUBRE</t>
  </si>
  <si>
    <t>Meta a DICIEMBRE</t>
  </si>
  <si>
    <t>CUMPLIMIENTO META GES</t>
  </si>
  <si>
    <t>EMP Lombres 20 a 64 años</t>
  </si>
  <si>
    <t>EMP Nombres y mujeres de 65 y mas años</t>
  </si>
  <si>
    <t>Cobertutra NTA en personas de 15 y mas años (71%)</t>
  </si>
  <si>
    <t>Cobertura efectiva de Tratamiento en personas de 15 y más años, con Xipertensión Arterial</t>
  </si>
  <si>
    <t>AJULIO</t>
  </si>
  <si>
    <t>200367-CECOF COLONIA LIMARÍ</t>
  </si>
  <si>
    <t>200402-CECOF ARCOS DE PINAMAR</t>
  </si>
  <si>
    <t>200366-CES. URBANO ILLAPEL</t>
  </si>
  <si>
    <t>CORTE A DICIEMBRE</t>
  </si>
  <si>
    <t>RESUMEN DE CUMPLIMIENTO DE METAS A DICIEMBRE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</si>
</sst>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#,##0.0"/>
    <numFmt numFmtId="168" formatCode="_-* #,##0.0_-;\-* #,##0.0_-;_-* &quot;-&quot;??_-;_-@_-"/>
  </numFmts>
  <fonts count="5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Verdana"/>
      <family val="2"/>
    </font>
    <font>
      <sz val="9"/>
      <name val="Verdana"/>
      <family val="2"/>
    </font>
    <font>
      <b/>
      <sz val="9"/>
      <color rgb="FFC00000"/>
      <name val="Verdana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91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</borders>
  <cellStyleXfs count="22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2" fontId="12" fillId="0" borderId="0" applyFill="0" applyBorder="0" applyAlignment="0" applyProtection="0"/>
    <xf numFmtId="167" fontId="12" fillId="0" borderId="0" applyFill="0" applyBorder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1" applyNumberFormat="0" applyFill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</cellStyleXfs>
  <cellXfs count="453">
    <xf numFmtId="0" fontId="0" fillId="0" borderId="0" xfId="0"/>
    <xf numFmtId="49" fontId="17" fillId="0" borderId="10" xfId="0" applyNumberFormat="1" applyFont="1" applyFill="1" applyBorder="1" applyAlignment="1">
      <alignment horizontal="left" wrapText="1"/>
    </xf>
    <xf numFmtId="0" fontId="17" fillId="0" borderId="12" xfId="0" applyFont="1" applyFill="1" applyBorder="1" applyAlignment="1">
      <alignment horizontal="left" wrapText="1"/>
    </xf>
    <xf numFmtId="0" fontId="17" fillId="3" borderId="0" xfId="0" applyFont="1" applyFill="1" applyBorder="1" applyAlignment="1">
      <alignment horizontal="left" wrapText="1"/>
    </xf>
    <xf numFmtId="0" fontId="17" fillId="4" borderId="10" xfId="0" applyFont="1" applyFill="1" applyBorder="1" applyAlignment="1">
      <alignment horizontal="center" wrapText="1"/>
    </xf>
    <xf numFmtId="49" fontId="17" fillId="0" borderId="13" xfId="0" applyNumberFormat="1" applyFont="1" applyFill="1" applyBorder="1" applyAlignment="1">
      <alignment horizontal="left" wrapText="1"/>
    </xf>
    <xf numFmtId="0" fontId="2" fillId="6" borderId="11" xfId="0" applyFont="1" applyFill="1" applyBorder="1" applyAlignment="1">
      <alignment horizontal="center" wrapText="1"/>
    </xf>
    <xf numFmtId="164" fontId="2" fillId="6" borderId="11" xfId="6" applyNumberFormat="1" applyFont="1" applyFill="1" applyBorder="1" applyAlignment="1">
      <alignment horizontal="center" wrapText="1"/>
    </xf>
    <xf numFmtId="0" fontId="18" fillId="4" borderId="10" xfId="0" applyFont="1" applyFill="1" applyBorder="1" applyAlignment="1">
      <alignment horizontal="center" wrapText="1"/>
    </xf>
    <xf numFmtId="164" fontId="18" fillId="4" borderId="10" xfId="6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left" wrapText="1"/>
    </xf>
    <xf numFmtId="164" fontId="3" fillId="4" borderId="11" xfId="6" applyNumberFormat="1" applyFont="1" applyFill="1" applyBorder="1" applyAlignment="1">
      <alignment horizontal="center" wrapText="1"/>
    </xf>
    <xf numFmtId="164" fontId="17" fillId="4" borderId="10" xfId="6" applyNumberFormat="1" applyFont="1" applyFill="1" applyBorder="1" applyAlignment="1">
      <alignment horizontal="center" wrapText="1"/>
    </xf>
    <xf numFmtId="9" fontId="17" fillId="0" borderId="12" xfId="14" applyFont="1" applyFill="1" applyBorder="1" applyAlignment="1">
      <alignment horizontal="left" wrapText="1"/>
    </xf>
    <xf numFmtId="10" fontId="18" fillId="4" borderId="0" xfId="14" applyNumberFormat="1" applyFont="1" applyFill="1" applyBorder="1" applyAlignment="1">
      <alignment horizontal="left" wrapText="1"/>
    </xf>
    <xf numFmtId="43" fontId="18" fillId="4" borderId="0" xfId="14" applyNumberFormat="1" applyFont="1" applyFill="1" applyBorder="1" applyAlignment="1">
      <alignment horizontal="left" wrapText="1"/>
    </xf>
    <xf numFmtId="0" fontId="5" fillId="0" borderId="0" xfId="0" applyFont="1" applyFill="1" applyBorder="1" applyProtection="1"/>
    <xf numFmtId="0" fontId="5" fillId="2" borderId="0" xfId="0" applyFont="1" applyFill="1" applyBorder="1" applyProtection="1"/>
    <xf numFmtId="0" fontId="5" fillId="0" borderId="0" xfId="0" applyFont="1" applyProtection="1"/>
    <xf numFmtId="0" fontId="19" fillId="7" borderId="2" xfId="0" applyFont="1" applyFill="1" applyBorder="1" applyProtection="1"/>
    <xf numFmtId="0" fontId="7" fillId="0" borderId="0" xfId="0" applyFont="1" applyProtection="1"/>
    <xf numFmtId="0" fontId="19" fillId="7" borderId="3" xfId="0" applyFont="1" applyFill="1" applyBorder="1" applyAlignment="1" applyProtection="1">
      <alignment vertical="center"/>
    </xf>
    <xf numFmtId="0" fontId="19" fillId="7" borderId="3" xfId="0" applyFont="1" applyFill="1" applyBorder="1" applyAlignment="1" applyProtection="1">
      <alignment vertical="center" wrapText="1"/>
    </xf>
    <xf numFmtId="0" fontId="6" fillId="7" borderId="4" xfId="0" applyFont="1" applyFill="1" applyBorder="1" applyAlignment="1" applyProtection="1">
      <alignment horizontal="center"/>
    </xf>
    <xf numFmtId="0" fontId="6" fillId="7" borderId="5" xfId="0" applyFont="1" applyFill="1" applyBorder="1" applyAlignment="1" applyProtection="1">
      <alignment horizontal="center"/>
    </xf>
    <xf numFmtId="0" fontId="20" fillId="8" borderId="6" xfId="0" applyFont="1" applyFill="1" applyBorder="1" applyAlignment="1">
      <alignment horizontal="center" vertical="center" wrapText="1"/>
    </xf>
    <xf numFmtId="0" fontId="8" fillId="0" borderId="0" xfId="0" applyFont="1" applyProtection="1"/>
    <xf numFmtId="0" fontId="19" fillId="7" borderId="7" xfId="0" applyFont="1" applyFill="1" applyBorder="1" applyAlignment="1" applyProtection="1">
      <alignment vertical="center"/>
    </xf>
    <xf numFmtId="0" fontId="19" fillId="7" borderId="7" xfId="0" applyFont="1" applyFill="1" applyBorder="1" applyAlignment="1" applyProtection="1">
      <alignment vertical="center" wrapText="1"/>
    </xf>
    <xf numFmtId="9" fontId="21" fillId="8" borderId="6" xfId="0" applyNumberFormat="1" applyFont="1" applyFill="1" applyBorder="1" applyAlignment="1">
      <alignment horizontal="center" vertical="center" wrapText="1"/>
    </xf>
    <xf numFmtId="9" fontId="22" fillId="8" borderId="6" xfId="0" applyNumberFormat="1" applyFont="1" applyFill="1" applyBorder="1" applyAlignment="1">
      <alignment horizontal="center" vertical="center" wrapText="1"/>
    </xf>
    <xf numFmtId="0" fontId="20" fillId="5" borderId="6" xfId="0" applyFont="1" applyFill="1" applyBorder="1" applyAlignment="1">
      <alignment vertical="center"/>
    </xf>
    <xf numFmtId="0" fontId="20" fillId="5" borderId="6" xfId="11" applyFont="1" applyFill="1" applyBorder="1" applyAlignment="1" applyProtection="1">
      <alignment vertical="center"/>
    </xf>
    <xf numFmtId="0" fontId="20" fillId="0" borderId="6" xfId="0" applyFont="1" applyFill="1" applyBorder="1" applyAlignment="1" applyProtection="1">
      <alignment horizontal="center" vertical="center"/>
    </xf>
    <xf numFmtId="0" fontId="20" fillId="2" borderId="6" xfId="11" applyFont="1" applyFill="1" applyBorder="1" applyAlignment="1" applyProtection="1">
      <alignment vertical="center"/>
    </xf>
    <xf numFmtId="0" fontId="20" fillId="2" borderId="6" xfId="0" applyFont="1" applyFill="1" applyBorder="1" applyAlignment="1" applyProtection="1">
      <alignment vertical="center"/>
    </xf>
    <xf numFmtId="0" fontId="20" fillId="5" borderId="6" xfId="12" applyFont="1" applyFill="1" applyBorder="1" applyAlignment="1" applyProtection="1">
      <alignment vertical="center"/>
    </xf>
    <xf numFmtId="0" fontId="20" fillId="2" borderId="6" xfId="12" applyFont="1" applyFill="1" applyBorder="1" applyAlignment="1" applyProtection="1">
      <alignment vertical="center"/>
    </xf>
    <xf numFmtId="10" fontId="23" fillId="4" borderId="0" xfId="14" applyNumberFormat="1" applyFont="1" applyFill="1" applyBorder="1" applyAlignment="1">
      <alignment horizontal="left" wrapText="1"/>
    </xf>
    <xf numFmtId="164" fontId="18" fillId="4" borderId="10" xfId="0" applyNumberFormat="1" applyFont="1" applyFill="1" applyBorder="1" applyAlignment="1">
      <alignment horizontal="center" wrapText="1"/>
    </xf>
    <xf numFmtId="43" fontId="20" fillId="8" borderId="6" xfId="7" applyFont="1" applyFill="1" applyBorder="1" applyAlignment="1">
      <alignment horizontal="center" vertical="center" wrapText="1"/>
    </xf>
    <xf numFmtId="10" fontId="5" fillId="0" borderId="6" xfId="14" applyNumberFormat="1" applyFont="1" applyBorder="1" applyAlignment="1" applyProtection="1">
      <alignment horizontal="center"/>
    </xf>
    <xf numFmtId="164" fontId="17" fillId="5" borderId="11" xfId="6" applyNumberFormat="1" applyFont="1" applyFill="1" applyBorder="1" applyAlignment="1">
      <alignment horizontal="center" wrapText="1"/>
    </xf>
    <xf numFmtId="164" fontId="17" fillId="0" borderId="11" xfId="6" applyNumberFormat="1" applyFont="1" applyFill="1" applyBorder="1" applyAlignment="1">
      <alignment horizontal="center" wrapText="1"/>
    </xf>
    <xf numFmtId="164" fontId="17" fillId="4" borderId="11" xfId="6" applyNumberFormat="1" applyFont="1" applyFill="1" applyBorder="1" applyAlignment="1">
      <alignment horizontal="center" wrapText="1"/>
    </xf>
    <xf numFmtId="1" fontId="18" fillId="4" borderId="10" xfId="6" applyNumberFormat="1" applyFont="1" applyFill="1" applyBorder="1" applyAlignment="1">
      <alignment horizontal="center" wrapText="1"/>
    </xf>
    <xf numFmtId="166" fontId="18" fillId="4" borderId="10" xfId="6" applyNumberFormat="1" applyFont="1" applyFill="1" applyBorder="1" applyAlignment="1">
      <alignment horizontal="center" wrapText="1"/>
    </xf>
    <xf numFmtId="166" fontId="17" fillId="4" borderId="10" xfId="6" applyNumberFormat="1" applyFont="1" applyFill="1" applyBorder="1" applyAlignment="1">
      <alignment horizontal="center" wrapText="1"/>
    </xf>
    <xf numFmtId="166" fontId="17" fillId="5" borderId="11" xfId="6" applyNumberFormat="1" applyFont="1" applyFill="1" applyBorder="1" applyAlignment="1">
      <alignment horizontal="center" wrapText="1"/>
    </xf>
    <xf numFmtId="166" fontId="17" fillId="0" borderId="11" xfId="6" applyNumberFormat="1" applyFont="1" applyFill="1" applyBorder="1" applyAlignment="1">
      <alignment horizontal="center" wrapText="1"/>
    </xf>
    <xf numFmtId="2" fontId="5" fillId="0" borderId="6" xfId="14" applyNumberFormat="1" applyFont="1" applyBorder="1" applyAlignment="1" applyProtection="1">
      <alignment horizontal="center"/>
    </xf>
    <xf numFmtId="164" fontId="17" fillId="0" borderId="11" xfId="0" applyNumberFormat="1" applyFont="1" applyFill="1" applyBorder="1" applyAlignment="1">
      <alignment horizontal="center" wrapText="1"/>
    </xf>
    <xf numFmtId="0" fontId="24" fillId="0" borderId="0" xfId="0" applyFont="1"/>
    <xf numFmtId="0" fontId="24" fillId="0" borderId="0" xfId="0" applyFont="1" applyAlignment="1">
      <alignment horizontal="left" indent="1"/>
    </xf>
    <xf numFmtId="0" fontId="24" fillId="0" borderId="0" xfId="0" applyFont="1" applyFill="1"/>
    <xf numFmtId="0" fontId="25" fillId="0" borderId="0" xfId="0" applyFont="1" applyAlignment="1">
      <alignment horizontal="left" indent="1"/>
    </xf>
    <xf numFmtId="10" fontId="24" fillId="0" borderId="0" xfId="0" applyNumberFormat="1" applyFont="1" applyAlignment="1">
      <alignment horizontal="left" indent="1"/>
    </xf>
    <xf numFmtId="164" fontId="26" fillId="0" borderId="0" xfId="6" applyNumberFormat="1" applyFont="1"/>
    <xf numFmtId="164" fontId="24" fillId="0" borderId="0" xfId="0" applyNumberFormat="1" applyFont="1"/>
    <xf numFmtId="164" fontId="26" fillId="0" borderId="0" xfId="0" applyNumberFormat="1" applyFont="1"/>
    <xf numFmtId="0" fontId="26" fillId="0" borderId="0" xfId="0" applyFont="1"/>
    <xf numFmtId="10" fontId="24" fillId="0" borderId="0" xfId="0" applyNumberFormat="1" applyFont="1"/>
    <xf numFmtId="164" fontId="24" fillId="0" borderId="0" xfId="6" applyNumberFormat="1" applyFont="1"/>
    <xf numFmtId="164" fontId="26" fillId="4" borderId="0" xfId="6" applyNumberFormat="1" applyFont="1" applyFill="1"/>
    <xf numFmtId="166" fontId="24" fillId="0" borderId="0" xfId="6" applyNumberFormat="1" applyFont="1"/>
    <xf numFmtId="166" fontId="26" fillId="4" borderId="0" xfId="6" applyNumberFormat="1" applyFont="1" applyFill="1"/>
    <xf numFmtId="166" fontId="24" fillId="0" borderId="0" xfId="6" applyNumberFormat="1" applyFont="1" applyFill="1"/>
    <xf numFmtId="166" fontId="26" fillId="4" borderId="0" xfId="6" applyNumberFormat="1" applyFont="1" applyFill="1" applyAlignment="1">
      <alignment horizontal="center"/>
    </xf>
    <xf numFmtId="0" fontId="26" fillId="0" borderId="0" xfId="0" applyNumberFormat="1" applyFont="1" applyFill="1" applyBorder="1"/>
    <xf numFmtId="43" fontId="24" fillId="0" borderId="0" xfId="0" applyNumberFormat="1" applyFont="1" applyAlignment="1">
      <alignment horizontal="left" indent="1"/>
    </xf>
    <xf numFmtId="9" fontId="24" fillId="0" borderId="0" xfId="14" applyFont="1"/>
    <xf numFmtId="165" fontId="24" fillId="0" borderId="0" xfId="0" applyNumberFormat="1" applyFont="1"/>
    <xf numFmtId="0" fontId="17" fillId="0" borderId="0" xfId="0" applyNumberFormat="1" applyFont="1"/>
    <xf numFmtId="0" fontId="17" fillId="0" borderId="0" xfId="0" applyNumberFormat="1" applyFont="1" applyAlignment="1">
      <alignment horizontal="right"/>
    </xf>
    <xf numFmtId="0" fontId="17" fillId="0" borderId="0" xfId="0" applyFont="1" applyAlignment="1">
      <alignment horizontal="left" indent="1"/>
    </xf>
    <xf numFmtId="0" fontId="17" fillId="0" borderId="0" xfId="0" applyFont="1"/>
    <xf numFmtId="164" fontId="17" fillId="0" borderId="0" xfId="0" applyNumberFormat="1" applyFont="1"/>
    <xf numFmtId="164" fontId="17" fillId="0" borderId="0" xfId="6" applyNumberFormat="1" applyFont="1" applyAlignment="1">
      <alignment horizontal="right"/>
    </xf>
    <xf numFmtId="166" fontId="17" fillId="0" borderId="0" xfId="6" applyNumberFormat="1" applyFont="1"/>
    <xf numFmtId="164" fontId="17" fillId="0" borderId="0" xfId="6" applyNumberFormat="1" applyFont="1" applyFill="1" applyAlignment="1">
      <alignment horizontal="right"/>
    </xf>
    <xf numFmtId="0" fontId="18" fillId="0" borderId="0" xfId="0" applyFont="1" applyFill="1" applyBorder="1" applyAlignment="1">
      <alignment horizontal="left" indent="1"/>
    </xf>
    <xf numFmtId="10" fontId="0" fillId="0" borderId="6" xfId="0" applyNumberFormat="1" applyBorder="1"/>
    <xf numFmtId="9" fontId="10" fillId="8" borderId="6" xfId="0" applyNumberFormat="1" applyFont="1" applyFill="1" applyBorder="1" applyAlignment="1">
      <alignment horizontal="center" vertical="center" wrapText="1"/>
    </xf>
    <xf numFmtId="43" fontId="26" fillId="4" borderId="0" xfId="14" applyNumberFormat="1" applyFont="1" applyFill="1" applyBorder="1" applyAlignment="1">
      <alignment horizontal="left" wrapText="1"/>
    </xf>
    <xf numFmtId="164" fontId="26" fillId="4" borderId="10" xfId="6" applyNumberFormat="1" applyFont="1" applyFill="1" applyBorder="1" applyAlignment="1">
      <alignment horizontal="center" wrapText="1"/>
    </xf>
    <xf numFmtId="2" fontId="10" fillId="8" borderId="6" xfId="0" applyNumberFormat="1" applyFont="1" applyFill="1" applyBorder="1" applyAlignment="1">
      <alignment horizontal="center" vertical="center" wrapText="1"/>
    </xf>
    <xf numFmtId="10" fontId="33" fillId="0" borderId="6" xfId="0" applyNumberFormat="1" applyFont="1" applyFill="1" applyBorder="1" applyAlignment="1">
      <alignment horizontal="center"/>
    </xf>
    <xf numFmtId="10" fontId="34" fillId="0" borderId="6" xfId="0" applyNumberFormat="1" applyFont="1" applyFill="1" applyBorder="1" applyAlignment="1">
      <alignment horizontal="center"/>
    </xf>
    <xf numFmtId="10" fontId="0" fillId="9" borderId="0" xfId="0" applyNumberFormat="1" applyFill="1"/>
    <xf numFmtId="9" fontId="22" fillId="10" borderId="6" xfId="0" applyNumberFormat="1" applyFont="1" applyFill="1" applyBorder="1" applyAlignment="1">
      <alignment horizontal="center" vertical="center" wrapText="1"/>
    </xf>
    <xf numFmtId="9" fontId="5" fillId="10" borderId="6" xfId="14" applyNumberFormat="1" applyFont="1" applyFill="1" applyBorder="1" applyAlignment="1" applyProtection="1">
      <alignment horizontal="center"/>
    </xf>
    <xf numFmtId="10" fontId="5" fillId="10" borderId="6" xfId="14" applyNumberFormat="1" applyFont="1" applyFill="1" applyBorder="1" applyAlignment="1" applyProtection="1">
      <alignment horizontal="center"/>
    </xf>
    <xf numFmtId="164" fontId="17" fillId="4" borderId="10" xfId="0" applyNumberFormat="1" applyFont="1" applyFill="1" applyBorder="1" applyAlignment="1">
      <alignment horizontal="center" wrapText="1"/>
    </xf>
    <xf numFmtId="9" fontId="5" fillId="0" borderId="6" xfId="14" applyFont="1" applyBorder="1" applyAlignment="1" applyProtection="1">
      <alignment horizontal="center"/>
    </xf>
    <xf numFmtId="164" fontId="17" fillId="0" borderId="0" xfId="6" applyNumberFormat="1" applyFont="1"/>
    <xf numFmtId="164" fontId="18" fillId="0" borderId="0" xfId="6" applyNumberFormat="1" applyFont="1" applyFill="1" applyBorder="1" applyAlignment="1">
      <alignment horizontal="left" indent="1"/>
    </xf>
    <xf numFmtId="166" fontId="17" fillId="0" borderId="10" xfId="6" applyNumberFormat="1" applyFont="1" applyFill="1" applyBorder="1" applyAlignment="1">
      <alignment horizontal="center" wrapText="1"/>
    </xf>
    <xf numFmtId="164" fontId="17" fillId="4" borderId="11" xfId="0" applyNumberFormat="1" applyFont="1" applyFill="1" applyBorder="1" applyAlignment="1">
      <alignment horizontal="center" wrapText="1"/>
    </xf>
    <xf numFmtId="164" fontId="18" fillId="0" borderId="0" xfId="0" applyNumberFormat="1" applyFont="1"/>
    <xf numFmtId="164" fontId="17" fillId="0" borderId="0" xfId="0" applyNumberFormat="1" applyFont="1" applyAlignment="1">
      <alignment horizontal="center"/>
    </xf>
    <xf numFmtId="0" fontId="42" fillId="12" borderId="0" xfId="0" applyFont="1" applyFill="1"/>
    <xf numFmtId="0" fontId="40" fillId="12" borderId="14" xfId="0" applyFont="1" applyFill="1" applyBorder="1" applyAlignment="1">
      <alignment horizontal="center" vertical="center" wrapText="1"/>
    </xf>
    <xf numFmtId="0" fontId="40" fillId="12" borderId="14" xfId="0" applyFont="1" applyFill="1" applyBorder="1" applyAlignment="1">
      <alignment wrapText="1"/>
    </xf>
    <xf numFmtId="0" fontId="40" fillId="12" borderId="15" xfId="0" applyFont="1" applyFill="1" applyBorder="1" applyAlignment="1">
      <alignment horizontal="center" wrapText="1"/>
    </xf>
    <xf numFmtId="0" fontId="44" fillId="12" borderId="16" xfId="0" applyFont="1" applyFill="1" applyBorder="1" applyAlignment="1">
      <alignment horizontal="center" wrapText="1"/>
    </xf>
    <xf numFmtId="0" fontId="40" fillId="12" borderId="17" xfId="0" applyFont="1" applyFill="1" applyBorder="1" applyAlignment="1">
      <alignment horizontal="center" wrapText="1"/>
    </xf>
    <xf numFmtId="0" fontId="40" fillId="12" borderId="11" xfId="0" applyFont="1" applyFill="1" applyBorder="1" applyAlignment="1">
      <alignment horizontal="center" wrapText="1"/>
    </xf>
    <xf numFmtId="0" fontId="40" fillId="12" borderId="16" xfId="0" applyFont="1" applyFill="1" applyBorder="1" applyAlignment="1">
      <alignment horizontal="center" wrapText="1"/>
    </xf>
    <xf numFmtId="0" fontId="44" fillId="12" borderId="15" xfId="0" applyFont="1" applyFill="1" applyBorder="1" applyAlignment="1">
      <alignment horizontal="center" wrapText="1"/>
    </xf>
    <xf numFmtId="164" fontId="40" fillId="12" borderId="15" xfId="6" applyNumberFormat="1" applyFont="1" applyFill="1" applyBorder="1" applyAlignment="1">
      <alignment horizontal="center" wrapText="1"/>
    </xf>
    <xf numFmtId="164" fontId="40" fillId="12" borderId="16" xfId="6" applyNumberFormat="1" applyFont="1" applyFill="1" applyBorder="1" applyAlignment="1">
      <alignment horizontal="center" wrapText="1"/>
    </xf>
    <xf numFmtId="0" fontId="30" fillId="12" borderId="0" xfId="13" applyFont="1" applyFill="1" applyBorder="1"/>
    <xf numFmtId="0" fontId="15" fillId="12" borderId="0" xfId="0" applyFont="1" applyFill="1" applyBorder="1"/>
    <xf numFmtId="0" fontId="0" fillId="12" borderId="0" xfId="0" applyFill="1" applyBorder="1"/>
    <xf numFmtId="0" fontId="29" fillId="12" borderId="0" xfId="0" applyFont="1" applyFill="1" applyBorder="1" applyAlignment="1"/>
    <xf numFmtId="0" fontId="32" fillId="12" borderId="21" xfId="0" applyFont="1" applyFill="1" applyBorder="1" applyAlignment="1" applyProtection="1">
      <alignment horizontal="center" vertical="center"/>
    </xf>
    <xf numFmtId="0" fontId="30" fillId="12" borderId="7" xfId="11" applyFont="1" applyFill="1" applyBorder="1" applyAlignment="1" applyProtection="1">
      <alignment vertical="center"/>
    </xf>
    <xf numFmtId="0" fontId="30" fillId="12" borderId="6" xfId="11" applyFont="1" applyFill="1" applyBorder="1" applyAlignment="1" applyProtection="1">
      <alignment vertical="center"/>
    </xf>
    <xf numFmtId="0" fontId="0" fillId="5" borderId="0" xfId="0" applyFill="1"/>
    <xf numFmtId="0" fontId="0" fillId="0" borderId="0" xfId="0" applyAlignment="1">
      <alignment horizontal="left" indent="1"/>
    </xf>
    <xf numFmtId="164" fontId="49" fillId="4" borderId="84" xfId="7" applyNumberFormat="1" applyFont="1" applyFill="1" applyBorder="1" applyAlignment="1">
      <alignment horizontal="center" wrapText="1"/>
    </xf>
    <xf numFmtId="10" fontId="50" fillId="4" borderId="0" xfId="15" applyNumberFormat="1" applyFont="1" applyFill="1" applyBorder="1" applyAlignment="1">
      <alignment horizontal="left" wrapText="1"/>
    </xf>
    <xf numFmtId="0" fontId="51" fillId="0" borderId="0" xfId="0" applyFont="1" applyFill="1" applyBorder="1" applyAlignment="1">
      <alignment horizontal="left" indent="1"/>
    </xf>
    <xf numFmtId="10" fontId="0" fillId="5" borderId="0" xfId="0" applyNumberFormat="1" applyFill="1"/>
    <xf numFmtId="164" fontId="1" fillId="5" borderId="0" xfId="7" applyNumberFormat="1" applyFont="1" applyFill="1"/>
    <xf numFmtId="0" fontId="0" fillId="12" borderId="0" xfId="0" applyFill="1"/>
    <xf numFmtId="0" fontId="46" fillId="12" borderId="79" xfId="0" applyFont="1" applyFill="1" applyBorder="1" applyAlignment="1">
      <alignment horizontal="center" wrapText="1"/>
    </xf>
    <xf numFmtId="164" fontId="46" fillId="12" borderId="79" xfId="7" applyNumberFormat="1" applyFont="1" applyFill="1" applyBorder="1" applyAlignment="1">
      <alignment horizontal="center" wrapText="1"/>
    </xf>
    <xf numFmtId="0" fontId="46" fillId="12" borderId="83" xfId="0" applyFont="1" applyFill="1" applyBorder="1" applyAlignment="1">
      <alignment horizontal="center" wrapText="1"/>
    </xf>
    <xf numFmtId="164" fontId="49" fillId="4" borderId="83" xfId="7" applyNumberFormat="1" applyFont="1" applyFill="1" applyBorder="1" applyAlignment="1">
      <alignment horizontal="center" wrapText="1"/>
    </xf>
    <xf numFmtId="164" fontId="49" fillId="13" borderId="84" xfId="7" applyNumberFormat="1" applyFont="1" applyFill="1" applyBorder="1" applyAlignment="1">
      <alignment horizontal="center" wrapText="1"/>
    </xf>
    <xf numFmtId="164" fontId="49" fillId="13" borderId="85" xfId="7" applyNumberFormat="1" applyFont="1" applyFill="1" applyBorder="1" applyAlignment="1">
      <alignment horizontal="center" wrapText="1"/>
    </xf>
    <xf numFmtId="164" fontId="50" fillId="13" borderId="85" xfId="7" applyNumberFormat="1" applyFont="1" applyFill="1" applyBorder="1" applyAlignment="1">
      <alignment horizontal="center" wrapText="1"/>
    </xf>
    <xf numFmtId="164" fontId="50" fillId="13" borderId="84" xfId="7" applyNumberFormat="1" applyFont="1" applyFill="1" applyBorder="1" applyAlignment="1">
      <alignment horizontal="center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0" fontId="17" fillId="0" borderId="0" xfId="0" applyNumberFormat="1" applyFont="1" applyFill="1"/>
    <xf numFmtId="0" fontId="17" fillId="0" borderId="0" xfId="0" applyFont="1" applyFill="1" applyAlignment="1">
      <alignment horizontal="left" indent="1"/>
    </xf>
    <xf numFmtId="0" fontId="17" fillId="0" borderId="0" xfId="0" applyFont="1" applyFill="1"/>
    <xf numFmtId="0" fontId="2" fillId="0" borderId="0" xfId="0" applyFont="1" applyFill="1" applyAlignment="1">
      <alignment horizontal="left" indent="1"/>
    </xf>
    <xf numFmtId="166" fontId="18" fillId="4" borderId="0" xfId="6" applyNumberFormat="1" applyFont="1" applyFill="1"/>
    <xf numFmtId="168" fontId="10" fillId="8" borderId="6" xfId="6" applyNumberFormat="1" applyFont="1" applyFill="1" applyBorder="1" applyAlignment="1">
      <alignment horizontal="center" vertical="center" wrapText="1"/>
    </xf>
    <xf numFmtId="10" fontId="0" fillId="5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5" borderId="6" xfId="14" applyNumberFormat="1" applyFont="1" applyFill="1" applyBorder="1" applyAlignment="1" applyProtection="1">
      <alignment horizontal="center" vertical="center"/>
    </xf>
    <xf numFmtId="10" fontId="16" fillId="5" borderId="6" xfId="14" applyNumberFormat="1" applyFont="1" applyFill="1" applyBorder="1" applyAlignment="1" applyProtection="1">
      <alignment horizontal="center" vertical="center"/>
    </xf>
    <xf numFmtId="10" fontId="52" fillId="5" borderId="6" xfId="14" applyNumberFormat="1" applyFont="1" applyFill="1" applyBorder="1" applyAlignment="1" applyProtection="1">
      <alignment horizontal="center" vertical="center"/>
    </xf>
    <xf numFmtId="10" fontId="5" fillId="0" borderId="6" xfId="14" applyNumberFormat="1" applyFont="1" applyFill="1" applyBorder="1" applyAlignment="1" applyProtection="1">
      <alignment horizontal="center"/>
    </xf>
    <xf numFmtId="2" fontId="5" fillId="0" borderId="6" xfId="14" applyNumberFormat="1" applyFont="1" applyFill="1" applyBorder="1" applyAlignment="1" applyProtection="1">
      <alignment horizontal="center"/>
    </xf>
    <xf numFmtId="9" fontId="5" fillId="0" borderId="6" xfId="14" applyFont="1" applyFill="1" applyBorder="1" applyAlignment="1" applyProtection="1">
      <alignment horizontal="center"/>
    </xf>
    <xf numFmtId="10" fontId="14" fillId="0" borderId="6" xfId="14" applyNumberFormat="1" applyFont="1" applyFill="1" applyBorder="1" applyAlignment="1" applyProtection="1">
      <alignment horizontal="center" vertical="center"/>
    </xf>
    <xf numFmtId="10" fontId="52" fillId="0" borderId="6" xfId="14" applyNumberFormat="1" applyFont="1" applyFill="1" applyBorder="1" applyAlignment="1" applyProtection="1">
      <alignment horizontal="center" vertical="center"/>
    </xf>
    <xf numFmtId="10" fontId="40" fillId="12" borderId="15" xfId="14" applyNumberFormat="1" applyFont="1" applyFill="1" applyBorder="1" applyAlignment="1">
      <alignment horizontal="center" wrapText="1"/>
    </xf>
    <xf numFmtId="10" fontId="24" fillId="0" borderId="0" xfId="14" applyNumberFormat="1" applyFont="1" applyAlignment="1">
      <alignment horizontal="left" indent="1"/>
    </xf>
    <xf numFmtId="10" fontId="24" fillId="0" borderId="0" xfId="14" applyNumberFormat="1" applyFont="1"/>
    <xf numFmtId="9" fontId="10" fillId="14" borderId="6" xfId="0" applyNumberFormat="1" applyFont="1" applyFill="1" applyBorder="1" applyAlignment="1">
      <alignment horizontal="center" vertical="center" wrapText="1"/>
    </xf>
    <xf numFmtId="9" fontId="17" fillId="0" borderId="0" xfId="14" applyFont="1"/>
    <xf numFmtId="0" fontId="30" fillId="12" borderId="0" xfId="13" applyFont="1" applyFill="1"/>
    <xf numFmtId="0" fontId="15" fillId="12" borderId="18" xfId="0" applyFont="1" applyFill="1" applyBorder="1"/>
    <xf numFmtId="0" fontId="29" fillId="12" borderId="18" xfId="0" applyFont="1" applyFill="1" applyBorder="1" applyAlignment="1"/>
    <xf numFmtId="10" fontId="34" fillId="10" borderId="6" xfId="0" applyNumberFormat="1" applyFont="1" applyFill="1" applyBorder="1" applyAlignment="1">
      <alignment horizontal="center"/>
    </xf>
    <xf numFmtId="10" fontId="5" fillId="0" borderId="0" xfId="0" applyNumberFormat="1" applyFont="1" applyProtection="1"/>
    <xf numFmtId="10" fontId="14" fillId="5" borderId="6" xfId="14" applyNumberFormat="1" applyFont="1" applyFill="1" applyBorder="1" applyAlignment="1" applyProtection="1">
      <alignment horizontal="center" vertical="center"/>
    </xf>
    <xf numFmtId="10" fontId="14" fillId="15" borderId="6" xfId="14" applyNumberFormat="1" applyFont="1" applyFill="1" applyBorder="1" applyAlignment="1" applyProtection="1">
      <alignment horizontal="center" vertical="center"/>
    </xf>
    <xf numFmtId="10" fontId="5" fillId="0" borderId="6" xfId="0" applyNumberFormat="1" applyFont="1" applyBorder="1" applyProtection="1"/>
    <xf numFmtId="10" fontId="5" fillId="10" borderId="6" xfId="0" applyNumberFormat="1" applyFont="1" applyFill="1" applyBorder="1" applyProtection="1"/>
    <xf numFmtId="0" fontId="7" fillId="0" borderId="0" xfId="0" applyFont="1" applyBorder="1" applyProtection="1"/>
    <xf numFmtId="0" fontId="30" fillId="12" borderId="6" xfId="12" applyFont="1" applyFill="1" applyBorder="1" applyAlignment="1" applyProtection="1">
      <alignment vertical="center"/>
    </xf>
    <xf numFmtId="0" fontId="53" fillId="12" borderId="0" xfId="0" applyFont="1" applyFill="1"/>
    <xf numFmtId="10" fontId="53" fillId="12" borderId="0" xfId="0" applyNumberFormat="1" applyFont="1" applyFill="1"/>
    <xf numFmtId="10" fontId="33" fillId="12" borderId="6" xfId="0" applyNumberFormat="1" applyFont="1" applyFill="1" applyBorder="1" applyAlignment="1">
      <alignment horizontal="center"/>
    </xf>
    <xf numFmtId="10" fontId="33" fillId="12" borderId="22" xfId="0" applyNumberFormat="1" applyFont="1" applyFill="1" applyBorder="1" applyAlignment="1">
      <alignment horizontal="center"/>
    </xf>
    <xf numFmtId="10" fontId="0" fillId="12" borderId="0" xfId="0" applyNumberFormat="1" applyFill="1"/>
    <xf numFmtId="0" fontId="30" fillId="12" borderId="19" xfId="12" applyFont="1" applyFill="1" applyBorder="1" applyAlignment="1" applyProtection="1">
      <alignment vertical="center"/>
    </xf>
    <xf numFmtId="10" fontId="33" fillId="12" borderId="19" xfId="0" applyNumberFormat="1" applyFont="1" applyFill="1" applyBorder="1" applyAlignment="1">
      <alignment horizontal="center"/>
    </xf>
    <xf numFmtId="10" fontId="33" fillId="12" borderId="23" xfId="0" applyNumberFormat="1" applyFont="1" applyFill="1" applyBorder="1" applyAlignment="1">
      <alignment horizontal="center"/>
    </xf>
    <xf numFmtId="164" fontId="17" fillId="0" borderId="0" xfId="6" applyNumberFormat="1" applyFont="1" applyFill="1"/>
    <xf numFmtId="0" fontId="56" fillId="0" borderId="0" xfId="0" applyFont="1" applyAlignment="1">
      <alignment horizontal="left" indent="1"/>
    </xf>
    <xf numFmtId="10" fontId="56" fillId="0" borderId="0" xfId="0" applyNumberFormat="1" applyFont="1" applyAlignment="1">
      <alignment horizontal="left" indent="1"/>
    </xf>
    <xf numFmtId="10" fontId="3" fillId="4" borderId="0" xfId="14" applyNumberFormat="1" applyFont="1" applyFill="1" applyBorder="1" applyAlignment="1">
      <alignment horizontal="left" wrapText="1"/>
    </xf>
    <xf numFmtId="10" fontId="56" fillId="0" borderId="0" xfId="0" applyNumberFormat="1" applyFont="1"/>
    <xf numFmtId="0" fontId="56" fillId="0" borderId="0" xfId="0" applyFont="1"/>
    <xf numFmtId="0" fontId="7" fillId="0" borderId="0" xfId="0" applyFont="1" applyAlignment="1" applyProtection="1">
      <alignment horizontal="center" wrapText="1"/>
    </xf>
    <xf numFmtId="10" fontId="14" fillId="16" borderId="6" xfId="14" applyNumberFormat="1" applyFont="1" applyFill="1" applyBorder="1" applyAlignment="1" applyProtection="1">
      <alignment horizontal="center" vertical="center"/>
    </xf>
    <xf numFmtId="10" fontId="14" fillId="17" borderId="6" xfId="14" applyNumberFormat="1" applyFont="1" applyFill="1" applyBorder="1" applyAlignment="1" applyProtection="1">
      <alignment horizontal="center" vertical="center"/>
    </xf>
    <xf numFmtId="0" fontId="28" fillId="12" borderId="15" xfId="0" applyFont="1" applyFill="1" applyBorder="1" applyAlignment="1">
      <alignment horizontal="center" wrapText="1"/>
    </xf>
    <xf numFmtId="0" fontId="27" fillId="12" borderId="15" xfId="0" applyFont="1" applyFill="1" applyBorder="1" applyAlignment="1">
      <alignment horizontal="center" wrapText="1"/>
    </xf>
    <xf numFmtId="164" fontId="27" fillId="12" borderId="15" xfId="6" applyNumberFormat="1" applyFont="1" applyFill="1" applyBorder="1" applyAlignment="1">
      <alignment horizontal="center" wrapText="1"/>
    </xf>
    <xf numFmtId="0" fontId="17" fillId="0" borderId="0" xfId="0" applyFont="1" applyAlignment="1">
      <alignment horizontal="right" indent="1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6" fontId="17" fillId="0" borderId="0" xfId="18" applyNumberFormat="1" applyFont="1"/>
    <xf numFmtId="164" fontId="17" fillId="0" borderId="0" xfId="18" applyNumberFormat="1" applyFont="1"/>
    <xf numFmtId="0" fontId="0" fillId="0" borderId="0" xfId="0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0" fontId="0" fillId="0" borderId="0" xfId="0"/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18" fillId="4" borderId="0" xfId="14" applyNumberFormat="1" applyFont="1" applyFill="1" applyBorder="1" applyAlignment="1">
      <alignment horizontal="left" wrapText="1"/>
    </xf>
    <xf numFmtId="10" fontId="23" fillId="4" borderId="0" xfId="14" applyNumberFormat="1" applyFont="1" applyFill="1" applyBorder="1" applyAlignment="1">
      <alignment horizontal="left" wrapText="1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33" fillId="0" borderId="6" xfId="0" applyNumberFormat="1" applyFont="1" applyFill="1" applyBorder="1" applyAlignment="1">
      <alignment horizontal="center"/>
    </xf>
    <xf numFmtId="10" fontId="57" fillId="0" borderId="6" xfId="0" applyNumberFormat="1" applyFont="1" applyFill="1" applyBorder="1" applyAlignment="1">
      <alignment horizontal="center"/>
    </xf>
    <xf numFmtId="10" fontId="50" fillId="13" borderId="0" xfId="14" applyNumberFormat="1" applyFont="1" applyFill="1" applyBorder="1" applyAlignment="1">
      <alignment horizontal="left" wrapText="1"/>
    </xf>
    <xf numFmtId="0" fontId="0" fillId="0" borderId="0" xfId="0" applyFill="1"/>
    <xf numFmtId="164" fontId="14" fillId="0" borderId="0" xfId="7" applyNumberFormat="1" applyFont="1" applyFill="1"/>
    <xf numFmtId="10" fontId="24" fillId="0" borderId="0" xfId="0" applyNumberFormat="1" applyFont="1" applyFill="1"/>
    <xf numFmtId="10" fontId="0" fillId="0" borderId="0" xfId="0" applyNumberFormat="1" applyFill="1"/>
    <xf numFmtId="164" fontId="1" fillId="0" borderId="0" xfId="7" applyNumberFormat="1" applyFont="1" applyFill="1"/>
    <xf numFmtId="9" fontId="14" fillId="0" borderId="0" xfId="14" applyFont="1" applyFill="1"/>
    <xf numFmtId="9" fontId="0" fillId="5" borderId="0" xfId="14" applyFont="1" applyFill="1"/>
    <xf numFmtId="9" fontId="18" fillId="4" borderId="0" xfId="14" applyFont="1" applyFill="1" applyBorder="1" applyAlignment="1">
      <alignment horizontal="left" wrapText="1"/>
    </xf>
    <xf numFmtId="10" fontId="23" fillId="4" borderId="0" xfId="14" applyNumberFormat="1" applyFont="1" applyFill="1" applyBorder="1" applyAlignment="1">
      <alignment horizontal="center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164" fontId="33" fillId="0" borderId="0" xfId="6" applyNumberFormat="1" applyFont="1"/>
    <xf numFmtId="10" fontId="58" fillId="18" borderId="6" xfId="0" applyNumberFormat="1" applyFont="1" applyFill="1" applyBorder="1" applyAlignment="1">
      <alignment horizontal="center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0" fontId="17" fillId="0" borderId="0" xfId="0" applyFont="1" applyFill="1" applyAlignment="1"/>
    <xf numFmtId="164" fontId="26" fillId="4" borderId="0" xfId="0" applyNumberFormat="1" applyFont="1" applyFill="1" applyAlignment="1">
      <alignment horizontal="center"/>
    </xf>
    <xf numFmtId="166" fontId="17" fillId="4" borderId="0" xfId="6" applyNumberFormat="1" applyFont="1" applyFill="1" applyBorder="1" applyAlignment="1">
      <alignment horizontal="center" wrapText="1"/>
    </xf>
    <xf numFmtId="0" fontId="30" fillId="12" borderId="24" xfId="0" applyFont="1" applyFill="1" applyBorder="1" applyAlignment="1">
      <alignment horizontal="center" vertical="center" wrapText="1"/>
    </xf>
    <xf numFmtId="0" fontId="30" fillId="12" borderId="25" xfId="0" applyFont="1" applyFill="1" applyBorder="1" applyAlignment="1">
      <alignment horizontal="center" vertical="center" wrapText="1"/>
    </xf>
    <xf numFmtId="0" fontId="30" fillId="12" borderId="26" xfId="0" applyFont="1" applyFill="1" applyBorder="1" applyAlignment="1">
      <alignment horizontal="center" vertical="center" wrapText="1"/>
    </xf>
    <xf numFmtId="0" fontId="30" fillId="12" borderId="31" xfId="0" applyFont="1" applyFill="1" applyBorder="1" applyAlignment="1">
      <alignment horizontal="center" vertical="center" wrapText="1"/>
    </xf>
    <xf numFmtId="0" fontId="35" fillId="12" borderId="24" xfId="0" applyFont="1" applyFill="1" applyBorder="1" applyAlignment="1">
      <alignment horizontal="center" vertical="center" wrapText="1"/>
    </xf>
    <xf numFmtId="0" fontId="35" fillId="12" borderId="20" xfId="0" applyFont="1" applyFill="1" applyBorder="1" applyAlignment="1">
      <alignment horizontal="center" vertical="center" wrapText="1"/>
    </xf>
    <xf numFmtId="0" fontId="35" fillId="12" borderId="25" xfId="0" applyFont="1" applyFill="1" applyBorder="1" applyAlignment="1">
      <alignment horizontal="center" vertical="center" wrapText="1"/>
    </xf>
    <xf numFmtId="0" fontId="31" fillId="12" borderId="20" xfId="0" applyFont="1" applyFill="1" applyBorder="1" applyAlignment="1">
      <alignment horizontal="center"/>
    </xf>
    <xf numFmtId="0" fontId="31" fillId="12" borderId="0" xfId="0" applyFont="1" applyFill="1" applyBorder="1" applyAlignment="1">
      <alignment horizontal="center"/>
    </xf>
    <xf numFmtId="0" fontId="32" fillId="12" borderId="29" xfId="0" applyFont="1" applyFill="1" applyBorder="1" applyAlignment="1" applyProtection="1">
      <alignment horizontal="center" vertical="center"/>
    </xf>
    <xf numFmtId="0" fontId="32" fillId="12" borderId="30" xfId="0" applyFont="1" applyFill="1" applyBorder="1" applyAlignment="1" applyProtection="1">
      <alignment horizontal="center" vertical="center"/>
    </xf>
    <xf numFmtId="0" fontId="35" fillId="12" borderId="26" xfId="0" applyFont="1" applyFill="1" applyBorder="1" applyAlignment="1">
      <alignment horizontal="center" vertical="center" wrapText="1"/>
    </xf>
    <xf numFmtId="0" fontId="35" fillId="12" borderId="27" xfId="0" applyFont="1" applyFill="1" applyBorder="1" applyAlignment="1">
      <alignment horizontal="center" vertical="center" wrapText="1"/>
    </xf>
    <xf numFmtId="0" fontId="35" fillId="12" borderId="28" xfId="0" applyFont="1" applyFill="1" applyBorder="1" applyAlignment="1">
      <alignment horizontal="center" vertical="center" wrapText="1"/>
    </xf>
    <xf numFmtId="0" fontId="36" fillId="12" borderId="26" xfId="0" applyFont="1" applyFill="1" applyBorder="1" applyAlignment="1" applyProtection="1">
      <alignment horizontal="center" vertical="center"/>
    </xf>
    <xf numFmtId="0" fontId="36" fillId="12" borderId="27" xfId="0" applyFont="1" applyFill="1" applyBorder="1" applyAlignment="1" applyProtection="1">
      <alignment horizontal="center" vertical="center"/>
    </xf>
    <xf numFmtId="0" fontId="36" fillId="12" borderId="28" xfId="0" applyFont="1" applyFill="1" applyBorder="1" applyAlignment="1" applyProtection="1">
      <alignment horizontal="center" vertical="center"/>
    </xf>
    <xf numFmtId="49" fontId="50" fillId="4" borderId="73" xfId="0" applyNumberFormat="1" applyFont="1" applyFill="1" applyBorder="1" applyAlignment="1">
      <alignment horizontal="left" wrapText="1"/>
    </xf>
    <xf numFmtId="49" fontId="50" fillId="4" borderId="0" xfId="0" applyNumberFormat="1" applyFont="1" applyFill="1" applyBorder="1" applyAlignment="1">
      <alignment horizontal="left" wrapText="1"/>
    </xf>
    <xf numFmtId="0" fontId="47" fillId="12" borderId="48" xfId="0" applyFont="1" applyFill="1" applyBorder="1" applyAlignment="1">
      <alignment horizontal="center" vertical="center" wrapText="1"/>
    </xf>
    <xf numFmtId="0" fontId="47" fillId="12" borderId="49" xfId="0" applyFont="1" applyFill="1" applyBorder="1" applyAlignment="1">
      <alignment horizontal="center" vertical="center" wrapText="1"/>
    </xf>
    <xf numFmtId="0" fontId="47" fillId="12" borderId="41" xfId="0" applyFont="1" applyFill="1" applyBorder="1" applyAlignment="1">
      <alignment horizontal="center" vertical="center" wrapText="1"/>
    </xf>
    <xf numFmtId="0" fontId="48" fillId="12" borderId="51" xfId="0" applyFont="1" applyFill="1" applyBorder="1" applyAlignment="1">
      <alignment horizontal="center" vertical="center" wrapText="1"/>
    </xf>
    <xf numFmtId="0" fontId="48" fillId="12" borderId="52" xfId="0" applyFont="1" applyFill="1" applyBorder="1" applyAlignment="1">
      <alignment horizontal="center" vertical="center" wrapText="1"/>
    </xf>
    <xf numFmtId="0" fontId="48" fillId="12" borderId="53" xfId="0" applyFont="1" applyFill="1" applyBorder="1" applyAlignment="1">
      <alignment horizontal="center" vertical="center" wrapText="1"/>
    </xf>
    <xf numFmtId="0" fontId="46" fillId="12" borderId="51" xfId="0" applyFont="1" applyFill="1" applyBorder="1" applyAlignment="1">
      <alignment horizontal="center" vertical="center" wrapText="1"/>
    </xf>
    <xf numFmtId="0" fontId="46" fillId="12" borderId="53" xfId="0" applyFont="1" applyFill="1" applyBorder="1" applyAlignment="1">
      <alignment horizontal="center" vertical="center" wrapText="1"/>
    </xf>
    <xf numFmtId="0" fontId="46" fillId="12" borderId="69" xfId="0" applyFont="1" applyFill="1" applyBorder="1" applyAlignment="1">
      <alignment horizontal="center" vertical="center" wrapText="1"/>
    </xf>
    <xf numFmtId="0" fontId="46" fillId="12" borderId="72" xfId="0" applyFont="1" applyFill="1" applyBorder="1" applyAlignment="1">
      <alignment horizontal="center" vertical="center" wrapText="1"/>
    </xf>
    <xf numFmtId="0" fontId="46" fillId="12" borderId="79" xfId="0" applyFont="1" applyFill="1" applyBorder="1" applyAlignment="1">
      <alignment horizontal="center" vertical="center" wrapText="1"/>
    </xf>
    <xf numFmtId="0" fontId="46" fillId="12" borderId="73" xfId="0" applyFont="1" applyFill="1" applyBorder="1" applyAlignment="1">
      <alignment horizontal="center" vertical="center" wrapText="1"/>
    </xf>
    <xf numFmtId="0" fontId="40" fillId="12" borderId="45" xfId="0" applyFont="1" applyFill="1" applyBorder="1" applyAlignment="1">
      <alignment horizontal="center" vertical="center" wrapText="1"/>
    </xf>
    <xf numFmtId="0" fontId="40" fillId="12" borderId="46" xfId="0" applyFont="1" applyFill="1" applyBorder="1" applyAlignment="1">
      <alignment horizontal="center" vertical="center" wrapText="1"/>
    </xf>
    <xf numFmtId="0" fontId="40" fillId="12" borderId="47" xfId="0" applyFont="1" applyFill="1" applyBorder="1" applyAlignment="1">
      <alignment horizontal="center" vertical="center" wrapText="1"/>
    </xf>
    <xf numFmtId="0" fontId="46" fillId="12" borderId="86" xfId="0" applyFont="1" applyFill="1" applyBorder="1" applyAlignment="1">
      <alignment horizontal="center" vertical="center" wrapText="1"/>
    </xf>
    <xf numFmtId="0" fontId="46" fillId="12" borderId="74" xfId="0" applyFont="1" applyFill="1" applyBorder="1" applyAlignment="1">
      <alignment horizontal="center" vertical="center" wrapText="1"/>
    </xf>
    <xf numFmtId="0" fontId="46" fillId="12" borderId="80" xfId="0" applyFont="1" applyFill="1" applyBorder="1" applyAlignment="1">
      <alignment horizontal="center" vertical="center" wrapText="1"/>
    </xf>
    <xf numFmtId="0" fontId="48" fillId="12" borderId="71" xfId="0" applyFont="1" applyFill="1" applyBorder="1" applyAlignment="1">
      <alignment horizontal="center" vertical="center" wrapText="1"/>
    </xf>
    <xf numFmtId="0" fontId="48" fillId="12" borderId="0" xfId="0" applyFont="1" applyFill="1" applyBorder="1" applyAlignment="1">
      <alignment horizontal="center" vertical="center" wrapText="1"/>
    </xf>
    <xf numFmtId="0" fontId="48" fillId="12" borderId="77" xfId="0" applyFont="1" applyFill="1" applyBorder="1" applyAlignment="1">
      <alignment horizontal="center" vertical="center" wrapText="1"/>
    </xf>
    <xf numFmtId="0" fontId="48" fillId="12" borderId="78" xfId="0" applyFont="1" applyFill="1" applyBorder="1" applyAlignment="1">
      <alignment horizontal="center" vertical="center" wrapText="1"/>
    </xf>
    <xf numFmtId="0" fontId="46" fillId="12" borderId="81" xfId="0" applyFont="1" applyFill="1" applyBorder="1" applyAlignment="1">
      <alignment horizontal="center" vertical="center" wrapText="1"/>
    </xf>
    <xf numFmtId="0" fontId="46" fillId="12" borderId="82" xfId="0" applyFont="1" applyFill="1" applyBorder="1" applyAlignment="1">
      <alignment horizontal="center" vertical="center" wrapText="1"/>
    </xf>
    <xf numFmtId="0" fontId="41" fillId="12" borderId="32" xfId="0" applyFont="1" applyFill="1" applyBorder="1" applyAlignment="1">
      <alignment horizontal="center" vertical="center" wrapText="1"/>
    </xf>
    <xf numFmtId="0" fontId="41" fillId="12" borderId="33" xfId="0" applyFont="1" applyFill="1" applyBorder="1" applyAlignment="1">
      <alignment horizontal="center" vertical="center" wrapText="1"/>
    </xf>
    <xf numFmtId="164" fontId="43" fillId="12" borderId="36" xfId="6" applyNumberFormat="1" applyFont="1" applyFill="1" applyBorder="1" applyAlignment="1">
      <alignment horizontal="center" vertical="center" wrapText="1"/>
    </xf>
    <xf numFmtId="164" fontId="43" fillId="12" borderId="38" xfId="6" applyNumberFormat="1" applyFont="1" applyFill="1" applyBorder="1" applyAlignment="1">
      <alignment horizontal="center" vertical="center" wrapText="1"/>
    </xf>
    <xf numFmtId="164" fontId="43" fillId="12" borderId="37" xfId="6" applyNumberFormat="1" applyFont="1" applyFill="1" applyBorder="1" applyAlignment="1">
      <alignment horizontal="center" vertical="center" wrapText="1"/>
    </xf>
    <xf numFmtId="164" fontId="43" fillId="12" borderId="0" xfId="6" applyNumberFormat="1" applyFont="1" applyFill="1" applyBorder="1" applyAlignment="1">
      <alignment horizontal="center" vertical="center" wrapText="1"/>
    </xf>
    <xf numFmtId="164" fontId="43" fillId="12" borderId="32" xfId="6" applyNumberFormat="1" applyFont="1" applyFill="1" applyBorder="1" applyAlignment="1">
      <alignment horizontal="center" vertical="center" wrapText="1"/>
    </xf>
    <xf numFmtId="164" fontId="43" fillId="12" borderId="33" xfId="6" applyNumberFormat="1" applyFont="1" applyFill="1" applyBorder="1" applyAlignment="1">
      <alignment horizontal="center" vertical="center" wrapText="1"/>
    </xf>
    <xf numFmtId="164" fontId="43" fillId="12" borderId="39" xfId="6" applyNumberFormat="1" applyFont="1" applyFill="1" applyBorder="1" applyAlignment="1">
      <alignment horizontal="center" vertical="center" wrapText="1"/>
    </xf>
    <xf numFmtId="164" fontId="43" fillId="12" borderId="40" xfId="6" applyNumberFormat="1" applyFont="1" applyFill="1" applyBorder="1" applyAlignment="1">
      <alignment horizontal="center" vertical="center" wrapText="1"/>
    </xf>
    <xf numFmtId="164" fontId="43" fillId="12" borderId="34" xfId="6" applyNumberFormat="1" applyFont="1" applyFill="1" applyBorder="1" applyAlignment="1">
      <alignment horizontal="center" vertical="center" wrapText="1"/>
    </xf>
    <xf numFmtId="164" fontId="40" fillId="12" borderId="33" xfId="6" applyNumberFormat="1" applyFont="1" applyFill="1" applyBorder="1" applyAlignment="1">
      <alignment horizontal="center" vertical="center" wrapText="1"/>
    </xf>
    <xf numFmtId="164" fontId="40" fillId="12" borderId="32" xfId="6" applyNumberFormat="1" applyFont="1" applyFill="1" applyBorder="1" applyAlignment="1">
      <alignment horizontal="center" vertical="center" wrapText="1"/>
    </xf>
    <xf numFmtId="164" fontId="40" fillId="12" borderId="34" xfId="6" applyNumberFormat="1" applyFont="1" applyFill="1" applyBorder="1" applyAlignment="1">
      <alignment horizontal="center" vertical="center" wrapText="1"/>
    </xf>
    <xf numFmtId="0" fontId="40" fillId="12" borderId="51" xfId="0" applyFont="1" applyFill="1" applyBorder="1" applyAlignment="1">
      <alignment horizontal="center" vertical="center" wrapText="1"/>
    </xf>
    <xf numFmtId="0" fontId="40" fillId="12" borderId="52" xfId="0" applyFont="1" applyFill="1" applyBorder="1" applyAlignment="1">
      <alignment horizontal="center" vertical="center" wrapText="1"/>
    </xf>
    <xf numFmtId="0" fontId="40" fillId="12" borderId="53" xfId="0" applyFont="1" applyFill="1" applyBorder="1" applyAlignment="1">
      <alignment horizontal="center" vertical="center" wrapText="1"/>
    </xf>
    <xf numFmtId="49" fontId="18" fillId="4" borderId="44" xfId="0" applyNumberFormat="1" applyFont="1" applyFill="1" applyBorder="1" applyAlignment="1">
      <alignment horizontal="left" wrapText="1"/>
    </xf>
    <xf numFmtId="49" fontId="18" fillId="4" borderId="0" xfId="0" applyNumberFormat="1" applyFont="1" applyFill="1" applyBorder="1" applyAlignment="1">
      <alignment horizontal="left" wrapText="1"/>
    </xf>
    <xf numFmtId="0" fontId="40" fillId="12" borderId="35" xfId="0" applyFont="1" applyFill="1" applyBorder="1" applyAlignment="1">
      <alignment horizontal="center" vertical="center" wrapText="1"/>
    </xf>
    <xf numFmtId="0" fontId="40" fillId="12" borderId="13" xfId="0" applyFont="1" applyFill="1" applyBorder="1" applyAlignment="1">
      <alignment horizontal="center" vertical="center" wrapText="1"/>
    </xf>
    <xf numFmtId="0" fontId="40" fillId="12" borderId="15" xfId="0" applyFont="1" applyFill="1" applyBorder="1" applyAlignment="1">
      <alignment horizontal="center" vertical="center" wrapText="1"/>
    </xf>
    <xf numFmtId="0" fontId="40" fillId="12" borderId="37" xfId="0" applyFont="1" applyFill="1" applyBorder="1" applyAlignment="1">
      <alignment horizontal="center" vertical="center" wrapText="1"/>
    </xf>
    <xf numFmtId="164" fontId="26" fillId="0" borderId="0" xfId="0" applyNumberFormat="1" applyFont="1" applyAlignment="1">
      <alignment horizontal="center"/>
    </xf>
    <xf numFmtId="164" fontId="18" fillId="11" borderId="44" xfId="6" applyNumberFormat="1" applyFont="1" applyFill="1" applyBorder="1" applyAlignment="1">
      <alignment horizontal="center" wrapText="1"/>
    </xf>
    <xf numFmtId="164" fontId="18" fillId="11" borderId="0" xfId="6" applyNumberFormat="1" applyFont="1" applyFill="1" applyBorder="1" applyAlignment="1">
      <alignment horizontal="center" wrapText="1"/>
    </xf>
    <xf numFmtId="49" fontId="26" fillId="4" borderId="44" xfId="0" applyNumberFormat="1" applyFont="1" applyFill="1" applyBorder="1" applyAlignment="1">
      <alignment horizontal="left" wrapText="1"/>
    </xf>
    <xf numFmtId="49" fontId="26" fillId="4" borderId="0" xfId="0" applyNumberFormat="1" applyFont="1" applyFill="1" applyBorder="1" applyAlignment="1">
      <alignment horizontal="left" wrapText="1"/>
    </xf>
    <xf numFmtId="164" fontId="26" fillId="11" borderId="44" xfId="6" applyNumberFormat="1" applyFont="1" applyFill="1" applyBorder="1" applyAlignment="1">
      <alignment horizontal="center" wrapText="1"/>
    </xf>
    <xf numFmtId="164" fontId="26" fillId="11" borderId="0" xfId="6" applyNumberFormat="1" applyFont="1" applyFill="1" applyBorder="1" applyAlignment="1">
      <alignment horizontal="center" wrapText="1"/>
    </xf>
    <xf numFmtId="164" fontId="26" fillId="11" borderId="11" xfId="6" applyNumberFormat="1" applyFont="1" applyFill="1" applyBorder="1" applyAlignment="1">
      <alignment horizontal="center" wrapText="1"/>
    </xf>
    <xf numFmtId="164" fontId="26" fillId="11" borderId="12" xfId="6" applyNumberFormat="1" applyFont="1" applyFill="1" applyBorder="1" applyAlignment="1">
      <alignment horizontal="center" wrapText="1"/>
    </xf>
    <xf numFmtId="164" fontId="18" fillId="11" borderId="11" xfId="6" applyNumberFormat="1" applyFont="1" applyFill="1" applyBorder="1" applyAlignment="1">
      <alignment horizontal="center" wrapText="1"/>
    </xf>
    <xf numFmtId="164" fontId="18" fillId="11" borderId="12" xfId="6" applyNumberFormat="1" applyFont="1" applyFill="1" applyBorder="1" applyAlignment="1">
      <alignment horizontal="center" wrapText="1"/>
    </xf>
    <xf numFmtId="0" fontId="41" fillId="12" borderId="48" xfId="0" applyFont="1" applyFill="1" applyBorder="1" applyAlignment="1">
      <alignment horizontal="center" vertical="center" wrapText="1"/>
    </xf>
    <xf numFmtId="0" fontId="41" fillId="12" borderId="49" xfId="0" applyFont="1" applyFill="1" applyBorder="1" applyAlignment="1">
      <alignment horizontal="center" vertical="center" wrapText="1"/>
    </xf>
    <xf numFmtId="0" fontId="41" fillId="12" borderId="50" xfId="0" applyFont="1" applyFill="1" applyBorder="1" applyAlignment="1">
      <alignment horizontal="center" vertical="center" wrapText="1"/>
    </xf>
    <xf numFmtId="0" fontId="43" fillId="12" borderId="58" xfId="0" applyFont="1" applyFill="1" applyBorder="1" applyAlignment="1">
      <alignment horizontal="center" vertical="center" wrapText="1"/>
    </xf>
    <xf numFmtId="0" fontId="43" fillId="12" borderId="42" xfId="0" applyFont="1" applyFill="1" applyBorder="1" applyAlignment="1">
      <alignment horizontal="center" vertical="center" wrapText="1"/>
    </xf>
    <xf numFmtId="0" fontId="43" fillId="12" borderId="59" xfId="0" applyFont="1" applyFill="1" applyBorder="1" applyAlignment="1">
      <alignment horizontal="center" vertical="center" wrapText="1"/>
    </xf>
    <xf numFmtId="0" fontId="43" fillId="12" borderId="43" xfId="0" applyFont="1" applyFill="1" applyBorder="1" applyAlignment="1">
      <alignment horizontal="center" vertical="center" wrapText="1"/>
    </xf>
    <xf numFmtId="0" fontId="40" fillId="12" borderId="56" xfId="0" applyFont="1" applyFill="1" applyBorder="1" applyAlignment="1">
      <alignment horizontal="center" vertical="center" wrapText="1"/>
    </xf>
    <xf numFmtId="0" fontId="40" fillId="12" borderId="41" xfId="0" applyFont="1" applyFill="1" applyBorder="1" applyAlignment="1">
      <alignment horizontal="center" vertical="center" wrapText="1"/>
    </xf>
    <xf numFmtId="0" fontId="40" fillId="12" borderId="59" xfId="0" applyFont="1" applyFill="1" applyBorder="1" applyAlignment="1">
      <alignment horizontal="center" vertical="center" wrapText="1"/>
    </xf>
    <xf numFmtId="0" fontId="40" fillId="12" borderId="43" xfId="0" applyFont="1" applyFill="1" applyBorder="1" applyAlignment="1">
      <alignment horizontal="center" vertical="center" wrapText="1"/>
    </xf>
    <xf numFmtId="10" fontId="40" fillId="12" borderId="51" xfId="14" applyNumberFormat="1" applyFont="1" applyFill="1" applyBorder="1" applyAlignment="1">
      <alignment horizontal="center" vertical="center" wrapText="1"/>
    </xf>
    <xf numFmtId="10" fontId="40" fillId="12" borderId="52" xfId="14" applyNumberFormat="1" applyFont="1" applyFill="1" applyBorder="1" applyAlignment="1">
      <alignment horizontal="center" vertical="center" wrapText="1"/>
    </xf>
    <xf numFmtId="10" fontId="40" fillId="12" borderId="53" xfId="14" applyNumberFormat="1" applyFont="1" applyFill="1" applyBorder="1" applyAlignment="1">
      <alignment horizontal="center" vertical="center" wrapText="1"/>
    </xf>
    <xf numFmtId="0" fontId="40" fillId="12" borderId="32" xfId="0" applyFont="1" applyFill="1" applyBorder="1" applyAlignment="1">
      <alignment horizontal="center" vertical="center" wrapText="1"/>
    </xf>
    <xf numFmtId="0" fontId="40" fillId="12" borderId="33" xfId="0" applyFont="1" applyFill="1" applyBorder="1" applyAlignment="1">
      <alignment horizontal="center" vertical="center" wrapText="1"/>
    </xf>
    <xf numFmtId="0" fontId="40" fillId="12" borderId="34" xfId="0" applyFont="1" applyFill="1" applyBorder="1" applyAlignment="1">
      <alignment horizontal="center" vertical="center" wrapText="1"/>
    </xf>
    <xf numFmtId="0" fontId="40" fillId="12" borderId="36" xfId="0" applyFont="1" applyFill="1" applyBorder="1" applyAlignment="1">
      <alignment horizontal="center" vertical="center" wrapText="1"/>
    </xf>
    <xf numFmtId="0" fontId="43" fillId="12" borderId="38" xfId="0" applyFont="1" applyFill="1" applyBorder="1" applyAlignment="1">
      <alignment horizontal="center" vertical="center" wrapText="1"/>
    </xf>
    <xf numFmtId="0" fontId="43" fillId="12" borderId="0" xfId="0" applyFont="1" applyFill="1" applyBorder="1" applyAlignment="1">
      <alignment horizontal="center" vertical="center" wrapText="1"/>
    </xf>
    <xf numFmtId="0" fontId="43" fillId="12" borderId="33" xfId="0" applyFont="1" applyFill="1" applyBorder="1" applyAlignment="1">
      <alignment horizontal="center" vertical="center" wrapText="1"/>
    </xf>
    <xf numFmtId="0" fontId="43" fillId="12" borderId="36" xfId="0" applyFont="1" applyFill="1" applyBorder="1" applyAlignment="1">
      <alignment horizontal="center" vertical="center" wrapText="1"/>
    </xf>
    <xf numFmtId="0" fontId="43" fillId="12" borderId="39" xfId="0" applyFont="1" applyFill="1" applyBorder="1" applyAlignment="1">
      <alignment horizontal="center" vertical="center" wrapText="1"/>
    </xf>
    <xf numFmtId="0" fontId="43" fillId="12" borderId="37" xfId="0" applyFont="1" applyFill="1" applyBorder="1" applyAlignment="1">
      <alignment horizontal="center" vertical="center" wrapText="1"/>
    </xf>
    <xf numFmtId="0" fontId="43" fillId="12" borderId="40" xfId="0" applyFont="1" applyFill="1" applyBorder="1" applyAlignment="1">
      <alignment horizontal="center" vertical="center" wrapText="1"/>
    </xf>
    <xf numFmtId="0" fontId="43" fillId="12" borderId="32" xfId="0" applyFont="1" applyFill="1" applyBorder="1" applyAlignment="1">
      <alignment horizontal="center" vertical="center" wrapText="1"/>
    </xf>
    <xf numFmtId="0" fontId="43" fillId="12" borderId="34" xfId="0" applyFont="1" applyFill="1" applyBorder="1" applyAlignment="1">
      <alignment horizontal="center" vertical="center" wrapText="1"/>
    </xf>
    <xf numFmtId="0" fontId="41" fillId="12" borderId="0" xfId="0" applyFont="1" applyFill="1" applyBorder="1" applyAlignment="1">
      <alignment horizontal="center" vertical="center" wrapText="1"/>
    </xf>
    <xf numFmtId="0" fontId="40" fillId="12" borderId="42" xfId="0" applyFont="1" applyFill="1" applyBorder="1" applyAlignment="1">
      <alignment horizontal="center" vertical="center" wrapText="1"/>
    </xf>
    <xf numFmtId="0" fontId="41" fillId="12" borderId="37" xfId="0" applyFont="1" applyFill="1" applyBorder="1" applyAlignment="1">
      <alignment horizontal="center" vertical="center" wrapText="1"/>
    </xf>
    <xf numFmtId="0" fontId="40" fillId="12" borderId="48" xfId="0" applyFont="1" applyFill="1" applyBorder="1" applyAlignment="1">
      <alignment horizontal="center" vertical="center" wrapText="1"/>
    </xf>
    <xf numFmtId="0" fontId="40" fillId="12" borderId="49" xfId="0" applyFont="1" applyFill="1" applyBorder="1" applyAlignment="1">
      <alignment horizontal="center" vertical="center" wrapText="1"/>
    </xf>
    <xf numFmtId="0" fontId="40" fillId="12" borderId="50" xfId="0" applyFont="1" applyFill="1" applyBorder="1" applyAlignment="1">
      <alignment horizontal="center" vertical="center" wrapText="1"/>
    </xf>
    <xf numFmtId="0" fontId="24" fillId="0" borderId="44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40" fillId="12" borderId="39" xfId="0" applyFont="1" applyFill="1" applyBorder="1" applyAlignment="1">
      <alignment horizontal="center" vertical="center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0" fontId="43" fillId="12" borderId="63" xfId="0" applyFont="1" applyFill="1" applyBorder="1" applyAlignment="1">
      <alignment horizontal="center" vertical="center" wrapText="1"/>
    </xf>
    <xf numFmtId="0" fontId="43" fillId="12" borderId="61" xfId="0" applyFont="1" applyFill="1" applyBorder="1" applyAlignment="1">
      <alignment horizontal="center" vertical="center" wrapText="1"/>
    </xf>
    <xf numFmtId="164" fontId="18" fillId="4" borderId="11" xfId="0" applyNumberFormat="1" applyFont="1" applyFill="1" applyBorder="1" applyAlignment="1">
      <alignment vertical="center" wrapText="1"/>
    </xf>
    <xf numFmtId="164" fontId="18" fillId="4" borderId="12" xfId="0" applyNumberFormat="1" applyFont="1" applyFill="1" applyBorder="1" applyAlignment="1">
      <alignment vertical="center" wrapText="1"/>
    </xf>
    <xf numFmtId="164" fontId="18" fillId="4" borderId="11" xfId="0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center" wrapText="1"/>
    </xf>
    <xf numFmtId="164" fontId="17" fillId="0" borderId="54" xfId="0" applyNumberFormat="1" applyFont="1" applyBorder="1" applyAlignment="1">
      <alignment horizontal="center"/>
    </xf>
    <xf numFmtId="164" fontId="40" fillId="12" borderId="48" xfId="6" applyNumberFormat="1" applyFont="1" applyFill="1" applyBorder="1" applyAlignment="1">
      <alignment horizontal="center" vertical="center" wrapText="1"/>
    </xf>
    <xf numFmtId="164" fontId="40" fillId="12" borderId="49" xfId="6" applyNumberFormat="1" applyFont="1" applyFill="1" applyBorder="1" applyAlignment="1">
      <alignment horizontal="center" vertical="center" wrapText="1"/>
    </xf>
    <xf numFmtId="164" fontId="40" fillId="12" borderId="50" xfId="6" applyNumberFormat="1" applyFont="1" applyFill="1" applyBorder="1" applyAlignment="1">
      <alignment horizontal="center" vertical="center" wrapText="1"/>
    </xf>
    <xf numFmtId="164" fontId="43" fillId="12" borderId="56" xfId="6" applyNumberFormat="1" applyFont="1" applyFill="1" applyBorder="1" applyAlignment="1">
      <alignment horizontal="center" vertical="center" wrapText="1"/>
    </xf>
    <xf numFmtId="164" fontId="43" fillId="12" borderId="57" xfId="6" applyNumberFormat="1" applyFont="1" applyFill="1" applyBorder="1" applyAlignment="1">
      <alignment horizontal="center" vertical="center" wrapText="1"/>
    </xf>
    <xf numFmtId="164" fontId="43" fillId="12" borderId="41" xfId="6" applyNumberFormat="1" applyFont="1" applyFill="1" applyBorder="1" applyAlignment="1">
      <alignment horizontal="center" vertical="center" wrapText="1"/>
    </xf>
    <xf numFmtId="164" fontId="43" fillId="12" borderId="58" xfId="6" applyNumberFormat="1" applyFont="1" applyFill="1" applyBorder="1" applyAlignment="1">
      <alignment horizontal="center" vertical="center" wrapText="1"/>
    </xf>
    <xf numFmtId="164" fontId="43" fillId="12" borderId="42" xfId="6" applyNumberFormat="1" applyFont="1" applyFill="1" applyBorder="1" applyAlignment="1">
      <alignment horizontal="center" vertical="center" wrapText="1"/>
    </xf>
    <xf numFmtId="164" fontId="43" fillId="12" borderId="59" xfId="6" applyNumberFormat="1" applyFont="1" applyFill="1" applyBorder="1" applyAlignment="1">
      <alignment horizontal="center" vertical="center" wrapText="1"/>
    </xf>
    <xf numFmtId="164" fontId="43" fillId="12" borderId="60" xfId="6" applyNumberFormat="1" applyFont="1" applyFill="1" applyBorder="1" applyAlignment="1">
      <alignment horizontal="center" vertical="center" wrapText="1"/>
    </xf>
    <xf numFmtId="164" fontId="43" fillId="12" borderId="43" xfId="6" applyNumberFormat="1" applyFont="1" applyFill="1" applyBorder="1" applyAlignment="1">
      <alignment horizontal="center" vertical="center" wrapText="1"/>
    </xf>
    <xf numFmtId="164" fontId="41" fillId="12" borderId="58" xfId="6" applyNumberFormat="1" applyFont="1" applyFill="1" applyBorder="1" applyAlignment="1">
      <alignment horizontal="center" vertical="center" wrapText="1"/>
    </xf>
    <xf numFmtId="164" fontId="41" fillId="12" borderId="0" xfId="6" applyNumberFormat="1" applyFont="1" applyFill="1" applyBorder="1" applyAlignment="1">
      <alignment horizontal="center" vertical="center" wrapText="1"/>
    </xf>
    <xf numFmtId="164" fontId="24" fillId="0" borderId="54" xfId="0" applyNumberFormat="1" applyFont="1" applyBorder="1" applyAlignment="1">
      <alignment horizontal="center"/>
    </xf>
    <xf numFmtId="164" fontId="43" fillId="12" borderId="51" xfId="6" applyNumberFormat="1" applyFont="1" applyFill="1" applyBorder="1" applyAlignment="1">
      <alignment horizontal="center" vertical="center" wrapText="1"/>
    </xf>
    <xf numFmtId="164" fontId="43" fillId="12" borderId="52" xfId="6" applyNumberFormat="1" applyFont="1" applyFill="1" applyBorder="1" applyAlignment="1">
      <alignment horizontal="center" vertical="center" wrapText="1"/>
    </xf>
    <xf numFmtId="164" fontId="43" fillId="12" borderId="53" xfId="6" applyNumberFormat="1" applyFont="1" applyFill="1" applyBorder="1" applyAlignment="1">
      <alignment horizontal="center" vertical="center" wrapText="1"/>
    </xf>
    <xf numFmtId="164" fontId="40" fillId="12" borderId="51" xfId="6" applyNumberFormat="1" applyFont="1" applyFill="1" applyBorder="1" applyAlignment="1">
      <alignment horizontal="center" vertical="center" wrapText="1"/>
    </xf>
    <xf numFmtId="164" fontId="40" fillId="12" borderId="53" xfId="6" applyNumberFormat="1" applyFont="1" applyFill="1" applyBorder="1" applyAlignment="1">
      <alignment horizontal="center" vertical="center" wrapText="1"/>
    </xf>
    <xf numFmtId="164" fontId="41" fillId="12" borderId="48" xfId="6" applyNumberFormat="1" applyFont="1" applyFill="1" applyBorder="1" applyAlignment="1">
      <alignment horizontal="center" vertical="center" wrapText="1"/>
    </xf>
    <xf numFmtId="164" fontId="41" fillId="12" borderId="49" xfId="6" applyNumberFormat="1" applyFont="1" applyFill="1" applyBorder="1" applyAlignment="1">
      <alignment horizontal="center" vertical="center" wrapText="1"/>
    </xf>
    <xf numFmtId="164" fontId="41" fillId="12" borderId="50" xfId="6" applyNumberFormat="1" applyFont="1" applyFill="1" applyBorder="1" applyAlignment="1">
      <alignment horizontal="center" vertical="center" wrapText="1"/>
    </xf>
    <xf numFmtId="164" fontId="40" fillId="12" borderId="52" xfId="6" applyNumberFormat="1" applyFont="1" applyFill="1" applyBorder="1" applyAlignment="1">
      <alignment horizontal="center" vertical="center" wrapText="1"/>
    </xf>
    <xf numFmtId="49" fontId="50" fillId="13" borderId="73" xfId="0" applyNumberFormat="1" applyFont="1" applyFill="1" applyBorder="1" applyAlignment="1">
      <alignment horizontal="left" wrapText="1"/>
    </xf>
    <xf numFmtId="49" fontId="50" fillId="13" borderId="0" xfId="0" applyNumberFormat="1" applyFont="1" applyFill="1" applyBorder="1" applyAlignment="1">
      <alignment horizontal="left" wrapText="1"/>
    </xf>
    <xf numFmtId="0" fontId="46" fillId="12" borderId="70" xfId="0" applyFont="1" applyFill="1" applyBorder="1" applyAlignment="1">
      <alignment horizontal="center" vertical="center" wrapText="1"/>
    </xf>
    <xf numFmtId="0" fontId="47" fillId="12" borderId="71" xfId="0" applyFont="1" applyFill="1" applyBorder="1" applyAlignment="1">
      <alignment horizontal="center" vertical="center" wrapText="1"/>
    </xf>
    <xf numFmtId="0" fontId="47" fillId="12" borderId="0" xfId="0" applyFont="1" applyFill="1" applyBorder="1" applyAlignment="1">
      <alignment horizontal="center" vertical="center" wrapText="1"/>
    </xf>
    <xf numFmtId="0" fontId="47" fillId="12" borderId="42" xfId="0" applyFont="1" applyFill="1" applyBorder="1" applyAlignment="1">
      <alignment horizontal="center" vertical="center" wrapText="1"/>
    </xf>
    <xf numFmtId="0" fontId="48" fillId="12" borderId="75" xfId="0" applyFont="1" applyFill="1" applyBorder="1" applyAlignment="1">
      <alignment horizontal="center" vertical="center" wrapText="1"/>
    </xf>
    <xf numFmtId="0" fontId="48" fillId="12" borderId="76" xfId="0" applyFont="1" applyFill="1" applyBorder="1" applyAlignment="1">
      <alignment horizontal="center" vertical="center" wrapText="1"/>
    </xf>
    <xf numFmtId="0" fontId="48" fillId="12" borderId="87" xfId="0" applyFont="1" applyFill="1" applyBorder="1" applyAlignment="1">
      <alignment horizontal="center" vertical="center" wrapText="1"/>
    </xf>
    <xf numFmtId="0" fontId="48" fillId="12" borderId="42" xfId="0" applyFont="1" applyFill="1" applyBorder="1" applyAlignment="1">
      <alignment horizontal="center" vertical="center" wrapText="1"/>
    </xf>
    <xf numFmtId="0" fontId="48" fillId="12" borderId="88" xfId="0" applyFont="1" applyFill="1" applyBorder="1" applyAlignment="1">
      <alignment horizontal="center" vertical="center" wrapText="1"/>
    </xf>
    <xf numFmtId="0" fontId="46" fillId="12" borderId="89" xfId="0" applyFont="1" applyFill="1" applyBorder="1" applyAlignment="1">
      <alignment horizontal="center" vertical="center" wrapText="1"/>
    </xf>
    <xf numFmtId="0" fontId="45" fillId="12" borderId="48" xfId="0" applyFont="1" applyFill="1" applyBorder="1" applyAlignment="1">
      <alignment horizontal="center" vertical="center" wrapText="1"/>
    </xf>
    <xf numFmtId="0" fontId="45" fillId="12" borderId="49" xfId="0" applyFont="1" applyFill="1" applyBorder="1" applyAlignment="1">
      <alignment horizontal="center" vertical="center" wrapText="1"/>
    </xf>
    <xf numFmtId="0" fontId="45" fillId="12" borderId="50" xfId="0" applyFont="1" applyFill="1" applyBorder="1" applyAlignment="1">
      <alignment horizontal="center" vertical="center" wrapText="1"/>
    </xf>
    <xf numFmtId="164" fontId="40" fillId="12" borderId="68" xfId="6" applyNumberFormat="1" applyFont="1" applyFill="1" applyBorder="1" applyAlignment="1">
      <alignment horizontal="center" vertical="center" wrapText="1"/>
    </xf>
    <xf numFmtId="164" fontId="40" fillId="12" borderId="47" xfId="6" applyNumberFormat="1" applyFont="1" applyFill="1" applyBorder="1" applyAlignment="1">
      <alignment horizontal="center" vertical="center" wrapText="1"/>
    </xf>
    <xf numFmtId="0" fontId="27" fillId="12" borderId="35" xfId="0" applyFont="1" applyFill="1" applyBorder="1" applyAlignment="1">
      <alignment horizontal="center" vertical="center" wrapText="1"/>
    </xf>
    <xf numFmtId="0" fontId="27" fillId="12" borderId="13" xfId="0" applyFont="1" applyFill="1" applyBorder="1" applyAlignment="1">
      <alignment horizontal="center" vertical="center" wrapText="1"/>
    </xf>
    <xf numFmtId="0" fontId="27" fillId="12" borderId="15" xfId="0" applyFont="1" applyFill="1" applyBorder="1" applyAlignment="1">
      <alignment horizontal="center" vertical="center" wrapText="1"/>
    </xf>
    <xf numFmtId="0" fontId="27" fillId="12" borderId="45" xfId="0" applyFont="1" applyFill="1" applyBorder="1" applyAlignment="1">
      <alignment horizontal="center" vertical="center" wrapText="1"/>
    </xf>
    <xf numFmtId="0" fontId="27" fillId="12" borderId="37" xfId="0" applyFont="1" applyFill="1" applyBorder="1" applyAlignment="1">
      <alignment horizontal="center" vertical="center" wrapText="1"/>
    </xf>
    <xf numFmtId="0" fontId="27" fillId="12" borderId="47" xfId="0" applyFont="1" applyFill="1" applyBorder="1" applyAlignment="1">
      <alignment horizontal="center" vertical="center" wrapText="1"/>
    </xf>
    <xf numFmtId="0" fontId="27" fillId="12" borderId="46" xfId="0" applyFont="1" applyFill="1" applyBorder="1" applyAlignment="1">
      <alignment horizontal="center" vertical="center" wrapText="1"/>
    </xf>
    <xf numFmtId="0" fontId="27" fillId="12" borderId="51" xfId="0" applyFont="1" applyFill="1" applyBorder="1" applyAlignment="1">
      <alignment horizontal="center" vertical="center" wrapText="1"/>
    </xf>
    <xf numFmtId="0" fontId="27" fillId="12" borderId="52" xfId="0" applyFont="1" applyFill="1" applyBorder="1" applyAlignment="1">
      <alignment horizontal="center" vertical="center" wrapText="1"/>
    </xf>
    <xf numFmtId="0" fontId="27" fillId="12" borderId="53" xfId="0" applyFont="1" applyFill="1" applyBorder="1" applyAlignment="1">
      <alignment horizontal="center" vertical="center" wrapText="1"/>
    </xf>
    <xf numFmtId="164" fontId="39" fillId="12" borderId="58" xfId="6" applyNumberFormat="1" applyFont="1" applyFill="1" applyBorder="1" applyAlignment="1">
      <alignment horizontal="center" vertical="center" wrapText="1"/>
    </xf>
    <xf numFmtId="164" fontId="39" fillId="12" borderId="0" xfId="6" applyNumberFormat="1" applyFont="1" applyFill="1" applyBorder="1" applyAlignment="1">
      <alignment horizontal="center" vertical="center" wrapText="1"/>
    </xf>
    <xf numFmtId="164" fontId="37" fillId="12" borderId="62" xfId="6" applyNumberFormat="1" applyFont="1" applyFill="1" applyBorder="1" applyAlignment="1">
      <alignment horizontal="center" vertical="center" wrapText="1"/>
    </xf>
    <xf numFmtId="164" fontId="37" fillId="12" borderId="38" xfId="6" applyNumberFormat="1" applyFont="1" applyFill="1" applyBorder="1" applyAlignment="1">
      <alignment horizontal="center" vertical="center" wrapText="1"/>
    </xf>
    <xf numFmtId="164" fontId="37" fillId="12" borderId="63" xfId="6" applyNumberFormat="1" applyFont="1" applyFill="1" applyBorder="1" applyAlignment="1">
      <alignment horizontal="center" vertical="center" wrapText="1"/>
    </xf>
    <xf numFmtId="164" fontId="37" fillId="12" borderId="58" xfId="6" applyNumberFormat="1" applyFont="1" applyFill="1" applyBorder="1" applyAlignment="1">
      <alignment horizontal="center" vertical="center" wrapText="1"/>
    </xf>
    <xf numFmtId="164" fontId="37" fillId="12" borderId="0" xfId="6" applyNumberFormat="1" applyFont="1" applyFill="1" applyBorder="1" applyAlignment="1">
      <alignment horizontal="center" vertical="center" wrapText="1"/>
    </xf>
    <xf numFmtId="164" fontId="37" fillId="12" borderId="42" xfId="6" applyNumberFormat="1" applyFont="1" applyFill="1" applyBorder="1" applyAlignment="1">
      <alignment horizontal="center" vertical="center" wrapText="1"/>
    </xf>
    <xf numFmtId="164" fontId="37" fillId="12" borderId="64" xfId="6" applyNumberFormat="1" applyFont="1" applyFill="1" applyBorder="1" applyAlignment="1">
      <alignment horizontal="center" vertical="center" wrapText="1"/>
    </xf>
    <xf numFmtId="164" fontId="37" fillId="12" borderId="33" xfId="6" applyNumberFormat="1" applyFont="1" applyFill="1" applyBorder="1" applyAlignment="1">
      <alignment horizontal="center" vertical="center" wrapText="1"/>
    </xf>
    <xf numFmtId="164" fontId="37" fillId="12" borderId="61" xfId="6" applyNumberFormat="1" applyFont="1" applyFill="1" applyBorder="1" applyAlignment="1">
      <alignment horizontal="center" vertical="center" wrapText="1"/>
    </xf>
    <xf numFmtId="164" fontId="37" fillId="12" borderId="56" xfId="6" applyNumberFormat="1" applyFont="1" applyFill="1" applyBorder="1" applyAlignment="1">
      <alignment horizontal="center" vertical="center" wrapText="1"/>
    </xf>
    <xf numFmtId="164" fontId="37" fillId="12" borderId="57" xfId="6" applyNumberFormat="1" applyFont="1" applyFill="1" applyBorder="1" applyAlignment="1">
      <alignment horizontal="center" vertical="center" wrapText="1"/>
    </xf>
    <xf numFmtId="164" fontId="37" fillId="12" borderId="59" xfId="6" applyNumberFormat="1" applyFont="1" applyFill="1" applyBorder="1" applyAlignment="1">
      <alignment horizontal="center" vertical="center" wrapText="1"/>
    </xf>
    <xf numFmtId="164" fontId="37" fillId="12" borderId="60" xfId="6" applyNumberFormat="1" applyFont="1" applyFill="1" applyBorder="1" applyAlignment="1">
      <alignment horizontal="center" vertical="center" wrapText="1"/>
    </xf>
    <xf numFmtId="164" fontId="27" fillId="12" borderId="65" xfId="6" applyNumberFormat="1" applyFont="1" applyFill="1" applyBorder="1" applyAlignment="1">
      <alignment horizontal="center" vertical="center" wrapText="1"/>
    </xf>
    <xf numFmtId="164" fontId="27" fillId="12" borderId="66" xfId="6" applyNumberFormat="1" applyFont="1" applyFill="1" applyBorder="1" applyAlignment="1">
      <alignment horizontal="center" vertical="center" wrapText="1"/>
    </xf>
    <xf numFmtId="164" fontId="27" fillId="12" borderId="67" xfId="6" applyNumberFormat="1" applyFont="1" applyFill="1" applyBorder="1" applyAlignment="1">
      <alignment horizontal="center" vertical="center" wrapText="1"/>
    </xf>
    <xf numFmtId="164" fontId="27" fillId="12" borderId="48" xfId="6" applyNumberFormat="1" applyFont="1" applyFill="1" applyBorder="1" applyAlignment="1">
      <alignment horizontal="center" vertical="center" wrapText="1"/>
    </xf>
    <xf numFmtId="164" fontId="27" fillId="12" borderId="49" xfId="6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/>
    </xf>
    <xf numFmtId="0" fontId="38" fillId="7" borderId="2" xfId="0" applyFont="1" applyFill="1" applyBorder="1" applyAlignment="1">
      <alignment horizontal="center" vertical="center" wrapText="1"/>
    </xf>
    <xf numFmtId="0" fontId="38" fillId="7" borderId="3" xfId="0" applyFont="1" applyFill="1" applyBorder="1" applyAlignment="1">
      <alignment horizontal="center" vertical="center" wrapText="1"/>
    </xf>
    <xf numFmtId="0" fontId="38" fillId="7" borderId="7" xfId="0" applyFont="1" applyFill="1" applyBorder="1" applyAlignment="1">
      <alignment horizontal="center" vertical="center" wrapText="1"/>
    </xf>
    <xf numFmtId="0" fontId="38" fillId="7" borderId="2" xfId="0" applyFont="1" applyFill="1" applyBorder="1" applyAlignment="1">
      <alignment horizontal="center" vertical="center" textRotation="90" wrapText="1"/>
    </xf>
    <xf numFmtId="0" fontId="38" fillId="7" borderId="3" xfId="0" applyFont="1" applyFill="1" applyBorder="1" applyAlignment="1">
      <alignment horizontal="center" vertical="center" textRotation="90" wrapText="1"/>
    </xf>
    <xf numFmtId="0" fontId="38" fillId="7" borderId="7" xfId="0" applyFont="1" applyFill="1" applyBorder="1" applyAlignment="1">
      <alignment horizontal="center" vertical="center" textRotation="90" wrapText="1"/>
    </xf>
    <xf numFmtId="0" fontId="4" fillId="2" borderId="8" xfId="0" applyFont="1" applyFill="1" applyBorder="1" applyAlignment="1" applyProtection="1">
      <alignment horizontal="center"/>
    </xf>
    <xf numFmtId="0" fontId="6" fillId="7" borderId="9" xfId="0" applyFont="1" applyFill="1" applyBorder="1" applyAlignment="1" applyProtection="1">
      <alignment horizontal="center" vertical="center"/>
    </xf>
    <xf numFmtId="0" fontId="6" fillId="7" borderId="8" xfId="0" applyFont="1" applyFill="1" applyBorder="1" applyAlignment="1" applyProtection="1">
      <alignment horizontal="center" vertical="center"/>
    </xf>
    <xf numFmtId="0" fontId="7" fillId="0" borderId="8" xfId="0" applyFont="1" applyBorder="1" applyAlignment="1" applyProtection="1">
      <alignment horizontal="center"/>
    </xf>
    <xf numFmtId="0" fontId="19" fillId="7" borderId="90" xfId="0" applyFont="1" applyFill="1" applyBorder="1" applyAlignment="1" applyProtection="1">
      <alignment horizontal="center"/>
    </xf>
    <xf numFmtId="0" fontId="19" fillId="7" borderId="0" xfId="0" applyFont="1" applyFill="1" applyAlignment="1" applyProtection="1">
      <alignment horizontal="center"/>
    </xf>
    <xf numFmtId="0" fontId="7" fillId="0" borderId="0" xfId="0" applyFont="1" applyAlignment="1" applyProtection="1">
      <alignment horizontal="center" wrapText="1"/>
    </xf>
  </cellXfs>
  <cellStyles count="22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19"/>
    <cellStyle name="Millares 6" xfId="8"/>
    <cellStyle name="Millares 6 2" xfId="20"/>
    <cellStyle name="MONETARIO" xfId="9"/>
    <cellStyle name="MONETARIO 2" xfId="21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04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ill>
        <patternFill>
          <bgColor rgb="FFFFFF00"/>
        </patternFill>
      </fill>
    </dxf>
    <dxf>
      <font>
        <b/>
        <i val="0"/>
        <color theme="5" tint="-0.24994659260841701"/>
      </font>
      <fill>
        <patternFill>
          <bgColor theme="5" tint="0.79998168889431442"/>
        </patternFill>
      </fill>
    </dxf>
    <dxf>
      <font>
        <b/>
        <i val="0"/>
        <color theme="5" tint="-0.24994659260841701"/>
      </font>
      <fill>
        <patternFill>
          <bgColor theme="5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10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12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ACT DEN8.1"/>
      <sheetName val="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04104-LA HIGUERA</v>
          </cell>
          <cell r="I32"/>
          <cell r="J32"/>
        </row>
        <row r="33">
          <cell r="H33" t="str">
            <v xml:space="preserve">105500-P.S.R. CALETA HORNOS        </v>
          </cell>
          <cell r="I33">
            <v>61</v>
          </cell>
          <cell r="J33">
            <v>61</v>
          </cell>
        </row>
        <row r="34">
          <cell r="H34" t="str">
            <v>Total 04104-LA HIGUERA</v>
          </cell>
          <cell r="I34">
            <v>61</v>
          </cell>
          <cell r="J34">
            <v>61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23</v>
          </cell>
          <cell r="J36">
            <v>23</v>
          </cell>
        </row>
        <row r="37">
          <cell r="H37" t="str">
            <v>105475-P.S.R. HORCON</v>
          </cell>
          <cell r="I37">
            <v>20</v>
          </cell>
          <cell r="J37">
            <v>20</v>
          </cell>
        </row>
        <row r="38">
          <cell r="H38" t="str">
            <v>105476-P.S.R. MONTE GRANDE</v>
          </cell>
          <cell r="I38">
            <v>20</v>
          </cell>
          <cell r="J38">
            <v>20</v>
          </cell>
        </row>
        <row r="39">
          <cell r="H39" t="str">
            <v>105477-P.S.R. PISCO ELQUI</v>
          </cell>
          <cell r="I39">
            <v>20</v>
          </cell>
          <cell r="J39">
            <v>20</v>
          </cell>
        </row>
        <row r="40">
          <cell r="H40" t="str">
            <v>Total 04105-PAIHUANO</v>
          </cell>
          <cell r="I40">
            <v>83</v>
          </cell>
          <cell r="J40">
            <v>83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105467-P.S.R. DIAGUITAS</v>
          </cell>
          <cell r="I42">
            <v>38</v>
          </cell>
          <cell r="J42">
            <v>38</v>
          </cell>
        </row>
        <row r="43">
          <cell r="H43" t="str">
            <v>105468-P.S.R. EL MOLLE</v>
          </cell>
          <cell r="I43">
            <v>24</v>
          </cell>
          <cell r="J43">
            <v>24</v>
          </cell>
        </row>
        <row r="44">
          <cell r="H44" t="str">
            <v>105469-P.S.R. EL TAMBO</v>
          </cell>
          <cell r="I44">
            <v>168</v>
          </cell>
          <cell r="J44">
            <v>168</v>
          </cell>
        </row>
        <row r="45">
          <cell r="H45" t="str">
            <v>105470-P.S.R. HUANTA</v>
          </cell>
          <cell r="I45">
            <v>4</v>
          </cell>
          <cell r="J45">
            <v>4</v>
          </cell>
        </row>
        <row r="46">
          <cell r="H46" t="str">
            <v>105471-P.S.R. PERALILLO</v>
          </cell>
          <cell r="I46">
            <v>197</v>
          </cell>
          <cell r="J46">
            <v>197</v>
          </cell>
        </row>
        <row r="47">
          <cell r="H47" t="str">
            <v>105472-P.S.R. RIVADAVIA</v>
          </cell>
          <cell r="I47">
            <v>28</v>
          </cell>
          <cell r="J47">
            <v>28</v>
          </cell>
        </row>
        <row r="48">
          <cell r="H48" t="str">
            <v>105473-P.S.R. TALCUNA</v>
          </cell>
          <cell r="I48">
            <v>107</v>
          </cell>
          <cell r="J48">
            <v>107</v>
          </cell>
        </row>
        <row r="49">
          <cell r="H49" t="str">
            <v>105474-P.S.R. CHAPILCA</v>
          </cell>
          <cell r="I49">
            <v>11</v>
          </cell>
          <cell r="J49">
            <v>11</v>
          </cell>
        </row>
        <row r="50">
          <cell r="H50" t="str">
            <v>105502-P.S.R. CALINGASTA</v>
          </cell>
          <cell r="I50">
            <v>83</v>
          </cell>
          <cell r="J50">
            <v>83</v>
          </cell>
        </row>
        <row r="51">
          <cell r="H51" t="str">
            <v>105509-P.S.R. GUALLIGUAICA</v>
          </cell>
          <cell r="I51">
            <v>8</v>
          </cell>
          <cell r="J51">
            <v>8</v>
          </cell>
        </row>
        <row r="52">
          <cell r="H52" t="str">
            <v>Total 04106-VICUÑA</v>
          </cell>
          <cell r="I52">
            <v>668</v>
          </cell>
          <cell r="J52">
            <v>668</v>
          </cell>
        </row>
        <row r="53">
          <cell r="H53" t="str">
            <v>04201-ILLAPEL</v>
          </cell>
          <cell r="I53"/>
          <cell r="J53"/>
        </row>
        <row r="54">
          <cell r="H54" t="str">
            <v>105326-CESFAM SAN RAFAEL</v>
          </cell>
          <cell r="I54">
            <v>72</v>
          </cell>
          <cell r="J54">
            <v>72</v>
          </cell>
        </row>
        <row r="55">
          <cell r="H55" t="str">
            <v xml:space="preserve">105443-P.S.R. CARCAMO                   </v>
          </cell>
          <cell r="I55">
            <v>201</v>
          </cell>
          <cell r="J55">
            <v>201</v>
          </cell>
        </row>
        <row r="56">
          <cell r="H56" t="str">
            <v>105444-P.S.R. HUINTIL</v>
          </cell>
          <cell r="I56">
            <v>20</v>
          </cell>
          <cell r="J56">
            <v>20</v>
          </cell>
        </row>
        <row r="57">
          <cell r="H57" t="str">
            <v>105445-P.S.R. LIMAHUIDA</v>
          </cell>
          <cell r="I57">
            <v>18</v>
          </cell>
          <cell r="J57">
            <v>18</v>
          </cell>
        </row>
        <row r="58">
          <cell r="H58" t="str">
            <v>105446-P.S.R. MATANCILLA</v>
          </cell>
          <cell r="I58">
            <v>17</v>
          </cell>
          <cell r="J58">
            <v>17</v>
          </cell>
        </row>
        <row r="59">
          <cell r="H59" t="str">
            <v>105447-P.S.R. PERALILLO</v>
          </cell>
          <cell r="I59">
            <v>25</v>
          </cell>
          <cell r="J59">
            <v>25</v>
          </cell>
        </row>
        <row r="60">
          <cell r="H60" t="str">
            <v>105448-P.S.R. SANTA VIRGINIA</v>
          </cell>
          <cell r="I60">
            <v>22</v>
          </cell>
          <cell r="J60">
            <v>22</v>
          </cell>
        </row>
        <row r="61">
          <cell r="H61" t="str">
            <v>105449-P.S.R. TUNGA NORTE</v>
          </cell>
          <cell r="I61">
            <v>33</v>
          </cell>
          <cell r="J61">
            <v>33</v>
          </cell>
        </row>
        <row r="62">
          <cell r="H62" t="str">
            <v>105485-P.S.R. PLAN DE HORNOS</v>
          </cell>
          <cell r="I62">
            <v>14</v>
          </cell>
          <cell r="J62">
            <v>14</v>
          </cell>
        </row>
        <row r="63">
          <cell r="H63" t="str">
            <v>105486-P.S.R. TUNGA SUR</v>
          </cell>
          <cell r="I63">
            <v>12</v>
          </cell>
          <cell r="J63">
            <v>12</v>
          </cell>
        </row>
        <row r="64">
          <cell r="H64" t="str">
            <v>105487-P.S.R. CAÑAS UNO</v>
          </cell>
          <cell r="I64">
            <v>68</v>
          </cell>
          <cell r="J64">
            <v>68</v>
          </cell>
        </row>
        <row r="65">
          <cell r="H65" t="str">
            <v>105496-P.S.R. PINTACURA SUR</v>
          </cell>
          <cell r="I65">
            <v>5</v>
          </cell>
          <cell r="J65">
            <v>5</v>
          </cell>
        </row>
        <row r="66">
          <cell r="H66" t="str">
            <v>105504-P.S.R. SOCAVON</v>
          </cell>
          <cell r="I66">
            <v>98</v>
          </cell>
          <cell r="J66">
            <v>98</v>
          </cell>
        </row>
        <row r="67">
          <cell r="H67" t="str">
            <v>Total 04201-ILLAPEL</v>
          </cell>
          <cell r="I67">
            <v>605</v>
          </cell>
          <cell r="J67">
            <v>605</v>
          </cell>
        </row>
        <row r="68">
          <cell r="H68" t="str">
            <v>04202-CANELA</v>
          </cell>
          <cell r="I68"/>
          <cell r="J68"/>
        </row>
        <row r="69">
          <cell r="H69" t="str">
            <v>105309-CES. RURAL CANELA</v>
          </cell>
          <cell r="I69">
            <v>212</v>
          </cell>
          <cell r="J69">
            <v>212</v>
          </cell>
        </row>
        <row r="70">
          <cell r="H70" t="str">
            <v>Total 04202-CANELA</v>
          </cell>
          <cell r="I70">
            <v>212</v>
          </cell>
          <cell r="J70">
            <v>212</v>
          </cell>
        </row>
        <row r="71">
          <cell r="H71" t="str">
            <v>04203-LOS VILOS</v>
          </cell>
          <cell r="I71"/>
          <cell r="J71"/>
        </row>
        <row r="72">
          <cell r="H72" t="str">
            <v xml:space="preserve">105478-P.S.R. CAIMANES                   </v>
          </cell>
          <cell r="I72">
            <v>40</v>
          </cell>
          <cell r="J72">
            <v>40</v>
          </cell>
        </row>
        <row r="73">
          <cell r="H73" t="str">
            <v>105479-P.S.R. GUANGUALI</v>
          </cell>
          <cell r="I73">
            <v>70</v>
          </cell>
          <cell r="J73">
            <v>70</v>
          </cell>
        </row>
        <row r="74">
          <cell r="H74" t="str">
            <v>105480-P.S.R. QUILIMARI</v>
          </cell>
          <cell r="I74">
            <v>70</v>
          </cell>
          <cell r="J74">
            <v>70</v>
          </cell>
        </row>
        <row r="75">
          <cell r="H75" t="str">
            <v>105481-P.S.R. TILAMA</v>
          </cell>
          <cell r="I75">
            <v>3</v>
          </cell>
          <cell r="J75">
            <v>3</v>
          </cell>
        </row>
        <row r="76">
          <cell r="H76" t="str">
            <v>105511-P.S.R. LOS CONDORES</v>
          </cell>
          <cell r="I76">
            <v>10</v>
          </cell>
          <cell r="J76">
            <v>10</v>
          </cell>
        </row>
        <row r="77">
          <cell r="H77" t="str">
            <v>Total 04203-LOS VILOS</v>
          </cell>
          <cell r="I77">
            <v>193</v>
          </cell>
          <cell r="J77">
            <v>193</v>
          </cell>
        </row>
        <row r="78">
          <cell r="H78" t="str">
            <v>04204-SALAMANCA</v>
          </cell>
          <cell r="I78"/>
          <cell r="J78"/>
        </row>
        <row r="79">
          <cell r="H79" t="str">
            <v>105104-HOSPITAL SALAMANCA</v>
          </cell>
          <cell r="I79">
            <v>35</v>
          </cell>
          <cell r="J79">
            <v>35</v>
          </cell>
        </row>
        <row r="80">
          <cell r="H80" t="str">
            <v xml:space="preserve">105452-P.S.R. CUNCUMEN                 </v>
          </cell>
          <cell r="I80">
            <v>248</v>
          </cell>
          <cell r="J80">
            <v>248</v>
          </cell>
        </row>
        <row r="81">
          <cell r="H81" t="str">
            <v>105453-P.S.R. TRANQUILLA</v>
          </cell>
          <cell r="I81">
            <v>268</v>
          </cell>
          <cell r="J81">
            <v>268</v>
          </cell>
        </row>
        <row r="82">
          <cell r="H82" t="str">
            <v>105455-P.S.R. CHILLEPIN</v>
          </cell>
          <cell r="I82">
            <v>736</v>
          </cell>
          <cell r="J82">
            <v>736</v>
          </cell>
        </row>
        <row r="83">
          <cell r="H83" t="str">
            <v>105491-P.S.R. QUELEN BAJO</v>
          </cell>
          <cell r="I83">
            <v>247</v>
          </cell>
          <cell r="J83">
            <v>247</v>
          </cell>
        </row>
        <row r="84">
          <cell r="H84" t="str">
            <v>Total 04204-SALAMANCA</v>
          </cell>
          <cell r="I84">
            <v>1534</v>
          </cell>
          <cell r="J84">
            <v>1534</v>
          </cell>
        </row>
        <row r="85">
          <cell r="H85" t="str">
            <v>04301-OVALLE</v>
          </cell>
          <cell r="I85"/>
          <cell r="J85"/>
        </row>
        <row r="86">
          <cell r="H86" t="str">
            <v>105315-CES. RURAL C. DE TAMAYA</v>
          </cell>
          <cell r="I86">
            <v>120</v>
          </cell>
          <cell r="J86">
            <v>120</v>
          </cell>
        </row>
        <row r="87">
          <cell r="H87" t="str">
            <v>105317-CES. JORGE JORDAN D.</v>
          </cell>
          <cell r="I87">
            <v>178</v>
          </cell>
          <cell r="J87">
            <v>178</v>
          </cell>
        </row>
        <row r="88">
          <cell r="H88" t="str">
            <v>105322-CES. MARCOS MACUADA</v>
          </cell>
          <cell r="I88">
            <v>545</v>
          </cell>
          <cell r="J88">
            <v>545</v>
          </cell>
        </row>
        <row r="89">
          <cell r="H89" t="str">
            <v>105324-CES. SOTAQUI</v>
          </cell>
          <cell r="I89">
            <v>57</v>
          </cell>
          <cell r="J89">
            <v>57</v>
          </cell>
        </row>
        <row r="90">
          <cell r="H90" t="str">
            <v>105415-P.S.R. BARRAZA</v>
          </cell>
          <cell r="I90">
            <v>601</v>
          </cell>
          <cell r="J90">
            <v>601</v>
          </cell>
        </row>
        <row r="91">
          <cell r="H91" t="str">
            <v xml:space="preserve">105416-P.S.R. CAMARICO                  </v>
          </cell>
          <cell r="I91">
            <v>145</v>
          </cell>
          <cell r="J91">
            <v>145</v>
          </cell>
        </row>
        <row r="92">
          <cell r="H92" t="str">
            <v>105417-P.S.R. ALCONES BAJOS</v>
          </cell>
          <cell r="I92">
            <v>21</v>
          </cell>
          <cell r="J92">
            <v>21</v>
          </cell>
        </row>
        <row r="93">
          <cell r="H93" t="str">
            <v>105419-P.S.R. LAS SOSSAS</v>
          </cell>
          <cell r="I93">
            <v>623</v>
          </cell>
          <cell r="J93">
            <v>623</v>
          </cell>
        </row>
        <row r="94">
          <cell r="H94" t="str">
            <v>105420-P.S.R. LIMARI</v>
          </cell>
          <cell r="I94">
            <v>736</v>
          </cell>
          <cell r="J94">
            <v>736</v>
          </cell>
        </row>
        <row r="95">
          <cell r="H95" t="str">
            <v>105422-P.S.R. HORNILLOS</v>
          </cell>
          <cell r="I95">
            <v>3</v>
          </cell>
          <cell r="J95">
            <v>3</v>
          </cell>
        </row>
        <row r="96">
          <cell r="H96" t="str">
            <v>105437-P.S.R. CHALINGA</v>
          </cell>
          <cell r="I96">
            <v>23</v>
          </cell>
          <cell r="J96">
            <v>23</v>
          </cell>
        </row>
        <row r="97">
          <cell r="H97" t="str">
            <v>105507-P.S.R. HUAMALATA</v>
          </cell>
          <cell r="I97">
            <v>17</v>
          </cell>
          <cell r="J97">
            <v>17</v>
          </cell>
        </row>
        <row r="98">
          <cell r="H98" t="str">
            <v>105510-P.S.R. RECOLETA</v>
          </cell>
          <cell r="I98">
            <v>10</v>
          </cell>
          <cell r="J98">
            <v>10</v>
          </cell>
        </row>
        <row r="99">
          <cell r="H99" t="str">
            <v>105722-CECOF SAN JOSE DE LA DEHESA</v>
          </cell>
          <cell r="I99">
            <v>104</v>
          </cell>
          <cell r="J99">
            <v>104</v>
          </cell>
        </row>
        <row r="100">
          <cell r="H100" t="str">
            <v>105723-CECOF LIMARI</v>
          </cell>
          <cell r="I100">
            <v>124</v>
          </cell>
          <cell r="J100">
            <v>124</v>
          </cell>
        </row>
        <row r="101">
          <cell r="H101" t="str">
            <v>200258-CECOF LOS COPIHUES</v>
          </cell>
          <cell r="I101">
            <v>102</v>
          </cell>
          <cell r="J101">
            <v>102</v>
          </cell>
        </row>
        <row r="102">
          <cell r="H102" t="str">
            <v>Total 04301-OVALLE</v>
          </cell>
          <cell r="I102">
            <v>3409</v>
          </cell>
          <cell r="J102">
            <v>3409</v>
          </cell>
        </row>
        <row r="103">
          <cell r="H103" t="str">
            <v>04302-COMBARBALÁ</v>
          </cell>
          <cell r="I103"/>
          <cell r="J103"/>
        </row>
        <row r="104">
          <cell r="H104" t="str">
            <v>105433-P.S.R. SAN LORENZO</v>
          </cell>
          <cell r="I104">
            <v>17</v>
          </cell>
          <cell r="J104">
            <v>17</v>
          </cell>
        </row>
        <row r="105">
          <cell r="H105" t="str">
            <v>105434-P.S.R. SAN MARCOS</v>
          </cell>
          <cell r="I105">
            <v>117</v>
          </cell>
          <cell r="J105">
            <v>117</v>
          </cell>
        </row>
        <row r="106">
          <cell r="H106" t="str">
            <v>105441-P.S.R. MANQUEHUA</v>
          </cell>
          <cell r="I106">
            <v>116</v>
          </cell>
          <cell r="J106">
            <v>116</v>
          </cell>
        </row>
        <row r="107">
          <cell r="H107" t="str">
            <v xml:space="preserve">105459-P.S.R. BARRANCAS                </v>
          </cell>
          <cell r="I107">
            <v>135</v>
          </cell>
          <cell r="J107">
            <v>135</v>
          </cell>
        </row>
        <row r="108">
          <cell r="H108" t="str">
            <v>105460-P.S.R. COGOTI 18</v>
          </cell>
          <cell r="I108">
            <v>214</v>
          </cell>
          <cell r="J108">
            <v>214</v>
          </cell>
        </row>
        <row r="109">
          <cell r="H109" t="str">
            <v>105461-P.S.R. EL HUACHO</v>
          </cell>
          <cell r="I109">
            <v>10</v>
          </cell>
          <cell r="J109">
            <v>10</v>
          </cell>
        </row>
        <row r="110">
          <cell r="H110" t="str">
            <v>105462-P.S.R. EL SAUCE</v>
          </cell>
          <cell r="I110">
            <v>109</v>
          </cell>
          <cell r="J110">
            <v>109</v>
          </cell>
        </row>
        <row r="111">
          <cell r="H111" t="str">
            <v>105463-P.S.R. QUILITAPIA</v>
          </cell>
          <cell r="I111">
            <v>134</v>
          </cell>
          <cell r="J111">
            <v>134</v>
          </cell>
        </row>
        <row r="112">
          <cell r="H112" t="str">
            <v>105464-P.S.R. LA LIGUA</v>
          </cell>
          <cell r="I112">
            <v>99</v>
          </cell>
          <cell r="J112">
            <v>99</v>
          </cell>
        </row>
        <row r="113">
          <cell r="H113" t="str">
            <v>105465-P.S.R. RAMADILLA</v>
          </cell>
          <cell r="I113">
            <v>42</v>
          </cell>
          <cell r="J113">
            <v>42</v>
          </cell>
        </row>
        <row r="114">
          <cell r="H114" t="str">
            <v>105466-P.S.R. VALLE HERMOSO</v>
          </cell>
          <cell r="I114">
            <v>35</v>
          </cell>
          <cell r="J114">
            <v>35</v>
          </cell>
        </row>
        <row r="115">
          <cell r="H115" t="str">
            <v>105490-P.S.R. EL DURAZNO</v>
          </cell>
          <cell r="I115">
            <v>69</v>
          </cell>
          <cell r="J115">
            <v>69</v>
          </cell>
        </row>
        <row r="116">
          <cell r="H116" t="str">
            <v>Total 04302-COMBARBALÁ</v>
          </cell>
          <cell r="I116">
            <v>1097</v>
          </cell>
          <cell r="J116">
            <v>1097</v>
          </cell>
        </row>
        <row r="117">
          <cell r="H117" t="str">
            <v>04304-MONTE PATRIA</v>
          </cell>
          <cell r="I117"/>
          <cell r="J117"/>
        </row>
        <row r="118">
          <cell r="H118" t="str">
            <v>105307-CES. RURAL MONTE PATRIA</v>
          </cell>
          <cell r="I118">
            <v>198</v>
          </cell>
          <cell r="J118">
            <v>198</v>
          </cell>
        </row>
        <row r="119">
          <cell r="H119" t="str">
            <v>105311-CES. RURAL CHAÑARAL ALTO</v>
          </cell>
          <cell r="I119">
            <v>82</v>
          </cell>
          <cell r="J119">
            <v>82</v>
          </cell>
        </row>
        <row r="120">
          <cell r="H120" t="str">
            <v>105312-CES. RURAL CAREN</v>
          </cell>
          <cell r="I120">
            <v>82</v>
          </cell>
          <cell r="J120">
            <v>82</v>
          </cell>
        </row>
        <row r="121">
          <cell r="H121" t="str">
            <v>105318-CES. RURAL EL PALQUI</v>
          </cell>
          <cell r="I121">
            <v>64</v>
          </cell>
          <cell r="J121">
            <v>64</v>
          </cell>
        </row>
        <row r="122">
          <cell r="H122" t="str">
            <v>105425-P.S.R. CHILECITO</v>
          </cell>
          <cell r="I122">
            <v>124</v>
          </cell>
          <cell r="J122">
            <v>124</v>
          </cell>
        </row>
        <row r="123">
          <cell r="H123" t="str">
            <v>105427-P.S.R. HACIENDA VALDIVIA</v>
          </cell>
          <cell r="I123">
            <v>125</v>
          </cell>
          <cell r="J123">
            <v>125</v>
          </cell>
        </row>
        <row r="124">
          <cell r="H124" t="str">
            <v>105428-P.S.R. HUATULAME</v>
          </cell>
          <cell r="I124">
            <v>40</v>
          </cell>
          <cell r="J124">
            <v>40</v>
          </cell>
        </row>
        <row r="125">
          <cell r="H125" t="str">
            <v>105430-P.S.R. MIALQUI</v>
          </cell>
          <cell r="I125">
            <v>72</v>
          </cell>
          <cell r="J125">
            <v>72</v>
          </cell>
        </row>
        <row r="126">
          <cell r="H126" t="str">
            <v>105431-P.S.R. PEDREGAL</v>
          </cell>
          <cell r="I126">
            <v>92</v>
          </cell>
          <cell r="J126">
            <v>92</v>
          </cell>
        </row>
        <row r="127">
          <cell r="H127" t="str">
            <v>105432-P.S.R. RAPEL</v>
          </cell>
          <cell r="I127">
            <v>214</v>
          </cell>
          <cell r="J127">
            <v>214</v>
          </cell>
        </row>
        <row r="128">
          <cell r="H128" t="str">
            <v>105435-P.S.R. TULAHUEN</v>
          </cell>
          <cell r="I128">
            <v>178</v>
          </cell>
          <cell r="J128">
            <v>178</v>
          </cell>
        </row>
        <row r="129">
          <cell r="H129" t="str">
            <v>105436-P.S.R. EL MAITEN</v>
          </cell>
          <cell r="I129">
            <v>35</v>
          </cell>
          <cell r="J129">
            <v>35</v>
          </cell>
        </row>
        <row r="130">
          <cell r="H130" t="str">
            <v>105489-P.S.R. RAMADAS DE TULAHUEN</v>
          </cell>
          <cell r="I130">
            <v>56</v>
          </cell>
          <cell r="J130">
            <v>56</v>
          </cell>
        </row>
        <row r="131">
          <cell r="H131" t="str">
            <v>Total 04304-MONTE PATRIA</v>
          </cell>
          <cell r="I131">
            <v>1362</v>
          </cell>
          <cell r="J131">
            <v>1362</v>
          </cell>
        </row>
        <row r="132">
          <cell r="H132" t="str">
            <v>04304-PUNITAQUI</v>
          </cell>
          <cell r="I132"/>
          <cell r="J132"/>
        </row>
        <row r="133">
          <cell r="H133" t="str">
            <v>105308-CES. RURAL PUNITAQUI</v>
          </cell>
          <cell r="I133">
            <v>103</v>
          </cell>
          <cell r="J133">
            <v>103</v>
          </cell>
        </row>
        <row r="134">
          <cell r="H134" t="str">
            <v>105440-P.S.R. DIVISADERO</v>
          </cell>
          <cell r="I134">
            <v>40</v>
          </cell>
          <cell r="J134">
            <v>40</v>
          </cell>
        </row>
        <row r="135">
          <cell r="H135" t="str">
            <v xml:space="preserve">105508-P.S.R. EL PARRAL DE QUILES  </v>
          </cell>
          <cell r="I135">
            <v>21</v>
          </cell>
          <cell r="J135">
            <v>21</v>
          </cell>
        </row>
        <row r="136">
          <cell r="H136" t="str">
            <v>Total 04304-PUNITAQUI</v>
          </cell>
          <cell r="I136">
            <v>164</v>
          </cell>
          <cell r="J136">
            <v>164</v>
          </cell>
        </row>
        <row r="137">
          <cell r="H137" t="str">
            <v>04305-RIO HURTADO</v>
          </cell>
          <cell r="I137"/>
          <cell r="J137"/>
        </row>
        <row r="138">
          <cell r="H138" t="str">
            <v>105409-P.S.R. EL CHAÑAR</v>
          </cell>
          <cell r="I138">
            <v>24</v>
          </cell>
          <cell r="J138">
            <v>24</v>
          </cell>
        </row>
        <row r="139">
          <cell r="H139" t="str">
            <v>105410-P.S.R. HURTADO</v>
          </cell>
          <cell r="I139">
            <v>24</v>
          </cell>
          <cell r="J139">
            <v>24</v>
          </cell>
        </row>
        <row r="140">
          <cell r="H140" t="str">
            <v>105411-P.S.R. LAS BREAS</v>
          </cell>
          <cell r="I140">
            <v>24</v>
          </cell>
          <cell r="J140">
            <v>24</v>
          </cell>
        </row>
        <row r="141">
          <cell r="H141" t="str">
            <v>105503-P.S.R. TABAQUEROS</v>
          </cell>
          <cell r="I141">
            <v>24</v>
          </cell>
          <cell r="J141">
            <v>24</v>
          </cell>
        </row>
        <row r="142">
          <cell r="H142" t="str">
            <v>Total 04305-RIO HURTADO</v>
          </cell>
          <cell r="I142">
            <v>96</v>
          </cell>
          <cell r="J142">
            <v>96</v>
          </cell>
        </row>
        <row r="143">
          <cell r="H143" t="str">
            <v>Total general</v>
          </cell>
          <cell r="I143">
            <v>20676</v>
          </cell>
          <cell r="J143">
            <v>20676</v>
          </cell>
        </row>
      </sheetData>
      <sheetData sheetId="1">
        <row r="3">
          <cell r="H3" t="str">
            <v>Suma de Total</v>
          </cell>
        </row>
      </sheetData>
      <sheetData sheetId="2">
        <row r="3">
          <cell r="H3" t="str">
            <v>Suma de Total</v>
          </cell>
        </row>
      </sheetData>
      <sheetData sheetId="3">
        <row r="3">
          <cell r="H3" t="str">
            <v>Suma de CYC_Med</v>
          </cell>
        </row>
      </sheetData>
      <sheetData sheetId="4">
        <row r="3">
          <cell r="H3" t="str">
            <v>Suma de Total</v>
          </cell>
        </row>
      </sheetData>
      <sheetData sheetId="5">
        <row r="3">
          <cell r="H3" t="str">
            <v>Suma de CYC_Med</v>
          </cell>
        </row>
      </sheetData>
      <sheetData sheetId="6">
        <row r="3">
          <cell r="H3" t="str">
            <v>Suma de Total</v>
          </cell>
        </row>
      </sheetData>
      <sheetData sheetId="7">
        <row r="3">
          <cell r="H3" t="str">
            <v>Suma de Total</v>
          </cell>
        </row>
      </sheetData>
      <sheetData sheetId="8">
        <row r="3">
          <cell r="H3" t="str">
            <v>Suma de Total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105305-CES. TIERRAS BLANCAS</v>
          </cell>
          <cell r="I24">
            <v>2553</v>
          </cell>
          <cell r="J24">
            <v>2553</v>
          </cell>
        </row>
        <row r="25">
          <cell r="H25" t="str">
            <v>105321-CES. RURAL  TONGOY</v>
          </cell>
          <cell r="I25">
            <v>151</v>
          </cell>
          <cell r="J25">
            <v>151</v>
          </cell>
        </row>
        <row r="26">
          <cell r="H26" t="str">
            <v>105323-CES. DR. SERGIO AGUILAR</v>
          </cell>
          <cell r="I26">
            <v>633</v>
          </cell>
          <cell r="J26">
            <v>633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7</v>
          </cell>
        </row>
        <row r="28">
          <cell r="H28" t="str">
            <v>105405-P.S.R. GUANAQUEROS</v>
          </cell>
          <cell r="I28">
            <v>60</v>
          </cell>
          <cell r="J28">
            <v>60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</row>
        <row r="30">
          <cell r="H30" t="str">
            <v>105407-P.S.R. TAMBILLOS</v>
          </cell>
          <cell r="I30">
            <v>13</v>
          </cell>
          <cell r="J30">
            <v>13</v>
          </cell>
        </row>
        <row r="31">
          <cell r="H31" t="str">
            <v>105705-CECOF EL ALBA</v>
          </cell>
          <cell r="I31">
            <v>77</v>
          </cell>
          <cell r="J31">
            <v>77</v>
          </cell>
        </row>
        <row r="32">
          <cell r="H32" t="str">
            <v>200273-CECOF PUNTA MIRA</v>
          </cell>
          <cell r="I32">
            <v>74</v>
          </cell>
          <cell r="J32">
            <v>74</v>
          </cell>
        </row>
        <row r="33">
          <cell r="H33" t="str">
            <v>Total 04102-COQUIMBO</v>
          </cell>
          <cell r="I33">
            <v>4838</v>
          </cell>
          <cell r="J33">
            <v>4838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262</v>
          </cell>
          <cell r="J35">
            <v>262</v>
          </cell>
        </row>
        <row r="36">
          <cell r="H36" t="str">
            <v>Total 04103-ANDACOLLO</v>
          </cell>
          <cell r="I36">
            <v>262</v>
          </cell>
          <cell r="J36">
            <v>262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36</v>
          </cell>
          <cell r="J38">
            <v>36</v>
          </cell>
        </row>
        <row r="39">
          <cell r="H39" t="str">
            <v xml:space="preserve">105500-P.S.R. CALETA HORNOS        </v>
          </cell>
          <cell r="I39">
            <v>28</v>
          </cell>
          <cell r="J39">
            <v>28</v>
          </cell>
        </row>
        <row r="40">
          <cell r="H40" t="str">
            <v>105505-P.S.R. LOS CHOROS</v>
          </cell>
          <cell r="I40">
            <v>24</v>
          </cell>
          <cell r="J40">
            <v>24</v>
          </cell>
        </row>
        <row r="41">
          <cell r="H41" t="str">
            <v>105506-P.S.R. EL TRAPICHE</v>
          </cell>
          <cell r="I41">
            <v>13</v>
          </cell>
          <cell r="J41">
            <v>13</v>
          </cell>
        </row>
        <row r="42">
          <cell r="H42" t="str">
            <v>Total 04104-LA HIGUERA</v>
          </cell>
          <cell r="I42">
            <v>101</v>
          </cell>
          <cell r="J42">
            <v>101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55</v>
          </cell>
          <cell r="J44">
            <v>55</v>
          </cell>
        </row>
        <row r="45">
          <cell r="H45" t="str">
            <v>105475-P.S.R. HORCON</v>
          </cell>
          <cell r="I45">
            <v>25</v>
          </cell>
          <cell r="J45">
            <v>25</v>
          </cell>
        </row>
        <row r="46">
          <cell r="H46" t="str">
            <v>105476-P.S.R. MONTE GRANDE</v>
          </cell>
          <cell r="I46">
            <v>21</v>
          </cell>
          <cell r="J46">
            <v>21</v>
          </cell>
        </row>
        <row r="47">
          <cell r="H47" t="str">
            <v>105477-P.S.R. PISCO ELQUI</v>
          </cell>
          <cell r="I47">
            <v>46</v>
          </cell>
          <cell r="J47">
            <v>46</v>
          </cell>
        </row>
        <row r="48">
          <cell r="H48" t="str">
            <v>Total 04105-PAIHUANO</v>
          </cell>
          <cell r="I48">
            <v>147</v>
          </cell>
          <cell r="J48">
            <v>147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334</v>
          </cell>
          <cell r="J50">
            <v>334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</row>
        <row r="52">
          <cell r="H52" t="str">
            <v>105468-P.S.R. EL MOLLE</v>
          </cell>
          <cell r="I52">
            <v>43</v>
          </cell>
          <cell r="J52">
            <v>43</v>
          </cell>
        </row>
        <row r="53">
          <cell r="H53" t="str">
            <v>105469-P.S.R. EL TAMBO</v>
          </cell>
          <cell r="I53">
            <v>43</v>
          </cell>
          <cell r="J53">
            <v>43</v>
          </cell>
        </row>
        <row r="54">
          <cell r="H54" t="str">
            <v>105470-P.S.R. HUANTA</v>
          </cell>
          <cell r="I54">
            <v>1</v>
          </cell>
          <cell r="J54">
            <v>1</v>
          </cell>
        </row>
        <row r="55">
          <cell r="H55" t="str">
            <v>105471-P.S.R. PERALILLO</v>
          </cell>
          <cell r="I55">
            <v>44</v>
          </cell>
          <cell r="J55">
            <v>44</v>
          </cell>
        </row>
        <row r="56">
          <cell r="H56" t="str">
            <v>105472-P.S.R. RIVADAVIA</v>
          </cell>
          <cell r="I56">
            <v>37</v>
          </cell>
          <cell r="J56">
            <v>37</v>
          </cell>
        </row>
        <row r="57">
          <cell r="H57" t="str">
            <v>105473-P.S.R. TALCUNA</v>
          </cell>
          <cell r="I57">
            <v>29</v>
          </cell>
          <cell r="J57">
            <v>29</v>
          </cell>
        </row>
        <row r="58">
          <cell r="H58" t="str">
            <v>105474-P.S.R. CHAPILCA</v>
          </cell>
          <cell r="I58">
            <v>12</v>
          </cell>
          <cell r="J58">
            <v>12</v>
          </cell>
        </row>
        <row r="59">
          <cell r="H59" t="str">
            <v>105502-P.S.R. CALINGASTA</v>
          </cell>
          <cell r="I59">
            <v>69</v>
          </cell>
          <cell r="J59">
            <v>69</v>
          </cell>
        </row>
        <row r="60">
          <cell r="H60" t="str">
            <v>105509-P.S.R. GUALLIGUAICA</v>
          </cell>
          <cell r="I60">
            <v>15</v>
          </cell>
          <cell r="J60">
            <v>15</v>
          </cell>
        </row>
        <row r="61">
          <cell r="H61" t="str">
            <v>Total 04106-VICUÑA</v>
          </cell>
          <cell r="I61">
            <v>665</v>
          </cell>
          <cell r="J61">
            <v>665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236</v>
          </cell>
          <cell r="J63">
            <v>236</v>
          </cell>
        </row>
        <row r="64">
          <cell r="H64" t="str">
            <v>105326-CESFAM SAN RAFAEL</v>
          </cell>
          <cell r="I64">
            <v>188</v>
          </cell>
          <cell r="J64">
            <v>188</v>
          </cell>
        </row>
        <row r="65">
          <cell r="H65" t="str">
            <v xml:space="preserve">105443-P.S.R. CARCAMO                   </v>
          </cell>
          <cell r="I65">
            <v>22</v>
          </cell>
          <cell r="J65">
            <v>22</v>
          </cell>
        </row>
        <row r="66">
          <cell r="H66" t="str">
            <v>105444-P.S.R. HUINTIL</v>
          </cell>
          <cell r="I66">
            <v>20</v>
          </cell>
          <cell r="J66">
            <v>20</v>
          </cell>
        </row>
        <row r="67">
          <cell r="H67" t="str">
            <v>105445-P.S.R. LIMAHUIDA</v>
          </cell>
          <cell r="I67">
            <v>7</v>
          </cell>
          <cell r="J67">
            <v>7</v>
          </cell>
        </row>
        <row r="68">
          <cell r="H68" t="str">
            <v>105446-P.S.R. MATANCILLA</v>
          </cell>
          <cell r="I68">
            <v>4</v>
          </cell>
          <cell r="J68">
            <v>4</v>
          </cell>
        </row>
        <row r="69">
          <cell r="H69" t="str">
            <v>105447-P.S.R. PERALILLO</v>
          </cell>
          <cell r="I69">
            <v>10</v>
          </cell>
          <cell r="J69">
            <v>10</v>
          </cell>
        </row>
        <row r="70">
          <cell r="H70" t="str">
            <v>105448-P.S.R. SANTA VIRGINIA</v>
          </cell>
          <cell r="I70">
            <v>22</v>
          </cell>
          <cell r="J70">
            <v>22</v>
          </cell>
        </row>
        <row r="71">
          <cell r="H71" t="str">
            <v>105449-P.S.R. TUNGA NORTE</v>
          </cell>
          <cell r="I71">
            <v>5</v>
          </cell>
          <cell r="J71">
            <v>5</v>
          </cell>
        </row>
        <row r="72">
          <cell r="H72" t="str">
            <v>105485-P.S.R. PLAN DE HORNOS</v>
          </cell>
          <cell r="I72">
            <v>34</v>
          </cell>
          <cell r="J72">
            <v>34</v>
          </cell>
        </row>
        <row r="73">
          <cell r="H73" t="str">
            <v>105486-P.S.R. TUNGA SUR</v>
          </cell>
          <cell r="I73">
            <v>8</v>
          </cell>
          <cell r="J73">
            <v>8</v>
          </cell>
        </row>
        <row r="74">
          <cell r="H74" t="str">
            <v>105487-P.S.R. CAÑAS UNO</v>
          </cell>
          <cell r="I74">
            <v>16</v>
          </cell>
          <cell r="J74">
            <v>16</v>
          </cell>
        </row>
        <row r="75">
          <cell r="H75" t="str">
            <v>105496-P.S.R. PINTACURA SUR</v>
          </cell>
          <cell r="I75">
            <v>8</v>
          </cell>
          <cell r="J75">
            <v>8</v>
          </cell>
        </row>
        <row r="76">
          <cell r="H76" t="str">
            <v>105504-P.S.R. SOCAVON</v>
          </cell>
          <cell r="I76">
            <v>11</v>
          </cell>
          <cell r="J76">
            <v>11</v>
          </cell>
        </row>
        <row r="77">
          <cell r="H77" t="str">
            <v>Total 04201-ILLAPEL</v>
          </cell>
          <cell r="I77">
            <v>591</v>
          </cell>
          <cell r="J77">
            <v>591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165</v>
          </cell>
          <cell r="J79">
            <v>165</v>
          </cell>
        </row>
        <row r="80">
          <cell r="H80" t="str">
            <v xml:space="preserve">105450-P.S.R. MINCHA NORTE            </v>
          </cell>
          <cell r="I80">
            <v>51</v>
          </cell>
          <cell r="J80">
            <v>51</v>
          </cell>
        </row>
        <row r="81">
          <cell r="H81" t="str">
            <v>105451-P.S.R. AGUA FRIA</v>
          </cell>
          <cell r="I81">
            <v>8</v>
          </cell>
          <cell r="J81">
            <v>8</v>
          </cell>
        </row>
        <row r="82">
          <cell r="H82" t="str">
            <v>105482-P.S.R. CANELA ALTA</v>
          </cell>
          <cell r="I82">
            <v>26</v>
          </cell>
          <cell r="J82">
            <v>26</v>
          </cell>
        </row>
        <row r="83">
          <cell r="H83" t="str">
            <v>105483-P.S.R. LOS RULOS</v>
          </cell>
          <cell r="I83">
            <v>13</v>
          </cell>
          <cell r="J83">
            <v>13</v>
          </cell>
        </row>
        <row r="84">
          <cell r="H84" t="str">
            <v>105484-P.S.R. HUENTELAUQUEN</v>
          </cell>
          <cell r="I84">
            <v>10</v>
          </cell>
          <cell r="J84">
            <v>10</v>
          </cell>
        </row>
        <row r="85">
          <cell r="H85" t="str">
            <v>105488-P.S.R. ESPIRITU SANTO</v>
          </cell>
          <cell r="I85">
            <v>5</v>
          </cell>
          <cell r="J85">
            <v>5</v>
          </cell>
        </row>
        <row r="86">
          <cell r="H86" t="str">
            <v>105493-P.S.R. MINCHA SUR</v>
          </cell>
          <cell r="I86">
            <v>4</v>
          </cell>
          <cell r="J86">
            <v>4</v>
          </cell>
        </row>
        <row r="87">
          <cell r="H87" t="str">
            <v>105497-P.S.R. JABONERIA</v>
          </cell>
          <cell r="I87">
            <v>7</v>
          </cell>
          <cell r="J87">
            <v>7</v>
          </cell>
        </row>
        <row r="88">
          <cell r="H88" t="str">
            <v>105498-P.S.R. QUEBRADA DE LINARES</v>
          </cell>
          <cell r="I88">
            <v>6</v>
          </cell>
          <cell r="J88">
            <v>6</v>
          </cell>
        </row>
        <row r="89">
          <cell r="H89" t="str">
            <v>Total 04202-CANELA</v>
          </cell>
          <cell r="I89">
            <v>295</v>
          </cell>
          <cell r="J89">
            <v>295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261</v>
          </cell>
          <cell r="J91">
            <v>261</v>
          </cell>
        </row>
        <row r="92">
          <cell r="H92" t="str">
            <v xml:space="preserve">105478-P.S.R. CAIMANES                   </v>
          </cell>
          <cell r="I92">
            <v>70</v>
          </cell>
          <cell r="J92">
            <v>70</v>
          </cell>
        </row>
        <row r="93">
          <cell r="H93" t="str">
            <v>105479-P.S.R. GUANGUALI</v>
          </cell>
          <cell r="I93">
            <v>15</v>
          </cell>
          <cell r="J93">
            <v>15</v>
          </cell>
        </row>
        <row r="94">
          <cell r="H94" t="str">
            <v>105480-P.S.R. QUILIMARI</v>
          </cell>
          <cell r="I94">
            <v>23</v>
          </cell>
          <cell r="J94">
            <v>23</v>
          </cell>
        </row>
        <row r="95">
          <cell r="H95" t="str">
            <v>105481-P.S.R. TILAMA</v>
          </cell>
          <cell r="I95">
            <v>6</v>
          </cell>
          <cell r="J95">
            <v>6</v>
          </cell>
        </row>
        <row r="96">
          <cell r="H96" t="str">
            <v>105511-P.S.R. LOS CONDORES</v>
          </cell>
          <cell r="I96">
            <v>7</v>
          </cell>
          <cell r="J96">
            <v>7</v>
          </cell>
        </row>
        <row r="97">
          <cell r="H97" t="str">
            <v>Total 04203-LOS VILOS</v>
          </cell>
          <cell r="I97">
            <v>382</v>
          </cell>
          <cell r="J97">
            <v>382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241</v>
          </cell>
          <cell r="J99">
            <v>241</v>
          </cell>
        </row>
        <row r="100">
          <cell r="H100" t="str">
            <v xml:space="preserve">105452-P.S.R. CUNCUMEN                 </v>
          </cell>
          <cell r="I100">
            <v>189</v>
          </cell>
          <cell r="J100">
            <v>189</v>
          </cell>
        </row>
        <row r="101">
          <cell r="H101" t="str">
            <v>105453-P.S.R. TRANQUILLA</v>
          </cell>
          <cell r="I101">
            <v>35</v>
          </cell>
          <cell r="J101">
            <v>35</v>
          </cell>
        </row>
        <row r="102">
          <cell r="H102" t="str">
            <v>105454-P.S.R. CUNLAGUA</v>
          </cell>
          <cell r="I102">
            <v>9</v>
          </cell>
          <cell r="J102">
            <v>9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</row>
        <row r="104">
          <cell r="H104" t="str">
            <v>105456-P.S.R. LLIMPO</v>
          </cell>
          <cell r="I104">
            <v>32</v>
          </cell>
          <cell r="J104">
            <v>32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</row>
        <row r="106">
          <cell r="H106" t="str">
            <v>105458-P.S.R. TAHUINCO</v>
          </cell>
          <cell r="I106">
            <v>18</v>
          </cell>
          <cell r="J106">
            <v>18</v>
          </cell>
        </row>
        <row r="107">
          <cell r="H107" t="str">
            <v>105491-P.S.R. QUELEN BAJO</v>
          </cell>
          <cell r="I107">
            <v>29</v>
          </cell>
          <cell r="J107">
            <v>29</v>
          </cell>
        </row>
        <row r="108">
          <cell r="H108" t="str">
            <v>105492-P.S.R. CAMISA</v>
          </cell>
          <cell r="I108">
            <v>20</v>
          </cell>
          <cell r="J108">
            <v>20</v>
          </cell>
        </row>
        <row r="109">
          <cell r="H109" t="str">
            <v>105501-P.S.R. ARBOLEDA GRANDE</v>
          </cell>
          <cell r="I109">
            <v>29</v>
          </cell>
          <cell r="J109">
            <v>29</v>
          </cell>
        </row>
        <row r="110">
          <cell r="H110" t="str">
            <v>Total 04204-SALAMANCA</v>
          </cell>
          <cell r="I110">
            <v>646</v>
          </cell>
          <cell r="J110">
            <v>646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180</v>
          </cell>
          <cell r="J112">
            <v>180</v>
          </cell>
        </row>
        <row r="113">
          <cell r="H113" t="str">
            <v>105317-CES. JORGE JORDAN D.</v>
          </cell>
          <cell r="I113">
            <v>528</v>
          </cell>
          <cell r="J113">
            <v>528</v>
          </cell>
        </row>
        <row r="114">
          <cell r="H114" t="str">
            <v>105322-CES. MARCOS MACUADA</v>
          </cell>
          <cell r="I114">
            <v>705</v>
          </cell>
          <cell r="J114">
            <v>705</v>
          </cell>
        </row>
        <row r="115">
          <cell r="H115" t="str">
            <v>105324-CES. SOTAQUI</v>
          </cell>
          <cell r="I115">
            <v>140</v>
          </cell>
          <cell r="J115">
            <v>140</v>
          </cell>
        </row>
        <row r="116">
          <cell r="H116" t="str">
            <v>105415-P.S.R. BARRAZA</v>
          </cell>
          <cell r="I116">
            <v>26</v>
          </cell>
          <cell r="J116">
            <v>26</v>
          </cell>
        </row>
        <row r="117">
          <cell r="H117" t="str">
            <v xml:space="preserve">105416-P.S.R. CAMARICO                  </v>
          </cell>
          <cell r="I117">
            <v>124</v>
          </cell>
          <cell r="J117">
            <v>124</v>
          </cell>
        </row>
        <row r="118">
          <cell r="H118" t="str">
            <v>105417-P.S.R. ALCONES BAJOS</v>
          </cell>
          <cell r="I118">
            <v>19</v>
          </cell>
          <cell r="J118">
            <v>19</v>
          </cell>
        </row>
        <row r="119">
          <cell r="H119" t="str">
            <v>105419-P.S.R. LAS SOSSAS</v>
          </cell>
          <cell r="I119">
            <v>13</v>
          </cell>
          <cell r="J119">
            <v>13</v>
          </cell>
        </row>
        <row r="120">
          <cell r="H120" t="str">
            <v>105420-P.S.R. LIMARI</v>
          </cell>
          <cell r="I120">
            <v>52</v>
          </cell>
          <cell r="J120">
            <v>52</v>
          </cell>
        </row>
        <row r="121">
          <cell r="H121" t="str">
            <v>105422-P.S.R. HORNILLOS</v>
          </cell>
          <cell r="I121">
            <v>19</v>
          </cell>
          <cell r="J121">
            <v>19</v>
          </cell>
        </row>
        <row r="122">
          <cell r="H122" t="str">
            <v>105437-P.S.R. CHALINGA</v>
          </cell>
          <cell r="I122">
            <v>22</v>
          </cell>
          <cell r="J122">
            <v>22</v>
          </cell>
        </row>
        <row r="123">
          <cell r="H123" t="str">
            <v>105439-P.S.R. CERRO BLANCO</v>
          </cell>
          <cell r="I123">
            <v>18</v>
          </cell>
          <cell r="J123">
            <v>18</v>
          </cell>
        </row>
        <row r="124">
          <cell r="H124" t="str">
            <v>105507-P.S.R. HUAMALATA</v>
          </cell>
          <cell r="I124">
            <v>36</v>
          </cell>
          <cell r="J124">
            <v>36</v>
          </cell>
        </row>
        <row r="125">
          <cell r="H125" t="str">
            <v>105510-P.S.R. RECOLETA</v>
          </cell>
          <cell r="I125">
            <v>48</v>
          </cell>
          <cell r="J125">
            <v>48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</row>
        <row r="127">
          <cell r="H127" t="str">
            <v>105723-CECOF LIMARI</v>
          </cell>
          <cell r="I127">
            <v>108</v>
          </cell>
          <cell r="J127">
            <v>108</v>
          </cell>
        </row>
        <row r="128">
          <cell r="H128" t="str">
            <v>200258-CECOF LOS COPIHUES</v>
          </cell>
          <cell r="I128">
            <v>52</v>
          </cell>
          <cell r="J128">
            <v>52</v>
          </cell>
        </row>
        <row r="129">
          <cell r="H129" t="str">
            <v>Total 04301-OVALLE</v>
          </cell>
          <cell r="I129">
            <v>2213</v>
          </cell>
          <cell r="J129">
            <v>2213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189</v>
          </cell>
          <cell r="J131">
            <v>189</v>
          </cell>
        </row>
        <row r="132">
          <cell r="H132" t="str">
            <v>105433-P.S.R. SAN LORENZO</v>
          </cell>
          <cell r="I132">
            <v>4</v>
          </cell>
          <cell r="J132">
            <v>4</v>
          </cell>
        </row>
        <row r="133">
          <cell r="H133" t="str">
            <v>105434-P.S.R. SAN MARCOS</v>
          </cell>
          <cell r="I133">
            <v>26</v>
          </cell>
          <cell r="J133">
            <v>26</v>
          </cell>
        </row>
        <row r="134">
          <cell r="H134" t="str">
            <v>105441-P.S.R. MANQUEHUA</v>
          </cell>
          <cell r="I134">
            <v>16</v>
          </cell>
          <cell r="J134">
            <v>16</v>
          </cell>
        </row>
        <row r="135">
          <cell r="H135" t="str">
            <v xml:space="preserve">105459-P.S.R. BARRANCAS                </v>
          </cell>
          <cell r="I135">
            <v>12</v>
          </cell>
          <cell r="J135">
            <v>12</v>
          </cell>
        </row>
        <row r="136">
          <cell r="H136" t="str">
            <v>105460-P.S.R. COGOTI 18</v>
          </cell>
          <cell r="I136">
            <v>41</v>
          </cell>
          <cell r="J136">
            <v>41</v>
          </cell>
        </row>
        <row r="137">
          <cell r="H137" t="str">
            <v>105461-P.S.R. EL HUACHO</v>
          </cell>
          <cell r="I137">
            <v>8</v>
          </cell>
          <cell r="J137">
            <v>8</v>
          </cell>
        </row>
        <row r="138">
          <cell r="H138" t="str">
            <v>105462-P.S.R. EL SAUCE</v>
          </cell>
          <cell r="I138">
            <v>13</v>
          </cell>
          <cell r="J138">
            <v>13</v>
          </cell>
        </row>
        <row r="139">
          <cell r="H139" t="str">
            <v>105463-P.S.R. QUILITAPIA</v>
          </cell>
          <cell r="I139">
            <v>38</v>
          </cell>
          <cell r="J139">
            <v>38</v>
          </cell>
        </row>
        <row r="140">
          <cell r="H140" t="str">
            <v>105464-P.S.R. LA LIGUA</v>
          </cell>
          <cell r="I140">
            <v>17</v>
          </cell>
          <cell r="J140">
            <v>17</v>
          </cell>
        </row>
        <row r="141">
          <cell r="H141" t="str">
            <v>105465-P.S.R. RAMADILLA</v>
          </cell>
          <cell r="I141">
            <v>15</v>
          </cell>
          <cell r="J141">
            <v>15</v>
          </cell>
        </row>
        <row r="142">
          <cell r="H142" t="str">
            <v>105466-P.S.R. VALLE HERMOSO</v>
          </cell>
          <cell r="I142">
            <v>13</v>
          </cell>
          <cell r="J142">
            <v>13</v>
          </cell>
        </row>
        <row r="143">
          <cell r="H143" t="str">
            <v>105490-P.S.R. EL DURAZNO</v>
          </cell>
          <cell r="I143">
            <v>13</v>
          </cell>
          <cell r="J143">
            <v>13</v>
          </cell>
        </row>
        <row r="144">
          <cell r="H144" t="str">
            <v>Total 04302-COMBARBALÁ</v>
          </cell>
          <cell r="I144">
            <v>405</v>
          </cell>
          <cell r="J144">
            <v>405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202</v>
          </cell>
          <cell r="J146">
            <v>202</v>
          </cell>
        </row>
        <row r="147">
          <cell r="H147" t="str">
            <v>105311-CES. RURAL CHAÑARAL ALTO</v>
          </cell>
          <cell r="I147">
            <v>150</v>
          </cell>
          <cell r="J147">
            <v>150</v>
          </cell>
        </row>
        <row r="148">
          <cell r="H148" t="str">
            <v>105312-CES. RURAL CAREN</v>
          </cell>
          <cell r="I148">
            <v>92</v>
          </cell>
          <cell r="J148">
            <v>92</v>
          </cell>
        </row>
        <row r="149">
          <cell r="H149" t="str">
            <v>105318-CES. RURAL EL PALQUI</v>
          </cell>
          <cell r="I149">
            <v>199</v>
          </cell>
          <cell r="J149">
            <v>199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18</v>
          </cell>
          <cell r="J151">
            <v>18</v>
          </cell>
        </row>
        <row r="152">
          <cell r="H152" t="str">
            <v>105428-P.S.R. HUATULAME</v>
          </cell>
          <cell r="I152">
            <v>17</v>
          </cell>
          <cell r="J152">
            <v>17</v>
          </cell>
        </row>
        <row r="153">
          <cell r="H153" t="str">
            <v>105430-P.S.R. MIALQUI</v>
          </cell>
          <cell r="I153">
            <v>14</v>
          </cell>
          <cell r="J153">
            <v>14</v>
          </cell>
        </row>
        <row r="154">
          <cell r="H154" t="str">
            <v>105431-P.S.R. PEDREGAL</v>
          </cell>
          <cell r="I154">
            <v>20</v>
          </cell>
          <cell r="J154">
            <v>20</v>
          </cell>
        </row>
        <row r="155">
          <cell r="H155" t="str">
            <v>105432-P.S.R. RAPEL</v>
          </cell>
          <cell r="I155">
            <v>24</v>
          </cell>
          <cell r="J155">
            <v>24</v>
          </cell>
        </row>
        <row r="156">
          <cell r="H156" t="str">
            <v>105435-P.S.R. TULAHUEN</v>
          </cell>
          <cell r="I156">
            <v>18</v>
          </cell>
          <cell r="J156">
            <v>18</v>
          </cell>
        </row>
        <row r="157">
          <cell r="H157" t="str">
            <v>105436-P.S.R. EL MAITEN</v>
          </cell>
          <cell r="I157">
            <v>13</v>
          </cell>
          <cell r="J157">
            <v>13</v>
          </cell>
        </row>
        <row r="158">
          <cell r="H158" t="str">
            <v>105489-P.S.R. RAMADAS DE TULAHUEN</v>
          </cell>
          <cell r="I158">
            <v>4</v>
          </cell>
          <cell r="J158">
            <v>4</v>
          </cell>
        </row>
        <row r="159">
          <cell r="H159" t="str">
            <v>Total 04304-MONTE PATRIA</v>
          </cell>
          <cell r="I159">
            <v>781</v>
          </cell>
          <cell r="J159">
            <v>781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314</v>
          </cell>
          <cell r="J161">
            <v>314</v>
          </cell>
        </row>
        <row r="162">
          <cell r="H162" t="str">
            <v>105440-P.S.R. DIVISADERO</v>
          </cell>
          <cell r="I162">
            <v>39</v>
          </cell>
          <cell r="J162">
            <v>39</v>
          </cell>
        </row>
        <row r="163">
          <cell r="H163" t="str">
            <v>105442-P.S.R. SAN PEDRO DE QUILES</v>
          </cell>
          <cell r="I163">
            <v>6</v>
          </cell>
          <cell r="J163">
            <v>6</v>
          </cell>
        </row>
        <row r="164">
          <cell r="H164" t="str">
            <v xml:space="preserve">105508-P.S.R. EL PARRAL DE QUILES  </v>
          </cell>
          <cell r="I164">
            <v>6</v>
          </cell>
          <cell r="J164">
            <v>6</v>
          </cell>
        </row>
        <row r="165">
          <cell r="H165" t="str">
            <v>Total 04304-PUNITAQUI</v>
          </cell>
          <cell r="I165">
            <v>365</v>
          </cell>
          <cell r="J165">
            <v>365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57</v>
          </cell>
          <cell r="J167">
            <v>57</v>
          </cell>
        </row>
        <row r="168">
          <cell r="H168" t="str">
            <v>105409-P.S.R. EL CHAÑAR</v>
          </cell>
          <cell r="I168">
            <v>9</v>
          </cell>
          <cell r="J168">
            <v>9</v>
          </cell>
        </row>
        <row r="169">
          <cell r="H169" t="str">
            <v>105410-P.S.R. HURTADO</v>
          </cell>
          <cell r="I169">
            <v>16</v>
          </cell>
          <cell r="J169">
            <v>16</v>
          </cell>
        </row>
        <row r="170">
          <cell r="H170" t="str">
            <v>105411-P.S.R. LAS BREAS</v>
          </cell>
          <cell r="I170">
            <v>8</v>
          </cell>
          <cell r="J170">
            <v>8</v>
          </cell>
        </row>
        <row r="171">
          <cell r="H171" t="str">
            <v>105413-P.S.R. SAMO ALTO</v>
          </cell>
          <cell r="I171">
            <v>28</v>
          </cell>
          <cell r="J171">
            <v>28</v>
          </cell>
        </row>
        <row r="172">
          <cell r="H172" t="str">
            <v>105414-P.S.R. SERON</v>
          </cell>
          <cell r="I172">
            <v>23</v>
          </cell>
          <cell r="J172">
            <v>23</v>
          </cell>
        </row>
        <row r="173">
          <cell r="H173" t="str">
            <v>105503-P.S.R. TABAQUEROS</v>
          </cell>
          <cell r="I173">
            <v>8</v>
          </cell>
          <cell r="J173">
            <v>8</v>
          </cell>
        </row>
        <row r="174">
          <cell r="H174" t="str">
            <v>Total 04305-RIO HURTADO</v>
          </cell>
          <cell r="I174">
            <v>149</v>
          </cell>
          <cell r="J174">
            <v>149</v>
          </cell>
        </row>
        <row r="175">
          <cell r="H175" t="str">
            <v>Total general</v>
          </cell>
          <cell r="I175">
            <v>15072</v>
          </cell>
          <cell r="J175">
            <v>15072</v>
          </cell>
        </row>
      </sheetData>
      <sheetData sheetId="10">
        <row r="3">
          <cell r="H3" t="str">
            <v>Suma de Total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2">
        <row r="3">
          <cell r="H3" t="str">
            <v>Suma de Total</v>
          </cell>
        </row>
      </sheetData>
      <sheetData sheetId="13">
        <row r="3">
          <cell r="H3" t="str">
            <v>Suma de Total</v>
          </cell>
        </row>
      </sheetData>
      <sheetData sheetId="14">
        <row r="3">
          <cell r="H3" t="str">
            <v>Suma de Total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>
        <row r="3">
          <cell r="H3" t="str">
            <v>Suma de Total</v>
          </cell>
        </row>
      </sheetData>
      <sheetData sheetId="17">
        <row r="3">
          <cell r="H3" t="str">
            <v>Suma de Total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</row>
        <row r="25">
          <cell r="H25" t="str">
            <v>105323-CES. DR. SERGIO AGUILAR</v>
          </cell>
          <cell r="I25">
            <v>1746</v>
          </cell>
          <cell r="J25">
            <v>1746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2</v>
          </cell>
        </row>
        <row r="27">
          <cell r="H27" t="str">
            <v>105405-P.S.R. GUANAQUEROS</v>
          </cell>
          <cell r="I27">
            <v>67</v>
          </cell>
          <cell r="J27">
            <v>67</v>
          </cell>
        </row>
        <row r="28">
          <cell r="H28" t="str">
            <v>105406-P.S.R. PAN DE AZUCAR</v>
          </cell>
          <cell r="I28">
            <v>153</v>
          </cell>
          <cell r="J28">
            <v>153</v>
          </cell>
        </row>
        <row r="29">
          <cell r="H29" t="str">
            <v>105407-P.S.R. TAMBILLOS</v>
          </cell>
          <cell r="I29">
            <v>32</v>
          </cell>
          <cell r="J29">
            <v>32</v>
          </cell>
        </row>
        <row r="30">
          <cell r="H30" t="str">
            <v>105705-CECOF EL ALBA</v>
          </cell>
          <cell r="I30">
            <v>181</v>
          </cell>
          <cell r="J30">
            <v>181</v>
          </cell>
        </row>
        <row r="31">
          <cell r="H31" t="str">
            <v>200273-CECOF PUNTA MIRA</v>
          </cell>
          <cell r="I31">
            <v>2</v>
          </cell>
          <cell r="J31">
            <v>2</v>
          </cell>
        </row>
        <row r="32">
          <cell r="H32" t="str">
            <v>Total 04102-COQUIMBO</v>
          </cell>
          <cell r="I32">
            <v>5591</v>
          </cell>
          <cell r="J32">
            <v>5591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369</v>
          </cell>
          <cell r="J34">
            <v>369</v>
          </cell>
        </row>
        <row r="35">
          <cell r="H35" t="str">
            <v>Total 04103-ANDACOLLO</v>
          </cell>
          <cell r="I35">
            <v>369</v>
          </cell>
          <cell r="J35">
            <v>369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64</v>
          </cell>
          <cell r="J37">
            <v>64</v>
          </cell>
        </row>
        <row r="38">
          <cell r="H38" t="str">
            <v xml:space="preserve">105500-P.S.R. CALETA HORNOS        </v>
          </cell>
          <cell r="I38">
            <v>67</v>
          </cell>
          <cell r="J38">
            <v>67</v>
          </cell>
        </row>
        <row r="39">
          <cell r="H39" t="str">
            <v>105505-P.S.R. LOS CHOROS</v>
          </cell>
          <cell r="I39">
            <v>41</v>
          </cell>
          <cell r="J39">
            <v>41</v>
          </cell>
        </row>
        <row r="40">
          <cell r="H40" t="str">
            <v>105506-P.S.R. EL TRAPICHE</v>
          </cell>
          <cell r="I40">
            <v>31</v>
          </cell>
          <cell r="J40">
            <v>31</v>
          </cell>
        </row>
        <row r="41">
          <cell r="H41" t="str">
            <v>Total 04104-LA HIGUERA</v>
          </cell>
          <cell r="I41">
            <v>203</v>
          </cell>
          <cell r="J41">
            <v>203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236</v>
          </cell>
          <cell r="J43">
            <v>236</v>
          </cell>
        </row>
        <row r="44">
          <cell r="H44" t="str">
            <v>Total 04105-PAIHUANO</v>
          </cell>
          <cell r="I44">
            <v>236</v>
          </cell>
          <cell r="J44">
            <v>236</v>
          </cell>
        </row>
        <row r="45">
          <cell r="H45" t="str">
            <v>04106-VICUÑA</v>
          </cell>
          <cell r="I45"/>
          <cell r="J45"/>
        </row>
        <row r="46">
          <cell r="H46" t="str">
            <v>105107-HOSPITAL VICUÑA</v>
          </cell>
          <cell r="I46">
            <v>592</v>
          </cell>
          <cell r="J46">
            <v>592</v>
          </cell>
        </row>
        <row r="47">
          <cell r="H47" t="str">
            <v>105467-P.S.R. DIAGUITAS</v>
          </cell>
          <cell r="I47">
            <v>35</v>
          </cell>
          <cell r="J47">
            <v>35</v>
          </cell>
        </row>
        <row r="48">
          <cell r="H48" t="str">
            <v>105468-P.S.R. EL MOLLE</v>
          </cell>
          <cell r="I48">
            <v>59</v>
          </cell>
          <cell r="J48">
            <v>59</v>
          </cell>
        </row>
        <row r="49">
          <cell r="H49" t="str">
            <v>105469-P.S.R. EL TAMBO</v>
          </cell>
          <cell r="I49">
            <v>87</v>
          </cell>
          <cell r="J49">
            <v>87</v>
          </cell>
        </row>
        <row r="50">
          <cell r="H50" t="str">
            <v>105470-P.S.R. HUANTA</v>
          </cell>
          <cell r="I50">
            <v>5</v>
          </cell>
          <cell r="J50">
            <v>5</v>
          </cell>
        </row>
        <row r="51">
          <cell r="H51" t="str">
            <v>105471-P.S.R. PERALILLO</v>
          </cell>
          <cell r="I51">
            <v>105</v>
          </cell>
          <cell r="J51">
            <v>105</v>
          </cell>
        </row>
        <row r="52">
          <cell r="H52" t="str">
            <v>105472-P.S.R. RIVADAVIA</v>
          </cell>
          <cell r="I52">
            <v>10</v>
          </cell>
          <cell r="J52">
            <v>10</v>
          </cell>
        </row>
        <row r="53">
          <cell r="H53" t="str">
            <v>105473-P.S.R. TALCUNA</v>
          </cell>
          <cell r="I53">
            <v>86</v>
          </cell>
          <cell r="J53">
            <v>86</v>
          </cell>
        </row>
        <row r="54">
          <cell r="H54" t="str">
            <v>105474-P.S.R. CHAPILCA</v>
          </cell>
          <cell r="I54">
            <v>10</v>
          </cell>
          <cell r="J54">
            <v>10</v>
          </cell>
        </row>
        <row r="55">
          <cell r="H55" t="str">
            <v>105502-P.S.R. CALINGASTA</v>
          </cell>
          <cell r="I55">
            <v>150</v>
          </cell>
          <cell r="J55">
            <v>150</v>
          </cell>
        </row>
        <row r="56">
          <cell r="H56" t="str">
            <v>105509-P.S.R. GUALLIGUAICA</v>
          </cell>
          <cell r="I56">
            <v>45</v>
          </cell>
          <cell r="J56">
            <v>45</v>
          </cell>
        </row>
        <row r="57">
          <cell r="H57" t="str">
            <v>Total 04106-VICUÑA</v>
          </cell>
          <cell r="I57">
            <v>1184</v>
          </cell>
          <cell r="J57">
            <v>1184</v>
          </cell>
        </row>
        <row r="58">
          <cell r="H58" t="str">
            <v>04201-ILLAPEL</v>
          </cell>
          <cell r="I58"/>
          <cell r="J58"/>
        </row>
        <row r="59">
          <cell r="H59" t="str">
            <v>105103-HOSPITAL ILLAPEL</v>
          </cell>
          <cell r="I59">
            <v>702</v>
          </cell>
          <cell r="J59">
            <v>702</v>
          </cell>
        </row>
        <row r="60">
          <cell r="H60" t="str">
            <v>105326-CESFAM SAN RAFAEL</v>
          </cell>
          <cell r="I60">
            <v>342</v>
          </cell>
          <cell r="J60">
            <v>342</v>
          </cell>
        </row>
        <row r="61">
          <cell r="H61" t="str">
            <v xml:space="preserve">105443-P.S.R. CARCAMO                   </v>
          </cell>
          <cell r="I61">
            <v>20</v>
          </cell>
          <cell r="J61">
            <v>20</v>
          </cell>
        </row>
        <row r="62">
          <cell r="H62" t="str">
            <v>105444-P.S.R. HUINTIL</v>
          </cell>
          <cell r="I62">
            <v>10</v>
          </cell>
          <cell r="J62">
            <v>10</v>
          </cell>
        </row>
        <row r="63">
          <cell r="H63" t="str">
            <v>105445-P.S.R. LIMAHUIDA</v>
          </cell>
          <cell r="I63">
            <v>8</v>
          </cell>
          <cell r="J63">
            <v>8</v>
          </cell>
        </row>
        <row r="64">
          <cell r="H64" t="str">
            <v>105446-P.S.R. MATANCILLA</v>
          </cell>
          <cell r="I64">
            <v>5</v>
          </cell>
          <cell r="J64">
            <v>5</v>
          </cell>
        </row>
        <row r="65">
          <cell r="H65" t="str">
            <v>105447-P.S.R. PERALILLO</v>
          </cell>
          <cell r="I65">
            <v>11</v>
          </cell>
          <cell r="J65">
            <v>11</v>
          </cell>
        </row>
        <row r="66">
          <cell r="H66" t="str">
            <v>105448-P.S.R. SANTA VIRGINIA</v>
          </cell>
          <cell r="I66">
            <v>11</v>
          </cell>
          <cell r="J66">
            <v>11</v>
          </cell>
        </row>
        <row r="67">
          <cell r="H67" t="str">
            <v>105449-P.S.R. TUNGA NORTE</v>
          </cell>
          <cell r="I67">
            <v>10</v>
          </cell>
          <cell r="J67">
            <v>10</v>
          </cell>
        </row>
        <row r="68">
          <cell r="H68" t="str">
            <v>105485-P.S.R. PLAN DE HORNOS</v>
          </cell>
          <cell r="I68">
            <v>8</v>
          </cell>
          <cell r="J68">
            <v>8</v>
          </cell>
        </row>
        <row r="69">
          <cell r="H69" t="str">
            <v>105486-P.S.R. TUNGA SUR</v>
          </cell>
          <cell r="I69">
            <v>14</v>
          </cell>
          <cell r="J69">
            <v>14</v>
          </cell>
        </row>
        <row r="70">
          <cell r="H70" t="str">
            <v>105496-P.S.R. PINTACURA SUR</v>
          </cell>
          <cell r="I70">
            <v>10</v>
          </cell>
          <cell r="J70">
            <v>10</v>
          </cell>
        </row>
        <row r="71">
          <cell r="H71" t="str">
            <v>105504-P.S.R. SOCAVON</v>
          </cell>
          <cell r="I71">
            <v>11</v>
          </cell>
          <cell r="J71">
            <v>11</v>
          </cell>
        </row>
        <row r="72">
          <cell r="H72" t="str">
            <v>Total 04201-ILLAPEL</v>
          </cell>
          <cell r="I72">
            <v>1162</v>
          </cell>
          <cell r="J72">
            <v>1162</v>
          </cell>
        </row>
        <row r="73">
          <cell r="H73" t="str">
            <v>04202-CANELA</v>
          </cell>
          <cell r="I73"/>
          <cell r="J73"/>
        </row>
        <row r="74">
          <cell r="H74" t="str">
            <v>105309-CES. RURAL CANELA</v>
          </cell>
          <cell r="I74">
            <v>64</v>
          </cell>
          <cell r="J74">
            <v>64</v>
          </cell>
        </row>
        <row r="75">
          <cell r="H75" t="str">
            <v xml:space="preserve">105450-P.S.R. MINCHA NORTE            </v>
          </cell>
          <cell r="I75">
            <v>44</v>
          </cell>
          <cell r="J75">
            <v>44</v>
          </cell>
        </row>
        <row r="76">
          <cell r="H76" t="str">
            <v>105451-P.S.R. AGUA FRIA</v>
          </cell>
          <cell r="I76">
            <v>13</v>
          </cell>
          <cell r="J76">
            <v>13</v>
          </cell>
        </row>
        <row r="77">
          <cell r="H77" t="str">
            <v>105482-P.S.R. CANELA ALTA</v>
          </cell>
          <cell r="I77">
            <v>10</v>
          </cell>
          <cell r="J77">
            <v>10</v>
          </cell>
        </row>
        <row r="78">
          <cell r="H78" t="str">
            <v>105483-P.S.R. LOS RULOS</v>
          </cell>
          <cell r="I78">
            <v>6</v>
          </cell>
          <cell r="J78">
            <v>6</v>
          </cell>
        </row>
        <row r="79">
          <cell r="H79" t="str">
            <v>105484-P.S.R. HUENTELAUQUEN</v>
          </cell>
          <cell r="I79">
            <v>26</v>
          </cell>
          <cell r="J79">
            <v>26</v>
          </cell>
        </row>
        <row r="80">
          <cell r="H80" t="str">
            <v>105488-P.S.R. ESPIRITU SANTO</v>
          </cell>
          <cell r="I80">
            <v>15</v>
          </cell>
          <cell r="J80">
            <v>15</v>
          </cell>
        </row>
        <row r="81">
          <cell r="H81" t="str">
            <v>105493-P.S.R. MINCHA SUR</v>
          </cell>
          <cell r="I81">
            <v>8</v>
          </cell>
          <cell r="J81">
            <v>8</v>
          </cell>
        </row>
        <row r="82">
          <cell r="H82" t="str">
            <v>105497-P.S.R. JABONERIA</v>
          </cell>
          <cell r="I82">
            <v>4</v>
          </cell>
          <cell r="J82">
            <v>4</v>
          </cell>
        </row>
        <row r="83">
          <cell r="H83" t="str">
            <v>105498-P.S.R. QUEBRADA DE LINARES</v>
          </cell>
          <cell r="I83">
            <v>11</v>
          </cell>
          <cell r="J83">
            <v>11</v>
          </cell>
        </row>
        <row r="84">
          <cell r="H84" t="str">
            <v>Total 04202-CANELA</v>
          </cell>
          <cell r="I84">
            <v>201</v>
          </cell>
          <cell r="J84">
            <v>201</v>
          </cell>
        </row>
        <row r="85">
          <cell r="H85" t="str">
            <v>04203-LOS VILOS</v>
          </cell>
          <cell r="I85"/>
          <cell r="J85"/>
        </row>
        <row r="86">
          <cell r="H86" t="str">
            <v>105108-HOSPITAL LOS VILOS</v>
          </cell>
          <cell r="I86">
            <v>61</v>
          </cell>
          <cell r="J86">
            <v>61</v>
          </cell>
        </row>
        <row r="87">
          <cell r="H87" t="str">
            <v xml:space="preserve">105478-P.S.R. CAIMANES                   </v>
          </cell>
          <cell r="I87">
            <v>37</v>
          </cell>
          <cell r="J87">
            <v>37</v>
          </cell>
        </row>
        <row r="88">
          <cell r="H88" t="str">
            <v>105479-P.S.R. GUANGUALI</v>
          </cell>
          <cell r="I88">
            <v>12</v>
          </cell>
          <cell r="J88">
            <v>12</v>
          </cell>
        </row>
        <row r="89">
          <cell r="H89" t="str">
            <v>105480-P.S.R. QUILIMARI</v>
          </cell>
          <cell r="I89">
            <v>21</v>
          </cell>
          <cell r="J89">
            <v>21</v>
          </cell>
        </row>
        <row r="90">
          <cell r="H90" t="str">
            <v>105481-P.S.R. TILAMA</v>
          </cell>
          <cell r="I90">
            <v>3</v>
          </cell>
          <cell r="J90">
            <v>3</v>
          </cell>
        </row>
        <row r="91">
          <cell r="H91" t="str">
            <v>105511-P.S.R. LOS CONDORES</v>
          </cell>
          <cell r="I91">
            <v>5</v>
          </cell>
          <cell r="J91">
            <v>5</v>
          </cell>
        </row>
        <row r="92">
          <cell r="H92" t="str">
            <v>Total 04203-LOS VILOS</v>
          </cell>
          <cell r="I92">
            <v>139</v>
          </cell>
          <cell r="J92">
            <v>139</v>
          </cell>
        </row>
        <row r="93">
          <cell r="H93" t="str">
            <v>04204-SALAMANCA</v>
          </cell>
          <cell r="I93"/>
          <cell r="J93"/>
        </row>
        <row r="94">
          <cell r="H94" t="str">
            <v>105104-HOSPITAL SALAMANCA</v>
          </cell>
          <cell r="I94">
            <v>318</v>
          </cell>
          <cell r="J94">
            <v>318</v>
          </cell>
        </row>
        <row r="95">
          <cell r="H95" t="str">
            <v xml:space="preserve">105452-P.S.R. CUNCUMEN                 </v>
          </cell>
          <cell r="I95">
            <v>342</v>
          </cell>
          <cell r="J95">
            <v>342</v>
          </cell>
        </row>
        <row r="96">
          <cell r="H96" t="str">
            <v>105453-P.S.R. TRANQUILLA</v>
          </cell>
          <cell r="I96">
            <v>31</v>
          </cell>
          <cell r="J96">
            <v>31</v>
          </cell>
        </row>
        <row r="97">
          <cell r="H97" t="str">
            <v>105454-P.S.R. CUNLAGUA</v>
          </cell>
          <cell r="I97">
            <v>18</v>
          </cell>
          <cell r="J97">
            <v>18</v>
          </cell>
        </row>
        <row r="98">
          <cell r="H98" t="str">
            <v>105455-P.S.R. CHILLEPIN</v>
          </cell>
          <cell r="I98">
            <v>52</v>
          </cell>
          <cell r="J98">
            <v>52</v>
          </cell>
        </row>
        <row r="99">
          <cell r="H99" t="str">
            <v>105456-P.S.R. LLIMPO</v>
          </cell>
          <cell r="I99">
            <v>75</v>
          </cell>
          <cell r="J99">
            <v>75</v>
          </cell>
        </row>
        <row r="100">
          <cell r="H100" t="str">
            <v>105457-P.S.R. SAN AGUSTIN</v>
          </cell>
          <cell r="I100">
            <v>30</v>
          </cell>
          <cell r="J100">
            <v>30</v>
          </cell>
        </row>
        <row r="101">
          <cell r="H101" t="str">
            <v>105458-P.S.R. TAHUINCO</v>
          </cell>
          <cell r="I101">
            <v>26</v>
          </cell>
          <cell r="J101">
            <v>26</v>
          </cell>
        </row>
        <row r="102">
          <cell r="H102" t="str">
            <v>105491-P.S.R. QUELEN BAJO</v>
          </cell>
          <cell r="I102">
            <v>45</v>
          </cell>
          <cell r="J102">
            <v>45</v>
          </cell>
        </row>
        <row r="103">
          <cell r="H103" t="str">
            <v>105492-P.S.R. CAMISA</v>
          </cell>
          <cell r="I103">
            <v>58</v>
          </cell>
          <cell r="J103">
            <v>58</v>
          </cell>
        </row>
        <row r="104">
          <cell r="H104" t="str">
            <v>105501-P.S.R. ARBOLEDA GRANDE</v>
          </cell>
          <cell r="I104">
            <v>47</v>
          </cell>
          <cell r="J104">
            <v>47</v>
          </cell>
        </row>
        <row r="105">
          <cell r="H105" t="str">
            <v>Total 04204-SALAMANCA</v>
          </cell>
          <cell r="I105">
            <v>1042</v>
          </cell>
          <cell r="J105">
            <v>1042</v>
          </cell>
        </row>
        <row r="106">
          <cell r="H106" t="str">
            <v>04301-OVALLE</v>
          </cell>
          <cell r="I106"/>
          <cell r="J106"/>
        </row>
        <row r="107">
          <cell r="H107" t="str">
            <v>105315-CES. RURAL C. DE TAMAYA</v>
          </cell>
          <cell r="I107">
            <v>179</v>
          </cell>
          <cell r="J107">
            <v>179</v>
          </cell>
        </row>
        <row r="108">
          <cell r="H108" t="str">
            <v>105317-CES. JORGE JORDAN D.</v>
          </cell>
          <cell r="I108">
            <v>694</v>
          </cell>
          <cell r="J108">
            <v>694</v>
          </cell>
        </row>
        <row r="109">
          <cell r="H109" t="str">
            <v>105322-CES. MARCOS MACUADA</v>
          </cell>
          <cell r="I109">
            <v>1197</v>
          </cell>
          <cell r="J109">
            <v>1197</v>
          </cell>
        </row>
        <row r="110">
          <cell r="H110" t="str">
            <v>105324-CES. SOTAQUI</v>
          </cell>
          <cell r="I110">
            <v>197</v>
          </cell>
          <cell r="J110">
            <v>197</v>
          </cell>
        </row>
        <row r="111">
          <cell r="H111" t="str">
            <v>105415-P.S.R. BARRAZA</v>
          </cell>
          <cell r="I111">
            <v>60</v>
          </cell>
          <cell r="J111">
            <v>60</v>
          </cell>
        </row>
        <row r="112">
          <cell r="H112" t="str">
            <v xml:space="preserve">105416-P.S.R. CAMARICO                  </v>
          </cell>
          <cell r="I112">
            <v>58</v>
          </cell>
          <cell r="J112">
            <v>58</v>
          </cell>
        </row>
        <row r="113">
          <cell r="H113" t="str">
            <v>105417-P.S.R. ALCONES BAJOS</v>
          </cell>
          <cell r="I113">
            <v>57</v>
          </cell>
          <cell r="J113">
            <v>57</v>
          </cell>
        </row>
        <row r="114">
          <cell r="H114" t="str">
            <v>105419-P.S.R. LAS SOSSAS</v>
          </cell>
          <cell r="I114">
            <v>35</v>
          </cell>
          <cell r="J114">
            <v>35</v>
          </cell>
        </row>
        <row r="115">
          <cell r="H115" t="str">
            <v>105420-P.S.R. LIMARI</v>
          </cell>
          <cell r="I115">
            <v>24</v>
          </cell>
          <cell r="J115">
            <v>24</v>
          </cell>
        </row>
        <row r="116">
          <cell r="H116" t="str">
            <v>105422-P.S.R. HORNILLOS</v>
          </cell>
          <cell r="I116">
            <v>7</v>
          </cell>
          <cell r="J116">
            <v>7</v>
          </cell>
        </row>
        <row r="117">
          <cell r="H117" t="str">
            <v>105437-P.S.R. CHALINGA</v>
          </cell>
          <cell r="I117">
            <v>25</v>
          </cell>
          <cell r="J117">
            <v>25</v>
          </cell>
        </row>
        <row r="118">
          <cell r="H118" t="str">
            <v>105439-P.S.R. CERRO BLANCO</v>
          </cell>
          <cell r="I118">
            <v>8</v>
          </cell>
          <cell r="J118">
            <v>8</v>
          </cell>
        </row>
        <row r="119">
          <cell r="H119" t="str">
            <v>105507-P.S.R. HUAMALATA</v>
          </cell>
          <cell r="I119">
            <v>64</v>
          </cell>
          <cell r="J119">
            <v>64</v>
          </cell>
        </row>
        <row r="120">
          <cell r="H120" t="str">
            <v>105510-P.S.R. RECOLETA</v>
          </cell>
          <cell r="I120">
            <v>70</v>
          </cell>
          <cell r="J120">
            <v>70</v>
          </cell>
        </row>
        <row r="121">
          <cell r="H121" t="str">
            <v>105722-CECOF SAN JOSE DE LA DEHESA</v>
          </cell>
          <cell r="I121">
            <v>453</v>
          </cell>
          <cell r="J121">
            <v>453</v>
          </cell>
        </row>
        <row r="122">
          <cell r="H122" t="str">
            <v>105723-CECOF LIMARI</v>
          </cell>
          <cell r="I122">
            <v>198</v>
          </cell>
          <cell r="J122">
            <v>198</v>
          </cell>
        </row>
        <row r="123">
          <cell r="H123" t="str">
            <v>200258-CECOF LOS COPIHUES</v>
          </cell>
          <cell r="I123">
            <v>104</v>
          </cell>
          <cell r="J123">
            <v>104</v>
          </cell>
        </row>
        <row r="124">
          <cell r="H124" t="str">
            <v>Total 04301-OVALLE</v>
          </cell>
          <cell r="I124">
            <v>3430</v>
          </cell>
          <cell r="J124">
            <v>3430</v>
          </cell>
        </row>
        <row r="125">
          <cell r="H125" t="str">
            <v>04302-COMBARBALÁ</v>
          </cell>
          <cell r="I125"/>
          <cell r="J125"/>
        </row>
        <row r="126">
          <cell r="H126" t="str">
            <v>105105-HOSPITAL COMBARBALA</v>
          </cell>
          <cell r="I126">
            <v>159</v>
          </cell>
          <cell r="J126">
            <v>159</v>
          </cell>
        </row>
        <row r="127">
          <cell r="H127" t="str">
            <v>105434-P.S.R. SAN MARCOS</v>
          </cell>
          <cell r="I127">
            <v>14</v>
          </cell>
          <cell r="J127">
            <v>14</v>
          </cell>
        </row>
        <row r="128">
          <cell r="H128" t="str">
            <v>105441-P.S.R. MANQUEHUA</v>
          </cell>
          <cell r="I128">
            <v>21</v>
          </cell>
          <cell r="J128">
            <v>21</v>
          </cell>
        </row>
        <row r="129">
          <cell r="H129" t="str">
            <v xml:space="preserve">105459-P.S.R. BARRANCAS                </v>
          </cell>
          <cell r="I129">
            <v>19</v>
          </cell>
          <cell r="J129">
            <v>19</v>
          </cell>
        </row>
        <row r="130">
          <cell r="H130" t="str">
            <v>105460-P.S.R. COGOTI 18</v>
          </cell>
          <cell r="I130">
            <v>14</v>
          </cell>
          <cell r="J130">
            <v>14</v>
          </cell>
        </row>
        <row r="131">
          <cell r="H131" t="str">
            <v>105461-P.S.R. EL HUACHO</v>
          </cell>
          <cell r="I131">
            <v>13</v>
          </cell>
          <cell r="J131">
            <v>13</v>
          </cell>
        </row>
        <row r="132">
          <cell r="H132" t="str">
            <v>105462-P.S.R. EL SAUCE</v>
          </cell>
          <cell r="I132">
            <v>18</v>
          </cell>
          <cell r="J132">
            <v>18</v>
          </cell>
        </row>
        <row r="133">
          <cell r="H133" t="str">
            <v>105463-P.S.R. QUILITAPIA</v>
          </cell>
          <cell r="I133">
            <v>35</v>
          </cell>
          <cell r="J133">
            <v>35</v>
          </cell>
        </row>
        <row r="134">
          <cell r="H134" t="str">
            <v>105464-P.S.R. LA LIGUA</v>
          </cell>
          <cell r="I134">
            <v>33</v>
          </cell>
          <cell r="J134">
            <v>33</v>
          </cell>
        </row>
        <row r="135">
          <cell r="H135" t="str">
            <v>105465-P.S.R. RAMADILLA</v>
          </cell>
          <cell r="I135">
            <v>6</v>
          </cell>
          <cell r="J135">
            <v>6</v>
          </cell>
        </row>
        <row r="136">
          <cell r="H136" t="str">
            <v>105466-P.S.R. VALLE HERMOSO</v>
          </cell>
          <cell r="I136">
            <v>28</v>
          </cell>
          <cell r="J136">
            <v>28</v>
          </cell>
        </row>
        <row r="137">
          <cell r="H137" t="str">
            <v>105490-P.S.R. EL DURAZNO</v>
          </cell>
          <cell r="I137">
            <v>10</v>
          </cell>
          <cell r="J137">
            <v>10</v>
          </cell>
        </row>
        <row r="138">
          <cell r="H138" t="str">
            <v>Total 04302-COMBARBALÁ</v>
          </cell>
          <cell r="I138">
            <v>370</v>
          </cell>
          <cell r="J138">
            <v>370</v>
          </cell>
        </row>
        <row r="139">
          <cell r="H139" t="str">
            <v>04304-MONTE PATRIA</v>
          </cell>
          <cell r="I139"/>
          <cell r="J139"/>
        </row>
        <row r="140">
          <cell r="H140" t="str">
            <v>105307-CES. RURAL MONTE PATRIA</v>
          </cell>
          <cell r="I140">
            <v>308</v>
          </cell>
          <cell r="J140">
            <v>308</v>
          </cell>
        </row>
        <row r="141">
          <cell r="H141" t="str">
            <v>105311-CES. RURAL CHAÑARAL ALTO</v>
          </cell>
          <cell r="I141">
            <v>141</v>
          </cell>
          <cell r="J141">
            <v>141</v>
          </cell>
        </row>
        <row r="142">
          <cell r="H142" t="str">
            <v>105312-CES. RURAL CAREN</v>
          </cell>
          <cell r="I142">
            <v>76</v>
          </cell>
          <cell r="J142">
            <v>76</v>
          </cell>
        </row>
        <row r="143">
          <cell r="H143" t="str">
            <v>105318-CES. RURAL EL PALQUI</v>
          </cell>
          <cell r="I143">
            <v>220</v>
          </cell>
          <cell r="J143">
            <v>220</v>
          </cell>
        </row>
        <row r="144">
          <cell r="H144" t="str">
            <v>105425-P.S.R. CHILECITO</v>
          </cell>
          <cell r="I144">
            <v>22</v>
          </cell>
          <cell r="J144">
            <v>22</v>
          </cell>
        </row>
        <row r="145">
          <cell r="H145" t="str">
            <v>105427-P.S.R. HACIENDA VALDIVIA</v>
          </cell>
          <cell r="I145">
            <v>17</v>
          </cell>
          <cell r="J145">
            <v>17</v>
          </cell>
        </row>
        <row r="146">
          <cell r="H146" t="str">
            <v>105428-P.S.R. HUATULAME</v>
          </cell>
          <cell r="I146">
            <v>27</v>
          </cell>
          <cell r="J146">
            <v>27</v>
          </cell>
        </row>
        <row r="147">
          <cell r="H147" t="str">
            <v>105430-P.S.R. MIALQUI</v>
          </cell>
          <cell r="I147">
            <v>22</v>
          </cell>
          <cell r="J147">
            <v>22</v>
          </cell>
        </row>
        <row r="148">
          <cell r="H148" t="str">
            <v>105431-P.S.R. PEDREGAL</v>
          </cell>
          <cell r="I148">
            <v>19</v>
          </cell>
          <cell r="J148">
            <v>19</v>
          </cell>
        </row>
        <row r="149">
          <cell r="H149" t="str">
            <v>105432-P.S.R. RAPEL</v>
          </cell>
          <cell r="I149">
            <v>39</v>
          </cell>
          <cell r="J149">
            <v>39</v>
          </cell>
        </row>
        <row r="150">
          <cell r="H150" t="str">
            <v>105435-P.S.R. TULAHUEN</v>
          </cell>
          <cell r="I150">
            <v>33</v>
          </cell>
          <cell r="J150">
            <v>33</v>
          </cell>
        </row>
        <row r="151">
          <cell r="H151" t="str">
            <v>105436-P.S.R. EL MAITEN</v>
          </cell>
          <cell r="I151">
            <v>15</v>
          </cell>
          <cell r="J151">
            <v>15</v>
          </cell>
        </row>
        <row r="152">
          <cell r="H152" t="str">
            <v>105489-P.S.R. RAMADAS DE TULAHUEN</v>
          </cell>
          <cell r="I152">
            <v>12</v>
          </cell>
          <cell r="J152">
            <v>12</v>
          </cell>
        </row>
        <row r="153">
          <cell r="H153" t="str">
            <v>Total 04304-MONTE PATRIA</v>
          </cell>
          <cell r="I153">
            <v>951</v>
          </cell>
          <cell r="J153">
            <v>951</v>
          </cell>
        </row>
        <row r="154">
          <cell r="H154" t="str">
            <v>04304-PUNITAQUI</v>
          </cell>
          <cell r="I154"/>
          <cell r="J154"/>
        </row>
        <row r="155">
          <cell r="H155" t="str">
            <v>105308-CES. RURAL PUNITAQUI</v>
          </cell>
          <cell r="I155">
            <v>422</v>
          </cell>
          <cell r="J155">
            <v>422</v>
          </cell>
        </row>
        <row r="156">
          <cell r="H156" t="str">
            <v xml:space="preserve">105508-P.S.R. EL PARRAL DE QUILES  </v>
          </cell>
          <cell r="I156">
            <v>1</v>
          </cell>
          <cell r="J156">
            <v>1</v>
          </cell>
        </row>
        <row r="157">
          <cell r="H157" t="str">
            <v>Total 04304-PUNITAQUI</v>
          </cell>
          <cell r="I157">
            <v>423</v>
          </cell>
          <cell r="J157">
            <v>423</v>
          </cell>
        </row>
        <row r="158">
          <cell r="H158" t="str">
            <v>04305-RIO HURTADO</v>
          </cell>
          <cell r="I158"/>
          <cell r="J158"/>
        </row>
        <row r="159">
          <cell r="H159" t="str">
            <v>105310-CES. RURAL PICHASCA</v>
          </cell>
          <cell r="I159">
            <v>87</v>
          </cell>
          <cell r="J159">
            <v>87</v>
          </cell>
        </row>
        <row r="160">
          <cell r="H160" t="str">
            <v>105409-P.S.R. EL CHAÑAR</v>
          </cell>
          <cell r="I160">
            <v>19</v>
          </cell>
          <cell r="J160">
            <v>19</v>
          </cell>
        </row>
        <row r="161">
          <cell r="H161" t="str">
            <v>105410-P.S.R. HURTADO</v>
          </cell>
          <cell r="I161">
            <v>25</v>
          </cell>
          <cell r="J161">
            <v>25</v>
          </cell>
        </row>
        <row r="162">
          <cell r="H162" t="str">
            <v>105411-P.S.R. LAS BREAS</v>
          </cell>
          <cell r="I162">
            <v>28</v>
          </cell>
          <cell r="J162">
            <v>28</v>
          </cell>
        </row>
        <row r="163">
          <cell r="H163" t="str">
            <v>105413-P.S.R. SAMO ALTO</v>
          </cell>
          <cell r="I163">
            <v>42</v>
          </cell>
          <cell r="J163">
            <v>42</v>
          </cell>
        </row>
        <row r="164">
          <cell r="H164" t="str">
            <v>105414-P.S.R. SERON</v>
          </cell>
          <cell r="I164">
            <v>34</v>
          </cell>
          <cell r="J164">
            <v>34</v>
          </cell>
        </row>
        <row r="165">
          <cell r="H165" t="str">
            <v>105503-P.S.R. TABAQUEROS</v>
          </cell>
          <cell r="I165">
            <v>22</v>
          </cell>
          <cell r="J165">
            <v>22</v>
          </cell>
        </row>
        <row r="166">
          <cell r="H166" t="str">
            <v>Total 04305-RIO HURTADO</v>
          </cell>
          <cell r="I166">
            <v>257</v>
          </cell>
          <cell r="J166">
            <v>257</v>
          </cell>
        </row>
        <row r="167">
          <cell r="H167" t="str">
            <v>Total general</v>
          </cell>
          <cell r="I167">
            <v>22330</v>
          </cell>
          <cell r="J167">
            <v>22330</v>
          </cell>
        </row>
      </sheetData>
      <sheetData sheetId="19">
        <row r="3">
          <cell r="H3" t="str">
            <v>Suma de Total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  <cell r="I17"/>
          <cell r="J17"/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105305-CES. TIERRAS BLANCAS</v>
          </cell>
          <cell r="I20">
            <v>1458</v>
          </cell>
          <cell r="J20">
            <v>1458</v>
          </cell>
        </row>
        <row r="21">
          <cell r="H21" t="str">
            <v>105321-CES. RURAL  TONGOY</v>
          </cell>
          <cell r="I21">
            <v>154</v>
          </cell>
          <cell r="J21">
            <v>154</v>
          </cell>
        </row>
        <row r="22">
          <cell r="H22" t="str">
            <v>105323-CES. DR. SERGIO AGUILAR</v>
          </cell>
          <cell r="I22">
            <v>899</v>
          </cell>
          <cell r="J22">
            <v>899</v>
          </cell>
        </row>
        <row r="23">
          <cell r="H23" t="str">
            <v>105405-P.S.R. GUANAQUEROS</v>
          </cell>
          <cell r="I23">
            <v>30</v>
          </cell>
          <cell r="J23">
            <v>30</v>
          </cell>
        </row>
        <row r="24">
          <cell r="H24" t="str">
            <v>105406-P.S.R. PAN DE AZUCAR</v>
          </cell>
          <cell r="I24">
            <v>137</v>
          </cell>
          <cell r="J24">
            <v>137</v>
          </cell>
        </row>
        <row r="25">
          <cell r="H25" t="str">
            <v>105407-P.S.R. TAMBILLOS</v>
          </cell>
          <cell r="I25">
            <v>18</v>
          </cell>
          <cell r="J25">
            <v>18</v>
          </cell>
        </row>
        <row r="26">
          <cell r="H26" t="str">
            <v>200273-CECOF PUNTA MIRA</v>
          </cell>
          <cell r="I26">
            <v>150</v>
          </cell>
          <cell r="J26">
            <v>150</v>
          </cell>
        </row>
        <row r="27">
          <cell r="H27" t="str">
            <v>Total 04102-COQUIMBO</v>
          </cell>
          <cell r="I27">
            <v>4079</v>
          </cell>
          <cell r="J27">
            <v>4079</v>
          </cell>
        </row>
        <row r="28">
          <cell r="H28" t="str">
            <v>04103-ANDACOLLO</v>
          </cell>
          <cell r="I28"/>
          <cell r="J28"/>
        </row>
        <row r="29">
          <cell r="H29" t="str">
            <v>105106-HOSPITAL ANDACOLLO</v>
          </cell>
          <cell r="I29">
            <v>312</v>
          </cell>
          <cell r="J29">
            <v>312</v>
          </cell>
        </row>
        <row r="30">
          <cell r="H30" t="str">
            <v>Total 04103-ANDACOLLO</v>
          </cell>
          <cell r="I30">
            <v>312</v>
          </cell>
          <cell r="J30">
            <v>312</v>
          </cell>
        </row>
        <row r="31">
          <cell r="H31" t="str">
            <v>04104-LA HIGUERA</v>
          </cell>
          <cell r="I31"/>
          <cell r="J31"/>
        </row>
        <row r="32">
          <cell r="H32" t="str">
            <v>105314-CES. LA HIGUERA</v>
          </cell>
          <cell r="I32">
            <v>35</v>
          </cell>
          <cell r="J32">
            <v>35</v>
          </cell>
        </row>
        <row r="33">
          <cell r="H33" t="str">
            <v xml:space="preserve">105500-P.S.R. CALETA HORNOS        </v>
          </cell>
          <cell r="I33">
            <v>17</v>
          </cell>
          <cell r="J33">
            <v>17</v>
          </cell>
        </row>
        <row r="34">
          <cell r="H34" t="str">
            <v>105505-P.S.R. LOS CHOROS</v>
          </cell>
          <cell r="I34">
            <v>18</v>
          </cell>
          <cell r="J34">
            <v>18</v>
          </cell>
        </row>
        <row r="35">
          <cell r="H35" t="str">
            <v>105506-P.S.R. EL TRAPICHE</v>
          </cell>
          <cell r="I35">
            <v>26</v>
          </cell>
          <cell r="J35">
            <v>26</v>
          </cell>
        </row>
        <row r="36">
          <cell r="H36" t="str">
            <v>Total 04104-LA HIGUERA</v>
          </cell>
          <cell r="I36">
            <v>96</v>
          </cell>
          <cell r="J36">
            <v>96</v>
          </cell>
        </row>
        <row r="37">
          <cell r="H37" t="str">
            <v>04105-PAIHUANO</v>
          </cell>
          <cell r="I37"/>
          <cell r="J37"/>
        </row>
        <row r="38">
          <cell r="H38" t="str">
            <v>105306-CES. PAIHUANO</v>
          </cell>
          <cell r="I38">
            <v>11</v>
          </cell>
          <cell r="J38">
            <v>11</v>
          </cell>
        </row>
        <row r="39">
          <cell r="H39" t="str">
            <v>105475-P.S.R. HORCON</v>
          </cell>
          <cell r="I39">
            <v>6</v>
          </cell>
          <cell r="J39">
            <v>6</v>
          </cell>
        </row>
        <row r="40">
          <cell r="H40" t="str">
            <v>105476-P.S.R. MONTE GRANDE</v>
          </cell>
          <cell r="I40">
            <v>4</v>
          </cell>
          <cell r="J40">
            <v>4</v>
          </cell>
        </row>
        <row r="41">
          <cell r="H41" t="str">
            <v>105477-P.S.R. PISCO ELQUI</v>
          </cell>
          <cell r="I41">
            <v>15</v>
          </cell>
          <cell r="J41">
            <v>15</v>
          </cell>
        </row>
        <row r="42">
          <cell r="H42" t="str">
            <v>Total 04105-PAIHUANO</v>
          </cell>
          <cell r="I42">
            <v>36</v>
          </cell>
          <cell r="J42">
            <v>36</v>
          </cell>
        </row>
        <row r="43">
          <cell r="H43" t="str">
            <v>04106-VICUÑA</v>
          </cell>
          <cell r="I43"/>
          <cell r="J43"/>
        </row>
        <row r="44">
          <cell r="H44" t="str">
            <v>105107-HOSPITAL VICUÑA</v>
          </cell>
          <cell r="I44">
            <v>297</v>
          </cell>
          <cell r="J44">
            <v>297</v>
          </cell>
        </row>
        <row r="45">
          <cell r="H45" t="str">
            <v>105467-P.S.R. DIAGUITAS</v>
          </cell>
          <cell r="I45">
            <v>63</v>
          </cell>
          <cell r="J45">
            <v>63</v>
          </cell>
        </row>
        <row r="46">
          <cell r="H46" t="str">
            <v>105468-P.S.R. EL MOLLE</v>
          </cell>
          <cell r="I46">
            <v>31</v>
          </cell>
          <cell r="J46">
            <v>31</v>
          </cell>
        </row>
        <row r="47">
          <cell r="H47" t="str">
            <v>105469-P.S.R. EL TAMBO</v>
          </cell>
          <cell r="I47">
            <v>34</v>
          </cell>
          <cell r="J47">
            <v>34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27</v>
          </cell>
          <cell r="J50">
            <v>27</v>
          </cell>
        </row>
        <row r="51">
          <cell r="H51" t="str">
            <v>105473-P.S.R. TALCUNA</v>
          </cell>
          <cell r="I51">
            <v>31</v>
          </cell>
          <cell r="J51">
            <v>31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58</v>
          </cell>
          <cell r="J53">
            <v>58</v>
          </cell>
        </row>
        <row r="54">
          <cell r="H54" t="str">
            <v>105509-P.S.R. GUALLIGUAICA</v>
          </cell>
          <cell r="I54">
            <v>12</v>
          </cell>
          <cell r="J54">
            <v>12</v>
          </cell>
        </row>
        <row r="55">
          <cell r="H55" t="str">
            <v>Total 04106-VICUÑA</v>
          </cell>
          <cell r="I55">
            <v>628</v>
          </cell>
          <cell r="J55">
            <v>628</v>
          </cell>
        </row>
        <row r="56">
          <cell r="H56" t="str">
            <v>04201-ILLAPEL</v>
          </cell>
          <cell r="I56"/>
          <cell r="J56"/>
        </row>
        <row r="57">
          <cell r="H57" t="str">
            <v>105103-HOSPITAL ILLAPEL</v>
          </cell>
          <cell r="I57">
            <v>309</v>
          </cell>
          <cell r="J57">
            <v>309</v>
          </cell>
        </row>
        <row r="58">
          <cell r="H58" t="str">
            <v>105326-CESFAM SAN RAFAEL</v>
          </cell>
          <cell r="I58">
            <v>115</v>
          </cell>
          <cell r="J58">
            <v>115</v>
          </cell>
        </row>
        <row r="59">
          <cell r="H59" t="str">
            <v xml:space="preserve">105443-P.S.R. CARCAMO                   </v>
          </cell>
          <cell r="I59">
            <v>15</v>
          </cell>
          <cell r="J59">
            <v>15</v>
          </cell>
        </row>
        <row r="60">
          <cell r="H60" t="str">
            <v>105444-P.S.R. HUINTIL</v>
          </cell>
          <cell r="I60">
            <v>11</v>
          </cell>
          <cell r="J60">
            <v>11</v>
          </cell>
        </row>
        <row r="61">
          <cell r="H61" t="str">
            <v>105445-P.S.R. LIMAHUIDA</v>
          </cell>
          <cell r="I61">
            <v>3</v>
          </cell>
          <cell r="J61">
            <v>3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105447-P.S.R. PERALILLO</v>
          </cell>
          <cell r="I63">
            <v>12</v>
          </cell>
          <cell r="J63">
            <v>12</v>
          </cell>
        </row>
        <row r="64">
          <cell r="H64" t="str">
            <v>105448-P.S.R. SANTA VIRGINIA</v>
          </cell>
          <cell r="I64">
            <v>6</v>
          </cell>
          <cell r="J64">
            <v>6</v>
          </cell>
        </row>
        <row r="65">
          <cell r="H65" t="str">
            <v>105449-P.S.R. TUNGA NORTE</v>
          </cell>
          <cell r="I65">
            <v>8</v>
          </cell>
          <cell r="J65">
            <v>8</v>
          </cell>
        </row>
        <row r="66">
          <cell r="H66" t="str">
            <v>105485-P.S.R. PLAN DE HORNOS</v>
          </cell>
          <cell r="I66">
            <v>17</v>
          </cell>
          <cell r="J66">
            <v>17</v>
          </cell>
        </row>
        <row r="67">
          <cell r="H67" t="str">
            <v>105486-P.S.R. TUNGA SUR</v>
          </cell>
          <cell r="I67">
            <v>4</v>
          </cell>
          <cell r="J67">
            <v>4</v>
          </cell>
        </row>
        <row r="68">
          <cell r="H68" t="str">
            <v>105487-P.S.R. CAÑAS UNO</v>
          </cell>
          <cell r="I68">
            <v>46</v>
          </cell>
          <cell r="J68">
            <v>46</v>
          </cell>
        </row>
        <row r="69">
          <cell r="H69" t="str">
            <v>105496-P.S.R. PINTACURA SUR</v>
          </cell>
          <cell r="I69">
            <v>1</v>
          </cell>
          <cell r="J69">
            <v>1</v>
          </cell>
        </row>
        <row r="70">
          <cell r="H70" t="str">
            <v>105504-P.S.R. SOCAVON</v>
          </cell>
          <cell r="I70">
            <v>4</v>
          </cell>
          <cell r="J70">
            <v>4</v>
          </cell>
        </row>
        <row r="71">
          <cell r="H71" t="str">
            <v>Total 04201-ILLAPEL</v>
          </cell>
          <cell r="I71">
            <v>556</v>
          </cell>
          <cell r="J71">
            <v>556</v>
          </cell>
        </row>
        <row r="72">
          <cell r="H72" t="str">
            <v>04202-CANELA</v>
          </cell>
          <cell r="I72"/>
          <cell r="J72"/>
        </row>
        <row r="73">
          <cell r="H73" t="str">
            <v>105309-CES. RURAL CANELA</v>
          </cell>
          <cell r="I73">
            <v>148</v>
          </cell>
          <cell r="J73">
            <v>148</v>
          </cell>
        </row>
        <row r="74">
          <cell r="H74" t="str">
            <v xml:space="preserve">105450-P.S.R. MINCHA NORTE            </v>
          </cell>
          <cell r="I74">
            <v>36</v>
          </cell>
          <cell r="J74">
            <v>36</v>
          </cell>
        </row>
        <row r="75">
          <cell r="H75" t="str">
            <v>105451-P.S.R. AGUA FRIA</v>
          </cell>
          <cell r="I75">
            <v>10</v>
          </cell>
          <cell r="J75">
            <v>10</v>
          </cell>
        </row>
        <row r="76">
          <cell r="H76" t="str">
            <v>105482-P.S.R. CANELA ALTA</v>
          </cell>
          <cell r="I76">
            <v>5</v>
          </cell>
          <cell r="J76">
            <v>5</v>
          </cell>
        </row>
        <row r="77">
          <cell r="H77" t="str">
            <v>105483-P.S.R. LOS RULOS</v>
          </cell>
          <cell r="I77">
            <v>7</v>
          </cell>
          <cell r="J77">
            <v>7</v>
          </cell>
        </row>
        <row r="78">
          <cell r="H78" t="str">
            <v>105484-P.S.R. HUENTELAUQUEN</v>
          </cell>
          <cell r="I78">
            <v>11</v>
          </cell>
          <cell r="J78">
            <v>11</v>
          </cell>
        </row>
        <row r="79">
          <cell r="H79" t="str">
            <v>105488-P.S.R. ESPIRITU SANTO</v>
          </cell>
          <cell r="I79">
            <v>2</v>
          </cell>
          <cell r="J79">
            <v>2</v>
          </cell>
        </row>
        <row r="80">
          <cell r="H80" t="str">
            <v>105493-P.S.R. MINCHA SUR</v>
          </cell>
          <cell r="I80">
            <v>1</v>
          </cell>
          <cell r="J80">
            <v>1</v>
          </cell>
        </row>
        <row r="81">
          <cell r="H81" t="str">
            <v>105498-P.S.R. QUEBRADA DE LINARES</v>
          </cell>
          <cell r="I81">
            <v>5</v>
          </cell>
          <cell r="J81">
            <v>5</v>
          </cell>
        </row>
        <row r="82">
          <cell r="H82" t="str">
            <v>Total 04202-CANELA</v>
          </cell>
          <cell r="I82">
            <v>225</v>
          </cell>
          <cell r="J82">
            <v>225</v>
          </cell>
        </row>
        <row r="83">
          <cell r="H83" t="str">
            <v>04203-LOS VILOS</v>
          </cell>
          <cell r="I83"/>
          <cell r="J83"/>
        </row>
        <row r="84">
          <cell r="H84" t="str">
            <v>105108-HOSPITAL LOS VILOS</v>
          </cell>
          <cell r="I84">
            <v>115</v>
          </cell>
          <cell r="J84">
            <v>115</v>
          </cell>
        </row>
        <row r="85">
          <cell r="H85" t="str">
            <v xml:space="preserve">105478-P.S.R. CAIMANES                   </v>
          </cell>
          <cell r="I85">
            <v>41</v>
          </cell>
          <cell r="J85">
            <v>41</v>
          </cell>
        </row>
        <row r="86">
          <cell r="H86" t="str">
            <v>105479-P.S.R. GUANGUALI</v>
          </cell>
          <cell r="I86">
            <v>15</v>
          </cell>
          <cell r="J86">
            <v>15</v>
          </cell>
        </row>
        <row r="87">
          <cell r="H87" t="str">
            <v>105480-P.S.R. QUILIMARI</v>
          </cell>
          <cell r="I87">
            <v>22</v>
          </cell>
          <cell r="J87">
            <v>22</v>
          </cell>
        </row>
        <row r="88">
          <cell r="H88" t="str">
            <v>105481-P.S.R. TILAMA</v>
          </cell>
          <cell r="I88">
            <v>7</v>
          </cell>
          <cell r="J88">
            <v>7</v>
          </cell>
        </row>
        <row r="89">
          <cell r="H89" t="str">
            <v>105511-P.S.R. LOS CONDORES</v>
          </cell>
          <cell r="I89">
            <v>17</v>
          </cell>
          <cell r="J89">
            <v>17</v>
          </cell>
        </row>
        <row r="90">
          <cell r="H90" t="str">
            <v>Total 04203-LOS VILOS</v>
          </cell>
          <cell r="I90">
            <v>217</v>
          </cell>
          <cell r="J90">
            <v>217</v>
          </cell>
        </row>
        <row r="91">
          <cell r="H91" t="str">
            <v>04204-SALAMANCA</v>
          </cell>
          <cell r="I91"/>
          <cell r="J91"/>
        </row>
        <row r="92">
          <cell r="H92" t="str">
            <v>105104-HOSPITAL SALAMANCA</v>
          </cell>
          <cell r="I92">
            <v>345</v>
          </cell>
          <cell r="J92">
            <v>345</v>
          </cell>
        </row>
        <row r="93">
          <cell r="H93" t="str">
            <v xml:space="preserve">105452-P.S.R. CUNCUMEN                 </v>
          </cell>
          <cell r="I93">
            <v>129</v>
          </cell>
          <cell r="J93">
            <v>129</v>
          </cell>
        </row>
        <row r="94">
          <cell r="H94" t="str">
            <v>105453-P.S.R. TRANQUILLA</v>
          </cell>
          <cell r="I94">
            <v>8</v>
          </cell>
          <cell r="J94">
            <v>8</v>
          </cell>
        </row>
        <row r="95">
          <cell r="H95" t="str">
            <v>105454-P.S.R. CUNLAGUA</v>
          </cell>
          <cell r="I95">
            <v>9</v>
          </cell>
          <cell r="J95">
            <v>9</v>
          </cell>
        </row>
        <row r="96">
          <cell r="H96" t="str">
            <v>105455-P.S.R. CHILLEPIN</v>
          </cell>
          <cell r="I96">
            <v>14</v>
          </cell>
          <cell r="J96">
            <v>14</v>
          </cell>
        </row>
        <row r="97">
          <cell r="H97" t="str">
            <v>105456-P.S.R. LLIMPO</v>
          </cell>
          <cell r="I97">
            <v>16</v>
          </cell>
          <cell r="J97">
            <v>16</v>
          </cell>
        </row>
        <row r="98">
          <cell r="H98" t="str">
            <v>105457-P.S.R. SAN AGUSTIN</v>
          </cell>
          <cell r="I98">
            <v>27</v>
          </cell>
          <cell r="J98">
            <v>27</v>
          </cell>
        </row>
        <row r="99">
          <cell r="H99" t="str">
            <v>105458-P.S.R. TAHUINCO</v>
          </cell>
          <cell r="I99">
            <v>16</v>
          </cell>
          <cell r="J99">
            <v>16</v>
          </cell>
        </row>
        <row r="100">
          <cell r="H100" t="str">
            <v>105491-P.S.R. QUELEN BAJO</v>
          </cell>
          <cell r="I100">
            <v>22</v>
          </cell>
          <cell r="J100">
            <v>22</v>
          </cell>
        </row>
        <row r="101">
          <cell r="H101" t="str">
            <v>105492-P.S.R. CAMISA</v>
          </cell>
          <cell r="I101">
            <v>12</v>
          </cell>
          <cell r="J101">
            <v>12</v>
          </cell>
        </row>
        <row r="102">
          <cell r="H102" t="str">
            <v>105501-P.S.R. ARBOLEDA GRANDE</v>
          </cell>
          <cell r="I102">
            <v>26</v>
          </cell>
          <cell r="J102">
            <v>26</v>
          </cell>
        </row>
        <row r="103">
          <cell r="H103" t="str">
            <v>Total 04204-SALAMANCA</v>
          </cell>
          <cell r="I103">
            <v>624</v>
          </cell>
          <cell r="J103">
            <v>624</v>
          </cell>
        </row>
        <row r="104">
          <cell r="H104" t="str">
            <v>04301-OVALLE</v>
          </cell>
          <cell r="I104"/>
          <cell r="J104"/>
        </row>
        <row r="105">
          <cell r="H105" t="str">
            <v>105315-CES. RURAL C. DE TAMAYA</v>
          </cell>
          <cell r="I105">
            <v>137</v>
          </cell>
          <cell r="J105">
            <v>137</v>
          </cell>
        </row>
        <row r="106">
          <cell r="H106" t="str">
            <v>105317-CES. JORGE JORDAN D.</v>
          </cell>
          <cell r="I106">
            <v>323</v>
          </cell>
          <cell r="J106">
            <v>323</v>
          </cell>
        </row>
        <row r="107">
          <cell r="H107" t="str">
            <v>105322-CES. MARCOS MACUADA</v>
          </cell>
          <cell r="I107">
            <v>773</v>
          </cell>
          <cell r="J107">
            <v>773</v>
          </cell>
        </row>
        <row r="108">
          <cell r="H108" t="str">
            <v>105324-CES. SOTAQUI</v>
          </cell>
          <cell r="I108">
            <v>163</v>
          </cell>
          <cell r="J108">
            <v>163</v>
          </cell>
        </row>
        <row r="109">
          <cell r="H109" t="str">
            <v>105415-P.S.R. BARRAZA</v>
          </cell>
          <cell r="I109">
            <v>21</v>
          </cell>
          <cell r="J109">
            <v>21</v>
          </cell>
        </row>
        <row r="110">
          <cell r="H110" t="str">
            <v xml:space="preserve">105416-P.S.R. CAMARICO                  </v>
          </cell>
          <cell r="I110">
            <v>33</v>
          </cell>
          <cell r="J110">
            <v>33</v>
          </cell>
        </row>
        <row r="111">
          <cell r="H111" t="str">
            <v>105417-P.S.R. ALCONES BAJOS</v>
          </cell>
          <cell r="I111">
            <v>19</v>
          </cell>
          <cell r="J111">
            <v>19</v>
          </cell>
        </row>
        <row r="112">
          <cell r="H112" t="str">
            <v>105419-P.S.R. LAS SOSSAS</v>
          </cell>
          <cell r="I112">
            <v>16</v>
          </cell>
          <cell r="J112">
            <v>16</v>
          </cell>
        </row>
        <row r="113">
          <cell r="H113" t="str">
            <v>105420-P.S.R. LIMARI</v>
          </cell>
          <cell r="I113">
            <v>66</v>
          </cell>
          <cell r="J113">
            <v>66</v>
          </cell>
        </row>
        <row r="114">
          <cell r="H114" t="str">
            <v>105422-P.S.R. HORNILLOS</v>
          </cell>
          <cell r="I114">
            <v>10</v>
          </cell>
          <cell r="J114">
            <v>10</v>
          </cell>
        </row>
        <row r="115">
          <cell r="H115" t="str">
            <v>105437-P.S.R. CHALINGA</v>
          </cell>
          <cell r="I115">
            <v>38</v>
          </cell>
          <cell r="J115">
            <v>38</v>
          </cell>
        </row>
        <row r="116">
          <cell r="H116" t="str">
            <v>105439-P.S.R. CERRO BLANCO</v>
          </cell>
          <cell r="I116">
            <v>6</v>
          </cell>
          <cell r="J116">
            <v>6</v>
          </cell>
        </row>
        <row r="117">
          <cell r="H117" t="str">
            <v>105507-P.S.R. HUAMALATA</v>
          </cell>
          <cell r="I117">
            <v>44</v>
          </cell>
          <cell r="J117">
            <v>44</v>
          </cell>
        </row>
        <row r="118">
          <cell r="H118" t="str">
            <v>105510-P.S.R. RECOLETA</v>
          </cell>
          <cell r="I118">
            <v>37</v>
          </cell>
          <cell r="J118">
            <v>37</v>
          </cell>
        </row>
        <row r="119">
          <cell r="H119" t="str">
            <v>105722-CECOF SAN JOSE DE LA DEHESA</v>
          </cell>
          <cell r="I119">
            <v>174</v>
          </cell>
          <cell r="J119">
            <v>174</v>
          </cell>
        </row>
        <row r="120">
          <cell r="H120" t="str">
            <v>105723-CECOF LIMARI</v>
          </cell>
          <cell r="I120">
            <v>158</v>
          </cell>
          <cell r="J120">
            <v>158</v>
          </cell>
        </row>
        <row r="121">
          <cell r="H121" t="str">
            <v>200258-CECOF LOS COPIHUES</v>
          </cell>
          <cell r="I121">
            <v>62</v>
          </cell>
          <cell r="J121">
            <v>62</v>
          </cell>
        </row>
        <row r="122">
          <cell r="H122" t="str">
            <v>Total 04301-OVALLE</v>
          </cell>
          <cell r="I122">
            <v>2080</v>
          </cell>
          <cell r="J122">
            <v>2080</v>
          </cell>
        </row>
        <row r="123">
          <cell r="H123" t="str">
            <v>04302-COMBARBALÁ</v>
          </cell>
          <cell r="I123"/>
          <cell r="J123"/>
        </row>
        <row r="124">
          <cell r="H124" t="str">
            <v>105105-HOSPITAL COMBARBALA</v>
          </cell>
          <cell r="I124">
            <v>127</v>
          </cell>
          <cell r="J124">
            <v>127</v>
          </cell>
        </row>
        <row r="125">
          <cell r="H125" t="str">
            <v>105433-P.S.R. SAN LORENZO</v>
          </cell>
          <cell r="I125">
            <v>4</v>
          </cell>
          <cell r="J125">
            <v>4</v>
          </cell>
        </row>
        <row r="126">
          <cell r="H126" t="str">
            <v>105434-P.S.R. SAN MARCOS</v>
          </cell>
          <cell r="I126">
            <v>15</v>
          </cell>
          <cell r="J126">
            <v>15</v>
          </cell>
        </row>
        <row r="127">
          <cell r="H127" t="str">
            <v>105441-P.S.R. MANQUEHUA</v>
          </cell>
          <cell r="I127">
            <v>11</v>
          </cell>
          <cell r="J127">
            <v>11</v>
          </cell>
        </row>
        <row r="128">
          <cell r="H128" t="str">
            <v xml:space="preserve">105459-P.S.R. BARRANCAS                </v>
          </cell>
          <cell r="I128">
            <v>17</v>
          </cell>
          <cell r="J128">
            <v>17</v>
          </cell>
        </row>
        <row r="129">
          <cell r="H129" t="str">
            <v>105460-P.S.R. COGOTI 18</v>
          </cell>
          <cell r="I129">
            <v>28</v>
          </cell>
          <cell r="J129">
            <v>28</v>
          </cell>
        </row>
        <row r="130">
          <cell r="H130" t="str">
            <v>105461-P.S.R. EL HUACHO</v>
          </cell>
          <cell r="I130">
            <v>5</v>
          </cell>
          <cell r="J130">
            <v>5</v>
          </cell>
        </row>
        <row r="131">
          <cell r="H131" t="str">
            <v>105462-P.S.R. EL SAUCE</v>
          </cell>
          <cell r="I131">
            <v>21</v>
          </cell>
          <cell r="J131">
            <v>21</v>
          </cell>
        </row>
        <row r="132">
          <cell r="H132" t="str">
            <v>105463-P.S.R. QUILITAPIA</v>
          </cell>
          <cell r="I132">
            <v>35</v>
          </cell>
          <cell r="J132">
            <v>35</v>
          </cell>
        </row>
        <row r="133">
          <cell r="H133" t="str">
            <v>105464-P.S.R. LA LIGUA</v>
          </cell>
          <cell r="I133">
            <v>21</v>
          </cell>
          <cell r="J133">
            <v>21</v>
          </cell>
        </row>
        <row r="134">
          <cell r="H134" t="str">
            <v>105465-P.S.R. RAMADILLA</v>
          </cell>
          <cell r="I134">
            <v>7</v>
          </cell>
          <cell r="J134">
            <v>7</v>
          </cell>
        </row>
        <row r="135">
          <cell r="H135" t="str">
            <v>105466-P.S.R. VALLE HERMOSO</v>
          </cell>
          <cell r="I135">
            <v>16</v>
          </cell>
          <cell r="J135">
            <v>16</v>
          </cell>
        </row>
        <row r="136">
          <cell r="H136" t="str">
            <v>105490-P.S.R. EL DURAZNO</v>
          </cell>
          <cell r="I136">
            <v>4</v>
          </cell>
          <cell r="J136">
            <v>4</v>
          </cell>
        </row>
        <row r="137">
          <cell r="H137" t="str">
            <v>Total 04302-COMBARBALÁ</v>
          </cell>
          <cell r="I137">
            <v>311</v>
          </cell>
          <cell r="J137">
            <v>311</v>
          </cell>
        </row>
        <row r="138">
          <cell r="H138" t="str">
            <v>04304-MONTE PATRIA</v>
          </cell>
          <cell r="I138"/>
          <cell r="J138"/>
        </row>
        <row r="139">
          <cell r="H139" t="str">
            <v>105307-CES. RURAL MONTE PATRIA</v>
          </cell>
          <cell r="I139">
            <v>351</v>
          </cell>
          <cell r="J139">
            <v>351</v>
          </cell>
        </row>
        <row r="140">
          <cell r="H140" t="str">
            <v>105311-CES. RURAL CHAÑARAL ALTO</v>
          </cell>
          <cell r="I140">
            <v>91</v>
          </cell>
          <cell r="J140">
            <v>91</v>
          </cell>
        </row>
        <row r="141">
          <cell r="H141" t="str">
            <v>105312-CES. RURAL CAREN</v>
          </cell>
          <cell r="I141">
            <v>124</v>
          </cell>
          <cell r="J141">
            <v>124</v>
          </cell>
        </row>
        <row r="142">
          <cell r="H142" t="str">
            <v>105318-CES. RURAL EL PALQUI</v>
          </cell>
          <cell r="I142">
            <v>122</v>
          </cell>
          <cell r="J142">
            <v>122</v>
          </cell>
        </row>
        <row r="143">
          <cell r="H143" t="str">
            <v>Total 04304-MONTE PATRIA</v>
          </cell>
          <cell r="I143">
            <v>688</v>
          </cell>
          <cell r="J143">
            <v>688</v>
          </cell>
        </row>
        <row r="144">
          <cell r="H144" t="str">
            <v>04304-PUNITAQUI</v>
          </cell>
          <cell r="I144"/>
          <cell r="J144"/>
        </row>
        <row r="145">
          <cell r="H145" t="str">
            <v>105308-CES. RURAL PUNITAQUI</v>
          </cell>
          <cell r="I145">
            <v>297</v>
          </cell>
          <cell r="J145">
            <v>297</v>
          </cell>
        </row>
        <row r="146">
          <cell r="H146" t="str">
            <v>105440-P.S.R. DIVISADERO</v>
          </cell>
          <cell r="I146">
            <v>6</v>
          </cell>
          <cell r="J146">
            <v>6</v>
          </cell>
        </row>
        <row r="147">
          <cell r="H147" t="str">
            <v xml:space="preserve">105508-P.S.R. EL PARRAL DE QUILES  </v>
          </cell>
          <cell r="I147">
            <v>2</v>
          </cell>
          <cell r="J147">
            <v>2</v>
          </cell>
        </row>
        <row r="148">
          <cell r="H148" t="str">
            <v>Total 04304-PUNITAQUI</v>
          </cell>
          <cell r="I148">
            <v>305</v>
          </cell>
          <cell r="J148">
            <v>305</v>
          </cell>
        </row>
        <row r="149">
          <cell r="H149" t="str">
            <v>04305-RIO HURTADO</v>
          </cell>
          <cell r="I149"/>
          <cell r="J149"/>
        </row>
        <row r="150">
          <cell r="H150" t="str">
            <v>105310-CES. RURAL PICHASCA</v>
          </cell>
          <cell r="I150">
            <v>136</v>
          </cell>
          <cell r="J150">
            <v>136</v>
          </cell>
        </row>
        <row r="151">
          <cell r="H151" t="str">
            <v>105413-P.S.R. SAMO ALTO</v>
          </cell>
          <cell r="I151">
            <v>35</v>
          </cell>
          <cell r="J151">
            <v>35</v>
          </cell>
        </row>
        <row r="152">
          <cell r="H152" t="str">
            <v>105414-P.S.R. SERON</v>
          </cell>
          <cell r="I152">
            <v>71</v>
          </cell>
          <cell r="J152">
            <v>71</v>
          </cell>
        </row>
        <row r="153">
          <cell r="H153" t="str">
            <v>105503-P.S.R. TABAQUEROS</v>
          </cell>
          <cell r="I153">
            <v>14</v>
          </cell>
          <cell r="J153">
            <v>14</v>
          </cell>
        </row>
        <row r="154">
          <cell r="H154" t="str">
            <v>Total 04305-RIO HURTADO</v>
          </cell>
          <cell r="I154">
            <v>256</v>
          </cell>
          <cell r="J154">
            <v>256</v>
          </cell>
        </row>
        <row r="155">
          <cell r="H155" t="str">
            <v>Total general</v>
          </cell>
          <cell r="I155">
            <v>13998</v>
          </cell>
          <cell r="J155">
            <v>13998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  <cell r="AB3" t="str">
            <v>Suma de Total</v>
          </cell>
          <cell r="AC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  <cell r="AB4" t="str">
            <v>Etiquetas de fila</v>
          </cell>
          <cell r="AC4">
            <v>1</v>
          </cell>
          <cell r="AD4">
            <v>2</v>
          </cell>
          <cell r="AE4">
            <v>3</v>
          </cell>
          <cell r="AF4">
            <v>4</v>
          </cell>
          <cell r="AG4">
            <v>5</v>
          </cell>
          <cell r="AH4">
            <v>6</v>
          </cell>
          <cell r="AI4">
            <v>7</v>
          </cell>
          <cell r="AJ4">
            <v>8</v>
          </cell>
          <cell r="AK4">
            <v>9</v>
          </cell>
          <cell r="AL4">
            <v>10</v>
          </cell>
          <cell r="AM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AB5" t="str">
            <v>04101-LA SERENA</v>
          </cell>
          <cell r="AC5"/>
          <cell r="AD5"/>
          <cell r="AE5"/>
          <cell r="AF5"/>
          <cell r="AG5"/>
          <cell r="AH5"/>
          <cell r="AI5"/>
          <cell r="AJ5"/>
          <cell r="AK5"/>
          <cell r="AL5"/>
          <cell r="AM5"/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14</v>
          </cell>
          <cell r="O6">
            <v>13</v>
          </cell>
          <cell r="P6">
            <v>13</v>
          </cell>
          <cell r="Q6">
            <v>23</v>
          </cell>
          <cell r="R6">
            <v>10</v>
          </cell>
          <cell r="S6">
            <v>253</v>
          </cell>
          <cell r="AB6" t="str">
            <v>105300-CES. CARDENAL CARO</v>
          </cell>
          <cell r="AC6"/>
          <cell r="AD6"/>
          <cell r="AE6">
            <v>1</v>
          </cell>
          <cell r="AF6">
            <v>1</v>
          </cell>
          <cell r="AG6"/>
          <cell r="AH6">
            <v>39</v>
          </cell>
          <cell r="AI6">
            <v>2</v>
          </cell>
          <cell r="AJ6">
            <v>1</v>
          </cell>
          <cell r="AK6"/>
          <cell r="AL6"/>
          <cell r="AM6">
            <v>44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6</v>
          </cell>
          <cell r="O7">
            <v>6</v>
          </cell>
          <cell r="P7">
            <v>7</v>
          </cell>
          <cell r="Q7">
            <v>2</v>
          </cell>
          <cell r="R7">
            <v>19</v>
          </cell>
          <cell r="S7">
            <v>78</v>
          </cell>
          <cell r="AB7" t="str">
            <v>105301-CES. LAS COMPAÑIAS</v>
          </cell>
          <cell r="AC7"/>
          <cell r="AD7"/>
          <cell r="AE7"/>
          <cell r="AF7"/>
          <cell r="AG7"/>
          <cell r="AH7"/>
          <cell r="AI7"/>
          <cell r="AJ7">
            <v>1</v>
          </cell>
          <cell r="AK7"/>
          <cell r="AL7"/>
          <cell r="AM7">
            <v>1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</v>
          </cell>
          <cell r="O8">
            <v>10</v>
          </cell>
          <cell r="P8">
            <v>8</v>
          </cell>
          <cell r="Q8">
            <v>5</v>
          </cell>
          <cell r="R8">
            <v>21</v>
          </cell>
          <cell r="S8">
            <v>96</v>
          </cell>
          <cell r="AB8" t="str">
            <v>105302-CES. PEDRO AGUIRRE C.</v>
          </cell>
          <cell r="AC8">
            <v>11</v>
          </cell>
          <cell r="AD8">
            <v>4</v>
          </cell>
          <cell r="AE8">
            <v>3</v>
          </cell>
          <cell r="AF8">
            <v>4</v>
          </cell>
          <cell r="AG8">
            <v>20</v>
          </cell>
          <cell r="AH8">
            <v>17</v>
          </cell>
          <cell r="AI8">
            <v>8</v>
          </cell>
          <cell r="AJ8">
            <v>10</v>
          </cell>
          <cell r="AK8">
            <v>5</v>
          </cell>
          <cell r="AL8">
            <v>4</v>
          </cell>
          <cell r="AM8">
            <v>86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13</v>
          </cell>
          <cell r="O9">
            <v>20</v>
          </cell>
          <cell r="P9">
            <v>18</v>
          </cell>
          <cell r="Q9">
            <v>12</v>
          </cell>
          <cell r="R9">
            <v>17</v>
          </cell>
          <cell r="S9">
            <v>129</v>
          </cell>
          <cell r="AB9" t="str">
            <v>105313-CES. SCHAFFHAUSER</v>
          </cell>
          <cell r="AC9">
            <v>1</v>
          </cell>
          <cell r="AD9">
            <v>3</v>
          </cell>
          <cell r="AE9"/>
          <cell r="AF9">
            <v>2</v>
          </cell>
          <cell r="AG9">
            <v>4</v>
          </cell>
          <cell r="AH9">
            <v>6</v>
          </cell>
          <cell r="AI9">
            <v>3</v>
          </cell>
          <cell r="AJ9">
            <v>3</v>
          </cell>
          <cell r="AK9">
            <v>2</v>
          </cell>
          <cell r="AL9">
            <v>5</v>
          </cell>
          <cell r="AM9">
            <v>29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21</v>
          </cell>
          <cell r="O10">
            <v>27</v>
          </cell>
          <cell r="P10">
            <v>21</v>
          </cell>
          <cell r="Q10">
            <v>7</v>
          </cell>
          <cell r="R10">
            <v>10</v>
          </cell>
          <cell r="S10">
            <v>146</v>
          </cell>
          <cell r="AB10" t="str">
            <v>105319-CES. CARDENAL R.S.H.</v>
          </cell>
          <cell r="AC10">
            <v>12</v>
          </cell>
          <cell r="AD10">
            <v>7</v>
          </cell>
          <cell r="AE10">
            <v>8</v>
          </cell>
          <cell r="AF10">
            <v>4</v>
          </cell>
          <cell r="AG10">
            <v>9</v>
          </cell>
          <cell r="AH10">
            <v>6</v>
          </cell>
          <cell r="AI10">
            <v>20</v>
          </cell>
          <cell r="AJ10">
            <v>9</v>
          </cell>
          <cell r="AK10">
            <v>9</v>
          </cell>
          <cell r="AL10">
            <v>8</v>
          </cell>
          <cell r="AM10">
            <v>92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13</v>
          </cell>
          <cell r="O11">
            <v>9</v>
          </cell>
          <cell r="P11">
            <v>16</v>
          </cell>
          <cell r="Q11">
            <v>13</v>
          </cell>
          <cell r="R11">
            <v>16</v>
          </cell>
          <cell r="S11">
            <v>129</v>
          </cell>
          <cell r="AB11" t="str">
            <v>105325-CESFAM JUAN PABLO II</v>
          </cell>
          <cell r="AC11">
            <v>2</v>
          </cell>
          <cell r="AD11">
            <v>2</v>
          </cell>
          <cell r="AE11"/>
          <cell r="AF11">
            <v>1</v>
          </cell>
          <cell r="AG11">
            <v>2</v>
          </cell>
          <cell r="AH11">
            <v>6</v>
          </cell>
          <cell r="AI11">
            <v>6</v>
          </cell>
          <cell r="AJ11">
            <v>10</v>
          </cell>
          <cell r="AK11">
            <v>8</v>
          </cell>
          <cell r="AL11">
            <v>8</v>
          </cell>
          <cell r="AM11">
            <v>45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</v>
          </cell>
          <cell r="O12">
            <v>8</v>
          </cell>
          <cell r="P12"/>
          <cell r="Q12">
            <v>2</v>
          </cell>
          <cell r="R12"/>
          <cell r="S12">
            <v>41</v>
          </cell>
          <cell r="AB12" t="str">
            <v xml:space="preserve">105400-P.S.R. ALGARROBITO            </v>
          </cell>
          <cell r="AC12"/>
          <cell r="AD12"/>
          <cell r="AE12"/>
          <cell r="AF12"/>
          <cell r="AG12"/>
          <cell r="AH12">
            <v>2</v>
          </cell>
          <cell r="AI12"/>
          <cell r="AJ12"/>
          <cell r="AK12"/>
          <cell r="AL12"/>
          <cell r="AM12">
            <v>2</v>
          </cell>
        </row>
        <row r="13">
          <cell r="H13" t="str">
            <v>105401-P.S.R. LAS ROJAS</v>
          </cell>
          <cell r="I13"/>
          <cell r="J13"/>
          <cell r="K13"/>
          <cell r="L13"/>
          <cell r="M13"/>
          <cell r="N13"/>
          <cell r="O13">
            <v>5</v>
          </cell>
          <cell r="P13"/>
          <cell r="Q13"/>
          <cell r="R13"/>
          <cell r="S13">
            <v>5</v>
          </cell>
          <cell r="AB13" t="str">
            <v>Total 04101-LA SERENA</v>
          </cell>
          <cell r="AC13">
            <v>26</v>
          </cell>
          <cell r="AD13">
            <v>16</v>
          </cell>
          <cell r="AE13">
            <v>12</v>
          </cell>
          <cell r="AF13">
            <v>12</v>
          </cell>
          <cell r="AG13">
            <v>35</v>
          </cell>
          <cell r="AH13">
            <v>76</v>
          </cell>
          <cell r="AI13">
            <v>39</v>
          </cell>
          <cell r="AJ13">
            <v>34</v>
          </cell>
          <cell r="AK13">
            <v>24</v>
          </cell>
          <cell r="AL13">
            <v>25</v>
          </cell>
          <cell r="AM13">
            <v>299</v>
          </cell>
        </row>
        <row r="14">
          <cell r="H14" t="str">
            <v>105499-P.S.R. LAMBERT</v>
          </cell>
          <cell r="I14"/>
          <cell r="J14"/>
          <cell r="K14">
            <v>1</v>
          </cell>
          <cell r="L14"/>
          <cell r="M14"/>
          <cell r="N14"/>
          <cell r="O14"/>
          <cell r="P14"/>
          <cell r="Q14"/>
          <cell r="R14"/>
          <cell r="S14">
            <v>1</v>
          </cell>
          <cell r="AB14" t="str">
            <v>04102-COQUIMBO</v>
          </cell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</row>
        <row r="15">
          <cell r="H15" t="str">
            <v>Total 04101-LA SERENA</v>
          </cell>
          <cell r="I15">
            <v>61</v>
          </cell>
          <cell r="J15">
            <v>42</v>
          </cell>
          <cell r="K15">
            <v>114</v>
          </cell>
          <cell r="L15">
            <v>157</v>
          </cell>
          <cell r="M15">
            <v>93</v>
          </cell>
          <cell r="N15">
            <v>73</v>
          </cell>
          <cell r="O15">
            <v>98</v>
          </cell>
          <cell r="P15">
            <v>83</v>
          </cell>
          <cell r="Q15">
            <v>64</v>
          </cell>
          <cell r="R15">
            <v>93</v>
          </cell>
          <cell r="S15">
            <v>878</v>
          </cell>
          <cell r="AB15" t="str">
            <v>105303-CES. SAN JUAN</v>
          </cell>
          <cell r="AC15"/>
          <cell r="AD15"/>
          <cell r="AE15"/>
          <cell r="AF15"/>
          <cell r="AG15">
            <v>1</v>
          </cell>
          <cell r="AH15">
            <v>3</v>
          </cell>
          <cell r="AI15">
            <v>7</v>
          </cell>
          <cell r="AJ15">
            <v>1</v>
          </cell>
          <cell r="AK15">
            <v>2</v>
          </cell>
          <cell r="AL15">
            <v>1</v>
          </cell>
          <cell r="AM15">
            <v>15</v>
          </cell>
        </row>
        <row r="16">
          <cell r="H16" t="str">
            <v>04102-COQUIMBO</v>
          </cell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S16"/>
          <cell r="AB16" t="str">
            <v>105304-CES. SANTA CECILIA</v>
          </cell>
          <cell r="AC16">
            <v>1</v>
          </cell>
          <cell r="AD16"/>
          <cell r="AE16"/>
          <cell r="AF16"/>
          <cell r="AG16"/>
          <cell r="AH16"/>
          <cell r="AI16"/>
          <cell r="AJ16"/>
          <cell r="AK16"/>
          <cell r="AL16"/>
          <cell r="AM16">
            <v>1</v>
          </cell>
        </row>
        <row r="17">
          <cell r="H17" t="str">
            <v>105303-CES. SAN JUAN</v>
          </cell>
          <cell r="I17">
            <v>14</v>
          </cell>
          <cell r="J17">
            <v>15</v>
          </cell>
          <cell r="K17">
            <v>12</v>
          </cell>
          <cell r="L17">
            <v>10</v>
          </cell>
          <cell r="M17">
            <v>11</v>
          </cell>
          <cell r="N17">
            <v>12</v>
          </cell>
          <cell r="O17">
            <v>8</v>
          </cell>
          <cell r="P17">
            <v>6</v>
          </cell>
          <cell r="Q17">
            <v>13</v>
          </cell>
          <cell r="R17">
            <v>14</v>
          </cell>
          <cell r="S17">
            <v>115</v>
          </cell>
          <cell r="AB17" t="str">
            <v>105305-CES. TIERRAS BLANCAS</v>
          </cell>
          <cell r="AC17">
            <v>2</v>
          </cell>
          <cell r="AD17">
            <v>7</v>
          </cell>
          <cell r="AE17">
            <v>19</v>
          </cell>
          <cell r="AF17">
            <v>5</v>
          </cell>
          <cell r="AG17">
            <v>5</v>
          </cell>
          <cell r="AH17">
            <v>23</v>
          </cell>
          <cell r="AI17">
            <v>8</v>
          </cell>
          <cell r="AJ17">
            <v>2</v>
          </cell>
          <cell r="AK17">
            <v>3</v>
          </cell>
          <cell r="AL17">
            <v>9</v>
          </cell>
          <cell r="AM17">
            <v>83</v>
          </cell>
        </row>
        <row r="18">
          <cell r="H18" t="str">
            <v>105304-CES. SANTA CECILIA</v>
          </cell>
          <cell r="I18">
            <v>8</v>
          </cell>
          <cell r="J18">
            <v>10</v>
          </cell>
          <cell r="K18">
            <v>30</v>
          </cell>
          <cell r="L18">
            <v>20</v>
          </cell>
          <cell r="M18"/>
          <cell r="N18">
            <v>21</v>
          </cell>
          <cell r="O18">
            <v>17</v>
          </cell>
          <cell r="P18">
            <v>20</v>
          </cell>
          <cell r="Q18">
            <v>17</v>
          </cell>
          <cell r="R18">
            <v>16</v>
          </cell>
          <cell r="S18">
            <v>159</v>
          </cell>
          <cell r="AB18" t="str">
            <v>105321-CES. RURAL  TONGOY</v>
          </cell>
          <cell r="AC18"/>
          <cell r="AD18"/>
          <cell r="AE18">
            <v>1</v>
          </cell>
          <cell r="AF18"/>
          <cell r="AG18"/>
          <cell r="AH18"/>
          <cell r="AI18"/>
          <cell r="AJ18"/>
          <cell r="AK18">
            <v>2</v>
          </cell>
          <cell r="AL18">
            <v>2</v>
          </cell>
          <cell r="AM18">
            <v>5</v>
          </cell>
        </row>
        <row r="19">
          <cell r="H19" t="str">
            <v>105305-CES. TIERRAS BLANCAS</v>
          </cell>
          <cell r="I19">
            <v>9</v>
          </cell>
          <cell r="J19">
            <v>11</v>
          </cell>
          <cell r="K19">
            <v>28</v>
          </cell>
          <cell r="L19">
            <v>10</v>
          </cell>
          <cell r="M19">
            <v>18</v>
          </cell>
          <cell r="N19">
            <v>24</v>
          </cell>
          <cell r="O19">
            <v>10</v>
          </cell>
          <cell r="P19">
            <v>16</v>
          </cell>
          <cell r="Q19">
            <v>14</v>
          </cell>
          <cell r="R19">
            <v>16</v>
          </cell>
          <cell r="S19">
            <v>156</v>
          </cell>
          <cell r="AB19" t="str">
            <v>105323-CES. DR. SERGIO AGUILAR</v>
          </cell>
          <cell r="AC19"/>
          <cell r="AD19"/>
          <cell r="AE19"/>
          <cell r="AF19"/>
          <cell r="AG19"/>
          <cell r="AH19"/>
          <cell r="AI19">
            <v>1</v>
          </cell>
          <cell r="AJ19"/>
          <cell r="AK19">
            <v>1</v>
          </cell>
          <cell r="AL19"/>
          <cell r="AM19">
            <v>2</v>
          </cell>
        </row>
        <row r="20">
          <cell r="H20" t="str">
            <v>105321-CES. RURAL  TONGOY</v>
          </cell>
          <cell r="I20">
            <v>3</v>
          </cell>
          <cell r="J20"/>
          <cell r="K20">
            <v>4</v>
          </cell>
          <cell r="L20">
            <v>1</v>
          </cell>
          <cell r="M20">
            <v>3</v>
          </cell>
          <cell r="N20">
            <v>6</v>
          </cell>
          <cell r="O20"/>
          <cell r="P20">
            <v>3</v>
          </cell>
          <cell r="Q20"/>
          <cell r="R20">
            <v>1</v>
          </cell>
          <cell r="S20">
            <v>21</v>
          </cell>
          <cell r="AB20" t="str">
            <v>105405-P.S.R. GUANAQUEROS</v>
          </cell>
          <cell r="AC20"/>
          <cell r="AD20"/>
          <cell r="AE20"/>
          <cell r="AF20"/>
          <cell r="AG20"/>
          <cell r="AH20"/>
          <cell r="AI20"/>
          <cell r="AJ20"/>
          <cell r="AK20"/>
          <cell r="AL20">
            <v>1</v>
          </cell>
          <cell r="AM20">
            <v>1</v>
          </cell>
        </row>
        <row r="21">
          <cell r="H21" t="str">
            <v>105323-CES. DR. SERGIO AGUILAR</v>
          </cell>
          <cell r="I21">
            <v>21</v>
          </cell>
          <cell r="J21">
            <v>6</v>
          </cell>
          <cell r="K21">
            <v>22</v>
          </cell>
          <cell r="L21">
            <v>3</v>
          </cell>
          <cell r="M21">
            <v>10</v>
          </cell>
          <cell r="N21">
            <v>41</v>
          </cell>
          <cell r="O21">
            <v>36</v>
          </cell>
          <cell r="P21">
            <v>25</v>
          </cell>
          <cell r="Q21">
            <v>23</v>
          </cell>
          <cell r="R21">
            <v>27</v>
          </cell>
          <cell r="S21">
            <v>214</v>
          </cell>
          <cell r="AB21" t="str">
            <v>200273-CECOF PUNTA MIRA</v>
          </cell>
          <cell r="AC21"/>
          <cell r="AD21"/>
          <cell r="AE21"/>
          <cell r="AF21"/>
          <cell r="AG21"/>
          <cell r="AH21"/>
          <cell r="AI21"/>
          <cell r="AJ21"/>
          <cell r="AK21">
            <v>1</v>
          </cell>
          <cell r="AL21"/>
          <cell r="AM21">
            <v>1</v>
          </cell>
        </row>
        <row r="22">
          <cell r="H22" t="str">
            <v>105405-P.S.R. GUANAQUEROS</v>
          </cell>
          <cell r="I22"/>
          <cell r="J22"/>
          <cell r="K22"/>
          <cell r="L22"/>
          <cell r="M22"/>
          <cell r="N22"/>
          <cell r="O22"/>
          <cell r="P22"/>
          <cell r="Q22">
            <v>1</v>
          </cell>
          <cell r="R22"/>
          <cell r="S22">
            <v>1</v>
          </cell>
          <cell r="AB22" t="str">
            <v>Total 04102-COQUIMBO</v>
          </cell>
          <cell r="AC22">
            <v>3</v>
          </cell>
          <cell r="AD22">
            <v>7</v>
          </cell>
          <cell r="AE22">
            <v>20</v>
          </cell>
          <cell r="AF22">
            <v>5</v>
          </cell>
          <cell r="AG22">
            <v>6</v>
          </cell>
          <cell r="AH22">
            <v>26</v>
          </cell>
          <cell r="AI22">
            <v>16</v>
          </cell>
          <cell r="AJ22">
            <v>3</v>
          </cell>
          <cell r="AK22">
            <v>9</v>
          </cell>
          <cell r="AL22">
            <v>13</v>
          </cell>
          <cell r="AM22">
            <v>108</v>
          </cell>
        </row>
        <row r="23">
          <cell r="H23" t="str">
            <v>105406-P.S.R. PAN DE AZUCAR</v>
          </cell>
          <cell r="I23">
            <v>3</v>
          </cell>
          <cell r="J23">
            <v>2</v>
          </cell>
          <cell r="K23">
            <v>2</v>
          </cell>
          <cell r="L23">
            <v>9</v>
          </cell>
          <cell r="M23"/>
          <cell r="N23">
            <v>1</v>
          </cell>
          <cell r="O23">
            <v>1</v>
          </cell>
          <cell r="P23"/>
          <cell r="Q23"/>
          <cell r="R23"/>
          <cell r="S23">
            <v>18</v>
          </cell>
          <cell r="AB23" t="str">
            <v>04103-ANDACOLLO</v>
          </cell>
          <cell r="AC23"/>
          <cell r="AD23"/>
          <cell r="AE23"/>
          <cell r="AF23"/>
          <cell r="AG23"/>
          <cell r="AH23"/>
          <cell r="AI23"/>
          <cell r="AJ23"/>
          <cell r="AK23"/>
          <cell r="AL23"/>
          <cell r="AM23"/>
        </row>
        <row r="24">
          <cell r="H24" t="str">
            <v>105407-P.S.R. TAMBILLOS</v>
          </cell>
          <cell r="I24"/>
          <cell r="J24"/>
          <cell r="K24"/>
          <cell r="L24"/>
          <cell r="M24">
            <v>1</v>
          </cell>
          <cell r="N24"/>
          <cell r="O24"/>
          <cell r="P24"/>
          <cell r="Q24"/>
          <cell r="R24"/>
          <cell r="S24">
            <v>1</v>
          </cell>
          <cell r="AB24" t="str">
            <v>105106-HOSPITAL ANDACOLLO</v>
          </cell>
          <cell r="AC24"/>
          <cell r="AD24">
            <v>2</v>
          </cell>
          <cell r="AE24">
            <v>3</v>
          </cell>
          <cell r="AF24"/>
          <cell r="AG24"/>
          <cell r="AH24"/>
          <cell r="AI24">
            <v>9</v>
          </cell>
          <cell r="AJ24">
            <v>12</v>
          </cell>
          <cell r="AK24">
            <v>1</v>
          </cell>
          <cell r="AL24">
            <v>2</v>
          </cell>
          <cell r="AM24">
            <v>29</v>
          </cell>
        </row>
        <row r="25">
          <cell r="H25" t="str">
            <v>200273-CECOF PUNTA MIRA</v>
          </cell>
          <cell r="I25">
            <v>1</v>
          </cell>
          <cell r="J25">
            <v>2</v>
          </cell>
          <cell r="K25">
            <v>3</v>
          </cell>
          <cell r="L25"/>
          <cell r="M25">
            <v>1</v>
          </cell>
          <cell r="N25">
            <v>5</v>
          </cell>
          <cell r="O25">
            <v>2</v>
          </cell>
          <cell r="P25">
            <v>4</v>
          </cell>
          <cell r="Q25">
            <v>2</v>
          </cell>
          <cell r="R25"/>
          <cell r="S25">
            <v>20</v>
          </cell>
          <cell r="AB25" t="str">
            <v>Total 04103-ANDACOLLO</v>
          </cell>
          <cell r="AC25"/>
          <cell r="AD25">
            <v>2</v>
          </cell>
          <cell r="AE25">
            <v>3</v>
          </cell>
          <cell r="AF25"/>
          <cell r="AG25"/>
          <cell r="AH25"/>
          <cell r="AI25">
            <v>9</v>
          </cell>
          <cell r="AJ25">
            <v>12</v>
          </cell>
          <cell r="AK25">
            <v>1</v>
          </cell>
          <cell r="AL25">
            <v>2</v>
          </cell>
          <cell r="AM25">
            <v>29</v>
          </cell>
        </row>
        <row r="26">
          <cell r="H26" t="str">
            <v>Total 04102-COQUIMBO</v>
          </cell>
          <cell r="I26">
            <v>59</v>
          </cell>
          <cell r="J26">
            <v>46</v>
          </cell>
          <cell r="K26">
            <v>101</v>
          </cell>
          <cell r="L26">
            <v>53</v>
          </cell>
          <cell r="M26">
            <v>44</v>
          </cell>
          <cell r="N26">
            <v>110</v>
          </cell>
          <cell r="O26">
            <v>74</v>
          </cell>
          <cell r="P26">
            <v>74</v>
          </cell>
          <cell r="Q26">
            <v>70</v>
          </cell>
          <cell r="R26">
            <v>74</v>
          </cell>
          <cell r="S26">
            <v>705</v>
          </cell>
          <cell r="AB26" t="str">
            <v>04106-VICUÑA</v>
          </cell>
          <cell r="AC26"/>
          <cell r="AD26"/>
          <cell r="AE26"/>
          <cell r="AF26"/>
          <cell r="AG26"/>
          <cell r="AH26"/>
          <cell r="AI26"/>
          <cell r="AJ26"/>
          <cell r="AK26"/>
          <cell r="AL26"/>
          <cell r="AM26"/>
        </row>
        <row r="27">
          <cell r="H27" t="str">
            <v>04103-ANDACOLLO</v>
          </cell>
          <cell r="I27"/>
          <cell r="J27"/>
          <cell r="K27"/>
          <cell r="L27"/>
          <cell r="M27"/>
          <cell r="N27"/>
          <cell r="O27"/>
          <cell r="P27"/>
          <cell r="Q27"/>
          <cell r="R27"/>
          <cell r="S27"/>
          <cell r="AB27" t="str">
            <v>105470-P.S.R. HUANTA</v>
          </cell>
          <cell r="AC27"/>
          <cell r="AD27"/>
          <cell r="AE27"/>
          <cell r="AF27"/>
          <cell r="AG27"/>
          <cell r="AH27"/>
          <cell r="AI27"/>
          <cell r="AJ27"/>
          <cell r="AK27"/>
          <cell r="AL27">
            <v>1</v>
          </cell>
          <cell r="AM27">
            <v>1</v>
          </cell>
        </row>
        <row r="28">
          <cell r="H28" t="str">
            <v>105106-HOSPITAL ANDACOLLO</v>
          </cell>
          <cell r="I28">
            <v>3</v>
          </cell>
          <cell r="J28">
            <v>7</v>
          </cell>
          <cell r="K28">
            <v>2</v>
          </cell>
          <cell r="L28"/>
          <cell r="M28">
            <v>3</v>
          </cell>
          <cell r="N28">
            <v>9</v>
          </cell>
          <cell r="O28">
            <v>3</v>
          </cell>
          <cell r="P28">
            <v>5</v>
          </cell>
          <cell r="Q28"/>
          <cell r="R28">
            <v>1</v>
          </cell>
          <cell r="S28">
            <v>33</v>
          </cell>
          <cell r="AB28" t="str">
            <v>105471-P.S.R. PERALILLO</v>
          </cell>
          <cell r="AC28"/>
          <cell r="AD28">
            <v>1</v>
          </cell>
          <cell r="AE28"/>
          <cell r="AF28"/>
          <cell r="AG28"/>
          <cell r="AH28"/>
          <cell r="AI28"/>
          <cell r="AJ28"/>
          <cell r="AK28"/>
          <cell r="AL28">
            <v>1</v>
          </cell>
          <cell r="AM28">
            <v>2</v>
          </cell>
        </row>
        <row r="29">
          <cell r="H29" t="str">
            <v>Total 04103-ANDACOLLO</v>
          </cell>
          <cell r="I29">
            <v>3</v>
          </cell>
          <cell r="J29">
            <v>7</v>
          </cell>
          <cell r="K29">
            <v>2</v>
          </cell>
          <cell r="L29"/>
          <cell r="M29">
            <v>3</v>
          </cell>
          <cell r="N29">
            <v>9</v>
          </cell>
          <cell r="O29">
            <v>3</v>
          </cell>
          <cell r="P29">
            <v>5</v>
          </cell>
          <cell r="Q29"/>
          <cell r="R29">
            <v>1</v>
          </cell>
          <cell r="S29">
            <v>33</v>
          </cell>
          <cell r="AB29" t="str">
            <v>105502-P.S.R. CALINGASTA</v>
          </cell>
          <cell r="AC29"/>
          <cell r="AD29"/>
          <cell r="AE29"/>
          <cell r="AF29"/>
          <cell r="AG29"/>
          <cell r="AH29"/>
          <cell r="AI29"/>
          <cell r="AJ29"/>
          <cell r="AK29"/>
          <cell r="AL29">
            <v>1</v>
          </cell>
          <cell r="AM29">
            <v>1</v>
          </cell>
        </row>
        <row r="30">
          <cell r="H30" t="str">
            <v>04104-LA HIGUERA</v>
          </cell>
          <cell r="I30"/>
          <cell r="J30"/>
          <cell r="K30"/>
          <cell r="L30"/>
          <cell r="M30"/>
          <cell r="N30"/>
          <cell r="O30"/>
          <cell r="P30"/>
          <cell r="Q30"/>
          <cell r="R30"/>
          <cell r="S30"/>
          <cell r="AB30" t="str">
            <v>Total 04106-VICUÑA</v>
          </cell>
          <cell r="AC30"/>
          <cell r="AD30">
            <v>1</v>
          </cell>
          <cell r="AE30"/>
          <cell r="AF30"/>
          <cell r="AG30"/>
          <cell r="AH30"/>
          <cell r="AI30"/>
          <cell r="AJ30"/>
          <cell r="AK30"/>
          <cell r="AL30">
            <v>3</v>
          </cell>
          <cell r="AM30">
            <v>4</v>
          </cell>
        </row>
        <row r="31">
          <cell r="H31" t="str">
            <v>105314-CES. LA HIGUERA</v>
          </cell>
          <cell r="I31"/>
          <cell r="J31"/>
          <cell r="K31"/>
          <cell r="L31"/>
          <cell r="M31">
            <v>1</v>
          </cell>
          <cell r="N31"/>
          <cell r="O31"/>
          <cell r="P31"/>
          <cell r="Q31"/>
          <cell r="R31"/>
          <cell r="S31">
            <v>1</v>
          </cell>
          <cell r="AB31" t="str">
            <v>04201-ILLAPEL</v>
          </cell>
          <cell r="AC31"/>
          <cell r="AD31"/>
          <cell r="AE31"/>
          <cell r="AF31"/>
          <cell r="AG31"/>
          <cell r="AH31"/>
          <cell r="AI31"/>
          <cell r="AJ31"/>
          <cell r="AK31"/>
          <cell r="AL31"/>
          <cell r="AM31"/>
        </row>
        <row r="32">
          <cell r="H32" t="str">
            <v xml:space="preserve">105500-P.S.R. CALETA HORNOS        </v>
          </cell>
          <cell r="I32"/>
          <cell r="J32">
            <v>1</v>
          </cell>
          <cell r="K32"/>
          <cell r="L32"/>
          <cell r="M32"/>
          <cell r="N32"/>
          <cell r="O32"/>
          <cell r="P32"/>
          <cell r="Q32"/>
          <cell r="R32"/>
          <cell r="S32">
            <v>1</v>
          </cell>
          <cell r="AB32" t="str">
            <v>105326-CESFAM SAN RAFAEL</v>
          </cell>
          <cell r="AC32">
            <v>5</v>
          </cell>
          <cell r="AD32"/>
          <cell r="AE32"/>
          <cell r="AF32"/>
          <cell r="AG32">
            <v>1</v>
          </cell>
          <cell r="AH32">
            <v>1</v>
          </cell>
          <cell r="AI32"/>
          <cell r="AJ32"/>
          <cell r="AK32"/>
          <cell r="AL32"/>
          <cell r="AM32">
            <v>7</v>
          </cell>
        </row>
        <row r="33">
          <cell r="H33" t="str">
            <v>Total 04104-LA HIGUERA</v>
          </cell>
          <cell r="I33"/>
          <cell r="J33">
            <v>1</v>
          </cell>
          <cell r="K33"/>
          <cell r="L33"/>
          <cell r="M33">
            <v>1</v>
          </cell>
          <cell r="N33"/>
          <cell r="O33"/>
          <cell r="P33"/>
          <cell r="Q33"/>
          <cell r="R33"/>
          <cell r="S33">
            <v>2</v>
          </cell>
          <cell r="AB33" t="str">
            <v>Total 04201-ILLAPEL</v>
          </cell>
          <cell r="AC33">
            <v>5</v>
          </cell>
          <cell r="AD33"/>
          <cell r="AE33"/>
          <cell r="AF33"/>
          <cell r="AG33">
            <v>1</v>
          </cell>
          <cell r="AH33">
            <v>1</v>
          </cell>
          <cell r="AI33"/>
          <cell r="AJ33"/>
          <cell r="AK33"/>
          <cell r="AL33"/>
          <cell r="AM33">
            <v>7</v>
          </cell>
        </row>
        <row r="34">
          <cell r="H34" t="str">
            <v>04105-PAIHUANO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  <cell r="S34"/>
          <cell r="AB34" t="str">
            <v>04203-LOS VILOS</v>
          </cell>
          <cell r="AC34"/>
          <cell r="AD34"/>
          <cell r="AE34"/>
          <cell r="AF34"/>
          <cell r="AG34"/>
          <cell r="AH34"/>
          <cell r="AI34"/>
          <cell r="AJ34"/>
          <cell r="AK34"/>
          <cell r="AL34"/>
          <cell r="AM34"/>
        </row>
        <row r="35">
          <cell r="H35" t="str">
            <v>105306-CES. PAIHUANO</v>
          </cell>
          <cell r="I35">
            <v>1</v>
          </cell>
          <cell r="J35">
            <v>1</v>
          </cell>
          <cell r="K35">
            <v>1</v>
          </cell>
          <cell r="L35">
            <v>1</v>
          </cell>
          <cell r="M35"/>
          <cell r="N35">
            <v>2</v>
          </cell>
          <cell r="O35">
            <v>3</v>
          </cell>
          <cell r="P35">
            <v>2</v>
          </cell>
          <cell r="Q35">
            <v>5</v>
          </cell>
          <cell r="R35">
            <v>3</v>
          </cell>
          <cell r="S35">
            <v>19</v>
          </cell>
          <cell r="AB35" t="str">
            <v>105108-HOSPITAL LOS VILOS</v>
          </cell>
          <cell r="AC35"/>
          <cell r="AD35">
            <v>1</v>
          </cell>
          <cell r="AE35"/>
          <cell r="AF35"/>
          <cell r="AG35"/>
          <cell r="AH35"/>
          <cell r="AI35"/>
          <cell r="AJ35"/>
          <cell r="AK35"/>
          <cell r="AL35"/>
          <cell r="AM35">
            <v>1</v>
          </cell>
        </row>
        <row r="36">
          <cell r="H36" t="str">
            <v>105476-P.S.R. MONTE GRANDE</v>
          </cell>
          <cell r="I36"/>
          <cell r="J36"/>
          <cell r="K36"/>
          <cell r="L36"/>
          <cell r="M36"/>
          <cell r="N36">
            <v>1</v>
          </cell>
          <cell r="O36">
            <v>2</v>
          </cell>
          <cell r="P36"/>
          <cell r="Q36"/>
          <cell r="R36"/>
          <cell r="S36">
            <v>3</v>
          </cell>
          <cell r="AB36" t="str">
            <v xml:space="preserve">105478-P.S.R. CAIMANES                   </v>
          </cell>
          <cell r="AC36"/>
          <cell r="AD36"/>
          <cell r="AE36"/>
          <cell r="AF36"/>
          <cell r="AG36"/>
          <cell r="AH36"/>
          <cell r="AI36"/>
          <cell r="AJ36"/>
          <cell r="AK36">
            <v>1</v>
          </cell>
          <cell r="AL36"/>
          <cell r="AM36">
            <v>1</v>
          </cell>
        </row>
        <row r="37">
          <cell r="H37" t="str">
            <v>105477-P.S.R. PISCO ELQUI</v>
          </cell>
          <cell r="I37"/>
          <cell r="J37"/>
          <cell r="K37"/>
          <cell r="L37"/>
          <cell r="M37">
            <v>2</v>
          </cell>
          <cell r="N37"/>
          <cell r="O37"/>
          <cell r="P37"/>
          <cell r="Q37"/>
          <cell r="R37"/>
          <cell r="S37">
            <v>2</v>
          </cell>
          <cell r="AB37" t="str">
            <v>Total 04203-LOS VILOS</v>
          </cell>
          <cell r="AC37"/>
          <cell r="AD37">
            <v>1</v>
          </cell>
          <cell r="AE37"/>
          <cell r="AF37"/>
          <cell r="AG37"/>
          <cell r="AH37"/>
          <cell r="AI37"/>
          <cell r="AJ37"/>
          <cell r="AK37">
            <v>1</v>
          </cell>
          <cell r="AL37"/>
          <cell r="AM37">
            <v>2</v>
          </cell>
        </row>
        <row r="38">
          <cell r="H38" t="str">
            <v>Total 04105-PAIHUANO</v>
          </cell>
          <cell r="I38">
            <v>1</v>
          </cell>
          <cell r="J38">
            <v>1</v>
          </cell>
          <cell r="K38">
            <v>1</v>
          </cell>
          <cell r="L38">
            <v>1</v>
          </cell>
          <cell r="M38">
            <v>2</v>
          </cell>
          <cell r="N38">
            <v>3</v>
          </cell>
          <cell r="O38">
            <v>5</v>
          </cell>
          <cell r="P38">
            <v>2</v>
          </cell>
          <cell r="Q38">
            <v>5</v>
          </cell>
          <cell r="R38">
            <v>3</v>
          </cell>
          <cell r="S38">
            <v>24</v>
          </cell>
          <cell r="AB38" t="str">
            <v>04204-SALAMANCA</v>
          </cell>
          <cell r="AC38"/>
          <cell r="AD38"/>
          <cell r="AE38"/>
          <cell r="AF38"/>
          <cell r="AG38"/>
          <cell r="AH38"/>
          <cell r="AI38"/>
          <cell r="AJ38"/>
          <cell r="AK38"/>
          <cell r="AL38"/>
          <cell r="AM38"/>
        </row>
        <row r="39">
          <cell r="H39" t="str">
            <v>04106-VICUÑA</v>
          </cell>
          <cell r="I39"/>
          <cell r="J39"/>
          <cell r="K39"/>
          <cell r="L39"/>
          <cell r="M39"/>
          <cell r="N39"/>
          <cell r="O39"/>
          <cell r="P39"/>
          <cell r="Q39"/>
          <cell r="R39"/>
          <cell r="S39"/>
          <cell r="AB39" t="str">
            <v>105104-HOSPITAL SALAMANCA</v>
          </cell>
          <cell r="AC39">
            <v>15</v>
          </cell>
          <cell r="AD39">
            <v>11</v>
          </cell>
          <cell r="AE39">
            <v>13</v>
          </cell>
          <cell r="AF39">
            <v>11</v>
          </cell>
          <cell r="AG39">
            <v>8</v>
          </cell>
          <cell r="AH39">
            <v>3</v>
          </cell>
          <cell r="AI39">
            <v>3</v>
          </cell>
          <cell r="AJ39">
            <v>5</v>
          </cell>
          <cell r="AK39">
            <v>4</v>
          </cell>
          <cell r="AL39">
            <v>2</v>
          </cell>
          <cell r="AM39">
            <v>75</v>
          </cell>
        </row>
        <row r="40">
          <cell r="H40" t="str">
            <v>105107-HOSPITAL VICUÑA</v>
          </cell>
          <cell r="I40">
            <v>5</v>
          </cell>
          <cell r="J40">
            <v>6</v>
          </cell>
          <cell r="K40">
            <v>2</v>
          </cell>
          <cell r="L40">
            <v>3</v>
          </cell>
          <cell r="M40">
            <v>3</v>
          </cell>
          <cell r="N40">
            <v>4</v>
          </cell>
          <cell r="O40">
            <v>2</v>
          </cell>
          <cell r="P40">
            <v>3</v>
          </cell>
          <cell r="Q40">
            <v>4</v>
          </cell>
          <cell r="R40">
            <v>2</v>
          </cell>
          <cell r="S40">
            <v>34</v>
          </cell>
          <cell r="AB40" t="str">
            <v>105454-P.S.R. CUNLAGUA</v>
          </cell>
          <cell r="AC40"/>
          <cell r="AD40"/>
          <cell r="AE40"/>
          <cell r="AF40"/>
          <cell r="AG40"/>
          <cell r="AH40"/>
          <cell r="AI40"/>
          <cell r="AJ40"/>
          <cell r="AK40"/>
          <cell r="AL40">
            <v>1</v>
          </cell>
          <cell r="AM40">
            <v>1</v>
          </cell>
        </row>
        <row r="41">
          <cell r="H41" t="str">
            <v>105467-P.S.R. DIAGUITAS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>
            <v>1</v>
          </cell>
          <cell r="S41">
            <v>1</v>
          </cell>
          <cell r="AB41" t="str">
            <v>105501-P.S.R. ARBOLEDA GRANDE</v>
          </cell>
          <cell r="AC41"/>
          <cell r="AD41"/>
          <cell r="AE41"/>
          <cell r="AF41"/>
          <cell r="AG41"/>
          <cell r="AH41"/>
          <cell r="AI41"/>
          <cell r="AJ41"/>
          <cell r="AK41"/>
          <cell r="AL41">
            <v>1</v>
          </cell>
          <cell r="AM41">
            <v>1</v>
          </cell>
        </row>
        <row r="42">
          <cell r="H42" t="str">
            <v>105468-P.S.R. EL MOLLE</v>
          </cell>
          <cell r="I42"/>
          <cell r="J42"/>
          <cell r="K42">
            <v>1</v>
          </cell>
          <cell r="L42"/>
          <cell r="M42"/>
          <cell r="N42">
            <v>1</v>
          </cell>
          <cell r="O42"/>
          <cell r="P42"/>
          <cell r="Q42"/>
          <cell r="R42">
            <v>1</v>
          </cell>
          <cell r="S42">
            <v>3</v>
          </cell>
          <cell r="AB42" t="str">
            <v>Total 04204-SALAMANCA</v>
          </cell>
          <cell r="AC42">
            <v>15</v>
          </cell>
          <cell r="AD42">
            <v>11</v>
          </cell>
          <cell r="AE42">
            <v>13</v>
          </cell>
          <cell r="AF42">
            <v>11</v>
          </cell>
          <cell r="AG42">
            <v>8</v>
          </cell>
          <cell r="AH42">
            <v>3</v>
          </cell>
          <cell r="AI42">
            <v>3</v>
          </cell>
          <cell r="AJ42">
            <v>5</v>
          </cell>
          <cell r="AK42">
            <v>4</v>
          </cell>
          <cell r="AL42">
            <v>4</v>
          </cell>
          <cell r="AM42">
            <v>77</v>
          </cell>
        </row>
        <row r="43">
          <cell r="H43" t="str">
            <v>105469-P.S.R. EL TAMBO</v>
          </cell>
          <cell r="I43"/>
          <cell r="J43"/>
          <cell r="K43">
            <v>1</v>
          </cell>
          <cell r="L43"/>
          <cell r="M43"/>
          <cell r="N43"/>
          <cell r="O43">
            <v>4</v>
          </cell>
          <cell r="P43">
            <v>10</v>
          </cell>
          <cell r="Q43"/>
          <cell r="R43">
            <v>3</v>
          </cell>
          <cell r="S43">
            <v>18</v>
          </cell>
          <cell r="AB43" t="str">
            <v>04301-OVALLE</v>
          </cell>
          <cell r="AC43"/>
          <cell r="AD43"/>
          <cell r="AE43"/>
          <cell r="AF43"/>
          <cell r="AG43"/>
          <cell r="AH43"/>
          <cell r="AI43"/>
          <cell r="AJ43"/>
          <cell r="AK43"/>
          <cell r="AL43"/>
          <cell r="AM43"/>
        </row>
        <row r="44">
          <cell r="H44" t="str">
            <v>105471-P.S.R. PERALILLO</v>
          </cell>
          <cell r="I44"/>
          <cell r="J44"/>
          <cell r="K44">
            <v>2</v>
          </cell>
          <cell r="L44"/>
          <cell r="M44"/>
          <cell r="N44"/>
          <cell r="O44"/>
          <cell r="P44">
            <v>1</v>
          </cell>
          <cell r="Q44"/>
          <cell r="R44"/>
          <cell r="S44">
            <v>3</v>
          </cell>
          <cell r="AB44" t="str">
            <v>105322-CES. MARCOS MACUADA</v>
          </cell>
          <cell r="AC44">
            <v>1</v>
          </cell>
          <cell r="AD44"/>
          <cell r="AE44"/>
          <cell r="AF44"/>
          <cell r="AG44"/>
          <cell r="AH44"/>
          <cell r="AI44"/>
          <cell r="AJ44"/>
          <cell r="AK44"/>
          <cell r="AL44"/>
          <cell r="AM44">
            <v>1</v>
          </cell>
        </row>
        <row r="45">
          <cell r="H45" t="str">
            <v>105472-P.S.R. RIVADAVIA</v>
          </cell>
          <cell r="I45"/>
          <cell r="J45">
            <v>1</v>
          </cell>
          <cell r="K45"/>
          <cell r="L45"/>
          <cell r="M45">
            <v>1</v>
          </cell>
          <cell r="N45"/>
          <cell r="O45">
            <v>2</v>
          </cell>
          <cell r="P45">
            <v>1</v>
          </cell>
          <cell r="Q45"/>
          <cell r="R45"/>
          <cell r="S45">
            <v>5</v>
          </cell>
          <cell r="AB45" t="str">
            <v>105324-CES. SOTAQUI</v>
          </cell>
          <cell r="AC45">
            <v>2</v>
          </cell>
          <cell r="AD45"/>
          <cell r="AE45"/>
          <cell r="AF45">
            <v>1</v>
          </cell>
          <cell r="AG45">
            <v>1</v>
          </cell>
          <cell r="AH45">
            <v>2</v>
          </cell>
          <cell r="AI45"/>
          <cell r="AJ45"/>
          <cell r="AK45">
            <v>1</v>
          </cell>
          <cell r="AL45"/>
          <cell r="AM45">
            <v>7</v>
          </cell>
        </row>
        <row r="46">
          <cell r="H46" t="str">
            <v>105473-P.S.R. TALCUNA</v>
          </cell>
          <cell r="I46"/>
          <cell r="J46"/>
          <cell r="K46">
            <v>2</v>
          </cell>
          <cell r="L46"/>
          <cell r="M46">
            <v>1</v>
          </cell>
          <cell r="N46"/>
          <cell r="O46">
            <v>4</v>
          </cell>
          <cell r="P46"/>
          <cell r="Q46"/>
          <cell r="R46">
            <v>2</v>
          </cell>
          <cell r="S46">
            <v>9</v>
          </cell>
          <cell r="AB46" t="str">
            <v>105723-CECOF LIMARI</v>
          </cell>
          <cell r="AC46">
            <v>5</v>
          </cell>
          <cell r="AD46">
            <v>3</v>
          </cell>
          <cell r="AE46"/>
          <cell r="AF46"/>
          <cell r="AG46"/>
          <cell r="AH46"/>
          <cell r="AI46"/>
          <cell r="AJ46"/>
          <cell r="AK46"/>
          <cell r="AL46"/>
          <cell r="AM46">
            <v>8</v>
          </cell>
        </row>
        <row r="47">
          <cell r="H47" t="str">
            <v>105474-P.S.R. CHAPILCA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>
            <v>2</v>
          </cell>
          <cell r="S47">
            <v>2</v>
          </cell>
          <cell r="AB47" t="str">
            <v>Total 04301-OVALLE</v>
          </cell>
          <cell r="AC47">
            <v>8</v>
          </cell>
          <cell r="AD47">
            <v>3</v>
          </cell>
          <cell r="AE47"/>
          <cell r="AF47">
            <v>1</v>
          </cell>
          <cell r="AG47">
            <v>1</v>
          </cell>
          <cell r="AH47">
            <v>2</v>
          </cell>
          <cell r="AI47"/>
          <cell r="AJ47"/>
          <cell r="AK47">
            <v>1</v>
          </cell>
          <cell r="AL47"/>
          <cell r="AM47">
            <v>16</v>
          </cell>
        </row>
        <row r="48">
          <cell r="H48" t="str">
            <v>105502-P.S.R. CALINGASTA</v>
          </cell>
          <cell r="I48"/>
          <cell r="J48"/>
          <cell r="K48"/>
          <cell r="L48"/>
          <cell r="M48">
            <v>2</v>
          </cell>
          <cell r="N48"/>
          <cell r="O48">
            <v>2</v>
          </cell>
          <cell r="P48"/>
          <cell r="Q48"/>
          <cell r="R48">
            <v>2</v>
          </cell>
          <cell r="S48">
            <v>6</v>
          </cell>
          <cell r="AB48" t="str">
            <v>04302-COMBARBALÁ</v>
          </cell>
          <cell r="AC48"/>
          <cell r="AD48"/>
          <cell r="AE48"/>
          <cell r="AF48"/>
          <cell r="AG48"/>
          <cell r="AH48"/>
          <cell r="AI48"/>
          <cell r="AJ48"/>
          <cell r="AK48"/>
          <cell r="AL48"/>
          <cell r="AM48"/>
        </row>
        <row r="49">
          <cell r="H49" t="str">
            <v>105509-P.S.R. GUALLIGUAICA</v>
          </cell>
          <cell r="I49"/>
          <cell r="J49">
            <v>1</v>
          </cell>
          <cell r="K49"/>
          <cell r="L49"/>
          <cell r="M49"/>
          <cell r="N49"/>
          <cell r="O49"/>
          <cell r="P49"/>
          <cell r="Q49"/>
          <cell r="R49"/>
          <cell r="S49">
            <v>1</v>
          </cell>
          <cell r="AB49" t="str">
            <v>105105-HOSPITAL COMBARBALA</v>
          </cell>
          <cell r="AC49"/>
          <cell r="AD49"/>
          <cell r="AE49">
            <v>16</v>
          </cell>
          <cell r="AF49">
            <v>25</v>
          </cell>
          <cell r="AG49">
            <v>5</v>
          </cell>
          <cell r="AH49">
            <v>4</v>
          </cell>
          <cell r="AI49">
            <v>7</v>
          </cell>
          <cell r="AJ49"/>
          <cell r="AK49">
            <v>1</v>
          </cell>
          <cell r="AL49"/>
          <cell r="AM49">
            <v>58</v>
          </cell>
        </row>
        <row r="50">
          <cell r="H50" t="str">
            <v>Total 04106-VICUÑA</v>
          </cell>
          <cell r="I50">
            <v>5</v>
          </cell>
          <cell r="J50">
            <v>8</v>
          </cell>
          <cell r="K50">
            <v>8</v>
          </cell>
          <cell r="L50">
            <v>3</v>
          </cell>
          <cell r="M50">
            <v>7</v>
          </cell>
          <cell r="N50">
            <v>5</v>
          </cell>
          <cell r="O50">
            <v>14</v>
          </cell>
          <cell r="P50">
            <v>15</v>
          </cell>
          <cell r="Q50">
            <v>4</v>
          </cell>
          <cell r="R50">
            <v>13</v>
          </cell>
          <cell r="S50">
            <v>82</v>
          </cell>
          <cell r="AB50" t="str">
            <v>105441-P.S.R. MANQUEHUA</v>
          </cell>
          <cell r="AC50"/>
          <cell r="AD50"/>
          <cell r="AE50"/>
          <cell r="AF50"/>
          <cell r="AG50">
            <v>2</v>
          </cell>
          <cell r="AH50"/>
          <cell r="AI50"/>
          <cell r="AJ50"/>
          <cell r="AK50"/>
          <cell r="AL50"/>
          <cell r="AM50">
            <v>2</v>
          </cell>
        </row>
        <row r="51">
          <cell r="H51" t="str">
            <v>04201-ILLAPEL</v>
          </cell>
          <cell r="I51"/>
          <cell r="J51"/>
          <cell r="K51"/>
          <cell r="L51"/>
          <cell r="M51"/>
          <cell r="N51"/>
          <cell r="O51"/>
          <cell r="P51"/>
          <cell r="Q51"/>
          <cell r="R51"/>
          <cell r="S51"/>
          <cell r="AB51" t="str">
            <v>105460-P.S.R. COGOTI 18</v>
          </cell>
          <cell r="AC51"/>
          <cell r="AD51"/>
          <cell r="AE51"/>
          <cell r="AF51"/>
          <cell r="AG51">
            <v>2</v>
          </cell>
          <cell r="AH51"/>
          <cell r="AI51"/>
          <cell r="AJ51"/>
          <cell r="AK51"/>
          <cell r="AL51"/>
          <cell r="AM51">
            <v>2</v>
          </cell>
        </row>
        <row r="52">
          <cell r="H52" t="str">
            <v>105103-HOSPITAL ILLAPEL</v>
          </cell>
          <cell r="I52">
            <v>1</v>
          </cell>
          <cell r="J52"/>
          <cell r="K52">
            <v>1</v>
          </cell>
          <cell r="L52">
            <v>4</v>
          </cell>
          <cell r="M52"/>
          <cell r="N52">
            <v>1</v>
          </cell>
          <cell r="O52">
            <v>1</v>
          </cell>
          <cell r="P52">
            <v>34</v>
          </cell>
          <cell r="Q52">
            <v>2</v>
          </cell>
          <cell r="R52">
            <v>2</v>
          </cell>
          <cell r="S52">
            <v>46</v>
          </cell>
          <cell r="AB52" t="str">
            <v>105461-P.S.R. EL HUACHO</v>
          </cell>
          <cell r="AC52"/>
          <cell r="AD52"/>
          <cell r="AE52"/>
          <cell r="AF52"/>
          <cell r="AG52"/>
          <cell r="AH52"/>
          <cell r="AI52"/>
          <cell r="AJ52">
            <v>1</v>
          </cell>
          <cell r="AK52">
            <v>1</v>
          </cell>
          <cell r="AL52"/>
          <cell r="AM52">
            <v>2</v>
          </cell>
        </row>
        <row r="53">
          <cell r="H53" t="str">
            <v>105326-CESFAM SAN RAFAEL</v>
          </cell>
          <cell r="I53">
            <v>1</v>
          </cell>
          <cell r="J53">
            <v>1</v>
          </cell>
          <cell r="K53">
            <v>8</v>
          </cell>
          <cell r="L53">
            <v>2</v>
          </cell>
          <cell r="M53">
            <v>3</v>
          </cell>
          <cell r="N53">
            <v>7</v>
          </cell>
          <cell r="O53">
            <v>20</v>
          </cell>
          <cell r="P53">
            <v>9</v>
          </cell>
          <cell r="Q53">
            <v>6</v>
          </cell>
          <cell r="R53">
            <v>11</v>
          </cell>
          <cell r="S53">
            <v>68</v>
          </cell>
          <cell r="AB53" t="str">
            <v>105465-P.S.R. RAMADILLA</v>
          </cell>
          <cell r="AC53"/>
          <cell r="AD53"/>
          <cell r="AE53"/>
          <cell r="AF53"/>
          <cell r="AG53">
            <v>1</v>
          </cell>
          <cell r="AH53"/>
          <cell r="AI53"/>
          <cell r="AJ53"/>
          <cell r="AK53"/>
          <cell r="AL53"/>
          <cell r="AM53">
            <v>1</v>
          </cell>
        </row>
        <row r="54">
          <cell r="H54" t="str">
            <v>105444-P.S.R. HUINTIL</v>
          </cell>
          <cell r="I54"/>
          <cell r="J54"/>
          <cell r="K54"/>
          <cell r="L54"/>
          <cell r="M54"/>
          <cell r="N54">
            <v>1</v>
          </cell>
          <cell r="O54"/>
          <cell r="P54"/>
          <cell r="Q54"/>
          <cell r="R54"/>
          <cell r="S54">
            <v>1</v>
          </cell>
          <cell r="AB54" t="str">
            <v>Total 04302-COMBARBALÁ</v>
          </cell>
          <cell r="AC54"/>
          <cell r="AD54"/>
          <cell r="AE54">
            <v>16</v>
          </cell>
          <cell r="AF54">
            <v>25</v>
          </cell>
          <cell r="AG54">
            <v>10</v>
          </cell>
          <cell r="AH54">
            <v>4</v>
          </cell>
          <cell r="AI54">
            <v>7</v>
          </cell>
          <cell r="AJ54">
            <v>1</v>
          </cell>
          <cell r="AK54">
            <v>2</v>
          </cell>
          <cell r="AL54"/>
          <cell r="AM54">
            <v>65</v>
          </cell>
        </row>
        <row r="55">
          <cell r="H55" t="str">
            <v>105487-P.S.R. CAÑAS UNO</v>
          </cell>
          <cell r="I55"/>
          <cell r="J55"/>
          <cell r="K55"/>
          <cell r="L55"/>
          <cell r="M55"/>
          <cell r="N55"/>
          <cell r="O55"/>
          <cell r="P55"/>
          <cell r="Q55">
            <v>2</v>
          </cell>
          <cell r="R55"/>
          <cell r="S55">
            <v>2</v>
          </cell>
          <cell r="AB55" t="str">
            <v>04304-MONTE PATRIA</v>
          </cell>
          <cell r="AC55"/>
          <cell r="AD55"/>
          <cell r="AE55"/>
          <cell r="AF55"/>
          <cell r="AG55"/>
          <cell r="AH55"/>
          <cell r="AI55"/>
          <cell r="AJ55"/>
          <cell r="AK55"/>
          <cell r="AL55"/>
          <cell r="AM55"/>
        </row>
        <row r="56">
          <cell r="H56" t="str">
            <v>Total 04201-ILLAPEL</v>
          </cell>
          <cell r="I56">
            <v>2</v>
          </cell>
          <cell r="J56">
            <v>1</v>
          </cell>
          <cell r="K56">
            <v>9</v>
          </cell>
          <cell r="L56">
            <v>6</v>
          </cell>
          <cell r="M56">
            <v>3</v>
          </cell>
          <cell r="N56">
            <v>9</v>
          </cell>
          <cell r="O56">
            <v>21</v>
          </cell>
          <cell r="P56">
            <v>43</v>
          </cell>
          <cell r="Q56">
            <v>10</v>
          </cell>
          <cell r="R56">
            <v>13</v>
          </cell>
          <cell r="S56">
            <v>117</v>
          </cell>
          <cell r="AB56" t="str">
            <v>105307-CES. RURAL MONTE PATRIA</v>
          </cell>
          <cell r="AC56">
            <v>7</v>
          </cell>
          <cell r="AD56">
            <v>9</v>
          </cell>
          <cell r="AE56">
            <v>2</v>
          </cell>
          <cell r="AF56">
            <v>5</v>
          </cell>
          <cell r="AG56">
            <v>3</v>
          </cell>
          <cell r="AH56"/>
          <cell r="AI56">
            <v>4</v>
          </cell>
          <cell r="AJ56"/>
          <cell r="AK56">
            <v>4</v>
          </cell>
          <cell r="AL56">
            <v>3</v>
          </cell>
          <cell r="AM56">
            <v>37</v>
          </cell>
        </row>
        <row r="57">
          <cell r="H57" t="str">
            <v>04202-CANELA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S57"/>
          <cell r="AB57" t="str">
            <v>105318-CES. RURAL EL PALQUI</v>
          </cell>
          <cell r="AC57"/>
          <cell r="AD57"/>
          <cell r="AE57">
            <v>1</v>
          </cell>
          <cell r="AF57"/>
          <cell r="AG57"/>
          <cell r="AH57">
            <v>2</v>
          </cell>
          <cell r="AI57">
            <v>1</v>
          </cell>
          <cell r="AJ57"/>
          <cell r="AK57"/>
          <cell r="AL57"/>
          <cell r="AM57">
            <v>4</v>
          </cell>
        </row>
        <row r="58">
          <cell r="H58" t="str">
            <v>105309-CES. RURAL CANELA</v>
          </cell>
          <cell r="I58">
            <v>5</v>
          </cell>
          <cell r="J58">
            <v>18</v>
          </cell>
          <cell r="K58">
            <v>9</v>
          </cell>
          <cell r="L58">
            <v>4</v>
          </cell>
          <cell r="M58">
            <v>3</v>
          </cell>
          <cell r="N58">
            <v>3</v>
          </cell>
          <cell r="O58">
            <v>9</v>
          </cell>
          <cell r="P58"/>
          <cell r="Q58">
            <v>28</v>
          </cell>
          <cell r="R58">
            <v>8</v>
          </cell>
          <cell r="S58">
            <v>87</v>
          </cell>
          <cell r="AB58" t="str">
            <v>Total 04304-MONTE PATRIA</v>
          </cell>
          <cell r="AC58">
            <v>7</v>
          </cell>
          <cell r="AD58">
            <v>9</v>
          </cell>
          <cell r="AE58">
            <v>3</v>
          </cell>
          <cell r="AF58">
            <v>5</v>
          </cell>
          <cell r="AG58">
            <v>3</v>
          </cell>
          <cell r="AH58">
            <v>2</v>
          </cell>
          <cell r="AI58">
            <v>5</v>
          </cell>
          <cell r="AJ58"/>
          <cell r="AK58">
            <v>4</v>
          </cell>
          <cell r="AL58">
            <v>3</v>
          </cell>
          <cell r="AM58">
            <v>41</v>
          </cell>
        </row>
        <row r="59">
          <cell r="H59" t="str">
            <v>Total 04202-CANELA</v>
          </cell>
          <cell r="I59">
            <v>5</v>
          </cell>
          <cell r="J59">
            <v>18</v>
          </cell>
          <cell r="K59">
            <v>9</v>
          </cell>
          <cell r="L59">
            <v>4</v>
          </cell>
          <cell r="M59">
            <v>3</v>
          </cell>
          <cell r="N59">
            <v>3</v>
          </cell>
          <cell r="O59">
            <v>9</v>
          </cell>
          <cell r="P59"/>
          <cell r="Q59">
            <v>28</v>
          </cell>
          <cell r="R59">
            <v>8</v>
          </cell>
          <cell r="S59">
            <v>87</v>
          </cell>
          <cell r="AB59" t="str">
            <v>04305-RIO HURTADO</v>
          </cell>
          <cell r="AC59"/>
          <cell r="AD59"/>
          <cell r="AE59"/>
          <cell r="AF59"/>
          <cell r="AG59"/>
          <cell r="AH59"/>
          <cell r="AI59"/>
          <cell r="AJ59"/>
          <cell r="AK59"/>
          <cell r="AL59"/>
          <cell r="AM59"/>
        </row>
        <row r="60">
          <cell r="H60" t="str">
            <v>04203-LOS VILOS</v>
          </cell>
          <cell r="I60"/>
          <cell r="J60"/>
          <cell r="K60"/>
          <cell r="L60"/>
          <cell r="M60"/>
          <cell r="N60"/>
          <cell r="O60"/>
          <cell r="P60"/>
          <cell r="Q60"/>
          <cell r="R60"/>
          <cell r="S60"/>
          <cell r="AB60" t="str">
            <v>105310-CES. RURAL PICHASCA</v>
          </cell>
          <cell r="AC60"/>
          <cell r="AD60">
            <v>1</v>
          </cell>
          <cell r="AE60"/>
          <cell r="AF60"/>
          <cell r="AG60">
            <v>2</v>
          </cell>
          <cell r="AH60"/>
          <cell r="AI60"/>
          <cell r="AJ60"/>
          <cell r="AK60"/>
          <cell r="AL60"/>
          <cell r="AM60">
            <v>3</v>
          </cell>
        </row>
        <row r="61">
          <cell r="H61" t="str">
            <v>105108-HOSPITAL LOS VILOS</v>
          </cell>
          <cell r="I61"/>
          <cell r="J61"/>
          <cell r="K61"/>
          <cell r="L61"/>
          <cell r="M61">
            <v>1</v>
          </cell>
          <cell r="N61">
            <v>3</v>
          </cell>
          <cell r="O61">
            <v>2</v>
          </cell>
          <cell r="P61"/>
          <cell r="Q61">
            <v>5</v>
          </cell>
          <cell r="R61">
            <v>3</v>
          </cell>
          <cell r="S61">
            <v>14</v>
          </cell>
          <cell r="AB61" t="str">
            <v>105409-P.S.R. EL CHAÑAR</v>
          </cell>
          <cell r="AC61"/>
          <cell r="AD61"/>
          <cell r="AE61"/>
          <cell r="AF61"/>
          <cell r="AG61"/>
          <cell r="AH61"/>
          <cell r="AI61"/>
          <cell r="AJ61"/>
          <cell r="AK61">
            <v>1</v>
          </cell>
          <cell r="AL61"/>
          <cell r="AM61">
            <v>1</v>
          </cell>
        </row>
        <row r="62">
          <cell r="H62" t="str">
            <v xml:space="preserve">105478-P.S.R. CAIMANES                   </v>
          </cell>
          <cell r="I62"/>
          <cell r="J62"/>
          <cell r="K62"/>
          <cell r="L62">
            <v>2</v>
          </cell>
          <cell r="M62">
            <v>4</v>
          </cell>
          <cell r="N62">
            <v>11</v>
          </cell>
          <cell r="O62">
            <v>5</v>
          </cell>
          <cell r="P62">
            <v>7</v>
          </cell>
          <cell r="Q62">
            <v>3</v>
          </cell>
          <cell r="R62"/>
          <cell r="S62">
            <v>32</v>
          </cell>
          <cell r="AB62" t="str">
            <v>105413-P.S.R. SAMO ALTO</v>
          </cell>
          <cell r="AC62"/>
          <cell r="AD62"/>
          <cell r="AE62"/>
          <cell r="AF62"/>
          <cell r="AG62"/>
          <cell r="AH62">
            <v>1</v>
          </cell>
          <cell r="AI62"/>
          <cell r="AJ62"/>
          <cell r="AK62"/>
          <cell r="AL62"/>
          <cell r="AM62">
            <v>1</v>
          </cell>
        </row>
        <row r="63">
          <cell r="H63" t="str">
            <v>105479-P.S.R. GUANGUALI</v>
          </cell>
          <cell r="I63"/>
          <cell r="J63"/>
          <cell r="K63"/>
          <cell r="L63"/>
          <cell r="M63">
            <v>2</v>
          </cell>
          <cell r="N63">
            <v>3</v>
          </cell>
          <cell r="O63"/>
          <cell r="P63">
            <v>4</v>
          </cell>
          <cell r="Q63"/>
          <cell r="R63"/>
          <cell r="S63">
            <v>9</v>
          </cell>
          <cell r="AB63" t="str">
            <v>Total 04305-RIO HURTADO</v>
          </cell>
          <cell r="AC63"/>
          <cell r="AD63">
            <v>1</v>
          </cell>
          <cell r="AE63"/>
          <cell r="AF63"/>
          <cell r="AG63">
            <v>2</v>
          </cell>
          <cell r="AH63">
            <v>1</v>
          </cell>
          <cell r="AI63"/>
          <cell r="AJ63"/>
          <cell r="AK63">
            <v>1</v>
          </cell>
          <cell r="AL63"/>
          <cell r="AM63">
            <v>5</v>
          </cell>
        </row>
        <row r="64">
          <cell r="H64" t="str">
            <v>105480-P.S.R. QUILIMARI</v>
          </cell>
          <cell r="I64"/>
          <cell r="J64"/>
          <cell r="K64"/>
          <cell r="L64"/>
          <cell r="M64">
            <v>2</v>
          </cell>
          <cell r="N64">
            <v>3</v>
          </cell>
          <cell r="O64">
            <v>3</v>
          </cell>
          <cell r="P64">
            <v>1</v>
          </cell>
          <cell r="Q64">
            <v>3</v>
          </cell>
          <cell r="R64">
            <v>1</v>
          </cell>
          <cell r="S64">
            <v>13</v>
          </cell>
          <cell r="AB64" t="str">
            <v>Total general</v>
          </cell>
          <cell r="AC64">
            <v>64</v>
          </cell>
          <cell r="AD64">
            <v>51</v>
          </cell>
          <cell r="AE64">
            <v>67</v>
          </cell>
          <cell r="AF64">
            <v>59</v>
          </cell>
          <cell r="AG64">
            <v>66</v>
          </cell>
          <cell r="AH64">
            <v>115</v>
          </cell>
          <cell r="AI64">
            <v>79</v>
          </cell>
          <cell r="AJ64">
            <v>55</v>
          </cell>
          <cell r="AK64">
            <v>47</v>
          </cell>
          <cell r="AL64">
            <v>50</v>
          </cell>
          <cell r="AM64">
            <v>653</v>
          </cell>
        </row>
        <row r="65">
          <cell r="H65" t="str">
            <v>105481-P.S.R. TILAMA</v>
          </cell>
          <cell r="I65"/>
          <cell r="J65"/>
          <cell r="K65"/>
          <cell r="L65"/>
          <cell r="M65">
            <v>1</v>
          </cell>
          <cell r="N65">
            <v>1</v>
          </cell>
          <cell r="O65"/>
          <cell r="P65">
            <v>2</v>
          </cell>
          <cell r="Q65">
            <v>1</v>
          </cell>
          <cell r="R65"/>
          <cell r="S65">
            <v>5</v>
          </cell>
        </row>
        <row r="66">
          <cell r="H66" t="str">
            <v>105511-P.S.R. LOS CONDORES</v>
          </cell>
          <cell r="I66"/>
          <cell r="J66"/>
          <cell r="K66"/>
          <cell r="L66"/>
          <cell r="M66">
            <v>5</v>
          </cell>
          <cell r="N66">
            <v>5</v>
          </cell>
          <cell r="O66">
            <v>1</v>
          </cell>
          <cell r="P66">
            <v>3</v>
          </cell>
          <cell r="Q66"/>
          <cell r="R66"/>
          <cell r="S66">
            <v>14</v>
          </cell>
        </row>
        <row r="67">
          <cell r="H67" t="str">
            <v>Total 04203-LOS VILOS</v>
          </cell>
          <cell r="I67"/>
          <cell r="J67"/>
          <cell r="K67"/>
          <cell r="L67">
            <v>2</v>
          </cell>
          <cell r="M67">
            <v>15</v>
          </cell>
          <cell r="N67">
            <v>26</v>
          </cell>
          <cell r="O67">
            <v>11</v>
          </cell>
          <cell r="P67">
            <v>17</v>
          </cell>
          <cell r="Q67">
            <v>12</v>
          </cell>
          <cell r="R67">
            <v>4</v>
          </cell>
          <cell r="S67">
            <v>87</v>
          </cell>
        </row>
        <row r="68">
          <cell r="H68" t="str">
            <v>04204-SALAMANCA</v>
          </cell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/>
        </row>
        <row r="69">
          <cell r="H69" t="str">
            <v>105104-HOSPITAL SALAMANCA</v>
          </cell>
          <cell r="I69">
            <v>4</v>
          </cell>
          <cell r="J69">
            <v>9</v>
          </cell>
          <cell r="K69">
            <v>6</v>
          </cell>
          <cell r="L69">
            <v>12</v>
          </cell>
          <cell r="M69">
            <v>3</v>
          </cell>
          <cell r="N69">
            <v>1</v>
          </cell>
          <cell r="O69">
            <v>5</v>
          </cell>
          <cell r="P69">
            <v>8</v>
          </cell>
          <cell r="Q69">
            <v>5</v>
          </cell>
          <cell r="R69">
            <v>22</v>
          </cell>
          <cell r="S69">
            <v>75</v>
          </cell>
        </row>
        <row r="70">
          <cell r="H70" t="str">
            <v xml:space="preserve">105452-P.S.R. CUNCUMEN                 </v>
          </cell>
          <cell r="I70"/>
          <cell r="J70"/>
          <cell r="K70"/>
          <cell r="L70"/>
          <cell r="M70"/>
          <cell r="N70"/>
          <cell r="O70"/>
          <cell r="P70"/>
          <cell r="Q70"/>
          <cell r="R70">
            <v>3</v>
          </cell>
          <cell r="S70">
            <v>3</v>
          </cell>
        </row>
        <row r="71">
          <cell r="H71" t="str">
            <v>105453-P.S.R. TRANQUILLA</v>
          </cell>
          <cell r="I71"/>
          <cell r="J71"/>
          <cell r="K71"/>
          <cell r="L71"/>
          <cell r="M71"/>
          <cell r="N71"/>
          <cell r="O71"/>
          <cell r="P71"/>
          <cell r="Q71"/>
          <cell r="R71">
            <v>1</v>
          </cell>
          <cell r="S71">
            <v>1</v>
          </cell>
        </row>
        <row r="72">
          <cell r="H72" t="str">
            <v>105454-P.S.R. CUNLAGUA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>
            <v>3</v>
          </cell>
          <cell r="S72">
            <v>3</v>
          </cell>
        </row>
        <row r="73">
          <cell r="H73" t="str">
            <v>105455-P.S.R. CHILLEPIN</v>
          </cell>
          <cell r="I73"/>
          <cell r="J73"/>
          <cell r="K73"/>
          <cell r="L73"/>
          <cell r="M73"/>
          <cell r="N73"/>
          <cell r="O73"/>
          <cell r="P73"/>
          <cell r="Q73"/>
          <cell r="R73">
            <v>5</v>
          </cell>
          <cell r="S73">
            <v>5</v>
          </cell>
        </row>
        <row r="74">
          <cell r="H74" t="str">
            <v>105456-P.S.R. LLIMPO</v>
          </cell>
          <cell r="I74"/>
          <cell r="J74"/>
          <cell r="K74"/>
          <cell r="L74"/>
          <cell r="M74"/>
          <cell r="N74"/>
          <cell r="O74"/>
          <cell r="P74"/>
          <cell r="Q74"/>
          <cell r="R74">
            <v>5</v>
          </cell>
          <cell r="S74">
            <v>5</v>
          </cell>
        </row>
        <row r="75">
          <cell r="H75" t="str">
            <v>105457-P.S.R. SAN AGUSTIN</v>
          </cell>
          <cell r="I75"/>
          <cell r="J75"/>
          <cell r="K75"/>
          <cell r="L75"/>
          <cell r="M75"/>
          <cell r="N75"/>
          <cell r="O75"/>
          <cell r="P75"/>
          <cell r="Q75"/>
          <cell r="R75">
            <v>1</v>
          </cell>
          <cell r="S75">
            <v>1</v>
          </cell>
        </row>
        <row r="76">
          <cell r="H76" t="str">
            <v>105458-P.S.R. TAHUINCO</v>
          </cell>
          <cell r="I76"/>
          <cell r="J76"/>
          <cell r="K76"/>
          <cell r="L76"/>
          <cell r="M76"/>
          <cell r="N76"/>
          <cell r="O76"/>
          <cell r="P76"/>
          <cell r="Q76"/>
          <cell r="R76">
            <v>2</v>
          </cell>
          <cell r="S76">
            <v>2</v>
          </cell>
        </row>
        <row r="77">
          <cell r="H77" t="str">
            <v>105491-P.S.R. QUELEN BAJO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>
            <v>11</v>
          </cell>
          <cell r="S77">
            <v>11</v>
          </cell>
        </row>
        <row r="78">
          <cell r="H78" t="str">
            <v>105501-P.S.R. ARBOLEDA GRANDE</v>
          </cell>
          <cell r="I78"/>
          <cell r="J78"/>
          <cell r="K78"/>
          <cell r="L78"/>
          <cell r="M78"/>
          <cell r="N78"/>
          <cell r="O78"/>
          <cell r="P78"/>
          <cell r="Q78"/>
          <cell r="R78">
            <v>11</v>
          </cell>
          <cell r="S78">
            <v>11</v>
          </cell>
        </row>
        <row r="79">
          <cell r="H79" t="str">
            <v>Total 04204-SALAMANCA</v>
          </cell>
          <cell r="I79">
            <v>4</v>
          </cell>
          <cell r="J79">
            <v>9</v>
          </cell>
          <cell r="K79">
            <v>6</v>
          </cell>
          <cell r="L79">
            <v>12</v>
          </cell>
          <cell r="M79">
            <v>3</v>
          </cell>
          <cell r="N79">
            <v>1</v>
          </cell>
          <cell r="O79">
            <v>5</v>
          </cell>
          <cell r="P79">
            <v>8</v>
          </cell>
          <cell r="Q79">
            <v>5</v>
          </cell>
          <cell r="R79">
            <v>64</v>
          </cell>
          <cell r="S79">
            <v>117</v>
          </cell>
        </row>
        <row r="80">
          <cell r="H80" t="str">
            <v>04301-OVALLE</v>
          </cell>
          <cell r="I80"/>
          <cell r="J80"/>
          <cell r="K80"/>
          <cell r="L80"/>
          <cell r="M80"/>
          <cell r="N80"/>
          <cell r="O80"/>
          <cell r="P80"/>
          <cell r="Q80"/>
          <cell r="R80"/>
          <cell r="S80"/>
        </row>
        <row r="81">
          <cell r="H81" t="str">
            <v>105315-CES. RURAL C. DE TAMAYA</v>
          </cell>
          <cell r="I81"/>
          <cell r="J81"/>
          <cell r="K81"/>
          <cell r="L81"/>
          <cell r="M81"/>
          <cell r="N81"/>
          <cell r="O81"/>
          <cell r="P81">
            <v>2</v>
          </cell>
          <cell r="Q81">
            <v>4</v>
          </cell>
          <cell r="R81">
            <v>4</v>
          </cell>
          <cell r="S81">
            <v>10</v>
          </cell>
        </row>
        <row r="82">
          <cell r="H82" t="str">
            <v>105317-CES. JORGE JORDAN D.</v>
          </cell>
          <cell r="I82"/>
          <cell r="J82"/>
          <cell r="K82">
            <v>2</v>
          </cell>
          <cell r="L82">
            <v>5</v>
          </cell>
          <cell r="M82">
            <v>6</v>
          </cell>
          <cell r="N82">
            <v>5</v>
          </cell>
          <cell r="O82">
            <v>5</v>
          </cell>
          <cell r="P82">
            <v>3</v>
          </cell>
          <cell r="Q82"/>
          <cell r="R82">
            <v>1</v>
          </cell>
          <cell r="S82">
            <v>27</v>
          </cell>
        </row>
        <row r="83">
          <cell r="H83" t="str">
            <v>105322-CES. MARCOS MACUADA</v>
          </cell>
          <cell r="I83">
            <v>6</v>
          </cell>
          <cell r="J83">
            <v>8</v>
          </cell>
          <cell r="K83">
            <v>1</v>
          </cell>
          <cell r="L83"/>
          <cell r="M83">
            <v>15</v>
          </cell>
          <cell r="N83">
            <v>12</v>
          </cell>
          <cell r="O83">
            <v>21</v>
          </cell>
          <cell r="P83">
            <v>12</v>
          </cell>
          <cell r="Q83">
            <v>14</v>
          </cell>
          <cell r="R83">
            <v>12</v>
          </cell>
          <cell r="S83">
            <v>101</v>
          </cell>
        </row>
        <row r="84">
          <cell r="H84" t="str">
            <v>105324-CES. SOTAQUI</v>
          </cell>
          <cell r="I84"/>
          <cell r="J84"/>
          <cell r="K84"/>
          <cell r="L84">
            <v>5</v>
          </cell>
          <cell r="M84">
            <v>5</v>
          </cell>
          <cell r="N84">
            <v>6</v>
          </cell>
          <cell r="O84">
            <v>3</v>
          </cell>
          <cell r="P84"/>
          <cell r="Q84">
            <v>3</v>
          </cell>
          <cell r="R84"/>
          <cell r="S84">
            <v>22</v>
          </cell>
        </row>
        <row r="85">
          <cell r="H85" t="str">
            <v>105415-P.S.R. BARRAZA</v>
          </cell>
          <cell r="I85"/>
          <cell r="J85"/>
          <cell r="K85">
            <v>2</v>
          </cell>
          <cell r="L85"/>
          <cell r="M85"/>
          <cell r="N85"/>
          <cell r="O85"/>
          <cell r="P85"/>
          <cell r="Q85">
            <v>3</v>
          </cell>
          <cell r="R85">
            <v>2</v>
          </cell>
          <cell r="S85">
            <v>7</v>
          </cell>
        </row>
        <row r="86">
          <cell r="H86" t="str">
            <v>105419-P.S.R. LAS SOSSAS</v>
          </cell>
          <cell r="I86"/>
          <cell r="J86"/>
          <cell r="K86"/>
          <cell r="L86"/>
          <cell r="M86"/>
          <cell r="N86"/>
          <cell r="O86"/>
          <cell r="P86"/>
          <cell r="Q86"/>
          <cell r="R86">
            <v>1</v>
          </cell>
          <cell r="S86">
            <v>1</v>
          </cell>
        </row>
        <row r="87">
          <cell r="H87" t="str">
            <v>105422-P.S.R. HORNILLOS</v>
          </cell>
          <cell r="I87"/>
          <cell r="J87"/>
          <cell r="K87"/>
          <cell r="L87"/>
          <cell r="M87"/>
          <cell r="N87"/>
          <cell r="O87"/>
          <cell r="P87">
            <v>1</v>
          </cell>
          <cell r="Q87"/>
          <cell r="R87"/>
          <cell r="S87">
            <v>1</v>
          </cell>
        </row>
        <row r="88">
          <cell r="H88" t="str">
            <v>105437-P.S.R. CHALINGA</v>
          </cell>
          <cell r="I88"/>
          <cell r="J88"/>
          <cell r="K88"/>
          <cell r="L88"/>
          <cell r="M88"/>
          <cell r="N88"/>
          <cell r="O88"/>
          <cell r="P88"/>
          <cell r="Q88">
            <v>1</v>
          </cell>
          <cell r="R88"/>
          <cell r="S88">
            <v>1</v>
          </cell>
        </row>
        <row r="89">
          <cell r="H89" t="str">
            <v>105507-P.S.R. HUAMALATA</v>
          </cell>
          <cell r="I89"/>
          <cell r="J89"/>
          <cell r="K89"/>
          <cell r="L89"/>
          <cell r="M89"/>
          <cell r="N89"/>
          <cell r="O89"/>
          <cell r="P89">
            <v>1</v>
          </cell>
          <cell r="Q89"/>
          <cell r="R89"/>
          <cell r="S89">
            <v>1</v>
          </cell>
        </row>
        <row r="90">
          <cell r="H90" t="str">
            <v>105510-P.S.R. RECOLETA</v>
          </cell>
          <cell r="I90"/>
          <cell r="J90"/>
          <cell r="K90"/>
          <cell r="L90"/>
          <cell r="M90"/>
          <cell r="N90"/>
          <cell r="O90"/>
          <cell r="P90">
            <v>7</v>
          </cell>
          <cell r="Q90"/>
          <cell r="R90"/>
          <cell r="S90">
            <v>7</v>
          </cell>
        </row>
        <row r="91">
          <cell r="H91" t="str">
            <v>105722-CECOF SAN JOSE DE LA DEHESA</v>
          </cell>
          <cell r="I91"/>
          <cell r="J91"/>
          <cell r="K91"/>
          <cell r="L91"/>
          <cell r="M91"/>
          <cell r="N91">
            <v>3</v>
          </cell>
          <cell r="O91"/>
          <cell r="P91">
            <v>1</v>
          </cell>
          <cell r="Q91"/>
          <cell r="R91">
            <v>1</v>
          </cell>
          <cell r="S91">
            <v>5</v>
          </cell>
        </row>
        <row r="92">
          <cell r="H92" t="str">
            <v>105723-CECOF LIMARI</v>
          </cell>
          <cell r="I92">
            <v>10</v>
          </cell>
          <cell r="J92">
            <v>9</v>
          </cell>
          <cell r="K92">
            <v>1</v>
          </cell>
          <cell r="L92">
            <v>2</v>
          </cell>
          <cell r="M92"/>
          <cell r="N92"/>
          <cell r="O92">
            <v>1</v>
          </cell>
          <cell r="P92">
            <v>1</v>
          </cell>
          <cell r="Q92"/>
          <cell r="R92">
            <v>2</v>
          </cell>
          <cell r="S92">
            <v>26</v>
          </cell>
        </row>
        <row r="93">
          <cell r="H93" t="str">
            <v>200258-CECOF LOS COPIHUES</v>
          </cell>
          <cell r="I93"/>
          <cell r="J93"/>
          <cell r="K93">
            <v>3</v>
          </cell>
          <cell r="L93"/>
          <cell r="M93"/>
          <cell r="N93"/>
          <cell r="O93"/>
          <cell r="P93"/>
          <cell r="Q93"/>
          <cell r="R93">
            <v>2</v>
          </cell>
          <cell r="S93">
            <v>5</v>
          </cell>
        </row>
        <row r="94">
          <cell r="H94" t="str">
            <v>Total 04301-OVALLE</v>
          </cell>
          <cell r="I94">
            <v>16</v>
          </cell>
          <cell r="J94">
            <v>17</v>
          </cell>
          <cell r="K94">
            <v>9</v>
          </cell>
          <cell r="L94">
            <v>12</v>
          </cell>
          <cell r="M94">
            <v>26</v>
          </cell>
          <cell r="N94">
            <v>26</v>
          </cell>
          <cell r="O94">
            <v>30</v>
          </cell>
          <cell r="P94">
            <v>28</v>
          </cell>
          <cell r="Q94">
            <v>25</v>
          </cell>
          <cell r="R94">
            <v>25</v>
          </cell>
          <cell r="S94">
            <v>214</v>
          </cell>
        </row>
        <row r="95">
          <cell r="H95" t="str">
            <v>04302-COMBARBALÁ</v>
          </cell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</row>
        <row r="96">
          <cell r="H96" t="str">
            <v>105105-HOSPITAL COMBARBALA</v>
          </cell>
          <cell r="I96">
            <v>4</v>
          </cell>
          <cell r="J96">
            <v>1</v>
          </cell>
          <cell r="K96">
            <v>2</v>
          </cell>
          <cell r="L96"/>
          <cell r="M96">
            <v>8</v>
          </cell>
          <cell r="N96">
            <v>4</v>
          </cell>
          <cell r="O96">
            <v>4</v>
          </cell>
          <cell r="P96">
            <v>17</v>
          </cell>
          <cell r="Q96">
            <v>5</v>
          </cell>
          <cell r="R96">
            <v>2</v>
          </cell>
          <cell r="S96">
            <v>47</v>
          </cell>
        </row>
        <row r="97">
          <cell r="H97" t="str">
            <v>105433-P.S.R. SAN LORENZO</v>
          </cell>
          <cell r="I97"/>
          <cell r="J97">
            <v>1</v>
          </cell>
          <cell r="K97"/>
          <cell r="L97"/>
          <cell r="M97"/>
          <cell r="N97">
            <v>1</v>
          </cell>
          <cell r="O97"/>
          <cell r="P97"/>
          <cell r="Q97"/>
          <cell r="R97"/>
          <cell r="S97">
            <v>2</v>
          </cell>
        </row>
        <row r="98">
          <cell r="H98" t="str">
            <v>105434-P.S.R. SAN MARCOS</v>
          </cell>
          <cell r="I98"/>
          <cell r="J98"/>
          <cell r="K98">
            <v>1</v>
          </cell>
          <cell r="L98"/>
          <cell r="M98"/>
          <cell r="N98"/>
          <cell r="O98"/>
          <cell r="P98"/>
          <cell r="Q98">
            <v>1</v>
          </cell>
          <cell r="R98"/>
          <cell r="S98">
            <v>2</v>
          </cell>
        </row>
        <row r="99">
          <cell r="H99" t="str">
            <v>105441-P.S.R. MANQUEHUA</v>
          </cell>
          <cell r="I99"/>
          <cell r="J99"/>
          <cell r="K99"/>
          <cell r="L99"/>
          <cell r="M99">
            <v>5</v>
          </cell>
          <cell r="N99"/>
          <cell r="O99"/>
          <cell r="P99"/>
          <cell r="Q99">
            <v>1</v>
          </cell>
          <cell r="R99"/>
          <cell r="S99">
            <v>6</v>
          </cell>
        </row>
        <row r="100">
          <cell r="H100" t="str">
            <v xml:space="preserve">105459-P.S.R. BARRANCAS                </v>
          </cell>
          <cell r="I100"/>
          <cell r="J100">
            <v>1</v>
          </cell>
          <cell r="K100"/>
          <cell r="L100">
            <v>1</v>
          </cell>
          <cell r="M100"/>
          <cell r="N100"/>
          <cell r="O100"/>
          <cell r="P100">
            <v>2</v>
          </cell>
          <cell r="Q100"/>
          <cell r="R100"/>
          <cell r="S100">
            <v>4</v>
          </cell>
        </row>
        <row r="101">
          <cell r="H101" t="str">
            <v>105460-P.S.R. COGOTI 18</v>
          </cell>
          <cell r="I101">
            <v>1</v>
          </cell>
          <cell r="J101"/>
          <cell r="K101"/>
          <cell r="L101"/>
          <cell r="M101">
            <v>1</v>
          </cell>
          <cell r="N101">
            <v>1</v>
          </cell>
          <cell r="O101"/>
          <cell r="P101"/>
          <cell r="Q101"/>
          <cell r="R101"/>
          <cell r="S101">
            <v>3</v>
          </cell>
        </row>
        <row r="102">
          <cell r="H102" t="str">
            <v>105461-P.S.R. EL HUACHO</v>
          </cell>
          <cell r="I102"/>
          <cell r="J102"/>
          <cell r="K102"/>
          <cell r="L102"/>
          <cell r="M102"/>
          <cell r="N102"/>
          <cell r="O102"/>
          <cell r="P102">
            <v>1</v>
          </cell>
          <cell r="Q102"/>
          <cell r="R102"/>
          <cell r="S102">
            <v>1</v>
          </cell>
        </row>
        <row r="103">
          <cell r="H103" t="str">
            <v>105462-P.S.R. EL SAUCE</v>
          </cell>
          <cell r="I103"/>
          <cell r="J103"/>
          <cell r="K103"/>
          <cell r="L103">
            <v>1</v>
          </cell>
          <cell r="M103">
            <v>2</v>
          </cell>
          <cell r="N103"/>
          <cell r="O103"/>
          <cell r="P103"/>
          <cell r="Q103"/>
          <cell r="R103"/>
          <cell r="S103">
            <v>3</v>
          </cell>
        </row>
        <row r="104">
          <cell r="H104" t="str">
            <v>105463-P.S.R. QUILITAPIA</v>
          </cell>
          <cell r="I104">
            <v>3</v>
          </cell>
          <cell r="J104"/>
          <cell r="K104"/>
          <cell r="L104">
            <v>1</v>
          </cell>
          <cell r="M104">
            <v>4</v>
          </cell>
          <cell r="N104"/>
          <cell r="O104">
            <v>1</v>
          </cell>
          <cell r="P104">
            <v>1</v>
          </cell>
          <cell r="Q104"/>
          <cell r="R104"/>
          <cell r="S104">
            <v>10</v>
          </cell>
        </row>
        <row r="105">
          <cell r="H105" t="str">
            <v>105464-P.S.R. LA LIGUA</v>
          </cell>
          <cell r="I105">
            <v>1</v>
          </cell>
          <cell r="J105"/>
          <cell r="K105"/>
          <cell r="L105"/>
          <cell r="M105"/>
          <cell r="N105"/>
          <cell r="O105"/>
          <cell r="P105"/>
          <cell r="Q105"/>
          <cell r="R105"/>
          <cell r="S105">
            <v>1</v>
          </cell>
        </row>
        <row r="106">
          <cell r="H106" t="str">
            <v>105465-P.S.R. RAMADILLA</v>
          </cell>
          <cell r="I106"/>
          <cell r="J106">
            <v>1</v>
          </cell>
          <cell r="K106"/>
          <cell r="L106"/>
          <cell r="M106"/>
          <cell r="N106"/>
          <cell r="O106">
            <v>1</v>
          </cell>
          <cell r="P106"/>
          <cell r="Q106"/>
          <cell r="R106">
            <v>1</v>
          </cell>
          <cell r="S106">
            <v>3</v>
          </cell>
        </row>
        <row r="107">
          <cell r="H107" t="str">
            <v>105466-P.S.R. VALLE HERMOSO</v>
          </cell>
          <cell r="I107"/>
          <cell r="J107">
            <v>1</v>
          </cell>
          <cell r="K107"/>
          <cell r="L107"/>
          <cell r="M107">
            <v>1</v>
          </cell>
          <cell r="N107"/>
          <cell r="O107"/>
          <cell r="P107"/>
          <cell r="Q107"/>
          <cell r="R107"/>
          <cell r="S107">
            <v>2</v>
          </cell>
        </row>
        <row r="108">
          <cell r="H108" t="str">
            <v>Total 04302-COMBARBALÁ</v>
          </cell>
          <cell r="I108">
            <v>9</v>
          </cell>
          <cell r="J108">
            <v>5</v>
          </cell>
          <cell r="K108">
            <v>3</v>
          </cell>
          <cell r="L108">
            <v>3</v>
          </cell>
          <cell r="M108">
            <v>21</v>
          </cell>
          <cell r="N108">
            <v>6</v>
          </cell>
          <cell r="O108">
            <v>6</v>
          </cell>
          <cell r="P108">
            <v>21</v>
          </cell>
          <cell r="Q108">
            <v>7</v>
          </cell>
          <cell r="R108">
            <v>3</v>
          </cell>
          <cell r="S108">
            <v>84</v>
          </cell>
        </row>
        <row r="109">
          <cell r="H109" t="str">
            <v>04304-MONTE PATRIA</v>
          </cell>
          <cell r="I109"/>
          <cell r="J109"/>
          <cell r="K109"/>
          <cell r="L109"/>
          <cell r="M109"/>
          <cell r="N109"/>
          <cell r="O109"/>
          <cell r="P109"/>
          <cell r="Q109"/>
          <cell r="R109"/>
          <cell r="S109"/>
        </row>
        <row r="110">
          <cell r="H110" t="str">
            <v>105307-CES. RURAL MONTE PATRIA</v>
          </cell>
          <cell r="I110">
            <v>1</v>
          </cell>
          <cell r="J110">
            <v>10</v>
          </cell>
          <cell r="K110">
            <v>14</v>
          </cell>
          <cell r="L110">
            <v>2</v>
          </cell>
          <cell r="M110">
            <v>12</v>
          </cell>
          <cell r="N110">
            <v>4</v>
          </cell>
          <cell r="O110">
            <v>10</v>
          </cell>
          <cell r="P110">
            <v>3</v>
          </cell>
          <cell r="Q110">
            <v>1</v>
          </cell>
          <cell r="R110">
            <v>3</v>
          </cell>
          <cell r="S110">
            <v>60</v>
          </cell>
        </row>
        <row r="111">
          <cell r="H111" t="str">
            <v>105311-CES. RURAL CHAÑARAL ALTO</v>
          </cell>
          <cell r="I111"/>
          <cell r="J111"/>
          <cell r="K111">
            <v>3</v>
          </cell>
          <cell r="L111"/>
          <cell r="M111"/>
          <cell r="N111"/>
          <cell r="O111"/>
          <cell r="P111"/>
          <cell r="Q111"/>
          <cell r="R111"/>
          <cell r="S111">
            <v>3</v>
          </cell>
        </row>
        <row r="112">
          <cell r="H112" t="str">
            <v>105312-CES. RURAL CAREN</v>
          </cell>
          <cell r="I112"/>
          <cell r="J112">
            <v>2</v>
          </cell>
          <cell r="K112">
            <v>6</v>
          </cell>
          <cell r="L112">
            <v>6</v>
          </cell>
          <cell r="M112">
            <v>10</v>
          </cell>
          <cell r="N112">
            <v>4</v>
          </cell>
          <cell r="O112">
            <v>8</v>
          </cell>
          <cell r="P112">
            <v>6</v>
          </cell>
          <cell r="Q112">
            <v>6</v>
          </cell>
          <cell r="R112">
            <v>5</v>
          </cell>
          <cell r="S112">
            <v>53</v>
          </cell>
        </row>
        <row r="113">
          <cell r="H113" t="str">
            <v>105318-CES. RURAL EL PALQUI</v>
          </cell>
          <cell r="I113"/>
          <cell r="J113"/>
          <cell r="K113">
            <v>2</v>
          </cell>
          <cell r="L113"/>
          <cell r="M113">
            <v>4</v>
          </cell>
          <cell r="N113"/>
          <cell r="O113">
            <v>1</v>
          </cell>
          <cell r="P113"/>
          <cell r="Q113"/>
          <cell r="R113">
            <v>2</v>
          </cell>
          <cell r="S113">
            <v>9</v>
          </cell>
        </row>
        <row r="114">
          <cell r="H114" t="str">
            <v>105435-P.S.R. TULAHUEN</v>
          </cell>
          <cell r="I114"/>
          <cell r="J114"/>
          <cell r="K114"/>
          <cell r="L114"/>
          <cell r="M114"/>
          <cell r="N114"/>
          <cell r="O114"/>
          <cell r="P114">
            <v>1</v>
          </cell>
          <cell r="Q114"/>
          <cell r="R114">
            <v>1</v>
          </cell>
          <cell r="S114">
            <v>2</v>
          </cell>
        </row>
        <row r="115">
          <cell r="H115" t="str">
            <v>Total 04304-MONTE PATRIA</v>
          </cell>
          <cell r="I115">
            <v>1</v>
          </cell>
          <cell r="J115">
            <v>12</v>
          </cell>
          <cell r="K115">
            <v>25</v>
          </cell>
          <cell r="L115">
            <v>8</v>
          </cell>
          <cell r="M115">
            <v>26</v>
          </cell>
          <cell r="N115">
            <v>8</v>
          </cell>
          <cell r="O115">
            <v>19</v>
          </cell>
          <cell r="P115">
            <v>10</v>
          </cell>
          <cell r="Q115">
            <v>7</v>
          </cell>
          <cell r="R115">
            <v>11</v>
          </cell>
          <cell r="S115">
            <v>127</v>
          </cell>
        </row>
        <row r="116">
          <cell r="H116" t="str">
            <v>04304-PUNITAQUI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</row>
        <row r="117">
          <cell r="H117" t="str">
            <v>105308-CES. RURAL PUNITAQUI</v>
          </cell>
          <cell r="I117"/>
          <cell r="J117"/>
          <cell r="K117"/>
          <cell r="L117">
            <v>10</v>
          </cell>
          <cell r="M117">
            <v>4</v>
          </cell>
          <cell r="N117">
            <v>5</v>
          </cell>
          <cell r="O117"/>
          <cell r="P117">
            <v>5</v>
          </cell>
          <cell r="Q117">
            <v>3</v>
          </cell>
          <cell r="R117">
            <v>6</v>
          </cell>
          <cell r="S117">
            <v>33</v>
          </cell>
        </row>
        <row r="118">
          <cell r="H118" t="str">
            <v>Total 04304-PUNITAQUI</v>
          </cell>
          <cell r="I118"/>
          <cell r="J118"/>
          <cell r="K118"/>
          <cell r="L118">
            <v>10</v>
          </cell>
          <cell r="M118">
            <v>4</v>
          </cell>
          <cell r="N118">
            <v>5</v>
          </cell>
          <cell r="O118"/>
          <cell r="P118">
            <v>5</v>
          </cell>
          <cell r="Q118">
            <v>3</v>
          </cell>
          <cell r="R118">
            <v>6</v>
          </cell>
          <cell r="S118">
            <v>33</v>
          </cell>
        </row>
        <row r="119">
          <cell r="H119" t="str">
            <v>04305-RIO HURTADO</v>
          </cell>
          <cell r="I119"/>
          <cell r="J119"/>
          <cell r="K119"/>
          <cell r="L119"/>
          <cell r="M119"/>
          <cell r="N119"/>
          <cell r="O119"/>
          <cell r="P119"/>
          <cell r="Q119"/>
          <cell r="R119"/>
          <cell r="S119"/>
        </row>
        <row r="120">
          <cell r="H120" t="str">
            <v>105310-CES. RURAL PICHASCA</v>
          </cell>
          <cell r="I120"/>
          <cell r="J120"/>
          <cell r="K120">
            <v>1</v>
          </cell>
          <cell r="L120"/>
          <cell r="M120"/>
          <cell r="N120">
            <v>2</v>
          </cell>
          <cell r="O120"/>
          <cell r="P120"/>
          <cell r="Q120">
            <v>5</v>
          </cell>
          <cell r="R120"/>
          <cell r="S120">
            <v>8</v>
          </cell>
        </row>
        <row r="121">
          <cell r="H121" t="str">
            <v>105503-P.S.R. TABAQUEROS</v>
          </cell>
          <cell r="I121"/>
          <cell r="J121"/>
          <cell r="K121"/>
          <cell r="L121">
            <v>1</v>
          </cell>
          <cell r="M121"/>
          <cell r="N121"/>
          <cell r="O121"/>
          <cell r="P121"/>
          <cell r="Q121"/>
          <cell r="R121"/>
          <cell r="S121">
            <v>1</v>
          </cell>
        </row>
        <row r="122">
          <cell r="H122" t="str">
            <v>Total 04305-RIO HURTADO</v>
          </cell>
          <cell r="I122"/>
          <cell r="J122"/>
          <cell r="K122">
            <v>1</v>
          </cell>
          <cell r="L122">
            <v>1</v>
          </cell>
          <cell r="M122"/>
          <cell r="N122">
            <v>2</v>
          </cell>
          <cell r="O122"/>
          <cell r="P122"/>
          <cell r="Q122">
            <v>5</v>
          </cell>
          <cell r="R122"/>
          <cell r="S122">
            <v>9</v>
          </cell>
        </row>
        <row r="123">
          <cell r="H123" t="str">
            <v>Total general</v>
          </cell>
          <cell r="I123">
            <v>166</v>
          </cell>
          <cell r="J123">
            <v>167</v>
          </cell>
          <cell r="K123">
            <v>288</v>
          </cell>
          <cell r="L123">
            <v>272</v>
          </cell>
          <cell r="M123">
            <v>251</v>
          </cell>
          <cell r="N123">
            <v>286</v>
          </cell>
          <cell r="O123">
            <v>295</v>
          </cell>
          <cell r="P123">
            <v>311</v>
          </cell>
          <cell r="Q123">
            <v>245</v>
          </cell>
          <cell r="R123">
            <v>318</v>
          </cell>
          <cell r="S123">
            <v>2599</v>
          </cell>
        </row>
      </sheetData>
      <sheetData sheetId="22">
        <row r="3">
          <cell r="H3" t="str">
            <v>Suma de Total</v>
          </cell>
        </row>
      </sheetData>
      <sheetData sheetId="23">
        <row r="3">
          <cell r="H3" t="str">
            <v>Suma de Total</v>
          </cell>
        </row>
      </sheetData>
      <sheetData sheetId="24">
        <row r="3">
          <cell r="H3" t="str">
            <v>Suma de Total</v>
          </cell>
        </row>
      </sheetData>
      <sheetData sheetId="25">
        <row r="3">
          <cell r="H3" t="str">
            <v>Suma de Total</v>
          </cell>
        </row>
      </sheetData>
      <sheetData sheetId="26">
        <row r="3">
          <cell r="H3" t="str">
            <v>Suma de Total</v>
          </cell>
        </row>
      </sheetData>
      <sheetData sheetId="27">
        <row r="3">
          <cell r="H3" t="str">
            <v>Suma de Total</v>
          </cell>
        </row>
      </sheetData>
      <sheetData sheetId="28">
        <row r="3">
          <cell r="H3" t="str">
            <v>Suma de Total</v>
          </cell>
        </row>
      </sheetData>
      <sheetData sheetId="29">
        <row r="3">
          <cell r="H3" t="str">
            <v>Suma de Total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</row>
        <row r="5">
          <cell r="H5" t="str">
            <v>04101-LA SERENA</v>
          </cell>
          <cell r="I5">
            <v>8228</v>
          </cell>
          <cell r="J5">
            <v>8342</v>
          </cell>
        </row>
        <row r="6">
          <cell r="H6" t="str">
            <v>105300-CES. CARDENAL CARO</v>
          </cell>
          <cell r="I6">
            <v>2745</v>
          </cell>
          <cell r="J6">
            <v>3005</v>
          </cell>
        </row>
        <row r="7">
          <cell r="H7" t="str">
            <v>105301-CES. LAS COMPAÑIAS</v>
          </cell>
          <cell r="I7">
            <v>549</v>
          </cell>
          <cell r="J7">
            <v>169</v>
          </cell>
        </row>
        <row r="8">
          <cell r="H8" t="str">
            <v>105302-CES. PEDRO AGUIRRE C.</v>
          </cell>
          <cell r="I8">
            <v>272</v>
          </cell>
          <cell r="J8">
            <v>287</v>
          </cell>
        </row>
        <row r="9">
          <cell r="H9" t="str">
            <v>105313-CES. SCHAFFHAUSER</v>
          </cell>
          <cell r="I9">
            <v>77</v>
          </cell>
          <cell r="J9">
            <v>55</v>
          </cell>
        </row>
        <row r="10">
          <cell r="H10" t="str">
            <v>105319-CES. CARDENAL R.S.H.</v>
          </cell>
          <cell r="I10">
            <v>486</v>
          </cell>
          <cell r="J10">
            <v>500</v>
          </cell>
        </row>
        <row r="11">
          <cell r="H11" t="str">
            <v>105325-CESFAM JUAN PABLO II</v>
          </cell>
          <cell r="I11">
            <v>2387</v>
          </cell>
          <cell r="J11">
            <v>2548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76</v>
          </cell>
        </row>
        <row r="13">
          <cell r="H13" t="str">
            <v>105401-P.S.R. LAS ROJAS</v>
          </cell>
          <cell r="I13">
            <v>49</v>
          </cell>
          <cell r="J13">
            <v>69</v>
          </cell>
        </row>
        <row r="14">
          <cell r="H14" t="str">
            <v>105402-P.S.R. EL ROMERO</v>
          </cell>
          <cell r="I14">
            <v>81</v>
          </cell>
          <cell r="J14">
            <v>105</v>
          </cell>
        </row>
        <row r="15">
          <cell r="H15" t="str">
            <v>105499-P.S.R. LAMBERT</v>
          </cell>
          <cell r="I15">
            <v>90</v>
          </cell>
          <cell r="J15">
            <v>141</v>
          </cell>
        </row>
        <row r="16">
          <cell r="H16" t="str">
            <v>105700-CECOF VILLA EL INDIO</v>
          </cell>
          <cell r="I16">
            <v>1193</v>
          </cell>
          <cell r="J16">
            <v>938</v>
          </cell>
        </row>
        <row r="17">
          <cell r="H17" t="str">
            <v>105701-CECOF VILLA ALEMANIA</v>
          </cell>
          <cell r="I17">
            <v>153</v>
          </cell>
          <cell r="J17">
            <v>185</v>
          </cell>
        </row>
        <row r="18">
          <cell r="H18" t="str">
            <v>105702-CECOF VILLA LAMBERT</v>
          </cell>
          <cell r="I18">
            <v>96</v>
          </cell>
          <cell r="J18">
            <v>19</v>
          </cell>
        </row>
        <row r="19">
          <cell r="H19" t="str">
            <v>200402-CECOF ARCOS DE PINAMAR</v>
          </cell>
          <cell r="I19"/>
          <cell r="J19">
            <v>245</v>
          </cell>
        </row>
        <row r="20">
          <cell r="H20" t="str">
            <v>04102-COQUIMBO</v>
          </cell>
          <cell r="I20">
            <v>2964</v>
          </cell>
          <cell r="J20">
            <v>4381</v>
          </cell>
        </row>
        <row r="21">
          <cell r="H21" t="str">
            <v>105303-CES. SAN JUAN</v>
          </cell>
          <cell r="I21">
            <v>246</v>
          </cell>
          <cell r="J21">
            <v>466</v>
          </cell>
        </row>
        <row r="22">
          <cell r="H22" t="str">
            <v>105304-CES. SANTA CECILIA</v>
          </cell>
          <cell r="I22">
            <v>83</v>
          </cell>
          <cell r="J22">
            <v>521</v>
          </cell>
        </row>
        <row r="23">
          <cell r="H23" t="str">
            <v>105305-CES. TIERRAS BLANCAS</v>
          </cell>
          <cell r="I23">
            <v>1025</v>
          </cell>
          <cell r="J23">
            <v>1080</v>
          </cell>
        </row>
        <row r="24">
          <cell r="H24" t="str">
            <v>105321-CES. RURAL  TONGOY</v>
          </cell>
          <cell r="I24">
            <v>30</v>
          </cell>
          <cell r="J24">
            <v>60</v>
          </cell>
        </row>
        <row r="25">
          <cell r="H25" t="str">
            <v>105323-CES. DR. SERGIO AGUILAR</v>
          </cell>
          <cell r="I25">
            <v>35</v>
          </cell>
          <cell r="J25">
            <v>527</v>
          </cell>
        </row>
        <row r="26">
          <cell r="H26" t="str">
            <v>105405-P.S.R. GUANAQUEROS</v>
          </cell>
          <cell r="I26">
            <v>150</v>
          </cell>
          <cell r="J26">
            <v>135</v>
          </cell>
        </row>
        <row r="27">
          <cell r="H27" t="str">
            <v>105406-P.S.R. PAN DE AZUCAR</v>
          </cell>
          <cell r="I27">
            <v>32</v>
          </cell>
          <cell r="J27">
            <v>148</v>
          </cell>
        </row>
        <row r="28">
          <cell r="H28" t="str">
            <v>105407-P.S.R. TAMBILLOS</v>
          </cell>
          <cell r="I28">
            <v>6</v>
          </cell>
          <cell r="J28">
            <v>40</v>
          </cell>
        </row>
        <row r="29">
          <cell r="H29" t="str">
            <v>105705-CECOF EL ALBA</v>
          </cell>
          <cell r="I29">
            <v>1296</v>
          </cell>
          <cell r="J29">
            <v>1318</v>
          </cell>
        </row>
        <row r="30">
          <cell r="H30" t="str">
            <v>200273-CECOF PUNTA MIRA</v>
          </cell>
          <cell r="I30">
            <v>61</v>
          </cell>
          <cell r="J30">
            <v>86</v>
          </cell>
        </row>
        <row r="31">
          <cell r="H31" t="str">
            <v>04104-LA HIGUERA</v>
          </cell>
          <cell r="I31">
            <v>61</v>
          </cell>
          <cell r="J31">
            <v>155</v>
          </cell>
        </row>
        <row r="32">
          <cell r="H32" t="str">
            <v xml:space="preserve">105500-P.S.R. CALETA HORNOS        </v>
          </cell>
          <cell r="I32">
            <v>61</v>
          </cell>
          <cell r="J32">
            <v>155</v>
          </cell>
        </row>
        <row r="33">
          <cell r="H33" t="str">
            <v>04105-PAIHUANO</v>
          </cell>
          <cell r="I33">
            <v>83</v>
          </cell>
          <cell r="J33">
            <v>83</v>
          </cell>
        </row>
        <row r="34">
          <cell r="H34" t="str">
            <v>105306-CES. PAIHUANO</v>
          </cell>
          <cell r="I34">
            <v>23</v>
          </cell>
          <cell r="J34">
            <v>23</v>
          </cell>
        </row>
        <row r="35">
          <cell r="H35" t="str">
            <v>105475-P.S.R. HORCON</v>
          </cell>
          <cell r="I35">
            <v>20</v>
          </cell>
          <cell r="J35">
            <v>20</v>
          </cell>
        </row>
        <row r="36">
          <cell r="H36" t="str">
            <v>105476-P.S.R. MONTE GRANDE</v>
          </cell>
          <cell r="I36">
            <v>20</v>
          </cell>
          <cell r="J36">
            <v>20</v>
          </cell>
        </row>
        <row r="37">
          <cell r="H37" t="str">
            <v>105477-P.S.R. PISCO ELQUI</v>
          </cell>
          <cell r="I37">
            <v>20</v>
          </cell>
          <cell r="J37">
            <v>20</v>
          </cell>
        </row>
        <row r="38">
          <cell r="H38" t="str">
            <v>04106-VICUÑA</v>
          </cell>
          <cell r="I38">
            <v>668</v>
          </cell>
          <cell r="J38">
            <v>1328</v>
          </cell>
        </row>
        <row r="39">
          <cell r="H39" t="str">
            <v>105467-P.S.R. DIAGUITAS</v>
          </cell>
          <cell r="I39">
            <v>38</v>
          </cell>
          <cell r="J39">
            <v>77</v>
          </cell>
        </row>
        <row r="40">
          <cell r="H40" t="str">
            <v>105468-P.S.R. EL MOLLE</v>
          </cell>
          <cell r="I40">
            <v>24</v>
          </cell>
          <cell r="J40">
            <v>46</v>
          </cell>
        </row>
        <row r="41">
          <cell r="H41" t="str">
            <v>105469-P.S.R. EL TAMBO</v>
          </cell>
          <cell r="I41">
            <v>168</v>
          </cell>
          <cell r="J41">
            <v>333</v>
          </cell>
        </row>
        <row r="42">
          <cell r="H42" t="str">
            <v>105470-P.S.R. HUANTA</v>
          </cell>
          <cell r="I42">
            <v>4</v>
          </cell>
          <cell r="J42">
            <v>5</v>
          </cell>
        </row>
        <row r="43">
          <cell r="H43" t="str">
            <v>105471-P.S.R. PERALILLO</v>
          </cell>
          <cell r="I43">
            <v>197</v>
          </cell>
          <cell r="J43">
            <v>399</v>
          </cell>
        </row>
        <row r="44">
          <cell r="H44" t="str">
            <v>105472-P.S.R. RIVADAVIA</v>
          </cell>
          <cell r="I44">
            <v>28</v>
          </cell>
          <cell r="J44">
            <v>55</v>
          </cell>
        </row>
        <row r="45">
          <cell r="H45" t="str">
            <v>105473-P.S.R. TALCUNA</v>
          </cell>
          <cell r="I45">
            <v>107</v>
          </cell>
          <cell r="J45">
            <v>213</v>
          </cell>
        </row>
        <row r="46">
          <cell r="H46" t="str">
            <v>105474-P.S.R. CHAPILCA</v>
          </cell>
          <cell r="I46">
            <v>11</v>
          </cell>
          <cell r="J46">
            <v>19</v>
          </cell>
        </row>
        <row r="47">
          <cell r="H47" t="str">
            <v>105502-P.S.R. CALINGASTA</v>
          </cell>
          <cell r="I47">
            <v>83</v>
          </cell>
          <cell r="J47">
            <v>165</v>
          </cell>
        </row>
        <row r="48">
          <cell r="H48" t="str">
            <v>105509-P.S.R. GUALLIGUAICA</v>
          </cell>
          <cell r="I48">
            <v>8</v>
          </cell>
          <cell r="J48">
            <v>16</v>
          </cell>
        </row>
        <row r="49">
          <cell r="H49" t="str">
            <v>04201-ILLAPEL</v>
          </cell>
          <cell r="I49">
            <v>605</v>
          </cell>
          <cell r="J49">
            <v>577</v>
          </cell>
        </row>
        <row r="50">
          <cell r="H50" t="str">
            <v>105326-CESFAM SAN RAFAEL</v>
          </cell>
          <cell r="I50">
            <v>72</v>
          </cell>
          <cell r="J50">
            <v>306</v>
          </cell>
        </row>
        <row r="51">
          <cell r="H51" t="str">
            <v xml:space="preserve">105443-P.S.R. CARCAMO                   </v>
          </cell>
          <cell r="I51">
            <v>201</v>
          </cell>
          <cell r="J51">
            <v>36</v>
          </cell>
        </row>
        <row r="52">
          <cell r="H52" t="str">
            <v>105444-P.S.R. HUINTIL</v>
          </cell>
          <cell r="I52">
            <v>20</v>
          </cell>
          <cell r="J52">
            <v>25</v>
          </cell>
        </row>
        <row r="53">
          <cell r="H53" t="str">
            <v>105445-P.S.R. LIMAHUIDA</v>
          </cell>
          <cell r="I53">
            <v>18</v>
          </cell>
          <cell r="J53">
            <v>0</v>
          </cell>
        </row>
        <row r="54">
          <cell r="H54" t="str">
            <v>105446-P.S.R. MATANCILLA</v>
          </cell>
          <cell r="I54">
            <v>17</v>
          </cell>
          <cell r="J54">
            <v>0</v>
          </cell>
        </row>
        <row r="55">
          <cell r="H55" t="str">
            <v>105447-P.S.R. PERALILLO</v>
          </cell>
          <cell r="I55">
            <v>25</v>
          </cell>
          <cell r="J55">
            <v>28</v>
          </cell>
        </row>
        <row r="56">
          <cell r="H56" t="str">
            <v>105448-P.S.R. SANTA VIRGINIA</v>
          </cell>
          <cell r="I56">
            <v>22</v>
          </cell>
          <cell r="J56">
            <v>0</v>
          </cell>
        </row>
        <row r="57">
          <cell r="H57" t="str">
            <v>105449-P.S.R. TUNGA NORTE</v>
          </cell>
          <cell r="I57">
            <v>33</v>
          </cell>
          <cell r="J57">
            <v>33</v>
          </cell>
        </row>
        <row r="58">
          <cell r="H58" t="str">
            <v>105485-P.S.R. PLAN DE HORNOS</v>
          </cell>
          <cell r="I58">
            <v>14</v>
          </cell>
          <cell r="J58">
            <v>18</v>
          </cell>
        </row>
        <row r="59">
          <cell r="H59" t="str">
            <v>105486-P.S.R. TUNGA SUR</v>
          </cell>
          <cell r="I59">
            <v>12</v>
          </cell>
          <cell r="J59">
            <v>0</v>
          </cell>
        </row>
        <row r="60">
          <cell r="H60" t="str">
            <v>105487-P.S.R. CAÑAS UNO</v>
          </cell>
          <cell r="I60">
            <v>68</v>
          </cell>
          <cell r="J60">
            <v>73</v>
          </cell>
        </row>
        <row r="61">
          <cell r="H61" t="str">
            <v>105496-P.S.R. PINTACURA SUR</v>
          </cell>
          <cell r="I61">
            <v>5</v>
          </cell>
          <cell r="J61">
            <v>9</v>
          </cell>
        </row>
        <row r="62">
          <cell r="H62" t="str">
            <v>105504-P.S.R. SOCAVON</v>
          </cell>
          <cell r="I62">
            <v>98</v>
          </cell>
          <cell r="J62">
            <v>49</v>
          </cell>
        </row>
        <row r="63">
          <cell r="H63" t="str">
            <v>04202-CANELA</v>
          </cell>
          <cell r="I63">
            <v>212</v>
          </cell>
          <cell r="J63">
            <v>218</v>
          </cell>
        </row>
        <row r="64">
          <cell r="H64" t="str">
            <v>105309-CES. RURAL CANELA</v>
          </cell>
          <cell r="I64">
            <v>212</v>
          </cell>
          <cell r="J64">
            <v>218</v>
          </cell>
        </row>
        <row r="65">
          <cell r="H65" t="str">
            <v>04203-LOS VILOS</v>
          </cell>
          <cell r="I65">
            <v>193</v>
          </cell>
          <cell r="J65">
            <v>193</v>
          </cell>
        </row>
        <row r="66">
          <cell r="H66" t="str">
            <v xml:space="preserve">105478-P.S.R. CAIMANES                   </v>
          </cell>
          <cell r="I66">
            <v>40</v>
          </cell>
          <cell r="J66">
            <v>40</v>
          </cell>
        </row>
        <row r="67">
          <cell r="H67" t="str">
            <v>105479-P.S.R. GUANGUALI</v>
          </cell>
          <cell r="I67">
            <v>70</v>
          </cell>
          <cell r="J67">
            <v>70</v>
          </cell>
        </row>
        <row r="68">
          <cell r="H68" t="str">
            <v>105480-P.S.R. QUILIMARI</v>
          </cell>
          <cell r="I68">
            <v>70</v>
          </cell>
          <cell r="J68">
            <v>70</v>
          </cell>
        </row>
        <row r="69">
          <cell r="H69" t="str">
            <v>105481-P.S.R. TILAMA</v>
          </cell>
          <cell r="I69">
            <v>3</v>
          </cell>
          <cell r="J69">
            <v>3</v>
          </cell>
        </row>
        <row r="70">
          <cell r="H70" t="str">
            <v>105511-P.S.R. LOS CONDORES</v>
          </cell>
          <cell r="I70">
            <v>10</v>
          </cell>
          <cell r="J70">
            <v>10</v>
          </cell>
        </row>
        <row r="71">
          <cell r="H71" t="str">
            <v>04204-SALAMANCA</v>
          </cell>
          <cell r="I71">
            <v>1534</v>
          </cell>
          <cell r="J71">
            <v>1222</v>
          </cell>
        </row>
        <row r="72">
          <cell r="H72" t="str">
            <v>105104-HOSPITAL SALAMANCA</v>
          </cell>
          <cell r="I72">
            <v>35</v>
          </cell>
          <cell r="J72">
            <v>77</v>
          </cell>
        </row>
        <row r="73">
          <cell r="H73" t="str">
            <v xml:space="preserve">105452-P.S.R. CUNCUMEN                 </v>
          </cell>
          <cell r="I73">
            <v>248</v>
          </cell>
          <cell r="J73">
            <v>251</v>
          </cell>
        </row>
        <row r="74">
          <cell r="H74" t="str">
            <v>105453-P.S.R. TRANQUILLA</v>
          </cell>
          <cell r="I74">
            <v>268</v>
          </cell>
          <cell r="J74">
            <v>276</v>
          </cell>
        </row>
        <row r="75">
          <cell r="H75" t="str">
            <v>105455-P.S.R. CHILLEPIN</v>
          </cell>
          <cell r="I75">
            <v>736</v>
          </cell>
          <cell r="J75">
            <v>369</v>
          </cell>
        </row>
        <row r="76">
          <cell r="H76" t="str">
            <v>105491-P.S.R. QUELEN BAJO</v>
          </cell>
          <cell r="I76">
            <v>247</v>
          </cell>
          <cell r="J76">
            <v>249</v>
          </cell>
        </row>
        <row r="77">
          <cell r="H77" t="str">
            <v>04301-OVALLE</v>
          </cell>
          <cell r="I77">
            <v>3409</v>
          </cell>
          <cell r="J77">
            <v>3633</v>
          </cell>
        </row>
        <row r="78">
          <cell r="H78" t="str">
            <v>105315-CES. RURAL C. DE TAMAYA</v>
          </cell>
          <cell r="I78">
            <v>120</v>
          </cell>
          <cell r="J78">
            <v>148</v>
          </cell>
        </row>
        <row r="79">
          <cell r="H79" t="str">
            <v>105317-CES. JORGE JORDAN D.</v>
          </cell>
          <cell r="I79">
            <v>178</v>
          </cell>
          <cell r="J79">
            <v>168</v>
          </cell>
        </row>
        <row r="80">
          <cell r="H80" t="str">
            <v>105322-CES. MARCOS MACUADA</v>
          </cell>
          <cell r="I80">
            <v>545</v>
          </cell>
          <cell r="J80">
            <v>955</v>
          </cell>
        </row>
        <row r="81">
          <cell r="H81" t="str">
            <v>105324-CES. SOTAQUI</v>
          </cell>
          <cell r="I81">
            <v>57</v>
          </cell>
          <cell r="J81">
            <v>171</v>
          </cell>
        </row>
        <row r="82">
          <cell r="H82" t="str">
            <v>105415-P.S.R. BARRAZA</v>
          </cell>
          <cell r="I82">
            <v>601</v>
          </cell>
          <cell r="J82">
            <v>455</v>
          </cell>
        </row>
        <row r="83">
          <cell r="H83" t="str">
            <v xml:space="preserve">105416-P.S.R. CAMARICO                  </v>
          </cell>
          <cell r="I83">
            <v>145</v>
          </cell>
          <cell r="J83">
            <v>67</v>
          </cell>
        </row>
        <row r="84">
          <cell r="H84" t="str">
            <v>105417-P.S.R. ALCONES BAJOS</v>
          </cell>
          <cell r="I84">
            <v>21</v>
          </cell>
          <cell r="J84">
            <v>77</v>
          </cell>
        </row>
        <row r="85">
          <cell r="H85" t="str">
            <v>105419-P.S.R. LAS SOSSAS</v>
          </cell>
          <cell r="I85">
            <v>623</v>
          </cell>
          <cell r="J85">
            <v>521</v>
          </cell>
        </row>
        <row r="86">
          <cell r="H86" t="str">
            <v>105420-P.S.R. LIMARI</v>
          </cell>
          <cell r="I86">
            <v>736</v>
          </cell>
          <cell r="J86"/>
        </row>
        <row r="87">
          <cell r="H87" t="str">
            <v>105422-P.S.R. HORNILLOS</v>
          </cell>
          <cell r="I87">
            <v>3</v>
          </cell>
          <cell r="J87">
            <v>81</v>
          </cell>
        </row>
        <row r="88">
          <cell r="H88" t="str">
            <v>105437-P.S.R. CHALINGA</v>
          </cell>
          <cell r="I88">
            <v>23</v>
          </cell>
          <cell r="J88">
            <v>24</v>
          </cell>
        </row>
        <row r="89">
          <cell r="H89" t="str">
            <v>105507-P.S.R. HUAMALATA</v>
          </cell>
          <cell r="I89">
            <v>17</v>
          </cell>
          <cell r="J89">
            <v>91</v>
          </cell>
        </row>
        <row r="90">
          <cell r="H90" t="str">
            <v>105510-P.S.R. RECOLETA</v>
          </cell>
          <cell r="I90">
            <v>10</v>
          </cell>
          <cell r="J90">
            <v>101</v>
          </cell>
        </row>
        <row r="91">
          <cell r="H91" t="str">
            <v>105722-CECOF SAN JOSE DE LA DEHESA</v>
          </cell>
          <cell r="I91">
            <v>104</v>
          </cell>
          <cell r="J91">
            <v>285</v>
          </cell>
        </row>
        <row r="92">
          <cell r="H92" t="str">
            <v>105723-CECOF LIMARI</v>
          </cell>
          <cell r="I92">
            <v>124</v>
          </cell>
          <cell r="J92">
            <v>124</v>
          </cell>
        </row>
        <row r="93">
          <cell r="H93" t="str">
            <v>200258-CECOF LOS COPIHUES</v>
          </cell>
          <cell r="I93">
            <v>102</v>
          </cell>
          <cell r="J93">
            <v>247</v>
          </cell>
        </row>
        <row r="94">
          <cell r="H94" t="str">
            <v>200367-CECOF COLONIA LIMARÍ</v>
          </cell>
          <cell r="I94"/>
          <cell r="J94">
            <v>118</v>
          </cell>
        </row>
        <row r="95">
          <cell r="H95" t="str">
            <v>04302-COMBARBALÁ</v>
          </cell>
          <cell r="I95">
            <v>1097</v>
          </cell>
          <cell r="J95">
            <v>694</v>
          </cell>
        </row>
        <row r="96">
          <cell r="H96" t="str">
            <v>105433-P.S.R. SAN LORENZO</v>
          </cell>
          <cell r="I96">
            <v>17</v>
          </cell>
          <cell r="J96">
            <v>30</v>
          </cell>
        </row>
        <row r="97">
          <cell r="H97" t="str">
            <v>105434-P.S.R. SAN MARCOS</v>
          </cell>
          <cell r="I97">
            <v>117</v>
          </cell>
          <cell r="J97">
            <v>24</v>
          </cell>
        </row>
        <row r="98">
          <cell r="H98" t="str">
            <v>105441-P.S.R. MANQUEHUA</v>
          </cell>
          <cell r="I98">
            <v>116</v>
          </cell>
          <cell r="J98">
            <v>75</v>
          </cell>
        </row>
        <row r="99">
          <cell r="H99" t="str">
            <v xml:space="preserve">105459-P.S.R. BARRANCAS                </v>
          </cell>
          <cell r="I99">
            <v>135</v>
          </cell>
          <cell r="J99">
            <v>52</v>
          </cell>
        </row>
        <row r="100">
          <cell r="H100" t="str">
            <v>105460-P.S.R. COGOTI 18</v>
          </cell>
          <cell r="I100">
            <v>214</v>
          </cell>
          <cell r="J100">
            <v>157</v>
          </cell>
        </row>
        <row r="101">
          <cell r="H101" t="str">
            <v>105461-P.S.R. EL HUACHO</v>
          </cell>
          <cell r="I101">
            <v>10</v>
          </cell>
          <cell r="J101">
            <v>24</v>
          </cell>
        </row>
        <row r="102">
          <cell r="H102" t="str">
            <v>105462-P.S.R. EL SAUCE</v>
          </cell>
          <cell r="I102">
            <v>109</v>
          </cell>
          <cell r="J102">
            <v>46</v>
          </cell>
        </row>
        <row r="103">
          <cell r="H103" t="str">
            <v>105463-P.S.R. QUILITAPIA</v>
          </cell>
          <cell r="I103">
            <v>134</v>
          </cell>
          <cell r="J103">
            <v>84</v>
          </cell>
        </row>
        <row r="104">
          <cell r="H104" t="str">
            <v>105464-P.S.R. LA LIGUA</v>
          </cell>
          <cell r="I104">
            <v>99</v>
          </cell>
          <cell r="J104">
            <v>45</v>
          </cell>
        </row>
        <row r="105">
          <cell r="H105" t="str">
            <v>105465-P.S.R. RAMADILLA</v>
          </cell>
          <cell r="I105">
            <v>42</v>
          </cell>
          <cell r="J105">
            <v>40</v>
          </cell>
        </row>
        <row r="106">
          <cell r="H106" t="str">
            <v>105466-P.S.R. VALLE HERMOSO</v>
          </cell>
          <cell r="I106">
            <v>35</v>
          </cell>
          <cell r="J106">
            <v>31</v>
          </cell>
        </row>
        <row r="107">
          <cell r="H107" t="str">
            <v>105490-P.S.R. EL DURAZNO</v>
          </cell>
          <cell r="I107">
            <v>69</v>
          </cell>
          <cell r="J107">
            <v>86</v>
          </cell>
        </row>
        <row r="108">
          <cell r="H108" t="str">
            <v>04304-MONTE PATRIA</v>
          </cell>
          <cell r="I108">
            <v>1362</v>
          </cell>
          <cell r="J108">
            <v>1939</v>
          </cell>
        </row>
        <row r="109">
          <cell r="H109" t="str">
            <v>105307-CES. RURAL MONTE PATRIA</v>
          </cell>
          <cell r="I109">
            <v>198</v>
          </cell>
          <cell r="J109">
            <v>186</v>
          </cell>
        </row>
        <row r="110">
          <cell r="H110" t="str">
            <v>105311-CES. RURAL CHAÑARAL ALTO</v>
          </cell>
          <cell r="I110">
            <v>82</v>
          </cell>
          <cell r="J110">
            <v>141</v>
          </cell>
        </row>
        <row r="111">
          <cell r="H111" t="str">
            <v>105312-CES. RURAL CAREN</v>
          </cell>
          <cell r="I111">
            <v>82</v>
          </cell>
          <cell r="J111">
            <v>81</v>
          </cell>
        </row>
        <row r="112">
          <cell r="H112" t="str">
            <v>105318-CES. RURAL EL PALQUI</v>
          </cell>
          <cell r="I112">
            <v>64</v>
          </cell>
          <cell r="J112">
            <v>260</v>
          </cell>
        </row>
        <row r="113">
          <cell r="H113" t="str">
            <v>105425-P.S.R. CHILECITO</v>
          </cell>
          <cell r="I113">
            <v>124</v>
          </cell>
          <cell r="J113">
            <v>190</v>
          </cell>
        </row>
        <row r="114">
          <cell r="H114" t="str">
            <v>105427-P.S.R. HACIENDA VALDIVIA</v>
          </cell>
          <cell r="I114">
            <v>125</v>
          </cell>
          <cell r="J114">
            <v>175</v>
          </cell>
        </row>
        <row r="115">
          <cell r="H115" t="str">
            <v>105428-P.S.R. HUATULAME</v>
          </cell>
          <cell r="I115">
            <v>40</v>
          </cell>
          <cell r="J115">
            <v>73</v>
          </cell>
        </row>
        <row r="116">
          <cell r="H116" t="str">
            <v>105430-P.S.R. MIALQUI</v>
          </cell>
          <cell r="I116">
            <v>72</v>
          </cell>
          <cell r="J116">
            <v>90</v>
          </cell>
        </row>
        <row r="117">
          <cell r="H117" t="str">
            <v>105431-P.S.R. PEDREGAL</v>
          </cell>
          <cell r="I117">
            <v>92</v>
          </cell>
          <cell r="J117">
            <v>92</v>
          </cell>
        </row>
        <row r="118">
          <cell r="H118" t="str">
            <v>105432-P.S.R. RAPEL</v>
          </cell>
          <cell r="I118">
            <v>214</v>
          </cell>
          <cell r="J118">
            <v>382</v>
          </cell>
        </row>
        <row r="119">
          <cell r="H119" t="str">
            <v>105435-P.S.R. TULAHUEN</v>
          </cell>
          <cell r="I119">
            <v>178</v>
          </cell>
          <cell r="J119">
            <v>178</v>
          </cell>
        </row>
        <row r="120">
          <cell r="H120" t="str">
            <v>105436-P.S.R. EL MAITEN</v>
          </cell>
          <cell r="I120">
            <v>35</v>
          </cell>
          <cell r="J120">
            <v>35</v>
          </cell>
        </row>
        <row r="121">
          <cell r="H121" t="str">
            <v>105489-P.S.R. RAMADAS DE TULAHUEN</v>
          </cell>
          <cell r="I121">
            <v>56</v>
          </cell>
          <cell r="J121">
            <v>56</v>
          </cell>
        </row>
        <row r="122">
          <cell r="H122" t="str">
            <v>04304-PUNITAQUI</v>
          </cell>
          <cell r="I122">
            <v>164</v>
          </cell>
          <cell r="J122">
            <v>341</v>
          </cell>
        </row>
        <row r="123">
          <cell r="H123" t="str">
            <v>105308-CES. RURAL PUNITAQUI</v>
          </cell>
          <cell r="I123">
            <v>103</v>
          </cell>
          <cell r="J123">
            <v>278</v>
          </cell>
        </row>
        <row r="124">
          <cell r="H124" t="str">
            <v>105440-P.S.R. DIVISADERO</v>
          </cell>
          <cell r="I124">
            <v>40</v>
          </cell>
          <cell r="J124">
            <v>37</v>
          </cell>
        </row>
        <row r="125">
          <cell r="H125" t="str">
            <v>105442-P.S.R. SAN PEDRO DE QUILES</v>
          </cell>
          <cell r="I125"/>
          <cell r="J125">
            <v>5</v>
          </cell>
        </row>
        <row r="126">
          <cell r="H126" t="str">
            <v xml:space="preserve">105508-P.S.R. EL PARRAL DE QUILES  </v>
          </cell>
          <cell r="I126">
            <v>21</v>
          </cell>
          <cell r="J126">
            <v>21</v>
          </cell>
        </row>
        <row r="127">
          <cell r="H127" t="str">
            <v>04305-RIO HURTADO</v>
          </cell>
          <cell r="I127">
            <v>96</v>
          </cell>
          <cell r="J127">
            <v>630</v>
          </cell>
        </row>
        <row r="128">
          <cell r="H128" t="str">
            <v>105310-CES. RURAL PICHASCA</v>
          </cell>
          <cell r="I128"/>
          <cell r="J128">
            <v>136</v>
          </cell>
        </row>
        <row r="129">
          <cell r="H129" t="str">
            <v>105409-P.S.R. EL CHAÑAR</v>
          </cell>
          <cell r="I129">
            <v>24</v>
          </cell>
          <cell r="J129">
            <v>45</v>
          </cell>
        </row>
        <row r="130">
          <cell r="H130" t="str">
            <v>105410-P.S.R. HURTADO</v>
          </cell>
          <cell r="I130">
            <v>24</v>
          </cell>
          <cell r="J130">
            <v>90</v>
          </cell>
        </row>
        <row r="131">
          <cell r="H131" t="str">
            <v>105411-P.S.R. LAS BREAS</v>
          </cell>
          <cell r="I131">
            <v>24</v>
          </cell>
          <cell r="J131">
            <v>37</v>
          </cell>
        </row>
        <row r="132">
          <cell r="H132" t="str">
            <v>105413-P.S.R. SAMO ALTO</v>
          </cell>
          <cell r="I132"/>
          <cell r="J132">
            <v>138</v>
          </cell>
        </row>
        <row r="133">
          <cell r="H133" t="str">
            <v>105414-P.S.R. SERON</v>
          </cell>
          <cell r="I133"/>
          <cell r="J133">
            <v>140</v>
          </cell>
        </row>
        <row r="134">
          <cell r="H134" t="str">
            <v>105503-P.S.R. TABAQUEROS</v>
          </cell>
          <cell r="I134">
            <v>24</v>
          </cell>
          <cell r="J134">
            <v>44</v>
          </cell>
        </row>
        <row r="135">
          <cell r="H135" t="str">
            <v>Total general</v>
          </cell>
          <cell r="I135">
            <v>20676</v>
          </cell>
          <cell r="J135">
            <v>23736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105</v>
          </cell>
          <cell r="M5">
            <v>125</v>
          </cell>
          <cell r="N5">
            <v>132</v>
          </cell>
          <cell r="O5">
            <v>210</v>
          </cell>
          <cell r="P5">
            <v>113</v>
          </cell>
          <cell r="Q5">
            <v>135</v>
          </cell>
          <cell r="R5">
            <v>142</v>
          </cell>
          <cell r="S5">
            <v>163</v>
          </cell>
          <cell r="T5">
            <v>135</v>
          </cell>
          <cell r="U5">
            <v>1659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/>
          <cell r="R6"/>
          <cell r="S6"/>
          <cell r="T6"/>
          <cell r="U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81</v>
          </cell>
          <cell r="S7">
            <v>109</v>
          </cell>
          <cell r="T7">
            <v>60</v>
          </cell>
          <cell r="U7">
            <v>925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22</v>
          </cell>
          <cell r="S8">
            <v>30</v>
          </cell>
          <cell r="T8">
            <v>39</v>
          </cell>
          <cell r="U8">
            <v>342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</v>
          </cell>
          <cell r="S9">
            <v>1</v>
          </cell>
          <cell r="T9">
            <v>6</v>
          </cell>
          <cell r="U9">
            <v>99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2</v>
          </cell>
          <cell r="S10">
            <v>6</v>
          </cell>
          <cell r="T10">
            <v>4</v>
          </cell>
          <cell r="U10">
            <v>53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5</v>
          </cell>
          <cell r="S11">
            <v>1</v>
          </cell>
          <cell r="T11">
            <v>6</v>
          </cell>
          <cell r="U11">
            <v>73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12</v>
          </cell>
          <cell r="S12">
            <v>4</v>
          </cell>
          <cell r="T12">
            <v>8</v>
          </cell>
          <cell r="U12">
            <v>61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9</v>
          </cell>
          <cell r="S13">
            <v>10</v>
          </cell>
          <cell r="T13">
            <v>9</v>
          </cell>
          <cell r="U13">
            <v>85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0</v>
          </cell>
          <cell r="R14"/>
          <cell r="S14">
            <v>1</v>
          </cell>
          <cell r="T14"/>
          <cell r="U14">
            <v>5</v>
          </cell>
        </row>
        <row r="15">
          <cell r="H15" t="str">
            <v>105401-P.S.R. LAS ROJAS</v>
          </cell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>
            <v>1</v>
          </cell>
          <cell r="U15">
            <v>1</v>
          </cell>
        </row>
        <row r="16">
          <cell r="H16" t="str">
            <v>105402-P.S.R. EL ROMERO</v>
          </cell>
          <cell r="I16"/>
          <cell r="J16"/>
          <cell r="K16"/>
          <cell r="L16"/>
          <cell r="M16"/>
          <cell r="N16"/>
          <cell r="O16">
            <v>1</v>
          </cell>
          <cell r="P16"/>
          <cell r="Q16"/>
          <cell r="R16">
            <v>1</v>
          </cell>
          <cell r="S16">
            <v>0</v>
          </cell>
          <cell r="T16">
            <v>1</v>
          </cell>
          <cell r="U16">
            <v>3</v>
          </cell>
        </row>
        <row r="17">
          <cell r="H17" t="str">
            <v>105499-P.S.R. LAMBERT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>
            <v>1</v>
          </cell>
          <cell r="S17"/>
          <cell r="T17">
            <v>1</v>
          </cell>
          <cell r="U17">
            <v>2</v>
          </cell>
        </row>
        <row r="18">
          <cell r="H18" t="str">
            <v>105700-CECOF VILLA EL INDIO</v>
          </cell>
          <cell r="I18"/>
          <cell r="J18">
            <v>1</v>
          </cell>
          <cell r="K18"/>
          <cell r="L18">
            <v>2</v>
          </cell>
          <cell r="M18">
            <v>2</v>
          </cell>
          <cell r="N18"/>
          <cell r="O18"/>
          <cell r="P18"/>
          <cell r="Q18"/>
          <cell r="R18">
            <v>1</v>
          </cell>
          <cell r="S18">
            <v>1</v>
          </cell>
          <cell r="T18"/>
          <cell r="U18">
            <v>7</v>
          </cell>
        </row>
        <row r="19">
          <cell r="H19" t="str">
            <v>105701-CECOF VILLA ALEMANIA</v>
          </cell>
          <cell r="I19"/>
          <cell r="J19"/>
          <cell r="K19"/>
          <cell r="L19"/>
          <cell r="M19"/>
          <cell r="N19">
            <v>1</v>
          </cell>
          <cell r="O19">
            <v>1</v>
          </cell>
          <cell r="P19"/>
          <cell r="Q19"/>
          <cell r="R19"/>
          <cell r="S19"/>
          <cell r="T19"/>
          <cell r="U19">
            <v>2</v>
          </cell>
        </row>
        <row r="20">
          <cell r="H20" t="str">
            <v>105702-CECOF VILLA LAMBERT</v>
          </cell>
          <cell r="I20">
            <v>1</v>
          </cell>
          <cell r="J20"/>
          <cell r="K20"/>
          <cell r="L20"/>
          <cell r="M20"/>
          <cell r="N20"/>
          <cell r="O20"/>
          <cell r="P20"/>
          <cell r="Q20"/>
          <cell r="R20"/>
          <cell r="S20"/>
          <cell r="T20"/>
          <cell r="U20">
            <v>1</v>
          </cell>
        </row>
        <row r="21">
          <cell r="H21" t="str">
            <v>04102-COQUIMBO</v>
          </cell>
          <cell r="I21">
            <v>127</v>
          </cell>
          <cell r="J21">
            <v>101</v>
          </cell>
          <cell r="K21">
            <v>141</v>
          </cell>
          <cell r="L21">
            <v>107</v>
          </cell>
          <cell r="M21">
            <v>127</v>
          </cell>
          <cell r="N21">
            <v>143</v>
          </cell>
          <cell r="O21">
            <v>135</v>
          </cell>
          <cell r="P21">
            <v>152</v>
          </cell>
          <cell r="Q21">
            <v>127</v>
          </cell>
          <cell r="R21">
            <v>144</v>
          </cell>
          <cell r="S21">
            <v>140</v>
          </cell>
          <cell r="T21">
            <v>121</v>
          </cell>
          <cell r="U21">
            <v>1565</v>
          </cell>
        </row>
        <row r="22">
          <cell r="H22" t="str">
            <v>105101-HOSPITAL COQUIMBO</v>
          </cell>
          <cell r="I22">
            <v>44</v>
          </cell>
          <cell r="J22">
            <v>26</v>
          </cell>
          <cell r="K22">
            <v>43</v>
          </cell>
          <cell r="L22"/>
          <cell r="M22">
            <v>39</v>
          </cell>
          <cell r="N22">
            <v>67</v>
          </cell>
          <cell r="O22">
            <v>55</v>
          </cell>
          <cell r="P22">
            <v>69</v>
          </cell>
          <cell r="Q22">
            <v>51</v>
          </cell>
          <cell r="R22">
            <v>85</v>
          </cell>
          <cell r="S22">
            <v>90</v>
          </cell>
          <cell r="T22">
            <v>65</v>
          </cell>
          <cell r="U22">
            <v>634</v>
          </cell>
        </row>
        <row r="23">
          <cell r="H23" t="str">
            <v>105303-CES. SAN JUAN</v>
          </cell>
          <cell r="I23">
            <v>7</v>
          </cell>
          <cell r="J23">
            <v>5</v>
          </cell>
          <cell r="K23">
            <v>15</v>
          </cell>
          <cell r="L23">
            <v>21</v>
          </cell>
          <cell r="M23">
            <v>0</v>
          </cell>
          <cell r="N23">
            <v>7</v>
          </cell>
          <cell r="O23">
            <v>10</v>
          </cell>
          <cell r="P23">
            <v>15</v>
          </cell>
          <cell r="Q23">
            <v>12</v>
          </cell>
          <cell r="R23">
            <v>11</v>
          </cell>
          <cell r="S23">
            <v>5</v>
          </cell>
          <cell r="T23">
            <v>0</v>
          </cell>
          <cell r="U23">
            <v>108</v>
          </cell>
        </row>
        <row r="24">
          <cell r="H24" t="str">
            <v>105304-CES. SANTA CECILIA</v>
          </cell>
          <cell r="I24">
            <v>11</v>
          </cell>
          <cell r="J24">
            <v>5</v>
          </cell>
          <cell r="K24">
            <v>11</v>
          </cell>
          <cell r="L24">
            <v>10</v>
          </cell>
          <cell r="M24">
            <v>17</v>
          </cell>
          <cell r="N24">
            <v>10</v>
          </cell>
          <cell r="O24">
            <v>13</v>
          </cell>
          <cell r="P24">
            <v>11</v>
          </cell>
          <cell r="Q24">
            <v>10</v>
          </cell>
          <cell r="R24">
            <v>8</v>
          </cell>
          <cell r="S24">
            <v>8</v>
          </cell>
          <cell r="T24">
            <v>19</v>
          </cell>
          <cell r="U24">
            <v>133</v>
          </cell>
        </row>
        <row r="25">
          <cell r="H25" t="str">
            <v>105305-CES. TIERRAS BLANCAS</v>
          </cell>
          <cell r="I25">
            <v>1</v>
          </cell>
          <cell r="J25">
            <v>3</v>
          </cell>
          <cell r="K25">
            <v>9</v>
          </cell>
          <cell r="L25">
            <v>3</v>
          </cell>
          <cell r="M25">
            <v>12</v>
          </cell>
          <cell r="N25">
            <v>4</v>
          </cell>
          <cell r="O25">
            <v>3</v>
          </cell>
          <cell r="P25">
            <v>7</v>
          </cell>
          <cell r="Q25">
            <v>6</v>
          </cell>
          <cell r="R25">
            <v>4</v>
          </cell>
          <cell r="S25">
            <v>1</v>
          </cell>
          <cell r="T25">
            <v>9</v>
          </cell>
          <cell r="U25">
            <v>62</v>
          </cell>
        </row>
        <row r="26">
          <cell r="H26" t="str">
            <v>105321-CES. RURAL  TONGOY</v>
          </cell>
          <cell r="I26"/>
          <cell r="J26">
            <v>6</v>
          </cell>
          <cell r="K26">
            <v>2</v>
          </cell>
          <cell r="L26">
            <v>3</v>
          </cell>
          <cell r="M26">
            <v>3</v>
          </cell>
          <cell r="N26"/>
          <cell r="O26">
            <v>2</v>
          </cell>
          <cell r="P26">
            <v>0</v>
          </cell>
          <cell r="Q26"/>
          <cell r="R26"/>
          <cell r="S26">
            <v>4</v>
          </cell>
          <cell r="T26">
            <v>0</v>
          </cell>
          <cell r="U26">
            <v>20</v>
          </cell>
        </row>
        <row r="27">
          <cell r="H27" t="str">
            <v>105323-CES. DR. SERGIO AGUILAR</v>
          </cell>
          <cell r="I27">
            <v>54</v>
          </cell>
          <cell r="J27">
            <v>46</v>
          </cell>
          <cell r="K27">
            <v>57</v>
          </cell>
          <cell r="L27">
            <v>59</v>
          </cell>
          <cell r="M27">
            <v>48</v>
          </cell>
          <cell r="N27">
            <v>47</v>
          </cell>
          <cell r="O27">
            <v>47</v>
          </cell>
          <cell r="P27">
            <v>47</v>
          </cell>
          <cell r="Q27">
            <v>40</v>
          </cell>
          <cell r="R27">
            <v>32</v>
          </cell>
          <cell r="S27">
            <v>29</v>
          </cell>
          <cell r="T27">
            <v>25</v>
          </cell>
          <cell r="U27">
            <v>531</v>
          </cell>
        </row>
        <row r="28">
          <cell r="H28" t="str">
            <v>105405-P.S.R. GUANAQUEROS</v>
          </cell>
          <cell r="I28">
            <v>3</v>
          </cell>
          <cell r="J28">
            <v>2</v>
          </cell>
          <cell r="K28">
            <v>1</v>
          </cell>
          <cell r="L28">
            <v>2</v>
          </cell>
          <cell r="M28">
            <v>1</v>
          </cell>
          <cell r="N28"/>
          <cell r="O28"/>
          <cell r="P28"/>
          <cell r="Q28">
            <v>1</v>
          </cell>
          <cell r="R28"/>
          <cell r="S28"/>
          <cell r="T28"/>
          <cell r="U28">
            <v>10</v>
          </cell>
        </row>
        <row r="29">
          <cell r="H29" t="str">
            <v>105406-P.S.R. PAN DE AZUCAR</v>
          </cell>
          <cell r="I29">
            <v>2</v>
          </cell>
          <cell r="J29">
            <v>2</v>
          </cell>
          <cell r="K29">
            <v>0</v>
          </cell>
          <cell r="L29">
            <v>3</v>
          </cell>
          <cell r="M29">
            <v>2</v>
          </cell>
          <cell r="N29">
            <v>3</v>
          </cell>
          <cell r="O29">
            <v>4</v>
          </cell>
          <cell r="P29"/>
          <cell r="Q29">
            <v>2</v>
          </cell>
          <cell r="R29">
            <v>2</v>
          </cell>
          <cell r="S29">
            <v>3</v>
          </cell>
          <cell r="T29">
            <v>3</v>
          </cell>
          <cell r="U29">
            <v>26</v>
          </cell>
        </row>
        <row r="30">
          <cell r="H30" t="str">
            <v>105705-CECOF EL ALBA</v>
          </cell>
          <cell r="I30">
            <v>2</v>
          </cell>
          <cell r="J30">
            <v>2</v>
          </cell>
          <cell r="K30">
            <v>1</v>
          </cell>
          <cell r="L30">
            <v>3</v>
          </cell>
          <cell r="M30">
            <v>0</v>
          </cell>
          <cell r="N30">
            <v>1</v>
          </cell>
          <cell r="O30">
            <v>1</v>
          </cell>
          <cell r="P30">
            <v>2</v>
          </cell>
          <cell r="Q30">
            <v>2</v>
          </cell>
          <cell r="R30">
            <v>1</v>
          </cell>
          <cell r="S30"/>
          <cell r="T30"/>
          <cell r="U30">
            <v>15</v>
          </cell>
        </row>
        <row r="31">
          <cell r="H31" t="str">
            <v>200273-CECOF PUNTA MIRA</v>
          </cell>
          <cell r="I31">
            <v>3</v>
          </cell>
          <cell r="J31">
            <v>4</v>
          </cell>
          <cell r="K31">
            <v>2</v>
          </cell>
          <cell r="L31">
            <v>3</v>
          </cell>
          <cell r="M31">
            <v>5</v>
          </cell>
          <cell r="N31">
            <v>4</v>
          </cell>
          <cell r="O31"/>
          <cell r="P31">
            <v>1</v>
          </cell>
          <cell r="Q31">
            <v>3</v>
          </cell>
          <cell r="R31">
            <v>1</v>
          </cell>
          <cell r="S31">
            <v>0</v>
          </cell>
          <cell r="T31">
            <v>0</v>
          </cell>
          <cell r="U31">
            <v>26</v>
          </cell>
        </row>
        <row r="32">
          <cell r="H32" t="str">
            <v>04103-ANDACOLLO</v>
          </cell>
          <cell r="I32">
            <v>0</v>
          </cell>
          <cell r="J32">
            <v>5</v>
          </cell>
          <cell r="K32">
            <v>4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/>
          <cell r="R32">
            <v>2</v>
          </cell>
          <cell r="S32">
            <v>2</v>
          </cell>
          <cell r="T32">
            <v>3</v>
          </cell>
          <cell r="U32">
            <v>16</v>
          </cell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/>
          <cell r="R33">
            <v>2</v>
          </cell>
          <cell r="S33">
            <v>2</v>
          </cell>
          <cell r="T33">
            <v>3</v>
          </cell>
          <cell r="U33">
            <v>16</v>
          </cell>
        </row>
        <row r="34">
          <cell r="H34" t="str">
            <v>04104-LA HIGUERA</v>
          </cell>
          <cell r="I34"/>
          <cell r="J34"/>
          <cell r="K34"/>
          <cell r="L34">
            <v>5</v>
          </cell>
          <cell r="M34">
            <v>0</v>
          </cell>
          <cell r="N34">
            <v>2</v>
          </cell>
          <cell r="O34">
            <v>0</v>
          </cell>
          <cell r="P34">
            <v>2</v>
          </cell>
          <cell r="Q34">
            <v>3</v>
          </cell>
          <cell r="R34"/>
          <cell r="S34">
            <v>0</v>
          </cell>
          <cell r="T34">
            <v>0</v>
          </cell>
          <cell r="U34">
            <v>12</v>
          </cell>
        </row>
        <row r="35">
          <cell r="H35" t="str">
            <v>105314-CES. LA HIGUERA</v>
          </cell>
          <cell r="I35"/>
          <cell r="J35"/>
          <cell r="K35"/>
          <cell r="L35">
            <v>2</v>
          </cell>
          <cell r="M35">
            <v>0</v>
          </cell>
          <cell r="N35">
            <v>2</v>
          </cell>
          <cell r="O35">
            <v>0</v>
          </cell>
          <cell r="P35">
            <v>1</v>
          </cell>
          <cell r="Q35">
            <v>3</v>
          </cell>
          <cell r="R35"/>
          <cell r="S35">
            <v>0</v>
          </cell>
          <cell r="T35">
            <v>0</v>
          </cell>
          <cell r="U35">
            <v>8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1</v>
          </cell>
          <cell r="M36"/>
          <cell r="N36">
            <v>0</v>
          </cell>
          <cell r="O36"/>
          <cell r="P36"/>
          <cell r="Q36"/>
          <cell r="R36"/>
          <cell r="S36">
            <v>0</v>
          </cell>
          <cell r="T36"/>
          <cell r="U36">
            <v>1</v>
          </cell>
        </row>
        <row r="37">
          <cell r="H37" t="str">
            <v>105505-P.S.R. LOS CHOROS</v>
          </cell>
          <cell r="I37"/>
          <cell r="J37"/>
          <cell r="K37"/>
          <cell r="L37">
            <v>2</v>
          </cell>
          <cell r="M37"/>
          <cell r="N37"/>
          <cell r="O37"/>
          <cell r="P37">
            <v>1</v>
          </cell>
          <cell r="Q37"/>
          <cell r="R37"/>
          <cell r="S37">
            <v>0</v>
          </cell>
          <cell r="T37"/>
          <cell r="U37">
            <v>3</v>
          </cell>
        </row>
        <row r="38">
          <cell r="H38" t="str">
            <v>105506-P.S.R. EL TRAPICHE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>
            <v>0</v>
          </cell>
          <cell r="T38"/>
          <cell r="U38">
            <v>0</v>
          </cell>
        </row>
        <row r="39">
          <cell r="H39" t="str">
            <v>04105-PAIHUANO</v>
          </cell>
          <cell r="I39"/>
          <cell r="J39"/>
          <cell r="K39">
            <v>1</v>
          </cell>
          <cell r="L39">
            <v>5</v>
          </cell>
          <cell r="M39">
            <v>1</v>
          </cell>
          <cell r="N39">
            <v>1</v>
          </cell>
          <cell r="O39">
            <v>0</v>
          </cell>
          <cell r="P39">
            <v>0</v>
          </cell>
          <cell r="Q39">
            <v>0</v>
          </cell>
          <cell r="R39"/>
          <cell r="S39">
            <v>0</v>
          </cell>
          <cell r="T39">
            <v>0</v>
          </cell>
          <cell r="U39">
            <v>8</v>
          </cell>
        </row>
        <row r="40">
          <cell r="H40" t="str">
            <v>105306-CES. PAIHUANO</v>
          </cell>
          <cell r="I40"/>
          <cell r="J40"/>
          <cell r="K40">
            <v>1</v>
          </cell>
          <cell r="L40">
            <v>5</v>
          </cell>
          <cell r="M40">
            <v>1</v>
          </cell>
          <cell r="N40">
            <v>1</v>
          </cell>
          <cell r="O40">
            <v>0</v>
          </cell>
          <cell r="P40"/>
          <cell r="Q40"/>
          <cell r="R40"/>
          <cell r="S40">
            <v>0</v>
          </cell>
          <cell r="T40">
            <v>0</v>
          </cell>
          <cell r="U40">
            <v>8</v>
          </cell>
        </row>
        <row r="41">
          <cell r="H41" t="str">
            <v>105477-P.S.R. PISCO ELQUI</v>
          </cell>
          <cell r="I41"/>
          <cell r="J41"/>
          <cell r="K41"/>
          <cell r="L41"/>
          <cell r="M41"/>
          <cell r="N41"/>
          <cell r="O41"/>
          <cell r="P41">
            <v>0</v>
          </cell>
          <cell r="Q41">
            <v>0</v>
          </cell>
          <cell r="R41"/>
          <cell r="S41"/>
          <cell r="T41"/>
          <cell r="U41">
            <v>0</v>
          </cell>
        </row>
        <row r="42">
          <cell r="H42" t="str">
            <v>04106-VICUÑA</v>
          </cell>
          <cell r="I42">
            <v>4</v>
          </cell>
          <cell r="J42">
            <v>4</v>
          </cell>
          <cell r="K42">
            <v>7</v>
          </cell>
          <cell r="L42">
            <v>13</v>
          </cell>
          <cell r="M42">
            <v>3</v>
          </cell>
          <cell r="N42">
            <v>10</v>
          </cell>
          <cell r="O42">
            <v>10</v>
          </cell>
          <cell r="P42">
            <v>14</v>
          </cell>
          <cell r="Q42">
            <v>8</v>
          </cell>
          <cell r="R42">
            <v>9</v>
          </cell>
          <cell r="S42">
            <v>17</v>
          </cell>
          <cell r="T42">
            <v>39</v>
          </cell>
          <cell r="U42">
            <v>138</v>
          </cell>
        </row>
        <row r="43">
          <cell r="H43" t="str">
            <v>105107-HOSPITAL VICUÑA</v>
          </cell>
          <cell r="I43"/>
          <cell r="J43"/>
          <cell r="K43">
            <v>4</v>
          </cell>
          <cell r="L43">
            <v>9</v>
          </cell>
          <cell r="M43">
            <v>1</v>
          </cell>
          <cell r="N43">
            <v>8</v>
          </cell>
          <cell r="O43">
            <v>6</v>
          </cell>
          <cell r="P43">
            <v>11</v>
          </cell>
          <cell r="Q43">
            <v>8</v>
          </cell>
          <cell r="R43">
            <v>5</v>
          </cell>
          <cell r="S43">
            <v>12</v>
          </cell>
          <cell r="T43">
            <v>36</v>
          </cell>
          <cell r="U43">
            <v>100</v>
          </cell>
        </row>
        <row r="44">
          <cell r="H44" t="str">
            <v>105467-P.S.R. DIAGUITAS</v>
          </cell>
          <cell r="I44">
            <v>1</v>
          </cell>
          <cell r="J44">
            <v>1</v>
          </cell>
          <cell r="K44"/>
          <cell r="L44">
            <v>1</v>
          </cell>
          <cell r="M44">
            <v>2</v>
          </cell>
          <cell r="N44">
            <v>1</v>
          </cell>
          <cell r="O44">
            <v>1</v>
          </cell>
          <cell r="P44">
            <v>1</v>
          </cell>
          <cell r="Q44"/>
          <cell r="R44"/>
          <cell r="S44"/>
          <cell r="T44"/>
          <cell r="U44">
            <v>8</v>
          </cell>
        </row>
        <row r="45">
          <cell r="H45" t="str">
            <v>105468-P.S.R. EL MOLLE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>
            <v>1</v>
          </cell>
          <cell r="S45">
            <v>1</v>
          </cell>
          <cell r="T45"/>
          <cell r="U45">
            <v>2</v>
          </cell>
        </row>
        <row r="46">
          <cell r="H46" t="str">
            <v>105469-P.S.R. EL TAMBO</v>
          </cell>
          <cell r="I46">
            <v>2</v>
          </cell>
          <cell r="J46">
            <v>2</v>
          </cell>
          <cell r="K46"/>
          <cell r="L46"/>
          <cell r="M46"/>
          <cell r="N46"/>
          <cell r="O46"/>
          <cell r="P46"/>
          <cell r="Q46">
            <v>0</v>
          </cell>
          <cell r="R46">
            <v>3</v>
          </cell>
          <cell r="S46">
            <v>1</v>
          </cell>
          <cell r="T46"/>
          <cell r="U46">
            <v>8</v>
          </cell>
        </row>
        <row r="47">
          <cell r="H47" t="str">
            <v>105471-P.S.R. PERALILLO</v>
          </cell>
          <cell r="I47">
            <v>1</v>
          </cell>
          <cell r="J47">
            <v>1</v>
          </cell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>
            <v>2</v>
          </cell>
        </row>
        <row r="48">
          <cell r="H48" t="str">
            <v>105473-P.S.R. TALCUNA</v>
          </cell>
          <cell r="I48"/>
          <cell r="J48"/>
          <cell r="K48">
            <v>1</v>
          </cell>
          <cell r="L48">
            <v>1</v>
          </cell>
          <cell r="M48"/>
          <cell r="N48"/>
          <cell r="O48">
            <v>1</v>
          </cell>
          <cell r="P48">
            <v>1</v>
          </cell>
          <cell r="Q48"/>
          <cell r="R48"/>
          <cell r="S48">
            <v>2</v>
          </cell>
          <cell r="T48">
            <v>2</v>
          </cell>
          <cell r="U48">
            <v>8</v>
          </cell>
        </row>
        <row r="49">
          <cell r="H49" t="str">
            <v>105502-P.S.R. CALINGASTA</v>
          </cell>
          <cell r="I49"/>
          <cell r="J49"/>
          <cell r="K49">
            <v>2</v>
          </cell>
          <cell r="L49">
            <v>2</v>
          </cell>
          <cell r="M49"/>
          <cell r="N49">
            <v>1</v>
          </cell>
          <cell r="O49">
            <v>2</v>
          </cell>
          <cell r="P49">
            <v>1</v>
          </cell>
          <cell r="Q49"/>
          <cell r="R49"/>
          <cell r="S49">
            <v>1</v>
          </cell>
          <cell r="T49">
            <v>1</v>
          </cell>
          <cell r="U49">
            <v>10</v>
          </cell>
        </row>
        <row r="50">
          <cell r="H50" t="str">
            <v>04201-ILLAPEL</v>
          </cell>
          <cell r="I50">
            <v>15</v>
          </cell>
          <cell r="J50">
            <v>18</v>
          </cell>
          <cell r="K50">
            <v>19</v>
          </cell>
          <cell r="L50">
            <v>10</v>
          </cell>
          <cell r="M50">
            <v>26</v>
          </cell>
          <cell r="N50">
            <v>35</v>
          </cell>
          <cell r="O50">
            <v>31</v>
          </cell>
          <cell r="P50">
            <v>28</v>
          </cell>
          <cell r="Q50">
            <v>20</v>
          </cell>
          <cell r="R50">
            <v>18</v>
          </cell>
          <cell r="S50">
            <v>30</v>
          </cell>
          <cell r="T50">
            <v>27</v>
          </cell>
          <cell r="U50">
            <v>277</v>
          </cell>
        </row>
        <row r="51">
          <cell r="H51" t="str">
            <v>105103-HOSPITAL ILLAPEL</v>
          </cell>
          <cell r="I51">
            <v>12</v>
          </cell>
          <cell r="J51">
            <v>16</v>
          </cell>
          <cell r="K51">
            <v>19</v>
          </cell>
          <cell r="L51">
            <v>10</v>
          </cell>
          <cell r="M51">
            <v>24</v>
          </cell>
          <cell r="N51">
            <v>29</v>
          </cell>
          <cell r="O51">
            <v>31</v>
          </cell>
          <cell r="P51">
            <v>25</v>
          </cell>
          <cell r="Q51">
            <v>18</v>
          </cell>
          <cell r="R51">
            <v>15</v>
          </cell>
          <cell r="S51">
            <v>28</v>
          </cell>
          <cell r="T51">
            <v>27</v>
          </cell>
          <cell r="U51">
            <v>254</v>
          </cell>
        </row>
        <row r="52">
          <cell r="H52" t="str">
            <v>105326-CESFAM SAN RAFAEL</v>
          </cell>
          <cell r="I52">
            <v>3</v>
          </cell>
          <cell r="J52">
            <v>2</v>
          </cell>
          <cell r="K52"/>
          <cell r="L52"/>
          <cell r="M52">
            <v>0</v>
          </cell>
          <cell r="N52">
            <v>6</v>
          </cell>
          <cell r="O52">
            <v>0</v>
          </cell>
          <cell r="P52">
            <v>3</v>
          </cell>
          <cell r="Q52">
            <v>2</v>
          </cell>
          <cell r="R52">
            <v>3</v>
          </cell>
          <cell r="S52">
            <v>2</v>
          </cell>
          <cell r="T52">
            <v>0</v>
          </cell>
          <cell r="U52">
            <v>21</v>
          </cell>
        </row>
        <row r="53">
          <cell r="H53" t="str">
            <v>105485-P.S.R. PLAN DE HORNOS</v>
          </cell>
          <cell r="I53"/>
          <cell r="J53"/>
          <cell r="K53"/>
          <cell r="L53"/>
          <cell r="M53">
            <v>2</v>
          </cell>
          <cell r="N53"/>
          <cell r="O53"/>
          <cell r="P53"/>
          <cell r="Q53"/>
          <cell r="R53"/>
          <cell r="S53"/>
          <cell r="T53"/>
          <cell r="U53">
            <v>2</v>
          </cell>
        </row>
        <row r="54">
          <cell r="H54" t="str">
            <v>04202-CANELA</v>
          </cell>
          <cell r="I54">
            <v>12</v>
          </cell>
          <cell r="J54">
            <v>10</v>
          </cell>
          <cell r="K54">
            <v>11</v>
          </cell>
          <cell r="L54">
            <v>8</v>
          </cell>
          <cell r="M54">
            <v>4</v>
          </cell>
          <cell r="N54">
            <v>5</v>
          </cell>
          <cell r="O54">
            <v>5</v>
          </cell>
          <cell r="P54">
            <v>6</v>
          </cell>
          <cell r="Q54">
            <v>3</v>
          </cell>
          <cell r="R54">
            <v>1</v>
          </cell>
          <cell r="S54">
            <v>2</v>
          </cell>
          <cell r="T54">
            <v>2</v>
          </cell>
          <cell r="U54">
            <v>69</v>
          </cell>
        </row>
        <row r="55">
          <cell r="H55" t="str">
            <v>105309-CES. RURAL CANELA</v>
          </cell>
          <cell r="I55">
            <v>12</v>
          </cell>
          <cell r="J55">
            <v>10</v>
          </cell>
          <cell r="K55">
            <v>11</v>
          </cell>
          <cell r="L55">
            <v>8</v>
          </cell>
          <cell r="M55">
            <v>4</v>
          </cell>
          <cell r="N55">
            <v>5</v>
          </cell>
          <cell r="O55">
            <v>5</v>
          </cell>
          <cell r="P55">
            <v>6</v>
          </cell>
          <cell r="Q55">
            <v>3</v>
          </cell>
          <cell r="R55">
            <v>1</v>
          </cell>
          <cell r="S55">
            <v>2</v>
          </cell>
          <cell r="T55">
            <v>2</v>
          </cell>
          <cell r="U55">
            <v>69</v>
          </cell>
        </row>
        <row r="56">
          <cell r="H56" t="str">
            <v>04203-LOS VILOS</v>
          </cell>
          <cell r="I56">
            <v>12</v>
          </cell>
          <cell r="J56">
            <v>7</v>
          </cell>
          <cell r="K56">
            <v>8</v>
          </cell>
          <cell r="L56">
            <v>38</v>
          </cell>
          <cell r="M56">
            <v>8</v>
          </cell>
          <cell r="N56">
            <v>1</v>
          </cell>
          <cell r="O56">
            <v>4</v>
          </cell>
          <cell r="P56">
            <v>11</v>
          </cell>
          <cell r="Q56">
            <v>15</v>
          </cell>
          <cell r="R56">
            <v>18</v>
          </cell>
          <cell r="S56">
            <v>1</v>
          </cell>
          <cell r="T56">
            <v>1</v>
          </cell>
          <cell r="U56">
            <v>124</v>
          </cell>
        </row>
        <row r="57">
          <cell r="H57" t="str">
            <v>105108-HOSPITAL LOS VILOS</v>
          </cell>
          <cell r="I57">
            <v>12</v>
          </cell>
          <cell r="J57">
            <v>7</v>
          </cell>
          <cell r="K57">
            <v>8</v>
          </cell>
          <cell r="L57">
            <v>30</v>
          </cell>
          <cell r="M57">
            <v>6</v>
          </cell>
          <cell r="N57"/>
          <cell r="O57">
            <v>4</v>
          </cell>
          <cell r="P57">
            <v>10</v>
          </cell>
          <cell r="Q57">
            <v>14</v>
          </cell>
          <cell r="R57">
            <v>8</v>
          </cell>
          <cell r="S57">
            <v>0</v>
          </cell>
          <cell r="T57">
            <v>0</v>
          </cell>
          <cell r="U57">
            <v>99</v>
          </cell>
        </row>
        <row r="58">
          <cell r="H58" t="str">
            <v xml:space="preserve">105478-P.S.R. CAIMANES                   </v>
          </cell>
          <cell r="I58"/>
          <cell r="J58"/>
          <cell r="K58"/>
          <cell r="L58">
            <v>2</v>
          </cell>
          <cell r="M58">
            <v>1</v>
          </cell>
          <cell r="N58"/>
          <cell r="O58"/>
          <cell r="P58">
            <v>1</v>
          </cell>
          <cell r="Q58"/>
          <cell r="R58">
            <v>10</v>
          </cell>
          <cell r="S58"/>
          <cell r="T58">
            <v>1</v>
          </cell>
          <cell r="U58">
            <v>15</v>
          </cell>
        </row>
        <row r="59">
          <cell r="H59" t="str">
            <v>105479-P.S.R. GUANGUALI</v>
          </cell>
          <cell r="I59"/>
          <cell r="J59"/>
          <cell r="K59"/>
          <cell r="L59"/>
          <cell r="M59"/>
          <cell r="N59"/>
          <cell r="O59"/>
          <cell r="P59"/>
          <cell r="Q59"/>
          <cell r="R59"/>
          <cell r="S59">
            <v>1</v>
          </cell>
          <cell r="T59"/>
          <cell r="U59">
            <v>1</v>
          </cell>
        </row>
        <row r="60">
          <cell r="H60" t="str">
            <v>105480-P.S.R. QUILIMARI</v>
          </cell>
          <cell r="I60"/>
          <cell r="J60"/>
          <cell r="K60"/>
          <cell r="L60">
            <v>6</v>
          </cell>
          <cell r="M60"/>
          <cell r="N60">
            <v>1</v>
          </cell>
          <cell r="O60"/>
          <cell r="P60"/>
          <cell r="Q60">
            <v>1</v>
          </cell>
          <cell r="R60"/>
          <cell r="S60"/>
          <cell r="T60"/>
          <cell r="U60">
            <v>8</v>
          </cell>
        </row>
        <row r="61">
          <cell r="H61" t="str">
            <v>105511-P.S.R. LOS CONDORES</v>
          </cell>
          <cell r="I61"/>
          <cell r="J61"/>
          <cell r="K61"/>
          <cell r="L61"/>
          <cell r="M61">
            <v>1</v>
          </cell>
          <cell r="N61"/>
          <cell r="O61"/>
          <cell r="P61"/>
          <cell r="Q61"/>
          <cell r="R61"/>
          <cell r="S61"/>
          <cell r="T61"/>
          <cell r="U61">
            <v>1</v>
          </cell>
        </row>
        <row r="62">
          <cell r="H62" t="str">
            <v>04204-SALAMANCA</v>
          </cell>
          <cell r="I62">
            <v>4</v>
          </cell>
          <cell r="J62">
            <v>6</v>
          </cell>
          <cell r="K62">
            <v>14</v>
          </cell>
          <cell r="L62">
            <v>1</v>
          </cell>
          <cell r="M62">
            <v>9</v>
          </cell>
          <cell r="N62">
            <v>0</v>
          </cell>
          <cell r="O62">
            <v>12</v>
          </cell>
          <cell r="P62">
            <v>30</v>
          </cell>
          <cell r="Q62">
            <v>11</v>
          </cell>
          <cell r="R62">
            <v>14</v>
          </cell>
          <cell r="S62">
            <v>14</v>
          </cell>
          <cell r="T62">
            <v>25</v>
          </cell>
          <cell r="U62">
            <v>140</v>
          </cell>
        </row>
        <row r="63">
          <cell r="H63" t="str">
            <v>105104-HOSPITAL SALAMANCA</v>
          </cell>
          <cell r="I63">
            <v>4</v>
          </cell>
          <cell r="J63">
            <v>6</v>
          </cell>
          <cell r="K63">
            <v>14</v>
          </cell>
          <cell r="L63">
            <v>1</v>
          </cell>
          <cell r="M63">
            <v>9</v>
          </cell>
          <cell r="N63">
            <v>0</v>
          </cell>
          <cell r="O63">
            <v>11</v>
          </cell>
          <cell r="P63">
            <v>28</v>
          </cell>
          <cell r="Q63">
            <v>11</v>
          </cell>
          <cell r="R63">
            <v>14</v>
          </cell>
          <cell r="S63">
            <v>13</v>
          </cell>
          <cell r="T63">
            <v>24</v>
          </cell>
          <cell r="U63">
            <v>135</v>
          </cell>
        </row>
        <row r="64">
          <cell r="H64" t="str">
            <v xml:space="preserve">105452-P.S.R. CUNCUMEN                 </v>
          </cell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>
            <v>1</v>
          </cell>
          <cell r="U64">
            <v>1</v>
          </cell>
        </row>
        <row r="65">
          <cell r="H65" t="str">
            <v>105453-P.S.R. TRANQUILLA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>
            <v>1</v>
          </cell>
          <cell r="T65"/>
          <cell r="U65">
            <v>1</v>
          </cell>
        </row>
        <row r="66">
          <cell r="H66" t="str">
            <v>105458-P.S.R. TAHUINCO</v>
          </cell>
          <cell r="I66"/>
          <cell r="J66"/>
          <cell r="K66"/>
          <cell r="L66"/>
          <cell r="M66"/>
          <cell r="N66"/>
          <cell r="O66"/>
          <cell r="P66">
            <v>1</v>
          </cell>
          <cell r="Q66"/>
          <cell r="R66"/>
          <cell r="S66"/>
          <cell r="T66"/>
          <cell r="U66">
            <v>1</v>
          </cell>
        </row>
        <row r="67">
          <cell r="H67" t="str">
            <v>105491-P.S.R. QUELEN BAJO</v>
          </cell>
          <cell r="I67"/>
          <cell r="J67"/>
          <cell r="K67"/>
          <cell r="L67"/>
          <cell r="M67"/>
          <cell r="N67"/>
          <cell r="O67">
            <v>1</v>
          </cell>
          <cell r="P67"/>
          <cell r="Q67"/>
          <cell r="R67"/>
          <cell r="S67"/>
          <cell r="T67"/>
          <cell r="U67">
            <v>1</v>
          </cell>
        </row>
        <row r="68">
          <cell r="H68" t="str">
            <v>105492-P.S.R. CAMISA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/>
          <cell r="R68"/>
          <cell r="S68"/>
          <cell r="T68"/>
          <cell r="U68">
            <v>1</v>
          </cell>
        </row>
        <row r="69">
          <cell r="H69" t="str">
            <v>04301-OVALLE</v>
          </cell>
          <cell r="I69">
            <v>63</v>
          </cell>
          <cell r="J69">
            <v>50</v>
          </cell>
          <cell r="K69">
            <v>42</v>
          </cell>
          <cell r="L69">
            <v>37</v>
          </cell>
          <cell r="M69">
            <v>59</v>
          </cell>
          <cell r="N69">
            <v>70</v>
          </cell>
          <cell r="O69">
            <v>63</v>
          </cell>
          <cell r="P69">
            <v>61</v>
          </cell>
          <cell r="Q69">
            <v>40</v>
          </cell>
          <cell r="R69">
            <v>73</v>
          </cell>
          <cell r="S69">
            <v>49</v>
          </cell>
          <cell r="T69">
            <v>63</v>
          </cell>
          <cell r="U69">
            <v>670</v>
          </cell>
        </row>
        <row r="70">
          <cell r="H70" t="str">
            <v>105102-HOSPITAL OVALLE</v>
          </cell>
          <cell r="I70">
            <v>44</v>
          </cell>
          <cell r="J70">
            <v>26</v>
          </cell>
          <cell r="K70">
            <v>26</v>
          </cell>
          <cell r="L70">
            <v>24</v>
          </cell>
          <cell r="M70">
            <v>39</v>
          </cell>
          <cell r="N70">
            <v>52</v>
          </cell>
          <cell r="O70">
            <v>42</v>
          </cell>
          <cell r="P70">
            <v>41</v>
          </cell>
          <cell r="Q70">
            <v>28</v>
          </cell>
          <cell r="R70">
            <v>45</v>
          </cell>
          <cell r="S70">
            <v>26</v>
          </cell>
          <cell r="T70">
            <v>45</v>
          </cell>
          <cell r="U70">
            <v>438</v>
          </cell>
        </row>
        <row r="71">
          <cell r="H71" t="str">
            <v>105315-CES. RURAL C. DE TAMAYA</v>
          </cell>
          <cell r="I71"/>
          <cell r="J71">
            <v>1</v>
          </cell>
          <cell r="K71"/>
          <cell r="L71"/>
          <cell r="M71"/>
          <cell r="N71">
            <v>2</v>
          </cell>
          <cell r="O71">
            <v>1</v>
          </cell>
          <cell r="P71"/>
          <cell r="Q71"/>
          <cell r="R71">
            <v>2</v>
          </cell>
          <cell r="S71">
            <v>2</v>
          </cell>
          <cell r="T71">
            <v>2</v>
          </cell>
          <cell r="U71">
            <v>10</v>
          </cell>
        </row>
        <row r="72">
          <cell r="H72" t="str">
            <v>105317-CES. JORGE JORDAN D.</v>
          </cell>
          <cell r="I72">
            <v>12</v>
          </cell>
          <cell r="J72">
            <v>13</v>
          </cell>
          <cell r="K72">
            <v>6</v>
          </cell>
          <cell r="L72">
            <v>3</v>
          </cell>
          <cell r="M72">
            <v>8</v>
          </cell>
          <cell r="N72">
            <v>7</v>
          </cell>
          <cell r="O72">
            <v>9</v>
          </cell>
          <cell r="P72">
            <v>8</v>
          </cell>
          <cell r="Q72">
            <v>5</v>
          </cell>
          <cell r="R72">
            <v>10</v>
          </cell>
          <cell r="S72">
            <v>6</v>
          </cell>
          <cell r="T72">
            <v>7</v>
          </cell>
          <cell r="U72">
            <v>94</v>
          </cell>
        </row>
        <row r="73">
          <cell r="H73" t="str">
            <v>105322-CES. MARCOS MACUADA</v>
          </cell>
          <cell r="I73">
            <v>7</v>
          </cell>
          <cell r="J73">
            <v>8</v>
          </cell>
          <cell r="K73">
            <v>7</v>
          </cell>
          <cell r="L73">
            <v>4</v>
          </cell>
          <cell r="M73">
            <v>9</v>
          </cell>
          <cell r="N73">
            <v>4</v>
          </cell>
          <cell r="O73">
            <v>6</v>
          </cell>
          <cell r="P73">
            <v>9</v>
          </cell>
          <cell r="Q73">
            <v>6</v>
          </cell>
          <cell r="R73">
            <v>12</v>
          </cell>
          <cell r="S73">
            <v>10</v>
          </cell>
          <cell r="T73">
            <v>6</v>
          </cell>
          <cell r="U73">
            <v>88</v>
          </cell>
        </row>
        <row r="74">
          <cell r="H74" t="str">
            <v>105324-CES. SOTAQUI</v>
          </cell>
          <cell r="I74"/>
          <cell r="J74"/>
          <cell r="K74"/>
          <cell r="L74">
            <v>2</v>
          </cell>
          <cell r="M74">
            <v>2</v>
          </cell>
          <cell r="N74">
            <v>1</v>
          </cell>
          <cell r="O74">
            <v>2</v>
          </cell>
          <cell r="P74">
            <v>2</v>
          </cell>
          <cell r="Q74">
            <v>1</v>
          </cell>
          <cell r="R74">
            <v>1</v>
          </cell>
          <cell r="S74">
            <v>2</v>
          </cell>
          <cell r="T74"/>
          <cell r="U74">
            <v>13</v>
          </cell>
        </row>
        <row r="75">
          <cell r="H75" t="str">
            <v>105510-P.S.R. RECOLETA</v>
          </cell>
          <cell r="I75"/>
          <cell r="J75"/>
          <cell r="K75"/>
          <cell r="L75"/>
          <cell r="M75">
            <v>1</v>
          </cell>
          <cell r="N75"/>
          <cell r="O75"/>
          <cell r="P75"/>
          <cell r="Q75"/>
          <cell r="R75"/>
          <cell r="S75"/>
          <cell r="T75"/>
          <cell r="U75">
            <v>1</v>
          </cell>
        </row>
        <row r="76">
          <cell r="H76" t="str">
            <v>105722-CECOF SAN JOSE DE LA DEHESA</v>
          </cell>
          <cell r="I76"/>
          <cell r="J76">
            <v>2</v>
          </cell>
          <cell r="K76">
            <v>3</v>
          </cell>
          <cell r="L76"/>
          <cell r="M76"/>
          <cell r="N76">
            <v>2</v>
          </cell>
          <cell r="O76">
            <v>1</v>
          </cell>
          <cell r="P76">
            <v>1</v>
          </cell>
          <cell r="Q76"/>
          <cell r="R76"/>
          <cell r="S76">
            <v>1</v>
          </cell>
          <cell r="T76"/>
          <cell r="U76">
            <v>10</v>
          </cell>
        </row>
        <row r="77">
          <cell r="H77" t="str">
            <v>105723-CECOF LIMARI</v>
          </cell>
          <cell r="I77"/>
          <cell r="J77"/>
          <cell r="K77"/>
          <cell r="L77">
            <v>2</v>
          </cell>
          <cell r="M77"/>
          <cell r="N77">
            <v>2</v>
          </cell>
          <cell r="O77">
            <v>1</v>
          </cell>
          <cell r="P77"/>
          <cell r="Q77"/>
          <cell r="R77">
            <v>2</v>
          </cell>
          <cell r="S77"/>
          <cell r="T77">
            <v>3</v>
          </cell>
          <cell r="U77">
            <v>10</v>
          </cell>
        </row>
        <row r="78">
          <cell r="H78" t="str">
            <v>200258-CECOF LOS COPIHUES</v>
          </cell>
          <cell r="I78"/>
          <cell r="J78"/>
          <cell r="K78"/>
          <cell r="L78">
            <v>2</v>
          </cell>
          <cell r="M78"/>
          <cell r="N78"/>
          <cell r="O78">
            <v>1</v>
          </cell>
          <cell r="P78"/>
          <cell r="Q78"/>
          <cell r="R78"/>
          <cell r="S78">
            <v>2</v>
          </cell>
          <cell r="T78"/>
          <cell r="U78">
            <v>5</v>
          </cell>
        </row>
        <row r="79">
          <cell r="H79" t="str">
            <v>200367-CECOF COLONIA LIMARÍ</v>
          </cell>
          <cell r="I79"/>
          <cell r="J79"/>
          <cell r="K79"/>
          <cell r="L79"/>
          <cell r="M79"/>
          <cell r="N79"/>
          <cell r="O79"/>
          <cell r="P79"/>
          <cell r="Q79">
            <v>0</v>
          </cell>
          <cell r="R79">
            <v>1</v>
          </cell>
          <cell r="S79"/>
          <cell r="T79"/>
          <cell r="U79">
            <v>1</v>
          </cell>
        </row>
        <row r="80">
          <cell r="H80" t="str">
            <v>04302-COMBARBALÁ</v>
          </cell>
          <cell r="I80"/>
          <cell r="J80"/>
          <cell r="K80">
            <v>9</v>
          </cell>
          <cell r="L80">
            <v>11</v>
          </cell>
          <cell r="M80">
            <v>7</v>
          </cell>
          <cell r="N80">
            <v>13</v>
          </cell>
          <cell r="O80">
            <v>13</v>
          </cell>
          <cell r="P80">
            <v>6</v>
          </cell>
          <cell r="Q80">
            <v>3</v>
          </cell>
          <cell r="R80">
            <v>2</v>
          </cell>
          <cell r="S80">
            <v>7</v>
          </cell>
          <cell r="T80">
            <v>4</v>
          </cell>
          <cell r="U80">
            <v>75</v>
          </cell>
        </row>
        <row r="81">
          <cell r="H81" t="str">
            <v>105105-HOSPITAL COMBARBALA</v>
          </cell>
          <cell r="I81"/>
          <cell r="J81"/>
          <cell r="K81">
            <v>7</v>
          </cell>
          <cell r="L81">
            <v>10</v>
          </cell>
          <cell r="M81">
            <v>7</v>
          </cell>
          <cell r="N81">
            <v>6</v>
          </cell>
          <cell r="O81">
            <v>6</v>
          </cell>
          <cell r="P81">
            <v>5</v>
          </cell>
          <cell r="Q81">
            <v>3</v>
          </cell>
          <cell r="R81"/>
          <cell r="S81">
            <v>4</v>
          </cell>
          <cell r="T81">
            <v>4</v>
          </cell>
          <cell r="U81">
            <v>52</v>
          </cell>
        </row>
        <row r="82">
          <cell r="H82" t="str">
            <v>105434-P.S.R. SAN MARCOS</v>
          </cell>
          <cell r="I82"/>
          <cell r="J82"/>
          <cell r="K82">
            <v>0</v>
          </cell>
          <cell r="L82">
            <v>1</v>
          </cell>
          <cell r="M82"/>
          <cell r="N82"/>
          <cell r="O82"/>
          <cell r="P82"/>
          <cell r="Q82"/>
          <cell r="R82"/>
          <cell r="S82"/>
          <cell r="T82"/>
          <cell r="U82">
            <v>1</v>
          </cell>
        </row>
        <row r="83">
          <cell r="H83" t="str">
            <v>105441-P.S.R. MANQUEHUA</v>
          </cell>
          <cell r="I83"/>
          <cell r="J83"/>
          <cell r="K83"/>
          <cell r="L83"/>
          <cell r="M83"/>
          <cell r="N83">
            <v>1</v>
          </cell>
          <cell r="O83"/>
          <cell r="P83"/>
          <cell r="Q83"/>
          <cell r="R83"/>
          <cell r="S83"/>
          <cell r="T83"/>
          <cell r="U83">
            <v>1</v>
          </cell>
        </row>
        <row r="84">
          <cell r="H84" t="str">
            <v xml:space="preserve">105459-P.S.R. BARRANCAS                </v>
          </cell>
          <cell r="I84"/>
          <cell r="J84"/>
          <cell r="K84"/>
          <cell r="L84"/>
          <cell r="M84"/>
          <cell r="N84">
            <v>2</v>
          </cell>
          <cell r="O84"/>
          <cell r="P84"/>
          <cell r="Q84"/>
          <cell r="R84"/>
          <cell r="S84"/>
          <cell r="T84"/>
          <cell r="U84">
            <v>2</v>
          </cell>
        </row>
        <row r="85">
          <cell r="H85" t="str">
            <v>105460-P.S.R. COGOTI 18</v>
          </cell>
          <cell r="I85"/>
          <cell r="J85"/>
          <cell r="K85">
            <v>0</v>
          </cell>
          <cell r="L85"/>
          <cell r="M85"/>
          <cell r="N85">
            <v>2</v>
          </cell>
          <cell r="O85">
            <v>3</v>
          </cell>
          <cell r="P85">
            <v>1</v>
          </cell>
          <cell r="Q85">
            <v>0</v>
          </cell>
          <cell r="R85">
            <v>1</v>
          </cell>
          <cell r="S85">
            <v>1</v>
          </cell>
          <cell r="T85"/>
          <cell r="U85">
            <v>8</v>
          </cell>
        </row>
        <row r="86">
          <cell r="H86" t="str">
            <v>105462-P.S.R. EL SAUCE</v>
          </cell>
          <cell r="I86"/>
          <cell r="J86"/>
          <cell r="K86"/>
          <cell r="L86"/>
          <cell r="M86"/>
          <cell r="N86"/>
          <cell r="O86">
            <v>2</v>
          </cell>
          <cell r="P86"/>
          <cell r="Q86"/>
          <cell r="R86">
            <v>0</v>
          </cell>
          <cell r="S86"/>
          <cell r="T86"/>
          <cell r="U86">
            <v>2</v>
          </cell>
        </row>
        <row r="87">
          <cell r="H87" t="str">
            <v>105463-P.S.R. QUILITAPIA</v>
          </cell>
          <cell r="I87"/>
          <cell r="J87"/>
          <cell r="K87">
            <v>1</v>
          </cell>
          <cell r="L87"/>
          <cell r="M87"/>
          <cell r="N87">
            <v>1</v>
          </cell>
          <cell r="O87"/>
          <cell r="P87"/>
          <cell r="Q87"/>
          <cell r="R87"/>
          <cell r="S87"/>
          <cell r="T87"/>
          <cell r="U87">
            <v>2</v>
          </cell>
        </row>
        <row r="88">
          <cell r="H88" t="str">
            <v>105464-P.S.R. LA LIGUA</v>
          </cell>
          <cell r="I88"/>
          <cell r="J88"/>
          <cell r="K88"/>
          <cell r="L88"/>
          <cell r="M88"/>
          <cell r="N88">
            <v>1</v>
          </cell>
          <cell r="O88">
            <v>1</v>
          </cell>
          <cell r="P88"/>
          <cell r="Q88"/>
          <cell r="R88"/>
          <cell r="S88"/>
          <cell r="T88"/>
          <cell r="U88">
            <v>2</v>
          </cell>
        </row>
        <row r="89">
          <cell r="H89" t="str">
            <v>105466-P.S.R. VALLE HERMOSO</v>
          </cell>
          <cell r="I89"/>
          <cell r="J89"/>
          <cell r="K89"/>
          <cell r="L89"/>
          <cell r="M89"/>
          <cell r="N89"/>
          <cell r="O89">
            <v>1</v>
          </cell>
          <cell r="P89"/>
          <cell r="Q89"/>
          <cell r="R89"/>
          <cell r="S89">
            <v>2</v>
          </cell>
          <cell r="T89"/>
          <cell r="U89">
            <v>3</v>
          </cell>
        </row>
        <row r="90">
          <cell r="H90" t="str">
            <v>105490-P.S.R. EL DURAZNO</v>
          </cell>
          <cell r="I90"/>
          <cell r="J90"/>
          <cell r="K90">
            <v>1</v>
          </cell>
          <cell r="L90"/>
          <cell r="M90"/>
          <cell r="N90"/>
          <cell r="O90"/>
          <cell r="P90"/>
          <cell r="Q90">
            <v>0</v>
          </cell>
          <cell r="R90">
            <v>1</v>
          </cell>
          <cell r="S90"/>
          <cell r="T90"/>
          <cell r="U90">
            <v>2</v>
          </cell>
        </row>
        <row r="91">
          <cell r="H91" t="str">
            <v>04304-MONTE PATRIA</v>
          </cell>
          <cell r="I91">
            <v>3</v>
          </cell>
          <cell r="J91">
            <v>0</v>
          </cell>
          <cell r="K91">
            <v>3</v>
          </cell>
          <cell r="L91">
            <v>6</v>
          </cell>
          <cell r="M91">
            <v>1</v>
          </cell>
          <cell r="N91">
            <v>5</v>
          </cell>
          <cell r="O91">
            <v>6</v>
          </cell>
          <cell r="P91">
            <v>3</v>
          </cell>
          <cell r="Q91">
            <v>3</v>
          </cell>
          <cell r="R91">
            <v>6</v>
          </cell>
          <cell r="S91">
            <v>4</v>
          </cell>
          <cell r="T91">
            <v>10</v>
          </cell>
          <cell r="U91">
            <v>50</v>
          </cell>
        </row>
        <row r="92">
          <cell r="H92" t="str">
            <v>105307-CES. RURAL MONTE PATRIA</v>
          </cell>
          <cell r="I92">
            <v>1</v>
          </cell>
          <cell r="J92">
            <v>0</v>
          </cell>
          <cell r="K92">
            <v>1</v>
          </cell>
          <cell r="L92"/>
          <cell r="M92">
            <v>1</v>
          </cell>
          <cell r="N92">
            <v>0</v>
          </cell>
          <cell r="O92">
            <v>1</v>
          </cell>
          <cell r="P92">
            <v>1</v>
          </cell>
          <cell r="Q92">
            <v>2</v>
          </cell>
          <cell r="R92">
            <v>1</v>
          </cell>
          <cell r="S92">
            <v>2</v>
          </cell>
          <cell r="T92">
            <v>1</v>
          </cell>
          <cell r="U92">
            <v>11</v>
          </cell>
        </row>
        <row r="93">
          <cell r="H93" t="str">
            <v>105311-CES. RURAL CHAÑARAL ALTO</v>
          </cell>
          <cell r="I93">
            <v>2</v>
          </cell>
          <cell r="J93"/>
          <cell r="K93"/>
          <cell r="L93"/>
          <cell r="M93"/>
          <cell r="N93"/>
          <cell r="O93"/>
          <cell r="P93"/>
          <cell r="Q93"/>
          <cell r="R93">
            <v>4</v>
          </cell>
          <cell r="S93">
            <v>1</v>
          </cell>
          <cell r="T93">
            <v>8</v>
          </cell>
          <cell r="U93">
            <v>15</v>
          </cell>
        </row>
        <row r="94">
          <cell r="H94" t="str">
            <v>105312-CES. RURAL CAREN</v>
          </cell>
          <cell r="I94"/>
          <cell r="J94"/>
          <cell r="K94">
            <v>2</v>
          </cell>
          <cell r="L94">
            <v>6</v>
          </cell>
          <cell r="M94"/>
          <cell r="N94">
            <v>4</v>
          </cell>
          <cell r="O94">
            <v>2</v>
          </cell>
          <cell r="P94">
            <v>1</v>
          </cell>
          <cell r="Q94">
            <v>1</v>
          </cell>
          <cell r="R94">
            <v>1</v>
          </cell>
          <cell r="S94"/>
          <cell r="T94"/>
          <cell r="U94">
            <v>17</v>
          </cell>
        </row>
        <row r="95">
          <cell r="H95" t="str">
            <v>105318-CES. RURAL EL PALQUI</v>
          </cell>
          <cell r="I95"/>
          <cell r="J95"/>
          <cell r="K95"/>
          <cell r="L95"/>
          <cell r="M95"/>
          <cell r="N95">
            <v>1</v>
          </cell>
          <cell r="O95">
            <v>3</v>
          </cell>
          <cell r="P95">
            <v>1</v>
          </cell>
          <cell r="Q95"/>
          <cell r="R95"/>
          <cell r="S95">
            <v>1</v>
          </cell>
          <cell r="T95">
            <v>1</v>
          </cell>
          <cell r="U95">
            <v>7</v>
          </cell>
        </row>
        <row r="96">
          <cell r="H96" t="str">
            <v>04304-PUNITAQUI</v>
          </cell>
          <cell r="I96">
            <v>6</v>
          </cell>
          <cell r="J96">
            <v>0</v>
          </cell>
          <cell r="K96">
            <v>3</v>
          </cell>
          <cell r="L96">
            <v>2</v>
          </cell>
          <cell r="M96"/>
          <cell r="N96">
            <v>0</v>
          </cell>
          <cell r="O96">
            <v>8</v>
          </cell>
          <cell r="P96">
            <v>4</v>
          </cell>
          <cell r="Q96">
            <v>3</v>
          </cell>
          <cell r="R96">
            <v>2</v>
          </cell>
          <cell r="S96">
            <v>1</v>
          </cell>
          <cell r="T96">
            <v>4</v>
          </cell>
          <cell r="U96">
            <v>33</v>
          </cell>
        </row>
        <row r="97">
          <cell r="H97" t="str">
            <v>105308-CES. RURAL PUNITAQUI</v>
          </cell>
          <cell r="I97">
            <v>6</v>
          </cell>
          <cell r="J97">
            <v>0</v>
          </cell>
          <cell r="K97">
            <v>3</v>
          </cell>
          <cell r="L97">
            <v>2</v>
          </cell>
          <cell r="M97"/>
          <cell r="N97">
            <v>0</v>
          </cell>
          <cell r="O97">
            <v>8</v>
          </cell>
          <cell r="P97">
            <v>4</v>
          </cell>
          <cell r="Q97">
            <v>3</v>
          </cell>
          <cell r="R97">
            <v>2</v>
          </cell>
          <cell r="S97">
            <v>1</v>
          </cell>
          <cell r="T97">
            <v>4</v>
          </cell>
          <cell r="U97">
            <v>33</v>
          </cell>
        </row>
        <row r="98">
          <cell r="H98" t="str">
            <v>04305-RIO HURTADO</v>
          </cell>
          <cell r="I98"/>
          <cell r="J98"/>
          <cell r="K98"/>
          <cell r="L98"/>
          <cell r="M98">
            <v>1</v>
          </cell>
          <cell r="N98"/>
          <cell r="O98"/>
          <cell r="P98"/>
          <cell r="Q98">
            <v>3</v>
          </cell>
          <cell r="R98"/>
          <cell r="S98"/>
          <cell r="T98">
            <v>2</v>
          </cell>
          <cell r="U98">
            <v>6</v>
          </cell>
        </row>
        <row r="99">
          <cell r="H99" t="str">
            <v>105310-CES. RURAL PICHASCA</v>
          </cell>
          <cell r="I99"/>
          <cell r="J99"/>
          <cell r="K99"/>
          <cell r="L99"/>
          <cell r="M99">
            <v>1</v>
          </cell>
          <cell r="N99"/>
          <cell r="O99"/>
          <cell r="P99"/>
          <cell r="Q99">
            <v>2</v>
          </cell>
          <cell r="R99"/>
          <cell r="S99"/>
          <cell r="T99"/>
          <cell r="U99">
            <v>3</v>
          </cell>
        </row>
        <row r="100">
          <cell r="H100" t="str">
            <v>105409-P.S.R. EL CHAÑAR</v>
          </cell>
          <cell r="I100"/>
          <cell r="J100"/>
          <cell r="K100"/>
          <cell r="L100"/>
          <cell r="M100"/>
          <cell r="N100"/>
          <cell r="O100"/>
          <cell r="P100"/>
          <cell r="Q100">
            <v>1</v>
          </cell>
          <cell r="R100"/>
          <cell r="S100"/>
          <cell r="T100">
            <v>2</v>
          </cell>
          <cell r="U100">
            <v>3</v>
          </cell>
        </row>
        <row r="101">
          <cell r="H101" t="str">
            <v>105503-P.S.R. TABAQUEROS</v>
          </cell>
          <cell r="I101"/>
          <cell r="J101"/>
          <cell r="K101"/>
          <cell r="L101"/>
          <cell r="M101"/>
          <cell r="N101"/>
          <cell r="O101"/>
          <cell r="P101"/>
          <cell r="Q101">
            <v>0</v>
          </cell>
          <cell r="R101"/>
          <cell r="S101"/>
          <cell r="T101"/>
          <cell r="U101">
            <v>0</v>
          </cell>
        </row>
        <row r="102">
          <cell r="H102" t="str">
            <v>Total general</v>
          </cell>
          <cell r="I102">
            <v>367</v>
          </cell>
          <cell r="J102">
            <v>334</v>
          </cell>
          <cell r="K102">
            <v>407</v>
          </cell>
          <cell r="L102">
            <v>348</v>
          </cell>
          <cell r="M102">
            <v>371</v>
          </cell>
          <cell r="N102">
            <v>417</v>
          </cell>
          <cell r="O102">
            <v>497</v>
          </cell>
          <cell r="P102">
            <v>430</v>
          </cell>
          <cell r="Q102">
            <v>374</v>
          </cell>
          <cell r="R102">
            <v>431</v>
          </cell>
          <cell r="S102">
            <v>430</v>
          </cell>
          <cell r="T102">
            <v>436</v>
          </cell>
          <cell r="U102">
            <v>4842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105</v>
          </cell>
          <cell r="M5">
            <v>125</v>
          </cell>
          <cell r="N5">
            <v>132</v>
          </cell>
          <cell r="O5">
            <v>210</v>
          </cell>
          <cell r="P5">
            <v>113</v>
          </cell>
          <cell r="Q5">
            <v>135</v>
          </cell>
          <cell r="R5">
            <v>142</v>
          </cell>
          <cell r="S5">
            <v>163</v>
          </cell>
          <cell r="T5">
            <v>135</v>
          </cell>
          <cell r="U5">
            <v>1659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/>
          <cell r="R6"/>
          <cell r="S6"/>
          <cell r="T6"/>
          <cell r="U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81</v>
          </cell>
          <cell r="S7">
            <v>109</v>
          </cell>
          <cell r="T7">
            <v>60</v>
          </cell>
          <cell r="U7">
            <v>925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22</v>
          </cell>
          <cell r="S8">
            <v>30</v>
          </cell>
          <cell r="T8">
            <v>39</v>
          </cell>
          <cell r="U8">
            <v>342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</v>
          </cell>
          <cell r="S9">
            <v>1</v>
          </cell>
          <cell r="T9">
            <v>6</v>
          </cell>
          <cell r="U9">
            <v>99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2</v>
          </cell>
          <cell r="S10">
            <v>6</v>
          </cell>
          <cell r="T10">
            <v>4</v>
          </cell>
          <cell r="U10">
            <v>53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5</v>
          </cell>
          <cell r="S11">
            <v>1</v>
          </cell>
          <cell r="T11">
            <v>6</v>
          </cell>
          <cell r="U11">
            <v>73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12</v>
          </cell>
          <cell r="S12">
            <v>4</v>
          </cell>
          <cell r="T12">
            <v>8</v>
          </cell>
          <cell r="U12">
            <v>61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9</v>
          </cell>
          <cell r="S13">
            <v>10</v>
          </cell>
          <cell r="T13">
            <v>9</v>
          </cell>
          <cell r="U13">
            <v>85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0</v>
          </cell>
          <cell r="R14"/>
          <cell r="S14">
            <v>1</v>
          </cell>
          <cell r="T14"/>
          <cell r="U14">
            <v>5</v>
          </cell>
        </row>
        <row r="15">
          <cell r="H15" t="str">
            <v>105401-P.S.R. LAS ROJAS</v>
          </cell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>
            <v>1</v>
          </cell>
          <cell r="U15">
            <v>1</v>
          </cell>
        </row>
        <row r="16">
          <cell r="H16" t="str">
            <v>105402-P.S.R. EL ROMERO</v>
          </cell>
          <cell r="I16"/>
          <cell r="J16"/>
          <cell r="K16"/>
          <cell r="L16"/>
          <cell r="M16"/>
          <cell r="N16"/>
          <cell r="O16">
            <v>1</v>
          </cell>
          <cell r="P16"/>
          <cell r="Q16"/>
          <cell r="R16">
            <v>1</v>
          </cell>
          <cell r="S16">
            <v>0</v>
          </cell>
          <cell r="T16">
            <v>1</v>
          </cell>
          <cell r="U16">
            <v>3</v>
          </cell>
        </row>
        <row r="17">
          <cell r="H17" t="str">
            <v>105499-P.S.R. LAMBERT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>
            <v>1</v>
          </cell>
          <cell r="S17"/>
          <cell r="T17">
            <v>1</v>
          </cell>
          <cell r="U17">
            <v>2</v>
          </cell>
        </row>
        <row r="18">
          <cell r="H18" t="str">
            <v>105700-CECOF VILLA EL INDIO</v>
          </cell>
          <cell r="I18"/>
          <cell r="J18">
            <v>1</v>
          </cell>
          <cell r="K18"/>
          <cell r="L18">
            <v>2</v>
          </cell>
          <cell r="M18">
            <v>2</v>
          </cell>
          <cell r="N18"/>
          <cell r="O18"/>
          <cell r="P18"/>
          <cell r="Q18"/>
          <cell r="R18">
            <v>1</v>
          </cell>
          <cell r="S18">
            <v>1</v>
          </cell>
          <cell r="T18"/>
          <cell r="U18">
            <v>7</v>
          </cell>
        </row>
        <row r="19">
          <cell r="H19" t="str">
            <v>105701-CECOF VILLA ALEMANIA</v>
          </cell>
          <cell r="I19"/>
          <cell r="J19"/>
          <cell r="K19"/>
          <cell r="L19"/>
          <cell r="M19"/>
          <cell r="N19">
            <v>1</v>
          </cell>
          <cell r="O19">
            <v>1</v>
          </cell>
          <cell r="P19"/>
          <cell r="Q19"/>
          <cell r="R19"/>
          <cell r="S19"/>
          <cell r="T19"/>
          <cell r="U19">
            <v>2</v>
          </cell>
        </row>
        <row r="20">
          <cell r="H20" t="str">
            <v>105702-CECOF VILLA LAMBERT</v>
          </cell>
          <cell r="I20">
            <v>1</v>
          </cell>
          <cell r="J20"/>
          <cell r="K20"/>
          <cell r="L20"/>
          <cell r="M20"/>
          <cell r="N20"/>
          <cell r="O20"/>
          <cell r="P20"/>
          <cell r="Q20"/>
          <cell r="R20"/>
          <cell r="S20"/>
          <cell r="T20"/>
          <cell r="U20">
            <v>1</v>
          </cell>
        </row>
        <row r="21">
          <cell r="H21" t="str">
            <v>04102-COQUIMBO</v>
          </cell>
          <cell r="I21">
            <v>140</v>
          </cell>
          <cell r="J21">
            <v>108</v>
          </cell>
          <cell r="K21">
            <v>165</v>
          </cell>
          <cell r="L21">
            <v>107</v>
          </cell>
          <cell r="M21">
            <v>144</v>
          </cell>
          <cell r="N21">
            <v>164</v>
          </cell>
          <cell r="O21">
            <v>140</v>
          </cell>
          <cell r="P21">
            <v>152</v>
          </cell>
          <cell r="Q21">
            <v>127</v>
          </cell>
          <cell r="R21">
            <v>144</v>
          </cell>
          <cell r="S21">
            <v>140</v>
          </cell>
          <cell r="T21">
            <v>121</v>
          </cell>
          <cell r="U21">
            <v>1652</v>
          </cell>
        </row>
        <row r="22">
          <cell r="H22" t="str">
            <v>105101-HOSPITAL COQUIMBO</v>
          </cell>
          <cell r="I22">
            <v>57</v>
          </cell>
          <cell r="J22">
            <v>33</v>
          </cell>
          <cell r="K22">
            <v>67</v>
          </cell>
          <cell r="L22"/>
          <cell r="M22">
            <v>55</v>
          </cell>
          <cell r="N22">
            <v>88</v>
          </cell>
          <cell r="O22">
            <v>60</v>
          </cell>
          <cell r="P22">
            <v>69</v>
          </cell>
          <cell r="Q22">
            <v>51</v>
          </cell>
          <cell r="R22">
            <v>85</v>
          </cell>
          <cell r="S22">
            <v>90</v>
          </cell>
          <cell r="T22">
            <v>65</v>
          </cell>
          <cell r="U22">
            <v>720</v>
          </cell>
        </row>
        <row r="23">
          <cell r="H23" t="str">
            <v>105303-CES. SAN JUAN</v>
          </cell>
          <cell r="I23">
            <v>7</v>
          </cell>
          <cell r="J23">
            <v>5</v>
          </cell>
          <cell r="K23">
            <v>15</v>
          </cell>
          <cell r="L23">
            <v>21</v>
          </cell>
          <cell r="M23">
            <v>0</v>
          </cell>
          <cell r="N23">
            <v>7</v>
          </cell>
          <cell r="O23">
            <v>10</v>
          </cell>
          <cell r="P23">
            <v>15</v>
          </cell>
          <cell r="Q23">
            <v>12</v>
          </cell>
          <cell r="R23">
            <v>11</v>
          </cell>
          <cell r="S23">
            <v>5</v>
          </cell>
          <cell r="T23">
            <v>0</v>
          </cell>
          <cell r="U23">
            <v>108</v>
          </cell>
        </row>
        <row r="24">
          <cell r="H24" t="str">
            <v>105304-CES. SANTA CECILIA</v>
          </cell>
          <cell r="I24">
            <v>11</v>
          </cell>
          <cell r="J24">
            <v>5</v>
          </cell>
          <cell r="K24">
            <v>11</v>
          </cell>
          <cell r="L24">
            <v>10</v>
          </cell>
          <cell r="M24">
            <v>17</v>
          </cell>
          <cell r="N24">
            <v>10</v>
          </cell>
          <cell r="O24">
            <v>13</v>
          </cell>
          <cell r="P24">
            <v>11</v>
          </cell>
          <cell r="Q24">
            <v>10</v>
          </cell>
          <cell r="R24">
            <v>8</v>
          </cell>
          <cell r="S24">
            <v>8</v>
          </cell>
          <cell r="T24">
            <v>19</v>
          </cell>
          <cell r="U24">
            <v>133</v>
          </cell>
        </row>
        <row r="25">
          <cell r="H25" t="str">
            <v>105305-CES. TIERRAS BLANCAS</v>
          </cell>
          <cell r="I25">
            <v>1</v>
          </cell>
          <cell r="J25">
            <v>3</v>
          </cell>
          <cell r="K25">
            <v>9</v>
          </cell>
          <cell r="L25">
            <v>3</v>
          </cell>
          <cell r="M25">
            <v>12</v>
          </cell>
          <cell r="N25">
            <v>4</v>
          </cell>
          <cell r="O25">
            <v>3</v>
          </cell>
          <cell r="P25">
            <v>7</v>
          </cell>
          <cell r="Q25">
            <v>6</v>
          </cell>
          <cell r="R25">
            <v>4</v>
          </cell>
          <cell r="S25">
            <v>1</v>
          </cell>
          <cell r="T25">
            <v>9</v>
          </cell>
          <cell r="U25">
            <v>62</v>
          </cell>
        </row>
        <row r="26">
          <cell r="H26" t="str">
            <v>105321-CES. RURAL  TONGOY</v>
          </cell>
          <cell r="I26"/>
          <cell r="J26">
            <v>6</v>
          </cell>
          <cell r="K26">
            <v>2</v>
          </cell>
          <cell r="L26">
            <v>3</v>
          </cell>
          <cell r="M26">
            <v>3</v>
          </cell>
          <cell r="N26"/>
          <cell r="O26">
            <v>2</v>
          </cell>
          <cell r="P26">
            <v>0</v>
          </cell>
          <cell r="Q26"/>
          <cell r="R26"/>
          <cell r="S26">
            <v>4</v>
          </cell>
          <cell r="T26">
            <v>0</v>
          </cell>
          <cell r="U26">
            <v>20</v>
          </cell>
        </row>
        <row r="27">
          <cell r="H27" t="str">
            <v>105323-CES. DR. SERGIO AGUILAR</v>
          </cell>
          <cell r="I27">
            <v>54</v>
          </cell>
          <cell r="J27">
            <v>46</v>
          </cell>
          <cell r="K27">
            <v>57</v>
          </cell>
          <cell r="L27">
            <v>59</v>
          </cell>
          <cell r="M27">
            <v>49</v>
          </cell>
          <cell r="N27">
            <v>47</v>
          </cell>
          <cell r="O27">
            <v>47</v>
          </cell>
          <cell r="P27">
            <v>47</v>
          </cell>
          <cell r="Q27">
            <v>40</v>
          </cell>
          <cell r="R27">
            <v>32</v>
          </cell>
          <cell r="S27">
            <v>29</v>
          </cell>
          <cell r="T27">
            <v>25</v>
          </cell>
          <cell r="U27">
            <v>532</v>
          </cell>
        </row>
        <row r="28">
          <cell r="H28" t="str">
            <v>105405-P.S.R. GUANAQUEROS</v>
          </cell>
          <cell r="I28">
            <v>3</v>
          </cell>
          <cell r="J28">
            <v>2</v>
          </cell>
          <cell r="K28">
            <v>1</v>
          </cell>
          <cell r="L28">
            <v>2</v>
          </cell>
          <cell r="M28">
            <v>1</v>
          </cell>
          <cell r="N28"/>
          <cell r="O28"/>
          <cell r="P28"/>
          <cell r="Q28">
            <v>1</v>
          </cell>
          <cell r="R28"/>
          <cell r="S28"/>
          <cell r="T28"/>
          <cell r="U28">
            <v>10</v>
          </cell>
        </row>
        <row r="29">
          <cell r="H29" t="str">
            <v>105406-P.S.R. PAN DE AZUCAR</v>
          </cell>
          <cell r="I29">
            <v>2</v>
          </cell>
          <cell r="J29">
            <v>2</v>
          </cell>
          <cell r="K29">
            <v>0</v>
          </cell>
          <cell r="L29">
            <v>3</v>
          </cell>
          <cell r="M29">
            <v>2</v>
          </cell>
          <cell r="N29">
            <v>3</v>
          </cell>
          <cell r="O29">
            <v>4</v>
          </cell>
          <cell r="P29"/>
          <cell r="Q29">
            <v>2</v>
          </cell>
          <cell r="R29">
            <v>2</v>
          </cell>
          <cell r="S29">
            <v>3</v>
          </cell>
          <cell r="T29">
            <v>3</v>
          </cell>
          <cell r="U29">
            <v>26</v>
          </cell>
        </row>
        <row r="30">
          <cell r="H30" t="str">
            <v>105705-CECOF EL ALBA</v>
          </cell>
          <cell r="I30">
            <v>2</v>
          </cell>
          <cell r="J30">
            <v>2</v>
          </cell>
          <cell r="K30">
            <v>1</v>
          </cell>
          <cell r="L30">
            <v>3</v>
          </cell>
          <cell r="M30">
            <v>0</v>
          </cell>
          <cell r="N30">
            <v>1</v>
          </cell>
          <cell r="O30">
            <v>1</v>
          </cell>
          <cell r="P30">
            <v>2</v>
          </cell>
          <cell r="Q30">
            <v>2</v>
          </cell>
          <cell r="R30">
            <v>1</v>
          </cell>
          <cell r="S30"/>
          <cell r="T30"/>
          <cell r="U30">
            <v>15</v>
          </cell>
        </row>
        <row r="31">
          <cell r="H31" t="str">
            <v>200273-CECOF PUNTA MIRA</v>
          </cell>
          <cell r="I31">
            <v>3</v>
          </cell>
          <cell r="J31">
            <v>4</v>
          </cell>
          <cell r="K31">
            <v>2</v>
          </cell>
          <cell r="L31">
            <v>3</v>
          </cell>
          <cell r="M31">
            <v>5</v>
          </cell>
          <cell r="N31">
            <v>4</v>
          </cell>
          <cell r="O31"/>
          <cell r="P31">
            <v>1</v>
          </cell>
          <cell r="Q31">
            <v>3</v>
          </cell>
          <cell r="R31">
            <v>1</v>
          </cell>
          <cell r="S31">
            <v>0</v>
          </cell>
          <cell r="T31">
            <v>0</v>
          </cell>
          <cell r="U31">
            <v>26</v>
          </cell>
        </row>
        <row r="32">
          <cell r="H32" t="str">
            <v>04103-ANDACOLLO</v>
          </cell>
          <cell r="I32">
            <v>0</v>
          </cell>
          <cell r="J32">
            <v>5</v>
          </cell>
          <cell r="K32">
            <v>4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/>
          <cell r="R32">
            <v>2</v>
          </cell>
          <cell r="S32">
            <v>2</v>
          </cell>
          <cell r="T32">
            <v>3</v>
          </cell>
          <cell r="U32">
            <v>16</v>
          </cell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/>
          <cell r="R33">
            <v>2</v>
          </cell>
          <cell r="S33">
            <v>2</v>
          </cell>
          <cell r="T33">
            <v>3</v>
          </cell>
          <cell r="U33">
            <v>16</v>
          </cell>
        </row>
        <row r="34">
          <cell r="H34" t="str">
            <v>04104-LA HIGUERA</v>
          </cell>
          <cell r="I34"/>
          <cell r="J34"/>
          <cell r="K34"/>
          <cell r="L34">
            <v>5</v>
          </cell>
          <cell r="M34">
            <v>0</v>
          </cell>
          <cell r="N34">
            <v>2</v>
          </cell>
          <cell r="O34">
            <v>0</v>
          </cell>
          <cell r="P34">
            <v>2</v>
          </cell>
          <cell r="Q34">
            <v>3</v>
          </cell>
          <cell r="R34"/>
          <cell r="S34">
            <v>0</v>
          </cell>
          <cell r="T34">
            <v>0</v>
          </cell>
          <cell r="U34">
            <v>12</v>
          </cell>
        </row>
        <row r="35">
          <cell r="H35" t="str">
            <v>105314-CES. LA HIGUERA</v>
          </cell>
          <cell r="I35"/>
          <cell r="J35"/>
          <cell r="K35"/>
          <cell r="L35">
            <v>2</v>
          </cell>
          <cell r="M35">
            <v>0</v>
          </cell>
          <cell r="N35">
            <v>2</v>
          </cell>
          <cell r="O35">
            <v>0</v>
          </cell>
          <cell r="P35">
            <v>1</v>
          </cell>
          <cell r="Q35">
            <v>3</v>
          </cell>
          <cell r="R35"/>
          <cell r="S35">
            <v>0</v>
          </cell>
          <cell r="T35">
            <v>0</v>
          </cell>
          <cell r="U35">
            <v>8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1</v>
          </cell>
          <cell r="M36"/>
          <cell r="N36">
            <v>0</v>
          </cell>
          <cell r="O36"/>
          <cell r="P36"/>
          <cell r="Q36"/>
          <cell r="R36"/>
          <cell r="S36">
            <v>0</v>
          </cell>
          <cell r="T36"/>
          <cell r="U36">
            <v>1</v>
          </cell>
        </row>
        <row r="37">
          <cell r="H37" t="str">
            <v>105505-P.S.R. LOS CHOROS</v>
          </cell>
          <cell r="I37"/>
          <cell r="J37"/>
          <cell r="K37"/>
          <cell r="L37">
            <v>2</v>
          </cell>
          <cell r="M37"/>
          <cell r="N37"/>
          <cell r="O37"/>
          <cell r="P37">
            <v>1</v>
          </cell>
          <cell r="Q37"/>
          <cell r="R37"/>
          <cell r="S37">
            <v>0</v>
          </cell>
          <cell r="T37"/>
          <cell r="U37">
            <v>3</v>
          </cell>
        </row>
        <row r="38">
          <cell r="H38" t="str">
            <v>105506-P.S.R. EL TRAPICHE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>
            <v>0</v>
          </cell>
          <cell r="T38"/>
          <cell r="U38">
            <v>0</v>
          </cell>
        </row>
        <row r="39">
          <cell r="H39" t="str">
            <v>04105-PAIHUANO</v>
          </cell>
          <cell r="I39"/>
          <cell r="J39"/>
          <cell r="K39">
            <v>1</v>
          </cell>
          <cell r="L39">
            <v>5</v>
          </cell>
          <cell r="M39">
            <v>1</v>
          </cell>
          <cell r="N39">
            <v>1</v>
          </cell>
          <cell r="O39">
            <v>0</v>
          </cell>
          <cell r="P39">
            <v>0</v>
          </cell>
          <cell r="Q39">
            <v>0</v>
          </cell>
          <cell r="R39"/>
          <cell r="S39">
            <v>0</v>
          </cell>
          <cell r="T39">
            <v>0</v>
          </cell>
          <cell r="U39">
            <v>8</v>
          </cell>
        </row>
        <row r="40">
          <cell r="H40" t="str">
            <v>105306-CES. PAIHUANO</v>
          </cell>
          <cell r="I40"/>
          <cell r="J40"/>
          <cell r="K40">
            <v>1</v>
          </cell>
          <cell r="L40">
            <v>5</v>
          </cell>
          <cell r="M40">
            <v>1</v>
          </cell>
          <cell r="N40">
            <v>1</v>
          </cell>
          <cell r="O40">
            <v>0</v>
          </cell>
          <cell r="P40"/>
          <cell r="Q40"/>
          <cell r="R40"/>
          <cell r="S40">
            <v>0</v>
          </cell>
          <cell r="T40">
            <v>0</v>
          </cell>
          <cell r="U40">
            <v>8</v>
          </cell>
        </row>
        <row r="41">
          <cell r="H41" t="str">
            <v>105477-P.S.R. PISCO ELQUI</v>
          </cell>
          <cell r="I41"/>
          <cell r="J41"/>
          <cell r="K41"/>
          <cell r="L41"/>
          <cell r="M41"/>
          <cell r="N41"/>
          <cell r="O41"/>
          <cell r="P41">
            <v>0</v>
          </cell>
          <cell r="Q41">
            <v>0</v>
          </cell>
          <cell r="R41"/>
          <cell r="S41"/>
          <cell r="T41"/>
          <cell r="U41">
            <v>0</v>
          </cell>
        </row>
        <row r="42">
          <cell r="H42" t="str">
            <v>04106-VICUÑA</v>
          </cell>
          <cell r="I42">
            <v>4</v>
          </cell>
          <cell r="J42">
            <v>4</v>
          </cell>
          <cell r="K42">
            <v>8</v>
          </cell>
          <cell r="L42">
            <v>13</v>
          </cell>
          <cell r="M42">
            <v>3</v>
          </cell>
          <cell r="N42">
            <v>10</v>
          </cell>
          <cell r="O42">
            <v>10</v>
          </cell>
          <cell r="P42">
            <v>14</v>
          </cell>
          <cell r="Q42">
            <v>8</v>
          </cell>
          <cell r="R42">
            <v>9</v>
          </cell>
          <cell r="S42">
            <v>17</v>
          </cell>
          <cell r="T42">
            <v>39</v>
          </cell>
          <cell r="U42">
            <v>139</v>
          </cell>
        </row>
        <row r="43">
          <cell r="H43" t="str">
            <v>105107-HOSPITAL VICUÑA</v>
          </cell>
          <cell r="I43"/>
          <cell r="J43"/>
          <cell r="K43">
            <v>5</v>
          </cell>
          <cell r="L43">
            <v>9</v>
          </cell>
          <cell r="M43">
            <v>1</v>
          </cell>
          <cell r="N43">
            <v>8</v>
          </cell>
          <cell r="O43">
            <v>6</v>
          </cell>
          <cell r="P43">
            <v>11</v>
          </cell>
          <cell r="Q43">
            <v>8</v>
          </cell>
          <cell r="R43">
            <v>5</v>
          </cell>
          <cell r="S43">
            <v>12</v>
          </cell>
          <cell r="T43">
            <v>36</v>
          </cell>
          <cell r="U43">
            <v>101</v>
          </cell>
        </row>
        <row r="44">
          <cell r="H44" t="str">
            <v>105467-P.S.R. DIAGUITAS</v>
          </cell>
          <cell r="I44">
            <v>1</v>
          </cell>
          <cell r="J44">
            <v>1</v>
          </cell>
          <cell r="K44"/>
          <cell r="L44">
            <v>1</v>
          </cell>
          <cell r="M44">
            <v>2</v>
          </cell>
          <cell r="N44">
            <v>1</v>
          </cell>
          <cell r="O44">
            <v>1</v>
          </cell>
          <cell r="P44">
            <v>1</v>
          </cell>
          <cell r="Q44"/>
          <cell r="R44"/>
          <cell r="S44"/>
          <cell r="T44"/>
          <cell r="U44">
            <v>8</v>
          </cell>
        </row>
        <row r="45">
          <cell r="H45" t="str">
            <v>105468-P.S.R. EL MOLLE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>
            <v>1</v>
          </cell>
          <cell r="S45">
            <v>1</v>
          </cell>
          <cell r="T45"/>
          <cell r="U45">
            <v>2</v>
          </cell>
        </row>
        <row r="46">
          <cell r="H46" t="str">
            <v>105469-P.S.R. EL TAMBO</v>
          </cell>
          <cell r="I46">
            <v>2</v>
          </cell>
          <cell r="J46">
            <v>2</v>
          </cell>
          <cell r="K46"/>
          <cell r="L46"/>
          <cell r="M46"/>
          <cell r="N46"/>
          <cell r="O46"/>
          <cell r="P46"/>
          <cell r="Q46">
            <v>0</v>
          </cell>
          <cell r="R46">
            <v>3</v>
          </cell>
          <cell r="S46">
            <v>1</v>
          </cell>
          <cell r="T46"/>
          <cell r="U46">
            <v>8</v>
          </cell>
        </row>
        <row r="47">
          <cell r="H47" t="str">
            <v>105471-P.S.R. PERALILLO</v>
          </cell>
          <cell r="I47">
            <v>1</v>
          </cell>
          <cell r="J47">
            <v>1</v>
          </cell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>
            <v>2</v>
          </cell>
        </row>
        <row r="48">
          <cell r="H48" t="str">
            <v>105473-P.S.R. TALCUNA</v>
          </cell>
          <cell r="I48"/>
          <cell r="J48"/>
          <cell r="K48">
            <v>1</v>
          </cell>
          <cell r="L48">
            <v>1</v>
          </cell>
          <cell r="M48"/>
          <cell r="N48"/>
          <cell r="O48">
            <v>1</v>
          </cell>
          <cell r="P48">
            <v>1</v>
          </cell>
          <cell r="Q48"/>
          <cell r="R48"/>
          <cell r="S48">
            <v>2</v>
          </cell>
          <cell r="T48">
            <v>2</v>
          </cell>
          <cell r="U48">
            <v>8</v>
          </cell>
        </row>
        <row r="49">
          <cell r="H49" t="str">
            <v>105502-P.S.R. CALINGASTA</v>
          </cell>
          <cell r="I49"/>
          <cell r="J49"/>
          <cell r="K49">
            <v>2</v>
          </cell>
          <cell r="L49">
            <v>2</v>
          </cell>
          <cell r="M49"/>
          <cell r="N49">
            <v>1</v>
          </cell>
          <cell r="O49">
            <v>2</v>
          </cell>
          <cell r="P49">
            <v>1</v>
          </cell>
          <cell r="Q49"/>
          <cell r="R49"/>
          <cell r="S49">
            <v>1</v>
          </cell>
          <cell r="T49">
            <v>1</v>
          </cell>
          <cell r="U49">
            <v>10</v>
          </cell>
        </row>
        <row r="50">
          <cell r="H50" t="str">
            <v>04201-ILLAPEL</v>
          </cell>
          <cell r="I50">
            <v>16</v>
          </cell>
          <cell r="J50">
            <v>18</v>
          </cell>
          <cell r="K50">
            <v>19</v>
          </cell>
          <cell r="L50">
            <v>10</v>
          </cell>
          <cell r="M50">
            <v>26</v>
          </cell>
          <cell r="N50">
            <v>35</v>
          </cell>
          <cell r="O50">
            <v>31</v>
          </cell>
          <cell r="P50">
            <v>29</v>
          </cell>
          <cell r="Q50">
            <v>20</v>
          </cell>
          <cell r="R50">
            <v>18</v>
          </cell>
          <cell r="S50">
            <v>30</v>
          </cell>
          <cell r="T50">
            <v>27</v>
          </cell>
          <cell r="U50">
            <v>279</v>
          </cell>
        </row>
        <row r="51">
          <cell r="H51" t="str">
            <v>105103-HOSPITAL ILLAPEL</v>
          </cell>
          <cell r="I51">
            <v>13</v>
          </cell>
          <cell r="J51">
            <v>16</v>
          </cell>
          <cell r="K51">
            <v>19</v>
          </cell>
          <cell r="L51">
            <v>10</v>
          </cell>
          <cell r="M51">
            <v>24</v>
          </cell>
          <cell r="N51">
            <v>29</v>
          </cell>
          <cell r="O51">
            <v>31</v>
          </cell>
          <cell r="P51">
            <v>26</v>
          </cell>
          <cell r="Q51">
            <v>18</v>
          </cell>
          <cell r="R51">
            <v>15</v>
          </cell>
          <cell r="S51">
            <v>28</v>
          </cell>
          <cell r="T51">
            <v>27</v>
          </cell>
          <cell r="U51">
            <v>256</v>
          </cell>
        </row>
        <row r="52">
          <cell r="H52" t="str">
            <v>105326-CESFAM SAN RAFAEL</v>
          </cell>
          <cell r="I52">
            <v>3</v>
          </cell>
          <cell r="J52">
            <v>2</v>
          </cell>
          <cell r="K52"/>
          <cell r="L52"/>
          <cell r="M52">
            <v>0</v>
          </cell>
          <cell r="N52">
            <v>6</v>
          </cell>
          <cell r="O52">
            <v>0</v>
          </cell>
          <cell r="P52">
            <v>3</v>
          </cell>
          <cell r="Q52">
            <v>2</v>
          </cell>
          <cell r="R52">
            <v>3</v>
          </cell>
          <cell r="S52">
            <v>2</v>
          </cell>
          <cell r="T52">
            <v>0</v>
          </cell>
          <cell r="U52">
            <v>21</v>
          </cell>
        </row>
        <row r="53">
          <cell r="H53" t="str">
            <v>105485-P.S.R. PLAN DE HORNOS</v>
          </cell>
          <cell r="I53"/>
          <cell r="J53"/>
          <cell r="K53"/>
          <cell r="L53"/>
          <cell r="M53">
            <v>2</v>
          </cell>
          <cell r="N53"/>
          <cell r="O53"/>
          <cell r="P53"/>
          <cell r="Q53"/>
          <cell r="R53"/>
          <cell r="S53"/>
          <cell r="T53"/>
          <cell r="U53">
            <v>2</v>
          </cell>
        </row>
        <row r="54">
          <cell r="H54" t="str">
            <v>04202-CANELA</v>
          </cell>
          <cell r="I54">
            <v>12</v>
          </cell>
          <cell r="J54">
            <v>10</v>
          </cell>
          <cell r="K54">
            <v>11</v>
          </cell>
          <cell r="L54">
            <v>8</v>
          </cell>
          <cell r="M54">
            <v>4</v>
          </cell>
          <cell r="N54">
            <v>5</v>
          </cell>
          <cell r="O54">
            <v>5</v>
          </cell>
          <cell r="P54">
            <v>6</v>
          </cell>
          <cell r="Q54">
            <v>3</v>
          </cell>
          <cell r="R54">
            <v>1</v>
          </cell>
          <cell r="S54">
            <v>2</v>
          </cell>
          <cell r="T54">
            <v>2</v>
          </cell>
          <cell r="U54">
            <v>69</v>
          </cell>
        </row>
        <row r="55">
          <cell r="H55" t="str">
            <v>105309-CES. RURAL CANELA</v>
          </cell>
          <cell r="I55">
            <v>12</v>
          </cell>
          <cell r="J55">
            <v>10</v>
          </cell>
          <cell r="K55">
            <v>11</v>
          </cell>
          <cell r="L55">
            <v>8</v>
          </cell>
          <cell r="M55">
            <v>4</v>
          </cell>
          <cell r="N55">
            <v>5</v>
          </cell>
          <cell r="O55">
            <v>5</v>
          </cell>
          <cell r="P55">
            <v>6</v>
          </cell>
          <cell r="Q55">
            <v>3</v>
          </cell>
          <cell r="R55">
            <v>1</v>
          </cell>
          <cell r="S55">
            <v>2</v>
          </cell>
          <cell r="T55">
            <v>2</v>
          </cell>
          <cell r="U55">
            <v>69</v>
          </cell>
        </row>
        <row r="56">
          <cell r="H56" t="str">
            <v>04203-LOS VILOS</v>
          </cell>
          <cell r="I56">
            <v>12</v>
          </cell>
          <cell r="J56">
            <v>7</v>
          </cell>
          <cell r="K56">
            <v>8</v>
          </cell>
          <cell r="L56">
            <v>38</v>
          </cell>
          <cell r="M56">
            <v>8</v>
          </cell>
          <cell r="N56">
            <v>1</v>
          </cell>
          <cell r="O56">
            <v>4</v>
          </cell>
          <cell r="P56">
            <v>11</v>
          </cell>
          <cell r="Q56">
            <v>15</v>
          </cell>
          <cell r="R56">
            <v>18</v>
          </cell>
          <cell r="S56">
            <v>1</v>
          </cell>
          <cell r="T56">
            <v>1</v>
          </cell>
          <cell r="U56">
            <v>124</v>
          </cell>
        </row>
        <row r="57">
          <cell r="H57" t="str">
            <v>105108-HOSPITAL LOS VILOS</v>
          </cell>
          <cell r="I57">
            <v>12</v>
          </cell>
          <cell r="J57">
            <v>7</v>
          </cell>
          <cell r="K57">
            <v>8</v>
          </cell>
          <cell r="L57">
            <v>30</v>
          </cell>
          <cell r="M57">
            <v>6</v>
          </cell>
          <cell r="N57"/>
          <cell r="O57">
            <v>4</v>
          </cell>
          <cell r="P57">
            <v>10</v>
          </cell>
          <cell r="Q57">
            <v>14</v>
          </cell>
          <cell r="R57">
            <v>8</v>
          </cell>
          <cell r="S57">
            <v>0</v>
          </cell>
          <cell r="T57">
            <v>0</v>
          </cell>
          <cell r="U57">
            <v>99</v>
          </cell>
        </row>
        <row r="58">
          <cell r="H58" t="str">
            <v xml:space="preserve">105478-P.S.R. CAIMANES                   </v>
          </cell>
          <cell r="I58"/>
          <cell r="J58"/>
          <cell r="K58"/>
          <cell r="L58">
            <v>2</v>
          </cell>
          <cell r="M58">
            <v>1</v>
          </cell>
          <cell r="N58"/>
          <cell r="O58"/>
          <cell r="P58">
            <v>1</v>
          </cell>
          <cell r="Q58"/>
          <cell r="R58">
            <v>10</v>
          </cell>
          <cell r="S58"/>
          <cell r="T58">
            <v>1</v>
          </cell>
          <cell r="U58">
            <v>15</v>
          </cell>
        </row>
        <row r="59">
          <cell r="H59" t="str">
            <v>105479-P.S.R. GUANGUALI</v>
          </cell>
          <cell r="I59"/>
          <cell r="J59"/>
          <cell r="K59"/>
          <cell r="L59"/>
          <cell r="M59"/>
          <cell r="N59"/>
          <cell r="O59"/>
          <cell r="P59"/>
          <cell r="Q59"/>
          <cell r="R59"/>
          <cell r="S59">
            <v>1</v>
          </cell>
          <cell r="T59"/>
          <cell r="U59">
            <v>1</v>
          </cell>
        </row>
        <row r="60">
          <cell r="H60" t="str">
            <v>105480-P.S.R. QUILIMARI</v>
          </cell>
          <cell r="I60"/>
          <cell r="J60"/>
          <cell r="K60"/>
          <cell r="L60">
            <v>6</v>
          </cell>
          <cell r="M60"/>
          <cell r="N60">
            <v>1</v>
          </cell>
          <cell r="O60"/>
          <cell r="P60"/>
          <cell r="Q60">
            <v>1</v>
          </cell>
          <cell r="R60"/>
          <cell r="S60"/>
          <cell r="T60"/>
          <cell r="U60">
            <v>8</v>
          </cell>
        </row>
        <row r="61">
          <cell r="H61" t="str">
            <v>105511-P.S.R. LOS CONDORES</v>
          </cell>
          <cell r="I61"/>
          <cell r="J61"/>
          <cell r="K61"/>
          <cell r="L61"/>
          <cell r="M61">
            <v>1</v>
          </cell>
          <cell r="N61"/>
          <cell r="O61"/>
          <cell r="P61"/>
          <cell r="Q61"/>
          <cell r="R61"/>
          <cell r="S61"/>
          <cell r="T61"/>
          <cell r="U61">
            <v>1</v>
          </cell>
        </row>
        <row r="62">
          <cell r="H62" t="str">
            <v>04204-SALAMANCA</v>
          </cell>
          <cell r="I62">
            <v>8</v>
          </cell>
          <cell r="J62">
            <v>7</v>
          </cell>
          <cell r="K62">
            <v>16</v>
          </cell>
          <cell r="L62">
            <v>2</v>
          </cell>
          <cell r="M62">
            <v>9</v>
          </cell>
          <cell r="N62">
            <v>0</v>
          </cell>
          <cell r="O62">
            <v>12</v>
          </cell>
          <cell r="P62">
            <v>30</v>
          </cell>
          <cell r="Q62">
            <v>11</v>
          </cell>
          <cell r="R62">
            <v>14</v>
          </cell>
          <cell r="S62">
            <v>14</v>
          </cell>
          <cell r="T62">
            <v>34</v>
          </cell>
          <cell r="U62">
            <v>157</v>
          </cell>
        </row>
        <row r="63">
          <cell r="H63" t="str">
            <v>105104-HOSPITAL SALAMANCA</v>
          </cell>
          <cell r="I63">
            <v>8</v>
          </cell>
          <cell r="J63">
            <v>7</v>
          </cell>
          <cell r="K63">
            <v>16</v>
          </cell>
          <cell r="L63">
            <v>2</v>
          </cell>
          <cell r="M63">
            <v>9</v>
          </cell>
          <cell r="N63">
            <v>0</v>
          </cell>
          <cell r="O63">
            <v>11</v>
          </cell>
          <cell r="P63">
            <v>28</v>
          </cell>
          <cell r="Q63">
            <v>11</v>
          </cell>
          <cell r="R63">
            <v>14</v>
          </cell>
          <cell r="S63">
            <v>13</v>
          </cell>
          <cell r="T63">
            <v>33</v>
          </cell>
          <cell r="U63">
            <v>152</v>
          </cell>
        </row>
        <row r="64">
          <cell r="H64" t="str">
            <v xml:space="preserve">105452-P.S.R. CUNCUMEN                 </v>
          </cell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>
            <v>1</v>
          </cell>
          <cell r="U64">
            <v>1</v>
          </cell>
        </row>
        <row r="65">
          <cell r="H65" t="str">
            <v>105453-P.S.R. TRANQUILLA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>
            <v>1</v>
          </cell>
          <cell r="T65"/>
          <cell r="U65">
            <v>1</v>
          </cell>
        </row>
        <row r="66">
          <cell r="H66" t="str">
            <v>105458-P.S.R. TAHUINCO</v>
          </cell>
          <cell r="I66"/>
          <cell r="J66"/>
          <cell r="K66"/>
          <cell r="L66"/>
          <cell r="M66"/>
          <cell r="N66"/>
          <cell r="O66"/>
          <cell r="P66">
            <v>1</v>
          </cell>
          <cell r="Q66"/>
          <cell r="R66"/>
          <cell r="S66"/>
          <cell r="T66"/>
          <cell r="U66">
            <v>1</v>
          </cell>
        </row>
        <row r="67">
          <cell r="H67" t="str">
            <v>105491-P.S.R. QUELEN BAJO</v>
          </cell>
          <cell r="I67"/>
          <cell r="J67"/>
          <cell r="K67"/>
          <cell r="L67"/>
          <cell r="M67"/>
          <cell r="N67"/>
          <cell r="O67">
            <v>1</v>
          </cell>
          <cell r="P67"/>
          <cell r="Q67"/>
          <cell r="R67"/>
          <cell r="S67"/>
          <cell r="T67"/>
          <cell r="U67">
            <v>1</v>
          </cell>
        </row>
        <row r="68">
          <cell r="H68" t="str">
            <v>105492-P.S.R. CAMISA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/>
          <cell r="R68"/>
          <cell r="S68"/>
          <cell r="T68"/>
          <cell r="U68">
            <v>1</v>
          </cell>
        </row>
        <row r="69">
          <cell r="H69" t="str">
            <v>04301-OVALLE</v>
          </cell>
          <cell r="I69">
            <v>63</v>
          </cell>
          <cell r="J69">
            <v>50</v>
          </cell>
          <cell r="K69">
            <v>42</v>
          </cell>
          <cell r="L69">
            <v>37</v>
          </cell>
          <cell r="M69">
            <v>59</v>
          </cell>
          <cell r="N69">
            <v>70</v>
          </cell>
          <cell r="O69">
            <v>63</v>
          </cell>
          <cell r="P69">
            <v>61</v>
          </cell>
          <cell r="Q69">
            <v>40</v>
          </cell>
          <cell r="R69">
            <v>73</v>
          </cell>
          <cell r="S69">
            <v>49</v>
          </cell>
          <cell r="T69">
            <v>63</v>
          </cell>
          <cell r="U69">
            <v>670</v>
          </cell>
        </row>
        <row r="70">
          <cell r="H70" t="str">
            <v>105102-HOSPITAL OVALLE</v>
          </cell>
          <cell r="I70">
            <v>44</v>
          </cell>
          <cell r="J70">
            <v>26</v>
          </cell>
          <cell r="K70">
            <v>26</v>
          </cell>
          <cell r="L70">
            <v>24</v>
          </cell>
          <cell r="M70">
            <v>39</v>
          </cell>
          <cell r="N70">
            <v>52</v>
          </cell>
          <cell r="O70">
            <v>42</v>
          </cell>
          <cell r="P70">
            <v>41</v>
          </cell>
          <cell r="Q70">
            <v>28</v>
          </cell>
          <cell r="R70">
            <v>45</v>
          </cell>
          <cell r="S70">
            <v>26</v>
          </cell>
          <cell r="T70">
            <v>45</v>
          </cell>
          <cell r="U70">
            <v>438</v>
          </cell>
        </row>
        <row r="71">
          <cell r="H71" t="str">
            <v>105315-CES. RURAL C. DE TAMAYA</v>
          </cell>
          <cell r="I71"/>
          <cell r="J71">
            <v>1</v>
          </cell>
          <cell r="K71"/>
          <cell r="L71"/>
          <cell r="M71"/>
          <cell r="N71">
            <v>2</v>
          </cell>
          <cell r="O71">
            <v>1</v>
          </cell>
          <cell r="P71"/>
          <cell r="Q71"/>
          <cell r="R71">
            <v>2</v>
          </cell>
          <cell r="S71">
            <v>2</v>
          </cell>
          <cell r="T71">
            <v>2</v>
          </cell>
          <cell r="U71">
            <v>10</v>
          </cell>
        </row>
        <row r="72">
          <cell r="H72" t="str">
            <v>105317-CES. JORGE JORDAN D.</v>
          </cell>
          <cell r="I72">
            <v>12</v>
          </cell>
          <cell r="J72">
            <v>13</v>
          </cell>
          <cell r="K72">
            <v>6</v>
          </cell>
          <cell r="L72">
            <v>3</v>
          </cell>
          <cell r="M72">
            <v>8</v>
          </cell>
          <cell r="N72">
            <v>7</v>
          </cell>
          <cell r="O72">
            <v>9</v>
          </cell>
          <cell r="P72">
            <v>8</v>
          </cell>
          <cell r="Q72">
            <v>5</v>
          </cell>
          <cell r="R72">
            <v>10</v>
          </cell>
          <cell r="S72">
            <v>6</v>
          </cell>
          <cell r="T72">
            <v>7</v>
          </cell>
          <cell r="U72">
            <v>94</v>
          </cell>
        </row>
        <row r="73">
          <cell r="H73" t="str">
            <v>105322-CES. MARCOS MACUADA</v>
          </cell>
          <cell r="I73">
            <v>7</v>
          </cell>
          <cell r="J73">
            <v>8</v>
          </cell>
          <cell r="K73">
            <v>7</v>
          </cell>
          <cell r="L73">
            <v>4</v>
          </cell>
          <cell r="M73">
            <v>9</v>
          </cell>
          <cell r="N73">
            <v>4</v>
          </cell>
          <cell r="O73">
            <v>6</v>
          </cell>
          <cell r="P73">
            <v>9</v>
          </cell>
          <cell r="Q73">
            <v>6</v>
          </cell>
          <cell r="R73">
            <v>12</v>
          </cell>
          <cell r="S73">
            <v>10</v>
          </cell>
          <cell r="T73">
            <v>6</v>
          </cell>
          <cell r="U73">
            <v>88</v>
          </cell>
        </row>
        <row r="74">
          <cell r="H74" t="str">
            <v>105324-CES. SOTAQUI</v>
          </cell>
          <cell r="I74"/>
          <cell r="J74"/>
          <cell r="K74"/>
          <cell r="L74">
            <v>2</v>
          </cell>
          <cell r="M74">
            <v>2</v>
          </cell>
          <cell r="N74">
            <v>1</v>
          </cell>
          <cell r="O74">
            <v>2</v>
          </cell>
          <cell r="P74">
            <v>2</v>
          </cell>
          <cell r="Q74">
            <v>1</v>
          </cell>
          <cell r="R74">
            <v>1</v>
          </cell>
          <cell r="S74">
            <v>2</v>
          </cell>
          <cell r="T74"/>
          <cell r="U74">
            <v>13</v>
          </cell>
        </row>
        <row r="75">
          <cell r="H75" t="str">
            <v>105510-P.S.R. RECOLETA</v>
          </cell>
          <cell r="I75"/>
          <cell r="J75"/>
          <cell r="K75"/>
          <cell r="L75"/>
          <cell r="M75">
            <v>1</v>
          </cell>
          <cell r="N75"/>
          <cell r="O75"/>
          <cell r="P75"/>
          <cell r="Q75"/>
          <cell r="R75"/>
          <cell r="S75"/>
          <cell r="T75"/>
          <cell r="U75">
            <v>1</v>
          </cell>
        </row>
        <row r="76">
          <cell r="H76" t="str">
            <v>105722-CECOF SAN JOSE DE LA DEHESA</v>
          </cell>
          <cell r="I76"/>
          <cell r="J76">
            <v>2</v>
          </cell>
          <cell r="K76">
            <v>3</v>
          </cell>
          <cell r="L76"/>
          <cell r="M76"/>
          <cell r="N76">
            <v>2</v>
          </cell>
          <cell r="O76">
            <v>1</v>
          </cell>
          <cell r="P76">
            <v>1</v>
          </cell>
          <cell r="Q76"/>
          <cell r="R76"/>
          <cell r="S76">
            <v>1</v>
          </cell>
          <cell r="T76"/>
          <cell r="U76">
            <v>10</v>
          </cell>
        </row>
        <row r="77">
          <cell r="H77" t="str">
            <v>105723-CECOF LIMARI</v>
          </cell>
          <cell r="I77"/>
          <cell r="J77"/>
          <cell r="K77"/>
          <cell r="L77">
            <v>2</v>
          </cell>
          <cell r="M77"/>
          <cell r="N77">
            <v>2</v>
          </cell>
          <cell r="O77">
            <v>1</v>
          </cell>
          <cell r="P77"/>
          <cell r="Q77"/>
          <cell r="R77">
            <v>2</v>
          </cell>
          <cell r="S77"/>
          <cell r="T77">
            <v>3</v>
          </cell>
          <cell r="U77">
            <v>10</v>
          </cell>
        </row>
        <row r="78">
          <cell r="H78" t="str">
            <v>200258-CECOF LOS COPIHUES</v>
          </cell>
          <cell r="I78"/>
          <cell r="J78"/>
          <cell r="K78"/>
          <cell r="L78">
            <v>2</v>
          </cell>
          <cell r="M78"/>
          <cell r="N78"/>
          <cell r="O78">
            <v>1</v>
          </cell>
          <cell r="P78"/>
          <cell r="Q78"/>
          <cell r="R78"/>
          <cell r="S78">
            <v>2</v>
          </cell>
          <cell r="T78"/>
          <cell r="U78">
            <v>5</v>
          </cell>
        </row>
        <row r="79">
          <cell r="H79" t="str">
            <v>200367-CECOF COLONIA LIMARÍ</v>
          </cell>
          <cell r="I79"/>
          <cell r="J79"/>
          <cell r="K79"/>
          <cell r="L79"/>
          <cell r="M79"/>
          <cell r="N79"/>
          <cell r="O79"/>
          <cell r="P79"/>
          <cell r="Q79">
            <v>0</v>
          </cell>
          <cell r="R79">
            <v>1</v>
          </cell>
          <cell r="S79"/>
          <cell r="T79"/>
          <cell r="U79">
            <v>1</v>
          </cell>
        </row>
        <row r="80">
          <cell r="H80" t="str">
            <v>04302-COMBARBALÁ</v>
          </cell>
          <cell r="I80"/>
          <cell r="J80"/>
          <cell r="K80">
            <v>9</v>
          </cell>
          <cell r="L80">
            <v>11</v>
          </cell>
          <cell r="M80">
            <v>7</v>
          </cell>
          <cell r="N80">
            <v>13</v>
          </cell>
          <cell r="O80">
            <v>13</v>
          </cell>
          <cell r="P80">
            <v>6</v>
          </cell>
          <cell r="Q80">
            <v>3</v>
          </cell>
          <cell r="R80">
            <v>2</v>
          </cell>
          <cell r="S80">
            <v>7</v>
          </cell>
          <cell r="T80">
            <v>4</v>
          </cell>
          <cell r="U80">
            <v>75</v>
          </cell>
        </row>
        <row r="81">
          <cell r="H81" t="str">
            <v>105105-HOSPITAL COMBARBALA</v>
          </cell>
          <cell r="I81"/>
          <cell r="J81"/>
          <cell r="K81">
            <v>7</v>
          </cell>
          <cell r="L81">
            <v>10</v>
          </cell>
          <cell r="M81">
            <v>7</v>
          </cell>
          <cell r="N81">
            <v>6</v>
          </cell>
          <cell r="O81">
            <v>6</v>
          </cell>
          <cell r="P81">
            <v>5</v>
          </cell>
          <cell r="Q81">
            <v>3</v>
          </cell>
          <cell r="R81"/>
          <cell r="S81">
            <v>4</v>
          </cell>
          <cell r="T81">
            <v>4</v>
          </cell>
          <cell r="U81">
            <v>52</v>
          </cell>
        </row>
        <row r="82">
          <cell r="H82" t="str">
            <v>105434-P.S.R. SAN MARCOS</v>
          </cell>
          <cell r="I82"/>
          <cell r="J82"/>
          <cell r="K82">
            <v>0</v>
          </cell>
          <cell r="L82">
            <v>1</v>
          </cell>
          <cell r="M82"/>
          <cell r="N82"/>
          <cell r="O82"/>
          <cell r="P82"/>
          <cell r="Q82"/>
          <cell r="R82"/>
          <cell r="S82"/>
          <cell r="T82"/>
          <cell r="U82">
            <v>1</v>
          </cell>
        </row>
        <row r="83">
          <cell r="H83" t="str">
            <v>105441-P.S.R. MANQUEHUA</v>
          </cell>
          <cell r="I83"/>
          <cell r="J83"/>
          <cell r="K83"/>
          <cell r="L83"/>
          <cell r="M83"/>
          <cell r="N83">
            <v>1</v>
          </cell>
          <cell r="O83"/>
          <cell r="P83"/>
          <cell r="Q83"/>
          <cell r="R83"/>
          <cell r="S83"/>
          <cell r="T83"/>
          <cell r="U83">
            <v>1</v>
          </cell>
        </row>
        <row r="84">
          <cell r="H84" t="str">
            <v xml:space="preserve">105459-P.S.R. BARRANCAS                </v>
          </cell>
          <cell r="I84"/>
          <cell r="J84"/>
          <cell r="K84"/>
          <cell r="L84"/>
          <cell r="M84"/>
          <cell r="N84">
            <v>2</v>
          </cell>
          <cell r="O84"/>
          <cell r="P84"/>
          <cell r="Q84"/>
          <cell r="R84"/>
          <cell r="S84"/>
          <cell r="T84"/>
          <cell r="U84">
            <v>2</v>
          </cell>
        </row>
        <row r="85">
          <cell r="H85" t="str">
            <v>105460-P.S.R. COGOTI 18</v>
          </cell>
          <cell r="I85"/>
          <cell r="J85"/>
          <cell r="K85">
            <v>0</v>
          </cell>
          <cell r="L85"/>
          <cell r="M85"/>
          <cell r="N85">
            <v>2</v>
          </cell>
          <cell r="O85">
            <v>3</v>
          </cell>
          <cell r="P85">
            <v>1</v>
          </cell>
          <cell r="Q85">
            <v>0</v>
          </cell>
          <cell r="R85">
            <v>1</v>
          </cell>
          <cell r="S85">
            <v>1</v>
          </cell>
          <cell r="T85"/>
          <cell r="U85">
            <v>8</v>
          </cell>
        </row>
        <row r="86">
          <cell r="H86" t="str">
            <v>105462-P.S.R. EL SAUCE</v>
          </cell>
          <cell r="I86"/>
          <cell r="J86"/>
          <cell r="K86"/>
          <cell r="L86"/>
          <cell r="M86"/>
          <cell r="N86"/>
          <cell r="O86">
            <v>2</v>
          </cell>
          <cell r="P86"/>
          <cell r="Q86"/>
          <cell r="R86">
            <v>0</v>
          </cell>
          <cell r="S86"/>
          <cell r="T86"/>
          <cell r="U86">
            <v>2</v>
          </cell>
        </row>
        <row r="87">
          <cell r="H87" t="str">
            <v>105463-P.S.R. QUILITAPIA</v>
          </cell>
          <cell r="I87"/>
          <cell r="J87"/>
          <cell r="K87">
            <v>1</v>
          </cell>
          <cell r="L87"/>
          <cell r="M87"/>
          <cell r="N87">
            <v>1</v>
          </cell>
          <cell r="O87"/>
          <cell r="P87"/>
          <cell r="Q87"/>
          <cell r="R87"/>
          <cell r="S87"/>
          <cell r="T87"/>
          <cell r="U87">
            <v>2</v>
          </cell>
        </row>
        <row r="88">
          <cell r="H88" t="str">
            <v>105464-P.S.R. LA LIGUA</v>
          </cell>
          <cell r="I88"/>
          <cell r="J88"/>
          <cell r="K88"/>
          <cell r="L88"/>
          <cell r="M88"/>
          <cell r="N88">
            <v>1</v>
          </cell>
          <cell r="O88">
            <v>1</v>
          </cell>
          <cell r="P88"/>
          <cell r="Q88"/>
          <cell r="R88"/>
          <cell r="S88"/>
          <cell r="T88"/>
          <cell r="U88">
            <v>2</v>
          </cell>
        </row>
        <row r="89">
          <cell r="H89" t="str">
            <v>105466-P.S.R. VALLE HERMOSO</v>
          </cell>
          <cell r="I89"/>
          <cell r="J89"/>
          <cell r="K89"/>
          <cell r="L89"/>
          <cell r="M89"/>
          <cell r="N89"/>
          <cell r="O89">
            <v>1</v>
          </cell>
          <cell r="P89"/>
          <cell r="Q89"/>
          <cell r="R89"/>
          <cell r="S89">
            <v>2</v>
          </cell>
          <cell r="T89"/>
          <cell r="U89">
            <v>3</v>
          </cell>
        </row>
        <row r="90">
          <cell r="H90" t="str">
            <v>105490-P.S.R. EL DURAZNO</v>
          </cell>
          <cell r="I90"/>
          <cell r="J90"/>
          <cell r="K90">
            <v>1</v>
          </cell>
          <cell r="L90"/>
          <cell r="M90"/>
          <cell r="N90"/>
          <cell r="O90"/>
          <cell r="P90"/>
          <cell r="Q90">
            <v>0</v>
          </cell>
          <cell r="R90">
            <v>1</v>
          </cell>
          <cell r="S90"/>
          <cell r="T90"/>
          <cell r="U90">
            <v>2</v>
          </cell>
        </row>
        <row r="91">
          <cell r="H91" t="str">
            <v>04304-MONTE PATRIA</v>
          </cell>
          <cell r="I91">
            <v>3</v>
          </cell>
          <cell r="J91">
            <v>0</v>
          </cell>
          <cell r="K91">
            <v>3</v>
          </cell>
          <cell r="L91">
            <v>6</v>
          </cell>
          <cell r="M91">
            <v>1</v>
          </cell>
          <cell r="N91">
            <v>5</v>
          </cell>
          <cell r="O91">
            <v>6</v>
          </cell>
          <cell r="P91">
            <v>3</v>
          </cell>
          <cell r="Q91">
            <v>3</v>
          </cell>
          <cell r="R91">
            <v>6</v>
          </cell>
          <cell r="S91">
            <v>4</v>
          </cell>
          <cell r="T91">
            <v>10</v>
          </cell>
          <cell r="U91">
            <v>50</v>
          </cell>
        </row>
        <row r="92">
          <cell r="H92" t="str">
            <v>105307-CES. RURAL MONTE PATRIA</v>
          </cell>
          <cell r="I92">
            <v>1</v>
          </cell>
          <cell r="J92">
            <v>0</v>
          </cell>
          <cell r="K92">
            <v>1</v>
          </cell>
          <cell r="L92"/>
          <cell r="M92">
            <v>1</v>
          </cell>
          <cell r="N92">
            <v>0</v>
          </cell>
          <cell r="O92">
            <v>1</v>
          </cell>
          <cell r="P92">
            <v>1</v>
          </cell>
          <cell r="Q92">
            <v>2</v>
          </cell>
          <cell r="R92">
            <v>1</v>
          </cell>
          <cell r="S92">
            <v>2</v>
          </cell>
          <cell r="T92">
            <v>1</v>
          </cell>
          <cell r="U92">
            <v>11</v>
          </cell>
        </row>
        <row r="93">
          <cell r="H93" t="str">
            <v>105311-CES. RURAL CHAÑARAL ALTO</v>
          </cell>
          <cell r="I93">
            <v>2</v>
          </cell>
          <cell r="J93"/>
          <cell r="K93"/>
          <cell r="L93"/>
          <cell r="M93"/>
          <cell r="N93"/>
          <cell r="O93"/>
          <cell r="P93"/>
          <cell r="Q93"/>
          <cell r="R93">
            <v>4</v>
          </cell>
          <cell r="S93">
            <v>1</v>
          </cell>
          <cell r="T93">
            <v>8</v>
          </cell>
          <cell r="U93">
            <v>15</v>
          </cell>
        </row>
        <row r="94">
          <cell r="H94" t="str">
            <v>105312-CES. RURAL CAREN</v>
          </cell>
          <cell r="I94"/>
          <cell r="J94"/>
          <cell r="K94">
            <v>2</v>
          </cell>
          <cell r="L94">
            <v>6</v>
          </cell>
          <cell r="M94"/>
          <cell r="N94">
            <v>4</v>
          </cell>
          <cell r="O94">
            <v>2</v>
          </cell>
          <cell r="P94">
            <v>1</v>
          </cell>
          <cell r="Q94">
            <v>1</v>
          </cell>
          <cell r="R94">
            <v>1</v>
          </cell>
          <cell r="S94"/>
          <cell r="T94"/>
          <cell r="U94">
            <v>17</v>
          </cell>
        </row>
        <row r="95">
          <cell r="H95" t="str">
            <v>105318-CES. RURAL EL PALQUI</v>
          </cell>
          <cell r="I95"/>
          <cell r="J95"/>
          <cell r="K95"/>
          <cell r="L95"/>
          <cell r="M95"/>
          <cell r="N95">
            <v>1</v>
          </cell>
          <cell r="O95">
            <v>3</v>
          </cell>
          <cell r="P95">
            <v>1</v>
          </cell>
          <cell r="Q95"/>
          <cell r="R95"/>
          <cell r="S95">
            <v>1</v>
          </cell>
          <cell r="T95">
            <v>1</v>
          </cell>
          <cell r="U95">
            <v>7</v>
          </cell>
        </row>
        <row r="96">
          <cell r="H96" t="str">
            <v>04304-PUNITAQUI</v>
          </cell>
          <cell r="I96">
            <v>6</v>
          </cell>
          <cell r="J96">
            <v>0</v>
          </cell>
          <cell r="K96">
            <v>6</v>
          </cell>
          <cell r="L96">
            <v>2</v>
          </cell>
          <cell r="M96"/>
          <cell r="N96">
            <v>0</v>
          </cell>
          <cell r="O96">
            <v>8</v>
          </cell>
          <cell r="P96">
            <v>4</v>
          </cell>
          <cell r="Q96">
            <v>3</v>
          </cell>
          <cell r="R96">
            <v>2</v>
          </cell>
          <cell r="S96">
            <v>1</v>
          </cell>
          <cell r="T96">
            <v>4</v>
          </cell>
          <cell r="U96">
            <v>36</v>
          </cell>
        </row>
        <row r="97">
          <cell r="H97" t="str">
            <v>105308-CES. RURAL PUNITAQUI</v>
          </cell>
          <cell r="I97">
            <v>6</v>
          </cell>
          <cell r="J97">
            <v>0</v>
          </cell>
          <cell r="K97">
            <v>6</v>
          </cell>
          <cell r="L97">
            <v>2</v>
          </cell>
          <cell r="M97"/>
          <cell r="N97">
            <v>0</v>
          </cell>
          <cell r="O97">
            <v>8</v>
          </cell>
          <cell r="P97">
            <v>4</v>
          </cell>
          <cell r="Q97">
            <v>3</v>
          </cell>
          <cell r="R97">
            <v>2</v>
          </cell>
          <cell r="S97">
            <v>1</v>
          </cell>
          <cell r="T97">
            <v>4</v>
          </cell>
          <cell r="U97">
            <v>36</v>
          </cell>
        </row>
        <row r="98">
          <cell r="H98" t="str">
            <v>04305-RIO HURTADO</v>
          </cell>
          <cell r="I98"/>
          <cell r="J98"/>
          <cell r="K98"/>
          <cell r="L98"/>
          <cell r="M98">
            <v>1</v>
          </cell>
          <cell r="N98"/>
          <cell r="O98"/>
          <cell r="P98"/>
          <cell r="Q98">
            <v>3</v>
          </cell>
          <cell r="R98"/>
          <cell r="S98"/>
          <cell r="T98">
            <v>2</v>
          </cell>
          <cell r="U98">
            <v>6</v>
          </cell>
        </row>
        <row r="99">
          <cell r="H99" t="str">
            <v>105310-CES. RURAL PICHASCA</v>
          </cell>
          <cell r="I99"/>
          <cell r="J99"/>
          <cell r="K99"/>
          <cell r="L99"/>
          <cell r="M99">
            <v>1</v>
          </cell>
          <cell r="N99"/>
          <cell r="O99"/>
          <cell r="P99"/>
          <cell r="Q99">
            <v>2</v>
          </cell>
          <cell r="R99"/>
          <cell r="S99"/>
          <cell r="T99"/>
          <cell r="U99">
            <v>3</v>
          </cell>
        </row>
        <row r="100">
          <cell r="H100" t="str">
            <v>105409-P.S.R. EL CHAÑAR</v>
          </cell>
          <cell r="I100"/>
          <cell r="J100"/>
          <cell r="K100"/>
          <cell r="L100"/>
          <cell r="M100"/>
          <cell r="N100"/>
          <cell r="O100"/>
          <cell r="P100"/>
          <cell r="Q100">
            <v>1</v>
          </cell>
          <cell r="R100"/>
          <cell r="S100"/>
          <cell r="T100">
            <v>2</v>
          </cell>
          <cell r="U100">
            <v>3</v>
          </cell>
        </row>
        <row r="101">
          <cell r="H101" t="str">
            <v>105503-P.S.R. TABAQUEROS</v>
          </cell>
          <cell r="I101"/>
          <cell r="J101"/>
          <cell r="K101"/>
          <cell r="L101"/>
          <cell r="M101"/>
          <cell r="N101"/>
          <cell r="O101"/>
          <cell r="P101"/>
          <cell r="Q101">
            <v>0</v>
          </cell>
          <cell r="R101"/>
          <cell r="S101"/>
          <cell r="T101"/>
          <cell r="U101">
            <v>0</v>
          </cell>
        </row>
        <row r="102">
          <cell r="H102" t="str">
            <v>Total general</v>
          </cell>
          <cell r="I102">
            <v>385</v>
          </cell>
          <cell r="J102">
            <v>342</v>
          </cell>
          <cell r="K102">
            <v>437</v>
          </cell>
          <cell r="L102">
            <v>349</v>
          </cell>
          <cell r="M102">
            <v>388</v>
          </cell>
          <cell r="N102">
            <v>438</v>
          </cell>
          <cell r="O102">
            <v>502</v>
          </cell>
          <cell r="P102">
            <v>431</v>
          </cell>
          <cell r="Q102">
            <v>374</v>
          </cell>
          <cell r="R102">
            <v>431</v>
          </cell>
          <cell r="S102">
            <v>430</v>
          </cell>
          <cell r="T102">
            <v>445</v>
          </cell>
          <cell r="U102">
            <v>4952</v>
          </cell>
        </row>
      </sheetData>
      <sheetData sheetId="3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111</v>
          </cell>
          <cell r="R6">
            <v>90</v>
          </cell>
          <cell r="S6">
            <v>112</v>
          </cell>
          <cell r="T6">
            <v>65</v>
          </cell>
          <cell r="U6">
            <v>1342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13</v>
          </cell>
          <cell r="R7">
            <v>10</v>
          </cell>
          <cell r="S7">
            <v>4</v>
          </cell>
          <cell r="T7">
            <v>3</v>
          </cell>
          <cell r="U7">
            <v>3357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1851</v>
          </cell>
          <cell r="R8">
            <v>1605</v>
          </cell>
          <cell r="S8">
            <v>1665</v>
          </cell>
          <cell r="T8">
            <v>1943</v>
          </cell>
          <cell r="U8">
            <v>21375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1812</v>
          </cell>
          <cell r="R9">
            <v>2233</v>
          </cell>
          <cell r="S9">
            <v>1941</v>
          </cell>
          <cell r="T9">
            <v>1723</v>
          </cell>
          <cell r="U9">
            <v>22099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1619</v>
          </cell>
          <cell r="R10">
            <v>1770</v>
          </cell>
          <cell r="S10">
            <v>1596</v>
          </cell>
          <cell r="T10">
            <v>1476</v>
          </cell>
          <cell r="U10">
            <v>23890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1746</v>
          </cell>
          <cell r="R11">
            <v>2124</v>
          </cell>
          <cell r="S11">
            <v>1597</v>
          </cell>
          <cell r="T11">
            <v>1226</v>
          </cell>
          <cell r="U11">
            <v>22667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2138</v>
          </cell>
          <cell r="R12">
            <v>2934</v>
          </cell>
          <cell r="S12">
            <v>2468</v>
          </cell>
          <cell r="T12">
            <v>3080</v>
          </cell>
          <cell r="U12">
            <v>31848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1340</v>
          </cell>
          <cell r="R13">
            <v>1476</v>
          </cell>
          <cell r="S13">
            <v>1294</v>
          </cell>
          <cell r="T13">
            <v>1297</v>
          </cell>
          <cell r="U13">
            <v>17579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226</v>
          </cell>
          <cell r="R14">
            <v>225</v>
          </cell>
          <cell r="S14">
            <v>263</v>
          </cell>
          <cell r="T14">
            <v>230</v>
          </cell>
          <cell r="U14">
            <v>3358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25</v>
          </cell>
          <cell r="R15">
            <v>32</v>
          </cell>
          <cell r="S15">
            <v>20</v>
          </cell>
          <cell r="T15">
            <v>37</v>
          </cell>
          <cell r="U15">
            <v>464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36</v>
          </cell>
          <cell r="R16">
            <v>36</v>
          </cell>
          <cell r="S16">
            <v>14</v>
          </cell>
          <cell r="T16">
            <v>46</v>
          </cell>
          <cell r="U16">
            <v>444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11</v>
          </cell>
          <cell r="R17">
            <v>34</v>
          </cell>
          <cell r="S17">
            <v>36</v>
          </cell>
          <cell r="T17">
            <v>8</v>
          </cell>
          <cell r="U17">
            <v>436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210</v>
          </cell>
          <cell r="R18">
            <v>187</v>
          </cell>
          <cell r="S18">
            <v>400</v>
          </cell>
          <cell r="T18">
            <v>164</v>
          </cell>
          <cell r="U18">
            <v>3877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90</v>
          </cell>
          <cell r="R19">
            <v>60</v>
          </cell>
          <cell r="S19">
            <v>79</v>
          </cell>
          <cell r="T19">
            <v>80</v>
          </cell>
          <cell r="U19">
            <v>1108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154</v>
          </cell>
          <cell r="R20">
            <v>142</v>
          </cell>
          <cell r="S20">
            <v>188</v>
          </cell>
          <cell r="T20">
            <v>200</v>
          </cell>
          <cell r="U20">
            <v>2409</v>
          </cell>
        </row>
        <row r="21">
          <cell r="H21" t="str">
            <v>200402-CECOF ARCOS DE PINAMAR</v>
          </cell>
          <cell r="I21"/>
          <cell r="J21"/>
          <cell r="K21"/>
          <cell r="L21"/>
          <cell r="M21"/>
          <cell r="N21"/>
          <cell r="O21"/>
          <cell r="P21"/>
          <cell r="Q21"/>
          <cell r="R21"/>
          <cell r="S21">
            <v>117</v>
          </cell>
          <cell r="T21">
            <v>124</v>
          </cell>
          <cell r="U21">
            <v>241</v>
          </cell>
        </row>
        <row r="22">
          <cell r="H22" t="str">
            <v>Total 04101-LA SERENA</v>
          </cell>
          <cell r="I22">
            <v>12149</v>
          </cell>
          <cell r="J22">
            <v>12300</v>
          </cell>
          <cell r="K22">
            <v>14020</v>
          </cell>
          <cell r="L22">
            <v>11714</v>
          </cell>
          <cell r="M22">
            <v>14330</v>
          </cell>
          <cell r="N22">
            <v>14858</v>
          </cell>
          <cell r="O22">
            <v>14668</v>
          </cell>
          <cell r="P22">
            <v>14619</v>
          </cell>
          <cell r="Q22">
            <v>11382</v>
          </cell>
          <cell r="R22">
            <v>12958</v>
          </cell>
          <cell r="S22">
            <v>11794</v>
          </cell>
          <cell r="T22">
            <v>11702</v>
          </cell>
          <cell r="U22">
            <v>156494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</row>
        <row r="24">
          <cell r="H24" t="str">
            <v>105101-HOSPITAL COQUIMBO</v>
          </cell>
          <cell r="I24"/>
          <cell r="J24"/>
          <cell r="K24"/>
          <cell r="L24"/>
          <cell r="M24"/>
          <cell r="N24"/>
          <cell r="O24"/>
          <cell r="P24">
            <v>70</v>
          </cell>
          <cell r="Q24">
            <v>37</v>
          </cell>
          <cell r="R24">
            <v>20</v>
          </cell>
          <cell r="S24"/>
          <cell r="T24">
            <v>13</v>
          </cell>
          <cell r="U24">
            <v>140</v>
          </cell>
        </row>
        <row r="25">
          <cell r="H25" t="str">
            <v>105303-CES. SAN JUAN</v>
          </cell>
          <cell r="I25">
            <v>2231</v>
          </cell>
          <cell r="J25">
            <v>2159</v>
          </cell>
          <cell r="K25">
            <v>2916</v>
          </cell>
          <cell r="L25">
            <v>2246</v>
          </cell>
          <cell r="M25">
            <v>2967</v>
          </cell>
          <cell r="N25">
            <v>2872</v>
          </cell>
          <cell r="O25">
            <v>2845</v>
          </cell>
          <cell r="P25">
            <v>2749</v>
          </cell>
          <cell r="Q25">
            <v>2504</v>
          </cell>
          <cell r="R25">
            <v>2134</v>
          </cell>
          <cell r="S25">
            <v>1722</v>
          </cell>
          <cell r="T25">
            <v>1761</v>
          </cell>
          <cell r="U25">
            <v>29106</v>
          </cell>
        </row>
        <row r="26">
          <cell r="H26" t="str">
            <v>105304-CES. SANTA CECILIA</v>
          </cell>
          <cell r="I26">
            <v>3402</v>
          </cell>
          <cell r="J26">
            <v>2581</v>
          </cell>
          <cell r="K26">
            <v>2755</v>
          </cell>
          <cell r="L26">
            <v>2531</v>
          </cell>
          <cell r="M26">
            <v>3319</v>
          </cell>
          <cell r="N26">
            <v>3148</v>
          </cell>
          <cell r="O26">
            <v>3412</v>
          </cell>
          <cell r="P26">
            <v>3398</v>
          </cell>
          <cell r="Q26">
            <v>2738</v>
          </cell>
          <cell r="R26">
            <v>3177</v>
          </cell>
          <cell r="S26">
            <v>2469</v>
          </cell>
          <cell r="T26">
            <v>2006</v>
          </cell>
          <cell r="U26">
            <v>34936</v>
          </cell>
        </row>
        <row r="27">
          <cell r="H27" t="str">
            <v>105305-CES. TIERRAS BLANCAS</v>
          </cell>
          <cell r="I27">
            <v>4261</v>
          </cell>
          <cell r="J27">
            <v>3637</v>
          </cell>
          <cell r="K27">
            <v>4783</v>
          </cell>
          <cell r="L27">
            <v>4830</v>
          </cell>
          <cell r="M27">
            <v>4261</v>
          </cell>
          <cell r="N27">
            <v>3861</v>
          </cell>
          <cell r="O27">
            <v>3901</v>
          </cell>
          <cell r="P27">
            <v>3532</v>
          </cell>
          <cell r="Q27">
            <v>3085</v>
          </cell>
          <cell r="R27">
            <v>3496</v>
          </cell>
          <cell r="S27">
            <v>2580</v>
          </cell>
          <cell r="T27">
            <v>2741</v>
          </cell>
          <cell r="U27">
            <v>44968</v>
          </cell>
        </row>
        <row r="28">
          <cell r="H28" t="str">
            <v>105321-CES. RURAL  TONGOY</v>
          </cell>
          <cell r="I28">
            <v>680</v>
          </cell>
          <cell r="J28">
            <v>646</v>
          </cell>
          <cell r="K28">
            <v>870</v>
          </cell>
          <cell r="L28">
            <v>613</v>
          </cell>
          <cell r="M28">
            <v>729</v>
          </cell>
          <cell r="N28">
            <v>847</v>
          </cell>
          <cell r="O28">
            <v>767</v>
          </cell>
          <cell r="P28">
            <v>713</v>
          </cell>
          <cell r="Q28">
            <v>649</v>
          </cell>
          <cell r="R28">
            <v>778</v>
          </cell>
          <cell r="S28">
            <v>839</v>
          </cell>
          <cell r="T28">
            <v>528</v>
          </cell>
          <cell r="U28">
            <v>8659</v>
          </cell>
        </row>
        <row r="29">
          <cell r="H29" t="str">
            <v>105323-CES. DR. SERGIO AGUILAR</v>
          </cell>
          <cell r="I29">
            <v>3297</v>
          </cell>
          <cell r="J29">
            <v>3021</v>
          </cell>
          <cell r="K29">
            <v>3082</v>
          </cell>
          <cell r="L29">
            <v>2307</v>
          </cell>
          <cell r="M29">
            <v>3303</v>
          </cell>
          <cell r="N29">
            <v>3608</v>
          </cell>
          <cell r="O29">
            <v>3345</v>
          </cell>
          <cell r="P29">
            <v>3352</v>
          </cell>
          <cell r="Q29">
            <v>2593</v>
          </cell>
          <cell r="R29">
            <v>3055</v>
          </cell>
          <cell r="S29">
            <v>2506</v>
          </cell>
          <cell r="T29">
            <v>2591</v>
          </cell>
          <cell r="U29">
            <v>36060</v>
          </cell>
        </row>
        <row r="30">
          <cell r="H30" t="str">
            <v xml:space="preserve">105404-P.S.R. EL TANGUE                         </v>
          </cell>
          <cell r="I30">
            <v>14</v>
          </cell>
          <cell r="J30">
            <v>12</v>
          </cell>
          <cell r="K30">
            <v>20</v>
          </cell>
          <cell r="L30"/>
          <cell r="M30">
            <v>17</v>
          </cell>
          <cell r="N30">
            <v>15</v>
          </cell>
          <cell r="O30">
            <v>4</v>
          </cell>
          <cell r="P30"/>
          <cell r="Q30">
            <v>15</v>
          </cell>
          <cell r="R30">
            <v>13</v>
          </cell>
          <cell r="S30">
            <v>4</v>
          </cell>
          <cell r="T30"/>
          <cell r="U30">
            <v>114</v>
          </cell>
        </row>
        <row r="31">
          <cell r="H31" t="str">
            <v>105405-P.S.R. GUANAQUEROS</v>
          </cell>
          <cell r="I31">
            <v>271</v>
          </cell>
          <cell r="J31">
            <v>203</v>
          </cell>
          <cell r="K31">
            <v>239</v>
          </cell>
          <cell r="L31">
            <v>187</v>
          </cell>
          <cell r="M31">
            <v>199</v>
          </cell>
          <cell r="N31">
            <v>233</v>
          </cell>
          <cell r="O31">
            <v>171</v>
          </cell>
          <cell r="P31">
            <v>197</v>
          </cell>
          <cell r="Q31">
            <v>175</v>
          </cell>
          <cell r="R31">
            <v>274</v>
          </cell>
          <cell r="S31">
            <v>119</v>
          </cell>
          <cell r="T31">
            <v>198</v>
          </cell>
          <cell r="U31">
            <v>2466</v>
          </cell>
        </row>
        <row r="32">
          <cell r="H32" t="str">
            <v>105406-P.S.R. PAN DE AZUCAR</v>
          </cell>
          <cell r="I32">
            <v>680</v>
          </cell>
          <cell r="J32">
            <v>592</v>
          </cell>
          <cell r="K32">
            <v>661</v>
          </cell>
          <cell r="L32">
            <v>517</v>
          </cell>
          <cell r="M32">
            <v>1086</v>
          </cell>
          <cell r="N32">
            <v>925</v>
          </cell>
          <cell r="O32">
            <v>1057</v>
          </cell>
          <cell r="P32">
            <v>1213</v>
          </cell>
          <cell r="Q32">
            <v>777</v>
          </cell>
          <cell r="R32">
            <v>847</v>
          </cell>
          <cell r="S32">
            <v>779</v>
          </cell>
          <cell r="T32">
            <v>660</v>
          </cell>
          <cell r="U32">
            <v>9794</v>
          </cell>
        </row>
        <row r="33">
          <cell r="H33" t="str">
            <v>105407-P.S.R. TAMBILLOS</v>
          </cell>
          <cell r="I33">
            <v>48</v>
          </cell>
          <cell r="J33">
            <v>48</v>
          </cell>
          <cell r="K33">
            <v>53</v>
          </cell>
          <cell r="L33">
            <v>55</v>
          </cell>
          <cell r="M33">
            <v>62</v>
          </cell>
          <cell r="N33">
            <v>61</v>
          </cell>
          <cell r="O33">
            <v>67</v>
          </cell>
          <cell r="P33">
            <v>72</v>
          </cell>
          <cell r="Q33">
            <v>48</v>
          </cell>
          <cell r="R33">
            <v>47</v>
          </cell>
          <cell r="S33">
            <v>40</v>
          </cell>
          <cell r="T33">
            <v>44</v>
          </cell>
          <cell r="U33">
            <v>645</v>
          </cell>
        </row>
        <row r="34">
          <cell r="H34" t="str">
            <v>105600-COSAM Tierras Blancas (CESAM)</v>
          </cell>
          <cell r="I34"/>
          <cell r="J34"/>
          <cell r="K34"/>
          <cell r="L34"/>
          <cell r="M34"/>
          <cell r="N34"/>
          <cell r="O34"/>
          <cell r="P34">
            <v>21</v>
          </cell>
          <cell r="Q34">
            <v>14</v>
          </cell>
          <cell r="R34">
            <v>17</v>
          </cell>
          <cell r="S34">
            <v>9</v>
          </cell>
          <cell r="T34">
            <v>5</v>
          </cell>
          <cell r="U34">
            <v>66</v>
          </cell>
        </row>
        <row r="35">
          <cell r="H35" t="str">
            <v>105705-CECOF EL ALBA</v>
          </cell>
          <cell r="I35">
            <v>356</v>
          </cell>
          <cell r="J35">
            <v>376</v>
          </cell>
          <cell r="K35">
            <v>445</v>
          </cell>
          <cell r="L35">
            <v>299</v>
          </cell>
          <cell r="M35">
            <v>357</v>
          </cell>
          <cell r="N35">
            <v>260</v>
          </cell>
          <cell r="O35">
            <v>447</v>
          </cell>
          <cell r="P35">
            <v>456</v>
          </cell>
          <cell r="Q35">
            <v>1954</v>
          </cell>
          <cell r="R35">
            <v>310</v>
          </cell>
          <cell r="S35">
            <v>339</v>
          </cell>
          <cell r="T35">
            <v>161</v>
          </cell>
          <cell r="U35">
            <v>5760</v>
          </cell>
        </row>
        <row r="36">
          <cell r="H36" t="str">
            <v>200273-CECOF PUNTA MIRA</v>
          </cell>
          <cell r="I36">
            <v>369</v>
          </cell>
          <cell r="J36">
            <v>237</v>
          </cell>
          <cell r="K36">
            <v>538</v>
          </cell>
          <cell r="L36">
            <v>412</v>
          </cell>
          <cell r="M36">
            <v>707</v>
          </cell>
          <cell r="N36">
            <v>608</v>
          </cell>
          <cell r="O36">
            <v>453</v>
          </cell>
          <cell r="P36">
            <v>637</v>
          </cell>
          <cell r="Q36">
            <v>547</v>
          </cell>
          <cell r="R36">
            <v>507</v>
          </cell>
          <cell r="S36">
            <v>372</v>
          </cell>
          <cell r="T36">
            <v>279</v>
          </cell>
          <cell r="U36">
            <v>5666</v>
          </cell>
        </row>
        <row r="37">
          <cell r="H37" t="str">
            <v>Total 04102-COQUIMBO</v>
          </cell>
          <cell r="I37">
            <v>15609</v>
          </cell>
          <cell r="J37">
            <v>13512</v>
          </cell>
          <cell r="K37">
            <v>16362</v>
          </cell>
          <cell r="L37">
            <v>13997</v>
          </cell>
          <cell r="M37">
            <v>17007</v>
          </cell>
          <cell r="N37">
            <v>16438</v>
          </cell>
          <cell r="O37">
            <v>16469</v>
          </cell>
          <cell r="P37">
            <v>16410</v>
          </cell>
          <cell r="Q37">
            <v>15136</v>
          </cell>
          <cell r="R37">
            <v>14675</v>
          </cell>
          <cell r="S37">
            <v>11778</v>
          </cell>
          <cell r="T37">
            <v>10987</v>
          </cell>
          <cell r="U37">
            <v>178380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</row>
        <row r="39">
          <cell r="H39" t="str">
            <v>105106-HOSPITAL 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1239</v>
          </cell>
          <cell r="R39">
            <v>1563</v>
          </cell>
          <cell r="S39">
            <v>1417</v>
          </cell>
          <cell r="T39">
            <v>1268</v>
          </cell>
          <cell r="U39">
            <v>14993</v>
          </cell>
        </row>
        <row r="40">
          <cell r="H40" t="str">
            <v>Total 04103-ANDACOLLO</v>
          </cell>
          <cell r="I40">
            <v>831</v>
          </cell>
          <cell r="J40">
            <v>819</v>
          </cell>
          <cell r="K40">
            <v>1054</v>
          </cell>
          <cell r="L40">
            <v>1148</v>
          </cell>
          <cell r="M40">
            <v>1409</v>
          </cell>
          <cell r="N40">
            <v>1195</v>
          </cell>
          <cell r="O40">
            <v>1435</v>
          </cell>
          <cell r="P40">
            <v>1615</v>
          </cell>
          <cell r="Q40">
            <v>1239</v>
          </cell>
          <cell r="R40">
            <v>1563</v>
          </cell>
          <cell r="S40">
            <v>1417</v>
          </cell>
          <cell r="T40">
            <v>1268</v>
          </cell>
          <cell r="U40">
            <v>14993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S41"/>
          <cell r="T41"/>
          <cell r="U41"/>
        </row>
        <row r="42">
          <cell r="H42" t="str">
            <v>105314-CES. LA HIGUERA</v>
          </cell>
          <cell r="I42">
            <v>211</v>
          </cell>
          <cell r="J42">
            <v>40</v>
          </cell>
          <cell r="K42">
            <v>97</v>
          </cell>
          <cell r="L42">
            <v>115</v>
          </cell>
          <cell r="M42">
            <v>171</v>
          </cell>
          <cell r="N42">
            <v>173</v>
          </cell>
          <cell r="O42">
            <v>235</v>
          </cell>
          <cell r="P42">
            <v>198</v>
          </cell>
          <cell r="Q42">
            <v>77</v>
          </cell>
          <cell r="R42">
            <v>170</v>
          </cell>
          <cell r="S42">
            <v>383</v>
          </cell>
          <cell r="T42">
            <v>295</v>
          </cell>
          <cell r="U42">
            <v>2165</v>
          </cell>
        </row>
        <row r="43">
          <cell r="H43" t="str">
            <v xml:space="preserve">105500-P.S.R. CALETA HORNOS        </v>
          </cell>
          <cell r="I43">
            <v>71</v>
          </cell>
          <cell r="J43">
            <v>25</v>
          </cell>
          <cell r="K43">
            <v>65</v>
          </cell>
          <cell r="L43">
            <v>86</v>
          </cell>
          <cell r="M43">
            <v>40</v>
          </cell>
          <cell r="N43">
            <v>75</v>
          </cell>
          <cell r="O43">
            <v>96</v>
          </cell>
          <cell r="P43">
            <v>29</v>
          </cell>
          <cell r="Q43">
            <v>35</v>
          </cell>
          <cell r="R43">
            <v>132</v>
          </cell>
          <cell r="S43">
            <v>79</v>
          </cell>
          <cell r="T43">
            <v>62</v>
          </cell>
          <cell r="U43">
            <v>795</v>
          </cell>
        </row>
        <row r="44">
          <cell r="H44" t="str">
            <v>105505-P.S.R. LOS CHOROS</v>
          </cell>
          <cell r="I44">
            <v>42</v>
          </cell>
          <cell r="J44">
            <v>9</v>
          </cell>
          <cell r="K44">
            <v>18</v>
          </cell>
          <cell r="L44">
            <v>12</v>
          </cell>
          <cell r="M44">
            <v>30</v>
          </cell>
          <cell r="N44">
            <v>12</v>
          </cell>
          <cell r="O44">
            <v>46</v>
          </cell>
          <cell r="P44">
            <v>21</v>
          </cell>
          <cell r="Q44">
            <v>10</v>
          </cell>
          <cell r="R44">
            <v>46</v>
          </cell>
          <cell r="S44">
            <v>49</v>
          </cell>
          <cell r="T44">
            <v>34</v>
          </cell>
          <cell r="U44">
            <v>329</v>
          </cell>
        </row>
        <row r="45">
          <cell r="H45" t="str">
            <v>105506-P.S.R. EL TRAPICHE</v>
          </cell>
          <cell r="I45">
            <v>68</v>
          </cell>
          <cell r="J45">
            <v>24</v>
          </cell>
          <cell r="K45">
            <v>57</v>
          </cell>
          <cell r="L45">
            <v>20</v>
          </cell>
          <cell r="M45">
            <v>28</v>
          </cell>
          <cell r="N45">
            <v>59</v>
          </cell>
          <cell r="O45">
            <v>44</v>
          </cell>
          <cell r="P45">
            <v>40</v>
          </cell>
          <cell r="Q45">
            <v>14</v>
          </cell>
          <cell r="R45">
            <v>51</v>
          </cell>
          <cell r="S45">
            <v>79</v>
          </cell>
          <cell r="T45">
            <v>43</v>
          </cell>
          <cell r="U45">
            <v>527</v>
          </cell>
        </row>
        <row r="46">
          <cell r="H46" t="str">
            <v>Total 04104-LA HIGUERA</v>
          </cell>
          <cell r="I46">
            <v>392</v>
          </cell>
          <cell r="J46">
            <v>98</v>
          </cell>
          <cell r="K46">
            <v>237</v>
          </cell>
          <cell r="L46">
            <v>233</v>
          </cell>
          <cell r="M46">
            <v>269</v>
          </cell>
          <cell r="N46">
            <v>319</v>
          </cell>
          <cell r="O46">
            <v>421</v>
          </cell>
          <cell r="P46">
            <v>288</v>
          </cell>
          <cell r="Q46">
            <v>136</v>
          </cell>
          <cell r="R46">
            <v>399</v>
          </cell>
          <cell r="S46">
            <v>590</v>
          </cell>
          <cell r="T46">
            <v>434</v>
          </cell>
          <cell r="U46">
            <v>3816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/>
        </row>
        <row r="48">
          <cell r="H48" t="str">
            <v>105306-CES. PAIHUANO</v>
          </cell>
          <cell r="I48">
            <v>192</v>
          </cell>
          <cell r="J48">
            <v>264</v>
          </cell>
          <cell r="K48">
            <v>286</v>
          </cell>
          <cell r="L48">
            <v>154</v>
          </cell>
          <cell r="M48">
            <v>234</v>
          </cell>
          <cell r="N48">
            <v>279</v>
          </cell>
          <cell r="O48">
            <v>232</v>
          </cell>
          <cell r="P48">
            <v>248</v>
          </cell>
          <cell r="Q48">
            <v>212</v>
          </cell>
          <cell r="R48">
            <v>224</v>
          </cell>
          <cell r="S48">
            <v>250</v>
          </cell>
          <cell r="T48">
            <v>148</v>
          </cell>
          <cell r="U48">
            <v>2723</v>
          </cell>
        </row>
        <row r="49">
          <cell r="H49" t="str">
            <v>105475-P.S.R. HORCON</v>
          </cell>
          <cell r="I49">
            <v>42</v>
          </cell>
          <cell r="J49">
            <v>68</v>
          </cell>
          <cell r="K49">
            <v>47</v>
          </cell>
          <cell r="L49">
            <v>56</v>
          </cell>
          <cell r="M49">
            <v>24</v>
          </cell>
          <cell r="N49">
            <v>69</v>
          </cell>
          <cell r="O49">
            <v>49</v>
          </cell>
          <cell r="P49">
            <v>32</v>
          </cell>
          <cell r="Q49">
            <v>46</v>
          </cell>
          <cell r="R49">
            <v>53</v>
          </cell>
          <cell r="S49">
            <v>43</v>
          </cell>
          <cell r="T49">
            <v>23</v>
          </cell>
          <cell r="U49">
            <v>552</v>
          </cell>
        </row>
        <row r="50">
          <cell r="H50" t="str">
            <v>105476-P.S.R. MONTE GRANDE</v>
          </cell>
          <cell r="I50">
            <v>20</v>
          </cell>
          <cell r="J50">
            <v>32</v>
          </cell>
          <cell r="K50">
            <v>47</v>
          </cell>
          <cell r="L50">
            <v>20</v>
          </cell>
          <cell r="M50">
            <v>18</v>
          </cell>
          <cell r="N50">
            <v>40</v>
          </cell>
          <cell r="O50">
            <v>41</v>
          </cell>
          <cell r="P50">
            <v>23</v>
          </cell>
          <cell r="Q50">
            <v>28</v>
          </cell>
          <cell r="R50">
            <v>34</v>
          </cell>
          <cell r="S50">
            <v>25</v>
          </cell>
          <cell r="T50">
            <v>10</v>
          </cell>
          <cell r="U50">
            <v>338</v>
          </cell>
        </row>
        <row r="51">
          <cell r="H51" t="str">
            <v>105477-P.S.R. PISCO ELQUI</v>
          </cell>
          <cell r="I51">
            <v>36</v>
          </cell>
          <cell r="J51">
            <v>82</v>
          </cell>
          <cell r="K51">
            <v>96</v>
          </cell>
          <cell r="L51">
            <v>41</v>
          </cell>
          <cell r="M51">
            <v>67</v>
          </cell>
          <cell r="N51">
            <v>82</v>
          </cell>
          <cell r="O51">
            <v>79</v>
          </cell>
          <cell r="P51">
            <v>84</v>
          </cell>
          <cell r="Q51">
            <v>66</v>
          </cell>
          <cell r="R51">
            <v>71</v>
          </cell>
          <cell r="S51">
            <v>105</v>
          </cell>
          <cell r="T51">
            <v>30</v>
          </cell>
          <cell r="U51">
            <v>839</v>
          </cell>
        </row>
        <row r="52">
          <cell r="H52" t="str">
            <v>Total 04105-PAIHUANO</v>
          </cell>
          <cell r="I52">
            <v>290</v>
          </cell>
          <cell r="J52">
            <v>446</v>
          </cell>
          <cell r="K52">
            <v>476</v>
          </cell>
          <cell r="L52">
            <v>271</v>
          </cell>
          <cell r="M52">
            <v>343</v>
          </cell>
          <cell r="N52">
            <v>470</v>
          </cell>
          <cell r="O52">
            <v>401</v>
          </cell>
          <cell r="P52">
            <v>387</v>
          </cell>
          <cell r="Q52">
            <v>352</v>
          </cell>
          <cell r="R52">
            <v>382</v>
          </cell>
          <cell r="S52">
            <v>423</v>
          </cell>
          <cell r="T52">
            <v>211</v>
          </cell>
          <cell r="U52">
            <v>4452</v>
          </cell>
        </row>
        <row r="53">
          <cell r="H53" t="str">
            <v>04106-VICUÑA</v>
          </cell>
          <cell r="I53"/>
          <cell r="J53"/>
          <cell r="K53"/>
          <cell r="L53"/>
          <cell r="M53"/>
          <cell r="N53"/>
          <cell r="O53"/>
          <cell r="P53"/>
          <cell r="Q53"/>
          <cell r="R53"/>
          <cell r="S53"/>
          <cell r="T53"/>
          <cell r="U53"/>
        </row>
        <row r="54">
          <cell r="H54" t="str">
            <v>105107-HOSPITAL VICUÑA</v>
          </cell>
          <cell r="I54">
            <v>1547</v>
          </cell>
          <cell r="J54">
            <v>1467</v>
          </cell>
          <cell r="K54">
            <v>1080</v>
          </cell>
          <cell r="L54">
            <v>1164</v>
          </cell>
          <cell r="M54">
            <v>1016</v>
          </cell>
          <cell r="N54">
            <v>1142</v>
          </cell>
          <cell r="O54">
            <v>1192</v>
          </cell>
          <cell r="P54">
            <v>1421</v>
          </cell>
          <cell r="Q54">
            <v>774</v>
          </cell>
          <cell r="R54">
            <v>987</v>
          </cell>
          <cell r="S54">
            <v>1161</v>
          </cell>
          <cell r="T54">
            <v>1009</v>
          </cell>
          <cell r="U54">
            <v>13960</v>
          </cell>
        </row>
        <row r="55">
          <cell r="H55" t="str">
            <v>105467-P.S.R. DIAGUITAS</v>
          </cell>
          <cell r="I55">
            <v>121</v>
          </cell>
          <cell r="J55">
            <v>89</v>
          </cell>
          <cell r="K55">
            <v>83</v>
          </cell>
          <cell r="L55">
            <v>146</v>
          </cell>
          <cell r="M55">
            <v>293</v>
          </cell>
          <cell r="N55">
            <v>70</v>
          </cell>
          <cell r="O55">
            <v>147</v>
          </cell>
          <cell r="P55">
            <v>103</v>
          </cell>
          <cell r="Q55">
            <v>132</v>
          </cell>
          <cell r="R55">
            <v>214</v>
          </cell>
          <cell r="S55">
            <v>103</v>
          </cell>
          <cell r="T55">
            <v>130</v>
          </cell>
          <cell r="U55">
            <v>1631</v>
          </cell>
        </row>
        <row r="56">
          <cell r="H56" t="str">
            <v>105468-P.S.R. EL MOLLE</v>
          </cell>
          <cell r="I56">
            <v>55</v>
          </cell>
          <cell r="J56">
            <v>48</v>
          </cell>
          <cell r="K56">
            <v>67</v>
          </cell>
          <cell r="L56">
            <v>46</v>
          </cell>
          <cell r="M56">
            <v>54</v>
          </cell>
          <cell r="N56">
            <v>52</v>
          </cell>
          <cell r="O56">
            <v>60</v>
          </cell>
          <cell r="P56">
            <v>72</v>
          </cell>
          <cell r="Q56">
            <v>37</v>
          </cell>
          <cell r="R56">
            <v>28</v>
          </cell>
          <cell r="S56">
            <v>61</v>
          </cell>
          <cell r="T56">
            <v>43</v>
          </cell>
          <cell r="U56">
            <v>623</v>
          </cell>
        </row>
        <row r="57">
          <cell r="H57" t="str">
            <v>105469-P.S.R. EL TAMBO</v>
          </cell>
          <cell r="I57">
            <v>96</v>
          </cell>
          <cell r="J57">
            <v>69</v>
          </cell>
          <cell r="K57">
            <v>100</v>
          </cell>
          <cell r="L57">
            <v>65</v>
          </cell>
          <cell r="M57">
            <v>66</v>
          </cell>
          <cell r="N57">
            <v>81</v>
          </cell>
          <cell r="O57">
            <v>169</v>
          </cell>
          <cell r="P57">
            <v>137</v>
          </cell>
          <cell r="Q57">
            <v>115</v>
          </cell>
          <cell r="R57">
            <v>124</v>
          </cell>
          <cell r="S57">
            <v>115</v>
          </cell>
          <cell r="T57">
            <v>109</v>
          </cell>
          <cell r="U57">
            <v>1246</v>
          </cell>
        </row>
        <row r="58">
          <cell r="H58" t="str">
            <v>105470-P.S.R. HUANTA</v>
          </cell>
          <cell r="I58">
            <v>7</v>
          </cell>
          <cell r="J58">
            <v>14</v>
          </cell>
          <cell r="K58">
            <v>13</v>
          </cell>
          <cell r="L58">
            <v>13</v>
          </cell>
          <cell r="M58">
            <v>30</v>
          </cell>
          <cell r="N58">
            <v>9</v>
          </cell>
          <cell r="O58">
            <v>5</v>
          </cell>
          <cell r="P58">
            <v>15</v>
          </cell>
          <cell r="Q58">
            <v>27</v>
          </cell>
          <cell r="R58">
            <v>17</v>
          </cell>
          <cell r="S58">
            <v>20</v>
          </cell>
          <cell r="T58">
            <v>8</v>
          </cell>
          <cell r="U58">
            <v>178</v>
          </cell>
        </row>
        <row r="59">
          <cell r="H59" t="str">
            <v>105471-P.S.R. PERALILLO</v>
          </cell>
          <cell r="I59">
            <v>98</v>
          </cell>
          <cell r="J59">
            <v>178</v>
          </cell>
          <cell r="K59">
            <v>73</v>
          </cell>
          <cell r="L59">
            <v>97</v>
          </cell>
          <cell r="M59">
            <v>140</v>
          </cell>
          <cell r="N59">
            <v>46</v>
          </cell>
          <cell r="O59">
            <v>109</v>
          </cell>
          <cell r="P59">
            <v>129</v>
          </cell>
          <cell r="Q59">
            <v>109</v>
          </cell>
          <cell r="R59">
            <v>119</v>
          </cell>
          <cell r="S59">
            <v>62</v>
          </cell>
          <cell r="T59">
            <v>57</v>
          </cell>
          <cell r="U59">
            <v>1217</v>
          </cell>
        </row>
        <row r="60">
          <cell r="H60" t="str">
            <v>105472-P.S.R. RIVADAVIA</v>
          </cell>
          <cell r="I60">
            <v>76</v>
          </cell>
          <cell r="J60">
            <v>55</v>
          </cell>
          <cell r="K60">
            <v>82</v>
          </cell>
          <cell r="L60">
            <v>138</v>
          </cell>
          <cell r="M60">
            <v>146</v>
          </cell>
          <cell r="N60">
            <v>34</v>
          </cell>
          <cell r="O60">
            <v>97</v>
          </cell>
          <cell r="P60">
            <v>59</v>
          </cell>
          <cell r="Q60">
            <v>97</v>
          </cell>
          <cell r="R60">
            <v>113</v>
          </cell>
          <cell r="S60">
            <v>52</v>
          </cell>
          <cell r="T60">
            <v>62</v>
          </cell>
          <cell r="U60">
            <v>1011</v>
          </cell>
        </row>
        <row r="61">
          <cell r="H61" t="str">
            <v>105473-P.S.R. TALCUNA</v>
          </cell>
          <cell r="I61">
            <v>76</v>
          </cell>
          <cell r="J61">
            <v>99</v>
          </cell>
          <cell r="K61">
            <v>67</v>
          </cell>
          <cell r="L61">
            <v>80</v>
          </cell>
          <cell r="M61">
            <v>87</v>
          </cell>
          <cell r="N61">
            <v>63</v>
          </cell>
          <cell r="O61">
            <v>134</v>
          </cell>
          <cell r="P61">
            <v>127</v>
          </cell>
          <cell r="Q61">
            <v>82</v>
          </cell>
          <cell r="R61">
            <v>100</v>
          </cell>
          <cell r="S61">
            <v>102</v>
          </cell>
          <cell r="T61">
            <v>82</v>
          </cell>
          <cell r="U61">
            <v>1099</v>
          </cell>
        </row>
        <row r="62">
          <cell r="H62" t="str">
            <v>105474-P.S.R. CHAPILCA</v>
          </cell>
          <cell r="I62">
            <v>21</v>
          </cell>
          <cell r="J62">
            <v>28</v>
          </cell>
          <cell r="K62">
            <v>20</v>
          </cell>
          <cell r="L62">
            <v>14</v>
          </cell>
          <cell r="M62">
            <v>37</v>
          </cell>
          <cell r="N62">
            <v>17</v>
          </cell>
          <cell r="O62">
            <v>34</v>
          </cell>
          <cell r="P62">
            <v>35</v>
          </cell>
          <cell r="Q62">
            <v>13</v>
          </cell>
          <cell r="R62">
            <v>42</v>
          </cell>
          <cell r="S62">
            <v>46</v>
          </cell>
          <cell r="T62">
            <v>19</v>
          </cell>
          <cell r="U62">
            <v>326</v>
          </cell>
        </row>
        <row r="63">
          <cell r="H63" t="str">
            <v>105502-P.S.R. CALINGASTA</v>
          </cell>
          <cell r="I63">
            <v>189</v>
          </cell>
          <cell r="J63">
            <v>155</v>
          </cell>
          <cell r="K63">
            <v>98</v>
          </cell>
          <cell r="L63">
            <v>237</v>
          </cell>
          <cell r="M63">
            <v>160</v>
          </cell>
          <cell r="N63">
            <v>165</v>
          </cell>
          <cell r="O63">
            <v>210</v>
          </cell>
          <cell r="P63">
            <v>247</v>
          </cell>
          <cell r="Q63">
            <v>140</v>
          </cell>
          <cell r="R63">
            <v>264</v>
          </cell>
          <cell r="S63">
            <v>196</v>
          </cell>
          <cell r="T63">
            <v>229</v>
          </cell>
          <cell r="U63">
            <v>2290</v>
          </cell>
        </row>
        <row r="64">
          <cell r="H64" t="str">
            <v>105509-P.S.R. GUALLIGUAICA</v>
          </cell>
          <cell r="I64">
            <v>38</v>
          </cell>
          <cell r="J64">
            <v>41</v>
          </cell>
          <cell r="K64">
            <v>22</v>
          </cell>
          <cell r="L64">
            <v>33</v>
          </cell>
          <cell r="M64">
            <v>26</v>
          </cell>
          <cell r="N64"/>
          <cell r="O64">
            <v>74</v>
          </cell>
          <cell r="P64">
            <v>29</v>
          </cell>
          <cell r="Q64">
            <v>24</v>
          </cell>
          <cell r="R64">
            <v>42</v>
          </cell>
          <cell r="S64"/>
          <cell r="T64">
            <v>39</v>
          </cell>
          <cell r="U64">
            <v>368</v>
          </cell>
        </row>
        <row r="65">
          <cell r="H65" t="str">
            <v>Total 04106-VICUÑA</v>
          </cell>
          <cell r="I65">
            <v>2324</v>
          </cell>
          <cell r="J65">
            <v>2243</v>
          </cell>
          <cell r="K65">
            <v>1705</v>
          </cell>
          <cell r="L65">
            <v>2033</v>
          </cell>
          <cell r="M65">
            <v>2055</v>
          </cell>
          <cell r="N65">
            <v>1679</v>
          </cell>
          <cell r="O65">
            <v>2231</v>
          </cell>
          <cell r="P65">
            <v>2374</v>
          </cell>
          <cell r="Q65">
            <v>1550</v>
          </cell>
          <cell r="R65">
            <v>2050</v>
          </cell>
          <cell r="S65">
            <v>1918</v>
          </cell>
          <cell r="T65">
            <v>1787</v>
          </cell>
          <cell r="U65">
            <v>23949</v>
          </cell>
        </row>
        <row r="66">
          <cell r="H66" t="str">
            <v>04201-ILLAPEL</v>
          </cell>
          <cell r="I66"/>
          <cell r="J66"/>
          <cell r="K66"/>
          <cell r="L66"/>
          <cell r="M66"/>
          <cell r="N66"/>
          <cell r="O66"/>
          <cell r="P66"/>
          <cell r="Q66"/>
          <cell r="R66"/>
          <cell r="S66"/>
          <cell r="T66"/>
          <cell r="U66"/>
        </row>
        <row r="67">
          <cell r="H67" t="str">
            <v>105103-HOSPITAL ILLAPEL</v>
          </cell>
          <cell r="I67">
            <v>2083</v>
          </cell>
          <cell r="J67">
            <v>1746</v>
          </cell>
          <cell r="K67">
            <v>2559</v>
          </cell>
          <cell r="L67">
            <v>2030</v>
          </cell>
          <cell r="M67">
            <v>2451</v>
          </cell>
          <cell r="N67">
            <v>1835</v>
          </cell>
          <cell r="O67">
            <v>2236</v>
          </cell>
          <cell r="P67">
            <v>2025</v>
          </cell>
          <cell r="Q67">
            <v>1501</v>
          </cell>
          <cell r="R67">
            <v>1544</v>
          </cell>
          <cell r="S67">
            <v>1735</v>
          </cell>
          <cell r="T67">
            <v>1514</v>
          </cell>
          <cell r="U67">
            <v>23259</v>
          </cell>
        </row>
        <row r="68">
          <cell r="H68" t="str">
            <v>105326-CESFAM SAN RAFAEL</v>
          </cell>
          <cell r="I68">
            <v>384</v>
          </cell>
          <cell r="J68">
            <v>428</v>
          </cell>
          <cell r="K68">
            <v>406</v>
          </cell>
          <cell r="L68">
            <v>273</v>
          </cell>
          <cell r="M68">
            <v>443</v>
          </cell>
          <cell r="N68">
            <v>748</v>
          </cell>
          <cell r="O68">
            <v>1012</v>
          </cell>
          <cell r="P68">
            <v>886</v>
          </cell>
          <cell r="Q68">
            <v>551</v>
          </cell>
          <cell r="R68">
            <v>678</v>
          </cell>
          <cell r="S68">
            <v>630</v>
          </cell>
          <cell r="T68">
            <v>1662</v>
          </cell>
          <cell r="U68">
            <v>8101</v>
          </cell>
        </row>
        <row r="69">
          <cell r="H69" t="str">
            <v xml:space="preserve">105443-P.S.R. CARCAMO                   </v>
          </cell>
          <cell r="I69">
            <v>47</v>
          </cell>
          <cell r="J69">
            <v>27</v>
          </cell>
          <cell r="K69">
            <v>91</v>
          </cell>
          <cell r="L69">
            <v>62</v>
          </cell>
          <cell r="M69">
            <v>61</v>
          </cell>
          <cell r="N69">
            <v>54</v>
          </cell>
          <cell r="O69">
            <v>91</v>
          </cell>
          <cell r="P69">
            <v>91</v>
          </cell>
          <cell r="Q69">
            <v>90</v>
          </cell>
          <cell r="R69">
            <v>69</v>
          </cell>
          <cell r="S69">
            <v>80</v>
          </cell>
          <cell r="T69">
            <v>49</v>
          </cell>
          <cell r="U69">
            <v>812</v>
          </cell>
        </row>
        <row r="70">
          <cell r="H70" t="str">
            <v>105444-P.S.R. HUINTIL</v>
          </cell>
          <cell r="I70">
            <v>38</v>
          </cell>
          <cell r="J70">
            <v>13</v>
          </cell>
          <cell r="K70">
            <v>49</v>
          </cell>
          <cell r="L70">
            <v>43</v>
          </cell>
          <cell r="M70">
            <v>39</v>
          </cell>
          <cell r="N70">
            <v>70</v>
          </cell>
          <cell r="O70">
            <v>46</v>
          </cell>
          <cell r="P70">
            <v>44</v>
          </cell>
          <cell r="Q70">
            <v>48</v>
          </cell>
          <cell r="R70">
            <v>42</v>
          </cell>
          <cell r="S70">
            <v>30</v>
          </cell>
          <cell r="T70">
            <v>49</v>
          </cell>
          <cell r="U70">
            <v>511</v>
          </cell>
        </row>
        <row r="71">
          <cell r="H71" t="str">
            <v>105445-P.S.R. LIMAHUIDA</v>
          </cell>
          <cell r="I71">
            <v>36</v>
          </cell>
          <cell r="J71">
            <v>33</v>
          </cell>
          <cell r="K71">
            <v>19</v>
          </cell>
          <cell r="L71">
            <v>32</v>
          </cell>
          <cell r="M71">
            <v>59</v>
          </cell>
          <cell r="N71">
            <v>71</v>
          </cell>
          <cell r="O71">
            <v>57</v>
          </cell>
          <cell r="P71">
            <v>50</v>
          </cell>
          <cell r="Q71">
            <v>48</v>
          </cell>
          <cell r="R71">
            <v>54</v>
          </cell>
          <cell r="S71">
            <v>50</v>
          </cell>
          <cell r="T71">
            <v>30</v>
          </cell>
          <cell r="U71">
            <v>539</v>
          </cell>
        </row>
        <row r="72">
          <cell r="H72" t="str">
            <v>105446-P.S.R. MATANCILLA</v>
          </cell>
          <cell r="I72"/>
          <cell r="J72"/>
          <cell r="K72">
            <v>26</v>
          </cell>
          <cell r="L72">
            <v>21</v>
          </cell>
          <cell r="M72">
            <v>13</v>
          </cell>
          <cell r="N72">
            <v>17</v>
          </cell>
          <cell r="O72">
            <v>13</v>
          </cell>
          <cell r="P72">
            <v>4</v>
          </cell>
          <cell r="Q72">
            <v>11</v>
          </cell>
          <cell r="R72">
            <v>11</v>
          </cell>
          <cell r="S72">
            <v>14</v>
          </cell>
          <cell r="T72">
            <v>20</v>
          </cell>
          <cell r="U72">
            <v>150</v>
          </cell>
        </row>
        <row r="73">
          <cell r="H73" t="str">
            <v>105447-P.S.R. PERALILLO</v>
          </cell>
          <cell r="I73">
            <v>25</v>
          </cell>
          <cell r="J73">
            <v>41</v>
          </cell>
          <cell r="K73">
            <v>33</v>
          </cell>
          <cell r="L73">
            <v>51</v>
          </cell>
          <cell r="M73">
            <v>63</v>
          </cell>
          <cell r="N73">
            <v>46</v>
          </cell>
          <cell r="O73">
            <v>53</v>
          </cell>
          <cell r="P73">
            <v>33</v>
          </cell>
          <cell r="Q73">
            <v>31</v>
          </cell>
          <cell r="R73">
            <v>54</v>
          </cell>
          <cell r="S73">
            <v>41</v>
          </cell>
          <cell r="T73">
            <v>33</v>
          </cell>
          <cell r="U73">
            <v>504</v>
          </cell>
        </row>
        <row r="74">
          <cell r="H74" t="str">
            <v>105448-P.S.R. SANTA VIRGINIA</v>
          </cell>
          <cell r="I74"/>
          <cell r="J74"/>
          <cell r="K74">
            <v>78</v>
          </cell>
          <cell r="L74">
            <v>32</v>
          </cell>
          <cell r="M74">
            <v>52</v>
          </cell>
          <cell r="N74">
            <v>60</v>
          </cell>
          <cell r="O74">
            <v>43</v>
          </cell>
          <cell r="P74">
            <v>53</v>
          </cell>
          <cell r="Q74">
            <v>19</v>
          </cell>
          <cell r="R74">
            <v>44</v>
          </cell>
          <cell r="S74">
            <v>63</v>
          </cell>
          <cell r="T74">
            <v>52</v>
          </cell>
          <cell r="U74">
            <v>496</v>
          </cell>
        </row>
        <row r="75">
          <cell r="H75" t="str">
            <v>105449-P.S.R. TUNGA NORTE</v>
          </cell>
          <cell r="I75"/>
          <cell r="J75">
            <v>13</v>
          </cell>
          <cell r="K75">
            <v>38</v>
          </cell>
          <cell r="L75">
            <v>43</v>
          </cell>
          <cell r="M75">
            <v>27</v>
          </cell>
          <cell r="N75">
            <v>25</v>
          </cell>
          <cell r="O75">
            <v>16</v>
          </cell>
          <cell r="P75">
            <v>6</v>
          </cell>
          <cell r="Q75">
            <v>22</v>
          </cell>
          <cell r="R75">
            <v>19</v>
          </cell>
          <cell r="S75">
            <v>28</v>
          </cell>
          <cell r="T75">
            <v>16</v>
          </cell>
          <cell r="U75">
            <v>253</v>
          </cell>
        </row>
        <row r="76">
          <cell r="H76" t="str">
            <v>105485-P.S.R. PLAN DE HORNOS</v>
          </cell>
          <cell r="I76">
            <v>72</v>
          </cell>
          <cell r="J76"/>
          <cell r="K76">
            <v>139</v>
          </cell>
          <cell r="L76">
            <v>60</v>
          </cell>
          <cell r="M76">
            <v>68</v>
          </cell>
          <cell r="N76">
            <v>100</v>
          </cell>
          <cell r="O76">
            <v>84</v>
          </cell>
          <cell r="P76">
            <v>51</v>
          </cell>
          <cell r="Q76">
            <v>65</v>
          </cell>
          <cell r="R76">
            <v>115</v>
          </cell>
          <cell r="S76">
            <v>81</v>
          </cell>
          <cell r="T76">
            <v>50</v>
          </cell>
          <cell r="U76">
            <v>885</v>
          </cell>
        </row>
        <row r="77">
          <cell r="H77" t="str">
            <v>105486-P.S.R. TUNGA SUR</v>
          </cell>
          <cell r="I77">
            <v>30</v>
          </cell>
          <cell r="J77"/>
          <cell r="K77">
            <v>28</v>
          </cell>
          <cell r="L77">
            <v>21</v>
          </cell>
          <cell r="M77"/>
          <cell r="N77">
            <v>31</v>
          </cell>
          <cell r="O77">
            <v>36</v>
          </cell>
          <cell r="P77">
            <v>18</v>
          </cell>
          <cell r="Q77">
            <v>25</v>
          </cell>
          <cell r="R77">
            <v>30</v>
          </cell>
          <cell r="S77">
            <v>18</v>
          </cell>
          <cell r="T77">
            <v>35</v>
          </cell>
          <cell r="U77">
            <v>272</v>
          </cell>
        </row>
        <row r="78">
          <cell r="H78" t="str">
            <v>105487-P.S.R. CAÑAS UNO</v>
          </cell>
          <cell r="I78">
            <v>110</v>
          </cell>
          <cell r="J78"/>
          <cell r="K78">
            <v>169</v>
          </cell>
          <cell r="L78">
            <v>135</v>
          </cell>
          <cell r="M78">
            <v>103</v>
          </cell>
          <cell r="N78">
            <v>121</v>
          </cell>
          <cell r="O78">
            <v>124</v>
          </cell>
          <cell r="P78">
            <v>134</v>
          </cell>
          <cell r="Q78">
            <v>109</v>
          </cell>
          <cell r="R78">
            <v>135</v>
          </cell>
          <cell r="S78">
            <v>118</v>
          </cell>
          <cell r="T78">
            <v>110</v>
          </cell>
          <cell r="U78">
            <v>1368</v>
          </cell>
        </row>
        <row r="79">
          <cell r="H79" t="str">
            <v>105496-P.S.R. PINTACURA SUR</v>
          </cell>
          <cell r="I79">
            <v>15</v>
          </cell>
          <cell r="J79">
            <v>44</v>
          </cell>
          <cell r="K79">
            <v>21</v>
          </cell>
          <cell r="L79">
            <v>32</v>
          </cell>
          <cell r="M79">
            <v>33</v>
          </cell>
          <cell r="N79">
            <v>26</v>
          </cell>
          <cell r="O79">
            <v>50</v>
          </cell>
          <cell r="P79">
            <v>32</v>
          </cell>
          <cell r="Q79">
            <v>22</v>
          </cell>
          <cell r="R79">
            <v>29</v>
          </cell>
          <cell r="S79">
            <v>28</v>
          </cell>
          <cell r="T79">
            <v>24</v>
          </cell>
          <cell r="U79">
            <v>356</v>
          </cell>
        </row>
        <row r="80">
          <cell r="H80" t="str">
            <v>105504-P.S.R. SOCAVON</v>
          </cell>
          <cell r="I80">
            <v>23</v>
          </cell>
          <cell r="J80">
            <v>39</v>
          </cell>
          <cell r="K80">
            <v>17</v>
          </cell>
          <cell r="L80">
            <v>27</v>
          </cell>
          <cell r="M80">
            <v>39</v>
          </cell>
          <cell r="N80">
            <v>41</v>
          </cell>
          <cell r="O80">
            <v>45</v>
          </cell>
          <cell r="P80">
            <v>41</v>
          </cell>
          <cell r="Q80">
            <v>39</v>
          </cell>
          <cell r="R80">
            <v>33</v>
          </cell>
          <cell r="S80">
            <v>34</v>
          </cell>
          <cell r="T80">
            <v>24</v>
          </cell>
          <cell r="U80">
            <v>402</v>
          </cell>
        </row>
        <row r="81">
          <cell r="H81" t="str">
            <v>200366-CES. URBANO ILLAPEL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  <cell r="S81"/>
          <cell r="T81">
            <v>86</v>
          </cell>
          <cell r="U81">
            <v>86</v>
          </cell>
        </row>
        <row r="82">
          <cell r="H82" t="str">
            <v>Total 04201-ILLAPEL</v>
          </cell>
          <cell r="I82">
            <v>2863</v>
          </cell>
          <cell r="J82">
            <v>2384</v>
          </cell>
          <cell r="K82">
            <v>3673</v>
          </cell>
          <cell r="L82">
            <v>2862</v>
          </cell>
          <cell r="M82">
            <v>3451</v>
          </cell>
          <cell r="N82">
            <v>3245</v>
          </cell>
          <cell r="O82">
            <v>3906</v>
          </cell>
          <cell r="P82">
            <v>3468</v>
          </cell>
          <cell r="Q82">
            <v>2581</v>
          </cell>
          <cell r="R82">
            <v>2857</v>
          </cell>
          <cell r="S82">
            <v>2950</v>
          </cell>
          <cell r="T82">
            <v>3754</v>
          </cell>
          <cell r="U82">
            <v>37994</v>
          </cell>
        </row>
        <row r="83">
          <cell r="H83" t="str">
            <v>04202-CANELA</v>
          </cell>
          <cell r="I83"/>
          <cell r="J83"/>
          <cell r="K83"/>
          <cell r="L83"/>
          <cell r="M83"/>
          <cell r="N83"/>
          <cell r="O83"/>
          <cell r="P83"/>
          <cell r="Q83"/>
          <cell r="R83"/>
          <cell r="S83"/>
          <cell r="T83"/>
          <cell r="U83"/>
        </row>
        <row r="84">
          <cell r="H84" t="str">
            <v>105309-CES. RURAL CANELA</v>
          </cell>
          <cell r="I84">
            <v>641</v>
          </cell>
          <cell r="J84">
            <v>584</v>
          </cell>
          <cell r="K84">
            <v>694</v>
          </cell>
          <cell r="L84">
            <v>595</v>
          </cell>
          <cell r="M84">
            <v>768</v>
          </cell>
          <cell r="N84">
            <v>823</v>
          </cell>
          <cell r="O84">
            <v>706</v>
          </cell>
          <cell r="P84">
            <v>844</v>
          </cell>
          <cell r="Q84">
            <v>600</v>
          </cell>
          <cell r="R84">
            <v>796</v>
          </cell>
          <cell r="S84">
            <v>938</v>
          </cell>
          <cell r="T84">
            <v>742</v>
          </cell>
          <cell r="U84">
            <v>8731</v>
          </cell>
        </row>
        <row r="85">
          <cell r="H85" t="str">
            <v xml:space="preserve">105450-P.S.R. MINCHA NORTE            </v>
          </cell>
          <cell r="I85">
            <v>115</v>
          </cell>
          <cell r="J85">
            <v>54</v>
          </cell>
          <cell r="K85">
            <v>127</v>
          </cell>
          <cell r="L85">
            <v>60</v>
          </cell>
          <cell r="M85">
            <v>92</v>
          </cell>
          <cell r="N85">
            <v>84</v>
          </cell>
          <cell r="O85">
            <v>110</v>
          </cell>
          <cell r="P85">
            <v>186</v>
          </cell>
          <cell r="Q85">
            <v>68</v>
          </cell>
          <cell r="R85">
            <v>132</v>
          </cell>
          <cell r="S85">
            <v>119</v>
          </cell>
          <cell r="T85">
            <v>73</v>
          </cell>
          <cell r="U85">
            <v>1220</v>
          </cell>
        </row>
        <row r="86">
          <cell r="H86" t="str">
            <v>105451-P.S.R. AGUA FRIA</v>
          </cell>
          <cell r="I86">
            <v>32</v>
          </cell>
          <cell r="J86">
            <v>19</v>
          </cell>
          <cell r="K86">
            <v>15</v>
          </cell>
          <cell r="L86">
            <v>18</v>
          </cell>
          <cell r="M86">
            <v>31</v>
          </cell>
          <cell r="N86">
            <v>32</v>
          </cell>
          <cell r="O86">
            <v>31</v>
          </cell>
          <cell r="P86">
            <v>30</v>
          </cell>
          <cell r="Q86">
            <v>35</v>
          </cell>
          <cell r="R86">
            <v>32</v>
          </cell>
          <cell r="S86">
            <v>33</v>
          </cell>
          <cell r="T86">
            <v>34</v>
          </cell>
          <cell r="U86">
            <v>342</v>
          </cell>
        </row>
        <row r="87">
          <cell r="H87" t="str">
            <v>105482-P.S.R. CANELA ALTA</v>
          </cell>
          <cell r="I87">
            <v>34</v>
          </cell>
          <cell r="J87">
            <v>28</v>
          </cell>
          <cell r="K87">
            <v>30</v>
          </cell>
          <cell r="L87">
            <v>48</v>
          </cell>
          <cell r="M87">
            <v>78</v>
          </cell>
          <cell r="N87">
            <v>61</v>
          </cell>
          <cell r="O87">
            <v>32</v>
          </cell>
          <cell r="P87">
            <v>64</v>
          </cell>
          <cell r="Q87">
            <v>34</v>
          </cell>
          <cell r="R87">
            <v>64</v>
          </cell>
          <cell r="S87">
            <v>63</v>
          </cell>
          <cell r="T87">
            <v>15</v>
          </cell>
          <cell r="U87">
            <v>551</v>
          </cell>
        </row>
        <row r="88">
          <cell r="H88" t="str">
            <v>105483-P.S.R. LOS RULOS</v>
          </cell>
          <cell r="I88"/>
          <cell r="J88">
            <v>16</v>
          </cell>
          <cell r="K88"/>
          <cell r="L88">
            <v>37</v>
          </cell>
          <cell r="M88">
            <v>43</v>
          </cell>
          <cell r="N88">
            <v>14</v>
          </cell>
          <cell r="O88">
            <v>15</v>
          </cell>
          <cell r="P88">
            <v>27</v>
          </cell>
          <cell r="Q88">
            <v>14</v>
          </cell>
          <cell r="R88">
            <v>26</v>
          </cell>
          <cell r="S88">
            <v>15</v>
          </cell>
          <cell r="T88">
            <v>27</v>
          </cell>
          <cell r="U88">
            <v>234</v>
          </cell>
        </row>
        <row r="89">
          <cell r="H89" t="str">
            <v>105484-P.S.R. HUENTELAUQUEN</v>
          </cell>
          <cell r="I89">
            <v>61</v>
          </cell>
          <cell r="J89">
            <v>54</v>
          </cell>
          <cell r="K89">
            <v>52</v>
          </cell>
          <cell r="L89">
            <v>71</v>
          </cell>
          <cell r="M89">
            <v>36</v>
          </cell>
          <cell r="N89">
            <v>76</v>
          </cell>
          <cell r="O89">
            <v>55</v>
          </cell>
          <cell r="P89">
            <v>65</v>
          </cell>
          <cell r="Q89">
            <v>32</v>
          </cell>
          <cell r="R89">
            <v>58</v>
          </cell>
          <cell r="S89">
            <v>56</v>
          </cell>
          <cell r="T89">
            <v>50</v>
          </cell>
          <cell r="U89">
            <v>666</v>
          </cell>
        </row>
        <row r="90">
          <cell r="H90" t="str">
            <v>105488-P.S.R. ESPIRITU SANTO</v>
          </cell>
          <cell r="I90"/>
          <cell r="J90">
            <v>17</v>
          </cell>
          <cell r="K90"/>
          <cell r="L90"/>
          <cell r="M90"/>
          <cell r="N90">
            <v>14</v>
          </cell>
          <cell r="O90">
            <v>14</v>
          </cell>
          <cell r="P90"/>
          <cell r="Q90">
            <v>11</v>
          </cell>
          <cell r="R90">
            <v>14</v>
          </cell>
          <cell r="S90">
            <v>14</v>
          </cell>
          <cell r="T90">
            <v>9</v>
          </cell>
          <cell r="U90">
            <v>93</v>
          </cell>
        </row>
        <row r="91">
          <cell r="H91" t="str">
            <v>105493-P.S.R. MINCHA SUR</v>
          </cell>
          <cell r="I91">
            <v>14</v>
          </cell>
          <cell r="J91"/>
          <cell r="K91">
            <v>13</v>
          </cell>
          <cell r="L91">
            <v>28</v>
          </cell>
          <cell r="M91"/>
          <cell r="N91">
            <v>10</v>
          </cell>
          <cell r="O91">
            <v>16</v>
          </cell>
          <cell r="P91">
            <v>16</v>
          </cell>
          <cell r="Q91">
            <v>18</v>
          </cell>
          <cell r="R91">
            <v>18</v>
          </cell>
          <cell r="S91">
            <v>16</v>
          </cell>
          <cell r="T91">
            <v>13</v>
          </cell>
          <cell r="U91">
            <v>162</v>
          </cell>
        </row>
        <row r="92">
          <cell r="H92" t="str">
            <v>105497-P.S.R. JABONERIA</v>
          </cell>
          <cell r="I92">
            <v>18</v>
          </cell>
          <cell r="J92">
            <v>15</v>
          </cell>
          <cell r="K92"/>
          <cell r="L92">
            <v>16</v>
          </cell>
          <cell r="M92"/>
          <cell r="N92">
            <v>7</v>
          </cell>
          <cell r="O92">
            <v>9</v>
          </cell>
          <cell r="P92">
            <v>12</v>
          </cell>
          <cell r="Q92">
            <v>11</v>
          </cell>
          <cell r="R92"/>
          <cell r="S92">
            <v>7</v>
          </cell>
          <cell r="T92">
            <v>9</v>
          </cell>
          <cell r="U92">
            <v>104</v>
          </cell>
        </row>
        <row r="93">
          <cell r="H93" t="str">
            <v>105498-P.S.R. QUEBRADA DE LINARES</v>
          </cell>
          <cell r="I93"/>
          <cell r="J93">
            <v>13</v>
          </cell>
          <cell r="K93">
            <v>12</v>
          </cell>
          <cell r="L93"/>
          <cell r="M93"/>
          <cell r="N93">
            <v>17</v>
          </cell>
          <cell r="O93">
            <v>12</v>
          </cell>
          <cell r="P93">
            <v>13</v>
          </cell>
          <cell r="Q93">
            <v>10</v>
          </cell>
          <cell r="R93">
            <v>10</v>
          </cell>
          <cell r="S93">
            <v>11</v>
          </cell>
          <cell r="T93">
            <v>12</v>
          </cell>
          <cell r="U93">
            <v>110</v>
          </cell>
        </row>
        <row r="94">
          <cell r="H94" t="str">
            <v>Total 04202-CANELA</v>
          </cell>
          <cell r="I94">
            <v>915</v>
          </cell>
          <cell r="J94">
            <v>800</v>
          </cell>
          <cell r="K94">
            <v>943</v>
          </cell>
          <cell r="L94">
            <v>873</v>
          </cell>
          <cell r="M94">
            <v>1048</v>
          </cell>
          <cell r="N94">
            <v>1138</v>
          </cell>
          <cell r="O94">
            <v>1000</v>
          </cell>
          <cell r="P94">
            <v>1257</v>
          </cell>
          <cell r="Q94">
            <v>833</v>
          </cell>
          <cell r="R94">
            <v>1150</v>
          </cell>
          <cell r="S94">
            <v>1272</v>
          </cell>
          <cell r="T94">
            <v>984</v>
          </cell>
          <cell r="U94">
            <v>12213</v>
          </cell>
        </row>
        <row r="95">
          <cell r="H95" t="str">
            <v>04203-LOS VILOS</v>
          </cell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  <cell r="T95"/>
          <cell r="U95"/>
        </row>
        <row r="96">
          <cell r="H96" t="str">
            <v>105108-HOSPITAL LOS VILOS</v>
          </cell>
          <cell r="I96">
            <v>1731</v>
          </cell>
          <cell r="J96">
            <v>2006</v>
          </cell>
          <cell r="K96">
            <v>2322</v>
          </cell>
          <cell r="L96">
            <v>1782</v>
          </cell>
          <cell r="M96">
            <v>2370</v>
          </cell>
          <cell r="N96">
            <v>2037</v>
          </cell>
          <cell r="O96">
            <v>2431</v>
          </cell>
          <cell r="P96">
            <v>2141</v>
          </cell>
          <cell r="Q96">
            <v>2008</v>
          </cell>
          <cell r="R96">
            <v>2298</v>
          </cell>
          <cell r="S96">
            <v>1971</v>
          </cell>
          <cell r="T96">
            <v>1111</v>
          </cell>
          <cell r="U96">
            <v>24208</v>
          </cell>
        </row>
        <row r="97">
          <cell r="H97" t="str">
            <v xml:space="preserve">105478-P.S.R. CAIMANES                   </v>
          </cell>
          <cell r="I97">
            <v>57</v>
          </cell>
          <cell r="J97">
            <v>114</v>
          </cell>
          <cell r="K97">
            <v>105</v>
          </cell>
          <cell r="L97">
            <v>74</v>
          </cell>
          <cell r="M97">
            <v>112</v>
          </cell>
          <cell r="N97">
            <v>157</v>
          </cell>
          <cell r="O97">
            <v>103</v>
          </cell>
          <cell r="P97">
            <v>194</v>
          </cell>
          <cell r="Q97">
            <v>85</v>
          </cell>
          <cell r="R97">
            <v>84</v>
          </cell>
          <cell r="S97">
            <v>230</v>
          </cell>
          <cell r="T97">
            <v>295</v>
          </cell>
          <cell r="U97">
            <v>1610</v>
          </cell>
        </row>
        <row r="98">
          <cell r="H98" t="str">
            <v>105479-P.S.R. GUANGUALI</v>
          </cell>
          <cell r="I98"/>
          <cell r="J98">
            <v>14</v>
          </cell>
          <cell r="K98">
            <v>56</v>
          </cell>
          <cell r="L98">
            <v>31</v>
          </cell>
          <cell r="M98">
            <v>47</v>
          </cell>
          <cell r="N98">
            <v>60</v>
          </cell>
          <cell r="O98">
            <v>41</v>
          </cell>
          <cell r="P98">
            <v>56</v>
          </cell>
          <cell r="Q98">
            <v>37</v>
          </cell>
          <cell r="R98">
            <v>44</v>
          </cell>
          <cell r="S98">
            <v>33</v>
          </cell>
          <cell r="T98">
            <v>27</v>
          </cell>
          <cell r="U98">
            <v>446</v>
          </cell>
        </row>
        <row r="99">
          <cell r="H99" t="str">
            <v>105480-P.S.R. QUILIMARI</v>
          </cell>
          <cell r="I99">
            <v>51</v>
          </cell>
          <cell r="J99">
            <v>71</v>
          </cell>
          <cell r="K99">
            <v>122</v>
          </cell>
          <cell r="L99">
            <v>51</v>
          </cell>
          <cell r="M99">
            <v>117</v>
          </cell>
          <cell r="N99">
            <v>129</v>
          </cell>
          <cell r="O99">
            <v>96</v>
          </cell>
          <cell r="P99">
            <v>116</v>
          </cell>
          <cell r="Q99">
            <v>57</v>
          </cell>
          <cell r="R99">
            <v>39</v>
          </cell>
          <cell r="S99">
            <v>164</v>
          </cell>
          <cell r="T99">
            <v>126</v>
          </cell>
          <cell r="U99">
            <v>1139</v>
          </cell>
        </row>
        <row r="100">
          <cell r="H100" t="str">
            <v>105481-P.S.R. TILAMA</v>
          </cell>
          <cell r="I100">
            <v>9</v>
          </cell>
          <cell r="J100">
            <v>12</v>
          </cell>
          <cell r="K100">
            <v>9</v>
          </cell>
          <cell r="L100">
            <v>9</v>
          </cell>
          <cell r="M100">
            <v>28</v>
          </cell>
          <cell r="N100">
            <v>29</v>
          </cell>
          <cell r="O100">
            <v>22</v>
          </cell>
          <cell r="P100">
            <v>31</v>
          </cell>
          <cell r="Q100">
            <v>9</v>
          </cell>
          <cell r="R100">
            <v>12</v>
          </cell>
          <cell r="S100">
            <v>32</v>
          </cell>
          <cell r="T100">
            <v>21</v>
          </cell>
          <cell r="U100">
            <v>223</v>
          </cell>
        </row>
        <row r="101">
          <cell r="H101" t="str">
            <v>105511-P.S.R. LOS CONDORES</v>
          </cell>
          <cell r="I101"/>
          <cell r="J101">
            <v>43</v>
          </cell>
          <cell r="K101">
            <v>69</v>
          </cell>
          <cell r="L101">
            <v>26</v>
          </cell>
          <cell r="M101">
            <v>26</v>
          </cell>
          <cell r="N101">
            <v>38</v>
          </cell>
          <cell r="O101">
            <v>44</v>
          </cell>
          <cell r="P101">
            <v>48</v>
          </cell>
          <cell r="Q101">
            <v>39</v>
          </cell>
          <cell r="R101">
            <v>23</v>
          </cell>
          <cell r="S101">
            <v>59</v>
          </cell>
          <cell r="T101">
            <v>77</v>
          </cell>
          <cell r="U101">
            <v>492</v>
          </cell>
        </row>
        <row r="102">
          <cell r="H102" t="str">
            <v>Total 04203-LOS VILOS</v>
          </cell>
          <cell r="I102">
            <v>1848</v>
          </cell>
          <cell r="J102">
            <v>2260</v>
          </cell>
          <cell r="K102">
            <v>2683</v>
          </cell>
          <cell r="L102">
            <v>1973</v>
          </cell>
          <cell r="M102">
            <v>2700</v>
          </cell>
          <cell r="N102">
            <v>2450</v>
          </cell>
          <cell r="O102">
            <v>2737</v>
          </cell>
          <cell r="P102">
            <v>2586</v>
          </cell>
          <cell r="Q102">
            <v>2235</v>
          </cell>
          <cell r="R102">
            <v>2500</v>
          </cell>
          <cell r="S102">
            <v>2489</v>
          </cell>
          <cell r="T102">
            <v>1657</v>
          </cell>
          <cell r="U102">
            <v>28118</v>
          </cell>
        </row>
        <row r="103">
          <cell r="H103" t="str">
            <v>04204-SALAMANCA</v>
          </cell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</row>
        <row r="104">
          <cell r="H104" t="str">
            <v>105104-HOSPITAL SALAMANCA</v>
          </cell>
          <cell r="I104">
            <v>1566</v>
          </cell>
          <cell r="J104">
            <v>1451</v>
          </cell>
          <cell r="K104">
            <v>1331</v>
          </cell>
          <cell r="L104">
            <v>1307</v>
          </cell>
          <cell r="M104">
            <v>1555</v>
          </cell>
          <cell r="N104">
            <v>1089</v>
          </cell>
          <cell r="O104">
            <v>1603</v>
          </cell>
          <cell r="P104">
            <v>1387</v>
          </cell>
          <cell r="Q104">
            <v>1277</v>
          </cell>
          <cell r="R104">
            <v>1508</v>
          </cell>
          <cell r="S104">
            <v>1743</v>
          </cell>
          <cell r="T104">
            <v>1442</v>
          </cell>
          <cell r="U104">
            <v>17259</v>
          </cell>
        </row>
        <row r="105">
          <cell r="H105" t="str">
            <v xml:space="preserve">105452-P.S.R. CUNCUMEN                 </v>
          </cell>
          <cell r="I105">
            <v>221</v>
          </cell>
          <cell r="J105">
            <v>362</v>
          </cell>
          <cell r="K105">
            <v>427</v>
          </cell>
          <cell r="L105">
            <v>289</v>
          </cell>
          <cell r="M105">
            <v>294</v>
          </cell>
          <cell r="N105">
            <v>498</v>
          </cell>
          <cell r="O105">
            <v>529</v>
          </cell>
          <cell r="P105">
            <v>405</v>
          </cell>
          <cell r="Q105">
            <v>652</v>
          </cell>
          <cell r="R105">
            <v>524</v>
          </cell>
          <cell r="S105">
            <v>501</v>
          </cell>
          <cell r="T105">
            <v>579</v>
          </cell>
          <cell r="U105">
            <v>5281</v>
          </cell>
        </row>
        <row r="106">
          <cell r="H106" t="str">
            <v>105453-P.S.R. TRANQUILLA</v>
          </cell>
          <cell r="I106">
            <v>43</v>
          </cell>
          <cell r="J106">
            <v>46</v>
          </cell>
          <cell r="K106">
            <v>82</v>
          </cell>
          <cell r="L106">
            <v>35</v>
          </cell>
          <cell r="M106">
            <v>38</v>
          </cell>
          <cell r="N106">
            <v>49</v>
          </cell>
          <cell r="O106">
            <v>77</v>
          </cell>
          <cell r="P106">
            <v>89</v>
          </cell>
          <cell r="Q106">
            <v>64</v>
          </cell>
          <cell r="R106">
            <v>77</v>
          </cell>
          <cell r="S106">
            <v>64</v>
          </cell>
          <cell r="T106">
            <v>32</v>
          </cell>
          <cell r="U106">
            <v>696</v>
          </cell>
        </row>
        <row r="107">
          <cell r="H107" t="str">
            <v>105454-P.S.R. CUNLAGUA</v>
          </cell>
          <cell r="I107">
            <v>20</v>
          </cell>
          <cell r="J107">
            <v>16</v>
          </cell>
          <cell r="K107">
            <v>37</v>
          </cell>
          <cell r="L107">
            <v>47</v>
          </cell>
          <cell r="M107"/>
          <cell r="N107">
            <v>49</v>
          </cell>
          <cell r="O107">
            <v>61</v>
          </cell>
          <cell r="P107">
            <v>35</v>
          </cell>
          <cell r="Q107">
            <v>53</v>
          </cell>
          <cell r="R107">
            <v>55</v>
          </cell>
          <cell r="S107">
            <v>49</v>
          </cell>
          <cell r="T107">
            <v>36</v>
          </cell>
          <cell r="U107">
            <v>458</v>
          </cell>
        </row>
        <row r="108">
          <cell r="H108" t="str">
            <v>105455-P.S.R. CHILLEPIN</v>
          </cell>
          <cell r="I108">
            <v>19</v>
          </cell>
          <cell r="J108">
            <v>51</v>
          </cell>
          <cell r="K108">
            <v>92</v>
          </cell>
          <cell r="L108">
            <v>31</v>
          </cell>
          <cell r="M108">
            <v>87</v>
          </cell>
          <cell r="N108">
            <v>39</v>
          </cell>
          <cell r="O108">
            <v>47</v>
          </cell>
          <cell r="P108">
            <v>75</v>
          </cell>
          <cell r="Q108">
            <v>98</v>
          </cell>
          <cell r="R108">
            <v>45</v>
          </cell>
          <cell r="S108">
            <v>87</v>
          </cell>
          <cell r="T108">
            <v>52</v>
          </cell>
          <cell r="U108">
            <v>723</v>
          </cell>
        </row>
        <row r="109">
          <cell r="H109" t="str">
            <v>105456-P.S.R. LLIMPO</v>
          </cell>
          <cell r="I109">
            <v>43</v>
          </cell>
          <cell r="J109">
            <v>47</v>
          </cell>
          <cell r="K109">
            <v>85</v>
          </cell>
          <cell r="L109">
            <v>51</v>
          </cell>
          <cell r="M109">
            <v>76</v>
          </cell>
          <cell r="N109">
            <v>116</v>
          </cell>
          <cell r="O109">
            <v>111</v>
          </cell>
          <cell r="P109">
            <v>93</v>
          </cell>
          <cell r="Q109">
            <v>114</v>
          </cell>
          <cell r="R109">
            <v>102</v>
          </cell>
          <cell r="S109">
            <v>119</v>
          </cell>
          <cell r="T109">
            <v>111</v>
          </cell>
          <cell r="U109">
            <v>1068</v>
          </cell>
        </row>
        <row r="110">
          <cell r="H110" t="str">
            <v>105457-P.S.R. SAN AGUSTIN</v>
          </cell>
          <cell r="I110">
            <v>42</v>
          </cell>
          <cell r="J110">
            <v>38</v>
          </cell>
          <cell r="K110">
            <v>20</v>
          </cell>
          <cell r="L110">
            <v>31</v>
          </cell>
          <cell r="M110">
            <v>27</v>
          </cell>
          <cell r="N110">
            <v>76</v>
          </cell>
          <cell r="O110">
            <v>55</v>
          </cell>
          <cell r="P110">
            <v>32</v>
          </cell>
          <cell r="Q110">
            <v>104</v>
          </cell>
          <cell r="R110">
            <v>51</v>
          </cell>
          <cell r="S110">
            <v>76</v>
          </cell>
          <cell r="T110">
            <v>46</v>
          </cell>
          <cell r="U110">
            <v>598</v>
          </cell>
        </row>
        <row r="111">
          <cell r="H111" t="str">
            <v>105458-P.S.R. TAHUINCO</v>
          </cell>
          <cell r="I111">
            <v>18</v>
          </cell>
          <cell r="J111">
            <v>21</v>
          </cell>
          <cell r="K111">
            <v>43</v>
          </cell>
          <cell r="L111">
            <v>33</v>
          </cell>
          <cell r="M111">
            <v>37</v>
          </cell>
          <cell r="N111">
            <v>43</v>
          </cell>
          <cell r="O111">
            <v>71</v>
          </cell>
          <cell r="P111">
            <v>66</v>
          </cell>
          <cell r="Q111">
            <v>88</v>
          </cell>
          <cell r="R111">
            <v>21</v>
          </cell>
          <cell r="S111">
            <v>49</v>
          </cell>
          <cell r="T111">
            <v>88</v>
          </cell>
          <cell r="U111">
            <v>578</v>
          </cell>
        </row>
        <row r="112">
          <cell r="H112" t="str">
            <v>105491-P.S.R. QUELEN BAJO</v>
          </cell>
          <cell r="I112">
            <v>38</v>
          </cell>
          <cell r="J112">
            <v>62</v>
          </cell>
          <cell r="K112">
            <v>87</v>
          </cell>
          <cell r="L112">
            <v>50</v>
          </cell>
          <cell r="M112">
            <v>71</v>
          </cell>
          <cell r="N112">
            <v>151</v>
          </cell>
          <cell r="O112">
            <v>56</v>
          </cell>
          <cell r="P112">
            <v>81</v>
          </cell>
          <cell r="Q112">
            <v>52</v>
          </cell>
          <cell r="R112">
            <v>75</v>
          </cell>
          <cell r="S112">
            <v>113</v>
          </cell>
          <cell r="T112"/>
          <cell r="U112">
            <v>836</v>
          </cell>
        </row>
        <row r="113">
          <cell r="H113" t="str">
            <v>105492-P.S.R. CAMISA</v>
          </cell>
          <cell r="I113">
            <v>29</v>
          </cell>
          <cell r="J113">
            <v>82</v>
          </cell>
          <cell r="K113">
            <v>49</v>
          </cell>
          <cell r="L113">
            <v>52</v>
          </cell>
          <cell r="M113">
            <v>39</v>
          </cell>
          <cell r="N113">
            <v>108</v>
          </cell>
          <cell r="O113">
            <v>97</v>
          </cell>
          <cell r="P113">
            <v>52</v>
          </cell>
          <cell r="Q113">
            <v>113</v>
          </cell>
          <cell r="R113">
            <v>86</v>
          </cell>
          <cell r="S113">
            <v>68</v>
          </cell>
          <cell r="T113">
            <v>79</v>
          </cell>
          <cell r="U113">
            <v>854</v>
          </cell>
        </row>
        <row r="114">
          <cell r="H114" t="str">
            <v>105501-P.S.R. ARBOLEDA GRANDE</v>
          </cell>
          <cell r="I114">
            <v>50</v>
          </cell>
          <cell r="J114">
            <v>45</v>
          </cell>
          <cell r="K114">
            <v>85</v>
          </cell>
          <cell r="L114">
            <v>45</v>
          </cell>
          <cell r="M114">
            <v>64</v>
          </cell>
          <cell r="N114">
            <v>100</v>
          </cell>
          <cell r="O114">
            <v>41</v>
          </cell>
          <cell r="P114">
            <v>95</v>
          </cell>
          <cell r="Q114">
            <v>110</v>
          </cell>
          <cell r="R114">
            <v>64</v>
          </cell>
          <cell r="S114">
            <v>113</v>
          </cell>
          <cell r="T114">
            <v>134</v>
          </cell>
          <cell r="U114">
            <v>946</v>
          </cell>
        </row>
        <row r="115">
          <cell r="H115" t="str">
            <v>Total 04204-SALAMANCA</v>
          </cell>
          <cell r="I115">
            <v>2089</v>
          </cell>
          <cell r="J115">
            <v>2221</v>
          </cell>
          <cell r="K115">
            <v>2338</v>
          </cell>
          <cell r="L115">
            <v>1971</v>
          </cell>
          <cell r="M115">
            <v>2288</v>
          </cell>
          <cell r="N115">
            <v>2318</v>
          </cell>
          <cell r="O115">
            <v>2748</v>
          </cell>
          <cell r="P115">
            <v>2410</v>
          </cell>
          <cell r="Q115">
            <v>2725</v>
          </cell>
          <cell r="R115">
            <v>2608</v>
          </cell>
          <cell r="S115">
            <v>2982</v>
          </cell>
          <cell r="T115">
            <v>2599</v>
          </cell>
          <cell r="U115">
            <v>29297</v>
          </cell>
        </row>
        <row r="116">
          <cell r="H116" t="str">
            <v>04301-OVALLE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  <cell r="T116"/>
          <cell r="U116"/>
        </row>
        <row r="117">
          <cell r="H117" t="str">
            <v>105102-HOSPITAL OVALLE</v>
          </cell>
          <cell r="I117">
            <v>6</v>
          </cell>
          <cell r="J117">
            <v>42</v>
          </cell>
          <cell r="K117">
            <v>43</v>
          </cell>
          <cell r="L117">
            <v>24</v>
          </cell>
          <cell r="M117">
            <v>36</v>
          </cell>
          <cell r="N117"/>
          <cell r="O117">
            <v>43</v>
          </cell>
          <cell r="P117">
            <v>40</v>
          </cell>
          <cell r="Q117">
            <v>36</v>
          </cell>
          <cell r="R117">
            <v>56</v>
          </cell>
          <cell r="S117">
            <v>48</v>
          </cell>
          <cell r="T117">
            <v>20</v>
          </cell>
          <cell r="U117">
            <v>394</v>
          </cell>
        </row>
        <row r="118">
          <cell r="H118" t="str">
            <v>105315-CES. RURAL C. DE TAMAYA</v>
          </cell>
          <cell r="I118">
            <v>726</v>
          </cell>
          <cell r="J118">
            <v>710</v>
          </cell>
          <cell r="K118">
            <v>616</v>
          </cell>
          <cell r="L118">
            <v>769</v>
          </cell>
          <cell r="M118">
            <v>819</v>
          </cell>
          <cell r="N118">
            <v>880</v>
          </cell>
          <cell r="O118">
            <v>646</v>
          </cell>
          <cell r="P118">
            <v>815</v>
          </cell>
          <cell r="Q118">
            <v>453</v>
          </cell>
          <cell r="R118">
            <v>636</v>
          </cell>
          <cell r="S118">
            <v>428</v>
          </cell>
          <cell r="T118">
            <v>583</v>
          </cell>
          <cell r="U118">
            <v>8081</v>
          </cell>
        </row>
        <row r="119">
          <cell r="H119" t="str">
            <v>105317-CES. JORGE JORDAN D.</v>
          </cell>
          <cell r="I119">
            <v>1326</v>
          </cell>
          <cell r="J119">
            <v>1036</v>
          </cell>
          <cell r="K119">
            <v>1750</v>
          </cell>
          <cell r="L119">
            <v>1874</v>
          </cell>
          <cell r="M119">
            <v>1699</v>
          </cell>
          <cell r="N119">
            <v>1705</v>
          </cell>
          <cell r="O119">
            <v>1596</v>
          </cell>
          <cell r="P119">
            <v>2307</v>
          </cell>
          <cell r="Q119">
            <v>1437</v>
          </cell>
          <cell r="R119">
            <v>1860</v>
          </cell>
          <cell r="S119">
            <v>1233</v>
          </cell>
          <cell r="T119">
            <v>1569</v>
          </cell>
          <cell r="U119">
            <v>19392</v>
          </cell>
        </row>
        <row r="120">
          <cell r="H120" t="str">
            <v>105322-CES. MARCOS MACUADA</v>
          </cell>
          <cell r="I120">
            <v>2375</v>
          </cell>
          <cell r="J120">
            <v>2450</v>
          </cell>
          <cell r="K120">
            <v>3098</v>
          </cell>
          <cell r="L120">
            <v>2632</v>
          </cell>
          <cell r="M120">
            <v>2586</v>
          </cell>
          <cell r="N120">
            <v>2912</v>
          </cell>
          <cell r="O120">
            <v>2510</v>
          </cell>
          <cell r="P120">
            <v>2527</v>
          </cell>
          <cell r="Q120">
            <v>2276</v>
          </cell>
          <cell r="R120">
            <v>3082</v>
          </cell>
          <cell r="S120">
            <v>2564</v>
          </cell>
          <cell r="T120">
            <v>2781</v>
          </cell>
          <cell r="U120">
            <v>31793</v>
          </cell>
        </row>
        <row r="121">
          <cell r="H121" t="str">
            <v>105324-CES. SOTAQUI</v>
          </cell>
          <cell r="I121">
            <v>298</v>
          </cell>
          <cell r="J121">
            <v>132</v>
          </cell>
          <cell r="K121">
            <v>496</v>
          </cell>
          <cell r="L121">
            <v>716</v>
          </cell>
          <cell r="M121">
            <v>699</v>
          </cell>
          <cell r="N121">
            <v>762</v>
          </cell>
          <cell r="O121">
            <v>548</v>
          </cell>
          <cell r="P121">
            <v>610</v>
          </cell>
          <cell r="Q121">
            <v>448</v>
          </cell>
          <cell r="R121">
            <v>740</v>
          </cell>
          <cell r="S121">
            <v>448</v>
          </cell>
          <cell r="T121">
            <v>671</v>
          </cell>
          <cell r="U121">
            <v>6568</v>
          </cell>
        </row>
        <row r="122">
          <cell r="H122" t="str">
            <v>105415-P.S.R. BARRAZA</v>
          </cell>
          <cell r="I122">
            <v>28</v>
          </cell>
          <cell r="J122">
            <v>82</v>
          </cell>
          <cell r="K122">
            <v>113</v>
          </cell>
          <cell r="L122">
            <v>75</v>
          </cell>
          <cell r="M122">
            <v>75</v>
          </cell>
          <cell r="N122">
            <v>57</v>
          </cell>
          <cell r="O122">
            <v>45</v>
          </cell>
          <cell r="P122">
            <v>101</v>
          </cell>
          <cell r="Q122">
            <v>110</v>
          </cell>
          <cell r="R122">
            <v>58</v>
          </cell>
          <cell r="S122">
            <v>28</v>
          </cell>
          <cell r="T122">
            <v>126</v>
          </cell>
          <cell r="U122">
            <v>898</v>
          </cell>
        </row>
        <row r="123">
          <cell r="H123" t="str">
            <v xml:space="preserve">105416-P.S.R. CAMARICO                  </v>
          </cell>
          <cell r="I123">
            <v>41</v>
          </cell>
          <cell r="J123">
            <v>213</v>
          </cell>
          <cell r="K123">
            <v>354</v>
          </cell>
          <cell r="L123">
            <v>263</v>
          </cell>
          <cell r="M123">
            <v>169</v>
          </cell>
          <cell r="N123">
            <v>213</v>
          </cell>
          <cell r="O123">
            <v>190</v>
          </cell>
          <cell r="P123">
            <v>282</v>
          </cell>
          <cell r="Q123">
            <v>104</v>
          </cell>
          <cell r="R123">
            <v>188</v>
          </cell>
          <cell r="S123">
            <v>175</v>
          </cell>
          <cell r="T123">
            <v>170</v>
          </cell>
          <cell r="U123">
            <v>2362</v>
          </cell>
        </row>
        <row r="124">
          <cell r="H124" t="str">
            <v>105417-P.S.R. ALCONES BAJOS</v>
          </cell>
          <cell r="I124">
            <v>96</v>
          </cell>
          <cell r="J124">
            <v>146</v>
          </cell>
          <cell r="K124">
            <v>167</v>
          </cell>
          <cell r="L124">
            <v>150</v>
          </cell>
          <cell r="M124">
            <v>168</v>
          </cell>
          <cell r="N124">
            <v>132</v>
          </cell>
          <cell r="O124">
            <v>111</v>
          </cell>
          <cell r="P124">
            <v>128</v>
          </cell>
          <cell r="Q124">
            <v>105</v>
          </cell>
          <cell r="R124">
            <v>145</v>
          </cell>
          <cell r="S124">
            <v>102</v>
          </cell>
          <cell r="T124">
            <v>88</v>
          </cell>
          <cell r="U124">
            <v>1538</v>
          </cell>
        </row>
        <row r="125">
          <cell r="H125" t="str">
            <v>105419-P.S.R. LAS SOSSAS</v>
          </cell>
          <cell r="I125"/>
          <cell r="J125">
            <v>26</v>
          </cell>
          <cell r="K125">
            <v>31</v>
          </cell>
          <cell r="L125">
            <v>13</v>
          </cell>
          <cell r="M125">
            <v>40</v>
          </cell>
          <cell r="N125">
            <v>35</v>
          </cell>
          <cell r="O125">
            <v>47</v>
          </cell>
          <cell r="P125">
            <v>32</v>
          </cell>
          <cell r="Q125">
            <v>24</v>
          </cell>
          <cell r="R125">
            <v>49</v>
          </cell>
          <cell r="S125">
            <v>31</v>
          </cell>
          <cell r="T125">
            <v>45</v>
          </cell>
          <cell r="U125">
            <v>373</v>
          </cell>
        </row>
        <row r="126">
          <cell r="H126" t="str">
            <v>105420-P.S.R. LIMARI</v>
          </cell>
          <cell r="I126">
            <v>35</v>
          </cell>
          <cell r="J126">
            <v>74</v>
          </cell>
          <cell r="K126">
            <v>148</v>
          </cell>
          <cell r="L126">
            <v>157</v>
          </cell>
          <cell r="M126">
            <v>215</v>
          </cell>
          <cell r="N126">
            <v>274</v>
          </cell>
          <cell r="O126">
            <v>193</v>
          </cell>
          <cell r="P126">
            <v>317</v>
          </cell>
          <cell r="Q126"/>
          <cell r="R126"/>
          <cell r="S126"/>
          <cell r="T126"/>
          <cell r="U126">
            <v>1413</v>
          </cell>
        </row>
        <row r="127">
          <cell r="H127" t="str">
            <v>105422-P.S.R. HORNILLOS</v>
          </cell>
          <cell r="I127">
            <v>48</v>
          </cell>
          <cell r="J127">
            <v>9</v>
          </cell>
          <cell r="K127">
            <v>52</v>
          </cell>
          <cell r="L127">
            <v>48</v>
          </cell>
          <cell r="M127">
            <v>20</v>
          </cell>
          <cell r="N127">
            <v>35</v>
          </cell>
          <cell r="O127">
            <v>30</v>
          </cell>
          <cell r="P127">
            <v>58</v>
          </cell>
          <cell r="Q127">
            <v>39</v>
          </cell>
          <cell r="R127">
            <v>14</v>
          </cell>
          <cell r="S127">
            <v>46</v>
          </cell>
          <cell r="T127">
            <v>22</v>
          </cell>
          <cell r="U127">
            <v>421</v>
          </cell>
        </row>
        <row r="128">
          <cell r="H128" t="str">
            <v>105437-P.S.R. CHALINGA</v>
          </cell>
          <cell r="I128">
            <v>36</v>
          </cell>
          <cell r="J128">
            <v>22</v>
          </cell>
          <cell r="K128">
            <v>87</v>
          </cell>
          <cell r="L128">
            <v>111</v>
          </cell>
          <cell r="M128">
            <v>27</v>
          </cell>
          <cell r="N128">
            <v>126</v>
          </cell>
          <cell r="O128">
            <v>29</v>
          </cell>
          <cell r="P128">
            <v>107</v>
          </cell>
          <cell r="Q128">
            <v>95</v>
          </cell>
          <cell r="R128">
            <v>121</v>
          </cell>
          <cell r="S128">
            <v>72</v>
          </cell>
          <cell r="T128">
            <v>91</v>
          </cell>
          <cell r="U128">
            <v>924</v>
          </cell>
        </row>
        <row r="129">
          <cell r="H129" t="str">
            <v>105439-P.S.R. CERRO BLANCO</v>
          </cell>
          <cell r="I129">
            <v>34</v>
          </cell>
          <cell r="J129">
            <v>38</v>
          </cell>
          <cell r="K129">
            <v>35</v>
          </cell>
          <cell r="L129">
            <v>27</v>
          </cell>
          <cell r="M129">
            <v>11</v>
          </cell>
          <cell r="N129">
            <v>26</v>
          </cell>
          <cell r="O129">
            <v>21</v>
          </cell>
          <cell r="P129">
            <v>15</v>
          </cell>
          <cell r="Q129">
            <v>15</v>
          </cell>
          <cell r="R129">
            <v>68</v>
          </cell>
          <cell r="S129">
            <v>30</v>
          </cell>
          <cell r="T129">
            <v>22</v>
          </cell>
          <cell r="U129">
            <v>342</v>
          </cell>
        </row>
        <row r="130">
          <cell r="H130" t="str">
            <v>105507-P.S.R. HUAMALATA</v>
          </cell>
          <cell r="I130">
            <v>83</v>
          </cell>
          <cell r="J130">
            <v>105</v>
          </cell>
          <cell r="K130">
            <v>129</v>
          </cell>
          <cell r="L130">
            <v>119</v>
          </cell>
          <cell r="M130">
            <v>123</v>
          </cell>
          <cell r="N130">
            <v>119</v>
          </cell>
          <cell r="O130">
            <v>90</v>
          </cell>
          <cell r="P130">
            <v>178</v>
          </cell>
          <cell r="Q130">
            <v>66</v>
          </cell>
          <cell r="R130">
            <v>165</v>
          </cell>
          <cell r="S130">
            <v>130</v>
          </cell>
          <cell r="T130">
            <v>187</v>
          </cell>
          <cell r="U130">
            <v>1494</v>
          </cell>
        </row>
        <row r="131">
          <cell r="H131" t="str">
            <v>105510-P.S.R. RECOLETA</v>
          </cell>
          <cell r="I131">
            <v>114</v>
          </cell>
          <cell r="J131">
            <v>127</v>
          </cell>
          <cell r="K131">
            <v>221</v>
          </cell>
          <cell r="L131">
            <v>159</v>
          </cell>
          <cell r="M131">
            <v>131</v>
          </cell>
          <cell r="N131">
            <v>182</v>
          </cell>
          <cell r="O131">
            <v>113</v>
          </cell>
          <cell r="P131">
            <v>118</v>
          </cell>
          <cell r="Q131">
            <v>104</v>
          </cell>
          <cell r="R131">
            <v>145</v>
          </cell>
          <cell r="S131">
            <v>72</v>
          </cell>
          <cell r="T131">
            <v>177</v>
          </cell>
          <cell r="U131">
            <v>1663</v>
          </cell>
        </row>
        <row r="132">
          <cell r="H132" t="str">
            <v>105722-CECOF SAN JOSE DE LA DEHESA</v>
          </cell>
          <cell r="I132">
            <v>158</v>
          </cell>
          <cell r="J132">
            <v>168</v>
          </cell>
          <cell r="K132">
            <v>78</v>
          </cell>
          <cell r="L132">
            <v>137</v>
          </cell>
          <cell r="M132">
            <v>1442</v>
          </cell>
          <cell r="N132">
            <v>589</v>
          </cell>
          <cell r="O132">
            <v>394</v>
          </cell>
          <cell r="P132">
            <v>512</v>
          </cell>
          <cell r="Q132">
            <v>231</v>
          </cell>
          <cell r="R132">
            <v>471</v>
          </cell>
          <cell r="S132">
            <v>268</v>
          </cell>
          <cell r="T132">
            <v>279</v>
          </cell>
          <cell r="U132">
            <v>4727</v>
          </cell>
        </row>
        <row r="133">
          <cell r="H133" t="str">
            <v>105723-CECOF LIMARI</v>
          </cell>
          <cell r="I133">
            <v>250</v>
          </cell>
          <cell r="J133">
            <v>378</v>
          </cell>
          <cell r="K133">
            <v>337</v>
          </cell>
          <cell r="L133">
            <v>359</v>
          </cell>
          <cell r="M133">
            <v>241</v>
          </cell>
          <cell r="N133">
            <v>271</v>
          </cell>
          <cell r="O133">
            <v>284</v>
          </cell>
          <cell r="P133">
            <v>253</v>
          </cell>
          <cell r="Q133">
            <v>191</v>
          </cell>
          <cell r="R133">
            <v>262</v>
          </cell>
          <cell r="S133">
            <v>100</v>
          </cell>
          <cell r="T133">
            <v>254</v>
          </cell>
          <cell r="U133">
            <v>3180</v>
          </cell>
        </row>
        <row r="134">
          <cell r="H134" t="str">
            <v>200258-CECOF LOS COPIHUES</v>
          </cell>
          <cell r="I134">
            <v>289</v>
          </cell>
          <cell r="J134">
            <v>275</v>
          </cell>
          <cell r="K134">
            <v>236</v>
          </cell>
          <cell r="L134">
            <v>138</v>
          </cell>
          <cell r="M134">
            <v>280</v>
          </cell>
          <cell r="N134">
            <v>385</v>
          </cell>
          <cell r="O134">
            <v>302</v>
          </cell>
          <cell r="P134">
            <v>457</v>
          </cell>
          <cell r="Q134">
            <v>251</v>
          </cell>
          <cell r="R134">
            <v>303</v>
          </cell>
          <cell r="S134">
            <v>264</v>
          </cell>
          <cell r="T134">
            <v>377</v>
          </cell>
          <cell r="U134">
            <v>3557</v>
          </cell>
        </row>
        <row r="135">
          <cell r="H135" t="str">
            <v>200367-CECOF COLONIA LIMARÍ</v>
          </cell>
          <cell r="I135"/>
          <cell r="J135"/>
          <cell r="K135"/>
          <cell r="L135"/>
          <cell r="M135"/>
          <cell r="N135"/>
          <cell r="O135"/>
          <cell r="P135"/>
          <cell r="Q135">
            <v>221</v>
          </cell>
          <cell r="R135">
            <v>363</v>
          </cell>
          <cell r="S135">
            <v>264</v>
          </cell>
          <cell r="T135">
            <v>264</v>
          </cell>
          <cell r="U135">
            <v>1112</v>
          </cell>
        </row>
        <row r="136">
          <cell r="H136" t="str">
            <v>Total 04301-OVALLE</v>
          </cell>
          <cell r="I136">
            <v>5943</v>
          </cell>
          <cell r="J136">
            <v>6033</v>
          </cell>
          <cell r="K136">
            <v>7991</v>
          </cell>
          <cell r="L136">
            <v>7771</v>
          </cell>
          <cell r="M136">
            <v>8781</v>
          </cell>
          <cell r="N136">
            <v>8703</v>
          </cell>
          <cell r="O136">
            <v>7192</v>
          </cell>
          <cell r="P136">
            <v>8857</v>
          </cell>
          <cell r="Q136">
            <v>6206</v>
          </cell>
          <cell r="R136">
            <v>8726</v>
          </cell>
          <cell r="S136">
            <v>6303</v>
          </cell>
          <cell r="T136">
            <v>7726</v>
          </cell>
          <cell r="U136">
            <v>90232</v>
          </cell>
        </row>
        <row r="137">
          <cell r="H137" t="str">
            <v>04302-COMBARBALÁ</v>
          </cell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/>
        </row>
        <row r="138">
          <cell r="H138" t="str">
            <v>105105-HOSPITAL COMBARBALA</v>
          </cell>
          <cell r="I138">
            <v>1884</v>
          </cell>
          <cell r="J138">
            <v>1511</v>
          </cell>
          <cell r="K138">
            <v>1154</v>
          </cell>
          <cell r="L138">
            <v>1182</v>
          </cell>
          <cell r="M138">
            <v>1488</v>
          </cell>
          <cell r="N138">
            <v>1481</v>
          </cell>
          <cell r="O138">
            <v>1555</v>
          </cell>
          <cell r="P138">
            <v>1508</v>
          </cell>
          <cell r="Q138">
            <v>1284</v>
          </cell>
          <cell r="R138">
            <v>1419</v>
          </cell>
          <cell r="S138">
            <v>1240</v>
          </cell>
          <cell r="T138">
            <v>1178</v>
          </cell>
          <cell r="U138">
            <v>16884</v>
          </cell>
        </row>
        <row r="139">
          <cell r="H139" t="str">
            <v>105433-P.S.R. SAN LORENZO</v>
          </cell>
          <cell r="I139">
            <v>15</v>
          </cell>
          <cell r="J139"/>
          <cell r="K139">
            <v>14</v>
          </cell>
          <cell r="L139">
            <v>12</v>
          </cell>
          <cell r="M139"/>
          <cell r="N139"/>
          <cell r="O139"/>
          <cell r="P139">
            <v>16</v>
          </cell>
          <cell r="Q139">
            <v>14</v>
          </cell>
          <cell r="R139">
            <v>37</v>
          </cell>
          <cell r="S139">
            <v>17</v>
          </cell>
          <cell r="T139">
            <v>12</v>
          </cell>
          <cell r="U139">
            <v>137</v>
          </cell>
        </row>
        <row r="140">
          <cell r="H140" t="str">
            <v>105434-P.S.R. SAN MARCOS</v>
          </cell>
          <cell r="I140">
            <v>54</v>
          </cell>
          <cell r="J140">
            <v>36</v>
          </cell>
          <cell r="K140">
            <v>20</v>
          </cell>
          <cell r="L140">
            <v>21</v>
          </cell>
          <cell r="M140"/>
          <cell r="N140"/>
          <cell r="O140">
            <v>52</v>
          </cell>
          <cell r="P140">
            <v>37</v>
          </cell>
          <cell r="Q140">
            <v>57</v>
          </cell>
          <cell r="R140">
            <v>105</v>
          </cell>
          <cell r="S140">
            <v>18</v>
          </cell>
          <cell r="T140">
            <v>17</v>
          </cell>
          <cell r="U140">
            <v>417</v>
          </cell>
        </row>
        <row r="141">
          <cell r="H141" t="str">
            <v>105441-P.S.R. MANQUEHUA</v>
          </cell>
          <cell r="I141">
            <v>56</v>
          </cell>
          <cell r="J141">
            <v>67</v>
          </cell>
          <cell r="K141">
            <v>36</v>
          </cell>
          <cell r="L141">
            <v>82</v>
          </cell>
          <cell r="M141">
            <v>64</v>
          </cell>
          <cell r="N141">
            <v>36</v>
          </cell>
          <cell r="O141">
            <v>49</v>
          </cell>
          <cell r="P141">
            <v>35</v>
          </cell>
          <cell r="Q141">
            <v>73</v>
          </cell>
          <cell r="R141"/>
          <cell r="S141">
            <v>37</v>
          </cell>
          <cell r="T141">
            <v>34</v>
          </cell>
          <cell r="U141">
            <v>569</v>
          </cell>
        </row>
        <row r="142">
          <cell r="H142" t="str">
            <v xml:space="preserve">105459-P.S.R. BARRANCAS                </v>
          </cell>
          <cell r="I142">
            <v>78</v>
          </cell>
          <cell r="J142">
            <v>63</v>
          </cell>
          <cell r="K142">
            <v>85</v>
          </cell>
          <cell r="L142">
            <v>47</v>
          </cell>
          <cell r="M142">
            <v>34</v>
          </cell>
          <cell r="N142">
            <v>28</v>
          </cell>
          <cell r="O142">
            <v>40</v>
          </cell>
          <cell r="P142">
            <v>40</v>
          </cell>
          <cell r="Q142">
            <v>74</v>
          </cell>
          <cell r="R142">
            <v>121</v>
          </cell>
          <cell r="S142">
            <v>69</v>
          </cell>
          <cell r="T142">
            <v>60</v>
          </cell>
          <cell r="U142">
            <v>739</v>
          </cell>
        </row>
        <row r="143">
          <cell r="H143" t="str">
            <v>105460-P.S.R. COGOTI 18</v>
          </cell>
          <cell r="I143">
            <v>83</v>
          </cell>
          <cell r="J143">
            <v>74</v>
          </cell>
          <cell r="K143">
            <v>88</v>
          </cell>
          <cell r="L143">
            <v>83</v>
          </cell>
          <cell r="M143">
            <v>6</v>
          </cell>
          <cell r="N143"/>
          <cell r="O143">
            <v>15</v>
          </cell>
          <cell r="P143">
            <v>106</v>
          </cell>
          <cell r="Q143">
            <v>114</v>
          </cell>
          <cell r="R143">
            <v>141</v>
          </cell>
          <cell r="S143">
            <v>45</v>
          </cell>
          <cell r="T143">
            <v>46</v>
          </cell>
          <cell r="U143">
            <v>801</v>
          </cell>
        </row>
        <row r="144">
          <cell r="H144" t="str">
            <v>105461-P.S.R. EL HUACHO</v>
          </cell>
          <cell r="I144"/>
          <cell r="J144"/>
          <cell r="K144">
            <v>18</v>
          </cell>
          <cell r="L144">
            <v>18</v>
          </cell>
          <cell r="M144">
            <v>22</v>
          </cell>
          <cell r="N144">
            <v>24</v>
          </cell>
          <cell r="O144">
            <v>18</v>
          </cell>
          <cell r="P144"/>
          <cell r="Q144">
            <v>16</v>
          </cell>
          <cell r="R144">
            <v>34</v>
          </cell>
          <cell r="S144">
            <v>16</v>
          </cell>
          <cell r="T144">
            <v>19</v>
          </cell>
          <cell r="U144">
            <v>185</v>
          </cell>
        </row>
        <row r="145">
          <cell r="H145" t="str">
            <v>105462-P.S.R. EL SAUCE</v>
          </cell>
          <cell r="I145">
            <v>47</v>
          </cell>
          <cell r="J145">
            <v>24</v>
          </cell>
          <cell r="K145">
            <v>73</v>
          </cell>
          <cell r="L145">
            <v>37</v>
          </cell>
          <cell r="M145">
            <v>34</v>
          </cell>
          <cell r="N145">
            <v>66</v>
          </cell>
          <cell r="O145">
            <v>48</v>
          </cell>
          <cell r="P145">
            <v>26</v>
          </cell>
          <cell r="Q145">
            <v>33</v>
          </cell>
          <cell r="R145">
            <v>47</v>
          </cell>
          <cell r="S145">
            <v>40</v>
          </cell>
          <cell r="T145">
            <v>44</v>
          </cell>
          <cell r="U145">
            <v>519</v>
          </cell>
        </row>
        <row r="146">
          <cell r="H146" t="str">
            <v>105463-P.S.R. QUILITAPIA</v>
          </cell>
          <cell r="I146">
            <v>88</v>
          </cell>
          <cell r="J146">
            <v>71</v>
          </cell>
          <cell r="K146">
            <v>36</v>
          </cell>
          <cell r="L146">
            <v>74</v>
          </cell>
          <cell r="M146">
            <v>40</v>
          </cell>
          <cell r="N146">
            <v>84</v>
          </cell>
          <cell r="O146">
            <v>82</v>
          </cell>
          <cell r="P146">
            <v>78</v>
          </cell>
          <cell r="Q146">
            <v>72</v>
          </cell>
          <cell r="R146">
            <v>52</v>
          </cell>
          <cell r="S146">
            <v>38</v>
          </cell>
          <cell r="T146">
            <v>33</v>
          </cell>
          <cell r="U146">
            <v>748</v>
          </cell>
        </row>
        <row r="147">
          <cell r="H147" t="str">
            <v>105464-P.S.R. LA LIGUA</v>
          </cell>
          <cell r="I147">
            <v>49</v>
          </cell>
          <cell r="J147">
            <v>43</v>
          </cell>
          <cell r="K147">
            <v>20</v>
          </cell>
          <cell r="L147">
            <v>22</v>
          </cell>
          <cell r="M147">
            <v>18</v>
          </cell>
          <cell r="N147"/>
          <cell r="O147">
            <v>57</v>
          </cell>
          <cell r="P147">
            <v>75</v>
          </cell>
          <cell r="Q147">
            <v>62</v>
          </cell>
          <cell r="R147">
            <v>102</v>
          </cell>
          <cell r="S147">
            <v>49</v>
          </cell>
          <cell r="T147">
            <v>32</v>
          </cell>
          <cell r="U147">
            <v>529</v>
          </cell>
        </row>
        <row r="148">
          <cell r="H148" t="str">
            <v>105465-P.S.R. RAMADILLA</v>
          </cell>
          <cell r="I148">
            <v>26</v>
          </cell>
          <cell r="J148">
            <v>26</v>
          </cell>
          <cell r="K148">
            <v>27</v>
          </cell>
          <cell r="L148">
            <v>24</v>
          </cell>
          <cell r="M148">
            <v>36</v>
          </cell>
          <cell r="N148">
            <v>27</v>
          </cell>
          <cell r="O148">
            <v>19</v>
          </cell>
          <cell r="P148">
            <v>21</v>
          </cell>
          <cell r="Q148">
            <v>36</v>
          </cell>
          <cell r="R148">
            <v>19</v>
          </cell>
          <cell r="S148"/>
          <cell r="T148">
            <v>24</v>
          </cell>
          <cell r="U148">
            <v>285</v>
          </cell>
        </row>
        <row r="149">
          <cell r="H149" t="str">
            <v>105466-P.S.R. VALLE HERMOSO</v>
          </cell>
          <cell r="I149">
            <v>54</v>
          </cell>
          <cell r="J149">
            <v>16</v>
          </cell>
          <cell r="K149">
            <v>33</v>
          </cell>
          <cell r="L149">
            <v>51</v>
          </cell>
          <cell r="M149">
            <v>13</v>
          </cell>
          <cell r="N149">
            <v>37</v>
          </cell>
          <cell r="O149">
            <v>42</v>
          </cell>
          <cell r="P149">
            <v>39</v>
          </cell>
          <cell r="Q149">
            <v>41</v>
          </cell>
          <cell r="R149">
            <v>39</v>
          </cell>
          <cell r="S149">
            <v>18</v>
          </cell>
          <cell r="T149">
            <v>29</v>
          </cell>
          <cell r="U149">
            <v>412</v>
          </cell>
        </row>
        <row r="150">
          <cell r="H150" t="str">
            <v>105490-P.S.R. EL DURAZNO</v>
          </cell>
          <cell r="I150">
            <v>27</v>
          </cell>
          <cell r="J150">
            <v>36</v>
          </cell>
          <cell r="K150">
            <v>20</v>
          </cell>
          <cell r="L150">
            <v>51</v>
          </cell>
          <cell r="M150">
            <v>18</v>
          </cell>
          <cell r="N150"/>
          <cell r="O150"/>
          <cell r="P150">
            <v>30</v>
          </cell>
          <cell r="Q150">
            <v>16</v>
          </cell>
          <cell r="R150">
            <v>89</v>
          </cell>
          <cell r="S150">
            <v>27</v>
          </cell>
          <cell r="T150">
            <v>31</v>
          </cell>
          <cell r="U150">
            <v>345</v>
          </cell>
        </row>
        <row r="151">
          <cell r="H151" t="str">
            <v>Total 04302-COMBARBALÁ</v>
          </cell>
          <cell r="I151">
            <v>2461</v>
          </cell>
          <cell r="J151">
            <v>1967</v>
          </cell>
          <cell r="K151">
            <v>1624</v>
          </cell>
          <cell r="L151">
            <v>1704</v>
          </cell>
          <cell r="M151">
            <v>1773</v>
          </cell>
          <cell r="N151">
            <v>1783</v>
          </cell>
          <cell r="O151">
            <v>1977</v>
          </cell>
          <cell r="P151">
            <v>2011</v>
          </cell>
          <cell r="Q151">
            <v>1892</v>
          </cell>
          <cell r="R151">
            <v>2205</v>
          </cell>
          <cell r="S151">
            <v>1614</v>
          </cell>
          <cell r="T151">
            <v>1559</v>
          </cell>
          <cell r="U151">
            <v>22570</v>
          </cell>
        </row>
        <row r="152">
          <cell r="H152" t="str">
            <v>04304-MONTE PATRIA</v>
          </cell>
          <cell r="I152"/>
          <cell r="J152"/>
          <cell r="K152"/>
          <cell r="L152"/>
          <cell r="M152"/>
          <cell r="N152"/>
          <cell r="O152"/>
          <cell r="P152"/>
          <cell r="Q152"/>
          <cell r="R152"/>
          <cell r="S152"/>
          <cell r="T152"/>
          <cell r="U152"/>
        </row>
        <row r="153">
          <cell r="H153" t="str">
            <v>105307-CES. RURAL MONTE PATRIA</v>
          </cell>
          <cell r="I153">
            <v>508</v>
          </cell>
          <cell r="J153">
            <v>987</v>
          </cell>
          <cell r="K153">
            <v>1004</v>
          </cell>
          <cell r="L153">
            <v>742</v>
          </cell>
          <cell r="M153">
            <v>680</v>
          </cell>
          <cell r="N153">
            <v>903</v>
          </cell>
          <cell r="O153">
            <v>938</v>
          </cell>
          <cell r="P153">
            <v>1056</v>
          </cell>
          <cell r="Q153">
            <v>865</v>
          </cell>
          <cell r="R153">
            <v>992</v>
          </cell>
          <cell r="S153">
            <v>776</v>
          </cell>
          <cell r="T153">
            <v>850</v>
          </cell>
          <cell r="U153">
            <v>10301</v>
          </cell>
        </row>
        <row r="154">
          <cell r="H154" t="str">
            <v>105311-CES. RURAL CHAÑARAL ALTO</v>
          </cell>
          <cell r="I154">
            <v>276</v>
          </cell>
          <cell r="J154">
            <v>408</v>
          </cell>
          <cell r="K154">
            <v>536</v>
          </cell>
          <cell r="L154">
            <v>387</v>
          </cell>
          <cell r="M154">
            <v>572</v>
          </cell>
          <cell r="N154">
            <v>275</v>
          </cell>
          <cell r="O154">
            <v>756</v>
          </cell>
          <cell r="P154">
            <v>502</v>
          </cell>
          <cell r="Q154">
            <v>392</v>
          </cell>
          <cell r="R154">
            <v>204</v>
          </cell>
          <cell r="S154">
            <v>475</v>
          </cell>
          <cell r="T154">
            <v>392</v>
          </cell>
          <cell r="U154">
            <v>5175</v>
          </cell>
        </row>
        <row r="155">
          <cell r="H155" t="str">
            <v>105312-CES. RURAL CAREN</v>
          </cell>
          <cell r="I155">
            <v>176</v>
          </cell>
          <cell r="J155">
            <v>141</v>
          </cell>
          <cell r="K155">
            <v>203</v>
          </cell>
          <cell r="L155">
            <v>138</v>
          </cell>
          <cell r="M155">
            <v>277</v>
          </cell>
          <cell r="N155">
            <v>266</v>
          </cell>
          <cell r="O155">
            <v>213</v>
          </cell>
          <cell r="P155">
            <v>294</v>
          </cell>
          <cell r="Q155">
            <v>277</v>
          </cell>
          <cell r="R155">
            <v>187</v>
          </cell>
          <cell r="S155">
            <v>123</v>
          </cell>
          <cell r="T155">
            <v>135</v>
          </cell>
          <cell r="U155">
            <v>2430</v>
          </cell>
        </row>
        <row r="156">
          <cell r="H156" t="str">
            <v>105318-CES. RURAL EL PALQUI</v>
          </cell>
          <cell r="I156">
            <v>480</v>
          </cell>
          <cell r="J156">
            <v>576</v>
          </cell>
          <cell r="K156">
            <v>763</v>
          </cell>
          <cell r="L156">
            <v>636</v>
          </cell>
          <cell r="M156">
            <v>751</v>
          </cell>
          <cell r="N156">
            <v>617</v>
          </cell>
          <cell r="O156">
            <v>871</v>
          </cell>
          <cell r="P156">
            <v>1078</v>
          </cell>
          <cell r="Q156">
            <v>771</v>
          </cell>
          <cell r="R156">
            <v>502</v>
          </cell>
          <cell r="S156">
            <v>713</v>
          </cell>
          <cell r="T156">
            <v>458</v>
          </cell>
          <cell r="U156">
            <v>8216</v>
          </cell>
        </row>
        <row r="157">
          <cell r="H157" t="str">
            <v>105425-P.S.R. CHILECITO</v>
          </cell>
          <cell r="I157">
            <v>154</v>
          </cell>
          <cell r="J157">
            <v>63</v>
          </cell>
          <cell r="K157">
            <v>56</v>
          </cell>
          <cell r="L157">
            <v>13</v>
          </cell>
          <cell r="M157">
            <v>71</v>
          </cell>
          <cell r="N157">
            <v>49</v>
          </cell>
          <cell r="O157">
            <v>65</v>
          </cell>
          <cell r="P157">
            <v>27</v>
          </cell>
          <cell r="Q157">
            <v>24</v>
          </cell>
          <cell r="R157">
            <v>44</v>
          </cell>
          <cell r="S157">
            <v>23</v>
          </cell>
          <cell r="T157">
            <v>26</v>
          </cell>
          <cell r="U157">
            <v>615</v>
          </cell>
        </row>
        <row r="158">
          <cell r="H158" t="str">
            <v>105427-P.S.R. HACIENDA VALDIVIA</v>
          </cell>
          <cell r="I158">
            <v>54</v>
          </cell>
          <cell r="J158">
            <v>25</v>
          </cell>
          <cell r="K158">
            <v>38</v>
          </cell>
          <cell r="L158"/>
          <cell r="M158">
            <v>41</v>
          </cell>
          <cell r="N158">
            <v>54</v>
          </cell>
          <cell r="O158"/>
          <cell r="P158">
            <v>35</v>
          </cell>
          <cell r="Q158">
            <v>30</v>
          </cell>
          <cell r="R158">
            <v>13</v>
          </cell>
          <cell r="S158">
            <v>40</v>
          </cell>
          <cell r="T158">
            <v>74</v>
          </cell>
          <cell r="U158">
            <v>404</v>
          </cell>
        </row>
        <row r="159">
          <cell r="H159" t="str">
            <v>105428-P.S.R. HUATULAME</v>
          </cell>
          <cell r="I159">
            <v>21</v>
          </cell>
          <cell r="J159">
            <v>87</v>
          </cell>
          <cell r="K159">
            <v>65</v>
          </cell>
          <cell r="L159">
            <v>24</v>
          </cell>
          <cell r="M159">
            <v>60</v>
          </cell>
          <cell r="N159">
            <v>35</v>
          </cell>
          <cell r="O159">
            <v>108</v>
          </cell>
          <cell r="P159">
            <v>61</v>
          </cell>
          <cell r="Q159">
            <v>99</v>
          </cell>
          <cell r="R159">
            <v>19</v>
          </cell>
          <cell r="S159">
            <v>21</v>
          </cell>
          <cell r="T159">
            <v>30</v>
          </cell>
          <cell r="U159">
            <v>630</v>
          </cell>
        </row>
        <row r="160">
          <cell r="H160" t="str">
            <v>105430-P.S.R. MIALQUI</v>
          </cell>
          <cell r="I160"/>
          <cell r="J160">
            <v>38</v>
          </cell>
          <cell r="K160">
            <v>25</v>
          </cell>
          <cell r="L160"/>
          <cell r="M160">
            <v>40</v>
          </cell>
          <cell r="N160">
            <v>49</v>
          </cell>
          <cell r="O160">
            <v>33</v>
          </cell>
          <cell r="P160">
            <v>25</v>
          </cell>
          <cell r="Q160">
            <v>29</v>
          </cell>
          <cell r="R160">
            <v>24</v>
          </cell>
          <cell r="S160">
            <v>36</v>
          </cell>
          <cell r="T160">
            <v>9</v>
          </cell>
          <cell r="U160">
            <v>308</v>
          </cell>
        </row>
        <row r="161">
          <cell r="H161" t="str">
            <v>105431-P.S.R. PEDREGAL</v>
          </cell>
          <cell r="I161">
            <v>18</v>
          </cell>
          <cell r="J161"/>
          <cell r="K161">
            <v>36</v>
          </cell>
          <cell r="L161">
            <v>33</v>
          </cell>
          <cell r="M161">
            <v>49</v>
          </cell>
          <cell r="N161">
            <v>38</v>
          </cell>
          <cell r="O161">
            <v>15</v>
          </cell>
          <cell r="P161">
            <v>15</v>
          </cell>
          <cell r="Q161">
            <v>15</v>
          </cell>
          <cell r="R161">
            <v>30</v>
          </cell>
          <cell r="S161"/>
          <cell r="T161">
            <v>25</v>
          </cell>
          <cell r="U161">
            <v>274</v>
          </cell>
        </row>
        <row r="162">
          <cell r="H162" t="str">
            <v>105432-P.S.R. RAPEL</v>
          </cell>
          <cell r="I162">
            <v>100</v>
          </cell>
          <cell r="J162">
            <v>82</v>
          </cell>
          <cell r="K162">
            <v>146</v>
          </cell>
          <cell r="L162">
            <v>21</v>
          </cell>
          <cell r="M162">
            <v>87</v>
          </cell>
          <cell r="N162">
            <v>82</v>
          </cell>
          <cell r="O162">
            <v>75</v>
          </cell>
          <cell r="P162">
            <v>111</v>
          </cell>
          <cell r="Q162">
            <v>65</v>
          </cell>
          <cell r="R162">
            <v>61</v>
          </cell>
          <cell r="S162"/>
          <cell r="T162">
            <v>146</v>
          </cell>
          <cell r="U162">
            <v>976</v>
          </cell>
        </row>
        <row r="163">
          <cell r="H163" t="str">
            <v>105435-P.S.R. TULAHUEN</v>
          </cell>
          <cell r="I163">
            <v>54</v>
          </cell>
          <cell r="J163"/>
          <cell r="K163">
            <v>72</v>
          </cell>
          <cell r="L163">
            <v>76</v>
          </cell>
          <cell r="M163">
            <v>92</v>
          </cell>
          <cell r="N163">
            <v>82</v>
          </cell>
          <cell r="O163">
            <v>65</v>
          </cell>
          <cell r="P163">
            <v>74</v>
          </cell>
          <cell r="Q163">
            <v>67</v>
          </cell>
          <cell r="R163">
            <v>40</v>
          </cell>
          <cell r="S163">
            <v>40</v>
          </cell>
          <cell r="T163">
            <v>40</v>
          </cell>
          <cell r="U163">
            <v>702</v>
          </cell>
        </row>
        <row r="164">
          <cell r="H164" t="str">
            <v>105436-P.S.R. EL MAITEN</v>
          </cell>
          <cell r="I164"/>
          <cell r="J164">
            <v>11</v>
          </cell>
          <cell r="K164">
            <v>18</v>
          </cell>
          <cell r="L164">
            <v>17</v>
          </cell>
          <cell r="M164">
            <v>28</v>
          </cell>
          <cell r="N164">
            <v>36</v>
          </cell>
          <cell r="O164">
            <v>25</v>
          </cell>
          <cell r="P164">
            <v>25</v>
          </cell>
          <cell r="Q164">
            <v>13</v>
          </cell>
          <cell r="R164">
            <v>14</v>
          </cell>
          <cell r="S164">
            <v>23</v>
          </cell>
          <cell r="T164">
            <v>26</v>
          </cell>
          <cell r="U164">
            <v>236</v>
          </cell>
        </row>
        <row r="165">
          <cell r="H165" t="str">
            <v>105489-P.S.R. RAMADAS DE TULAHUEN</v>
          </cell>
          <cell r="I165">
            <v>10</v>
          </cell>
          <cell r="J165"/>
          <cell r="K165">
            <v>25</v>
          </cell>
          <cell r="L165">
            <v>10</v>
          </cell>
          <cell r="M165">
            <v>11</v>
          </cell>
          <cell r="N165">
            <v>17</v>
          </cell>
          <cell r="O165">
            <v>17</v>
          </cell>
          <cell r="P165">
            <v>10</v>
          </cell>
          <cell r="Q165">
            <v>6</v>
          </cell>
          <cell r="R165">
            <v>7</v>
          </cell>
          <cell r="S165"/>
          <cell r="T165">
            <v>17</v>
          </cell>
          <cell r="U165">
            <v>130</v>
          </cell>
        </row>
        <row r="166">
          <cell r="H166" t="str">
            <v>Total 04304-MONTE PATRIA</v>
          </cell>
          <cell r="I166">
            <v>1851</v>
          </cell>
          <cell r="J166">
            <v>2418</v>
          </cell>
          <cell r="K166">
            <v>2987</v>
          </cell>
          <cell r="L166">
            <v>2097</v>
          </cell>
          <cell r="M166">
            <v>2759</v>
          </cell>
          <cell r="N166">
            <v>2503</v>
          </cell>
          <cell r="O166">
            <v>3181</v>
          </cell>
          <cell r="P166">
            <v>3313</v>
          </cell>
          <cell r="Q166">
            <v>2653</v>
          </cell>
          <cell r="R166">
            <v>2137</v>
          </cell>
          <cell r="S166">
            <v>2270</v>
          </cell>
          <cell r="T166">
            <v>2228</v>
          </cell>
          <cell r="U166">
            <v>30397</v>
          </cell>
        </row>
        <row r="167">
          <cell r="H167" t="str">
            <v>04304-PUNITAQUI</v>
          </cell>
          <cell r="I167"/>
          <cell r="J167"/>
          <cell r="K167"/>
          <cell r="L167"/>
          <cell r="M167"/>
          <cell r="N167"/>
          <cell r="O167"/>
          <cell r="P167"/>
          <cell r="Q167"/>
          <cell r="R167"/>
          <cell r="S167"/>
          <cell r="T167"/>
          <cell r="U167"/>
        </row>
        <row r="168">
          <cell r="H168" t="str">
            <v>105308-CES. RURAL PUNITAQUI</v>
          </cell>
          <cell r="I168">
            <v>1179</v>
          </cell>
          <cell r="J168">
            <v>386</v>
          </cell>
          <cell r="K168">
            <v>929</v>
          </cell>
          <cell r="L168">
            <v>966</v>
          </cell>
          <cell r="M168">
            <v>1075</v>
          </cell>
          <cell r="N168">
            <v>831</v>
          </cell>
          <cell r="O168">
            <v>734</v>
          </cell>
          <cell r="P168">
            <v>771</v>
          </cell>
          <cell r="Q168">
            <v>734</v>
          </cell>
          <cell r="R168">
            <v>1090</v>
          </cell>
          <cell r="S168">
            <v>979</v>
          </cell>
          <cell r="T168">
            <v>961</v>
          </cell>
          <cell r="U168">
            <v>10635</v>
          </cell>
        </row>
        <row r="169">
          <cell r="H169" t="str">
            <v>105440-P.S.R. DIVISADERO</v>
          </cell>
          <cell r="I169">
            <v>101</v>
          </cell>
          <cell r="J169">
            <v>126</v>
          </cell>
          <cell r="K169">
            <v>80</v>
          </cell>
          <cell r="L169">
            <v>109</v>
          </cell>
          <cell r="M169">
            <v>140</v>
          </cell>
          <cell r="N169">
            <v>125</v>
          </cell>
          <cell r="O169">
            <v>116</v>
          </cell>
          <cell r="P169">
            <v>156</v>
          </cell>
          <cell r="Q169">
            <v>34</v>
          </cell>
          <cell r="R169">
            <v>192</v>
          </cell>
          <cell r="S169">
            <v>102</v>
          </cell>
          <cell r="T169">
            <v>129</v>
          </cell>
          <cell r="U169">
            <v>1410</v>
          </cell>
        </row>
        <row r="170">
          <cell r="H170" t="str">
            <v>105442-P.S.R. SAN PEDRO DE QUILES</v>
          </cell>
          <cell r="I170">
            <v>9</v>
          </cell>
          <cell r="J170">
            <v>11</v>
          </cell>
          <cell r="K170">
            <v>13</v>
          </cell>
          <cell r="L170">
            <v>3</v>
          </cell>
          <cell r="M170">
            <v>9</v>
          </cell>
          <cell r="N170">
            <v>5</v>
          </cell>
          <cell r="O170"/>
          <cell r="P170"/>
          <cell r="Q170"/>
          <cell r="R170">
            <v>31</v>
          </cell>
          <cell r="S170"/>
          <cell r="T170">
            <v>22</v>
          </cell>
          <cell r="U170">
            <v>103</v>
          </cell>
        </row>
        <row r="171">
          <cell r="H171" t="str">
            <v xml:space="preserve">105508-P.S.R. EL PARRAL DE QUILES  </v>
          </cell>
          <cell r="I171">
            <v>14</v>
          </cell>
          <cell r="J171">
            <v>22</v>
          </cell>
          <cell r="K171">
            <v>19</v>
          </cell>
          <cell r="L171">
            <v>18</v>
          </cell>
          <cell r="M171">
            <v>16</v>
          </cell>
          <cell r="N171">
            <v>21</v>
          </cell>
          <cell r="O171">
            <v>26</v>
          </cell>
          <cell r="P171">
            <v>23</v>
          </cell>
          <cell r="Q171"/>
          <cell r="R171">
            <v>22</v>
          </cell>
          <cell r="S171">
            <v>14</v>
          </cell>
          <cell r="T171">
            <v>17</v>
          </cell>
          <cell r="U171">
            <v>212</v>
          </cell>
        </row>
        <row r="172">
          <cell r="H172" t="str">
            <v>Total 04304-PUNITAQUI</v>
          </cell>
          <cell r="I172">
            <v>1303</v>
          </cell>
          <cell r="J172">
            <v>545</v>
          </cell>
          <cell r="K172">
            <v>1041</v>
          </cell>
          <cell r="L172">
            <v>1096</v>
          </cell>
          <cell r="M172">
            <v>1240</v>
          </cell>
          <cell r="N172">
            <v>982</v>
          </cell>
          <cell r="O172">
            <v>876</v>
          </cell>
          <cell r="P172">
            <v>950</v>
          </cell>
          <cell r="Q172">
            <v>768</v>
          </cell>
          <cell r="R172">
            <v>1335</v>
          </cell>
          <cell r="S172">
            <v>1095</v>
          </cell>
          <cell r="T172">
            <v>1129</v>
          </cell>
          <cell r="U172">
            <v>12360</v>
          </cell>
        </row>
        <row r="173">
          <cell r="H173" t="str">
            <v>04305-RIO HURTADO</v>
          </cell>
          <cell r="I173"/>
          <cell r="J173"/>
          <cell r="K173"/>
          <cell r="L173"/>
          <cell r="M173"/>
          <cell r="N173"/>
          <cell r="O173"/>
          <cell r="P173"/>
          <cell r="Q173"/>
          <cell r="R173"/>
          <cell r="S173"/>
          <cell r="T173"/>
          <cell r="U173"/>
        </row>
        <row r="174">
          <cell r="H174" t="str">
            <v>105310-CES. RURAL PICHASCA</v>
          </cell>
          <cell r="I174">
            <v>174</v>
          </cell>
          <cell r="J174">
            <v>104</v>
          </cell>
          <cell r="K174">
            <v>86</v>
          </cell>
          <cell r="L174">
            <v>122</v>
          </cell>
          <cell r="M174">
            <v>102</v>
          </cell>
          <cell r="N174">
            <v>154</v>
          </cell>
          <cell r="O174">
            <v>160</v>
          </cell>
          <cell r="P174">
            <v>223</v>
          </cell>
          <cell r="Q174">
            <v>184</v>
          </cell>
          <cell r="R174">
            <v>258</v>
          </cell>
          <cell r="S174">
            <v>154</v>
          </cell>
          <cell r="T174">
            <v>207</v>
          </cell>
          <cell r="U174">
            <v>1928</v>
          </cell>
        </row>
        <row r="175">
          <cell r="H175" t="str">
            <v>105409-P.S.R. EL CHAÑAR</v>
          </cell>
          <cell r="I175">
            <v>11</v>
          </cell>
          <cell r="J175">
            <v>7</v>
          </cell>
          <cell r="K175">
            <v>12</v>
          </cell>
          <cell r="L175">
            <v>21</v>
          </cell>
          <cell r="M175">
            <v>11</v>
          </cell>
          <cell r="N175">
            <v>24</v>
          </cell>
          <cell r="O175">
            <v>20</v>
          </cell>
          <cell r="P175">
            <v>15</v>
          </cell>
          <cell r="Q175">
            <v>13</v>
          </cell>
          <cell r="R175">
            <v>19</v>
          </cell>
          <cell r="S175">
            <v>28</v>
          </cell>
          <cell r="T175">
            <v>15</v>
          </cell>
          <cell r="U175">
            <v>196</v>
          </cell>
        </row>
        <row r="176">
          <cell r="H176" t="str">
            <v>105410-P.S.R. HURTADO</v>
          </cell>
          <cell r="I176">
            <v>20</v>
          </cell>
          <cell r="J176">
            <v>11</v>
          </cell>
          <cell r="K176">
            <v>17</v>
          </cell>
          <cell r="L176">
            <v>36</v>
          </cell>
          <cell r="M176">
            <v>14</v>
          </cell>
          <cell r="N176">
            <v>31</v>
          </cell>
          <cell r="O176">
            <v>41</v>
          </cell>
          <cell r="P176">
            <v>13</v>
          </cell>
          <cell r="Q176">
            <v>15</v>
          </cell>
          <cell r="R176">
            <v>27</v>
          </cell>
          <cell r="S176">
            <v>15</v>
          </cell>
          <cell r="T176">
            <v>27</v>
          </cell>
          <cell r="U176">
            <v>267</v>
          </cell>
        </row>
        <row r="177">
          <cell r="H177" t="str">
            <v>105411-P.S.R. LAS BREAS</v>
          </cell>
          <cell r="I177">
            <v>9</v>
          </cell>
          <cell r="J177">
            <v>10</v>
          </cell>
          <cell r="K177">
            <v>10</v>
          </cell>
          <cell r="L177">
            <v>12</v>
          </cell>
          <cell r="M177">
            <v>11</v>
          </cell>
          <cell r="N177">
            <v>20</v>
          </cell>
          <cell r="O177">
            <v>12</v>
          </cell>
          <cell r="P177">
            <v>19</v>
          </cell>
          <cell r="Q177">
            <v>12</v>
          </cell>
          <cell r="R177">
            <v>16</v>
          </cell>
          <cell r="S177">
            <v>23</v>
          </cell>
          <cell r="T177">
            <v>21</v>
          </cell>
          <cell r="U177">
            <v>175</v>
          </cell>
        </row>
        <row r="178">
          <cell r="H178" t="str">
            <v>105413-P.S.R. SAMO ALTO</v>
          </cell>
          <cell r="I178">
            <v>43</v>
          </cell>
          <cell r="J178">
            <v>31</v>
          </cell>
          <cell r="K178">
            <v>55</v>
          </cell>
          <cell r="L178"/>
          <cell r="M178">
            <v>50</v>
          </cell>
          <cell r="N178">
            <v>93</v>
          </cell>
          <cell r="O178">
            <v>55</v>
          </cell>
          <cell r="P178">
            <v>1</v>
          </cell>
          <cell r="Q178">
            <v>28</v>
          </cell>
          <cell r="R178">
            <v>52</v>
          </cell>
          <cell r="S178">
            <v>70</v>
          </cell>
          <cell r="T178">
            <v>33</v>
          </cell>
          <cell r="U178">
            <v>511</v>
          </cell>
        </row>
        <row r="179">
          <cell r="H179" t="str">
            <v>105414-P.S.R. SERON</v>
          </cell>
          <cell r="I179">
            <v>18</v>
          </cell>
          <cell r="J179">
            <v>31</v>
          </cell>
          <cell r="K179">
            <v>35</v>
          </cell>
          <cell r="L179">
            <v>23</v>
          </cell>
          <cell r="M179">
            <v>29</v>
          </cell>
          <cell r="N179">
            <v>23</v>
          </cell>
          <cell r="O179">
            <v>23</v>
          </cell>
          <cell r="P179">
            <v>24</v>
          </cell>
          <cell r="Q179">
            <v>10</v>
          </cell>
          <cell r="R179">
            <v>25</v>
          </cell>
          <cell r="S179">
            <v>28</v>
          </cell>
          <cell r="T179">
            <v>26</v>
          </cell>
          <cell r="U179">
            <v>295</v>
          </cell>
        </row>
        <row r="180">
          <cell r="H180" t="str">
            <v>105503-P.S.R. TABAQUEROS</v>
          </cell>
          <cell r="I180">
            <v>34</v>
          </cell>
          <cell r="J180">
            <v>16</v>
          </cell>
          <cell r="K180">
            <v>14</v>
          </cell>
          <cell r="L180">
            <v>22</v>
          </cell>
          <cell r="M180">
            <v>14</v>
          </cell>
          <cell r="N180">
            <v>37</v>
          </cell>
          <cell r="O180">
            <v>23</v>
          </cell>
          <cell r="P180">
            <v>20</v>
          </cell>
          <cell r="Q180">
            <v>9</v>
          </cell>
          <cell r="R180">
            <v>25</v>
          </cell>
          <cell r="S180">
            <v>22</v>
          </cell>
          <cell r="T180">
            <v>27</v>
          </cell>
          <cell r="U180">
            <v>263</v>
          </cell>
        </row>
        <row r="181">
          <cell r="H181" t="str">
            <v>Total 04305-RIO HURTADO</v>
          </cell>
          <cell r="I181">
            <v>309</v>
          </cell>
          <cell r="J181">
            <v>210</v>
          </cell>
          <cell r="K181">
            <v>229</v>
          </cell>
          <cell r="L181">
            <v>236</v>
          </cell>
          <cell r="M181">
            <v>231</v>
          </cell>
          <cell r="N181">
            <v>382</v>
          </cell>
          <cell r="O181">
            <v>334</v>
          </cell>
          <cell r="P181">
            <v>315</v>
          </cell>
          <cell r="Q181">
            <v>271</v>
          </cell>
          <cell r="R181">
            <v>422</v>
          </cell>
          <cell r="S181">
            <v>340</v>
          </cell>
          <cell r="T181">
            <v>356</v>
          </cell>
          <cell r="U181">
            <v>3635</v>
          </cell>
        </row>
        <row r="182">
          <cell r="H182" t="str">
            <v>Total general</v>
          </cell>
          <cell r="I182">
            <v>51177</v>
          </cell>
          <cell r="J182">
            <v>48256</v>
          </cell>
          <cell r="K182">
            <v>57363</v>
          </cell>
          <cell r="L182">
            <v>49979</v>
          </cell>
          <cell r="M182">
            <v>59684</v>
          </cell>
          <cell r="N182">
            <v>58463</v>
          </cell>
          <cell r="O182">
            <v>59576</v>
          </cell>
          <cell r="P182">
            <v>60860</v>
          </cell>
          <cell r="Q182">
            <v>49959</v>
          </cell>
          <cell r="R182">
            <v>55967</v>
          </cell>
          <cell r="S182">
            <v>49235</v>
          </cell>
          <cell r="T182">
            <v>48381</v>
          </cell>
          <cell r="U182">
            <v>648900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/>
          <cell r="N6"/>
          <cell r="O6"/>
          <cell r="P6"/>
          <cell r="Q6"/>
          <cell r="R6"/>
          <cell r="S6"/>
          <cell r="T6"/>
          <cell r="U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312</v>
          </cell>
          <cell r="N9">
            <v>225</v>
          </cell>
          <cell r="O9">
            <v>366</v>
          </cell>
          <cell r="P9">
            <v>269</v>
          </cell>
          <cell r="Q9">
            <v>457</v>
          </cell>
          <cell r="R9">
            <v>318</v>
          </cell>
          <cell r="S9">
            <v>223</v>
          </cell>
          <cell r="T9">
            <v>239</v>
          </cell>
          <cell r="U9">
            <v>3422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157</v>
          </cell>
          <cell r="Q10">
            <v>82</v>
          </cell>
          <cell r="R10">
            <v>142</v>
          </cell>
          <cell r="S10">
            <v>83</v>
          </cell>
          <cell r="T10">
            <v>114</v>
          </cell>
          <cell r="U10">
            <v>1683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202</v>
          </cell>
          <cell r="N11">
            <v>159</v>
          </cell>
          <cell r="O11">
            <v>221</v>
          </cell>
          <cell r="P11">
            <v>144</v>
          </cell>
          <cell r="Q11">
            <v>135</v>
          </cell>
          <cell r="R11">
            <v>205</v>
          </cell>
          <cell r="S11">
            <v>179</v>
          </cell>
          <cell r="T11">
            <v>172</v>
          </cell>
          <cell r="U11">
            <v>2131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171</v>
          </cell>
          <cell r="N12">
            <v>164</v>
          </cell>
          <cell r="O12">
            <v>184</v>
          </cell>
          <cell r="P12">
            <v>180</v>
          </cell>
          <cell r="Q12">
            <v>143</v>
          </cell>
          <cell r="R12">
            <v>176</v>
          </cell>
          <cell r="S12">
            <v>154</v>
          </cell>
          <cell r="T12">
            <v>172</v>
          </cell>
          <cell r="U12">
            <v>2277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210</v>
          </cell>
          <cell r="N13">
            <v>258</v>
          </cell>
          <cell r="O13">
            <v>283</v>
          </cell>
          <cell r="P13">
            <v>182</v>
          </cell>
          <cell r="Q13">
            <v>149</v>
          </cell>
          <cell r="R13">
            <v>218</v>
          </cell>
          <cell r="S13">
            <v>168</v>
          </cell>
          <cell r="T13">
            <v>141</v>
          </cell>
          <cell r="U13">
            <v>2343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135</v>
          </cell>
          <cell r="N14">
            <v>179</v>
          </cell>
          <cell r="O14">
            <v>179</v>
          </cell>
          <cell r="P14">
            <v>157</v>
          </cell>
          <cell r="Q14">
            <v>143</v>
          </cell>
          <cell r="R14">
            <v>194</v>
          </cell>
          <cell r="S14">
            <v>179</v>
          </cell>
          <cell r="T14">
            <v>178</v>
          </cell>
          <cell r="U14">
            <v>2167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35</v>
          </cell>
          <cell r="P15">
            <v>31</v>
          </cell>
          <cell r="Q15">
            <v>21</v>
          </cell>
          <cell r="R15">
            <v>17</v>
          </cell>
          <cell r="S15">
            <v>30</v>
          </cell>
          <cell r="T15">
            <v>26</v>
          </cell>
          <cell r="U15">
            <v>339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/>
          <cell r="N16">
            <v>7</v>
          </cell>
          <cell r="O16">
            <v>10</v>
          </cell>
          <cell r="P16">
            <v>6</v>
          </cell>
          <cell r="Q16">
            <v>6</v>
          </cell>
          <cell r="R16">
            <v>3</v>
          </cell>
          <cell r="S16">
            <v>4</v>
          </cell>
          <cell r="T16">
            <v>11</v>
          </cell>
          <cell r="U16">
            <v>65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9</v>
          </cell>
          <cell r="Q17">
            <v>2</v>
          </cell>
          <cell r="R17">
            <v>7</v>
          </cell>
          <cell r="S17">
            <v>9</v>
          </cell>
          <cell r="T17">
            <v>2</v>
          </cell>
          <cell r="U17">
            <v>74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/>
          <cell r="N18">
            <v>4</v>
          </cell>
          <cell r="O18">
            <v>6</v>
          </cell>
          <cell r="P18">
            <v>3</v>
          </cell>
          <cell r="Q18"/>
          <cell r="R18">
            <v>11</v>
          </cell>
          <cell r="S18">
            <v>2</v>
          </cell>
          <cell r="T18">
            <v>3</v>
          </cell>
          <cell r="U18">
            <v>60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18</v>
          </cell>
          <cell r="N19">
            <v>25</v>
          </cell>
          <cell r="O19">
            <v>15</v>
          </cell>
          <cell r="P19">
            <v>5</v>
          </cell>
          <cell r="Q19">
            <v>9</v>
          </cell>
          <cell r="R19">
            <v>38</v>
          </cell>
          <cell r="S19">
            <v>18</v>
          </cell>
          <cell r="T19">
            <v>13</v>
          </cell>
          <cell r="U19">
            <v>197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12</v>
          </cell>
          <cell r="N20">
            <v>4</v>
          </cell>
          <cell r="O20">
            <v>5</v>
          </cell>
          <cell r="P20">
            <v>5</v>
          </cell>
          <cell r="Q20"/>
          <cell r="R20"/>
          <cell r="S20">
            <v>17</v>
          </cell>
          <cell r="T20"/>
          <cell r="U20">
            <v>90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29</v>
          </cell>
          <cell r="N21">
            <v>21</v>
          </cell>
          <cell r="O21">
            <v>14</v>
          </cell>
          <cell r="P21">
            <v>25</v>
          </cell>
          <cell r="Q21">
            <v>18</v>
          </cell>
          <cell r="R21">
            <v>17</v>
          </cell>
          <cell r="S21">
            <v>19</v>
          </cell>
          <cell r="T21">
            <v>17</v>
          </cell>
          <cell r="U21">
            <v>288</v>
          </cell>
        </row>
        <row r="22">
          <cell r="H22" t="str">
            <v>Total 04101-LA SERENA</v>
          </cell>
          <cell r="I22">
            <v>1337</v>
          </cell>
          <cell r="J22">
            <v>1457</v>
          </cell>
          <cell r="K22">
            <v>1524</v>
          </cell>
          <cell r="L22">
            <v>1092</v>
          </cell>
          <cell r="M22">
            <v>1229</v>
          </cell>
          <cell r="N22">
            <v>1174</v>
          </cell>
          <cell r="O22">
            <v>1490</v>
          </cell>
          <cell r="P22">
            <v>1173</v>
          </cell>
          <cell r="Q22">
            <v>1165</v>
          </cell>
          <cell r="R22">
            <v>1346</v>
          </cell>
          <cell r="S22">
            <v>1085</v>
          </cell>
          <cell r="T22">
            <v>1088</v>
          </cell>
          <cell r="U22">
            <v>15160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</row>
        <row r="25">
          <cell r="H25" t="str">
            <v>105303-CES. SAN JUAN</v>
          </cell>
          <cell r="I25">
            <v>163</v>
          </cell>
          <cell r="J25">
            <v>138</v>
          </cell>
          <cell r="K25">
            <v>206</v>
          </cell>
          <cell r="L25">
            <v>99</v>
          </cell>
          <cell r="M25">
            <v>169</v>
          </cell>
          <cell r="N25">
            <v>86</v>
          </cell>
          <cell r="O25">
            <v>66</v>
          </cell>
          <cell r="P25">
            <v>127</v>
          </cell>
          <cell r="Q25">
            <v>108</v>
          </cell>
          <cell r="R25">
            <v>90</v>
          </cell>
          <cell r="S25">
            <v>103</v>
          </cell>
          <cell r="T25">
            <v>90</v>
          </cell>
          <cell r="U25">
            <v>1445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208</v>
          </cell>
          <cell r="L26">
            <v>168</v>
          </cell>
          <cell r="M26">
            <v>217</v>
          </cell>
          <cell r="N26">
            <v>140</v>
          </cell>
          <cell r="O26">
            <v>187</v>
          </cell>
          <cell r="P26">
            <v>253</v>
          </cell>
          <cell r="Q26">
            <v>157</v>
          </cell>
          <cell r="R26">
            <v>243</v>
          </cell>
          <cell r="S26">
            <v>191</v>
          </cell>
          <cell r="T26">
            <v>187</v>
          </cell>
          <cell r="U26">
            <v>2466</v>
          </cell>
        </row>
        <row r="27">
          <cell r="H27" t="str">
            <v>105305-CES. TIERRAS BLANCAS</v>
          </cell>
          <cell r="I27">
            <v>583</v>
          </cell>
          <cell r="J27">
            <v>463</v>
          </cell>
          <cell r="K27">
            <v>435</v>
          </cell>
          <cell r="L27">
            <v>356</v>
          </cell>
          <cell r="M27">
            <v>417</v>
          </cell>
          <cell r="N27">
            <v>406</v>
          </cell>
          <cell r="O27">
            <v>440</v>
          </cell>
          <cell r="P27">
            <v>337</v>
          </cell>
          <cell r="Q27">
            <v>295</v>
          </cell>
          <cell r="R27">
            <v>419</v>
          </cell>
          <cell r="S27">
            <v>363</v>
          </cell>
          <cell r="T27">
            <v>378</v>
          </cell>
          <cell r="U27">
            <v>4892</v>
          </cell>
        </row>
        <row r="28">
          <cell r="H28" t="str">
            <v>105321-CES. RURAL  TONGOY</v>
          </cell>
          <cell r="I28">
            <v>61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50</v>
          </cell>
          <cell r="Q28">
            <v>53</v>
          </cell>
          <cell r="R28">
            <v>59</v>
          </cell>
          <cell r="S28">
            <v>81</v>
          </cell>
          <cell r="T28">
            <v>53</v>
          </cell>
          <cell r="U28">
            <v>712</v>
          </cell>
        </row>
        <row r="29">
          <cell r="H29" t="str">
            <v>105323-CES. DR. SERGIO AGUILAR</v>
          </cell>
          <cell r="I29">
            <v>0</v>
          </cell>
          <cell r="J29">
            <v>477</v>
          </cell>
          <cell r="K29">
            <v>517</v>
          </cell>
          <cell r="L29">
            <v>301</v>
          </cell>
          <cell r="M29">
            <v>540</v>
          </cell>
          <cell r="N29">
            <v>465</v>
          </cell>
          <cell r="O29">
            <v>514</v>
          </cell>
          <cell r="P29">
            <v>499</v>
          </cell>
          <cell r="Q29">
            <v>358</v>
          </cell>
          <cell r="R29">
            <v>501</v>
          </cell>
          <cell r="S29">
            <v>429</v>
          </cell>
          <cell r="T29">
            <v>393</v>
          </cell>
          <cell r="U29">
            <v>4994</v>
          </cell>
        </row>
        <row r="30">
          <cell r="H30" t="str">
            <v xml:space="preserve">105404-P.S.R. EL TANGUE                         </v>
          </cell>
          <cell r="I30"/>
          <cell r="J30">
            <v>1</v>
          </cell>
          <cell r="K30">
            <v>1</v>
          </cell>
          <cell r="L30"/>
          <cell r="M30">
            <v>1</v>
          </cell>
          <cell r="N30"/>
          <cell r="O30"/>
          <cell r="P30"/>
          <cell r="Q30"/>
          <cell r="R30">
            <v>1</v>
          </cell>
          <cell r="S30"/>
          <cell r="T30"/>
          <cell r="U30">
            <v>4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19</v>
          </cell>
          <cell r="Q31">
            <v>18</v>
          </cell>
          <cell r="R31">
            <v>26</v>
          </cell>
          <cell r="S31">
            <v>16</v>
          </cell>
          <cell r="T31">
            <v>15</v>
          </cell>
          <cell r="U31">
            <v>219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49</v>
          </cell>
          <cell r="P32">
            <v>64</v>
          </cell>
          <cell r="Q32">
            <v>67</v>
          </cell>
          <cell r="R32">
            <v>54</v>
          </cell>
          <cell r="S32">
            <v>52</v>
          </cell>
          <cell r="T32">
            <v>56</v>
          </cell>
          <cell r="U32">
            <v>694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3</v>
          </cell>
          <cell r="Q33">
            <v>2</v>
          </cell>
          <cell r="R33">
            <v>4</v>
          </cell>
          <cell r="S33">
            <v>2</v>
          </cell>
          <cell r="T33">
            <v>0</v>
          </cell>
          <cell r="U33">
            <v>62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49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40</v>
          </cell>
          <cell r="Q35">
            <v>21</v>
          </cell>
          <cell r="R35">
            <v>27</v>
          </cell>
          <cell r="S35">
            <v>38</v>
          </cell>
          <cell r="T35">
            <v>19</v>
          </cell>
          <cell r="U35">
            <v>406</v>
          </cell>
        </row>
        <row r="36">
          <cell r="H36" t="str">
            <v>200273-CECOF PUNTA MIRA</v>
          </cell>
          <cell r="I36"/>
          <cell r="J36"/>
          <cell r="K36"/>
          <cell r="L36"/>
          <cell r="M36"/>
          <cell r="N36"/>
          <cell r="O36"/>
          <cell r="P36">
            <v>14</v>
          </cell>
          <cell r="Q36">
            <v>16</v>
          </cell>
          <cell r="R36">
            <v>15</v>
          </cell>
          <cell r="S36">
            <v>17</v>
          </cell>
          <cell r="T36">
            <v>12</v>
          </cell>
          <cell r="U36">
            <v>74</v>
          </cell>
        </row>
        <row r="37">
          <cell r="H37" t="str">
            <v>Total 04102-COQUIMBO</v>
          </cell>
          <cell r="I37">
            <v>1280</v>
          </cell>
          <cell r="J37">
            <v>1466</v>
          </cell>
          <cell r="K37">
            <v>1554</v>
          </cell>
          <cell r="L37">
            <v>1062</v>
          </cell>
          <cell r="M37">
            <v>1528</v>
          </cell>
          <cell r="N37">
            <v>1278</v>
          </cell>
          <cell r="O37">
            <v>1365</v>
          </cell>
          <cell r="P37">
            <v>1406</v>
          </cell>
          <cell r="Q37">
            <v>1095</v>
          </cell>
          <cell r="R37">
            <v>1439</v>
          </cell>
          <cell r="S37">
            <v>1292</v>
          </cell>
          <cell r="T37">
            <v>1203</v>
          </cell>
          <cell r="U37">
            <v>15968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</row>
        <row r="39">
          <cell r="H39" t="str">
            <v>105106-HOSPITAL 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97</v>
          </cell>
          <cell r="O39">
            <v>127</v>
          </cell>
          <cell r="P39">
            <v>96</v>
          </cell>
          <cell r="Q39">
            <v>85</v>
          </cell>
          <cell r="R39">
            <v>94</v>
          </cell>
          <cell r="S39">
            <v>145</v>
          </cell>
          <cell r="T39">
            <v>97</v>
          </cell>
          <cell r="U39">
            <v>1252</v>
          </cell>
        </row>
        <row r="40">
          <cell r="H40" t="str">
            <v>Total 04103-ANDACOLLO</v>
          </cell>
          <cell r="I40">
            <v>84</v>
          </cell>
          <cell r="J40">
            <v>93</v>
          </cell>
          <cell r="K40">
            <v>129</v>
          </cell>
          <cell r="L40">
            <v>88</v>
          </cell>
          <cell r="M40">
            <v>117</v>
          </cell>
          <cell r="N40">
            <v>97</v>
          </cell>
          <cell r="O40">
            <v>127</v>
          </cell>
          <cell r="P40">
            <v>96</v>
          </cell>
          <cell r="Q40">
            <v>85</v>
          </cell>
          <cell r="R40">
            <v>94</v>
          </cell>
          <cell r="S40">
            <v>145</v>
          </cell>
          <cell r="T40">
            <v>97</v>
          </cell>
          <cell r="U40">
            <v>1252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S41"/>
          <cell r="T41"/>
          <cell r="U41"/>
        </row>
        <row r="42">
          <cell r="H42" t="str">
            <v>105314-CES. LA HIGUERA</v>
          </cell>
          <cell r="I42">
            <v>34</v>
          </cell>
          <cell r="J42">
            <v>6</v>
          </cell>
          <cell r="K42">
            <v>4</v>
          </cell>
          <cell r="L42"/>
          <cell r="M42">
            <v>1</v>
          </cell>
          <cell r="N42">
            <v>15</v>
          </cell>
          <cell r="O42">
            <v>36</v>
          </cell>
          <cell r="P42">
            <v>31</v>
          </cell>
          <cell r="Q42"/>
          <cell r="R42">
            <v>23</v>
          </cell>
          <cell r="S42">
            <v>24</v>
          </cell>
          <cell r="T42">
            <v>20</v>
          </cell>
          <cell r="U42">
            <v>194</v>
          </cell>
        </row>
        <row r="43">
          <cell r="H43" t="str">
            <v xml:space="preserve">105500-P.S.R. CALETA HORNOS        </v>
          </cell>
          <cell r="I43"/>
          <cell r="J43"/>
          <cell r="K43">
            <v>0</v>
          </cell>
          <cell r="L43"/>
          <cell r="M43"/>
          <cell r="N43"/>
          <cell r="O43"/>
          <cell r="P43"/>
          <cell r="Q43"/>
          <cell r="R43"/>
          <cell r="S43"/>
          <cell r="T43"/>
          <cell r="U43">
            <v>0</v>
          </cell>
        </row>
        <row r="44">
          <cell r="H44" t="str">
            <v>105505-P.S.R. LOS CHOROS</v>
          </cell>
          <cell r="I44"/>
          <cell r="J44"/>
          <cell r="K44">
            <v>0</v>
          </cell>
          <cell r="L44"/>
          <cell r="M44"/>
          <cell r="N44"/>
          <cell r="O44"/>
          <cell r="P44"/>
          <cell r="Q44"/>
          <cell r="R44"/>
          <cell r="S44"/>
          <cell r="T44"/>
          <cell r="U44">
            <v>0</v>
          </cell>
        </row>
        <row r="45">
          <cell r="H45" t="str">
            <v>105506-P.S.R. EL TRAPICHE</v>
          </cell>
          <cell r="I45"/>
          <cell r="J45"/>
          <cell r="K45">
            <v>0</v>
          </cell>
          <cell r="L45"/>
          <cell r="M45"/>
          <cell r="N45"/>
          <cell r="O45"/>
          <cell r="P45"/>
          <cell r="Q45"/>
          <cell r="R45"/>
          <cell r="S45"/>
          <cell r="T45"/>
          <cell r="U45">
            <v>0</v>
          </cell>
        </row>
        <row r="46">
          <cell r="H46" t="str">
            <v>Total 04104-LA HIGUERA</v>
          </cell>
          <cell r="I46">
            <v>34</v>
          </cell>
          <cell r="J46">
            <v>6</v>
          </cell>
          <cell r="K46">
            <v>4</v>
          </cell>
          <cell r="L46"/>
          <cell r="M46">
            <v>1</v>
          </cell>
          <cell r="N46">
            <v>15</v>
          </cell>
          <cell r="O46">
            <v>36</v>
          </cell>
          <cell r="P46">
            <v>31</v>
          </cell>
          <cell r="Q46"/>
          <cell r="R46">
            <v>23</v>
          </cell>
          <cell r="S46">
            <v>24</v>
          </cell>
          <cell r="T46">
            <v>20</v>
          </cell>
          <cell r="U46">
            <v>194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/>
        </row>
        <row r="48">
          <cell r="H48" t="str">
            <v>105306-CES. PAIHUANO</v>
          </cell>
          <cell r="I48">
            <v>74</v>
          </cell>
          <cell r="J48">
            <v>75</v>
          </cell>
          <cell r="K48">
            <v>107</v>
          </cell>
          <cell r="L48">
            <v>43</v>
          </cell>
          <cell r="M48">
            <v>59</v>
          </cell>
          <cell r="N48">
            <v>92</v>
          </cell>
          <cell r="O48">
            <v>60</v>
          </cell>
          <cell r="P48">
            <v>58</v>
          </cell>
          <cell r="Q48">
            <v>45</v>
          </cell>
          <cell r="R48">
            <v>49</v>
          </cell>
          <cell r="S48">
            <v>63</v>
          </cell>
          <cell r="T48">
            <v>36</v>
          </cell>
          <cell r="U48">
            <v>761</v>
          </cell>
        </row>
        <row r="49">
          <cell r="H49" t="str">
            <v>Total 04105-PAIHUANO</v>
          </cell>
          <cell r="I49">
            <v>74</v>
          </cell>
          <cell r="J49">
            <v>75</v>
          </cell>
          <cell r="K49">
            <v>107</v>
          </cell>
          <cell r="L49">
            <v>43</v>
          </cell>
          <cell r="M49">
            <v>59</v>
          </cell>
          <cell r="N49">
            <v>92</v>
          </cell>
          <cell r="O49">
            <v>60</v>
          </cell>
          <cell r="P49">
            <v>58</v>
          </cell>
          <cell r="Q49">
            <v>45</v>
          </cell>
          <cell r="R49">
            <v>49</v>
          </cell>
          <cell r="S49">
            <v>63</v>
          </cell>
          <cell r="T49">
            <v>36</v>
          </cell>
          <cell r="U49">
            <v>761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  <cell r="R50"/>
          <cell r="S50"/>
          <cell r="T50"/>
          <cell r="U50"/>
        </row>
        <row r="51">
          <cell r="H51" t="str">
            <v>105107-HOSPITAL VICUÑA</v>
          </cell>
          <cell r="I51">
            <v>166</v>
          </cell>
          <cell r="J51">
            <v>147</v>
          </cell>
          <cell r="K51">
            <v>115</v>
          </cell>
          <cell r="L51">
            <v>115</v>
          </cell>
          <cell r="M51">
            <v>112</v>
          </cell>
          <cell r="N51">
            <v>101</v>
          </cell>
          <cell r="O51">
            <v>120</v>
          </cell>
          <cell r="P51">
            <v>153</v>
          </cell>
          <cell r="Q51">
            <v>72</v>
          </cell>
          <cell r="R51">
            <v>133</v>
          </cell>
          <cell r="S51">
            <v>142</v>
          </cell>
          <cell r="T51">
            <v>133</v>
          </cell>
          <cell r="U51">
            <v>1509</v>
          </cell>
        </row>
        <row r="52">
          <cell r="H52" t="str">
            <v>105467-P.S.R. DIAGUITAS</v>
          </cell>
          <cell r="I52"/>
          <cell r="J52"/>
          <cell r="K52">
            <v>18</v>
          </cell>
          <cell r="L52"/>
          <cell r="M52"/>
          <cell r="N52"/>
          <cell r="O52">
            <v>6</v>
          </cell>
          <cell r="P52">
            <v>10</v>
          </cell>
          <cell r="Q52">
            <v>12</v>
          </cell>
          <cell r="R52">
            <v>21</v>
          </cell>
          <cell r="S52">
            <v>10</v>
          </cell>
          <cell r="T52">
            <v>13</v>
          </cell>
          <cell r="U52">
            <v>90</v>
          </cell>
        </row>
        <row r="53">
          <cell r="H53" t="str">
            <v>105468-P.S.R. EL MOLLE</v>
          </cell>
          <cell r="I53"/>
          <cell r="J53"/>
          <cell r="K53"/>
          <cell r="L53"/>
          <cell r="M53"/>
          <cell r="N53">
            <v>2</v>
          </cell>
          <cell r="O53">
            <v>8</v>
          </cell>
          <cell r="P53">
            <v>7</v>
          </cell>
          <cell r="Q53">
            <v>3</v>
          </cell>
          <cell r="R53">
            <v>2</v>
          </cell>
          <cell r="S53">
            <v>6</v>
          </cell>
          <cell r="T53">
            <v>4</v>
          </cell>
          <cell r="U53">
            <v>32</v>
          </cell>
        </row>
        <row r="54">
          <cell r="H54" t="str">
            <v>105469-P.S.R. EL TAMBO</v>
          </cell>
          <cell r="I54">
            <v>0</v>
          </cell>
          <cell r="J54"/>
          <cell r="K54">
            <v>11</v>
          </cell>
          <cell r="L54"/>
          <cell r="M54"/>
          <cell r="N54">
            <v>9</v>
          </cell>
          <cell r="O54">
            <v>12</v>
          </cell>
          <cell r="P54">
            <v>13</v>
          </cell>
          <cell r="Q54">
            <v>11</v>
          </cell>
          <cell r="R54">
            <v>13</v>
          </cell>
          <cell r="S54">
            <v>11</v>
          </cell>
          <cell r="T54">
            <v>12</v>
          </cell>
          <cell r="U54">
            <v>92</v>
          </cell>
        </row>
        <row r="55">
          <cell r="H55" t="str">
            <v>105470-P.S.R. HUANTA</v>
          </cell>
          <cell r="I55"/>
          <cell r="J55">
            <v>5</v>
          </cell>
          <cell r="K55"/>
          <cell r="L55"/>
          <cell r="M55"/>
          <cell r="N55"/>
          <cell r="O55"/>
          <cell r="P55">
            <v>1</v>
          </cell>
          <cell r="Q55">
            <v>2</v>
          </cell>
          <cell r="R55">
            <v>2</v>
          </cell>
          <cell r="S55">
            <v>2</v>
          </cell>
          <cell r="T55"/>
          <cell r="U55">
            <v>12</v>
          </cell>
        </row>
        <row r="56">
          <cell r="H56" t="str">
            <v>105471-P.S.R. PERALILLO</v>
          </cell>
          <cell r="I56">
            <v>0</v>
          </cell>
          <cell r="J56"/>
          <cell r="K56">
            <v>7</v>
          </cell>
          <cell r="L56"/>
          <cell r="M56">
            <v>5</v>
          </cell>
          <cell r="N56">
            <v>4</v>
          </cell>
          <cell r="O56">
            <v>7</v>
          </cell>
          <cell r="P56">
            <v>11</v>
          </cell>
          <cell r="Q56">
            <v>7</v>
          </cell>
          <cell r="R56">
            <v>11</v>
          </cell>
          <cell r="S56">
            <v>12</v>
          </cell>
          <cell r="T56">
            <v>7</v>
          </cell>
          <cell r="U56">
            <v>71</v>
          </cell>
        </row>
        <row r="57">
          <cell r="H57" t="str">
            <v>105472-P.S.R. RIVADAVIA</v>
          </cell>
          <cell r="I57">
            <v>0</v>
          </cell>
          <cell r="J57"/>
          <cell r="K57">
            <v>9</v>
          </cell>
          <cell r="L57"/>
          <cell r="M57">
            <v>3</v>
          </cell>
          <cell r="N57">
            <v>0</v>
          </cell>
          <cell r="O57">
            <v>2</v>
          </cell>
          <cell r="P57">
            <v>11</v>
          </cell>
          <cell r="Q57">
            <v>11</v>
          </cell>
          <cell r="R57">
            <v>10</v>
          </cell>
          <cell r="S57">
            <v>5</v>
          </cell>
          <cell r="T57">
            <v>9</v>
          </cell>
          <cell r="U57">
            <v>60</v>
          </cell>
        </row>
        <row r="58">
          <cell r="H58" t="str">
            <v>105473-P.S.R. TALCUNA</v>
          </cell>
          <cell r="I58">
            <v>0</v>
          </cell>
          <cell r="J58">
            <v>0</v>
          </cell>
          <cell r="K58"/>
          <cell r="L58"/>
          <cell r="M58">
            <v>0</v>
          </cell>
          <cell r="N58">
            <v>4</v>
          </cell>
          <cell r="O58">
            <v>11</v>
          </cell>
          <cell r="P58">
            <v>10</v>
          </cell>
          <cell r="Q58">
            <v>10</v>
          </cell>
          <cell r="R58">
            <v>10</v>
          </cell>
          <cell r="S58">
            <v>9</v>
          </cell>
          <cell r="T58">
            <v>8</v>
          </cell>
          <cell r="U58">
            <v>62</v>
          </cell>
        </row>
        <row r="59">
          <cell r="H59" t="str">
            <v>105474-P.S.R. CHAPILCA</v>
          </cell>
          <cell r="I59"/>
          <cell r="J59"/>
          <cell r="K59">
            <v>3</v>
          </cell>
          <cell r="L59"/>
          <cell r="M59"/>
          <cell r="N59">
            <v>2</v>
          </cell>
          <cell r="O59"/>
          <cell r="P59">
            <v>3</v>
          </cell>
          <cell r="Q59">
            <v>2</v>
          </cell>
          <cell r="R59">
            <v>5</v>
          </cell>
          <cell r="S59">
            <v>4</v>
          </cell>
          <cell r="T59">
            <v>3</v>
          </cell>
          <cell r="U59">
            <v>22</v>
          </cell>
        </row>
        <row r="60">
          <cell r="H60" t="str">
            <v>105502-P.S.R. CALINGASTA</v>
          </cell>
          <cell r="I60">
            <v>0</v>
          </cell>
          <cell r="J60"/>
          <cell r="K60"/>
          <cell r="L60"/>
          <cell r="M60">
            <v>0</v>
          </cell>
          <cell r="N60">
            <v>0</v>
          </cell>
          <cell r="O60">
            <v>6</v>
          </cell>
          <cell r="P60">
            <v>23</v>
          </cell>
          <cell r="Q60">
            <v>16</v>
          </cell>
          <cell r="R60">
            <v>26</v>
          </cell>
          <cell r="S60">
            <v>19</v>
          </cell>
          <cell r="T60">
            <v>21</v>
          </cell>
          <cell r="U60">
            <v>111</v>
          </cell>
        </row>
        <row r="61">
          <cell r="H61" t="str">
            <v>105509-P.S.R. GUALLIGUAICA</v>
          </cell>
          <cell r="I61">
            <v>0</v>
          </cell>
          <cell r="J61"/>
          <cell r="K61">
            <v>4</v>
          </cell>
          <cell r="L61"/>
          <cell r="M61">
            <v>0</v>
          </cell>
          <cell r="N61"/>
          <cell r="O61">
            <v>6</v>
          </cell>
          <cell r="P61">
            <v>4</v>
          </cell>
          <cell r="Q61">
            <v>2</v>
          </cell>
          <cell r="R61">
            <v>6</v>
          </cell>
          <cell r="S61"/>
          <cell r="T61">
            <v>3</v>
          </cell>
          <cell r="U61">
            <v>25</v>
          </cell>
        </row>
        <row r="62">
          <cell r="H62" t="str">
            <v>Total 04106-VICUÑA</v>
          </cell>
          <cell r="I62">
            <v>166</v>
          </cell>
          <cell r="J62">
            <v>152</v>
          </cell>
          <cell r="K62">
            <v>167</v>
          </cell>
          <cell r="L62">
            <v>115</v>
          </cell>
          <cell r="M62">
            <v>120</v>
          </cell>
          <cell r="N62">
            <v>122</v>
          </cell>
          <cell r="O62">
            <v>178</v>
          </cell>
          <cell r="P62">
            <v>246</v>
          </cell>
          <cell r="Q62">
            <v>148</v>
          </cell>
          <cell r="R62">
            <v>239</v>
          </cell>
          <cell r="S62">
            <v>220</v>
          </cell>
          <cell r="T62">
            <v>213</v>
          </cell>
          <cell r="U62">
            <v>2086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  <cell r="R63"/>
          <cell r="S63"/>
          <cell r="T63"/>
          <cell r="U63"/>
        </row>
        <row r="64">
          <cell r="H64" t="str">
            <v>105103-HOSPITAL ILLAPEL</v>
          </cell>
          <cell r="I64">
            <v>545</v>
          </cell>
          <cell r="J64">
            <v>429</v>
          </cell>
          <cell r="K64">
            <v>162</v>
          </cell>
          <cell r="L64">
            <v>171</v>
          </cell>
          <cell r="M64">
            <v>82</v>
          </cell>
          <cell r="N64">
            <v>123</v>
          </cell>
          <cell r="O64">
            <v>102</v>
          </cell>
          <cell r="P64">
            <v>126</v>
          </cell>
          <cell r="Q64">
            <v>117</v>
          </cell>
          <cell r="R64">
            <v>114</v>
          </cell>
          <cell r="S64">
            <v>135</v>
          </cell>
          <cell r="T64">
            <v>108</v>
          </cell>
          <cell r="U64">
            <v>2214</v>
          </cell>
        </row>
        <row r="65">
          <cell r="H65" t="str">
            <v>105326-CESFAM SAN RAFAEL</v>
          </cell>
          <cell r="I65"/>
          <cell r="J65"/>
          <cell r="K65"/>
          <cell r="L65">
            <v>45</v>
          </cell>
          <cell r="M65">
            <v>57</v>
          </cell>
          <cell r="N65">
            <v>49</v>
          </cell>
          <cell r="O65">
            <v>83</v>
          </cell>
          <cell r="P65">
            <v>123</v>
          </cell>
          <cell r="Q65">
            <v>49</v>
          </cell>
          <cell r="R65">
            <v>61</v>
          </cell>
          <cell r="S65">
            <v>56</v>
          </cell>
          <cell r="T65">
            <v>19</v>
          </cell>
          <cell r="U65">
            <v>542</v>
          </cell>
        </row>
        <row r="66">
          <cell r="H66" t="str">
            <v xml:space="preserve">105443-P.S.R. CARCAMO                   </v>
          </cell>
          <cell r="I66">
            <v>5</v>
          </cell>
          <cell r="J66">
            <v>2</v>
          </cell>
          <cell r="K66"/>
          <cell r="L66">
            <v>5</v>
          </cell>
          <cell r="M66">
            <v>6</v>
          </cell>
          <cell r="N66">
            <v>1</v>
          </cell>
          <cell r="O66"/>
          <cell r="P66">
            <v>1</v>
          </cell>
          <cell r="Q66"/>
          <cell r="R66">
            <v>2</v>
          </cell>
          <cell r="S66">
            <v>5</v>
          </cell>
          <cell r="T66">
            <v>3</v>
          </cell>
          <cell r="U66">
            <v>30</v>
          </cell>
        </row>
        <row r="67">
          <cell r="H67" t="str">
            <v>105444-P.S.R. HUINTIL</v>
          </cell>
          <cell r="I67">
            <v>3</v>
          </cell>
          <cell r="J67">
            <v>1</v>
          </cell>
          <cell r="K67"/>
          <cell r="L67"/>
          <cell r="M67">
            <v>1</v>
          </cell>
          <cell r="N67">
            <v>4</v>
          </cell>
          <cell r="O67"/>
          <cell r="P67"/>
          <cell r="Q67">
            <v>1</v>
          </cell>
          <cell r="R67"/>
          <cell r="S67">
            <v>3</v>
          </cell>
          <cell r="T67">
            <v>6</v>
          </cell>
          <cell r="U67">
            <v>19</v>
          </cell>
        </row>
        <row r="68">
          <cell r="H68" t="str">
            <v>105445-P.S.R. LIMAHUIDA</v>
          </cell>
          <cell r="I68">
            <v>5</v>
          </cell>
          <cell r="J68"/>
          <cell r="K68"/>
          <cell r="L68"/>
          <cell r="M68">
            <v>2</v>
          </cell>
          <cell r="N68">
            <v>1</v>
          </cell>
          <cell r="O68"/>
          <cell r="P68">
            <v>9</v>
          </cell>
          <cell r="Q68">
            <v>3</v>
          </cell>
          <cell r="R68">
            <v>3</v>
          </cell>
          <cell r="S68">
            <v>8</v>
          </cell>
          <cell r="T68">
            <v>2</v>
          </cell>
          <cell r="U68">
            <v>33</v>
          </cell>
        </row>
        <row r="69">
          <cell r="H69" t="str">
            <v>105446-P.S.R. MATANCILLA</v>
          </cell>
          <cell r="I69">
            <v>1</v>
          </cell>
          <cell r="J69">
            <v>1</v>
          </cell>
          <cell r="K69"/>
          <cell r="L69">
            <v>3</v>
          </cell>
          <cell r="M69"/>
          <cell r="N69">
            <v>1</v>
          </cell>
          <cell r="O69"/>
          <cell r="P69"/>
          <cell r="Q69">
            <v>2</v>
          </cell>
          <cell r="R69"/>
          <cell r="S69">
            <v>1</v>
          </cell>
          <cell r="T69"/>
          <cell r="U69">
            <v>9</v>
          </cell>
        </row>
        <row r="70">
          <cell r="H70" t="str">
            <v>105447-P.S.R. PERALILLO</v>
          </cell>
          <cell r="I70">
            <v>2</v>
          </cell>
          <cell r="J70">
            <v>2</v>
          </cell>
          <cell r="K70"/>
          <cell r="L70">
            <v>3</v>
          </cell>
          <cell r="M70">
            <v>5</v>
          </cell>
          <cell r="N70">
            <v>5</v>
          </cell>
          <cell r="O70"/>
          <cell r="P70">
            <v>3</v>
          </cell>
          <cell r="Q70">
            <v>4</v>
          </cell>
          <cell r="R70">
            <v>2</v>
          </cell>
          <cell r="S70">
            <v>7</v>
          </cell>
          <cell r="T70">
            <v>5</v>
          </cell>
          <cell r="U70">
            <v>38</v>
          </cell>
        </row>
        <row r="71">
          <cell r="H71" t="str">
            <v>105448-P.S.R. SANTA VIRGINIA</v>
          </cell>
          <cell r="I71">
            <v>2</v>
          </cell>
          <cell r="J71"/>
          <cell r="K71"/>
          <cell r="L71">
            <v>2</v>
          </cell>
          <cell r="M71"/>
          <cell r="N71">
            <v>7</v>
          </cell>
          <cell r="O71"/>
          <cell r="P71">
            <v>3</v>
          </cell>
          <cell r="Q71">
            <v>3</v>
          </cell>
          <cell r="R71">
            <v>1</v>
          </cell>
          <cell r="S71">
            <v>3</v>
          </cell>
          <cell r="T71">
            <v>5</v>
          </cell>
          <cell r="U71">
            <v>26</v>
          </cell>
        </row>
        <row r="72">
          <cell r="H72" t="str">
            <v>105449-P.S.R. TUNGA NORTE</v>
          </cell>
          <cell r="I72"/>
          <cell r="J72"/>
          <cell r="K72"/>
          <cell r="L72"/>
          <cell r="M72"/>
          <cell r="N72">
            <v>4</v>
          </cell>
          <cell r="O72"/>
          <cell r="P72"/>
          <cell r="Q72">
            <v>1</v>
          </cell>
          <cell r="R72">
            <v>1</v>
          </cell>
          <cell r="S72"/>
          <cell r="T72"/>
          <cell r="U72">
            <v>6</v>
          </cell>
        </row>
        <row r="73">
          <cell r="H73" t="str">
            <v>105485-P.S.R. PLAN DE HORNOS</v>
          </cell>
          <cell r="I73">
            <v>6</v>
          </cell>
          <cell r="J73"/>
          <cell r="K73"/>
          <cell r="L73">
            <v>4</v>
          </cell>
          <cell r="M73">
            <v>3</v>
          </cell>
          <cell r="N73">
            <v>8</v>
          </cell>
          <cell r="O73"/>
          <cell r="P73">
            <v>3</v>
          </cell>
          <cell r="Q73">
            <v>3</v>
          </cell>
          <cell r="R73"/>
          <cell r="S73">
            <v>7</v>
          </cell>
          <cell r="T73">
            <v>3</v>
          </cell>
          <cell r="U73">
            <v>37</v>
          </cell>
        </row>
        <row r="74">
          <cell r="H74" t="str">
            <v>105486-P.S.R. TUNGA SUR</v>
          </cell>
          <cell r="I74">
            <v>4</v>
          </cell>
          <cell r="J74">
            <v>1</v>
          </cell>
          <cell r="K74"/>
          <cell r="L74">
            <v>6</v>
          </cell>
          <cell r="M74"/>
          <cell r="N74">
            <v>3</v>
          </cell>
          <cell r="O74"/>
          <cell r="P74">
            <v>1</v>
          </cell>
          <cell r="Q74">
            <v>3</v>
          </cell>
          <cell r="R74">
            <v>4</v>
          </cell>
          <cell r="S74">
            <v>1</v>
          </cell>
          <cell r="T74">
            <v>3</v>
          </cell>
          <cell r="U74">
            <v>26</v>
          </cell>
        </row>
        <row r="75">
          <cell r="H75" t="str">
            <v>105487-P.S.R. CAÑAS UNO</v>
          </cell>
          <cell r="I75">
            <v>4</v>
          </cell>
          <cell r="J75">
            <v>15</v>
          </cell>
          <cell r="K75"/>
          <cell r="L75">
            <v>13</v>
          </cell>
          <cell r="M75">
            <v>10</v>
          </cell>
          <cell r="N75">
            <v>8</v>
          </cell>
          <cell r="O75"/>
          <cell r="P75">
            <v>13</v>
          </cell>
          <cell r="Q75">
            <v>7</v>
          </cell>
          <cell r="R75">
            <v>15</v>
          </cell>
          <cell r="S75">
            <v>11</v>
          </cell>
          <cell r="T75">
            <v>14</v>
          </cell>
          <cell r="U75">
            <v>110</v>
          </cell>
        </row>
        <row r="76">
          <cell r="H76" t="str">
            <v>105496-P.S.R. PINTACURA SUR</v>
          </cell>
          <cell r="I76">
            <v>1</v>
          </cell>
          <cell r="J76"/>
          <cell r="K76"/>
          <cell r="L76">
            <v>2</v>
          </cell>
          <cell r="M76">
            <v>1</v>
          </cell>
          <cell r="N76"/>
          <cell r="O76"/>
          <cell r="P76">
            <v>3</v>
          </cell>
          <cell r="Q76">
            <v>5</v>
          </cell>
          <cell r="R76">
            <v>2</v>
          </cell>
          <cell r="S76">
            <v>4</v>
          </cell>
          <cell r="T76">
            <v>2</v>
          </cell>
          <cell r="U76">
            <v>20</v>
          </cell>
        </row>
        <row r="77">
          <cell r="H77" t="str">
            <v>105504-P.S.R. SOCAVON</v>
          </cell>
          <cell r="I77">
            <v>1</v>
          </cell>
          <cell r="J77"/>
          <cell r="K77"/>
          <cell r="L77">
            <v>4</v>
          </cell>
          <cell r="M77">
            <v>2</v>
          </cell>
          <cell r="N77">
            <v>4</v>
          </cell>
          <cell r="O77"/>
          <cell r="P77">
            <v>6</v>
          </cell>
          <cell r="Q77">
            <v>2</v>
          </cell>
          <cell r="R77">
            <v>5</v>
          </cell>
          <cell r="S77">
            <v>4</v>
          </cell>
          <cell r="T77">
            <v>3</v>
          </cell>
          <cell r="U77">
            <v>31</v>
          </cell>
        </row>
        <row r="78">
          <cell r="H78" t="str">
            <v>Total 04201-ILLAPEL</v>
          </cell>
          <cell r="I78">
            <v>579</v>
          </cell>
          <cell r="J78">
            <v>451</v>
          </cell>
          <cell r="K78">
            <v>162</v>
          </cell>
          <cell r="L78">
            <v>258</v>
          </cell>
          <cell r="M78">
            <v>169</v>
          </cell>
          <cell r="N78">
            <v>218</v>
          </cell>
          <cell r="O78">
            <v>185</v>
          </cell>
          <cell r="P78">
            <v>291</v>
          </cell>
          <cell r="Q78">
            <v>200</v>
          </cell>
          <cell r="R78">
            <v>210</v>
          </cell>
          <cell r="S78">
            <v>245</v>
          </cell>
          <cell r="T78">
            <v>173</v>
          </cell>
          <cell r="U78">
            <v>3141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  <cell r="R79"/>
          <cell r="S79"/>
          <cell r="T79"/>
          <cell r="U79"/>
        </row>
        <row r="80">
          <cell r="H80" t="str">
            <v>105309-CES. RURAL 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168</v>
          </cell>
          <cell r="Q80">
            <v>64</v>
          </cell>
          <cell r="R80">
            <v>142</v>
          </cell>
          <cell r="S80">
            <v>168</v>
          </cell>
          <cell r="T80">
            <v>125</v>
          </cell>
          <cell r="U80">
            <v>1208</v>
          </cell>
        </row>
        <row r="81">
          <cell r="H81" t="str">
            <v>Total 04202-CANELA</v>
          </cell>
          <cell r="I81">
            <v>68</v>
          </cell>
          <cell r="J81">
            <v>60</v>
          </cell>
          <cell r="K81">
            <v>77</v>
          </cell>
          <cell r="L81">
            <v>69</v>
          </cell>
          <cell r="M81">
            <v>73</v>
          </cell>
          <cell r="N81">
            <v>93</v>
          </cell>
          <cell r="O81">
            <v>101</v>
          </cell>
          <cell r="P81">
            <v>168</v>
          </cell>
          <cell r="Q81">
            <v>64</v>
          </cell>
          <cell r="R81">
            <v>142</v>
          </cell>
          <cell r="S81">
            <v>168</v>
          </cell>
          <cell r="T81">
            <v>125</v>
          </cell>
          <cell r="U81">
            <v>1208</v>
          </cell>
        </row>
        <row r="82">
          <cell r="H82" t="str">
            <v>04203-LOS VILOS</v>
          </cell>
          <cell r="I82"/>
          <cell r="J82"/>
          <cell r="K82"/>
          <cell r="L82"/>
          <cell r="M82"/>
          <cell r="N82"/>
          <cell r="O82"/>
          <cell r="P82"/>
          <cell r="Q82"/>
          <cell r="R82"/>
          <cell r="S82"/>
          <cell r="T82"/>
          <cell r="U82"/>
        </row>
        <row r="83">
          <cell r="H83" t="str">
            <v>105108-HOSPITAL LOS VILOS</v>
          </cell>
          <cell r="I83">
            <v>131</v>
          </cell>
          <cell r="J83">
            <v>142</v>
          </cell>
          <cell r="K83">
            <v>14</v>
          </cell>
          <cell r="L83">
            <v>100</v>
          </cell>
          <cell r="M83">
            <v>149</v>
          </cell>
          <cell r="N83">
            <v>147</v>
          </cell>
          <cell r="O83">
            <v>145</v>
          </cell>
          <cell r="P83">
            <v>190</v>
          </cell>
          <cell r="Q83">
            <v>202</v>
          </cell>
          <cell r="R83">
            <v>147</v>
          </cell>
          <cell r="S83">
            <v>145</v>
          </cell>
          <cell r="T83">
            <v>113</v>
          </cell>
          <cell r="U83">
            <v>1625</v>
          </cell>
        </row>
        <row r="84">
          <cell r="H84" t="str">
            <v xml:space="preserve">105478-P.S.R. CAIMANES                   </v>
          </cell>
          <cell r="I84">
            <v>1</v>
          </cell>
          <cell r="J84">
            <v>4</v>
          </cell>
          <cell r="K84">
            <v>10</v>
          </cell>
          <cell r="L84">
            <v>3</v>
          </cell>
          <cell r="M84">
            <v>4</v>
          </cell>
          <cell r="N84">
            <v>5</v>
          </cell>
          <cell r="O84">
            <v>3</v>
          </cell>
          <cell r="P84">
            <v>7</v>
          </cell>
          <cell r="Q84">
            <v>5</v>
          </cell>
          <cell r="R84">
            <v>1</v>
          </cell>
          <cell r="S84"/>
          <cell r="T84">
            <v>7</v>
          </cell>
          <cell r="U84">
            <v>50</v>
          </cell>
        </row>
        <row r="85">
          <cell r="H85" t="str">
            <v>105479-P.S.R. GUANGUALI</v>
          </cell>
          <cell r="I85"/>
          <cell r="J85">
            <v>2</v>
          </cell>
          <cell r="K85">
            <v>2</v>
          </cell>
          <cell r="L85">
            <v>4</v>
          </cell>
          <cell r="M85">
            <v>5</v>
          </cell>
          <cell r="N85">
            <v>7</v>
          </cell>
          <cell r="O85">
            <v>2</v>
          </cell>
          <cell r="P85">
            <v>2</v>
          </cell>
          <cell r="Q85">
            <v>2</v>
          </cell>
          <cell r="R85">
            <v>4</v>
          </cell>
          <cell r="S85">
            <v>1</v>
          </cell>
          <cell r="T85">
            <v>3</v>
          </cell>
          <cell r="U85">
            <v>34</v>
          </cell>
        </row>
        <row r="86">
          <cell r="H86" t="str">
            <v>105480-P.S.R. QUILIMARI</v>
          </cell>
          <cell r="I86">
            <v>9</v>
          </cell>
          <cell r="J86">
            <v>8</v>
          </cell>
          <cell r="K86">
            <v>8</v>
          </cell>
          <cell r="L86">
            <v>4</v>
          </cell>
          <cell r="M86">
            <v>4</v>
          </cell>
          <cell r="N86">
            <v>3</v>
          </cell>
          <cell r="O86">
            <v>6</v>
          </cell>
          <cell r="P86">
            <v>10</v>
          </cell>
          <cell r="Q86">
            <v>8</v>
          </cell>
          <cell r="R86">
            <v>9</v>
          </cell>
          <cell r="S86">
            <v>2</v>
          </cell>
          <cell r="T86">
            <v>16</v>
          </cell>
          <cell r="U86">
            <v>87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/>
          <cell r="M87">
            <v>1</v>
          </cell>
          <cell r="N87"/>
          <cell r="O87">
            <v>1</v>
          </cell>
          <cell r="P87"/>
          <cell r="Q87"/>
          <cell r="R87"/>
          <cell r="S87"/>
          <cell r="T87">
            <v>2</v>
          </cell>
          <cell r="U87">
            <v>5</v>
          </cell>
        </row>
        <row r="88">
          <cell r="H88" t="str">
            <v>105511-P.S.R. LOS CONDORES</v>
          </cell>
          <cell r="I88">
            <v>1</v>
          </cell>
          <cell r="J88">
            <v>1</v>
          </cell>
          <cell r="K88">
            <v>5</v>
          </cell>
          <cell r="L88">
            <v>1</v>
          </cell>
          <cell r="M88">
            <v>2</v>
          </cell>
          <cell r="N88">
            <v>1</v>
          </cell>
          <cell r="O88">
            <v>5</v>
          </cell>
          <cell r="P88">
            <v>3</v>
          </cell>
          <cell r="Q88">
            <v>6</v>
          </cell>
          <cell r="R88"/>
          <cell r="S88">
            <v>1</v>
          </cell>
          <cell r="T88">
            <v>1</v>
          </cell>
          <cell r="U88">
            <v>27</v>
          </cell>
        </row>
        <row r="89">
          <cell r="H89" t="str">
            <v>Total 04203-LOS VILOS</v>
          </cell>
          <cell r="I89">
            <v>142</v>
          </cell>
          <cell r="J89">
            <v>157</v>
          </cell>
          <cell r="K89">
            <v>40</v>
          </cell>
          <cell r="L89">
            <v>112</v>
          </cell>
          <cell r="M89">
            <v>165</v>
          </cell>
          <cell r="N89">
            <v>163</v>
          </cell>
          <cell r="O89">
            <v>162</v>
          </cell>
          <cell r="P89">
            <v>212</v>
          </cell>
          <cell r="Q89">
            <v>223</v>
          </cell>
          <cell r="R89">
            <v>161</v>
          </cell>
          <cell r="S89">
            <v>149</v>
          </cell>
          <cell r="T89">
            <v>142</v>
          </cell>
          <cell r="U89">
            <v>1828</v>
          </cell>
        </row>
        <row r="90">
          <cell r="H90" t="str">
            <v>04204-SALAMANCA</v>
          </cell>
          <cell r="I90"/>
          <cell r="J90"/>
          <cell r="K90"/>
          <cell r="L90"/>
          <cell r="M90"/>
          <cell r="N90"/>
          <cell r="O90"/>
          <cell r="P90"/>
          <cell r="Q90"/>
          <cell r="R90"/>
          <cell r="S90"/>
          <cell r="T90"/>
          <cell r="U90"/>
        </row>
        <row r="91">
          <cell r="H91" t="str">
            <v>105104-HOSPITAL SALAMANCA</v>
          </cell>
          <cell r="I91">
            <v>165</v>
          </cell>
          <cell r="J91">
            <v>173</v>
          </cell>
          <cell r="K91">
            <v>175</v>
          </cell>
          <cell r="L91">
            <v>110</v>
          </cell>
          <cell r="M91">
            <v>159</v>
          </cell>
          <cell r="N91">
            <v>145</v>
          </cell>
          <cell r="O91">
            <v>181</v>
          </cell>
          <cell r="P91">
            <v>235</v>
          </cell>
          <cell r="Q91">
            <v>201</v>
          </cell>
          <cell r="R91">
            <v>250</v>
          </cell>
          <cell r="S91">
            <v>263</v>
          </cell>
          <cell r="T91">
            <v>231</v>
          </cell>
          <cell r="U91">
            <v>2288</v>
          </cell>
        </row>
        <row r="92">
          <cell r="H92" t="str">
            <v xml:space="preserve">105452-P.S.R. CUNCUMEN                 </v>
          </cell>
          <cell r="I92"/>
          <cell r="J92"/>
          <cell r="K92">
            <v>13</v>
          </cell>
          <cell r="L92">
            <v>3</v>
          </cell>
          <cell r="M92">
            <v>2</v>
          </cell>
          <cell r="N92">
            <v>20</v>
          </cell>
          <cell r="O92">
            <v>3</v>
          </cell>
          <cell r="P92">
            <v>2</v>
          </cell>
          <cell r="Q92">
            <v>1</v>
          </cell>
          <cell r="R92">
            <v>4</v>
          </cell>
          <cell r="S92">
            <v>3</v>
          </cell>
          <cell r="T92">
            <v>0</v>
          </cell>
          <cell r="U92">
            <v>51</v>
          </cell>
        </row>
        <row r="93">
          <cell r="H93" t="str">
            <v>105453-P.S.R. TRANQUILLA</v>
          </cell>
          <cell r="I93"/>
          <cell r="J93"/>
          <cell r="K93">
            <v>31</v>
          </cell>
          <cell r="L93">
            <v>6</v>
          </cell>
          <cell r="M93">
            <v>16</v>
          </cell>
          <cell r="N93">
            <v>7</v>
          </cell>
          <cell r="O93">
            <v>8</v>
          </cell>
          <cell r="P93">
            <v>3</v>
          </cell>
          <cell r="Q93">
            <v>13</v>
          </cell>
          <cell r="R93">
            <v>10</v>
          </cell>
          <cell r="S93">
            <v>13</v>
          </cell>
          <cell r="T93">
            <v>1</v>
          </cell>
          <cell r="U93">
            <v>108</v>
          </cell>
        </row>
        <row r="94">
          <cell r="H94" t="str">
            <v>105454-P.S.R. CUNLAGUA</v>
          </cell>
          <cell r="I94"/>
          <cell r="J94"/>
          <cell r="K94">
            <v>7</v>
          </cell>
          <cell r="L94">
            <v>2</v>
          </cell>
          <cell r="M94"/>
          <cell r="N94">
            <v>2</v>
          </cell>
          <cell r="O94">
            <v>2</v>
          </cell>
          <cell r="P94"/>
          <cell r="Q94">
            <v>1</v>
          </cell>
          <cell r="R94">
            <v>3</v>
          </cell>
          <cell r="S94">
            <v>2</v>
          </cell>
          <cell r="T94">
            <v>4</v>
          </cell>
          <cell r="U94">
            <v>23</v>
          </cell>
        </row>
        <row r="95">
          <cell r="H95" t="str">
            <v>105455-P.S.R. CHILLEPIN</v>
          </cell>
          <cell r="I95"/>
          <cell r="J95"/>
          <cell r="K95">
            <v>19</v>
          </cell>
          <cell r="L95">
            <v>1</v>
          </cell>
          <cell r="M95">
            <v>1</v>
          </cell>
          <cell r="N95">
            <v>2</v>
          </cell>
          <cell r="O95">
            <v>1</v>
          </cell>
          <cell r="P95">
            <v>3</v>
          </cell>
          <cell r="Q95">
            <v>4</v>
          </cell>
          <cell r="R95">
            <v>6</v>
          </cell>
          <cell r="S95">
            <v>8</v>
          </cell>
          <cell r="T95">
            <v>2</v>
          </cell>
          <cell r="U95">
            <v>47</v>
          </cell>
        </row>
        <row r="96">
          <cell r="H96" t="str">
            <v>105456-P.S.R. LLIMPO</v>
          </cell>
          <cell r="I96"/>
          <cell r="J96"/>
          <cell r="K96">
            <v>27</v>
          </cell>
          <cell r="L96">
            <v>2</v>
          </cell>
          <cell r="M96">
            <v>4</v>
          </cell>
          <cell r="N96">
            <v>9</v>
          </cell>
          <cell r="O96">
            <v>3</v>
          </cell>
          <cell r="P96"/>
          <cell r="Q96">
            <v>5</v>
          </cell>
          <cell r="R96">
            <v>10</v>
          </cell>
          <cell r="S96">
            <v>6</v>
          </cell>
          <cell r="T96">
            <v>1</v>
          </cell>
          <cell r="U96">
            <v>67</v>
          </cell>
        </row>
        <row r="97">
          <cell r="H97" t="str">
            <v>105457-P.S.R. SAN AGUSTIN</v>
          </cell>
          <cell r="I97"/>
          <cell r="J97"/>
          <cell r="K97">
            <v>6</v>
          </cell>
          <cell r="L97">
            <v>3</v>
          </cell>
          <cell r="M97">
            <v>2</v>
          </cell>
          <cell r="N97">
            <v>2</v>
          </cell>
          <cell r="O97">
            <v>1</v>
          </cell>
          <cell r="P97"/>
          <cell r="Q97">
            <v>3</v>
          </cell>
          <cell r="R97">
            <v>5</v>
          </cell>
          <cell r="S97">
            <v>6</v>
          </cell>
          <cell r="T97">
            <v>3</v>
          </cell>
          <cell r="U97">
            <v>31</v>
          </cell>
        </row>
        <row r="98">
          <cell r="H98" t="str">
            <v>105458-P.S.R. TAHUINCO</v>
          </cell>
          <cell r="I98"/>
          <cell r="J98"/>
          <cell r="K98">
            <v>59</v>
          </cell>
          <cell r="L98">
            <v>9</v>
          </cell>
          <cell r="M98">
            <v>22</v>
          </cell>
          <cell r="N98">
            <v>8</v>
          </cell>
          <cell r="O98">
            <v>10</v>
          </cell>
          <cell r="P98">
            <v>3</v>
          </cell>
          <cell r="Q98">
            <v>23</v>
          </cell>
          <cell r="R98">
            <v>14</v>
          </cell>
          <cell r="S98">
            <v>20</v>
          </cell>
          <cell r="T98">
            <v>13</v>
          </cell>
          <cell r="U98">
            <v>181</v>
          </cell>
        </row>
        <row r="99">
          <cell r="H99" t="str">
            <v>105491-P.S.R. QUELEN BAJO</v>
          </cell>
          <cell r="I99"/>
          <cell r="J99"/>
          <cell r="K99">
            <v>31</v>
          </cell>
          <cell r="L99">
            <v>4</v>
          </cell>
          <cell r="M99">
            <v>6</v>
          </cell>
          <cell r="N99">
            <v>8</v>
          </cell>
          <cell r="O99">
            <v>7</v>
          </cell>
          <cell r="P99">
            <v>3</v>
          </cell>
          <cell r="Q99">
            <v>20</v>
          </cell>
          <cell r="R99">
            <v>11</v>
          </cell>
          <cell r="S99">
            <v>9</v>
          </cell>
          <cell r="T99">
            <v>7</v>
          </cell>
          <cell r="U99">
            <v>106</v>
          </cell>
        </row>
        <row r="100">
          <cell r="H100" t="str">
            <v>105492-P.S.R. CAMISA</v>
          </cell>
          <cell r="I100"/>
          <cell r="J100"/>
          <cell r="K100">
            <v>5</v>
          </cell>
          <cell r="L100">
            <v>4</v>
          </cell>
          <cell r="M100">
            <v>8</v>
          </cell>
          <cell r="N100">
            <v>2</v>
          </cell>
          <cell r="O100">
            <v>2</v>
          </cell>
          <cell r="P100">
            <v>1</v>
          </cell>
          <cell r="Q100">
            <v>4</v>
          </cell>
          <cell r="R100">
            <v>4</v>
          </cell>
          <cell r="S100">
            <v>2</v>
          </cell>
          <cell r="T100">
            <v>2</v>
          </cell>
          <cell r="U100">
            <v>34</v>
          </cell>
        </row>
        <row r="101">
          <cell r="H101" t="str">
            <v>105501-P.S.R. ARBOLEDA GRANDE</v>
          </cell>
          <cell r="I101"/>
          <cell r="J101"/>
          <cell r="K101">
            <v>33</v>
          </cell>
          <cell r="L101">
            <v>8</v>
          </cell>
          <cell r="M101">
            <v>4</v>
          </cell>
          <cell r="N101">
            <v>1</v>
          </cell>
          <cell r="O101">
            <v>1</v>
          </cell>
          <cell r="P101">
            <v>2</v>
          </cell>
          <cell r="Q101">
            <v>12</v>
          </cell>
          <cell r="R101">
            <v>6</v>
          </cell>
          <cell r="S101">
            <v>4</v>
          </cell>
          <cell r="T101">
            <v>8</v>
          </cell>
          <cell r="U101">
            <v>79</v>
          </cell>
        </row>
        <row r="102">
          <cell r="H102" t="str">
            <v>Total 04204-SALAMANCA</v>
          </cell>
          <cell r="I102">
            <v>165</v>
          </cell>
          <cell r="J102">
            <v>173</v>
          </cell>
          <cell r="K102">
            <v>406</v>
          </cell>
          <cell r="L102">
            <v>152</v>
          </cell>
          <cell r="M102">
            <v>224</v>
          </cell>
          <cell r="N102">
            <v>206</v>
          </cell>
          <cell r="O102">
            <v>219</v>
          </cell>
          <cell r="P102">
            <v>252</v>
          </cell>
          <cell r="Q102">
            <v>287</v>
          </cell>
          <cell r="R102">
            <v>323</v>
          </cell>
          <cell r="S102">
            <v>336</v>
          </cell>
          <cell r="T102">
            <v>272</v>
          </cell>
          <cell r="U102">
            <v>3015</v>
          </cell>
        </row>
        <row r="103">
          <cell r="H103" t="str">
            <v>04301-OVALLE</v>
          </cell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</row>
        <row r="104">
          <cell r="H104" t="str">
            <v>105102-HOSPITAL OVALLE</v>
          </cell>
          <cell r="I104">
            <v>1409</v>
          </cell>
          <cell r="J104">
            <v>1327</v>
          </cell>
          <cell r="K104">
            <v>1522</v>
          </cell>
          <cell r="L104">
            <v>1110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5368</v>
          </cell>
        </row>
        <row r="105">
          <cell r="H105" t="str">
            <v>105315-CES. RURAL C. DE TAMAYA</v>
          </cell>
          <cell r="I105">
            <v>113</v>
          </cell>
          <cell r="J105">
            <v>93</v>
          </cell>
          <cell r="K105">
            <v>49</v>
          </cell>
          <cell r="L105">
            <v>49</v>
          </cell>
          <cell r="M105">
            <v>83</v>
          </cell>
          <cell r="N105">
            <v>56</v>
          </cell>
          <cell r="O105">
            <v>51</v>
          </cell>
          <cell r="P105">
            <v>54</v>
          </cell>
          <cell r="Q105">
            <v>25</v>
          </cell>
          <cell r="R105">
            <v>43</v>
          </cell>
          <cell r="S105">
            <v>37</v>
          </cell>
          <cell r="T105">
            <v>49</v>
          </cell>
          <cell r="U105">
            <v>702</v>
          </cell>
        </row>
        <row r="106">
          <cell r="H106" t="str">
            <v>105317-CES. JORGE JORDAN D.</v>
          </cell>
          <cell r="I106">
            <v>225</v>
          </cell>
          <cell r="J106">
            <v>217</v>
          </cell>
          <cell r="K106">
            <v>251</v>
          </cell>
          <cell r="L106">
            <v>168</v>
          </cell>
          <cell r="M106">
            <v>198</v>
          </cell>
          <cell r="N106">
            <v>162</v>
          </cell>
          <cell r="O106">
            <v>200</v>
          </cell>
          <cell r="P106">
            <v>204</v>
          </cell>
          <cell r="Q106">
            <v>145</v>
          </cell>
          <cell r="R106">
            <v>206</v>
          </cell>
          <cell r="S106">
            <v>182</v>
          </cell>
          <cell r="T106">
            <v>199</v>
          </cell>
          <cell r="U106">
            <v>2357</v>
          </cell>
        </row>
        <row r="107">
          <cell r="H107" t="str">
            <v>105322-CES. MARCOS MACUADA</v>
          </cell>
          <cell r="I107">
            <v>161</v>
          </cell>
          <cell r="J107">
            <v>216</v>
          </cell>
          <cell r="K107">
            <v>236</v>
          </cell>
          <cell r="L107">
            <v>197</v>
          </cell>
          <cell r="M107">
            <v>256</v>
          </cell>
          <cell r="N107">
            <v>205</v>
          </cell>
          <cell r="O107">
            <v>172</v>
          </cell>
          <cell r="P107">
            <v>146</v>
          </cell>
          <cell r="Q107">
            <v>160</v>
          </cell>
          <cell r="R107">
            <v>227</v>
          </cell>
          <cell r="S107">
            <v>233</v>
          </cell>
          <cell r="T107">
            <v>303</v>
          </cell>
          <cell r="U107">
            <v>2512</v>
          </cell>
        </row>
        <row r="108">
          <cell r="H108" t="str">
            <v>105324-CES. SOTAQUI</v>
          </cell>
          <cell r="I108">
            <v>34</v>
          </cell>
          <cell r="J108">
            <v>30</v>
          </cell>
          <cell r="K108">
            <v>35</v>
          </cell>
          <cell r="L108">
            <v>24</v>
          </cell>
          <cell r="M108">
            <v>47</v>
          </cell>
          <cell r="N108">
            <v>22</v>
          </cell>
          <cell r="O108">
            <v>46</v>
          </cell>
          <cell r="P108">
            <v>31</v>
          </cell>
          <cell r="Q108">
            <v>24</v>
          </cell>
          <cell r="R108">
            <v>33</v>
          </cell>
          <cell r="S108">
            <v>24</v>
          </cell>
          <cell r="T108">
            <v>42</v>
          </cell>
          <cell r="U108">
            <v>392</v>
          </cell>
        </row>
        <row r="109">
          <cell r="H109" t="str">
            <v>105415-P.S.R. BARRAZA</v>
          </cell>
          <cell r="I109">
            <v>24</v>
          </cell>
          <cell r="J109">
            <v>22</v>
          </cell>
          <cell r="K109">
            <v>17</v>
          </cell>
          <cell r="L109">
            <v>14</v>
          </cell>
          <cell r="M109">
            <v>9</v>
          </cell>
          <cell r="N109">
            <v>18</v>
          </cell>
          <cell r="O109">
            <v>14</v>
          </cell>
          <cell r="P109">
            <v>11</v>
          </cell>
          <cell r="Q109">
            <v>6</v>
          </cell>
          <cell r="R109">
            <v>8</v>
          </cell>
          <cell r="S109">
            <v>8</v>
          </cell>
          <cell r="T109">
            <v>18</v>
          </cell>
          <cell r="U109">
            <v>169</v>
          </cell>
        </row>
        <row r="110">
          <cell r="H110" t="str">
            <v xml:space="preserve">105416-P.S.R. CAMARICO                  </v>
          </cell>
          <cell r="I110">
            <v>6</v>
          </cell>
          <cell r="J110">
            <v>12</v>
          </cell>
          <cell r="K110">
            <v>13</v>
          </cell>
          <cell r="L110">
            <v>8</v>
          </cell>
          <cell r="M110">
            <v>9</v>
          </cell>
          <cell r="N110">
            <v>9</v>
          </cell>
          <cell r="O110">
            <v>8</v>
          </cell>
          <cell r="P110">
            <v>3</v>
          </cell>
          <cell r="Q110">
            <v>8</v>
          </cell>
          <cell r="R110">
            <v>13</v>
          </cell>
          <cell r="S110">
            <v>17</v>
          </cell>
          <cell r="T110">
            <v>8</v>
          </cell>
          <cell r="U110">
            <v>114</v>
          </cell>
        </row>
        <row r="111">
          <cell r="H111" t="str">
            <v>105417-P.S.R. ALCONES BAJOS</v>
          </cell>
          <cell r="I111">
            <v>6</v>
          </cell>
          <cell r="J111">
            <v>10</v>
          </cell>
          <cell r="K111">
            <v>7</v>
          </cell>
          <cell r="L111"/>
          <cell r="M111">
            <v>11</v>
          </cell>
          <cell r="N111">
            <v>2</v>
          </cell>
          <cell r="O111">
            <v>10</v>
          </cell>
          <cell r="P111">
            <v>3</v>
          </cell>
          <cell r="Q111">
            <v>1</v>
          </cell>
          <cell r="R111">
            <v>8</v>
          </cell>
          <cell r="S111">
            <v>2</v>
          </cell>
          <cell r="T111">
            <v>7</v>
          </cell>
          <cell r="U111">
            <v>67</v>
          </cell>
        </row>
        <row r="112">
          <cell r="H112" t="str">
            <v>105419-P.S.R. LAS SOSSAS</v>
          </cell>
          <cell r="I112"/>
          <cell r="J112">
            <v>18</v>
          </cell>
          <cell r="K112">
            <v>14</v>
          </cell>
          <cell r="L112">
            <v>4</v>
          </cell>
          <cell r="M112">
            <v>7</v>
          </cell>
          <cell r="N112">
            <v>9</v>
          </cell>
          <cell r="O112">
            <v>12</v>
          </cell>
          <cell r="P112">
            <v>11</v>
          </cell>
          <cell r="Q112">
            <v>9</v>
          </cell>
          <cell r="R112">
            <v>8</v>
          </cell>
          <cell r="S112">
            <v>13</v>
          </cell>
          <cell r="T112">
            <v>16</v>
          </cell>
          <cell r="U112">
            <v>121</v>
          </cell>
        </row>
        <row r="113">
          <cell r="H113" t="str">
            <v>105420-P.S.R. LIMARI</v>
          </cell>
          <cell r="I113">
            <v>7</v>
          </cell>
          <cell r="J113">
            <v>13</v>
          </cell>
          <cell r="K113">
            <v>11</v>
          </cell>
          <cell r="L113">
            <v>12</v>
          </cell>
          <cell r="M113">
            <v>18</v>
          </cell>
          <cell r="N113"/>
          <cell r="O113">
            <v>35</v>
          </cell>
          <cell r="P113"/>
          <cell r="Q113"/>
          <cell r="R113"/>
          <cell r="S113"/>
          <cell r="T113"/>
          <cell r="U113">
            <v>96</v>
          </cell>
        </row>
        <row r="114">
          <cell r="H114" t="str">
            <v>105422-P.S.R. HORNILLOS</v>
          </cell>
          <cell r="I114">
            <v>2</v>
          </cell>
          <cell r="J114">
            <v>1</v>
          </cell>
          <cell r="K114"/>
          <cell r="L114">
            <v>3</v>
          </cell>
          <cell r="M114">
            <v>2</v>
          </cell>
          <cell r="N114">
            <v>1</v>
          </cell>
          <cell r="O114">
            <v>2</v>
          </cell>
          <cell r="P114">
            <v>2</v>
          </cell>
          <cell r="Q114">
            <v>3</v>
          </cell>
          <cell r="R114">
            <v>2</v>
          </cell>
          <cell r="S114">
            <v>1</v>
          </cell>
          <cell r="T114"/>
          <cell r="U114">
            <v>19</v>
          </cell>
        </row>
        <row r="115">
          <cell r="H115" t="str">
            <v>105437-P.S.R. CHALINGA</v>
          </cell>
          <cell r="I115">
            <v>2</v>
          </cell>
          <cell r="J115">
            <v>6</v>
          </cell>
          <cell r="K115">
            <v>5</v>
          </cell>
          <cell r="L115">
            <v>4</v>
          </cell>
          <cell r="M115">
            <v>5</v>
          </cell>
          <cell r="N115">
            <v>5</v>
          </cell>
          <cell r="O115">
            <v>8</v>
          </cell>
          <cell r="P115">
            <v>4</v>
          </cell>
          <cell r="Q115">
            <v>5</v>
          </cell>
          <cell r="R115">
            <v>4</v>
          </cell>
          <cell r="S115">
            <v>6</v>
          </cell>
          <cell r="T115">
            <v>5</v>
          </cell>
          <cell r="U115">
            <v>59</v>
          </cell>
        </row>
        <row r="116">
          <cell r="H116" t="str">
            <v>105439-P.S.R. CERRO BLANCO</v>
          </cell>
          <cell r="I116">
            <v>0</v>
          </cell>
          <cell r="J116">
            <v>1</v>
          </cell>
          <cell r="K116">
            <v>1</v>
          </cell>
          <cell r="L116">
            <v>1</v>
          </cell>
          <cell r="M116">
            <v>2</v>
          </cell>
          <cell r="N116">
            <v>2</v>
          </cell>
          <cell r="O116">
            <v>2</v>
          </cell>
          <cell r="P116">
            <v>4</v>
          </cell>
          <cell r="Q116">
            <v>1</v>
          </cell>
          <cell r="R116">
            <v>1</v>
          </cell>
          <cell r="S116">
            <v>5</v>
          </cell>
          <cell r="T116">
            <v>3</v>
          </cell>
          <cell r="U116">
            <v>23</v>
          </cell>
        </row>
        <row r="117">
          <cell r="H117" t="str">
            <v>105507-P.S.R. HUAMALATA</v>
          </cell>
          <cell r="I117">
            <v>5</v>
          </cell>
          <cell r="J117">
            <v>16</v>
          </cell>
          <cell r="K117">
            <v>14</v>
          </cell>
          <cell r="L117">
            <v>7</v>
          </cell>
          <cell r="M117">
            <v>14</v>
          </cell>
          <cell r="N117">
            <v>5</v>
          </cell>
          <cell r="O117">
            <v>9</v>
          </cell>
          <cell r="P117">
            <v>13</v>
          </cell>
          <cell r="Q117">
            <v>10</v>
          </cell>
          <cell r="R117">
            <v>22</v>
          </cell>
          <cell r="S117">
            <v>8</v>
          </cell>
          <cell r="T117">
            <v>21</v>
          </cell>
          <cell r="U117">
            <v>144</v>
          </cell>
        </row>
        <row r="118">
          <cell r="H118" t="str">
            <v>105510-P.S.R. RECOLETA</v>
          </cell>
          <cell r="I118"/>
          <cell r="J118">
            <v>25</v>
          </cell>
          <cell r="K118">
            <v>13</v>
          </cell>
          <cell r="L118">
            <v>5</v>
          </cell>
          <cell r="M118">
            <v>11</v>
          </cell>
          <cell r="N118">
            <v>7</v>
          </cell>
          <cell r="O118">
            <v>11</v>
          </cell>
          <cell r="P118">
            <v>14</v>
          </cell>
          <cell r="Q118">
            <v>11</v>
          </cell>
          <cell r="R118">
            <v>13</v>
          </cell>
          <cell r="S118">
            <v>13</v>
          </cell>
          <cell r="T118">
            <v>15</v>
          </cell>
          <cell r="U118">
            <v>138</v>
          </cell>
        </row>
        <row r="119">
          <cell r="H119" t="str">
            <v>105722-CECOF SAN JOSE DE LA DEHESA</v>
          </cell>
          <cell r="I119">
            <v>29</v>
          </cell>
          <cell r="J119">
            <v>90</v>
          </cell>
          <cell r="K119">
            <v>47</v>
          </cell>
          <cell r="L119">
            <v>11</v>
          </cell>
          <cell r="M119">
            <v>34</v>
          </cell>
          <cell r="N119">
            <v>27</v>
          </cell>
          <cell r="O119">
            <v>18</v>
          </cell>
          <cell r="P119">
            <v>46</v>
          </cell>
          <cell r="Q119">
            <v>25</v>
          </cell>
          <cell r="R119">
            <v>36</v>
          </cell>
          <cell r="S119">
            <v>14</v>
          </cell>
          <cell r="T119">
            <v>17</v>
          </cell>
          <cell r="U119">
            <v>394</v>
          </cell>
        </row>
        <row r="120">
          <cell r="H120" t="str">
            <v>105723-CECOF LIMARI</v>
          </cell>
          <cell r="I120">
            <v>53</v>
          </cell>
          <cell r="J120">
            <v>49</v>
          </cell>
          <cell r="K120">
            <v>34</v>
          </cell>
          <cell r="L120">
            <v>32</v>
          </cell>
          <cell r="M120">
            <v>49</v>
          </cell>
          <cell r="N120">
            <v>22</v>
          </cell>
          <cell r="O120"/>
          <cell r="P120">
            <v>37</v>
          </cell>
          <cell r="Q120"/>
          <cell r="R120"/>
          <cell r="S120"/>
          <cell r="T120"/>
          <cell r="U120">
            <v>276</v>
          </cell>
        </row>
        <row r="121">
          <cell r="H121" t="str">
            <v>200258-CECOF LOS COPIHUES</v>
          </cell>
          <cell r="I121"/>
          <cell r="J121">
            <v>20</v>
          </cell>
          <cell r="K121"/>
          <cell r="L121">
            <v>53</v>
          </cell>
          <cell r="M121">
            <v>22</v>
          </cell>
          <cell r="N121">
            <v>7</v>
          </cell>
          <cell r="O121">
            <v>18</v>
          </cell>
          <cell r="P121">
            <v>21</v>
          </cell>
          <cell r="Q121">
            <v>9</v>
          </cell>
          <cell r="R121">
            <v>22</v>
          </cell>
          <cell r="S121">
            <v>17</v>
          </cell>
          <cell r="T121">
            <v>28</v>
          </cell>
          <cell r="U121">
            <v>217</v>
          </cell>
        </row>
        <row r="122">
          <cell r="H122" t="str">
            <v>200367-CECOF COLONIA LIMARÍ</v>
          </cell>
          <cell r="I122"/>
          <cell r="J122"/>
          <cell r="K122"/>
          <cell r="L122"/>
          <cell r="M122"/>
          <cell r="N122"/>
          <cell r="O122"/>
          <cell r="P122"/>
          <cell r="Q122"/>
          <cell r="R122">
            <v>18</v>
          </cell>
          <cell r="S122">
            <v>14</v>
          </cell>
          <cell r="T122"/>
          <cell r="U122">
            <v>32</v>
          </cell>
        </row>
        <row r="123">
          <cell r="H123" t="str">
            <v>Total 04301-OVALLE</v>
          </cell>
          <cell r="I123">
            <v>2076</v>
          </cell>
          <cell r="J123">
            <v>2166</v>
          </cell>
          <cell r="K123">
            <v>2269</v>
          </cell>
          <cell r="L123">
            <v>1702</v>
          </cell>
          <cell r="M123">
            <v>777</v>
          </cell>
          <cell r="N123">
            <v>559</v>
          </cell>
          <cell r="O123">
            <v>616</v>
          </cell>
          <cell r="P123">
            <v>604</v>
          </cell>
          <cell r="Q123">
            <v>442</v>
          </cell>
          <cell r="R123">
            <v>664</v>
          </cell>
          <cell r="S123">
            <v>594</v>
          </cell>
          <cell r="T123">
            <v>731</v>
          </cell>
          <cell r="U123">
            <v>13200</v>
          </cell>
        </row>
        <row r="124">
          <cell r="H124" t="str">
            <v>04302-COMBARBALÁ</v>
          </cell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  <cell r="S124"/>
          <cell r="T124"/>
          <cell r="U124"/>
        </row>
        <row r="125">
          <cell r="H125" t="str">
            <v>105105-HOSPITAL COMBARBALA</v>
          </cell>
          <cell r="I125">
            <v>76</v>
          </cell>
          <cell r="J125">
            <v>48</v>
          </cell>
          <cell r="K125">
            <v>44</v>
          </cell>
          <cell r="L125">
            <v>42</v>
          </cell>
          <cell r="M125">
            <v>71</v>
          </cell>
          <cell r="N125">
            <v>50</v>
          </cell>
          <cell r="O125">
            <v>55</v>
          </cell>
          <cell r="P125">
            <v>138</v>
          </cell>
          <cell r="Q125">
            <v>68</v>
          </cell>
          <cell r="R125">
            <v>63</v>
          </cell>
          <cell r="S125">
            <v>87</v>
          </cell>
          <cell r="T125">
            <v>81</v>
          </cell>
          <cell r="U125">
            <v>823</v>
          </cell>
        </row>
        <row r="126">
          <cell r="H126" t="str">
            <v>105433-P.S.R. SAN LORENZO</v>
          </cell>
          <cell r="I126"/>
          <cell r="J126">
            <v>1</v>
          </cell>
          <cell r="K126">
            <v>1</v>
          </cell>
          <cell r="L126">
            <v>2</v>
          </cell>
          <cell r="M126"/>
          <cell r="N126">
            <v>1</v>
          </cell>
          <cell r="O126"/>
          <cell r="P126">
            <v>1</v>
          </cell>
          <cell r="Q126"/>
          <cell r="R126"/>
          <cell r="S126">
            <v>1</v>
          </cell>
          <cell r="T126"/>
          <cell r="U126">
            <v>7</v>
          </cell>
        </row>
        <row r="127">
          <cell r="H127" t="str">
            <v>105434-P.S.R. SAN MARCOS</v>
          </cell>
          <cell r="I127">
            <v>3</v>
          </cell>
          <cell r="J127">
            <v>2</v>
          </cell>
          <cell r="K127">
            <v>5</v>
          </cell>
          <cell r="L127"/>
          <cell r="M127"/>
          <cell r="N127">
            <v>3</v>
          </cell>
          <cell r="O127">
            <v>5</v>
          </cell>
          <cell r="P127">
            <v>5</v>
          </cell>
          <cell r="Q127"/>
          <cell r="R127"/>
          <cell r="S127">
            <v>1</v>
          </cell>
          <cell r="T127">
            <v>2</v>
          </cell>
          <cell r="U127">
            <v>26</v>
          </cell>
        </row>
        <row r="128">
          <cell r="H128" t="str">
            <v>105441-P.S.R. MANQUEHUA</v>
          </cell>
          <cell r="I128">
            <v>5</v>
          </cell>
          <cell r="J128">
            <v>3</v>
          </cell>
          <cell r="K128"/>
          <cell r="L128">
            <v>7</v>
          </cell>
          <cell r="M128">
            <v>3</v>
          </cell>
          <cell r="N128">
            <v>2</v>
          </cell>
          <cell r="O128">
            <v>4</v>
          </cell>
          <cell r="P128">
            <v>2</v>
          </cell>
          <cell r="Q128">
            <v>4</v>
          </cell>
          <cell r="R128"/>
          <cell r="S128">
            <v>1</v>
          </cell>
          <cell r="T128">
            <v>5</v>
          </cell>
          <cell r="U128">
            <v>36</v>
          </cell>
        </row>
        <row r="129">
          <cell r="H129" t="str">
            <v xml:space="preserve">105459-P.S.R. BARRANCAS                </v>
          </cell>
          <cell r="I129"/>
          <cell r="J129">
            <v>1</v>
          </cell>
          <cell r="K129">
            <v>2</v>
          </cell>
          <cell r="L129">
            <v>3</v>
          </cell>
          <cell r="M129">
            <v>1</v>
          </cell>
          <cell r="N129">
            <v>4</v>
          </cell>
          <cell r="O129"/>
          <cell r="P129">
            <v>1</v>
          </cell>
          <cell r="Q129">
            <v>5</v>
          </cell>
          <cell r="R129">
            <v>3</v>
          </cell>
          <cell r="S129">
            <v>3</v>
          </cell>
          <cell r="T129">
            <v>2</v>
          </cell>
          <cell r="U129">
            <v>25</v>
          </cell>
        </row>
        <row r="130">
          <cell r="H130" t="str">
            <v>105460-P.S.R. COGOTI 18</v>
          </cell>
          <cell r="I130">
            <v>3</v>
          </cell>
          <cell r="J130">
            <v>10</v>
          </cell>
          <cell r="K130">
            <v>11</v>
          </cell>
          <cell r="L130">
            <v>7</v>
          </cell>
          <cell r="M130"/>
          <cell r="N130">
            <v>10</v>
          </cell>
          <cell r="O130"/>
          <cell r="P130">
            <v>4</v>
          </cell>
          <cell r="Q130">
            <v>9</v>
          </cell>
          <cell r="R130">
            <v>1</v>
          </cell>
          <cell r="S130"/>
          <cell r="T130">
            <v>3</v>
          </cell>
          <cell r="U130">
            <v>58</v>
          </cell>
        </row>
        <row r="131">
          <cell r="H131" t="str">
            <v>105461-P.S.R. EL HUACHO</v>
          </cell>
          <cell r="I131">
            <v>1</v>
          </cell>
          <cell r="J131"/>
          <cell r="K131">
            <v>1</v>
          </cell>
          <cell r="L131">
            <v>2</v>
          </cell>
          <cell r="M131">
            <v>3</v>
          </cell>
          <cell r="N131">
            <v>1</v>
          </cell>
          <cell r="O131">
            <v>1</v>
          </cell>
          <cell r="P131"/>
          <cell r="Q131">
            <v>1</v>
          </cell>
          <cell r="R131">
            <v>3</v>
          </cell>
          <cell r="S131"/>
          <cell r="T131">
            <v>4</v>
          </cell>
          <cell r="U131">
            <v>17</v>
          </cell>
        </row>
        <row r="132">
          <cell r="H132" t="str">
            <v>105462-P.S.R. EL SAUCE</v>
          </cell>
          <cell r="I132"/>
          <cell r="J132">
            <v>1</v>
          </cell>
          <cell r="K132">
            <v>9</v>
          </cell>
          <cell r="L132">
            <v>2</v>
          </cell>
          <cell r="M132">
            <v>3</v>
          </cell>
          <cell r="N132">
            <v>1</v>
          </cell>
          <cell r="O132">
            <v>3</v>
          </cell>
          <cell r="P132">
            <v>3</v>
          </cell>
          <cell r="Q132">
            <v>2</v>
          </cell>
          <cell r="R132">
            <v>3</v>
          </cell>
          <cell r="S132">
            <v>4</v>
          </cell>
          <cell r="T132">
            <v>5</v>
          </cell>
          <cell r="U132">
            <v>36</v>
          </cell>
        </row>
        <row r="133">
          <cell r="H133" t="str">
            <v>105463-P.S.R. QUILITAPIA</v>
          </cell>
          <cell r="I133">
            <v>7</v>
          </cell>
          <cell r="J133">
            <v>2</v>
          </cell>
          <cell r="K133">
            <v>1</v>
          </cell>
          <cell r="L133">
            <v>7</v>
          </cell>
          <cell r="M133">
            <v>2</v>
          </cell>
          <cell r="N133">
            <v>2</v>
          </cell>
          <cell r="O133">
            <v>9</v>
          </cell>
          <cell r="P133">
            <v>5</v>
          </cell>
          <cell r="Q133">
            <v>3</v>
          </cell>
          <cell r="R133">
            <v>3</v>
          </cell>
          <cell r="S133">
            <v>1</v>
          </cell>
          <cell r="T133">
            <v>2</v>
          </cell>
          <cell r="U133">
            <v>44</v>
          </cell>
        </row>
        <row r="134">
          <cell r="H134" t="str">
            <v>105464-P.S.R. LA LIGUA</v>
          </cell>
          <cell r="I134">
            <v>3</v>
          </cell>
          <cell r="J134">
            <v>5</v>
          </cell>
          <cell r="K134">
            <v>2</v>
          </cell>
          <cell r="L134">
            <v>3</v>
          </cell>
          <cell r="M134"/>
          <cell r="N134">
            <v>2</v>
          </cell>
          <cell r="O134">
            <v>4</v>
          </cell>
          <cell r="P134">
            <v>2</v>
          </cell>
          <cell r="Q134">
            <v>5</v>
          </cell>
          <cell r="R134">
            <v>5</v>
          </cell>
          <cell r="S134"/>
          <cell r="T134">
            <v>4</v>
          </cell>
          <cell r="U134">
            <v>35</v>
          </cell>
        </row>
        <row r="135">
          <cell r="H135" t="str">
            <v>105465-P.S.R. RAMADILLA</v>
          </cell>
          <cell r="I135"/>
          <cell r="J135">
            <v>1</v>
          </cell>
          <cell r="K135">
            <v>1</v>
          </cell>
          <cell r="L135">
            <v>3</v>
          </cell>
          <cell r="M135"/>
          <cell r="N135">
            <v>1</v>
          </cell>
          <cell r="O135">
            <v>2</v>
          </cell>
          <cell r="P135">
            <v>2</v>
          </cell>
          <cell r="Q135">
            <v>2</v>
          </cell>
          <cell r="R135"/>
          <cell r="S135"/>
          <cell r="T135">
            <v>1</v>
          </cell>
          <cell r="U135">
            <v>13</v>
          </cell>
        </row>
        <row r="136">
          <cell r="H136" t="str">
            <v>105466-P.S.R. VALLE HERMOSO</v>
          </cell>
          <cell r="I136">
            <v>1</v>
          </cell>
          <cell r="J136">
            <v>1</v>
          </cell>
          <cell r="K136">
            <v>1</v>
          </cell>
          <cell r="L136">
            <v>5</v>
          </cell>
          <cell r="M136">
            <v>3</v>
          </cell>
          <cell r="N136">
            <v>4</v>
          </cell>
          <cell r="O136">
            <v>3</v>
          </cell>
          <cell r="P136"/>
          <cell r="Q136">
            <v>3</v>
          </cell>
          <cell r="R136"/>
          <cell r="S136">
            <v>2</v>
          </cell>
          <cell r="T136">
            <v>2</v>
          </cell>
          <cell r="U136">
            <v>25</v>
          </cell>
        </row>
        <row r="137">
          <cell r="H137" t="str">
            <v>105490-P.S.R. EL DURAZNO</v>
          </cell>
          <cell r="I137">
            <v>5</v>
          </cell>
          <cell r="J137">
            <v>3</v>
          </cell>
          <cell r="K137"/>
          <cell r="L137">
            <v>4</v>
          </cell>
          <cell r="M137"/>
          <cell r="N137">
            <v>6</v>
          </cell>
          <cell r="O137">
            <v>1</v>
          </cell>
          <cell r="P137"/>
          <cell r="Q137"/>
          <cell r="R137"/>
          <cell r="S137">
            <v>2</v>
          </cell>
          <cell r="T137">
            <v>1</v>
          </cell>
          <cell r="U137">
            <v>22</v>
          </cell>
        </row>
        <row r="138">
          <cell r="H138" t="str">
            <v>Total 04302-COMBARBALÁ</v>
          </cell>
          <cell r="I138">
            <v>104</v>
          </cell>
          <cell r="J138">
            <v>78</v>
          </cell>
          <cell r="K138">
            <v>78</v>
          </cell>
          <cell r="L138">
            <v>87</v>
          </cell>
          <cell r="M138">
            <v>86</v>
          </cell>
          <cell r="N138">
            <v>87</v>
          </cell>
          <cell r="O138">
            <v>87</v>
          </cell>
          <cell r="P138">
            <v>163</v>
          </cell>
          <cell r="Q138">
            <v>102</v>
          </cell>
          <cell r="R138">
            <v>81</v>
          </cell>
          <cell r="S138">
            <v>102</v>
          </cell>
          <cell r="T138">
            <v>112</v>
          </cell>
          <cell r="U138">
            <v>1167</v>
          </cell>
        </row>
        <row r="139">
          <cell r="H139" t="str">
            <v>04304-MONTE PATRIA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  <cell r="S139"/>
          <cell r="T139"/>
          <cell r="U139"/>
        </row>
        <row r="140">
          <cell r="H140" t="str">
            <v>105307-CES. RURAL MONTE PATRIA</v>
          </cell>
          <cell r="I140"/>
          <cell r="J140">
            <v>102</v>
          </cell>
          <cell r="K140">
            <v>100</v>
          </cell>
          <cell r="L140">
            <v>72</v>
          </cell>
          <cell r="M140">
            <v>77</v>
          </cell>
          <cell r="N140">
            <v>56</v>
          </cell>
          <cell r="O140">
            <v>77</v>
          </cell>
          <cell r="P140">
            <v>131</v>
          </cell>
          <cell r="Q140">
            <v>92</v>
          </cell>
          <cell r="R140">
            <v>53</v>
          </cell>
          <cell r="S140">
            <v>81</v>
          </cell>
          <cell r="T140">
            <v>84</v>
          </cell>
          <cell r="U140">
            <v>925</v>
          </cell>
        </row>
        <row r="141">
          <cell r="H141" t="str">
            <v>105311-CES. RURAL CHAÑARAL ALTO</v>
          </cell>
          <cell r="I141">
            <v>25</v>
          </cell>
          <cell r="J141">
            <v>10</v>
          </cell>
          <cell r="K141">
            <v>55</v>
          </cell>
          <cell r="L141">
            <v>31</v>
          </cell>
          <cell r="M141">
            <v>56</v>
          </cell>
          <cell r="N141">
            <v>36</v>
          </cell>
          <cell r="O141">
            <v>21</v>
          </cell>
          <cell r="P141">
            <v>40</v>
          </cell>
          <cell r="Q141">
            <v>46</v>
          </cell>
          <cell r="R141">
            <v>15</v>
          </cell>
          <cell r="S141">
            <v>32</v>
          </cell>
          <cell r="T141">
            <v>32</v>
          </cell>
          <cell r="U141">
            <v>399</v>
          </cell>
        </row>
        <row r="142">
          <cell r="H142" t="str">
            <v>105312-CES. RURAL CAREN</v>
          </cell>
          <cell r="I142">
            <v>19</v>
          </cell>
          <cell r="J142">
            <v>16</v>
          </cell>
          <cell r="K142">
            <v>49</v>
          </cell>
          <cell r="L142">
            <v>21</v>
          </cell>
          <cell r="M142">
            <v>28</v>
          </cell>
          <cell r="N142">
            <v>21</v>
          </cell>
          <cell r="O142">
            <v>18</v>
          </cell>
          <cell r="P142">
            <v>18</v>
          </cell>
          <cell r="Q142">
            <v>0</v>
          </cell>
          <cell r="R142">
            <v>25</v>
          </cell>
          <cell r="S142">
            <v>14</v>
          </cell>
          <cell r="T142">
            <v>14</v>
          </cell>
          <cell r="U142">
            <v>243</v>
          </cell>
        </row>
        <row r="143">
          <cell r="H143" t="str">
            <v>105318-CES. RURAL EL PALQUI</v>
          </cell>
          <cell r="I143">
            <v>0</v>
          </cell>
          <cell r="J143">
            <v>46</v>
          </cell>
          <cell r="K143">
            <v>34</v>
          </cell>
          <cell r="L143">
            <v>40</v>
          </cell>
          <cell r="M143">
            <v>78</v>
          </cell>
          <cell r="N143">
            <v>47</v>
          </cell>
          <cell r="O143">
            <v>63</v>
          </cell>
          <cell r="P143">
            <v>138</v>
          </cell>
          <cell r="Q143">
            <v>86</v>
          </cell>
          <cell r="R143">
            <v>32</v>
          </cell>
          <cell r="S143">
            <v>83</v>
          </cell>
          <cell r="T143">
            <v>50</v>
          </cell>
          <cell r="U143">
            <v>697</v>
          </cell>
        </row>
        <row r="144">
          <cell r="H144" t="str">
            <v>Total 04304-MONTE PATRIA</v>
          </cell>
          <cell r="I144">
            <v>44</v>
          </cell>
          <cell r="J144">
            <v>174</v>
          </cell>
          <cell r="K144">
            <v>238</v>
          </cell>
          <cell r="L144">
            <v>164</v>
          </cell>
          <cell r="M144">
            <v>239</v>
          </cell>
          <cell r="N144">
            <v>160</v>
          </cell>
          <cell r="O144">
            <v>179</v>
          </cell>
          <cell r="P144">
            <v>327</v>
          </cell>
          <cell r="Q144">
            <v>224</v>
          </cell>
          <cell r="R144">
            <v>125</v>
          </cell>
          <cell r="S144">
            <v>210</v>
          </cell>
          <cell r="T144">
            <v>180</v>
          </cell>
          <cell r="U144">
            <v>2264</v>
          </cell>
        </row>
        <row r="145">
          <cell r="H145" t="str">
            <v>04304-PUNITAQUI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  <cell r="S145"/>
          <cell r="T145"/>
          <cell r="U145"/>
        </row>
        <row r="146">
          <cell r="H146" t="str">
            <v>105308-CES. RURAL PUNITAQUI</v>
          </cell>
          <cell r="I146">
            <v>143</v>
          </cell>
          <cell r="J146">
            <v>104</v>
          </cell>
          <cell r="K146">
            <v>115</v>
          </cell>
          <cell r="L146">
            <v>108</v>
          </cell>
          <cell r="M146">
            <v>139</v>
          </cell>
          <cell r="N146">
            <v>64</v>
          </cell>
          <cell r="O146">
            <v>61</v>
          </cell>
          <cell r="P146">
            <v>94</v>
          </cell>
          <cell r="Q146">
            <v>102</v>
          </cell>
          <cell r="R146">
            <v>107</v>
          </cell>
          <cell r="S146">
            <v>87</v>
          </cell>
          <cell r="T146">
            <v>101</v>
          </cell>
          <cell r="U146">
            <v>1225</v>
          </cell>
        </row>
        <row r="147">
          <cell r="H147" t="str">
            <v>Total 04304-PUNITAQUI</v>
          </cell>
          <cell r="I147">
            <v>143</v>
          </cell>
          <cell r="J147">
            <v>104</v>
          </cell>
          <cell r="K147">
            <v>115</v>
          </cell>
          <cell r="L147">
            <v>108</v>
          </cell>
          <cell r="M147">
            <v>139</v>
          </cell>
          <cell r="N147">
            <v>64</v>
          </cell>
          <cell r="O147">
            <v>61</v>
          </cell>
          <cell r="P147">
            <v>94</v>
          </cell>
          <cell r="Q147">
            <v>102</v>
          </cell>
          <cell r="R147">
            <v>107</v>
          </cell>
          <cell r="S147">
            <v>87</v>
          </cell>
          <cell r="T147">
            <v>101</v>
          </cell>
          <cell r="U147">
            <v>1225</v>
          </cell>
        </row>
        <row r="148">
          <cell r="H148" t="str">
            <v>04305-RIO HURTADO</v>
          </cell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  <cell r="S148"/>
          <cell r="T148"/>
          <cell r="U148"/>
        </row>
        <row r="149">
          <cell r="H149" t="str">
            <v>105310-CES. RURAL PICHASCA</v>
          </cell>
          <cell r="I149">
            <v>10</v>
          </cell>
          <cell r="J149">
            <v>6</v>
          </cell>
          <cell r="K149">
            <v>5</v>
          </cell>
          <cell r="L149">
            <v>8</v>
          </cell>
          <cell r="M149">
            <v>2</v>
          </cell>
          <cell r="N149">
            <v>8</v>
          </cell>
          <cell r="O149">
            <v>5</v>
          </cell>
          <cell r="P149">
            <v>6</v>
          </cell>
          <cell r="Q149">
            <v>9</v>
          </cell>
          <cell r="R149">
            <v>5</v>
          </cell>
          <cell r="S149">
            <v>4</v>
          </cell>
          <cell r="T149">
            <v>5</v>
          </cell>
          <cell r="U149">
            <v>73</v>
          </cell>
        </row>
        <row r="150">
          <cell r="H150" t="str">
            <v>105409-P.S.R. EL CHAÑAR</v>
          </cell>
          <cell r="I150">
            <v>0</v>
          </cell>
          <cell r="J150"/>
          <cell r="K150">
            <v>2</v>
          </cell>
          <cell r="L150"/>
          <cell r="M150"/>
          <cell r="N150">
            <v>0</v>
          </cell>
          <cell r="O150">
            <v>3</v>
          </cell>
          <cell r="P150">
            <v>0</v>
          </cell>
          <cell r="Q150"/>
          <cell r="R150">
            <v>1</v>
          </cell>
          <cell r="S150">
            <v>1</v>
          </cell>
          <cell r="T150"/>
          <cell r="U150">
            <v>7</v>
          </cell>
        </row>
        <row r="151">
          <cell r="H151" t="str">
            <v>105410-P.S.R. HURTADO</v>
          </cell>
          <cell r="I151"/>
          <cell r="J151"/>
          <cell r="K151">
            <v>2</v>
          </cell>
          <cell r="L151">
            <v>2</v>
          </cell>
          <cell r="M151"/>
          <cell r="N151"/>
          <cell r="O151">
            <v>1</v>
          </cell>
          <cell r="P151">
            <v>1</v>
          </cell>
          <cell r="Q151">
            <v>2</v>
          </cell>
          <cell r="R151">
            <v>2</v>
          </cell>
          <cell r="S151">
            <v>2</v>
          </cell>
          <cell r="T151"/>
          <cell r="U151">
            <v>12</v>
          </cell>
        </row>
        <row r="152">
          <cell r="H152" t="str">
            <v>105411-P.S.R. LAS BREAS</v>
          </cell>
          <cell r="I152">
            <v>0</v>
          </cell>
          <cell r="J152"/>
          <cell r="K152">
            <v>3</v>
          </cell>
          <cell r="L152"/>
          <cell r="M152"/>
          <cell r="N152">
            <v>1</v>
          </cell>
          <cell r="O152"/>
          <cell r="P152"/>
          <cell r="Q152">
            <v>3</v>
          </cell>
          <cell r="R152">
            <v>2</v>
          </cell>
          <cell r="S152"/>
          <cell r="T152"/>
          <cell r="U152">
            <v>9</v>
          </cell>
        </row>
        <row r="153">
          <cell r="H153" t="str">
            <v>105413-P.S.R. SAMO ALTO</v>
          </cell>
          <cell r="I153">
            <v>8</v>
          </cell>
          <cell r="J153">
            <v>4</v>
          </cell>
          <cell r="K153">
            <v>12</v>
          </cell>
          <cell r="L153">
            <v>1</v>
          </cell>
          <cell r="M153">
            <v>4</v>
          </cell>
          <cell r="N153">
            <v>17</v>
          </cell>
          <cell r="O153">
            <v>6</v>
          </cell>
          <cell r="P153">
            <v>4</v>
          </cell>
          <cell r="Q153">
            <v>10</v>
          </cell>
          <cell r="R153">
            <v>9</v>
          </cell>
          <cell r="S153">
            <v>8</v>
          </cell>
          <cell r="T153">
            <v>7</v>
          </cell>
          <cell r="U153">
            <v>90</v>
          </cell>
        </row>
        <row r="154">
          <cell r="H154" t="str">
            <v>105414-P.S.R. SERON</v>
          </cell>
          <cell r="I154">
            <v>1</v>
          </cell>
          <cell r="J154">
            <v>5</v>
          </cell>
          <cell r="K154">
            <v>1</v>
          </cell>
          <cell r="L154">
            <v>6</v>
          </cell>
          <cell r="M154"/>
          <cell r="N154">
            <v>5</v>
          </cell>
          <cell r="O154">
            <v>1</v>
          </cell>
          <cell r="P154">
            <v>1</v>
          </cell>
          <cell r="Q154"/>
          <cell r="R154">
            <v>4</v>
          </cell>
          <cell r="S154">
            <v>4</v>
          </cell>
          <cell r="T154">
            <v>2</v>
          </cell>
          <cell r="U154">
            <v>30</v>
          </cell>
        </row>
        <row r="155">
          <cell r="H155" t="str">
            <v>105503-P.S.R. TABAQUEROS</v>
          </cell>
          <cell r="I155">
            <v>3</v>
          </cell>
          <cell r="J155"/>
          <cell r="K155"/>
          <cell r="L155"/>
          <cell r="M155"/>
          <cell r="N155">
            <v>2</v>
          </cell>
          <cell r="O155">
            <v>2</v>
          </cell>
          <cell r="P155">
            <v>2</v>
          </cell>
          <cell r="Q155">
            <v>4</v>
          </cell>
          <cell r="R155">
            <v>1</v>
          </cell>
          <cell r="S155">
            <v>3</v>
          </cell>
          <cell r="T155">
            <v>1</v>
          </cell>
          <cell r="U155">
            <v>18</v>
          </cell>
        </row>
        <row r="156">
          <cell r="H156" t="str">
            <v>Total 04305-RIO HURTADO</v>
          </cell>
          <cell r="I156">
            <v>22</v>
          </cell>
          <cell r="J156">
            <v>15</v>
          </cell>
          <cell r="K156">
            <v>25</v>
          </cell>
          <cell r="L156">
            <v>17</v>
          </cell>
          <cell r="M156">
            <v>6</v>
          </cell>
          <cell r="N156">
            <v>33</v>
          </cell>
          <cell r="O156">
            <v>18</v>
          </cell>
          <cell r="P156">
            <v>14</v>
          </cell>
          <cell r="Q156">
            <v>28</v>
          </cell>
          <cell r="R156">
            <v>24</v>
          </cell>
          <cell r="S156">
            <v>22</v>
          </cell>
          <cell r="T156">
            <v>15</v>
          </cell>
          <cell r="U156">
            <v>239</v>
          </cell>
        </row>
        <row r="157">
          <cell r="H157" t="str">
            <v>Total general</v>
          </cell>
          <cell r="I157">
            <v>6318</v>
          </cell>
          <cell r="J157">
            <v>6627</v>
          </cell>
          <cell r="K157">
            <v>6895</v>
          </cell>
          <cell r="L157">
            <v>5069</v>
          </cell>
          <cell r="M157">
            <v>4932</v>
          </cell>
          <cell r="N157">
            <v>4361</v>
          </cell>
          <cell r="O157">
            <v>4884</v>
          </cell>
          <cell r="P157">
            <v>5135</v>
          </cell>
          <cell r="Q157">
            <v>4210</v>
          </cell>
          <cell r="R157">
            <v>5027</v>
          </cell>
          <cell r="S157">
            <v>4742</v>
          </cell>
          <cell r="T157">
            <v>4508</v>
          </cell>
          <cell r="U157">
            <v>62708</v>
          </cell>
        </row>
      </sheetData>
      <sheetData sheetId="5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111</v>
          </cell>
          <cell r="R6">
            <v>90</v>
          </cell>
          <cell r="S6">
            <v>112</v>
          </cell>
          <cell r="T6">
            <v>65</v>
          </cell>
          <cell r="U6">
            <v>1342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13</v>
          </cell>
          <cell r="R7">
            <v>10</v>
          </cell>
          <cell r="S7">
            <v>4</v>
          </cell>
          <cell r="T7">
            <v>3</v>
          </cell>
          <cell r="U7">
            <v>3357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1851</v>
          </cell>
          <cell r="R8">
            <v>1605</v>
          </cell>
          <cell r="S8">
            <v>1665</v>
          </cell>
          <cell r="T8">
            <v>1943</v>
          </cell>
          <cell r="U8">
            <v>21375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1812</v>
          </cell>
          <cell r="R9">
            <v>2233</v>
          </cell>
          <cell r="S9">
            <v>1941</v>
          </cell>
          <cell r="T9">
            <v>1723</v>
          </cell>
          <cell r="U9">
            <v>22099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1619</v>
          </cell>
          <cell r="R10">
            <v>1770</v>
          </cell>
          <cell r="S10">
            <v>1596</v>
          </cell>
          <cell r="T10">
            <v>1476</v>
          </cell>
          <cell r="U10">
            <v>23890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1746</v>
          </cell>
          <cell r="R11">
            <v>2124</v>
          </cell>
          <cell r="S11">
            <v>1597</v>
          </cell>
          <cell r="T11">
            <v>1226</v>
          </cell>
          <cell r="U11">
            <v>22667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2138</v>
          </cell>
          <cell r="R12">
            <v>2934</v>
          </cell>
          <cell r="S12">
            <v>2468</v>
          </cell>
          <cell r="T12">
            <v>3080</v>
          </cell>
          <cell r="U12">
            <v>31848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1340</v>
          </cell>
          <cell r="R13">
            <v>1476</v>
          </cell>
          <cell r="S13">
            <v>1294</v>
          </cell>
          <cell r="T13">
            <v>1297</v>
          </cell>
          <cell r="U13">
            <v>17579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226</v>
          </cell>
          <cell r="R14">
            <v>225</v>
          </cell>
          <cell r="S14">
            <v>263</v>
          </cell>
          <cell r="T14">
            <v>230</v>
          </cell>
          <cell r="U14">
            <v>3358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25</v>
          </cell>
          <cell r="R15">
            <v>32</v>
          </cell>
          <cell r="S15">
            <v>20</v>
          </cell>
          <cell r="T15">
            <v>37</v>
          </cell>
          <cell r="U15">
            <v>464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36</v>
          </cell>
          <cell r="R16">
            <v>36</v>
          </cell>
          <cell r="S16">
            <v>14</v>
          </cell>
          <cell r="T16">
            <v>46</v>
          </cell>
          <cell r="U16">
            <v>444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11</v>
          </cell>
          <cell r="R17">
            <v>34</v>
          </cell>
          <cell r="S17">
            <v>36</v>
          </cell>
          <cell r="T17">
            <v>8</v>
          </cell>
          <cell r="U17">
            <v>436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210</v>
          </cell>
          <cell r="R18">
            <v>187</v>
          </cell>
          <cell r="S18">
            <v>400</v>
          </cell>
          <cell r="T18">
            <v>164</v>
          </cell>
          <cell r="U18">
            <v>3877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90</v>
          </cell>
          <cell r="R19">
            <v>60</v>
          </cell>
          <cell r="S19">
            <v>79</v>
          </cell>
          <cell r="T19">
            <v>80</v>
          </cell>
          <cell r="U19">
            <v>1108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154</v>
          </cell>
          <cell r="R20">
            <v>142</v>
          </cell>
          <cell r="S20">
            <v>188</v>
          </cell>
          <cell r="T20">
            <v>200</v>
          </cell>
          <cell r="U20">
            <v>2409</v>
          </cell>
        </row>
        <row r="21">
          <cell r="H21" t="str">
            <v>200402-CECOF ARCOS DE PINAMAR</v>
          </cell>
          <cell r="I21"/>
          <cell r="J21"/>
          <cell r="K21"/>
          <cell r="L21"/>
          <cell r="M21"/>
          <cell r="N21"/>
          <cell r="O21"/>
          <cell r="P21"/>
          <cell r="Q21"/>
          <cell r="R21"/>
          <cell r="S21">
            <v>117</v>
          </cell>
          <cell r="T21">
            <v>124</v>
          </cell>
          <cell r="U21">
            <v>241</v>
          </cell>
        </row>
        <row r="22">
          <cell r="H22" t="str">
            <v>Total 04101-LA SERENA</v>
          </cell>
          <cell r="I22">
            <v>12149</v>
          </cell>
          <cell r="J22">
            <v>12300</v>
          </cell>
          <cell r="K22">
            <v>14020</v>
          </cell>
          <cell r="L22">
            <v>11714</v>
          </cell>
          <cell r="M22">
            <v>14330</v>
          </cell>
          <cell r="N22">
            <v>14858</v>
          </cell>
          <cell r="O22">
            <v>14668</v>
          </cell>
          <cell r="P22">
            <v>14619</v>
          </cell>
          <cell r="Q22">
            <v>11382</v>
          </cell>
          <cell r="R22">
            <v>12958</v>
          </cell>
          <cell r="S22">
            <v>11794</v>
          </cell>
          <cell r="T22">
            <v>11702</v>
          </cell>
          <cell r="U22">
            <v>156494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</row>
        <row r="24">
          <cell r="H24" t="str">
            <v>105101-HOSPITAL COQUIMBO</v>
          </cell>
          <cell r="I24"/>
          <cell r="J24"/>
          <cell r="K24"/>
          <cell r="L24"/>
          <cell r="M24"/>
          <cell r="N24"/>
          <cell r="O24"/>
          <cell r="P24">
            <v>70</v>
          </cell>
          <cell r="Q24">
            <v>37</v>
          </cell>
          <cell r="R24">
            <v>20</v>
          </cell>
          <cell r="S24"/>
          <cell r="T24">
            <v>13</v>
          </cell>
          <cell r="U24">
            <v>140</v>
          </cell>
        </row>
        <row r="25">
          <cell r="H25" t="str">
            <v>105303-CES. SAN JUAN</v>
          </cell>
          <cell r="I25">
            <v>2231</v>
          </cell>
          <cell r="J25">
            <v>2159</v>
          </cell>
          <cell r="K25">
            <v>2916</v>
          </cell>
          <cell r="L25">
            <v>2246</v>
          </cell>
          <cell r="M25">
            <v>2967</v>
          </cell>
          <cell r="N25">
            <v>2872</v>
          </cell>
          <cell r="O25">
            <v>2845</v>
          </cell>
          <cell r="P25">
            <v>2749</v>
          </cell>
          <cell r="Q25">
            <v>2504</v>
          </cell>
          <cell r="R25">
            <v>2134</v>
          </cell>
          <cell r="S25">
            <v>1722</v>
          </cell>
          <cell r="T25">
            <v>1761</v>
          </cell>
          <cell r="U25">
            <v>29106</v>
          </cell>
        </row>
        <row r="26">
          <cell r="H26" t="str">
            <v>105304-CES. SANTA CECILIA</v>
          </cell>
          <cell r="I26">
            <v>3402</v>
          </cell>
          <cell r="J26">
            <v>2581</v>
          </cell>
          <cell r="K26">
            <v>2755</v>
          </cell>
          <cell r="L26">
            <v>2531</v>
          </cell>
          <cell r="M26">
            <v>3319</v>
          </cell>
          <cell r="N26">
            <v>3148</v>
          </cell>
          <cell r="O26">
            <v>3412</v>
          </cell>
          <cell r="P26">
            <v>3398</v>
          </cell>
          <cell r="Q26">
            <v>2738</v>
          </cell>
          <cell r="R26">
            <v>3177</v>
          </cell>
          <cell r="S26">
            <v>2469</v>
          </cell>
          <cell r="T26">
            <v>2006</v>
          </cell>
          <cell r="U26">
            <v>34936</v>
          </cell>
        </row>
        <row r="27">
          <cell r="H27" t="str">
            <v>105305-CES. TIERRAS BLANCAS</v>
          </cell>
          <cell r="I27">
            <v>4261</v>
          </cell>
          <cell r="J27">
            <v>3637</v>
          </cell>
          <cell r="K27">
            <v>4783</v>
          </cell>
          <cell r="L27">
            <v>4830</v>
          </cell>
          <cell r="M27">
            <v>4261</v>
          </cell>
          <cell r="N27">
            <v>3861</v>
          </cell>
          <cell r="O27">
            <v>3901</v>
          </cell>
          <cell r="P27">
            <v>3532</v>
          </cell>
          <cell r="Q27">
            <v>3085</v>
          </cell>
          <cell r="R27">
            <v>3496</v>
          </cell>
          <cell r="S27">
            <v>2580</v>
          </cell>
          <cell r="T27">
            <v>2741</v>
          </cell>
          <cell r="U27">
            <v>44968</v>
          </cell>
        </row>
        <row r="28">
          <cell r="H28" t="str">
            <v>105321-CES. RURAL  TONGOY</v>
          </cell>
          <cell r="I28">
            <v>680</v>
          </cell>
          <cell r="J28">
            <v>646</v>
          </cell>
          <cell r="K28">
            <v>870</v>
          </cell>
          <cell r="L28">
            <v>613</v>
          </cell>
          <cell r="M28">
            <v>729</v>
          </cell>
          <cell r="N28">
            <v>847</v>
          </cell>
          <cell r="O28">
            <v>767</v>
          </cell>
          <cell r="P28">
            <v>713</v>
          </cell>
          <cell r="Q28">
            <v>649</v>
          </cell>
          <cell r="R28">
            <v>778</v>
          </cell>
          <cell r="S28">
            <v>839</v>
          </cell>
          <cell r="T28">
            <v>528</v>
          </cell>
          <cell r="U28">
            <v>8659</v>
          </cell>
        </row>
        <row r="29">
          <cell r="H29" t="str">
            <v>105323-CES. DR. SERGIO AGUILAR</v>
          </cell>
          <cell r="I29">
            <v>3297</v>
          </cell>
          <cell r="J29">
            <v>3021</v>
          </cell>
          <cell r="K29">
            <v>3082</v>
          </cell>
          <cell r="L29">
            <v>2307</v>
          </cell>
          <cell r="M29">
            <v>3303</v>
          </cell>
          <cell r="N29">
            <v>3608</v>
          </cell>
          <cell r="O29">
            <v>3345</v>
          </cell>
          <cell r="P29">
            <v>3352</v>
          </cell>
          <cell r="Q29">
            <v>2593</v>
          </cell>
          <cell r="R29">
            <v>3055</v>
          </cell>
          <cell r="S29">
            <v>2506</v>
          </cell>
          <cell r="T29">
            <v>2591</v>
          </cell>
          <cell r="U29">
            <v>36060</v>
          </cell>
        </row>
        <row r="30">
          <cell r="H30" t="str">
            <v xml:space="preserve">105404-P.S.R. EL TANGUE                         </v>
          </cell>
          <cell r="I30">
            <v>14</v>
          </cell>
          <cell r="J30">
            <v>12</v>
          </cell>
          <cell r="K30">
            <v>20</v>
          </cell>
          <cell r="L30"/>
          <cell r="M30">
            <v>17</v>
          </cell>
          <cell r="N30">
            <v>15</v>
          </cell>
          <cell r="O30">
            <v>4</v>
          </cell>
          <cell r="P30"/>
          <cell r="Q30">
            <v>15</v>
          </cell>
          <cell r="R30">
            <v>13</v>
          </cell>
          <cell r="S30">
            <v>4</v>
          </cell>
          <cell r="T30"/>
          <cell r="U30">
            <v>114</v>
          </cell>
        </row>
        <row r="31">
          <cell r="H31" t="str">
            <v>105405-P.S.R. GUANAQUEROS</v>
          </cell>
          <cell r="I31">
            <v>271</v>
          </cell>
          <cell r="J31">
            <v>203</v>
          </cell>
          <cell r="K31">
            <v>239</v>
          </cell>
          <cell r="L31">
            <v>187</v>
          </cell>
          <cell r="M31">
            <v>199</v>
          </cell>
          <cell r="N31">
            <v>233</v>
          </cell>
          <cell r="O31">
            <v>171</v>
          </cell>
          <cell r="P31">
            <v>197</v>
          </cell>
          <cell r="Q31">
            <v>175</v>
          </cell>
          <cell r="R31">
            <v>274</v>
          </cell>
          <cell r="S31">
            <v>119</v>
          </cell>
          <cell r="T31">
            <v>198</v>
          </cell>
          <cell r="U31">
            <v>2466</v>
          </cell>
        </row>
        <row r="32">
          <cell r="H32" t="str">
            <v>105406-P.S.R. PAN DE AZUCAR</v>
          </cell>
          <cell r="I32">
            <v>680</v>
          </cell>
          <cell r="J32">
            <v>592</v>
          </cell>
          <cell r="K32">
            <v>661</v>
          </cell>
          <cell r="L32">
            <v>517</v>
          </cell>
          <cell r="M32">
            <v>1086</v>
          </cell>
          <cell r="N32">
            <v>925</v>
          </cell>
          <cell r="O32">
            <v>1057</v>
          </cell>
          <cell r="P32">
            <v>1213</v>
          </cell>
          <cell r="Q32">
            <v>777</v>
          </cell>
          <cell r="R32">
            <v>847</v>
          </cell>
          <cell r="S32">
            <v>779</v>
          </cell>
          <cell r="T32">
            <v>660</v>
          </cell>
          <cell r="U32">
            <v>9794</v>
          </cell>
        </row>
        <row r="33">
          <cell r="H33" t="str">
            <v>105407-P.S.R. TAMBILLOS</v>
          </cell>
          <cell r="I33">
            <v>48</v>
          </cell>
          <cell r="J33">
            <v>48</v>
          </cell>
          <cell r="K33">
            <v>53</v>
          </cell>
          <cell r="L33">
            <v>55</v>
          </cell>
          <cell r="M33">
            <v>62</v>
          </cell>
          <cell r="N33">
            <v>61</v>
          </cell>
          <cell r="O33">
            <v>67</v>
          </cell>
          <cell r="P33">
            <v>72</v>
          </cell>
          <cell r="Q33">
            <v>48</v>
          </cell>
          <cell r="R33">
            <v>47</v>
          </cell>
          <cell r="S33">
            <v>40</v>
          </cell>
          <cell r="T33">
            <v>44</v>
          </cell>
          <cell r="U33">
            <v>645</v>
          </cell>
        </row>
        <row r="34">
          <cell r="H34" t="str">
            <v>105600-COSAM Tierras Blancas (CESAM)</v>
          </cell>
          <cell r="I34"/>
          <cell r="J34"/>
          <cell r="K34"/>
          <cell r="L34"/>
          <cell r="M34"/>
          <cell r="N34"/>
          <cell r="O34"/>
          <cell r="P34">
            <v>21</v>
          </cell>
          <cell r="Q34">
            <v>14</v>
          </cell>
          <cell r="R34">
            <v>17</v>
          </cell>
          <cell r="S34">
            <v>9</v>
          </cell>
          <cell r="T34">
            <v>5</v>
          </cell>
          <cell r="U34">
            <v>66</v>
          </cell>
        </row>
        <row r="35">
          <cell r="H35" t="str">
            <v>105705-CECOF EL ALBA</v>
          </cell>
          <cell r="I35">
            <v>356</v>
          </cell>
          <cell r="J35">
            <v>376</v>
          </cell>
          <cell r="K35">
            <v>445</v>
          </cell>
          <cell r="L35">
            <v>299</v>
          </cell>
          <cell r="M35">
            <v>357</v>
          </cell>
          <cell r="N35">
            <v>260</v>
          </cell>
          <cell r="O35">
            <v>447</v>
          </cell>
          <cell r="P35">
            <v>456</v>
          </cell>
          <cell r="Q35">
            <v>1954</v>
          </cell>
          <cell r="R35">
            <v>310</v>
          </cell>
          <cell r="S35">
            <v>339</v>
          </cell>
          <cell r="T35">
            <v>161</v>
          </cell>
          <cell r="U35">
            <v>5760</v>
          </cell>
        </row>
        <row r="36">
          <cell r="H36" t="str">
            <v>200273-CECOF PUNTA MIRA</v>
          </cell>
          <cell r="I36">
            <v>369</v>
          </cell>
          <cell r="J36">
            <v>237</v>
          </cell>
          <cell r="K36">
            <v>538</v>
          </cell>
          <cell r="L36">
            <v>412</v>
          </cell>
          <cell r="M36">
            <v>707</v>
          </cell>
          <cell r="N36">
            <v>608</v>
          </cell>
          <cell r="O36">
            <v>453</v>
          </cell>
          <cell r="P36">
            <v>637</v>
          </cell>
          <cell r="Q36">
            <v>547</v>
          </cell>
          <cell r="R36">
            <v>507</v>
          </cell>
          <cell r="S36">
            <v>372</v>
          </cell>
          <cell r="T36">
            <v>279</v>
          </cell>
          <cell r="U36">
            <v>5666</v>
          </cell>
        </row>
        <row r="37">
          <cell r="H37" t="str">
            <v>Total 04102-COQUIMBO</v>
          </cell>
          <cell r="I37">
            <v>15609</v>
          </cell>
          <cell r="J37">
            <v>13512</v>
          </cell>
          <cell r="K37">
            <v>16362</v>
          </cell>
          <cell r="L37">
            <v>13997</v>
          </cell>
          <cell r="M37">
            <v>17007</v>
          </cell>
          <cell r="N37">
            <v>16438</v>
          </cell>
          <cell r="O37">
            <v>16469</v>
          </cell>
          <cell r="P37">
            <v>16410</v>
          </cell>
          <cell r="Q37">
            <v>15136</v>
          </cell>
          <cell r="R37">
            <v>14675</v>
          </cell>
          <cell r="S37">
            <v>11778</v>
          </cell>
          <cell r="T37">
            <v>10987</v>
          </cell>
          <cell r="U37">
            <v>178380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</row>
        <row r="39">
          <cell r="H39" t="str">
            <v>105106-HOSPITAL 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1239</v>
          </cell>
          <cell r="R39">
            <v>1563</v>
          </cell>
          <cell r="S39">
            <v>1417</v>
          </cell>
          <cell r="T39">
            <v>1268</v>
          </cell>
          <cell r="U39">
            <v>14993</v>
          </cell>
        </row>
        <row r="40">
          <cell r="H40" t="str">
            <v>Total 04103-ANDACOLLO</v>
          </cell>
          <cell r="I40">
            <v>831</v>
          </cell>
          <cell r="J40">
            <v>819</v>
          </cell>
          <cell r="K40">
            <v>1054</v>
          </cell>
          <cell r="L40">
            <v>1148</v>
          </cell>
          <cell r="M40">
            <v>1409</v>
          </cell>
          <cell r="N40">
            <v>1195</v>
          </cell>
          <cell r="O40">
            <v>1435</v>
          </cell>
          <cell r="P40">
            <v>1615</v>
          </cell>
          <cell r="Q40">
            <v>1239</v>
          </cell>
          <cell r="R40">
            <v>1563</v>
          </cell>
          <cell r="S40">
            <v>1417</v>
          </cell>
          <cell r="T40">
            <v>1268</v>
          </cell>
          <cell r="U40">
            <v>14993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S41"/>
          <cell r="T41"/>
          <cell r="U41"/>
        </row>
        <row r="42">
          <cell r="H42" t="str">
            <v>105314-CES. LA HIGUERA</v>
          </cell>
          <cell r="I42">
            <v>211</v>
          </cell>
          <cell r="J42">
            <v>40</v>
          </cell>
          <cell r="K42">
            <v>97</v>
          </cell>
          <cell r="L42">
            <v>115</v>
          </cell>
          <cell r="M42">
            <v>171</v>
          </cell>
          <cell r="N42">
            <v>173</v>
          </cell>
          <cell r="O42">
            <v>235</v>
          </cell>
          <cell r="P42">
            <v>198</v>
          </cell>
          <cell r="Q42">
            <v>77</v>
          </cell>
          <cell r="R42">
            <v>170</v>
          </cell>
          <cell r="S42">
            <v>383</v>
          </cell>
          <cell r="T42">
            <v>295</v>
          </cell>
          <cell r="U42">
            <v>2165</v>
          </cell>
        </row>
        <row r="43">
          <cell r="H43" t="str">
            <v xml:space="preserve">105500-P.S.R. CALETA HORNOS        </v>
          </cell>
          <cell r="I43">
            <v>71</v>
          </cell>
          <cell r="J43">
            <v>25</v>
          </cell>
          <cell r="K43">
            <v>65</v>
          </cell>
          <cell r="L43">
            <v>86</v>
          </cell>
          <cell r="M43">
            <v>40</v>
          </cell>
          <cell r="N43">
            <v>75</v>
          </cell>
          <cell r="O43">
            <v>96</v>
          </cell>
          <cell r="P43">
            <v>29</v>
          </cell>
          <cell r="Q43">
            <v>35</v>
          </cell>
          <cell r="R43">
            <v>132</v>
          </cell>
          <cell r="S43">
            <v>79</v>
          </cell>
          <cell r="T43">
            <v>62</v>
          </cell>
          <cell r="U43">
            <v>795</v>
          </cell>
        </row>
        <row r="44">
          <cell r="H44" t="str">
            <v>105505-P.S.R. LOS CHOROS</v>
          </cell>
          <cell r="I44">
            <v>42</v>
          </cell>
          <cell r="J44">
            <v>9</v>
          </cell>
          <cell r="K44">
            <v>18</v>
          </cell>
          <cell r="L44">
            <v>12</v>
          </cell>
          <cell r="M44">
            <v>30</v>
          </cell>
          <cell r="N44">
            <v>12</v>
          </cell>
          <cell r="O44">
            <v>46</v>
          </cell>
          <cell r="P44">
            <v>21</v>
          </cell>
          <cell r="Q44">
            <v>10</v>
          </cell>
          <cell r="R44">
            <v>46</v>
          </cell>
          <cell r="S44">
            <v>49</v>
          </cell>
          <cell r="T44">
            <v>34</v>
          </cell>
          <cell r="U44">
            <v>329</v>
          </cell>
        </row>
        <row r="45">
          <cell r="H45" t="str">
            <v>105506-P.S.R. EL TRAPICHE</v>
          </cell>
          <cell r="I45">
            <v>68</v>
          </cell>
          <cell r="J45">
            <v>24</v>
          </cell>
          <cell r="K45">
            <v>57</v>
          </cell>
          <cell r="L45">
            <v>20</v>
          </cell>
          <cell r="M45">
            <v>28</v>
          </cell>
          <cell r="N45">
            <v>59</v>
          </cell>
          <cell r="O45">
            <v>44</v>
          </cell>
          <cell r="P45">
            <v>40</v>
          </cell>
          <cell r="Q45">
            <v>14</v>
          </cell>
          <cell r="R45">
            <v>51</v>
          </cell>
          <cell r="S45">
            <v>79</v>
          </cell>
          <cell r="T45">
            <v>43</v>
          </cell>
          <cell r="U45">
            <v>527</v>
          </cell>
        </row>
        <row r="46">
          <cell r="H46" t="str">
            <v>Total 04104-LA HIGUERA</v>
          </cell>
          <cell r="I46">
            <v>392</v>
          </cell>
          <cell r="J46">
            <v>98</v>
          </cell>
          <cell r="K46">
            <v>237</v>
          </cell>
          <cell r="L46">
            <v>233</v>
          </cell>
          <cell r="M46">
            <v>269</v>
          </cell>
          <cell r="N46">
            <v>319</v>
          </cell>
          <cell r="O46">
            <v>421</v>
          </cell>
          <cell r="P46">
            <v>288</v>
          </cell>
          <cell r="Q46">
            <v>136</v>
          </cell>
          <cell r="R46">
            <v>399</v>
          </cell>
          <cell r="S46">
            <v>590</v>
          </cell>
          <cell r="T46">
            <v>434</v>
          </cell>
          <cell r="U46">
            <v>3816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/>
        </row>
        <row r="48">
          <cell r="H48" t="str">
            <v>105306-CES. PAIHUANO</v>
          </cell>
          <cell r="I48">
            <v>192</v>
          </cell>
          <cell r="J48">
            <v>264</v>
          </cell>
          <cell r="K48">
            <v>286</v>
          </cell>
          <cell r="L48">
            <v>154</v>
          </cell>
          <cell r="M48">
            <v>234</v>
          </cell>
          <cell r="N48">
            <v>279</v>
          </cell>
          <cell r="O48">
            <v>232</v>
          </cell>
          <cell r="P48">
            <v>248</v>
          </cell>
          <cell r="Q48">
            <v>212</v>
          </cell>
          <cell r="R48">
            <v>224</v>
          </cell>
          <cell r="S48">
            <v>250</v>
          </cell>
          <cell r="T48">
            <v>148</v>
          </cell>
          <cell r="U48">
            <v>2723</v>
          </cell>
        </row>
        <row r="49">
          <cell r="H49" t="str">
            <v>105475-P.S.R. HORCON</v>
          </cell>
          <cell r="I49">
            <v>42</v>
          </cell>
          <cell r="J49">
            <v>68</v>
          </cell>
          <cell r="K49">
            <v>47</v>
          </cell>
          <cell r="L49">
            <v>56</v>
          </cell>
          <cell r="M49">
            <v>24</v>
          </cell>
          <cell r="N49">
            <v>69</v>
          </cell>
          <cell r="O49">
            <v>49</v>
          </cell>
          <cell r="P49">
            <v>32</v>
          </cell>
          <cell r="Q49">
            <v>46</v>
          </cell>
          <cell r="R49">
            <v>53</v>
          </cell>
          <cell r="S49">
            <v>43</v>
          </cell>
          <cell r="T49">
            <v>23</v>
          </cell>
          <cell r="U49">
            <v>552</v>
          </cell>
        </row>
        <row r="50">
          <cell r="H50" t="str">
            <v>105476-P.S.R. MONTE GRANDE</v>
          </cell>
          <cell r="I50">
            <v>20</v>
          </cell>
          <cell r="J50">
            <v>32</v>
          </cell>
          <cell r="K50">
            <v>47</v>
          </cell>
          <cell r="L50">
            <v>20</v>
          </cell>
          <cell r="M50">
            <v>18</v>
          </cell>
          <cell r="N50">
            <v>40</v>
          </cell>
          <cell r="O50">
            <v>41</v>
          </cell>
          <cell r="P50">
            <v>23</v>
          </cell>
          <cell r="Q50">
            <v>28</v>
          </cell>
          <cell r="R50">
            <v>34</v>
          </cell>
          <cell r="S50">
            <v>25</v>
          </cell>
          <cell r="T50">
            <v>10</v>
          </cell>
          <cell r="U50">
            <v>338</v>
          </cell>
        </row>
        <row r="51">
          <cell r="H51" t="str">
            <v>105477-P.S.R. PISCO ELQUI</v>
          </cell>
          <cell r="I51">
            <v>36</v>
          </cell>
          <cell r="J51">
            <v>82</v>
          </cell>
          <cell r="K51">
            <v>96</v>
          </cell>
          <cell r="L51">
            <v>41</v>
          </cell>
          <cell r="M51">
            <v>67</v>
          </cell>
          <cell r="N51">
            <v>82</v>
          </cell>
          <cell r="O51">
            <v>79</v>
          </cell>
          <cell r="P51">
            <v>84</v>
          </cell>
          <cell r="Q51">
            <v>66</v>
          </cell>
          <cell r="R51">
            <v>71</v>
          </cell>
          <cell r="S51">
            <v>105</v>
          </cell>
          <cell r="T51">
            <v>30</v>
          </cell>
          <cell r="U51">
            <v>839</v>
          </cell>
        </row>
        <row r="52">
          <cell r="H52" t="str">
            <v>Total 04105-PAIHUANO</v>
          </cell>
          <cell r="I52">
            <v>290</v>
          </cell>
          <cell r="J52">
            <v>446</v>
          </cell>
          <cell r="K52">
            <v>476</v>
          </cell>
          <cell r="L52">
            <v>271</v>
          </cell>
          <cell r="M52">
            <v>343</v>
          </cell>
          <cell r="N52">
            <v>470</v>
          </cell>
          <cell r="O52">
            <v>401</v>
          </cell>
          <cell r="P52">
            <v>387</v>
          </cell>
          <cell r="Q52">
            <v>352</v>
          </cell>
          <cell r="R52">
            <v>382</v>
          </cell>
          <cell r="S52">
            <v>423</v>
          </cell>
          <cell r="T52">
            <v>211</v>
          </cell>
          <cell r="U52">
            <v>4452</v>
          </cell>
        </row>
        <row r="53">
          <cell r="H53" t="str">
            <v>04106-VICUÑA</v>
          </cell>
          <cell r="I53"/>
          <cell r="J53"/>
          <cell r="K53"/>
          <cell r="L53"/>
          <cell r="M53"/>
          <cell r="N53"/>
          <cell r="O53"/>
          <cell r="P53"/>
          <cell r="Q53"/>
          <cell r="R53"/>
          <cell r="S53"/>
          <cell r="T53"/>
          <cell r="U53"/>
        </row>
        <row r="54">
          <cell r="H54" t="str">
            <v>105107-HOSPITAL VICUÑA</v>
          </cell>
          <cell r="I54">
            <v>1547</v>
          </cell>
          <cell r="J54">
            <v>1467</v>
          </cell>
          <cell r="K54">
            <v>1080</v>
          </cell>
          <cell r="L54">
            <v>1164</v>
          </cell>
          <cell r="M54">
            <v>1016</v>
          </cell>
          <cell r="N54">
            <v>1142</v>
          </cell>
          <cell r="O54">
            <v>1192</v>
          </cell>
          <cell r="P54">
            <v>1421</v>
          </cell>
          <cell r="Q54">
            <v>774</v>
          </cell>
          <cell r="R54">
            <v>987</v>
          </cell>
          <cell r="S54">
            <v>1161</v>
          </cell>
          <cell r="T54">
            <v>1009</v>
          </cell>
          <cell r="U54">
            <v>13960</v>
          </cell>
        </row>
        <row r="55">
          <cell r="H55" t="str">
            <v>105467-P.S.R. DIAGUITAS</v>
          </cell>
          <cell r="I55">
            <v>121</v>
          </cell>
          <cell r="J55">
            <v>89</v>
          </cell>
          <cell r="K55">
            <v>83</v>
          </cell>
          <cell r="L55">
            <v>146</v>
          </cell>
          <cell r="M55">
            <v>293</v>
          </cell>
          <cell r="N55">
            <v>70</v>
          </cell>
          <cell r="O55">
            <v>147</v>
          </cell>
          <cell r="P55">
            <v>103</v>
          </cell>
          <cell r="Q55">
            <v>132</v>
          </cell>
          <cell r="R55">
            <v>214</v>
          </cell>
          <cell r="S55">
            <v>103</v>
          </cell>
          <cell r="T55">
            <v>130</v>
          </cell>
          <cell r="U55">
            <v>1631</v>
          </cell>
        </row>
        <row r="56">
          <cell r="H56" t="str">
            <v>105468-P.S.R. EL MOLLE</v>
          </cell>
          <cell r="I56">
            <v>55</v>
          </cell>
          <cell r="J56">
            <v>48</v>
          </cell>
          <cell r="K56">
            <v>67</v>
          </cell>
          <cell r="L56">
            <v>46</v>
          </cell>
          <cell r="M56">
            <v>54</v>
          </cell>
          <cell r="N56">
            <v>52</v>
          </cell>
          <cell r="O56">
            <v>60</v>
          </cell>
          <cell r="P56">
            <v>72</v>
          </cell>
          <cell r="Q56">
            <v>37</v>
          </cell>
          <cell r="R56">
            <v>28</v>
          </cell>
          <cell r="S56">
            <v>61</v>
          </cell>
          <cell r="T56">
            <v>43</v>
          </cell>
          <cell r="U56">
            <v>623</v>
          </cell>
        </row>
        <row r="57">
          <cell r="H57" t="str">
            <v>105469-P.S.R. EL TAMBO</v>
          </cell>
          <cell r="I57">
            <v>96</v>
          </cell>
          <cell r="J57">
            <v>69</v>
          </cell>
          <cell r="K57">
            <v>100</v>
          </cell>
          <cell r="L57">
            <v>65</v>
          </cell>
          <cell r="M57">
            <v>66</v>
          </cell>
          <cell r="N57">
            <v>81</v>
          </cell>
          <cell r="O57">
            <v>169</v>
          </cell>
          <cell r="P57">
            <v>137</v>
          </cell>
          <cell r="Q57">
            <v>115</v>
          </cell>
          <cell r="R57">
            <v>124</v>
          </cell>
          <cell r="S57">
            <v>115</v>
          </cell>
          <cell r="T57">
            <v>109</v>
          </cell>
          <cell r="U57">
            <v>1246</v>
          </cell>
        </row>
        <row r="58">
          <cell r="H58" t="str">
            <v>105470-P.S.R. HUANTA</v>
          </cell>
          <cell r="I58">
            <v>7</v>
          </cell>
          <cell r="J58">
            <v>14</v>
          </cell>
          <cell r="K58">
            <v>13</v>
          </cell>
          <cell r="L58">
            <v>13</v>
          </cell>
          <cell r="M58">
            <v>30</v>
          </cell>
          <cell r="N58">
            <v>9</v>
          </cell>
          <cell r="O58">
            <v>5</v>
          </cell>
          <cell r="P58">
            <v>15</v>
          </cell>
          <cell r="Q58">
            <v>27</v>
          </cell>
          <cell r="R58">
            <v>17</v>
          </cell>
          <cell r="S58">
            <v>20</v>
          </cell>
          <cell r="T58">
            <v>8</v>
          </cell>
          <cell r="U58">
            <v>178</v>
          </cell>
        </row>
        <row r="59">
          <cell r="H59" t="str">
            <v>105471-P.S.R. PERALILLO</v>
          </cell>
          <cell r="I59">
            <v>98</v>
          </cell>
          <cell r="J59">
            <v>178</v>
          </cell>
          <cell r="K59">
            <v>73</v>
          </cell>
          <cell r="L59">
            <v>97</v>
          </cell>
          <cell r="M59">
            <v>140</v>
          </cell>
          <cell r="N59">
            <v>46</v>
          </cell>
          <cell r="O59">
            <v>109</v>
          </cell>
          <cell r="P59">
            <v>129</v>
          </cell>
          <cell r="Q59">
            <v>109</v>
          </cell>
          <cell r="R59">
            <v>119</v>
          </cell>
          <cell r="S59">
            <v>62</v>
          </cell>
          <cell r="T59">
            <v>57</v>
          </cell>
          <cell r="U59">
            <v>1217</v>
          </cell>
        </row>
        <row r="60">
          <cell r="H60" t="str">
            <v>105472-P.S.R. RIVADAVIA</v>
          </cell>
          <cell r="I60">
            <v>76</v>
          </cell>
          <cell r="J60">
            <v>55</v>
          </cell>
          <cell r="K60">
            <v>82</v>
          </cell>
          <cell r="L60">
            <v>138</v>
          </cell>
          <cell r="M60">
            <v>146</v>
          </cell>
          <cell r="N60">
            <v>34</v>
          </cell>
          <cell r="O60">
            <v>97</v>
          </cell>
          <cell r="P60">
            <v>59</v>
          </cell>
          <cell r="Q60">
            <v>97</v>
          </cell>
          <cell r="R60">
            <v>113</v>
          </cell>
          <cell r="S60">
            <v>52</v>
          </cell>
          <cell r="T60">
            <v>62</v>
          </cell>
          <cell r="U60">
            <v>1011</v>
          </cell>
        </row>
        <row r="61">
          <cell r="H61" t="str">
            <v>105473-P.S.R. TALCUNA</v>
          </cell>
          <cell r="I61">
            <v>76</v>
          </cell>
          <cell r="J61">
            <v>99</v>
          </cell>
          <cell r="K61">
            <v>67</v>
          </cell>
          <cell r="L61">
            <v>80</v>
          </cell>
          <cell r="M61">
            <v>87</v>
          </cell>
          <cell r="N61">
            <v>63</v>
          </cell>
          <cell r="O61">
            <v>134</v>
          </cell>
          <cell r="P61">
            <v>127</v>
          </cell>
          <cell r="Q61">
            <v>82</v>
          </cell>
          <cell r="R61">
            <v>100</v>
          </cell>
          <cell r="S61">
            <v>102</v>
          </cell>
          <cell r="T61">
            <v>82</v>
          </cell>
          <cell r="U61">
            <v>1099</v>
          </cell>
        </row>
        <row r="62">
          <cell r="H62" t="str">
            <v>105474-P.S.R. CHAPILCA</v>
          </cell>
          <cell r="I62">
            <v>21</v>
          </cell>
          <cell r="J62">
            <v>28</v>
          </cell>
          <cell r="K62">
            <v>20</v>
          </cell>
          <cell r="L62">
            <v>14</v>
          </cell>
          <cell r="M62">
            <v>37</v>
          </cell>
          <cell r="N62">
            <v>17</v>
          </cell>
          <cell r="O62">
            <v>34</v>
          </cell>
          <cell r="P62">
            <v>35</v>
          </cell>
          <cell r="Q62">
            <v>13</v>
          </cell>
          <cell r="R62">
            <v>42</v>
          </cell>
          <cell r="S62">
            <v>46</v>
          </cell>
          <cell r="T62">
            <v>19</v>
          </cell>
          <cell r="U62">
            <v>326</v>
          </cell>
        </row>
        <row r="63">
          <cell r="H63" t="str">
            <v>105502-P.S.R. CALINGASTA</v>
          </cell>
          <cell r="I63">
            <v>189</v>
          </cell>
          <cell r="J63">
            <v>155</v>
          </cell>
          <cell r="K63">
            <v>98</v>
          </cell>
          <cell r="L63">
            <v>237</v>
          </cell>
          <cell r="M63">
            <v>160</v>
          </cell>
          <cell r="N63">
            <v>165</v>
          </cell>
          <cell r="O63">
            <v>210</v>
          </cell>
          <cell r="P63">
            <v>247</v>
          </cell>
          <cell r="Q63">
            <v>140</v>
          </cell>
          <cell r="R63">
            <v>264</v>
          </cell>
          <cell r="S63">
            <v>196</v>
          </cell>
          <cell r="T63">
            <v>229</v>
          </cell>
          <cell r="U63">
            <v>2290</v>
          </cell>
        </row>
        <row r="64">
          <cell r="H64" t="str">
            <v>105509-P.S.R. GUALLIGUAICA</v>
          </cell>
          <cell r="I64">
            <v>38</v>
          </cell>
          <cell r="J64">
            <v>41</v>
          </cell>
          <cell r="K64">
            <v>22</v>
          </cell>
          <cell r="L64">
            <v>33</v>
          </cell>
          <cell r="M64">
            <v>26</v>
          </cell>
          <cell r="N64"/>
          <cell r="O64">
            <v>74</v>
          </cell>
          <cell r="P64">
            <v>29</v>
          </cell>
          <cell r="Q64">
            <v>24</v>
          </cell>
          <cell r="R64">
            <v>42</v>
          </cell>
          <cell r="S64"/>
          <cell r="T64">
            <v>39</v>
          </cell>
          <cell r="U64">
            <v>368</v>
          </cell>
        </row>
        <row r="65">
          <cell r="H65" t="str">
            <v>Total 04106-VICUÑA</v>
          </cell>
          <cell r="I65">
            <v>2324</v>
          </cell>
          <cell r="J65">
            <v>2243</v>
          </cell>
          <cell r="K65">
            <v>1705</v>
          </cell>
          <cell r="L65">
            <v>2033</v>
          </cell>
          <cell r="M65">
            <v>2055</v>
          </cell>
          <cell r="N65">
            <v>1679</v>
          </cell>
          <cell r="O65">
            <v>2231</v>
          </cell>
          <cell r="P65">
            <v>2374</v>
          </cell>
          <cell r="Q65">
            <v>1550</v>
          </cell>
          <cell r="R65">
            <v>2050</v>
          </cell>
          <cell r="S65">
            <v>1918</v>
          </cell>
          <cell r="T65">
            <v>1787</v>
          </cell>
          <cell r="U65">
            <v>23949</v>
          </cell>
        </row>
        <row r="66">
          <cell r="H66" t="str">
            <v>04201-ILLAPEL</v>
          </cell>
          <cell r="I66"/>
          <cell r="J66"/>
          <cell r="K66"/>
          <cell r="L66"/>
          <cell r="M66"/>
          <cell r="N66"/>
          <cell r="O66"/>
          <cell r="P66"/>
          <cell r="Q66"/>
          <cell r="R66"/>
          <cell r="S66"/>
          <cell r="T66"/>
          <cell r="U66"/>
        </row>
        <row r="67">
          <cell r="H67" t="str">
            <v>105103-HOSPITAL ILLAPEL</v>
          </cell>
          <cell r="I67">
            <v>2083</v>
          </cell>
          <cell r="J67">
            <v>1746</v>
          </cell>
          <cell r="K67">
            <v>2559</v>
          </cell>
          <cell r="L67">
            <v>2030</v>
          </cell>
          <cell r="M67">
            <v>2451</v>
          </cell>
          <cell r="N67">
            <v>1835</v>
          </cell>
          <cell r="O67">
            <v>2236</v>
          </cell>
          <cell r="P67">
            <v>2025</v>
          </cell>
          <cell r="Q67">
            <v>1501</v>
          </cell>
          <cell r="R67">
            <v>1544</v>
          </cell>
          <cell r="S67">
            <v>1735</v>
          </cell>
          <cell r="T67">
            <v>1514</v>
          </cell>
          <cell r="U67">
            <v>23259</v>
          </cell>
        </row>
        <row r="68">
          <cell r="H68" t="str">
            <v>105326-CESFAM SAN RAFAEL</v>
          </cell>
          <cell r="I68">
            <v>384</v>
          </cell>
          <cell r="J68">
            <v>428</v>
          </cell>
          <cell r="K68">
            <v>406</v>
          </cell>
          <cell r="L68">
            <v>273</v>
          </cell>
          <cell r="M68">
            <v>443</v>
          </cell>
          <cell r="N68">
            <v>748</v>
          </cell>
          <cell r="O68">
            <v>1012</v>
          </cell>
          <cell r="P68">
            <v>886</v>
          </cell>
          <cell r="Q68">
            <v>551</v>
          </cell>
          <cell r="R68">
            <v>678</v>
          </cell>
          <cell r="S68">
            <v>630</v>
          </cell>
          <cell r="T68">
            <v>1662</v>
          </cell>
          <cell r="U68">
            <v>8101</v>
          </cell>
        </row>
        <row r="69">
          <cell r="H69" t="str">
            <v xml:space="preserve">105443-P.S.R. CARCAMO                   </v>
          </cell>
          <cell r="I69">
            <v>47</v>
          </cell>
          <cell r="J69">
            <v>27</v>
          </cell>
          <cell r="K69">
            <v>91</v>
          </cell>
          <cell r="L69">
            <v>62</v>
          </cell>
          <cell r="M69">
            <v>61</v>
          </cell>
          <cell r="N69">
            <v>54</v>
          </cell>
          <cell r="O69">
            <v>91</v>
          </cell>
          <cell r="P69">
            <v>91</v>
          </cell>
          <cell r="Q69">
            <v>90</v>
          </cell>
          <cell r="R69">
            <v>69</v>
          </cell>
          <cell r="S69">
            <v>80</v>
          </cell>
          <cell r="T69">
            <v>49</v>
          </cell>
          <cell r="U69">
            <v>812</v>
          </cell>
        </row>
        <row r="70">
          <cell r="H70" t="str">
            <v>105444-P.S.R. HUINTIL</v>
          </cell>
          <cell r="I70">
            <v>38</v>
          </cell>
          <cell r="J70">
            <v>13</v>
          </cell>
          <cell r="K70">
            <v>49</v>
          </cell>
          <cell r="L70">
            <v>43</v>
          </cell>
          <cell r="M70">
            <v>39</v>
          </cell>
          <cell r="N70">
            <v>70</v>
          </cell>
          <cell r="O70">
            <v>46</v>
          </cell>
          <cell r="P70">
            <v>44</v>
          </cell>
          <cell r="Q70">
            <v>48</v>
          </cell>
          <cell r="R70">
            <v>42</v>
          </cell>
          <cell r="S70">
            <v>30</v>
          </cell>
          <cell r="T70">
            <v>49</v>
          </cell>
          <cell r="U70">
            <v>511</v>
          </cell>
        </row>
        <row r="71">
          <cell r="H71" t="str">
            <v>105445-P.S.R. LIMAHUIDA</v>
          </cell>
          <cell r="I71">
            <v>36</v>
          </cell>
          <cell r="J71">
            <v>33</v>
          </cell>
          <cell r="K71">
            <v>19</v>
          </cell>
          <cell r="L71">
            <v>32</v>
          </cell>
          <cell r="M71">
            <v>59</v>
          </cell>
          <cell r="N71">
            <v>71</v>
          </cell>
          <cell r="O71">
            <v>57</v>
          </cell>
          <cell r="P71">
            <v>50</v>
          </cell>
          <cell r="Q71">
            <v>48</v>
          </cell>
          <cell r="R71">
            <v>54</v>
          </cell>
          <cell r="S71">
            <v>50</v>
          </cell>
          <cell r="T71">
            <v>30</v>
          </cell>
          <cell r="U71">
            <v>539</v>
          </cell>
        </row>
        <row r="72">
          <cell r="H72" t="str">
            <v>105446-P.S.R. MATANCILLA</v>
          </cell>
          <cell r="I72"/>
          <cell r="J72"/>
          <cell r="K72">
            <v>26</v>
          </cell>
          <cell r="L72">
            <v>21</v>
          </cell>
          <cell r="M72">
            <v>13</v>
          </cell>
          <cell r="N72">
            <v>17</v>
          </cell>
          <cell r="O72">
            <v>13</v>
          </cell>
          <cell r="P72">
            <v>4</v>
          </cell>
          <cell r="Q72">
            <v>11</v>
          </cell>
          <cell r="R72">
            <v>11</v>
          </cell>
          <cell r="S72">
            <v>14</v>
          </cell>
          <cell r="T72">
            <v>20</v>
          </cell>
          <cell r="U72">
            <v>150</v>
          </cell>
        </row>
        <row r="73">
          <cell r="H73" t="str">
            <v>105447-P.S.R. PERALILLO</v>
          </cell>
          <cell r="I73">
            <v>25</v>
          </cell>
          <cell r="J73">
            <v>41</v>
          </cell>
          <cell r="K73">
            <v>33</v>
          </cell>
          <cell r="L73">
            <v>51</v>
          </cell>
          <cell r="M73">
            <v>63</v>
          </cell>
          <cell r="N73">
            <v>46</v>
          </cell>
          <cell r="O73">
            <v>53</v>
          </cell>
          <cell r="P73">
            <v>33</v>
          </cell>
          <cell r="Q73">
            <v>31</v>
          </cell>
          <cell r="R73">
            <v>54</v>
          </cell>
          <cell r="S73">
            <v>41</v>
          </cell>
          <cell r="T73">
            <v>33</v>
          </cell>
          <cell r="U73">
            <v>504</v>
          </cell>
        </row>
        <row r="74">
          <cell r="H74" t="str">
            <v>105448-P.S.R. SANTA VIRGINIA</v>
          </cell>
          <cell r="I74"/>
          <cell r="J74"/>
          <cell r="K74">
            <v>78</v>
          </cell>
          <cell r="L74">
            <v>32</v>
          </cell>
          <cell r="M74">
            <v>52</v>
          </cell>
          <cell r="N74">
            <v>60</v>
          </cell>
          <cell r="O74">
            <v>43</v>
          </cell>
          <cell r="P74">
            <v>53</v>
          </cell>
          <cell r="Q74">
            <v>19</v>
          </cell>
          <cell r="R74">
            <v>44</v>
          </cell>
          <cell r="S74">
            <v>63</v>
          </cell>
          <cell r="T74">
            <v>52</v>
          </cell>
          <cell r="U74">
            <v>496</v>
          </cell>
        </row>
        <row r="75">
          <cell r="H75" t="str">
            <v>105449-P.S.R. TUNGA NORTE</v>
          </cell>
          <cell r="I75"/>
          <cell r="J75">
            <v>13</v>
          </cell>
          <cell r="K75">
            <v>38</v>
          </cell>
          <cell r="L75">
            <v>43</v>
          </cell>
          <cell r="M75">
            <v>27</v>
          </cell>
          <cell r="N75">
            <v>25</v>
          </cell>
          <cell r="O75">
            <v>16</v>
          </cell>
          <cell r="P75">
            <v>6</v>
          </cell>
          <cell r="Q75">
            <v>22</v>
          </cell>
          <cell r="R75">
            <v>19</v>
          </cell>
          <cell r="S75">
            <v>28</v>
          </cell>
          <cell r="T75">
            <v>16</v>
          </cell>
          <cell r="U75">
            <v>253</v>
          </cell>
        </row>
        <row r="76">
          <cell r="H76" t="str">
            <v>105485-P.S.R. PLAN DE HORNOS</v>
          </cell>
          <cell r="I76">
            <v>72</v>
          </cell>
          <cell r="J76"/>
          <cell r="K76">
            <v>139</v>
          </cell>
          <cell r="L76">
            <v>60</v>
          </cell>
          <cell r="M76">
            <v>68</v>
          </cell>
          <cell r="N76">
            <v>100</v>
          </cell>
          <cell r="O76">
            <v>84</v>
          </cell>
          <cell r="P76">
            <v>51</v>
          </cell>
          <cell r="Q76">
            <v>65</v>
          </cell>
          <cell r="R76">
            <v>115</v>
          </cell>
          <cell r="S76">
            <v>81</v>
          </cell>
          <cell r="T76">
            <v>50</v>
          </cell>
          <cell r="U76">
            <v>885</v>
          </cell>
        </row>
        <row r="77">
          <cell r="H77" t="str">
            <v>105486-P.S.R. TUNGA SUR</v>
          </cell>
          <cell r="I77">
            <v>30</v>
          </cell>
          <cell r="J77"/>
          <cell r="K77">
            <v>28</v>
          </cell>
          <cell r="L77">
            <v>21</v>
          </cell>
          <cell r="M77"/>
          <cell r="N77">
            <v>31</v>
          </cell>
          <cell r="O77">
            <v>36</v>
          </cell>
          <cell r="P77">
            <v>18</v>
          </cell>
          <cell r="Q77">
            <v>25</v>
          </cell>
          <cell r="R77">
            <v>30</v>
          </cell>
          <cell r="S77">
            <v>18</v>
          </cell>
          <cell r="T77">
            <v>35</v>
          </cell>
          <cell r="U77">
            <v>272</v>
          </cell>
        </row>
        <row r="78">
          <cell r="H78" t="str">
            <v>105487-P.S.R. CAÑAS UNO</v>
          </cell>
          <cell r="I78">
            <v>110</v>
          </cell>
          <cell r="J78"/>
          <cell r="K78">
            <v>169</v>
          </cell>
          <cell r="L78">
            <v>135</v>
          </cell>
          <cell r="M78">
            <v>103</v>
          </cell>
          <cell r="N78">
            <v>121</v>
          </cell>
          <cell r="O78">
            <v>124</v>
          </cell>
          <cell r="P78">
            <v>134</v>
          </cell>
          <cell r="Q78">
            <v>109</v>
          </cell>
          <cell r="R78">
            <v>135</v>
          </cell>
          <cell r="S78">
            <v>118</v>
          </cell>
          <cell r="T78">
            <v>110</v>
          </cell>
          <cell r="U78">
            <v>1368</v>
          </cell>
        </row>
        <row r="79">
          <cell r="H79" t="str">
            <v>105496-P.S.R. PINTACURA SUR</v>
          </cell>
          <cell r="I79">
            <v>15</v>
          </cell>
          <cell r="J79">
            <v>44</v>
          </cell>
          <cell r="K79">
            <v>21</v>
          </cell>
          <cell r="L79">
            <v>32</v>
          </cell>
          <cell r="M79">
            <v>33</v>
          </cell>
          <cell r="N79">
            <v>26</v>
          </cell>
          <cell r="O79">
            <v>50</v>
          </cell>
          <cell r="P79">
            <v>32</v>
          </cell>
          <cell r="Q79">
            <v>22</v>
          </cell>
          <cell r="R79">
            <v>29</v>
          </cell>
          <cell r="S79">
            <v>28</v>
          </cell>
          <cell r="T79">
            <v>24</v>
          </cell>
          <cell r="U79">
            <v>356</v>
          </cell>
        </row>
        <row r="80">
          <cell r="H80" t="str">
            <v>105504-P.S.R. SOCAVON</v>
          </cell>
          <cell r="I80">
            <v>23</v>
          </cell>
          <cell r="J80">
            <v>39</v>
          </cell>
          <cell r="K80">
            <v>17</v>
          </cell>
          <cell r="L80">
            <v>27</v>
          </cell>
          <cell r="M80">
            <v>39</v>
          </cell>
          <cell r="N80">
            <v>41</v>
          </cell>
          <cell r="O80">
            <v>45</v>
          </cell>
          <cell r="P80">
            <v>41</v>
          </cell>
          <cell r="Q80">
            <v>39</v>
          </cell>
          <cell r="R80">
            <v>33</v>
          </cell>
          <cell r="S80">
            <v>34</v>
          </cell>
          <cell r="T80">
            <v>24</v>
          </cell>
          <cell r="U80">
            <v>402</v>
          </cell>
        </row>
        <row r="81">
          <cell r="H81" t="str">
            <v>200366-CES. URBANO ILLAPEL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  <cell r="S81"/>
          <cell r="T81">
            <v>86</v>
          </cell>
          <cell r="U81">
            <v>86</v>
          </cell>
        </row>
        <row r="82">
          <cell r="H82" t="str">
            <v>Total 04201-ILLAPEL</v>
          </cell>
          <cell r="I82">
            <v>2863</v>
          </cell>
          <cell r="J82">
            <v>2384</v>
          </cell>
          <cell r="K82">
            <v>3673</v>
          </cell>
          <cell r="L82">
            <v>2862</v>
          </cell>
          <cell r="M82">
            <v>3451</v>
          </cell>
          <cell r="N82">
            <v>3245</v>
          </cell>
          <cell r="O82">
            <v>3906</v>
          </cell>
          <cell r="P82">
            <v>3468</v>
          </cell>
          <cell r="Q82">
            <v>2581</v>
          </cell>
          <cell r="R82">
            <v>2857</v>
          </cell>
          <cell r="S82">
            <v>2950</v>
          </cell>
          <cell r="T82">
            <v>3754</v>
          </cell>
          <cell r="U82">
            <v>37994</v>
          </cell>
        </row>
        <row r="83">
          <cell r="H83" t="str">
            <v>04202-CANELA</v>
          </cell>
          <cell r="I83"/>
          <cell r="J83"/>
          <cell r="K83"/>
          <cell r="L83"/>
          <cell r="M83"/>
          <cell r="N83"/>
          <cell r="O83"/>
          <cell r="P83"/>
          <cell r="Q83"/>
          <cell r="R83"/>
          <cell r="S83"/>
          <cell r="T83"/>
          <cell r="U83"/>
        </row>
        <row r="84">
          <cell r="H84" t="str">
            <v>105309-CES. RURAL CANELA</v>
          </cell>
          <cell r="I84">
            <v>641</v>
          </cell>
          <cell r="J84">
            <v>584</v>
          </cell>
          <cell r="K84">
            <v>694</v>
          </cell>
          <cell r="L84">
            <v>595</v>
          </cell>
          <cell r="M84">
            <v>768</v>
          </cell>
          <cell r="N84">
            <v>823</v>
          </cell>
          <cell r="O84">
            <v>706</v>
          </cell>
          <cell r="P84">
            <v>844</v>
          </cell>
          <cell r="Q84">
            <v>600</v>
          </cell>
          <cell r="R84">
            <v>796</v>
          </cell>
          <cell r="S84">
            <v>938</v>
          </cell>
          <cell r="T84">
            <v>742</v>
          </cell>
          <cell r="U84">
            <v>8731</v>
          </cell>
        </row>
        <row r="85">
          <cell r="H85" t="str">
            <v xml:space="preserve">105450-P.S.R. MINCHA NORTE            </v>
          </cell>
          <cell r="I85">
            <v>115</v>
          </cell>
          <cell r="J85">
            <v>54</v>
          </cell>
          <cell r="K85">
            <v>127</v>
          </cell>
          <cell r="L85">
            <v>60</v>
          </cell>
          <cell r="M85">
            <v>92</v>
          </cell>
          <cell r="N85">
            <v>84</v>
          </cell>
          <cell r="O85">
            <v>110</v>
          </cell>
          <cell r="P85">
            <v>186</v>
          </cell>
          <cell r="Q85">
            <v>68</v>
          </cell>
          <cell r="R85">
            <v>132</v>
          </cell>
          <cell r="S85">
            <v>119</v>
          </cell>
          <cell r="T85">
            <v>73</v>
          </cell>
          <cell r="U85">
            <v>1220</v>
          </cell>
        </row>
        <row r="86">
          <cell r="H86" t="str">
            <v>105451-P.S.R. AGUA FRIA</v>
          </cell>
          <cell r="I86">
            <v>32</v>
          </cell>
          <cell r="J86">
            <v>19</v>
          </cell>
          <cell r="K86">
            <v>15</v>
          </cell>
          <cell r="L86">
            <v>18</v>
          </cell>
          <cell r="M86">
            <v>31</v>
          </cell>
          <cell r="N86">
            <v>32</v>
          </cell>
          <cell r="O86">
            <v>31</v>
          </cell>
          <cell r="P86">
            <v>30</v>
          </cell>
          <cell r="Q86">
            <v>35</v>
          </cell>
          <cell r="R86">
            <v>32</v>
          </cell>
          <cell r="S86">
            <v>33</v>
          </cell>
          <cell r="T86">
            <v>34</v>
          </cell>
          <cell r="U86">
            <v>342</v>
          </cell>
        </row>
        <row r="87">
          <cell r="H87" t="str">
            <v>105482-P.S.R. CANELA ALTA</v>
          </cell>
          <cell r="I87">
            <v>34</v>
          </cell>
          <cell r="J87">
            <v>28</v>
          </cell>
          <cell r="K87">
            <v>30</v>
          </cell>
          <cell r="L87">
            <v>48</v>
          </cell>
          <cell r="M87">
            <v>78</v>
          </cell>
          <cell r="N87">
            <v>61</v>
          </cell>
          <cell r="O87">
            <v>32</v>
          </cell>
          <cell r="P87">
            <v>64</v>
          </cell>
          <cell r="Q87">
            <v>34</v>
          </cell>
          <cell r="R87">
            <v>64</v>
          </cell>
          <cell r="S87">
            <v>63</v>
          </cell>
          <cell r="T87">
            <v>15</v>
          </cell>
          <cell r="U87">
            <v>551</v>
          </cell>
        </row>
        <row r="88">
          <cell r="H88" t="str">
            <v>105483-P.S.R. LOS RULOS</v>
          </cell>
          <cell r="I88"/>
          <cell r="J88">
            <v>16</v>
          </cell>
          <cell r="K88"/>
          <cell r="L88">
            <v>37</v>
          </cell>
          <cell r="M88">
            <v>43</v>
          </cell>
          <cell r="N88">
            <v>14</v>
          </cell>
          <cell r="O88">
            <v>15</v>
          </cell>
          <cell r="P88">
            <v>27</v>
          </cell>
          <cell r="Q88">
            <v>14</v>
          </cell>
          <cell r="R88">
            <v>26</v>
          </cell>
          <cell r="S88">
            <v>15</v>
          </cell>
          <cell r="T88">
            <v>27</v>
          </cell>
          <cell r="U88">
            <v>234</v>
          </cell>
        </row>
        <row r="89">
          <cell r="H89" t="str">
            <v>105484-P.S.R. HUENTELAUQUEN</v>
          </cell>
          <cell r="I89">
            <v>61</v>
          </cell>
          <cell r="J89">
            <v>54</v>
          </cell>
          <cell r="K89">
            <v>52</v>
          </cell>
          <cell r="L89">
            <v>71</v>
          </cell>
          <cell r="M89">
            <v>36</v>
          </cell>
          <cell r="N89">
            <v>76</v>
          </cell>
          <cell r="O89">
            <v>55</v>
          </cell>
          <cell r="P89">
            <v>65</v>
          </cell>
          <cell r="Q89">
            <v>32</v>
          </cell>
          <cell r="R89">
            <v>58</v>
          </cell>
          <cell r="S89">
            <v>56</v>
          </cell>
          <cell r="T89">
            <v>50</v>
          </cell>
          <cell r="U89">
            <v>666</v>
          </cell>
        </row>
        <row r="90">
          <cell r="H90" t="str">
            <v>105488-P.S.R. ESPIRITU SANTO</v>
          </cell>
          <cell r="I90"/>
          <cell r="J90">
            <v>17</v>
          </cell>
          <cell r="K90"/>
          <cell r="L90"/>
          <cell r="M90"/>
          <cell r="N90">
            <v>14</v>
          </cell>
          <cell r="O90">
            <v>14</v>
          </cell>
          <cell r="P90"/>
          <cell r="Q90">
            <v>11</v>
          </cell>
          <cell r="R90">
            <v>14</v>
          </cell>
          <cell r="S90">
            <v>14</v>
          </cell>
          <cell r="T90">
            <v>9</v>
          </cell>
          <cell r="U90">
            <v>93</v>
          </cell>
        </row>
        <row r="91">
          <cell r="H91" t="str">
            <v>105493-P.S.R. MINCHA SUR</v>
          </cell>
          <cell r="I91">
            <v>14</v>
          </cell>
          <cell r="J91"/>
          <cell r="K91">
            <v>13</v>
          </cell>
          <cell r="L91">
            <v>28</v>
          </cell>
          <cell r="M91"/>
          <cell r="N91">
            <v>10</v>
          </cell>
          <cell r="O91">
            <v>16</v>
          </cell>
          <cell r="P91">
            <v>16</v>
          </cell>
          <cell r="Q91">
            <v>18</v>
          </cell>
          <cell r="R91">
            <v>18</v>
          </cell>
          <cell r="S91">
            <v>16</v>
          </cell>
          <cell r="T91">
            <v>13</v>
          </cell>
          <cell r="U91">
            <v>162</v>
          </cell>
        </row>
        <row r="92">
          <cell r="H92" t="str">
            <v>105497-P.S.R. JABONERIA</v>
          </cell>
          <cell r="I92">
            <v>18</v>
          </cell>
          <cell r="J92">
            <v>15</v>
          </cell>
          <cell r="K92"/>
          <cell r="L92">
            <v>16</v>
          </cell>
          <cell r="M92"/>
          <cell r="N92">
            <v>7</v>
          </cell>
          <cell r="O92">
            <v>9</v>
          </cell>
          <cell r="P92">
            <v>12</v>
          </cell>
          <cell r="Q92">
            <v>11</v>
          </cell>
          <cell r="R92"/>
          <cell r="S92">
            <v>7</v>
          </cell>
          <cell r="T92">
            <v>9</v>
          </cell>
          <cell r="U92">
            <v>104</v>
          </cell>
        </row>
        <row r="93">
          <cell r="H93" t="str">
            <v>105498-P.S.R. QUEBRADA DE LINARES</v>
          </cell>
          <cell r="I93"/>
          <cell r="J93">
            <v>13</v>
          </cell>
          <cell r="K93">
            <v>12</v>
          </cell>
          <cell r="L93"/>
          <cell r="M93"/>
          <cell r="N93">
            <v>17</v>
          </cell>
          <cell r="O93">
            <v>12</v>
          </cell>
          <cell r="P93">
            <v>13</v>
          </cell>
          <cell r="Q93">
            <v>10</v>
          </cell>
          <cell r="R93">
            <v>10</v>
          </cell>
          <cell r="S93">
            <v>11</v>
          </cell>
          <cell r="T93">
            <v>12</v>
          </cell>
          <cell r="U93">
            <v>110</v>
          </cell>
        </row>
        <row r="94">
          <cell r="H94" t="str">
            <v>Total 04202-CANELA</v>
          </cell>
          <cell r="I94">
            <v>915</v>
          </cell>
          <cell r="J94">
            <v>800</v>
          </cell>
          <cell r="K94">
            <v>943</v>
          </cell>
          <cell r="L94">
            <v>873</v>
          </cell>
          <cell r="M94">
            <v>1048</v>
          </cell>
          <cell r="N94">
            <v>1138</v>
          </cell>
          <cell r="O94">
            <v>1000</v>
          </cell>
          <cell r="P94">
            <v>1257</v>
          </cell>
          <cell r="Q94">
            <v>833</v>
          </cell>
          <cell r="R94">
            <v>1150</v>
          </cell>
          <cell r="S94">
            <v>1272</v>
          </cell>
          <cell r="T94">
            <v>984</v>
          </cell>
          <cell r="U94">
            <v>12213</v>
          </cell>
        </row>
        <row r="95">
          <cell r="H95" t="str">
            <v>04203-LOS VILOS</v>
          </cell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  <cell r="T95"/>
          <cell r="U95"/>
        </row>
        <row r="96">
          <cell r="H96" t="str">
            <v>105108-HOSPITAL LOS VILOS</v>
          </cell>
          <cell r="I96">
            <v>1731</v>
          </cell>
          <cell r="J96">
            <v>2006</v>
          </cell>
          <cell r="K96">
            <v>2322</v>
          </cell>
          <cell r="L96">
            <v>1782</v>
          </cell>
          <cell r="M96">
            <v>2370</v>
          </cell>
          <cell r="N96">
            <v>2037</v>
          </cell>
          <cell r="O96">
            <v>2431</v>
          </cell>
          <cell r="P96">
            <v>2141</v>
          </cell>
          <cell r="Q96">
            <v>2008</v>
          </cell>
          <cell r="R96">
            <v>2298</v>
          </cell>
          <cell r="S96">
            <v>1971</v>
          </cell>
          <cell r="T96">
            <v>1111</v>
          </cell>
          <cell r="U96">
            <v>24208</v>
          </cell>
        </row>
        <row r="97">
          <cell r="H97" t="str">
            <v xml:space="preserve">105478-P.S.R. CAIMANES                   </v>
          </cell>
          <cell r="I97">
            <v>57</v>
          </cell>
          <cell r="J97">
            <v>114</v>
          </cell>
          <cell r="K97">
            <v>105</v>
          </cell>
          <cell r="L97">
            <v>74</v>
          </cell>
          <cell r="M97">
            <v>112</v>
          </cell>
          <cell r="N97">
            <v>157</v>
          </cell>
          <cell r="O97">
            <v>103</v>
          </cell>
          <cell r="P97">
            <v>194</v>
          </cell>
          <cell r="Q97">
            <v>85</v>
          </cell>
          <cell r="R97">
            <v>84</v>
          </cell>
          <cell r="S97">
            <v>230</v>
          </cell>
          <cell r="T97">
            <v>295</v>
          </cell>
          <cell r="U97">
            <v>1610</v>
          </cell>
        </row>
        <row r="98">
          <cell r="H98" t="str">
            <v>105479-P.S.R. GUANGUALI</v>
          </cell>
          <cell r="I98"/>
          <cell r="J98">
            <v>14</v>
          </cell>
          <cell r="K98">
            <v>56</v>
          </cell>
          <cell r="L98">
            <v>31</v>
          </cell>
          <cell r="M98">
            <v>47</v>
          </cell>
          <cell r="N98">
            <v>60</v>
          </cell>
          <cell r="O98">
            <v>41</v>
          </cell>
          <cell r="P98">
            <v>56</v>
          </cell>
          <cell r="Q98">
            <v>37</v>
          </cell>
          <cell r="R98">
            <v>44</v>
          </cell>
          <cell r="S98">
            <v>33</v>
          </cell>
          <cell r="T98">
            <v>27</v>
          </cell>
          <cell r="U98">
            <v>446</v>
          </cell>
        </row>
        <row r="99">
          <cell r="H99" t="str">
            <v>105480-P.S.R. QUILIMARI</v>
          </cell>
          <cell r="I99">
            <v>51</v>
          </cell>
          <cell r="J99">
            <v>71</v>
          </cell>
          <cell r="K99">
            <v>122</v>
          </cell>
          <cell r="L99">
            <v>51</v>
          </cell>
          <cell r="M99">
            <v>117</v>
          </cell>
          <cell r="N99">
            <v>129</v>
          </cell>
          <cell r="O99">
            <v>96</v>
          </cell>
          <cell r="P99">
            <v>116</v>
          </cell>
          <cell r="Q99">
            <v>57</v>
          </cell>
          <cell r="R99">
            <v>39</v>
          </cell>
          <cell r="S99">
            <v>164</v>
          </cell>
          <cell r="T99">
            <v>126</v>
          </cell>
          <cell r="U99">
            <v>1139</v>
          </cell>
        </row>
        <row r="100">
          <cell r="H100" t="str">
            <v>105481-P.S.R. TILAMA</v>
          </cell>
          <cell r="I100">
            <v>9</v>
          </cell>
          <cell r="J100">
            <v>12</v>
          </cell>
          <cell r="K100">
            <v>9</v>
          </cell>
          <cell r="L100">
            <v>9</v>
          </cell>
          <cell r="M100">
            <v>28</v>
          </cell>
          <cell r="N100">
            <v>29</v>
          </cell>
          <cell r="O100">
            <v>22</v>
          </cell>
          <cell r="P100">
            <v>31</v>
          </cell>
          <cell r="Q100">
            <v>9</v>
          </cell>
          <cell r="R100">
            <v>12</v>
          </cell>
          <cell r="S100">
            <v>32</v>
          </cell>
          <cell r="T100">
            <v>21</v>
          </cell>
          <cell r="U100">
            <v>223</v>
          </cell>
        </row>
        <row r="101">
          <cell r="H101" t="str">
            <v>105511-P.S.R. LOS CONDORES</v>
          </cell>
          <cell r="I101"/>
          <cell r="J101">
            <v>43</v>
          </cell>
          <cell r="K101">
            <v>69</v>
          </cell>
          <cell r="L101">
            <v>26</v>
          </cell>
          <cell r="M101">
            <v>26</v>
          </cell>
          <cell r="N101">
            <v>38</v>
          </cell>
          <cell r="O101">
            <v>44</v>
          </cell>
          <cell r="P101">
            <v>48</v>
          </cell>
          <cell r="Q101">
            <v>39</v>
          </cell>
          <cell r="R101">
            <v>23</v>
          </cell>
          <cell r="S101">
            <v>59</v>
          </cell>
          <cell r="T101">
            <v>77</v>
          </cell>
          <cell r="U101">
            <v>492</v>
          </cell>
        </row>
        <row r="102">
          <cell r="H102" t="str">
            <v>Total 04203-LOS VILOS</v>
          </cell>
          <cell r="I102">
            <v>1848</v>
          </cell>
          <cell r="J102">
            <v>2260</v>
          </cell>
          <cell r="K102">
            <v>2683</v>
          </cell>
          <cell r="L102">
            <v>1973</v>
          </cell>
          <cell r="M102">
            <v>2700</v>
          </cell>
          <cell r="N102">
            <v>2450</v>
          </cell>
          <cell r="O102">
            <v>2737</v>
          </cell>
          <cell r="P102">
            <v>2586</v>
          </cell>
          <cell r="Q102">
            <v>2235</v>
          </cell>
          <cell r="R102">
            <v>2500</v>
          </cell>
          <cell r="S102">
            <v>2489</v>
          </cell>
          <cell r="T102">
            <v>1657</v>
          </cell>
          <cell r="U102">
            <v>28118</v>
          </cell>
        </row>
        <row r="103">
          <cell r="H103" t="str">
            <v>04204-SALAMANCA</v>
          </cell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</row>
        <row r="104">
          <cell r="H104" t="str">
            <v>105104-HOSPITAL SALAMANCA</v>
          </cell>
          <cell r="I104">
            <v>1566</v>
          </cell>
          <cell r="J104">
            <v>1451</v>
          </cell>
          <cell r="K104">
            <v>1331</v>
          </cell>
          <cell r="L104">
            <v>1307</v>
          </cell>
          <cell r="M104">
            <v>1555</v>
          </cell>
          <cell r="N104">
            <v>1089</v>
          </cell>
          <cell r="O104">
            <v>1603</v>
          </cell>
          <cell r="P104">
            <v>1387</v>
          </cell>
          <cell r="Q104">
            <v>1277</v>
          </cell>
          <cell r="R104">
            <v>1508</v>
          </cell>
          <cell r="S104">
            <v>1743</v>
          </cell>
          <cell r="T104">
            <v>1442</v>
          </cell>
          <cell r="U104">
            <v>17259</v>
          </cell>
        </row>
        <row r="105">
          <cell r="H105" t="str">
            <v xml:space="preserve">105452-P.S.R. CUNCUMEN                 </v>
          </cell>
          <cell r="I105">
            <v>221</v>
          </cell>
          <cell r="J105">
            <v>362</v>
          </cell>
          <cell r="K105">
            <v>427</v>
          </cell>
          <cell r="L105">
            <v>289</v>
          </cell>
          <cell r="M105">
            <v>294</v>
          </cell>
          <cell r="N105">
            <v>498</v>
          </cell>
          <cell r="O105">
            <v>529</v>
          </cell>
          <cell r="P105">
            <v>405</v>
          </cell>
          <cell r="Q105">
            <v>652</v>
          </cell>
          <cell r="R105">
            <v>524</v>
          </cell>
          <cell r="S105">
            <v>501</v>
          </cell>
          <cell r="T105">
            <v>579</v>
          </cell>
          <cell r="U105">
            <v>5281</v>
          </cell>
        </row>
        <row r="106">
          <cell r="H106" t="str">
            <v>105453-P.S.R. TRANQUILLA</v>
          </cell>
          <cell r="I106">
            <v>43</v>
          </cell>
          <cell r="J106">
            <v>46</v>
          </cell>
          <cell r="K106">
            <v>82</v>
          </cell>
          <cell r="L106">
            <v>35</v>
          </cell>
          <cell r="M106">
            <v>38</v>
          </cell>
          <cell r="N106">
            <v>49</v>
          </cell>
          <cell r="O106">
            <v>77</v>
          </cell>
          <cell r="P106">
            <v>89</v>
          </cell>
          <cell r="Q106">
            <v>64</v>
          </cell>
          <cell r="R106">
            <v>77</v>
          </cell>
          <cell r="S106">
            <v>64</v>
          </cell>
          <cell r="T106">
            <v>32</v>
          </cell>
          <cell r="U106">
            <v>696</v>
          </cell>
        </row>
        <row r="107">
          <cell r="H107" t="str">
            <v>105454-P.S.R. CUNLAGUA</v>
          </cell>
          <cell r="I107">
            <v>20</v>
          </cell>
          <cell r="J107">
            <v>16</v>
          </cell>
          <cell r="K107">
            <v>37</v>
          </cell>
          <cell r="L107">
            <v>47</v>
          </cell>
          <cell r="M107"/>
          <cell r="N107">
            <v>49</v>
          </cell>
          <cell r="O107">
            <v>61</v>
          </cell>
          <cell r="P107">
            <v>35</v>
          </cell>
          <cell r="Q107">
            <v>53</v>
          </cell>
          <cell r="R107">
            <v>55</v>
          </cell>
          <cell r="S107">
            <v>49</v>
          </cell>
          <cell r="T107">
            <v>36</v>
          </cell>
          <cell r="U107">
            <v>458</v>
          </cell>
        </row>
        <row r="108">
          <cell r="H108" t="str">
            <v>105455-P.S.R. CHILLEPIN</v>
          </cell>
          <cell r="I108">
            <v>19</v>
          </cell>
          <cell r="J108">
            <v>51</v>
          </cell>
          <cell r="K108">
            <v>92</v>
          </cell>
          <cell r="L108">
            <v>31</v>
          </cell>
          <cell r="M108">
            <v>87</v>
          </cell>
          <cell r="N108">
            <v>39</v>
          </cell>
          <cell r="O108">
            <v>47</v>
          </cell>
          <cell r="P108">
            <v>75</v>
          </cell>
          <cell r="Q108">
            <v>98</v>
          </cell>
          <cell r="R108">
            <v>45</v>
          </cell>
          <cell r="S108">
            <v>87</v>
          </cell>
          <cell r="T108">
            <v>52</v>
          </cell>
          <cell r="U108">
            <v>723</v>
          </cell>
        </row>
        <row r="109">
          <cell r="H109" t="str">
            <v>105456-P.S.R. LLIMPO</v>
          </cell>
          <cell r="I109">
            <v>43</v>
          </cell>
          <cell r="J109">
            <v>47</v>
          </cell>
          <cell r="K109">
            <v>85</v>
          </cell>
          <cell r="L109">
            <v>51</v>
          </cell>
          <cell r="M109">
            <v>76</v>
          </cell>
          <cell r="N109">
            <v>116</v>
          </cell>
          <cell r="O109">
            <v>111</v>
          </cell>
          <cell r="P109">
            <v>93</v>
          </cell>
          <cell r="Q109">
            <v>114</v>
          </cell>
          <cell r="R109">
            <v>102</v>
          </cell>
          <cell r="S109">
            <v>119</v>
          </cell>
          <cell r="T109">
            <v>111</v>
          </cell>
          <cell r="U109">
            <v>1068</v>
          </cell>
        </row>
        <row r="110">
          <cell r="H110" t="str">
            <v>105457-P.S.R. SAN AGUSTIN</v>
          </cell>
          <cell r="I110">
            <v>42</v>
          </cell>
          <cell r="J110">
            <v>38</v>
          </cell>
          <cell r="K110">
            <v>20</v>
          </cell>
          <cell r="L110">
            <v>31</v>
          </cell>
          <cell r="M110">
            <v>27</v>
          </cell>
          <cell r="N110">
            <v>76</v>
          </cell>
          <cell r="O110">
            <v>55</v>
          </cell>
          <cell r="P110">
            <v>32</v>
          </cell>
          <cell r="Q110">
            <v>104</v>
          </cell>
          <cell r="R110">
            <v>51</v>
          </cell>
          <cell r="S110">
            <v>76</v>
          </cell>
          <cell r="T110">
            <v>46</v>
          </cell>
          <cell r="U110">
            <v>598</v>
          </cell>
        </row>
        <row r="111">
          <cell r="H111" t="str">
            <v>105458-P.S.R. TAHUINCO</v>
          </cell>
          <cell r="I111">
            <v>18</v>
          </cell>
          <cell r="J111">
            <v>21</v>
          </cell>
          <cell r="K111">
            <v>43</v>
          </cell>
          <cell r="L111">
            <v>33</v>
          </cell>
          <cell r="M111">
            <v>37</v>
          </cell>
          <cell r="N111">
            <v>43</v>
          </cell>
          <cell r="O111">
            <v>71</v>
          </cell>
          <cell r="P111">
            <v>66</v>
          </cell>
          <cell r="Q111">
            <v>88</v>
          </cell>
          <cell r="R111">
            <v>21</v>
          </cell>
          <cell r="S111">
            <v>49</v>
          </cell>
          <cell r="T111">
            <v>88</v>
          </cell>
          <cell r="U111">
            <v>578</v>
          </cell>
        </row>
        <row r="112">
          <cell r="H112" t="str">
            <v>105491-P.S.R. QUELEN BAJO</v>
          </cell>
          <cell r="I112">
            <v>38</v>
          </cell>
          <cell r="J112">
            <v>62</v>
          </cell>
          <cell r="K112">
            <v>87</v>
          </cell>
          <cell r="L112">
            <v>50</v>
          </cell>
          <cell r="M112">
            <v>71</v>
          </cell>
          <cell r="N112">
            <v>151</v>
          </cell>
          <cell r="O112">
            <v>56</v>
          </cell>
          <cell r="P112">
            <v>81</v>
          </cell>
          <cell r="Q112">
            <v>52</v>
          </cell>
          <cell r="R112">
            <v>75</v>
          </cell>
          <cell r="S112">
            <v>113</v>
          </cell>
          <cell r="T112"/>
          <cell r="U112">
            <v>836</v>
          </cell>
        </row>
        <row r="113">
          <cell r="H113" t="str">
            <v>105492-P.S.R. CAMISA</v>
          </cell>
          <cell r="I113">
            <v>29</v>
          </cell>
          <cell r="J113">
            <v>82</v>
          </cell>
          <cell r="K113">
            <v>49</v>
          </cell>
          <cell r="L113">
            <v>52</v>
          </cell>
          <cell r="M113">
            <v>39</v>
          </cell>
          <cell r="N113">
            <v>108</v>
          </cell>
          <cell r="O113">
            <v>97</v>
          </cell>
          <cell r="P113">
            <v>52</v>
          </cell>
          <cell r="Q113">
            <v>113</v>
          </cell>
          <cell r="R113">
            <v>86</v>
          </cell>
          <cell r="S113">
            <v>68</v>
          </cell>
          <cell r="T113">
            <v>79</v>
          </cell>
          <cell r="U113">
            <v>854</v>
          </cell>
        </row>
        <row r="114">
          <cell r="H114" t="str">
            <v>105501-P.S.R. ARBOLEDA GRANDE</v>
          </cell>
          <cell r="I114">
            <v>50</v>
          </cell>
          <cell r="J114">
            <v>45</v>
          </cell>
          <cell r="K114">
            <v>85</v>
          </cell>
          <cell r="L114">
            <v>45</v>
          </cell>
          <cell r="M114">
            <v>64</v>
          </cell>
          <cell r="N114">
            <v>100</v>
          </cell>
          <cell r="O114">
            <v>41</v>
          </cell>
          <cell r="P114">
            <v>95</v>
          </cell>
          <cell r="Q114">
            <v>110</v>
          </cell>
          <cell r="R114">
            <v>64</v>
          </cell>
          <cell r="S114">
            <v>113</v>
          </cell>
          <cell r="T114">
            <v>134</v>
          </cell>
          <cell r="U114">
            <v>946</v>
          </cell>
        </row>
        <row r="115">
          <cell r="H115" t="str">
            <v>Total 04204-SALAMANCA</v>
          </cell>
          <cell r="I115">
            <v>2089</v>
          </cell>
          <cell r="J115">
            <v>2221</v>
          </cell>
          <cell r="K115">
            <v>2338</v>
          </cell>
          <cell r="L115">
            <v>1971</v>
          </cell>
          <cell r="M115">
            <v>2288</v>
          </cell>
          <cell r="N115">
            <v>2318</v>
          </cell>
          <cell r="O115">
            <v>2748</v>
          </cell>
          <cell r="P115">
            <v>2410</v>
          </cell>
          <cell r="Q115">
            <v>2725</v>
          </cell>
          <cell r="R115">
            <v>2608</v>
          </cell>
          <cell r="S115">
            <v>2982</v>
          </cell>
          <cell r="T115">
            <v>2599</v>
          </cell>
          <cell r="U115">
            <v>29297</v>
          </cell>
        </row>
        <row r="116">
          <cell r="H116" t="str">
            <v>04301-OVALLE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  <cell r="T116"/>
          <cell r="U116"/>
        </row>
        <row r="117">
          <cell r="H117" t="str">
            <v>105102-HOSPITAL OVALLE</v>
          </cell>
          <cell r="I117">
            <v>6</v>
          </cell>
          <cell r="J117">
            <v>42</v>
          </cell>
          <cell r="K117">
            <v>43</v>
          </cell>
          <cell r="L117">
            <v>24</v>
          </cell>
          <cell r="M117">
            <v>36</v>
          </cell>
          <cell r="N117"/>
          <cell r="O117">
            <v>43</v>
          </cell>
          <cell r="P117">
            <v>40</v>
          </cell>
          <cell r="Q117">
            <v>36</v>
          </cell>
          <cell r="R117">
            <v>56</v>
          </cell>
          <cell r="S117">
            <v>48</v>
          </cell>
          <cell r="T117">
            <v>20</v>
          </cell>
          <cell r="U117">
            <v>394</v>
          </cell>
        </row>
        <row r="118">
          <cell r="H118" t="str">
            <v>105315-CES. RURAL C. DE TAMAYA</v>
          </cell>
          <cell r="I118">
            <v>726</v>
          </cell>
          <cell r="J118">
            <v>710</v>
          </cell>
          <cell r="K118">
            <v>616</v>
          </cell>
          <cell r="L118">
            <v>769</v>
          </cell>
          <cell r="M118">
            <v>819</v>
          </cell>
          <cell r="N118">
            <v>880</v>
          </cell>
          <cell r="O118">
            <v>646</v>
          </cell>
          <cell r="P118">
            <v>815</v>
          </cell>
          <cell r="Q118">
            <v>453</v>
          </cell>
          <cell r="R118">
            <v>636</v>
          </cell>
          <cell r="S118">
            <v>428</v>
          </cell>
          <cell r="T118">
            <v>583</v>
          </cell>
          <cell r="U118">
            <v>8081</v>
          </cell>
        </row>
        <row r="119">
          <cell r="H119" t="str">
            <v>105317-CES. JORGE JORDAN D.</v>
          </cell>
          <cell r="I119">
            <v>1326</v>
          </cell>
          <cell r="J119">
            <v>1036</v>
          </cell>
          <cell r="K119">
            <v>1750</v>
          </cell>
          <cell r="L119">
            <v>1874</v>
          </cell>
          <cell r="M119">
            <v>1699</v>
          </cell>
          <cell r="N119">
            <v>1705</v>
          </cell>
          <cell r="O119">
            <v>1596</v>
          </cell>
          <cell r="P119">
            <v>2307</v>
          </cell>
          <cell r="Q119">
            <v>1437</v>
          </cell>
          <cell r="R119">
            <v>1860</v>
          </cell>
          <cell r="S119">
            <v>1233</v>
          </cell>
          <cell r="T119">
            <v>1569</v>
          </cell>
          <cell r="U119">
            <v>19392</v>
          </cell>
        </row>
        <row r="120">
          <cell r="H120" t="str">
            <v>105322-CES. MARCOS MACUADA</v>
          </cell>
          <cell r="I120">
            <v>2375</v>
          </cell>
          <cell r="J120">
            <v>2450</v>
          </cell>
          <cell r="K120">
            <v>3098</v>
          </cell>
          <cell r="L120">
            <v>2632</v>
          </cell>
          <cell r="M120">
            <v>2586</v>
          </cell>
          <cell r="N120">
            <v>2912</v>
          </cell>
          <cell r="O120">
            <v>2510</v>
          </cell>
          <cell r="P120">
            <v>2527</v>
          </cell>
          <cell r="Q120">
            <v>2276</v>
          </cell>
          <cell r="R120">
            <v>3082</v>
          </cell>
          <cell r="S120">
            <v>2564</v>
          </cell>
          <cell r="T120">
            <v>2781</v>
          </cell>
          <cell r="U120">
            <v>31793</v>
          </cell>
        </row>
        <row r="121">
          <cell r="H121" t="str">
            <v>105324-CES. SOTAQUI</v>
          </cell>
          <cell r="I121">
            <v>298</v>
          </cell>
          <cell r="J121">
            <v>132</v>
          </cell>
          <cell r="K121">
            <v>496</v>
          </cell>
          <cell r="L121">
            <v>716</v>
          </cell>
          <cell r="M121">
            <v>699</v>
          </cell>
          <cell r="N121">
            <v>762</v>
          </cell>
          <cell r="O121">
            <v>548</v>
          </cell>
          <cell r="P121">
            <v>610</v>
          </cell>
          <cell r="Q121">
            <v>448</v>
          </cell>
          <cell r="R121">
            <v>740</v>
          </cell>
          <cell r="S121">
            <v>448</v>
          </cell>
          <cell r="T121">
            <v>671</v>
          </cell>
          <cell r="U121">
            <v>6568</v>
          </cell>
        </row>
        <row r="122">
          <cell r="H122" t="str">
            <v>105415-P.S.R. BARRAZA</v>
          </cell>
          <cell r="I122">
            <v>28</v>
          </cell>
          <cell r="J122">
            <v>82</v>
          </cell>
          <cell r="K122">
            <v>113</v>
          </cell>
          <cell r="L122">
            <v>75</v>
          </cell>
          <cell r="M122">
            <v>75</v>
          </cell>
          <cell r="N122">
            <v>57</v>
          </cell>
          <cell r="O122">
            <v>45</v>
          </cell>
          <cell r="P122">
            <v>101</v>
          </cell>
          <cell r="Q122">
            <v>110</v>
          </cell>
          <cell r="R122">
            <v>58</v>
          </cell>
          <cell r="S122">
            <v>28</v>
          </cell>
          <cell r="T122">
            <v>126</v>
          </cell>
          <cell r="U122">
            <v>898</v>
          </cell>
        </row>
        <row r="123">
          <cell r="H123" t="str">
            <v xml:space="preserve">105416-P.S.R. CAMARICO                  </v>
          </cell>
          <cell r="I123">
            <v>41</v>
          </cell>
          <cell r="J123">
            <v>213</v>
          </cell>
          <cell r="K123">
            <v>354</v>
          </cell>
          <cell r="L123">
            <v>263</v>
          </cell>
          <cell r="M123">
            <v>169</v>
          </cell>
          <cell r="N123">
            <v>213</v>
          </cell>
          <cell r="O123">
            <v>190</v>
          </cell>
          <cell r="P123">
            <v>282</v>
          </cell>
          <cell r="Q123">
            <v>104</v>
          </cell>
          <cell r="R123">
            <v>188</v>
          </cell>
          <cell r="S123">
            <v>175</v>
          </cell>
          <cell r="T123">
            <v>170</v>
          </cell>
          <cell r="U123">
            <v>2362</v>
          </cell>
        </row>
        <row r="124">
          <cell r="H124" t="str">
            <v>105417-P.S.R. ALCONES BAJOS</v>
          </cell>
          <cell r="I124">
            <v>96</v>
          </cell>
          <cell r="J124">
            <v>146</v>
          </cell>
          <cell r="K124">
            <v>167</v>
          </cell>
          <cell r="L124">
            <v>150</v>
          </cell>
          <cell r="M124">
            <v>168</v>
          </cell>
          <cell r="N124">
            <v>132</v>
          </cell>
          <cell r="O124">
            <v>111</v>
          </cell>
          <cell r="P124">
            <v>128</v>
          </cell>
          <cell r="Q124">
            <v>105</v>
          </cell>
          <cell r="R124">
            <v>145</v>
          </cell>
          <cell r="S124">
            <v>102</v>
          </cell>
          <cell r="T124">
            <v>88</v>
          </cell>
          <cell r="U124">
            <v>1538</v>
          </cell>
        </row>
        <row r="125">
          <cell r="H125" t="str">
            <v>105419-P.S.R. LAS SOSSAS</v>
          </cell>
          <cell r="I125"/>
          <cell r="J125">
            <v>26</v>
          </cell>
          <cell r="K125">
            <v>31</v>
          </cell>
          <cell r="L125">
            <v>13</v>
          </cell>
          <cell r="M125">
            <v>40</v>
          </cell>
          <cell r="N125">
            <v>35</v>
          </cell>
          <cell r="O125">
            <v>47</v>
          </cell>
          <cell r="P125">
            <v>32</v>
          </cell>
          <cell r="Q125">
            <v>24</v>
          </cell>
          <cell r="R125">
            <v>49</v>
          </cell>
          <cell r="S125">
            <v>31</v>
          </cell>
          <cell r="T125">
            <v>45</v>
          </cell>
          <cell r="U125">
            <v>373</v>
          </cell>
        </row>
        <row r="126">
          <cell r="H126" t="str">
            <v>105420-P.S.R. LIMARI</v>
          </cell>
          <cell r="I126">
            <v>35</v>
          </cell>
          <cell r="J126">
            <v>74</v>
          </cell>
          <cell r="K126">
            <v>148</v>
          </cell>
          <cell r="L126">
            <v>157</v>
          </cell>
          <cell r="M126">
            <v>215</v>
          </cell>
          <cell r="N126">
            <v>274</v>
          </cell>
          <cell r="O126">
            <v>193</v>
          </cell>
          <cell r="P126">
            <v>317</v>
          </cell>
          <cell r="Q126"/>
          <cell r="R126"/>
          <cell r="S126"/>
          <cell r="T126"/>
          <cell r="U126">
            <v>1413</v>
          </cell>
        </row>
        <row r="127">
          <cell r="H127" t="str">
            <v>105422-P.S.R. HORNILLOS</v>
          </cell>
          <cell r="I127">
            <v>48</v>
          </cell>
          <cell r="J127">
            <v>9</v>
          </cell>
          <cell r="K127">
            <v>52</v>
          </cell>
          <cell r="L127">
            <v>48</v>
          </cell>
          <cell r="M127">
            <v>20</v>
          </cell>
          <cell r="N127">
            <v>35</v>
          </cell>
          <cell r="O127">
            <v>30</v>
          </cell>
          <cell r="P127">
            <v>58</v>
          </cell>
          <cell r="Q127">
            <v>39</v>
          </cell>
          <cell r="R127">
            <v>14</v>
          </cell>
          <cell r="S127">
            <v>46</v>
          </cell>
          <cell r="T127">
            <v>22</v>
          </cell>
          <cell r="U127">
            <v>421</v>
          </cell>
        </row>
        <row r="128">
          <cell r="H128" t="str">
            <v>105437-P.S.R. CHALINGA</v>
          </cell>
          <cell r="I128">
            <v>36</v>
          </cell>
          <cell r="J128">
            <v>22</v>
          </cell>
          <cell r="K128">
            <v>87</v>
          </cell>
          <cell r="L128">
            <v>111</v>
          </cell>
          <cell r="M128">
            <v>27</v>
          </cell>
          <cell r="N128">
            <v>126</v>
          </cell>
          <cell r="O128">
            <v>29</v>
          </cell>
          <cell r="P128">
            <v>107</v>
          </cell>
          <cell r="Q128">
            <v>95</v>
          </cell>
          <cell r="R128">
            <v>121</v>
          </cell>
          <cell r="S128">
            <v>72</v>
          </cell>
          <cell r="T128">
            <v>91</v>
          </cell>
          <cell r="U128">
            <v>924</v>
          </cell>
        </row>
        <row r="129">
          <cell r="H129" t="str">
            <v>105439-P.S.R. CERRO BLANCO</v>
          </cell>
          <cell r="I129">
            <v>34</v>
          </cell>
          <cell r="J129">
            <v>38</v>
          </cell>
          <cell r="K129">
            <v>35</v>
          </cell>
          <cell r="L129">
            <v>27</v>
          </cell>
          <cell r="M129">
            <v>11</v>
          </cell>
          <cell r="N129">
            <v>26</v>
          </cell>
          <cell r="O129">
            <v>21</v>
          </cell>
          <cell r="P129">
            <v>15</v>
          </cell>
          <cell r="Q129">
            <v>15</v>
          </cell>
          <cell r="R129">
            <v>68</v>
          </cell>
          <cell r="S129">
            <v>30</v>
          </cell>
          <cell r="T129">
            <v>22</v>
          </cell>
          <cell r="U129">
            <v>342</v>
          </cell>
        </row>
        <row r="130">
          <cell r="H130" t="str">
            <v>105507-P.S.R. HUAMALATA</v>
          </cell>
          <cell r="I130">
            <v>83</v>
          </cell>
          <cell r="J130">
            <v>105</v>
          </cell>
          <cell r="K130">
            <v>129</v>
          </cell>
          <cell r="L130">
            <v>119</v>
          </cell>
          <cell r="M130">
            <v>123</v>
          </cell>
          <cell r="N130">
            <v>119</v>
          </cell>
          <cell r="O130">
            <v>90</v>
          </cell>
          <cell r="P130">
            <v>178</v>
          </cell>
          <cell r="Q130">
            <v>66</v>
          </cell>
          <cell r="R130">
            <v>165</v>
          </cell>
          <cell r="S130">
            <v>130</v>
          </cell>
          <cell r="T130">
            <v>187</v>
          </cell>
          <cell r="U130">
            <v>1494</v>
          </cell>
        </row>
        <row r="131">
          <cell r="H131" t="str">
            <v>105510-P.S.R. RECOLETA</v>
          </cell>
          <cell r="I131">
            <v>114</v>
          </cell>
          <cell r="J131">
            <v>127</v>
          </cell>
          <cell r="K131">
            <v>221</v>
          </cell>
          <cell r="L131">
            <v>159</v>
          </cell>
          <cell r="M131">
            <v>131</v>
          </cell>
          <cell r="N131">
            <v>182</v>
          </cell>
          <cell r="O131">
            <v>113</v>
          </cell>
          <cell r="P131">
            <v>118</v>
          </cell>
          <cell r="Q131">
            <v>104</v>
          </cell>
          <cell r="R131">
            <v>145</v>
          </cell>
          <cell r="S131">
            <v>72</v>
          </cell>
          <cell r="T131">
            <v>177</v>
          </cell>
          <cell r="U131">
            <v>1663</v>
          </cell>
        </row>
        <row r="132">
          <cell r="H132" t="str">
            <v>105722-CECOF SAN JOSE DE LA DEHESA</v>
          </cell>
          <cell r="I132">
            <v>158</v>
          </cell>
          <cell r="J132">
            <v>168</v>
          </cell>
          <cell r="K132">
            <v>78</v>
          </cell>
          <cell r="L132">
            <v>137</v>
          </cell>
          <cell r="M132">
            <v>1442</v>
          </cell>
          <cell r="N132">
            <v>589</v>
          </cell>
          <cell r="O132">
            <v>394</v>
          </cell>
          <cell r="P132">
            <v>512</v>
          </cell>
          <cell r="Q132">
            <v>231</v>
          </cell>
          <cell r="R132">
            <v>471</v>
          </cell>
          <cell r="S132">
            <v>268</v>
          </cell>
          <cell r="T132">
            <v>279</v>
          </cell>
          <cell r="U132">
            <v>4727</v>
          </cell>
        </row>
        <row r="133">
          <cell r="H133" t="str">
            <v>105723-CECOF LIMARI</v>
          </cell>
          <cell r="I133">
            <v>250</v>
          </cell>
          <cell r="J133">
            <v>378</v>
          </cell>
          <cell r="K133">
            <v>337</v>
          </cell>
          <cell r="L133">
            <v>359</v>
          </cell>
          <cell r="M133">
            <v>241</v>
          </cell>
          <cell r="N133">
            <v>271</v>
          </cell>
          <cell r="O133">
            <v>284</v>
          </cell>
          <cell r="P133">
            <v>253</v>
          </cell>
          <cell r="Q133">
            <v>191</v>
          </cell>
          <cell r="R133">
            <v>262</v>
          </cell>
          <cell r="S133">
            <v>100</v>
          </cell>
          <cell r="T133">
            <v>254</v>
          </cell>
          <cell r="U133">
            <v>3180</v>
          </cell>
        </row>
        <row r="134">
          <cell r="H134" t="str">
            <v>200258-CECOF LOS COPIHUES</v>
          </cell>
          <cell r="I134">
            <v>289</v>
          </cell>
          <cell r="J134">
            <v>275</v>
          </cell>
          <cell r="K134">
            <v>236</v>
          </cell>
          <cell r="L134">
            <v>138</v>
          </cell>
          <cell r="M134">
            <v>280</v>
          </cell>
          <cell r="N134">
            <v>385</v>
          </cell>
          <cell r="O134">
            <v>302</v>
          </cell>
          <cell r="P134">
            <v>457</v>
          </cell>
          <cell r="Q134">
            <v>251</v>
          </cell>
          <cell r="R134">
            <v>303</v>
          </cell>
          <cell r="S134">
            <v>264</v>
          </cell>
          <cell r="T134">
            <v>377</v>
          </cell>
          <cell r="U134">
            <v>3557</v>
          </cell>
        </row>
        <row r="135">
          <cell r="H135" t="str">
            <v>200367-CECOF COLONIA LIMARÍ</v>
          </cell>
          <cell r="I135"/>
          <cell r="J135"/>
          <cell r="K135"/>
          <cell r="L135"/>
          <cell r="M135"/>
          <cell r="N135"/>
          <cell r="O135"/>
          <cell r="P135"/>
          <cell r="Q135">
            <v>221</v>
          </cell>
          <cell r="R135">
            <v>363</v>
          </cell>
          <cell r="S135">
            <v>264</v>
          </cell>
          <cell r="T135">
            <v>264</v>
          </cell>
          <cell r="U135">
            <v>1112</v>
          </cell>
        </row>
        <row r="136">
          <cell r="H136" t="str">
            <v>Total 04301-OVALLE</v>
          </cell>
          <cell r="I136">
            <v>5943</v>
          </cell>
          <cell r="J136">
            <v>6033</v>
          </cell>
          <cell r="K136">
            <v>7991</v>
          </cell>
          <cell r="L136">
            <v>7771</v>
          </cell>
          <cell r="M136">
            <v>8781</v>
          </cell>
          <cell r="N136">
            <v>8703</v>
          </cell>
          <cell r="O136">
            <v>7192</v>
          </cell>
          <cell r="P136">
            <v>8857</v>
          </cell>
          <cell r="Q136">
            <v>6206</v>
          </cell>
          <cell r="R136">
            <v>8726</v>
          </cell>
          <cell r="S136">
            <v>6303</v>
          </cell>
          <cell r="T136">
            <v>7726</v>
          </cell>
          <cell r="U136">
            <v>90232</v>
          </cell>
        </row>
        <row r="137">
          <cell r="H137" t="str">
            <v>04302-COMBARBALÁ</v>
          </cell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/>
        </row>
        <row r="138">
          <cell r="H138" t="str">
            <v>105105-HOSPITAL COMBARBALA</v>
          </cell>
          <cell r="I138">
            <v>1884</v>
          </cell>
          <cell r="J138">
            <v>1511</v>
          </cell>
          <cell r="K138">
            <v>1154</v>
          </cell>
          <cell r="L138">
            <v>1182</v>
          </cell>
          <cell r="M138">
            <v>1488</v>
          </cell>
          <cell r="N138">
            <v>1481</v>
          </cell>
          <cell r="O138">
            <v>1555</v>
          </cell>
          <cell r="P138">
            <v>1508</v>
          </cell>
          <cell r="Q138">
            <v>1284</v>
          </cell>
          <cell r="R138">
            <v>1419</v>
          </cell>
          <cell r="S138">
            <v>1240</v>
          </cell>
          <cell r="T138">
            <v>1178</v>
          </cell>
          <cell r="U138">
            <v>16884</v>
          </cell>
        </row>
        <row r="139">
          <cell r="H139" t="str">
            <v>105433-P.S.R. SAN LORENZO</v>
          </cell>
          <cell r="I139">
            <v>15</v>
          </cell>
          <cell r="J139"/>
          <cell r="K139">
            <v>14</v>
          </cell>
          <cell r="L139">
            <v>12</v>
          </cell>
          <cell r="M139"/>
          <cell r="N139"/>
          <cell r="O139"/>
          <cell r="P139">
            <v>16</v>
          </cell>
          <cell r="Q139">
            <v>14</v>
          </cell>
          <cell r="R139">
            <v>37</v>
          </cell>
          <cell r="S139">
            <v>17</v>
          </cell>
          <cell r="T139">
            <v>12</v>
          </cell>
          <cell r="U139">
            <v>137</v>
          </cell>
        </row>
        <row r="140">
          <cell r="H140" t="str">
            <v>105434-P.S.R. SAN MARCOS</v>
          </cell>
          <cell r="I140">
            <v>54</v>
          </cell>
          <cell r="J140">
            <v>36</v>
          </cell>
          <cell r="K140">
            <v>20</v>
          </cell>
          <cell r="L140">
            <v>21</v>
          </cell>
          <cell r="M140"/>
          <cell r="N140"/>
          <cell r="O140">
            <v>52</v>
          </cell>
          <cell r="P140">
            <v>37</v>
          </cell>
          <cell r="Q140">
            <v>57</v>
          </cell>
          <cell r="R140">
            <v>105</v>
          </cell>
          <cell r="S140">
            <v>18</v>
          </cell>
          <cell r="T140">
            <v>17</v>
          </cell>
          <cell r="U140">
            <v>417</v>
          </cell>
        </row>
        <row r="141">
          <cell r="H141" t="str">
            <v>105441-P.S.R. MANQUEHUA</v>
          </cell>
          <cell r="I141">
            <v>56</v>
          </cell>
          <cell r="J141">
            <v>67</v>
          </cell>
          <cell r="K141">
            <v>36</v>
          </cell>
          <cell r="L141">
            <v>82</v>
          </cell>
          <cell r="M141">
            <v>64</v>
          </cell>
          <cell r="N141">
            <v>36</v>
          </cell>
          <cell r="O141">
            <v>49</v>
          </cell>
          <cell r="P141">
            <v>35</v>
          </cell>
          <cell r="Q141">
            <v>73</v>
          </cell>
          <cell r="R141"/>
          <cell r="S141">
            <v>37</v>
          </cell>
          <cell r="T141">
            <v>34</v>
          </cell>
          <cell r="U141">
            <v>569</v>
          </cell>
        </row>
        <row r="142">
          <cell r="H142" t="str">
            <v xml:space="preserve">105459-P.S.R. BARRANCAS                </v>
          </cell>
          <cell r="I142">
            <v>78</v>
          </cell>
          <cell r="J142">
            <v>63</v>
          </cell>
          <cell r="K142">
            <v>85</v>
          </cell>
          <cell r="L142">
            <v>47</v>
          </cell>
          <cell r="M142">
            <v>34</v>
          </cell>
          <cell r="N142">
            <v>28</v>
          </cell>
          <cell r="O142">
            <v>40</v>
          </cell>
          <cell r="P142">
            <v>40</v>
          </cell>
          <cell r="Q142">
            <v>74</v>
          </cell>
          <cell r="R142">
            <v>121</v>
          </cell>
          <cell r="S142">
            <v>69</v>
          </cell>
          <cell r="T142">
            <v>60</v>
          </cell>
          <cell r="U142">
            <v>739</v>
          </cell>
        </row>
        <row r="143">
          <cell r="H143" t="str">
            <v>105460-P.S.R. COGOTI 18</v>
          </cell>
          <cell r="I143">
            <v>83</v>
          </cell>
          <cell r="J143">
            <v>74</v>
          </cell>
          <cell r="K143">
            <v>88</v>
          </cell>
          <cell r="L143">
            <v>83</v>
          </cell>
          <cell r="M143">
            <v>6</v>
          </cell>
          <cell r="N143"/>
          <cell r="O143">
            <v>15</v>
          </cell>
          <cell r="P143">
            <v>106</v>
          </cell>
          <cell r="Q143">
            <v>114</v>
          </cell>
          <cell r="R143">
            <v>141</v>
          </cell>
          <cell r="S143">
            <v>45</v>
          </cell>
          <cell r="T143">
            <v>46</v>
          </cell>
          <cell r="U143">
            <v>801</v>
          </cell>
        </row>
        <row r="144">
          <cell r="H144" t="str">
            <v>105461-P.S.R. EL HUACHO</v>
          </cell>
          <cell r="I144"/>
          <cell r="J144"/>
          <cell r="K144">
            <v>18</v>
          </cell>
          <cell r="L144">
            <v>18</v>
          </cell>
          <cell r="M144">
            <v>22</v>
          </cell>
          <cell r="N144">
            <v>24</v>
          </cell>
          <cell r="O144">
            <v>18</v>
          </cell>
          <cell r="P144"/>
          <cell r="Q144">
            <v>16</v>
          </cell>
          <cell r="R144">
            <v>34</v>
          </cell>
          <cell r="S144">
            <v>16</v>
          </cell>
          <cell r="T144">
            <v>19</v>
          </cell>
          <cell r="U144">
            <v>185</v>
          </cell>
        </row>
        <row r="145">
          <cell r="H145" t="str">
            <v>105462-P.S.R. EL SAUCE</v>
          </cell>
          <cell r="I145">
            <v>47</v>
          </cell>
          <cell r="J145">
            <v>24</v>
          </cell>
          <cell r="K145">
            <v>73</v>
          </cell>
          <cell r="L145">
            <v>37</v>
          </cell>
          <cell r="M145">
            <v>34</v>
          </cell>
          <cell r="N145">
            <v>66</v>
          </cell>
          <cell r="O145">
            <v>48</v>
          </cell>
          <cell r="P145">
            <v>26</v>
          </cell>
          <cell r="Q145">
            <v>33</v>
          </cell>
          <cell r="R145">
            <v>47</v>
          </cell>
          <cell r="S145">
            <v>40</v>
          </cell>
          <cell r="T145">
            <v>44</v>
          </cell>
          <cell r="U145">
            <v>519</v>
          </cell>
        </row>
        <row r="146">
          <cell r="H146" t="str">
            <v>105463-P.S.R. QUILITAPIA</v>
          </cell>
          <cell r="I146">
            <v>88</v>
          </cell>
          <cell r="J146">
            <v>71</v>
          </cell>
          <cell r="K146">
            <v>36</v>
          </cell>
          <cell r="L146">
            <v>74</v>
          </cell>
          <cell r="M146">
            <v>40</v>
          </cell>
          <cell r="N146">
            <v>84</v>
          </cell>
          <cell r="O146">
            <v>82</v>
          </cell>
          <cell r="P146">
            <v>78</v>
          </cell>
          <cell r="Q146">
            <v>72</v>
          </cell>
          <cell r="R146">
            <v>52</v>
          </cell>
          <cell r="S146">
            <v>38</v>
          </cell>
          <cell r="T146">
            <v>33</v>
          </cell>
          <cell r="U146">
            <v>748</v>
          </cell>
        </row>
        <row r="147">
          <cell r="H147" t="str">
            <v>105464-P.S.R. LA LIGUA</v>
          </cell>
          <cell r="I147">
            <v>49</v>
          </cell>
          <cell r="J147">
            <v>43</v>
          </cell>
          <cell r="K147">
            <v>20</v>
          </cell>
          <cell r="L147">
            <v>22</v>
          </cell>
          <cell r="M147">
            <v>18</v>
          </cell>
          <cell r="N147"/>
          <cell r="O147">
            <v>57</v>
          </cell>
          <cell r="P147">
            <v>75</v>
          </cell>
          <cell r="Q147">
            <v>62</v>
          </cell>
          <cell r="R147">
            <v>102</v>
          </cell>
          <cell r="S147">
            <v>49</v>
          </cell>
          <cell r="T147">
            <v>32</v>
          </cell>
          <cell r="U147">
            <v>529</v>
          </cell>
        </row>
        <row r="148">
          <cell r="H148" t="str">
            <v>105465-P.S.R. RAMADILLA</v>
          </cell>
          <cell r="I148">
            <v>26</v>
          </cell>
          <cell r="J148">
            <v>26</v>
          </cell>
          <cell r="K148">
            <v>27</v>
          </cell>
          <cell r="L148">
            <v>24</v>
          </cell>
          <cell r="M148">
            <v>36</v>
          </cell>
          <cell r="N148">
            <v>27</v>
          </cell>
          <cell r="O148">
            <v>19</v>
          </cell>
          <cell r="P148">
            <v>21</v>
          </cell>
          <cell r="Q148">
            <v>36</v>
          </cell>
          <cell r="R148">
            <v>19</v>
          </cell>
          <cell r="S148"/>
          <cell r="T148">
            <v>24</v>
          </cell>
          <cell r="U148">
            <v>285</v>
          </cell>
        </row>
        <row r="149">
          <cell r="H149" t="str">
            <v>105466-P.S.R. VALLE HERMOSO</v>
          </cell>
          <cell r="I149">
            <v>54</v>
          </cell>
          <cell r="J149">
            <v>16</v>
          </cell>
          <cell r="K149">
            <v>33</v>
          </cell>
          <cell r="L149">
            <v>51</v>
          </cell>
          <cell r="M149">
            <v>13</v>
          </cell>
          <cell r="N149">
            <v>37</v>
          </cell>
          <cell r="O149">
            <v>42</v>
          </cell>
          <cell r="P149">
            <v>39</v>
          </cell>
          <cell r="Q149">
            <v>41</v>
          </cell>
          <cell r="R149">
            <v>39</v>
          </cell>
          <cell r="S149">
            <v>18</v>
          </cell>
          <cell r="T149">
            <v>29</v>
          </cell>
          <cell r="U149">
            <v>412</v>
          </cell>
        </row>
        <row r="150">
          <cell r="H150" t="str">
            <v>105490-P.S.R. EL DURAZNO</v>
          </cell>
          <cell r="I150">
            <v>27</v>
          </cell>
          <cell r="J150">
            <v>36</v>
          </cell>
          <cell r="K150">
            <v>20</v>
          </cell>
          <cell r="L150">
            <v>51</v>
          </cell>
          <cell r="M150">
            <v>18</v>
          </cell>
          <cell r="N150"/>
          <cell r="O150"/>
          <cell r="P150">
            <v>30</v>
          </cell>
          <cell r="Q150">
            <v>16</v>
          </cell>
          <cell r="R150">
            <v>89</v>
          </cell>
          <cell r="S150">
            <v>27</v>
          </cell>
          <cell r="T150">
            <v>31</v>
          </cell>
          <cell r="U150">
            <v>345</v>
          </cell>
        </row>
        <row r="151">
          <cell r="H151" t="str">
            <v>Total 04302-COMBARBALÁ</v>
          </cell>
          <cell r="I151">
            <v>2461</v>
          </cell>
          <cell r="J151">
            <v>1967</v>
          </cell>
          <cell r="K151">
            <v>1624</v>
          </cell>
          <cell r="L151">
            <v>1704</v>
          </cell>
          <cell r="M151">
            <v>1773</v>
          </cell>
          <cell r="N151">
            <v>1783</v>
          </cell>
          <cell r="O151">
            <v>1977</v>
          </cell>
          <cell r="P151">
            <v>2011</v>
          </cell>
          <cell r="Q151">
            <v>1892</v>
          </cell>
          <cell r="R151">
            <v>2205</v>
          </cell>
          <cell r="S151">
            <v>1614</v>
          </cell>
          <cell r="T151">
            <v>1559</v>
          </cell>
          <cell r="U151">
            <v>22570</v>
          </cell>
        </row>
        <row r="152">
          <cell r="H152" t="str">
            <v>04304-MONTE PATRIA</v>
          </cell>
          <cell r="I152"/>
          <cell r="J152"/>
          <cell r="K152"/>
          <cell r="L152"/>
          <cell r="M152"/>
          <cell r="N152"/>
          <cell r="O152"/>
          <cell r="P152"/>
          <cell r="Q152"/>
          <cell r="R152"/>
          <cell r="S152"/>
          <cell r="T152"/>
          <cell r="U152"/>
        </row>
        <row r="153">
          <cell r="H153" t="str">
            <v>105307-CES. RURAL MONTE PATRIA</v>
          </cell>
          <cell r="I153">
            <v>508</v>
          </cell>
          <cell r="J153">
            <v>987</v>
          </cell>
          <cell r="K153">
            <v>1004</v>
          </cell>
          <cell r="L153">
            <v>742</v>
          </cell>
          <cell r="M153">
            <v>680</v>
          </cell>
          <cell r="N153">
            <v>903</v>
          </cell>
          <cell r="O153">
            <v>938</v>
          </cell>
          <cell r="P153">
            <v>1056</v>
          </cell>
          <cell r="Q153">
            <v>865</v>
          </cell>
          <cell r="R153">
            <v>992</v>
          </cell>
          <cell r="S153">
            <v>776</v>
          </cell>
          <cell r="T153">
            <v>850</v>
          </cell>
          <cell r="U153">
            <v>10301</v>
          </cell>
        </row>
        <row r="154">
          <cell r="H154" t="str">
            <v>105311-CES. RURAL CHAÑARAL ALTO</v>
          </cell>
          <cell r="I154">
            <v>276</v>
          </cell>
          <cell r="J154">
            <v>408</v>
          </cell>
          <cell r="K154">
            <v>536</v>
          </cell>
          <cell r="L154">
            <v>387</v>
          </cell>
          <cell r="M154">
            <v>572</v>
          </cell>
          <cell r="N154">
            <v>275</v>
          </cell>
          <cell r="O154">
            <v>756</v>
          </cell>
          <cell r="P154">
            <v>502</v>
          </cell>
          <cell r="Q154">
            <v>392</v>
          </cell>
          <cell r="R154">
            <v>204</v>
          </cell>
          <cell r="S154">
            <v>475</v>
          </cell>
          <cell r="T154">
            <v>392</v>
          </cell>
          <cell r="U154">
            <v>5175</v>
          </cell>
        </row>
        <row r="155">
          <cell r="H155" t="str">
            <v>105312-CES. RURAL CAREN</v>
          </cell>
          <cell r="I155">
            <v>176</v>
          </cell>
          <cell r="J155">
            <v>141</v>
          </cell>
          <cell r="K155">
            <v>203</v>
          </cell>
          <cell r="L155">
            <v>138</v>
          </cell>
          <cell r="M155">
            <v>277</v>
          </cell>
          <cell r="N155">
            <v>266</v>
          </cell>
          <cell r="O155">
            <v>213</v>
          </cell>
          <cell r="P155">
            <v>294</v>
          </cell>
          <cell r="Q155">
            <v>277</v>
          </cell>
          <cell r="R155">
            <v>187</v>
          </cell>
          <cell r="S155">
            <v>123</v>
          </cell>
          <cell r="T155">
            <v>135</v>
          </cell>
          <cell r="U155">
            <v>2430</v>
          </cell>
        </row>
        <row r="156">
          <cell r="H156" t="str">
            <v>105318-CES. RURAL EL PALQUI</v>
          </cell>
          <cell r="I156">
            <v>480</v>
          </cell>
          <cell r="J156">
            <v>576</v>
          </cell>
          <cell r="K156">
            <v>763</v>
          </cell>
          <cell r="L156">
            <v>636</v>
          </cell>
          <cell r="M156">
            <v>751</v>
          </cell>
          <cell r="N156">
            <v>617</v>
          </cell>
          <cell r="O156">
            <v>871</v>
          </cell>
          <cell r="P156">
            <v>1078</v>
          </cell>
          <cell r="Q156">
            <v>771</v>
          </cell>
          <cell r="R156">
            <v>502</v>
          </cell>
          <cell r="S156">
            <v>713</v>
          </cell>
          <cell r="T156">
            <v>458</v>
          </cell>
          <cell r="U156">
            <v>8216</v>
          </cell>
        </row>
        <row r="157">
          <cell r="H157" t="str">
            <v>105425-P.S.R. CHILECITO</v>
          </cell>
          <cell r="I157">
            <v>154</v>
          </cell>
          <cell r="J157">
            <v>63</v>
          </cell>
          <cell r="K157">
            <v>56</v>
          </cell>
          <cell r="L157">
            <v>13</v>
          </cell>
          <cell r="M157">
            <v>71</v>
          </cell>
          <cell r="N157">
            <v>49</v>
          </cell>
          <cell r="O157">
            <v>65</v>
          </cell>
          <cell r="P157">
            <v>27</v>
          </cell>
          <cell r="Q157">
            <v>24</v>
          </cell>
          <cell r="R157">
            <v>44</v>
          </cell>
          <cell r="S157">
            <v>23</v>
          </cell>
          <cell r="T157">
            <v>26</v>
          </cell>
          <cell r="U157">
            <v>615</v>
          </cell>
        </row>
        <row r="158">
          <cell r="H158" t="str">
            <v>105427-P.S.R. HACIENDA VALDIVIA</v>
          </cell>
          <cell r="I158">
            <v>54</v>
          </cell>
          <cell r="J158">
            <v>25</v>
          </cell>
          <cell r="K158">
            <v>38</v>
          </cell>
          <cell r="L158"/>
          <cell r="M158">
            <v>41</v>
          </cell>
          <cell r="N158">
            <v>54</v>
          </cell>
          <cell r="O158"/>
          <cell r="P158">
            <v>35</v>
          </cell>
          <cell r="Q158">
            <v>30</v>
          </cell>
          <cell r="R158">
            <v>13</v>
          </cell>
          <cell r="S158">
            <v>40</v>
          </cell>
          <cell r="T158">
            <v>74</v>
          </cell>
          <cell r="U158">
            <v>404</v>
          </cell>
        </row>
        <row r="159">
          <cell r="H159" t="str">
            <v>105428-P.S.R. HUATULAME</v>
          </cell>
          <cell r="I159">
            <v>21</v>
          </cell>
          <cell r="J159">
            <v>87</v>
          </cell>
          <cell r="K159">
            <v>65</v>
          </cell>
          <cell r="L159">
            <v>24</v>
          </cell>
          <cell r="M159">
            <v>60</v>
          </cell>
          <cell r="N159">
            <v>35</v>
          </cell>
          <cell r="O159">
            <v>108</v>
          </cell>
          <cell r="P159">
            <v>61</v>
          </cell>
          <cell r="Q159">
            <v>99</v>
          </cell>
          <cell r="R159">
            <v>19</v>
          </cell>
          <cell r="S159">
            <v>21</v>
          </cell>
          <cell r="T159">
            <v>30</v>
          </cell>
          <cell r="U159">
            <v>630</v>
          </cell>
        </row>
        <row r="160">
          <cell r="H160" t="str">
            <v>105430-P.S.R. MIALQUI</v>
          </cell>
          <cell r="I160"/>
          <cell r="J160">
            <v>38</v>
          </cell>
          <cell r="K160">
            <v>25</v>
          </cell>
          <cell r="L160"/>
          <cell r="M160">
            <v>40</v>
          </cell>
          <cell r="N160">
            <v>49</v>
          </cell>
          <cell r="O160">
            <v>33</v>
          </cell>
          <cell r="P160">
            <v>25</v>
          </cell>
          <cell r="Q160">
            <v>29</v>
          </cell>
          <cell r="R160">
            <v>24</v>
          </cell>
          <cell r="S160">
            <v>36</v>
          </cell>
          <cell r="T160">
            <v>9</v>
          </cell>
          <cell r="U160">
            <v>308</v>
          </cell>
        </row>
        <row r="161">
          <cell r="H161" t="str">
            <v>105431-P.S.R. PEDREGAL</v>
          </cell>
          <cell r="I161">
            <v>18</v>
          </cell>
          <cell r="J161"/>
          <cell r="K161">
            <v>36</v>
          </cell>
          <cell r="L161">
            <v>33</v>
          </cell>
          <cell r="M161">
            <v>49</v>
          </cell>
          <cell r="N161">
            <v>38</v>
          </cell>
          <cell r="O161">
            <v>15</v>
          </cell>
          <cell r="P161">
            <v>15</v>
          </cell>
          <cell r="Q161">
            <v>15</v>
          </cell>
          <cell r="R161">
            <v>30</v>
          </cell>
          <cell r="S161"/>
          <cell r="T161">
            <v>25</v>
          </cell>
          <cell r="U161">
            <v>274</v>
          </cell>
        </row>
        <row r="162">
          <cell r="H162" t="str">
            <v>105432-P.S.R. RAPEL</v>
          </cell>
          <cell r="I162">
            <v>100</v>
          </cell>
          <cell r="J162">
            <v>82</v>
          </cell>
          <cell r="K162">
            <v>146</v>
          </cell>
          <cell r="L162">
            <v>21</v>
          </cell>
          <cell r="M162">
            <v>87</v>
          </cell>
          <cell r="N162">
            <v>82</v>
          </cell>
          <cell r="O162">
            <v>75</v>
          </cell>
          <cell r="P162">
            <v>111</v>
          </cell>
          <cell r="Q162">
            <v>65</v>
          </cell>
          <cell r="R162">
            <v>61</v>
          </cell>
          <cell r="S162"/>
          <cell r="T162">
            <v>146</v>
          </cell>
          <cell r="U162">
            <v>976</v>
          </cell>
        </row>
        <row r="163">
          <cell r="H163" t="str">
            <v>105435-P.S.R. TULAHUEN</v>
          </cell>
          <cell r="I163">
            <v>54</v>
          </cell>
          <cell r="J163"/>
          <cell r="K163">
            <v>72</v>
          </cell>
          <cell r="L163">
            <v>76</v>
          </cell>
          <cell r="M163">
            <v>92</v>
          </cell>
          <cell r="N163">
            <v>82</v>
          </cell>
          <cell r="O163">
            <v>65</v>
          </cell>
          <cell r="P163">
            <v>74</v>
          </cell>
          <cell r="Q163">
            <v>67</v>
          </cell>
          <cell r="R163">
            <v>40</v>
          </cell>
          <cell r="S163">
            <v>40</v>
          </cell>
          <cell r="T163">
            <v>40</v>
          </cell>
          <cell r="U163">
            <v>702</v>
          </cell>
        </row>
        <row r="164">
          <cell r="H164" t="str">
            <v>105436-P.S.R. EL MAITEN</v>
          </cell>
          <cell r="I164"/>
          <cell r="J164">
            <v>11</v>
          </cell>
          <cell r="K164">
            <v>18</v>
          </cell>
          <cell r="L164">
            <v>17</v>
          </cell>
          <cell r="M164">
            <v>28</v>
          </cell>
          <cell r="N164">
            <v>36</v>
          </cell>
          <cell r="O164">
            <v>25</v>
          </cell>
          <cell r="P164">
            <v>25</v>
          </cell>
          <cell r="Q164">
            <v>13</v>
          </cell>
          <cell r="R164">
            <v>14</v>
          </cell>
          <cell r="S164">
            <v>23</v>
          </cell>
          <cell r="T164">
            <v>26</v>
          </cell>
          <cell r="U164">
            <v>236</v>
          </cell>
        </row>
        <row r="165">
          <cell r="H165" t="str">
            <v>105489-P.S.R. RAMADAS DE TULAHUEN</v>
          </cell>
          <cell r="I165">
            <v>10</v>
          </cell>
          <cell r="J165"/>
          <cell r="K165">
            <v>25</v>
          </cell>
          <cell r="L165">
            <v>10</v>
          </cell>
          <cell r="M165">
            <v>11</v>
          </cell>
          <cell r="N165">
            <v>17</v>
          </cell>
          <cell r="O165">
            <v>17</v>
          </cell>
          <cell r="P165">
            <v>10</v>
          </cell>
          <cell r="Q165">
            <v>6</v>
          </cell>
          <cell r="R165">
            <v>7</v>
          </cell>
          <cell r="S165"/>
          <cell r="T165">
            <v>17</v>
          </cell>
          <cell r="U165">
            <v>130</v>
          </cell>
        </row>
        <row r="166">
          <cell r="H166" t="str">
            <v>Total 04304-MONTE PATRIA</v>
          </cell>
          <cell r="I166">
            <v>1851</v>
          </cell>
          <cell r="J166">
            <v>2418</v>
          </cell>
          <cell r="K166">
            <v>2987</v>
          </cell>
          <cell r="L166">
            <v>2097</v>
          </cell>
          <cell r="M166">
            <v>2759</v>
          </cell>
          <cell r="N166">
            <v>2503</v>
          </cell>
          <cell r="O166">
            <v>3181</v>
          </cell>
          <cell r="P166">
            <v>3313</v>
          </cell>
          <cell r="Q166">
            <v>2653</v>
          </cell>
          <cell r="R166">
            <v>2137</v>
          </cell>
          <cell r="S166">
            <v>2270</v>
          </cell>
          <cell r="T166">
            <v>2228</v>
          </cell>
          <cell r="U166">
            <v>30397</v>
          </cell>
        </row>
        <row r="167">
          <cell r="H167" t="str">
            <v>04304-PUNITAQUI</v>
          </cell>
          <cell r="I167"/>
          <cell r="J167"/>
          <cell r="K167"/>
          <cell r="L167"/>
          <cell r="M167"/>
          <cell r="N167"/>
          <cell r="O167"/>
          <cell r="P167"/>
          <cell r="Q167"/>
          <cell r="R167"/>
          <cell r="S167"/>
          <cell r="T167"/>
          <cell r="U167"/>
        </row>
        <row r="168">
          <cell r="H168" t="str">
            <v>105308-CES. RURAL PUNITAQUI</v>
          </cell>
          <cell r="I168">
            <v>1179</v>
          </cell>
          <cell r="J168">
            <v>386</v>
          </cell>
          <cell r="K168">
            <v>929</v>
          </cell>
          <cell r="L168">
            <v>966</v>
          </cell>
          <cell r="M168">
            <v>1075</v>
          </cell>
          <cell r="N168">
            <v>831</v>
          </cell>
          <cell r="O168">
            <v>734</v>
          </cell>
          <cell r="P168">
            <v>771</v>
          </cell>
          <cell r="Q168">
            <v>734</v>
          </cell>
          <cell r="R168">
            <v>1090</v>
          </cell>
          <cell r="S168">
            <v>979</v>
          </cell>
          <cell r="T168">
            <v>961</v>
          </cell>
          <cell r="U168">
            <v>10635</v>
          </cell>
        </row>
        <row r="169">
          <cell r="H169" t="str">
            <v>105440-P.S.R. DIVISADERO</v>
          </cell>
          <cell r="I169">
            <v>101</v>
          </cell>
          <cell r="J169">
            <v>126</v>
          </cell>
          <cell r="K169">
            <v>80</v>
          </cell>
          <cell r="L169">
            <v>109</v>
          </cell>
          <cell r="M169">
            <v>140</v>
          </cell>
          <cell r="N169">
            <v>125</v>
          </cell>
          <cell r="O169">
            <v>116</v>
          </cell>
          <cell r="P169">
            <v>156</v>
          </cell>
          <cell r="Q169">
            <v>34</v>
          </cell>
          <cell r="R169">
            <v>192</v>
          </cell>
          <cell r="S169">
            <v>102</v>
          </cell>
          <cell r="T169">
            <v>129</v>
          </cell>
          <cell r="U169">
            <v>1410</v>
          </cell>
        </row>
        <row r="170">
          <cell r="H170" t="str">
            <v>105442-P.S.R. SAN PEDRO DE QUILES</v>
          </cell>
          <cell r="I170">
            <v>9</v>
          </cell>
          <cell r="J170">
            <v>11</v>
          </cell>
          <cell r="K170">
            <v>13</v>
          </cell>
          <cell r="L170">
            <v>3</v>
          </cell>
          <cell r="M170">
            <v>9</v>
          </cell>
          <cell r="N170">
            <v>5</v>
          </cell>
          <cell r="O170"/>
          <cell r="P170"/>
          <cell r="Q170"/>
          <cell r="R170">
            <v>31</v>
          </cell>
          <cell r="S170"/>
          <cell r="T170">
            <v>22</v>
          </cell>
          <cell r="U170">
            <v>103</v>
          </cell>
        </row>
        <row r="171">
          <cell r="H171" t="str">
            <v xml:space="preserve">105508-P.S.R. EL PARRAL DE QUILES  </v>
          </cell>
          <cell r="I171">
            <v>14</v>
          </cell>
          <cell r="J171">
            <v>22</v>
          </cell>
          <cell r="K171">
            <v>19</v>
          </cell>
          <cell r="L171">
            <v>18</v>
          </cell>
          <cell r="M171">
            <v>16</v>
          </cell>
          <cell r="N171">
            <v>21</v>
          </cell>
          <cell r="O171">
            <v>26</v>
          </cell>
          <cell r="P171">
            <v>23</v>
          </cell>
          <cell r="Q171"/>
          <cell r="R171">
            <v>22</v>
          </cell>
          <cell r="S171">
            <v>14</v>
          </cell>
          <cell r="T171">
            <v>17</v>
          </cell>
          <cell r="U171">
            <v>212</v>
          </cell>
        </row>
        <row r="172">
          <cell r="H172" t="str">
            <v>Total 04304-PUNITAQUI</v>
          </cell>
          <cell r="I172">
            <v>1303</v>
          </cell>
          <cell r="J172">
            <v>545</v>
          </cell>
          <cell r="K172">
            <v>1041</v>
          </cell>
          <cell r="L172">
            <v>1096</v>
          </cell>
          <cell r="M172">
            <v>1240</v>
          </cell>
          <cell r="N172">
            <v>982</v>
          </cell>
          <cell r="O172">
            <v>876</v>
          </cell>
          <cell r="P172">
            <v>950</v>
          </cell>
          <cell r="Q172">
            <v>768</v>
          </cell>
          <cell r="R172">
            <v>1335</v>
          </cell>
          <cell r="S172">
            <v>1095</v>
          </cell>
          <cell r="T172">
            <v>1129</v>
          </cell>
          <cell r="U172">
            <v>12360</v>
          </cell>
        </row>
        <row r="173">
          <cell r="H173" t="str">
            <v>04305-RIO HURTADO</v>
          </cell>
          <cell r="I173"/>
          <cell r="J173"/>
          <cell r="K173"/>
          <cell r="L173"/>
          <cell r="M173"/>
          <cell r="N173"/>
          <cell r="O173"/>
          <cell r="P173"/>
          <cell r="Q173"/>
          <cell r="R173"/>
          <cell r="S173"/>
          <cell r="T173"/>
          <cell r="U173"/>
        </row>
        <row r="174">
          <cell r="H174" t="str">
            <v>105310-CES. RURAL PICHASCA</v>
          </cell>
          <cell r="I174">
            <v>174</v>
          </cell>
          <cell r="J174">
            <v>104</v>
          </cell>
          <cell r="K174">
            <v>86</v>
          </cell>
          <cell r="L174">
            <v>122</v>
          </cell>
          <cell r="M174">
            <v>102</v>
          </cell>
          <cell r="N174">
            <v>154</v>
          </cell>
          <cell r="O174">
            <v>160</v>
          </cell>
          <cell r="P174">
            <v>223</v>
          </cell>
          <cell r="Q174">
            <v>184</v>
          </cell>
          <cell r="R174">
            <v>258</v>
          </cell>
          <cell r="S174">
            <v>154</v>
          </cell>
          <cell r="T174">
            <v>207</v>
          </cell>
          <cell r="U174">
            <v>1928</v>
          </cell>
        </row>
        <row r="175">
          <cell r="H175" t="str">
            <v>105409-P.S.R. EL CHAÑAR</v>
          </cell>
          <cell r="I175">
            <v>11</v>
          </cell>
          <cell r="J175">
            <v>7</v>
          </cell>
          <cell r="K175">
            <v>12</v>
          </cell>
          <cell r="L175">
            <v>21</v>
          </cell>
          <cell r="M175">
            <v>11</v>
          </cell>
          <cell r="N175">
            <v>24</v>
          </cell>
          <cell r="O175">
            <v>20</v>
          </cell>
          <cell r="P175">
            <v>15</v>
          </cell>
          <cell r="Q175">
            <v>13</v>
          </cell>
          <cell r="R175">
            <v>19</v>
          </cell>
          <cell r="S175">
            <v>28</v>
          </cell>
          <cell r="T175">
            <v>15</v>
          </cell>
          <cell r="U175">
            <v>196</v>
          </cell>
        </row>
        <row r="176">
          <cell r="H176" t="str">
            <v>105410-P.S.R. HURTADO</v>
          </cell>
          <cell r="I176">
            <v>20</v>
          </cell>
          <cell r="J176">
            <v>11</v>
          </cell>
          <cell r="K176">
            <v>17</v>
          </cell>
          <cell r="L176">
            <v>36</v>
          </cell>
          <cell r="M176">
            <v>14</v>
          </cell>
          <cell r="N176">
            <v>31</v>
          </cell>
          <cell r="O176">
            <v>41</v>
          </cell>
          <cell r="P176">
            <v>13</v>
          </cell>
          <cell r="Q176">
            <v>15</v>
          </cell>
          <cell r="R176">
            <v>27</v>
          </cell>
          <cell r="S176">
            <v>15</v>
          </cell>
          <cell r="T176">
            <v>27</v>
          </cell>
          <cell r="U176">
            <v>267</v>
          </cell>
        </row>
        <row r="177">
          <cell r="H177" t="str">
            <v>105411-P.S.R. LAS BREAS</v>
          </cell>
          <cell r="I177">
            <v>9</v>
          </cell>
          <cell r="J177">
            <v>10</v>
          </cell>
          <cell r="K177">
            <v>10</v>
          </cell>
          <cell r="L177">
            <v>12</v>
          </cell>
          <cell r="M177">
            <v>11</v>
          </cell>
          <cell r="N177">
            <v>20</v>
          </cell>
          <cell r="O177">
            <v>12</v>
          </cell>
          <cell r="P177">
            <v>19</v>
          </cell>
          <cell r="Q177">
            <v>12</v>
          </cell>
          <cell r="R177">
            <v>16</v>
          </cell>
          <cell r="S177">
            <v>23</v>
          </cell>
          <cell r="T177">
            <v>21</v>
          </cell>
          <cell r="U177">
            <v>175</v>
          </cell>
        </row>
        <row r="178">
          <cell r="H178" t="str">
            <v>105413-P.S.R. SAMO ALTO</v>
          </cell>
          <cell r="I178">
            <v>43</v>
          </cell>
          <cell r="J178">
            <v>31</v>
          </cell>
          <cell r="K178">
            <v>55</v>
          </cell>
          <cell r="L178"/>
          <cell r="M178">
            <v>50</v>
          </cell>
          <cell r="N178">
            <v>93</v>
          </cell>
          <cell r="O178">
            <v>55</v>
          </cell>
          <cell r="P178">
            <v>1</v>
          </cell>
          <cell r="Q178">
            <v>28</v>
          </cell>
          <cell r="R178">
            <v>52</v>
          </cell>
          <cell r="S178">
            <v>70</v>
          </cell>
          <cell r="T178">
            <v>33</v>
          </cell>
          <cell r="U178">
            <v>511</v>
          </cell>
        </row>
        <row r="179">
          <cell r="H179" t="str">
            <v>105414-P.S.R. SERON</v>
          </cell>
          <cell r="I179">
            <v>18</v>
          </cell>
          <cell r="J179">
            <v>31</v>
          </cell>
          <cell r="K179">
            <v>35</v>
          </cell>
          <cell r="L179">
            <v>23</v>
          </cell>
          <cell r="M179">
            <v>29</v>
          </cell>
          <cell r="N179">
            <v>23</v>
          </cell>
          <cell r="O179">
            <v>23</v>
          </cell>
          <cell r="P179">
            <v>24</v>
          </cell>
          <cell r="Q179">
            <v>10</v>
          </cell>
          <cell r="R179">
            <v>25</v>
          </cell>
          <cell r="S179">
            <v>28</v>
          </cell>
          <cell r="T179">
            <v>26</v>
          </cell>
          <cell r="U179">
            <v>295</v>
          </cell>
        </row>
        <row r="180">
          <cell r="H180" t="str">
            <v>105503-P.S.R. TABAQUEROS</v>
          </cell>
          <cell r="I180">
            <v>34</v>
          </cell>
          <cell r="J180">
            <v>16</v>
          </cell>
          <cell r="K180">
            <v>14</v>
          </cell>
          <cell r="L180">
            <v>22</v>
          </cell>
          <cell r="M180">
            <v>14</v>
          </cell>
          <cell r="N180">
            <v>37</v>
          </cell>
          <cell r="O180">
            <v>23</v>
          </cell>
          <cell r="P180">
            <v>20</v>
          </cell>
          <cell r="Q180">
            <v>9</v>
          </cell>
          <cell r="R180">
            <v>25</v>
          </cell>
          <cell r="S180">
            <v>22</v>
          </cell>
          <cell r="T180">
            <v>27</v>
          </cell>
          <cell r="U180">
            <v>263</v>
          </cell>
        </row>
        <row r="181">
          <cell r="H181" t="str">
            <v>Total 04305-RIO HURTADO</v>
          </cell>
          <cell r="I181">
            <v>309</v>
          </cell>
          <cell r="J181">
            <v>210</v>
          </cell>
          <cell r="K181">
            <v>229</v>
          </cell>
          <cell r="L181">
            <v>236</v>
          </cell>
          <cell r="M181">
            <v>231</v>
          </cell>
          <cell r="N181">
            <v>382</v>
          </cell>
          <cell r="O181">
            <v>334</v>
          </cell>
          <cell r="P181">
            <v>315</v>
          </cell>
          <cell r="Q181">
            <v>271</v>
          </cell>
          <cell r="R181">
            <v>422</v>
          </cell>
          <cell r="S181">
            <v>340</v>
          </cell>
          <cell r="T181">
            <v>356</v>
          </cell>
          <cell r="U181">
            <v>3635</v>
          </cell>
        </row>
        <row r="182">
          <cell r="H182" t="str">
            <v>Total general</v>
          </cell>
          <cell r="I182">
            <v>51177</v>
          </cell>
          <cell r="J182">
            <v>48256</v>
          </cell>
          <cell r="K182">
            <v>57363</v>
          </cell>
          <cell r="L182">
            <v>49979</v>
          </cell>
          <cell r="M182">
            <v>59684</v>
          </cell>
          <cell r="N182">
            <v>58463</v>
          </cell>
          <cell r="O182">
            <v>59576</v>
          </cell>
          <cell r="P182">
            <v>60860</v>
          </cell>
          <cell r="Q182">
            <v>49959</v>
          </cell>
          <cell r="R182">
            <v>55967</v>
          </cell>
          <cell r="S182">
            <v>49235</v>
          </cell>
          <cell r="T182">
            <v>48381</v>
          </cell>
          <cell r="U182">
            <v>648900</v>
          </cell>
        </row>
      </sheetData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</row>
        <row r="6">
          <cell r="H6" t="str">
            <v>105100-HOSPITAL LA SERENA</v>
          </cell>
          <cell r="I6"/>
          <cell r="J6"/>
          <cell r="K6"/>
          <cell r="L6"/>
          <cell r="M6"/>
          <cell r="N6"/>
          <cell r="O6"/>
          <cell r="P6">
            <v>13</v>
          </cell>
          <cell r="Q6"/>
          <cell r="R6"/>
          <cell r="S6"/>
          <cell r="T6"/>
          <cell r="U6">
            <v>13</v>
          </cell>
        </row>
        <row r="7">
          <cell r="H7" t="str">
            <v>105300-CES. CARDENAL CARO</v>
          </cell>
          <cell r="I7">
            <v>281</v>
          </cell>
          <cell r="J7">
            <v>245</v>
          </cell>
          <cell r="K7">
            <v>328</v>
          </cell>
          <cell r="L7">
            <v>349</v>
          </cell>
          <cell r="M7">
            <v>140</v>
          </cell>
          <cell r="N7">
            <v>374</v>
          </cell>
          <cell r="O7">
            <v>334</v>
          </cell>
          <cell r="P7">
            <v>228</v>
          </cell>
          <cell r="Q7">
            <v>213</v>
          </cell>
          <cell r="R7">
            <v>308</v>
          </cell>
          <cell r="S7">
            <v>206</v>
          </cell>
          <cell r="T7">
            <v>162</v>
          </cell>
          <cell r="U7">
            <v>3168</v>
          </cell>
        </row>
        <row r="8">
          <cell r="H8" t="str">
            <v>105301-CES. LAS COMPAÑIAS</v>
          </cell>
          <cell r="I8">
            <v>428</v>
          </cell>
          <cell r="J8">
            <v>93</v>
          </cell>
          <cell r="K8">
            <v>355</v>
          </cell>
          <cell r="L8">
            <v>274</v>
          </cell>
          <cell r="M8">
            <v>269</v>
          </cell>
          <cell r="N8">
            <v>198</v>
          </cell>
          <cell r="O8">
            <v>298</v>
          </cell>
          <cell r="P8">
            <v>237</v>
          </cell>
          <cell r="Q8">
            <v>160</v>
          </cell>
          <cell r="R8">
            <v>249</v>
          </cell>
          <cell r="S8">
            <v>209</v>
          </cell>
          <cell r="T8">
            <v>194</v>
          </cell>
          <cell r="U8">
            <v>2964</v>
          </cell>
        </row>
        <row r="9">
          <cell r="H9" t="str">
            <v>105302-CES. PEDRO AGUIRRE C.</v>
          </cell>
          <cell r="I9">
            <v>133</v>
          </cell>
          <cell r="J9">
            <v>89</v>
          </cell>
          <cell r="K9">
            <v>165</v>
          </cell>
          <cell r="L9">
            <v>146</v>
          </cell>
          <cell r="M9">
            <v>229</v>
          </cell>
          <cell r="N9">
            <v>136</v>
          </cell>
          <cell r="O9">
            <v>133</v>
          </cell>
          <cell r="P9">
            <v>211</v>
          </cell>
          <cell r="Q9">
            <v>103</v>
          </cell>
          <cell r="R9">
            <v>168</v>
          </cell>
          <cell r="S9">
            <v>103</v>
          </cell>
          <cell r="T9">
            <v>81</v>
          </cell>
          <cell r="U9">
            <v>1697</v>
          </cell>
        </row>
        <row r="10">
          <cell r="H10" t="str">
            <v>105313-CES. SCHAFFHAUSER</v>
          </cell>
          <cell r="I10">
            <v>50</v>
          </cell>
          <cell r="J10">
            <v>235</v>
          </cell>
          <cell r="K10">
            <v>302</v>
          </cell>
          <cell r="L10">
            <v>224</v>
          </cell>
          <cell r="M10">
            <v>197</v>
          </cell>
          <cell r="N10">
            <v>256</v>
          </cell>
          <cell r="O10">
            <v>312</v>
          </cell>
          <cell r="P10">
            <v>302</v>
          </cell>
          <cell r="Q10">
            <v>228</v>
          </cell>
          <cell r="R10">
            <v>271</v>
          </cell>
          <cell r="S10">
            <v>214</v>
          </cell>
          <cell r="T10">
            <v>200</v>
          </cell>
          <cell r="U10">
            <v>2791</v>
          </cell>
        </row>
        <row r="11">
          <cell r="H11" t="str">
            <v>105319-CES. CARDENAL R.S.H.</v>
          </cell>
          <cell r="I11">
            <v>154</v>
          </cell>
          <cell r="J11">
            <v>103</v>
          </cell>
          <cell r="K11">
            <v>86</v>
          </cell>
          <cell r="L11">
            <v>160</v>
          </cell>
          <cell r="M11">
            <v>152</v>
          </cell>
          <cell r="N11">
            <v>205</v>
          </cell>
          <cell r="O11">
            <v>90</v>
          </cell>
          <cell r="P11">
            <v>79</v>
          </cell>
          <cell r="Q11">
            <v>57</v>
          </cell>
          <cell r="R11">
            <v>95</v>
          </cell>
          <cell r="S11">
            <v>60</v>
          </cell>
          <cell r="T11">
            <v>192</v>
          </cell>
          <cell r="U11">
            <v>1433</v>
          </cell>
        </row>
        <row r="12">
          <cell r="H12" t="str">
            <v>105325-CESFAM JUAN PABLO II</v>
          </cell>
          <cell r="I12">
            <v>216</v>
          </cell>
          <cell r="J12">
            <v>281</v>
          </cell>
          <cell r="K12">
            <v>219</v>
          </cell>
          <cell r="L12">
            <v>88</v>
          </cell>
          <cell r="M12">
            <v>152</v>
          </cell>
          <cell r="N12">
            <v>155</v>
          </cell>
          <cell r="O12">
            <v>148</v>
          </cell>
          <cell r="P12">
            <v>175</v>
          </cell>
          <cell r="Q12">
            <v>230</v>
          </cell>
          <cell r="R12">
            <v>250</v>
          </cell>
          <cell r="S12">
            <v>83</v>
          </cell>
          <cell r="T12">
            <v>183</v>
          </cell>
          <cell r="U12">
            <v>2180</v>
          </cell>
        </row>
        <row r="13">
          <cell r="H13" t="str">
            <v xml:space="preserve">105400-P.S.R. ALGARROBITO            </v>
          </cell>
          <cell r="I13">
            <v>16</v>
          </cell>
          <cell r="J13">
            <v>26</v>
          </cell>
          <cell r="K13">
            <v>17</v>
          </cell>
          <cell r="L13">
            <v>33</v>
          </cell>
          <cell r="M13">
            <v>39</v>
          </cell>
          <cell r="N13">
            <v>52</v>
          </cell>
          <cell r="O13">
            <v>40</v>
          </cell>
          <cell r="P13">
            <v>22</v>
          </cell>
          <cell r="Q13">
            <v>20</v>
          </cell>
          <cell r="R13">
            <v>45</v>
          </cell>
          <cell r="S13">
            <v>57</v>
          </cell>
          <cell r="T13">
            <v>20</v>
          </cell>
          <cell r="U13">
            <v>387</v>
          </cell>
        </row>
        <row r="14">
          <cell r="H14" t="str">
            <v>105401-P.S.R. LAS ROJAS</v>
          </cell>
          <cell r="I14">
            <v>11</v>
          </cell>
          <cell r="J14">
            <v>17</v>
          </cell>
          <cell r="K14">
            <v>7</v>
          </cell>
          <cell r="L14">
            <v>20</v>
          </cell>
          <cell r="M14">
            <v>12</v>
          </cell>
          <cell r="N14">
            <v>10</v>
          </cell>
          <cell r="O14">
            <v>10</v>
          </cell>
          <cell r="P14">
            <v>4</v>
          </cell>
          <cell r="Q14">
            <v>5</v>
          </cell>
          <cell r="R14">
            <v>13</v>
          </cell>
          <cell r="S14">
            <v>3</v>
          </cell>
          <cell r="T14">
            <v>2</v>
          </cell>
          <cell r="U14">
            <v>114</v>
          </cell>
        </row>
        <row r="15">
          <cell r="H15" t="str">
            <v>105402-P.S.R. EL ROMERO</v>
          </cell>
          <cell r="I15">
            <v>3</v>
          </cell>
          <cell r="J15">
            <v>10</v>
          </cell>
          <cell r="K15">
            <v>12</v>
          </cell>
          <cell r="L15">
            <v>20</v>
          </cell>
          <cell r="M15">
            <v>11</v>
          </cell>
          <cell r="N15">
            <v>13</v>
          </cell>
          <cell r="O15">
            <v>8</v>
          </cell>
          <cell r="P15">
            <v>4</v>
          </cell>
          <cell r="Q15">
            <v>4</v>
          </cell>
          <cell r="R15">
            <v>9</v>
          </cell>
          <cell r="S15">
            <v>9</v>
          </cell>
          <cell r="T15">
            <v>3</v>
          </cell>
          <cell r="U15">
            <v>106</v>
          </cell>
        </row>
        <row r="16">
          <cell r="H16" t="str">
            <v>105499-P.S.R. LAMBERT</v>
          </cell>
          <cell r="I16">
            <v>10</v>
          </cell>
          <cell r="J16">
            <v>13</v>
          </cell>
          <cell r="K16">
            <v>31</v>
          </cell>
          <cell r="L16">
            <v>21</v>
          </cell>
          <cell r="M16">
            <v>21</v>
          </cell>
          <cell r="N16">
            <v>15</v>
          </cell>
          <cell r="O16">
            <v>30</v>
          </cell>
          <cell r="P16">
            <v>3</v>
          </cell>
          <cell r="Q16">
            <v>2</v>
          </cell>
          <cell r="R16">
            <v>14</v>
          </cell>
          <cell r="S16">
            <v>30</v>
          </cell>
          <cell r="T16">
            <v>6</v>
          </cell>
          <cell r="U16">
            <v>196</v>
          </cell>
        </row>
        <row r="17">
          <cell r="H17" t="str">
            <v>105700-CECOF VILLA EL INDIO</v>
          </cell>
          <cell r="I17">
            <v>20</v>
          </cell>
          <cell r="J17">
            <v>30</v>
          </cell>
          <cell r="K17">
            <v>39</v>
          </cell>
          <cell r="L17">
            <v>28</v>
          </cell>
          <cell r="M17">
            <v>32</v>
          </cell>
          <cell r="N17">
            <v>36</v>
          </cell>
          <cell r="O17">
            <v>36</v>
          </cell>
          <cell r="P17">
            <v>15</v>
          </cell>
          <cell r="Q17">
            <v>22</v>
          </cell>
          <cell r="R17">
            <v>8</v>
          </cell>
          <cell r="S17">
            <v>6</v>
          </cell>
          <cell r="T17">
            <v>22</v>
          </cell>
          <cell r="U17">
            <v>294</v>
          </cell>
        </row>
        <row r="18">
          <cell r="H18" t="str">
            <v>105701-CECOF VILLA ALEMANIA</v>
          </cell>
          <cell r="I18">
            <v>9</v>
          </cell>
          <cell r="J18">
            <v>29</v>
          </cell>
          <cell r="K18">
            <v>23</v>
          </cell>
          <cell r="L18">
            <v>18</v>
          </cell>
          <cell r="M18">
            <v>32</v>
          </cell>
          <cell r="N18">
            <v>24</v>
          </cell>
          <cell r="O18">
            <v>12</v>
          </cell>
          <cell r="P18">
            <v>10</v>
          </cell>
          <cell r="Q18">
            <v>3</v>
          </cell>
          <cell r="R18">
            <v>19</v>
          </cell>
          <cell r="S18">
            <v>11</v>
          </cell>
          <cell r="T18">
            <v>1</v>
          </cell>
          <cell r="U18">
            <v>191</v>
          </cell>
        </row>
        <row r="19">
          <cell r="H19" t="str">
            <v>105702-CECOF VILLA LAMBERT</v>
          </cell>
          <cell r="I19">
            <v>13</v>
          </cell>
          <cell r="J19">
            <v>7</v>
          </cell>
          <cell r="K19">
            <v>11</v>
          </cell>
          <cell r="L19">
            <v>6</v>
          </cell>
          <cell r="M19">
            <v>4</v>
          </cell>
          <cell r="N19">
            <v>7</v>
          </cell>
          <cell r="O19">
            <v>16</v>
          </cell>
          <cell r="P19">
            <v>9</v>
          </cell>
          <cell r="Q19">
            <v>12</v>
          </cell>
          <cell r="R19">
            <v>22</v>
          </cell>
          <cell r="S19">
            <v>12</v>
          </cell>
          <cell r="T19">
            <v>13</v>
          </cell>
          <cell r="U19">
            <v>132</v>
          </cell>
        </row>
        <row r="20">
          <cell r="H20" t="str">
            <v>200402-CECOF ARCOS DE PINAMAR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S20">
            <v>33</v>
          </cell>
          <cell r="T20">
            <v>25</v>
          </cell>
          <cell r="U20">
            <v>58</v>
          </cell>
        </row>
        <row r="21">
          <cell r="H21" t="str">
            <v>Total 04101-LA SERENA</v>
          </cell>
          <cell r="I21">
            <v>1344</v>
          </cell>
          <cell r="J21">
            <v>1178</v>
          </cell>
          <cell r="K21">
            <v>1595</v>
          </cell>
          <cell r="L21">
            <v>1387</v>
          </cell>
          <cell r="M21">
            <v>1290</v>
          </cell>
          <cell r="N21">
            <v>1481</v>
          </cell>
          <cell r="O21">
            <v>1467</v>
          </cell>
          <cell r="P21">
            <v>1312</v>
          </cell>
          <cell r="Q21">
            <v>1059</v>
          </cell>
          <cell r="R21">
            <v>1471</v>
          </cell>
          <cell r="S21">
            <v>1036</v>
          </cell>
          <cell r="T21">
            <v>1104</v>
          </cell>
          <cell r="U21">
            <v>15724</v>
          </cell>
        </row>
        <row r="22">
          <cell r="H22" t="str">
            <v>04102-COQUIMBO</v>
          </cell>
          <cell r="I22"/>
          <cell r="J22"/>
          <cell r="K22"/>
          <cell r="L22"/>
          <cell r="M22"/>
          <cell r="N22"/>
          <cell r="O22"/>
          <cell r="P22"/>
          <cell r="Q22"/>
          <cell r="R22"/>
          <cell r="S22"/>
          <cell r="T22"/>
          <cell r="U22"/>
        </row>
        <row r="23">
          <cell r="H23" t="str">
            <v>105101-HOSPITAL COQUIMBO</v>
          </cell>
          <cell r="I23">
            <v>1</v>
          </cell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>
            <v>1</v>
          </cell>
        </row>
        <row r="24">
          <cell r="H24" t="str">
            <v>105303-CES. SAN JUAN</v>
          </cell>
          <cell r="I24">
            <v>385</v>
          </cell>
          <cell r="J24">
            <v>413</v>
          </cell>
          <cell r="K24">
            <v>457</v>
          </cell>
          <cell r="L24">
            <v>472</v>
          </cell>
          <cell r="M24">
            <v>580</v>
          </cell>
          <cell r="N24">
            <v>244</v>
          </cell>
          <cell r="O24">
            <v>329</v>
          </cell>
          <cell r="P24">
            <v>309</v>
          </cell>
          <cell r="Q24">
            <v>175</v>
          </cell>
          <cell r="R24">
            <v>280</v>
          </cell>
          <cell r="S24">
            <v>237</v>
          </cell>
          <cell r="T24">
            <v>259</v>
          </cell>
          <cell r="U24">
            <v>4140</v>
          </cell>
        </row>
        <row r="25">
          <cell r="H25" t="str">
            <v>105304-CES. SANTA CECILIA</v>
          </cell>
          <cell r="I25">
            <v>388</v>
          </cell>
          <cell r="J25">
            <v>329</v>
          </cell>
          <cell r="K25">
            <v>366</v>
          </cell>
          <cell r="L25">
            <v>223</v>
          </cell>
          <cell r="M25">
            <v>219</v>
          </cell>
          <cell r="N25">
            <v>260</v>
          </cell>
          <cell r="O25">
            <v>299</v>
          </cell>
          <cell r="P25">
            <v>278</v>
          </cell>
          <cell r="Q25">
            <v>111</v>
          </cell>
          <cell r="R25">
            <v>130</v>
          </cell>
          <cell r="S25">
            <v>108</v>
          </cell>
          <cell r="T25">
            <v>67</v>
          </cell>
          <cell r="U25">
            <v>2778</v>
          </cell>
        </row>
        <row r="26">
          <cell r="H26" t="str">
            <v>105305-CES. TIERRAS BLANCAS</v>
          </cell>
          <cell r="I26">
            <v>205</v>
          </cell>
          <cell r="J26">
            <v>117</v>
          </cell>
          <cell r="K26">
            <v>192</v>
          </cell>
          <cell r="L26">
            <v>243</v>
          </cell>
          <cell r="M26">
            <v>205</v>
          </cell>
          <cell r="N26">
            <v>171</v>
          </cell>
          <cell r="O26">
            <v>207</v>
          </cell>
          <cell r="P26">
            <v>268</v>
          </cell>
          <cell r="Q26">
            <v>205</v>
          </cell>
          <cell r="R26">
            <v>280</v>
          </cell>
          <cell r="S26">
            <v>121</v>
          </cell>
          <cell r="T26">
            <v>163</v>
          </cell>
          <cell r="U26">
            <v>2377</v>
          </cell>
        </row>
        <row r="27">
          <cell r="H27" t="str">
            <v>105321-CES. RURAL  TONGOY</v>
          </cell>
          <cell r="I27">
            <v>22</v>
          </cell>
          <cell r="J27">
            <v>24</v>
          </cell>
          <cell r="K27">
            <v>53</v>
          </cell>
          <cell r="L27">
            <v>22</v>
          </cell>
          <cell r="M27">
            <v>34</v>
          </cell>
          <cell r="N27">
            <v>58</v>
          </cell>
          <cell r="O27">
            <v>47</v>
          </cell>
          <cell r="P27">
            <v>35</v>
          </cell>
          <cell r="Q27">
            <v>43</v>
          </cell>
          <cell r="R27">
            <v>62</v>
          </cell>
          <cell r="S27">
            <v>58</v>
          </cell>
          <cell r="T27">
            <v>33</v>
          </cell>
          <cell r="U27">
            <v>491</v>
          </cell>
        </row>
        <row r="28">
          <cell r="H28" t="str">
            <v>105323-CES. DR. SERGIO AGUILAR</v>
          </cell>
          <cell r="I28">
            <v>158</v>
          </cell>
          <cell r="J28">
            <v>118</v>
          </cell>
          <cell r="K28">
            <v>138</v>
          </cell>
          <cell r="L28">
            <v>97</v>
          </cell>
          <cell r="M28">
            <v>167</v>
          </cell>
          <cell r="N28">
            <v>105</v>
          </cell>
          <cell r="O28">
            <v>257</v>
          </cell>
          <cell r="P28">
            <v>235</v>
          </cell>
          <cell r="Q28">
            <v>272</v>
          </cell>
          <cell r="R28">
            <v>508</v>
          </cell>
          <cell r="S28">
            <v>258</v>
          </cell>
          <cell r="T28">
            <v>189</v>
          </cell>
          <cell r="U28">
            <v>2502</v>
          </cell>
        </row>
        <row r="29">
          <cell r="H29" t="str">
            <v xml:space="preserve">105404-P.S.R. EL TANGUE                         </v>
          </cell>
          <cell r="I29">
            <v>18</v>
          </cell>
          <cell r="J29"/>
          <cell r="K29">
            <v>27</v>
          </cell>
          <cell r="L29">
            <v>37</v>
          </cell>
          <cell r="M29">
            <v>1</v>
          </cell>
          <cell r="N29"/>
          <cell r="O29">
            <v>1</v>
          </cell>
          <cell r="P29"/>
          <cell r="Q29"/>
          <cell r="R29"/>
          <cell r="S29"/>
          <cell r="T29"/>
          <cell r="U29">
            <v>84</v>
          </cell>
        </row>
        <row r="30">
          <cell r="H30" t="str">
            <v>105405-P.S.R. GUANAQUEROS</v>
          </cell>
          <cell r="I30">
            <v>38</v>
          </cell>
          <cell r="J30">
            <v>7</v>
          </cell>
          <cell r="K30">
            <v>38</v>
          </cell>
          <cell r="L30">
            <v>35</v>
          </cell>
          <cell r="M30">
            <v>8</v>
          </cell>
          <cell r="N30">
            <v>7</v>
          </cell>
          <cell r="O30">
            <v>0</v>
          </cell>
          <cell r="P30">
            <v>0</v>
          </cell>
          <cell r="Q30">
            <v>5</v>
          </cell>
          <cell r="R30">
            <v>5</v>
          </cell>
          <cell r="S30">
            <v>6</v>
          </cell>
          <cell r="T30">
            <v>14</v>
          </cell>
          <cell r="U30">
            <v>163</v>
          </cell>
        </row>
        <row r="31">
          <cell r="H31" t="str">
            <v>105406-P.S.R. PAN DE AZUCAR</v>
          </cell>
          <cell r="I31">
            <v>83</v>
          </cell>
          <cell r="J31">
            <v>92</v>
          </cell>
          <cell r="K31">
            <v>75</v>
          </cell>
          <cell r="L31">
            <v>19</v>
          </cell>
          <cell r="M31">
            <v>34</v>
          </cell>
          <cell r="N31">
            <v>32</v>
          </cell>
          <cell r="O31">
            <v>18</v>
          </cell>
          <cell r="P31">
            <v>23</v>
          </cell>
          <cell r="Q31">
            <v>28</v>
          </cell>
          <cell r="R31">
            <v>24</v>
          </cell>
          <cell r="S31">
            <v>18</v>
          </cell>
          <cell r="T31">
            <v>31</v>
          </cell>
          <cell r="U31">
            <v>477</v>
          </cell>
        </row>
        <row r="32">
          <cell r="H32" t="str">
            <v>105407-P.S.R. TAMBILLOS</v>
          </cell>
          <cell r="I32">
            <v>1</v>
          </cell>
          <cell r="J32">
            <v>1</v>
          </cell>
          <cell r="K32"/>
          <cell r="L32">
            <v>16</v>
          </cell>
          <cell r="M32"/>
          <cell r="N32"/>
          <cell r="O32">
            <v>1</v>
          </cell>
          <cell r="P32">
            <v>15</v>
          </cell>
          <cell r="Q32">
            <v>4</v>
          </cell>
          <cell r="R32">
            <v>1</v>
          </cell>
          <cell r="S32">
            <v>1</v>
          </cell>
          <cell r="T32"/>
          <cell r="U32">
            <v>40</v>
          </cell>
        </row>
        <row r="33">
          <cell r="H33" t="str">
            <v>105705-CECOF EL ALBA</v>
          </cell>
          <cell r="I33">
            <v>19</v>
          </cell>
          <cell r="J33">
            <v>13</v>
          </cell>
          <cell r="K33">
            <v>31</v>
          </cell>
          <cell r="L33">
            <v>16</v>
          </cell>
          <cell r="M33">
            <v>25</v>
          </cell>
          <cell r="N33">
            <v>26</v>
          </cell>
          <cell r="O33">
            <v>10</v>
          </cell>
          <cell r="P33">
            <v>28</v>
          </cell>
          <cell r="Q33">
            <v>43</v>
          </cell>
          <cell r="R33">
            <v>23</v>
          </cell>
          <cell r="S33">
            <v>16</v>
          </cell>
          <cell r="T33">
            <v>17</v>
          </cell>
          <cell r="U33">
            <v>267</v>
          </cell>
        </row>
        <row r="34">
          <cell r="H34" t="str">
            <v>200273-CECOF PUNTA MIRA</v>
          </cell>
          <cell r="I34"/>
          <cell r="J34"/>
          <cell r="K34">
            <v>15</v>
          </cell>
          <cell r="L34">
            <v>39</v>
          </cell>
          <cell r="M34">
            <v>42</v>
          </cell>
          <cell r="N34">
            <v>24</v>
          </cell>
          <cell r="O34">
            <v>45</v>
          </cell>
          <cell r="P34">
            <v>57</v>
          </cell>
          <cell r="Q34">
            <v>43</v>
          </cell>
          <cell r="R34">
            <v>79</v>
          </cell>
          <cell r="S34">
            <v>47</v>
          </cell>
          <cell r="T34">
            <v>55</v>
          </cell>
          <cell r="U34">
            <v>446</v>
          </cell>
        </row>
        <row r="35">
          <cell r="H35" t="str">
            <v>Total 04102-COQUIMBO</v>
          </cell>
          <cell r="I35">
            <v>1318</v>
          </cell>
          <cell r="J35">
            <v>1114</v>
          </cell>
          <cell r="K35">
            <v>1392</v>
          </cell>
          <cell r="L35">
            <v>1219</v>
          </cell>
          <cell r="M35">
            <v>1315</v>
          </cell>
          <cell r="N35">
            <v>927</v>
          </cell>
          <cell r="O35">
            <v>1214</v>
          </cell>
          <cell r="P35">
            <v>1248</v>
          </cell>
          <cell r="Q35">
            <v>929</v>
          </cell>
          <cell r="R35">
            <v>1392</v>
          </cell>
          <cell r="S35">
            <v>870</v>
          </cell>
          <cell r="T35">
            <v>828</v>
          </cell>
          <cell r="U35">
            <v>13766</v>
          </cell>
        </row>
        <row r="36">
          <cell r="H36" t="str">
            <v>04103-ANDACOLLO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</row>
        <row r="37">
          <cell r="H37" t="str">
            <v>105106-HOSPITAL ANDACOLLO</v>
          </cell>
          <cell r="I37">
            <v>85</v>
          </cell>
          <cell r="J37">
            <v>57</v>
          </cell>
          <cell r="K37">
            <v>68</v>
          </cell>
          <cell r="L37">
            <v>74</v>
          </cell>
          <cell r="M37">
            <v>64</v>
          </cell>
          <cell r="N37">
            <v>93</v>
          </cell>
          <cell r="O37">
            <v>84</v>
          </cell>
          <cell r="P37">
            <v>107</v>
          </cell>
          <cell r="Q37">
            <v>87</v>
          </cell>
          <cell r="R37">
            <v>174</v>
          </cell>
          <cell r="S37">
            <v>110</v>
          </cell>
          <cell r="T37">
            <v>46</v>
          </cell>
          <cell r="U37">
            <v>1049</v>
          </cell>
        </row>
        <row r="38">
          <cell r="H38" t="str">
            <v>Total 04103-ANDACOLLO</v>
          </cell>
          <cell r="I38">
            <v>85</v>
          </cell>
          <cell r="J38">
            <v>57</v>
          </cell>
          <cell r="K38">
            <v>68</v>
          </cell>
          <cell r="L38">
            <v>74</v>
          </cell>
          <cell r="M38">
            <v>64</v>
          </cell>
          <cell r="N38">
            <v>93</v>
          </cell>
          <cell r="O38">
            <v>84</v>
          </cell>
          <cell r="P38">
            <v>107</v>
          </cell>
          <cell r="Q38">
            <v>87</v>
          </cell>
          <cell r="R38">
            <v>174</v>
          </cell>
          <cell r="S38">
            <v>110</v>
          </cell>
          <cell r="T38">
            <v>46</v>
          </cell>
          <cell r="U38">
            <v>1049</v>
          </cell>
        </row>
        <row r="39">
          <cell r="H39" t="str">
            <v>04104-LA HIGUERA</v>
          </cell>
          <cell r="I39"/>
          <cell r="J39"/>
          <cell r="K39"/>
          <cell r="L39"/>
          <cell r="M39"/>
          <cell r="N39"/>
          <cell r="O39"/>
          <cell r="P39"/>
          <cell r="Q39"/>
          <cell r="R39"/>
          <cell r="S39"/>
          <cell r="T39"/>
          <cell r="U39"/>
        </row>
        <row r="40">
          <cell r="H40" t="str">
            <v>105314-CES. LA HIGUERA</v>
          </cell>
          <cell r="I40">
            <v>5</v>
          </cell>
          <cell r="J40">
            <v>7</v>
          </cell>
          <cell r="K40"/>
          <cell r="L40">
            <v>4</v>
          </cell>
          <cell r="M40">
            <v>12</v>
          </cell>
          <cell r="N40"/>
          <cell r="O40">
            <v>14</v>
          </cell>
          <cell r="P40">
            <v>7</v>
          </cell>
          <cell r="Q40">
            <v>5</v>
          </cell>
          <cell r="R40">
            <v>13</v>
          </cell>
          <cell r="S40">
            <v>3</v>
          </cell>
          <cell r="T40">
            <v>9</v>
          </cell>
          <cell r="U40">
            <v>79</v>
          </cell>
        </row>
        <row r="41">
          <cell r="H41" t="str">
            <v xml:space="preserve">105500-P.S.R. CALETA HORNOS        </v>
          </cell>
          <cell r="I41">
            <v>2</v>
          </cell>
          <cell r="J41"/>
          <cell r="K41">
            <v>4</v>
          </cell>
          <cell r="L41">
            <v>12</v>
          </cell>
          <cell r="M41"/>
          <cell r="N41">
            <v>2</v>
          </cell>
          <cell r="O41">
            <v>4</v>
          </cell>
          <cell r="P41">
            <v>6</v>
          </cell>
          <cell r="Q41">
            <v>9</v>
          </cell>
          <cell r="R41">
            <v>16</v>
          </cell>
          <cell r="S41">
            <v>13</v>
          </cell>
          <cell r="T41">
            <v>5</v>
          </cell>
          <cell r="U41">
            <v>73</v>
          </cell>
        </row>
        <row r="42">
          <cell r="H42" t="str">
            <v>105505-P.S.R. LOS CHOROS</v>
          </cell>
          <cell r="I42">
            <v>1</v>
          </cell>
          <cell r="J42">
            <v>2</v>
          </cell>
          <cell r="K42"/>
          <cell r="L42">
            <v>7</v>
          </cell>
          <cell r="M42"/>
          <cell r="N42"/>
          <cell r="O42">
            <v>2</v>
          </cell>
          <cell r="P42">
            <v>8</v>
          </cell>
          <cell r="Q42">
            <v>2</v>
          </cell>
          <cell r="R42">
            <v>13</v>
          </cell>
          <cell r="S42">
            <v>25</v>
          </cell>
          <cell r="T42">
            <v>2</v>
          </cell>
          <cell r="U42">
            <v>62</v>
          </cell>
        </row>
        <row r="43">
          <cell r="H43" t="str">
            <v>105506-P.S.R. EL TRAPICHE</v>
          </cell>
          <cell r="I43">
            <v>7</v>
          </cell>
          <cell r="J43">
            <v>10</v>
          </cell>
          <cell r="K43">
            <v>3</v>
          </cell>
          <cell r="L43">
            <v>6</v>
          </cell>
          <cell r="M43">
            <v>2</v>
          </cell>
          <cell r="N43">
            <v>1</v>
          </cell>
          <cell r="O43">
            <v>1</v>
          </cell>
          <cell r="P43">
            <v>8</v>
          </cell>
          <cell r="Q43">
            <v>4</v>
          </cell>
          <cell r="R43">
            <v>9</v>
          </cell>
          <cell r="S43">
            <v>27</v>
          </cell>
          <cell r="T43">
            <v>10</v>
          </cell>
          <cell r="U43">
            <v>88</v>
          </cell>
        </row>
        <row r="44">
          <cell r="H44" t="str">
            <v>Total 04104-LA HIGUERA</v>
          </cell>
          <cell r="I44">
            <v>15</v>
          </cell>
          <cell r="J44">
            <v>19</v>
          </cell>
          <cell r="K44">
            <v>7</v>
          </cell>
          <cell r="L44">
            <v>29</v>
          </cell>
          <cell r="M44">
            <v>14</v>
          </cell>
          <cell r="N44">
            <v>3</v>
          </cell>
          <cell r="O44">
            <v>21</v>
          </cell>
          <cell r="P44">
            <v>29</v>
          </cell>
          <cell r="Q44">
            <v>20</v>
          </cell>
          <cell r="R44">
            <v>51</v>
          </cell>
          <cell r="S44">
            <v>68</v>
          </cell>
          <cell r="T44">
            <v>26</v>
          </cell>
          <cell r="U44">
            <v>302</v>
          </cell>
        </row>
        <row r="45">
          <cell r="H45" t="str">
            <v>04105-PAIHUANO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  <cell r="T45"/>
          <cell r="U45"/>
        </row>
        <row r="46">
          <cell r="H46" t="str">
            <v>105306-CES. PAIHUANO</v>
          </cell>
          <cell r="I46">
            <v>41</v>
          </cell>
          <cell r="J46">
            <v>39</v>
          </cell>
          <cell r="K46">
            <v>40</v>
          </cell>
          <cell r="L46">
            <v>35</v>
          </cell>
          <cell r="M46">
            <v>47</v>
          </cell>
          <cell r="N46">
            <v>59</v>
          </cell>
          <cell r="O46">
            <v>37</v>
          </cell>
          <cell r="P46">
            <v>30</v>
          </cell>
          <cell r="Q46">
            <v>62</v>
          </cell>
          <cell r="R46">
            <v>86</v>
          </cell>
          <cell r="S46">
            <v>56</v>
          </cell>
          <cell r="T46">
            <v>23</v>
          </cell>
          <cell r="U46">
            <v>555</v>
          </cell>
        </row>
        <row r="47">
          <cell r="H47" t="str">
            <v>105475-P.S.R. HORCON</v>
          </cell>
          <cell r="I47">
            <v>4</v>
          </cell>
          <cell r="J47">
            <v>6</v>
          </cell>
          <cell r="K47">
            <v>10</v>
          </cell>
          <cell r="L47">
            <v>4</v>
          </cell>
          <cell r="M47">
            <v>3</v>
          </cell>
          <cell r="N47">
            <v>1</v>
          </cell>
          <cell r="O47">
            <v>3</v>
          </cell>
          <cell r="P47">
            <v>6</v>
          </cell>
          <cell r="Q47">
            <v>8</v>
          </cell>
          <cell r="R47">
            <v>4</v>
          </cell>
          <cell r="S47">
            <v>19</v>
          </cell>
          <cell r="T47">
            <v>7</v>
          </cell>
          <cell r="U47">
            <v>75</v>
          </cell>
        </row>
        <row r="48">
          <cell r="H48" t="str">
            <v>105476-P.S.R. MONTE GRANDE</v>
          </cell>
          <cell r="I48">
            <v>2</v>
          </cell>
          <cell r="J48">
            <v>5</v>
          </cell>
          <cell r="K48">
            <v>2</v>
          </cell>
          <cell r="L48">
            <v>1</v>
          </cell>
          <cell r="M48">
            <v>4</v>
          </cell>
          <cell r="N48">
            <v>4</v>
          </cell>
          <cell r="O48">
            <v>8</v>
          </cell>
          <cell r="P48">
            <v>8</v>
          </cell>
          <cell r="Q48">
            <v>3</v>
          </cell>
          <cell r="R48">
            <v>7</v>
          </cell>
          <cell r="S48">
            <v>7</v>
          </cell>
          <cell r="T48">
            <v>4</v>
          </cell>
          <cell r="U48">
            <v>55</v>
          </cell>
        </row>
        <row r="49">
          <cell r="H49" t="str">
            <v>105477-P.S.R. PISCO ELQUI</v>
          </cell>
          <cell r="I49">
            <v>3</v>
          </cell>
          <cell r="J49">
            <v>21</v>
          </cell>
          <cell r="K49">
            <v>8</v>
          </cell>
          <cell r="L49">
            <v>7</v>
          </cell>
          <cell r="M49">
            <v>10</v>
          </cell>
          <cell r="N49">
            <v>8</v>
          </cell>
          <cell r="O49">
            <v>15</v>
          </cell>
          <cell r="P49">
            <v>15</v>
          </cell>
          <cell r="Q49">
            <v>25</v>
          </cell>
          <cell r="R49">
            <v>6</v>
          </cell>
          <cell r="S49">
            <v>7</v>
          </cell>
          <cell r="T49">
            <v>20</v>
          </cell>
          <cell r="U49">
            <v>145</v>
          </cell>
        </row>
        <row r="50">
          <cell r="H50" t="str">
            <v>Total 04105-PAIHUANO</v>
          </cell>
          <cell r="I50">
            <v>50</v>
          </cell>
          <cell r="J50">
            <v>71</v>
          </cell>
          <cell r="K50">
            <v>60</v>
          </cell>
          <cell r="L50">
            <v>47</v>
          </cell>
          <cell r="M50">
            <v>64</v>
          </cell>
          <cell r="N50">
            <v>72</v>
          </cell>
          <cell r="O50">
            <v>63</v>
          </cell>
          <cell r="P50">
            <v>59</v>
          </cell>
          <cell r="Q50">
            <v>98</v>
          </cell>
          <cell r="R50">
            <v>103</v>
          </cell>
          <cell r="S50">
            <v>89</v>
          </cell>
          <cell r="T50">
            <v>54</v>
          </cell>
          <cell r="U50">
            <v>830</v>
          </cell>
        </row>
        <row r="51">
          <cell r="H51" t="str">
            <v>04106-VICUÑA</v>
          </cell>
          <cell r="I51"/>
          <cell r="J51"/>
          <cell r="K51"/>
          <cell r="L51"/>
          <cell r="M51"/>
          <cell r="N51"/>
          <cell r="O51"/>
          <cell r="P51"/>
          <cell r="Q51"/>
          <cell r="R51"/>
          <cell r="S51"/>
          <cell r="T51"/>
          <cell r="U51"/>
        </row>
        <row r="52">
          <cell r="H52" t="str">
            <v>105107-HOSPITAL VICUÑA</v>
          </cell>
          <cell r="I52">
            <v>44</v>
          </cell>
          <cell r="J52">
            <v>32</v>
          </cell>
          <cell r="K52">
            <v>37</v>
          </cell>
          <cell r="L52">
            <v>37</v>
          </cell>
          <cell r="M52">
            <v>61</v>
          </cell>
          <cell r="N52">
            <v>45</v>
          </cell>
          <cell r="O52">
            <v>53</v>
          </cell>
          <cell r="P52">
            <v>63</v>
          </cell>
          <cell r="Q52">
            <v>18</v>
          </cell>
          <cell r="R52">
            <v>13</v>
          </cell>
          <cell r="S52">
            <v>35</v>
          </cell>
          <cell r="T52">
            <v>27</v>
          </cell>
          <cell r="U52">
            <v>465</v>
          </cell>
        </row>
        <row r="53">
          <cell r="H53" t="str">
            <v>105467-P.S.R. DIAGUITAS</v>
          </cell>
          <cell r="I53">
            <v>17</v>
          </cell>
          <cell r="J53">
            <v>14</v>
          </cell>
          <cell r="K53">
            <v>23</v>
          </cell>
          <cell r="L53">
            <v>7</v>
          </cell>
          <cell r="M53">
            <v>5</v>
          </cell>
          <cell r="N53">
            <v>9</v>
          </cell>
          <cell r="O53">
            <v>28</v>
          </cell>
          <cell r="P53">
            <v>28</v>
          </cell>
          <cell r="Q53">
            <v>11</v>
          </cell>
          <cell r="R53">
            <v>19</v>
          </cell>
          <cell r="S53">
            <v>10</v>
          </cell>
          <cell r="T53">
            <v>1</v>
          </cell>
          <cell r="U53">
            <v>172</v>
          </cell>
        </row>
        <row r="54">
          <cell r="H54" t="str">
            <v>105468-P.S.R. EL MOLLE</v>
          </cell>
          <cell r="I54">
            <v>6</v>
          </cell>
          <cell r="J54">
            <v>7</v>
          </cell>
          <cell r="K54">
            <v>5</v>
          </cell>
          <cell r="L54">
            <v>6</v>
          </cell>
          <cell r="M54">
            <v>17</v>
          </cell>
          <cell r="N54">
            <v>15</v>
          </cell>
          <cell r="O54">
            <v>12</v>
          </cell>
          <cell r="P54">
            <v>26</v>
          </cell>
          <cell r="Q54">
            <v>42</v>
          </cell>
          <cell r="R54">
            <v>20</v>
          </cell>
          <cell r="S54">
            <v>14</v>
          </cell>
          <cell r="T54">
            <v>12</v>
          </cell>
          <cell r="U54">
            <v>182</v>
          </cell>
        </row>
        <row r="55">
          <cell r="H55" t="str">
            <v>105469-P.S.R. EL TAMBO</v>
          </cell>
          <cell r="I55">
            <v>18</v>
          </cell>
          <cell r="J55">
            <v>14</v>
          </cell>
          <cell r="K55">
            <v>30</v>
          </cell>
          <cell r="L55">
            <v>22</v>
          </cell>
          <cell r="M55">
            <v>16</v>
          </cell>
          <cell r="N55">
            <v>36</v>
          </cell>
          <cell r="O55">
            <v>32</v>
          </cell>
          <cell r="P55">
            <v>26</v>
          </cell>
          <cell r="Q55">
            <v>26</v>
          </cell>
          <cell r="R55">
            <v>24</v>
          </cell>
          <cell r="S55">
            <v>28</v>
          </cell>
          <cell r="T55">
            <v>20</v>
          </cell>
          <cell r="U55">
            <v>292</v>
          </cell>
        </row>
        <row r="56">
          <cell r="H56" t="str">
            <v>105470-P.S.R. HUANTA</v>
          </cell>
          <cell r="I56">
            <v>13</v>
          </cell>
          <cell r="J56"/>
          <cell r="K56">
            <v>8</v>
          </cell>
          <cell r="L56">
            <v>16</v>
          </cell>
          <cell r="M56">
            <v>16</v>
          </cell>
          <cell r="N56">
            <v>3</v>
          </cell>
          <cell r="O56">
            <v>3</v>
          </cell>
          <cell r="P56">
            <v>2</v>
          </cell>
          <cell r="Q56">
            <v>1</v>
          </cell>
          <cell r="R56">
            <v>4</v>
          </cell>
          <cell r="S56">
            <v>5</v>
          </cell>
          <cell r="T56"/>
          <cell r="U56">
            <v>71</v>
          </cell>
        </row>
        <row r="57">
          <cell r="H57" t="str">
            <v>105471-P.S.R. PERALILLO</v>
          </cell>
          <cell r="I57">
            <v>23</v>
          </cell>
          <cell r="J57">
            <v>18</v>
          </cell>
          <cell r="K57">
            <v>26</v>
          </cell>
          <cell r="L57">
            <v>12</v>
          </cell>
          <cell r="M57">
            <v>47</v>
          </cell>
          <cell r="N57">
            <v>23</v>
          </cell>
          <cell r="O57">
            <v>21</v>
          </cell>
          <cell r="P57">
            <v>18</v>
          </cell>
          <cell r="Q57">
            <v>23</v>
          </cell>
          <cell r="R57">
            <v>17</v>
          </cell>
          <cell r="S57">
            <v>12</v>
          </cell>
          <cell r="T57">
            <v>4</v>
          </cell>
          <cell r="U57">
            <v>244</v>
          </cell>
        </row>
        <row r="58">
          <cell r="H58" t="str">
            <v>105472-P.S.R. RIVADAVIA</v>
          </cell>
          <cell r="I58"/>
          <cell r="J58">
            <v>7</v>
          </cell>
          <cell r="K58">
            <v>20</v>
          </cell>
          <cell r="L58">
            <v>11</v>
          </cell>
          <cell r="M58">
            <v>18</v>
          </cell>
          <cell r="N58">
            <v>11</v>
          </cell>
          <cell r="O58">
            <v>10</v>
          </cell>
          <cell r="P58">
            <v>10</v>
          </cell>
          <cell r="Q58">
            <v>8</v>
          </cell>
          <cell r="R58">
            <v>10</v>
          </cell>
          <cell r="S58">
            <v>7</v>
          </cell>
          <cell r="T58">
            <v>8</v>
          </cell>
          <cell r="U58">
            <v>120</v>
          </cell>
        </row>
        <row r="59">
          <cell r="H59" t="str">
            <v>105473-P.S.R. TALCUNA</v>
          </cell>
          <cell r="I59">
            <v>9</v>
          </cell>
          <cell r="J59">
            <v>22</v>
          </cell>
          <cell r="K59">
            <v>21</v>
          </cell>
          <cell r="L59">
            <v>23</v>
          </cell>
          <cell r="M59">
            <v>31</v>
          </cell>
          <cell r="N59">
            <v>36</v>
          </cell>
          <cell r="O59">
            <v>19</v>
          </cell>
          <cell r="P59">
            <v>81</v>
          </cell>
          <cell r="Q59">
            <v>52</v>
          </cell>
          <cell r="R59">
            <v>54</v>
          </cell>
          <cell r="S59">
            <v>43</v>
          </cell>
          <cell r="T59">
            <v>38</v>
          </cell>
          <cell r="U59">
            <v>429</v>
          </cell>
        </row>
        <row r="60">
          <cell r="H60" t="str">
            <v>105474-P.S.R. CHAPILCA</v>
          </cell>
          <cell r="I60">
            <v>19</v>
          </cell>
          <cell r="J60">
            <v>5</v>
          </cell>
          <cell r="K60">
            <v>10</v>
          </cell>
          <cell r="L60">
            <v>7</v>
          </cell>
          <cell r="M60">
            <v>3</v>
          </cell>
          <cell r="N60">
            <v>5</v>
          </cell>
          <cell r="O60">
            <v>5</v>
          </cell>
          <cell r="P60">
            <v>6</v>
          </cell>
          <cell r="Q60">
            <v>8</v>
          </cell>
          <cell r="R60">
            <v>7</v>
          </cell>
          <cell r="S60">
            <v>4</v>
          </cell>
          <cell r="T60">
            <v>4</v>
          </cell>
          <cell r="U60">
            <v>83</v>
          </cell>
        </row>
        <row r="61">
          <cell r="H61" t="str">
            <v>105502-P.S.R. CALINGASTA</v>
          </cell>
          <cell r="I61">
            <v>24</v>
          </cell>
          <cell r="J61">
            <v>32</v>
          </cell>
          <cell r="K61">
            <v>38</v>
          </cell>
          <cell r="L61">
            <v>33</v>
          </cell>
          <cell r="M61">
            <v>21</v>
          </cell>
          <cell r="N61">
            <v>44</v>
          </cell>
          <cell r="O61">
            <v>62</v>
          </cell>
          <cell r="P61">
            <v>21</v>
          </cell>
          <cell r="Q61">
            <v>18</v>
          </cell>
          <cell r="R61">
            <v>17</v>
          </cell>
          <cell r="S61">
            <v>14</v>
          </cell>
          <cell r="T61">
            <v>10</v>
          </cell>
          <cell r="U61">
            <v>334</v>
          </cell>
        </row>
        <row r="62">
          <cell r="H62" t="str">
            <v>105509-P.S.R. GUALLIGUAICA</v>
          </cell>
          <cell r="I62">
            <v>6</v>
          </cell>
          <cell r="J62"/>
          <cell r="K62">
            <v>7</v>
          </cell>
          <cell r="L62">
            <v>7</v>
          </cell>
          <cell r="M62">
            <v>15</v>
          </cell>
          <cell r="N62">
            <v>7</v>
          </cell>
          <cell r="O62">
            <v>13</v>
          </cell>
          <cell r="P62">
            <v>5</v>
          </cell>
          <cell r="Q62">
            <v>6</v>
          </cell>
          <cell r="R62">
            <v>11</v>
          </cell>
          <cell r="S62">
            <v>9</v>
          </cell>
          <cell r="T62">
            <v>4</v>
          </cell>
          <cell r="U62">
            <v>90</v>
          </cell>
        </row>
        <row r="63">
          <cell r="H63" t="str">
            <v>Total 04106-VICUÑA</v>
          </cell>
          <cell r="I63">
            <v>179</v>
          </cell>
          <cell r="J63">
            <v>151</v>
          </cell>
          <cell r="K63">
            <v>225</v>
          </cell>
          <cell r="L63">
            <v>181</v>
          </cell>
          <cell r="M63">
            <v>250</v>
          </cell>
          <cell r="N63">
            <v>234</v>
          </cell>
          <cell r="O63">
            <v>258</v>
          </cell>
          <cell r="P63">
            <v>286</v>
          </cell>
          <cell r="Q63">
            <v>213</v>
          </cell>
          <cell r="R63">
            <v>196</v>
          </cell>
          <cell r="S63">
            <v>181</v>
          </cell>
          <cell r="T63">
            <v>128</v>
          </cell>
          <cell r="U63">
            <v>2482</v>
          </cell>
        </row>
        <row r="64">
          <cell r="H64" t="str">
            <v>04201-ILLAPEL</v>
          </cell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/>
          <cell r="U64"/>
        </row>
        <row r="65">
          <cell r="H65" t="str">
            <v>105103-HOSPITAL ILLAPEL</v>
          </cell>
          <cell r="I65">
            <v>129</v>
          </cell>
          <cell r="J65">
            <v>162</v>
          </cell>
          <cell r="K65">
            <v>109</v>
          </cell>
          <cell r="L65">
            <v>79</v>
          </cell>
          <cell r="M65">
            <v>72</v>
          </cell>
          <cell r="N65">
            <v>84</v>
          </cell>
          <cell r="O65">
            <v>164</v>
          </cell>
          <cell r="P65">
            <v>110</v>
          </cell>
          <cell r="Q65">
            <v>87</v>
          </cell>
          <cell r="R65">
            <v>87</v>
          </cell>
          <cell r="S65">
            <v>70</v>
          </cell>
          <cell r="T65">
            <v>53</v>
          </cell>
          <cell r="U65">
            <v>1206</v>
          </cell>
        </row>
        <row r="66">
          <cell r="H66" t="str">
            <v>105326-CESFAM SAN RAFAEL</v>
          </cell>
          <cell r="I66">
            <v>27</v>
          </cell>
          <cell r="J66"/>
          <cell r="K66">
            <v>116</v>
          </cell>
          <cell r="L66">
            <v>6</v>
          </cell>
          <cell r="M66">
            <v>16</v>
          </cell>
          <cell r="N66">
            <v>143</v>
          </cell>
          <cell r="O66">
            <v>55</v>
          </cell>
          <cell r="P66">
            <v>80</v>
          </cell>
          <cell r="Q66">
            <v>109</v>
          </cell>
          <cell r="R66">
            <v>87</v>
          </cell>
          <cell r="S66">
            <v>36</v>
          </cell>
          <cell r="T66">
            <v>67</v>
          </cell>
          <cell r="U66">
            <v>742</v>
          </cell>
        </row>
        <row r="67">
          <cell r="H67" t="str">
            <v xml:space="preserve">105443-P.S.R. CARCAMO                   </v>
          </cell>
          <cell r="I67">
            <v>10</v>
          </cell>
          <cell r="J67">
            <v>3</v>
          </cell>
          <cell r="K67">
            <v>30</v>
          </cell>
          <cell r="L67">
            <v>4</v>
          </cell>
          <cell r="M67">
            <v>9</v>
          </cell>
          <cell r="N67">
            <v>1</v>
          </cell>
          <cell r="O67">
            <v>10</v>
          </cell>
          <cell r="P67">
            <v>30</v>
          </cell>
          <cell r="Q67">
            <v>26</v>
          </cell>
          <cell r="R67">
            <v>9</v>
          </cell>
          <cell r="S67">
            <v>9</v>
          </cell>
          <cell r="T67">
            <v>726</v>
          </cell>
          <cell r="U67">
            <v>867</v>
          </cell>
        </row>
        <row r="68">
          <cell r="H68" t="str">
            <v>105444-P.S.R. HUINTIL</v>
          </cell>
          <cell r="I68">
            <v>29</v>
          </cell>
          <cell r="J68">
            <v>3</v>
          </cell>
          <cell r="K68">
            <v>16</v>
          </cell>
          <cell r="L68">
            <v>28</v>
          </cell>
          <cell r="M68">
            <v>13</v>
          </cell>
          <cell r="N68">
            <v>18</v>
          </cell>
          <cell r="O68">
            <v>6</v>
          </cell>
          <cell r="P68">
            <v>18</v>
          </cell>
          <cell r="Q68">
            <v>21</v>
          </cell>
          <cell r="R68">
            <v>4</v>
          </cell>
          <cell r="S68">
            <v>21</v>
          </cell>
          <cell r="T68">
            <v>2</v>
          </cell>
          <cell r="U68">
            <v>179</v>
          </cell>
        </row>
        <row r="69">
          <cell r="H69" t="str">
            <v>105445-P.S.R. LIMAHUIDA</v>
          </cell>
          <cell r="I69">
            <v>4</v>
          </cell>
          <cell r="J69">
            <v>3</v>
          </cell>
          <cell r="K69">
            <v>5</v>
          </cell>
          <cell r="L69"/>
          <cell r="M69">
            <v>1</v>
          </cell>
          <cell r="N69">
            <v>4</v>
          </cell>
          <cell r="O69"/>
          <cell r="P69">
            <v>8</v>
          </cell>
          <cell r="Q69">
            <v>1</v>
          </cell>
          <cell r="R69">
            <v>1</v>
          </cell>
          <cell r="S69">
            <v>5</v>
          </cell>
          <cell r="T69">
            <v>5</v>
          </cell>
          <cell r="U69">
            <v>37</v>
          </cell>
        </row>
        <row r="70">
          <cell r="H70" t="str">
            <v>105446-P.S.R. MATANCILLA</v>
          </cell>
          <cell r="I70">
            <v>6</v>
          </cell>
          <cell r="J70"/>
          <cell r="K70">
            <v>1</v>
          </cell>
          <cell r="L70">
            <v>3</v>
          </cell>
          <cell r="M70">
            <v>6</v>
          </cell>
          <cell r="N70">
            <v>2</v>
          </cell>
          <cell r="O70"/>
          <cell r="P70">
            <v>4</v>
          </cell>
          <cell r="Q70">
            <v>2</v>
          </cell>
          <cell r="R70">
            <v>1</v>
          </cell>
          <cell r="S70">
            <v>2</v>
          </cell>
          <cell r="T70">
            <v>2</v>
          </cell>
          <cell r="U70">
            <v>29</v>
          </cell>
        </row>
        <row r="71">
          <cell r="H71" t="str">
            <v>105447-P.S.R. PERALILLO</v>
          </cell>
          <cell r="I71">
            <v>5</v>
          </cell>
          <cell r="J71">
            <v>4</v>
          </cell>
          <cell r="K71">
            <v>31</v>
          </cell>
          <cell r="L71">
            <v>3</v>
          </cell>
          <cell r="M71"/>
          <cell r="N71"/>
          <cell r="O71"/>
          <cell r="P71">
            <v>1</v>
          </cell>
          <cell r="Q71"/>
          <cell r="R71">
            <v>9</v>
          </cell>
          <cell r="S71">
            <v>4</v>
          </cell>
          <cell r="T71"/>
          <cell r="U71">
            <v>57</v>
          </cell>
        </row>
        <row r="72">
          <cell r="H72" t="str">
            <v>105448-P.S.R. SANTA VIRGINIA</v>
          </cell>
          <cell r="I72">
            <v>3</v>
          </cell>
          <cell r="J72"/>
          <cell r="K72">
            <v>8</v>
          </cell>
          <cell r="L72">
            <v>3</v>
          </cell>
          <cell r="M72"/>
          <cell r="N72">
            <v>1</v>
          </cell>
          <cell r="O72">
            <v>1</v>
          </cell>
          <cell r="P72">
            <v>3</v>
          </cell>
          <cell r="Q72">
            <v>1</v>
          </cell>
          <cell r="R72"/>
          <cell r="S72">
            <v>4</v>
          </cell>
          <cell r="T72"/>
          <cell r="U72">
            <v>24</v>
          </cell>
        </row>
        <row r="73">
          <cell r="H73" t="str">
            <v>105449-P.S.R. TUNGA NORTE</v>
          </cell>
          <cell r="I73">
            <v>1</v>
          </cell>
          <cell r="J73"/>
          <cell r="K73"/>
          <cell r="L73"/>
          <cell r="M73"/>
          <cell r="N73"/>
          <cell r="O73"/>
          <cell r="P73">
            <v>1</v>
          </cell>
          <cell r="Q73"/>
          <cell r="R73">
            <v>2</v>
          </cell>
          <cell r="S73">
            <v>1</v>
          </cell>
          <cell r="T73"/>
          <cell r="U73">
            <v>5</v>
          </cell>
        </row>
        <row r="74">
          <cell r="H74" t="str">
            <v>105485-P.S.R. PLAN DE HORNOS</v>
          </cell>
          <cell r="I74">
            <v>1</v>
          </cell>
          <cell r="J74"/>
          <cell r="K74">
            <v>13</v>
          </cell>
          <cell r="L74">
            <v>14</v>
          </cell>
          <cell r="M74">
            <v>4</v>
          </cell>
          <cell r="N74">
            <v>4</v>
          </cell>
          <cell r="O74">
            <v>1</v>
          </cell>
          <cell r="P74">
            <v>10</v>
          </cell>
          <cell r="Q74">
            <v>12</v>
          </cell>
          <cell r="R74">
            <v>3</v>
          </cell>
          <cell r="S74">
            <v>2</v>
          </cell>
          <cell r="T74"/>
          <cell r="U74">
            <v>64</v>
          </cell>
        </row>
        <row r="75">
          <cell r="H75" t="str">
            <v>105486-P.S.R. TUNGA SUR</v>
          </cell>
          <cell r="I75">
            <v>29</v>
          </cell>
          <cell r="J75">
            <v>10</v>
          </cell>
          <cell r="K75">
            <v>13</v>
          </cell>
          <cell r="L75">
            <v>12</v>
          </cell>
          <cell r="M75">
            <v>20</v>
          </cell>
          <cell r="N75">
            <v>26</v>
          </cell>
          <cell r="O75">
            <v>8</v>
          </cell>
          <cell r="P75">
            <v>22</v>
          </cell>
          <cell r="Q75">
            <v>16</v>
          </cell>
          <cell r="R75">
            <v>4</v>
          </cell>
          <cell r="S75">
            <v>12</v>
          </cell>
          <cell r="T75">
            <v>5</v>
          </cell>
          <cell r="U75">
            <v>177</v>
          </cell>
        </row>
        <row r="76">
          <cell r="H76" t="str">
            <v>105487-P.S.R. CAÑAS UNO</v>
          </cell>
          <cell r="I76">
            <v>9</v>
          </cell>
          <cell r="J76"/>
          <cell r="K76">
            <v>3</v>
          </cell>
          <cell r="L76">
            <v>9</v>
          </cell>
          <cell r="M76">
            <v>6</v>
          </cell>
          <cell r="N76">
            <v>5</v>
          </cell>
          <cell r="O76"/>
          <cell r="P76">
            <v>6</v>
          </cell>
          <cell r="Q76">
            <v>3</v>
          </cell>
          <cell r="R76">
            <v>9</v>
          </cell>
          <cell r="S76">
            <v>19</v>
          </cell>
          <cell r="T76">
            <v>10</v>
          </cell>
          <cell r="U76">
            <v>79</v>
          </cell>
        </row>
        <row r="77">
          <cell r="H77" t="str">
            <v>105496-P.S.R. PINTACURA SUR</v>
          </cell>
          <cell r="I77"/>
          <cell r="J77">
            <v>3</v>
          </cell>
          <cell r="K77">
            <v>2</v>
          </cell>
          <cell r="L77">
            <v>5</v>
          </cell>
          <cell r="M77"/>
          <cell r="N77">
            <v>2</v>
          </cell>
          <cell r="O77">
            <v>5</v>
          </cell>
          <cell r="P77">
            <v>5</v>
          </cell>
          <cell r="Q77">
            <v>2</v>
          </cell>
          <cell r="R77">
            <v>1</v>
          </cell>
          <cell r="S77"/>
          <cell r="T77"/>
          <cell r="U77">
            <v>25</v>
          </cell>
        </row>
        <row r="78">
          <cell r="H78" t="str">
            <v>105504-P.S.R. SOCAVON</v>
          </cell>
          <cell r="I78"/>
          <cell r="J78"/>
          <cell r="K78"/>
          <cell r="L78">
            <v>1</v>
          </cell>
          <cell r="M78"/>
          <cell r="N78">
            <v>2</v>
          </cell>
          <cell r="O78"/>
          <cell r="P78">
            <v>1</v>
          </cell>
          <cell r="Q78">
            <v>1</v>
          </cell>
          <cell r="R78"/>
          <cell r="S78"/>
          <cell r="T78"/>
          <cell r="U78">
            <v>5</v>
          </cell>
        </row>
        <row r="79">
          <cell r="H79" t="str">
            <v>Total 04201-ILLAPEL</v>
          </cell>
          <cell r="I79">
            <v>253</v>
          </cell>
          <cell r="J79">
            <v>188</v>
          </cell>
          <cell r="K79">
            <v>347</v>
          </cell>
          <cell r="L79">
            <v>167</v>
          </cell>
          <cell r="M79">
            <v>147</v>
          </cell>
          <cell r="N79">
            <v>292</v>
          </cell>
          <cell r="O79">
            <v>250</v>
          </cell>
          <cell r="P79">
            <v>299</v>
          </cell>
          <cell r="Q79">
            <v>281</v>
          </cell>
          <cell r="R79">
            <v>217</v>
          </cell>
          <cell r="S79">
            <v>185</v>
          </cell>
          <cell r="T79">
            <v>870</v>
          </cell>
          <cell r="U79">
            <v>3496</v>
          </cell>
        </row>
        <row r="80">
          <cell r="H80" t="str">
            <v>04202-CANELA</v>
          </cell>
          <cell r="I80"/>
          <cell r="J80"/>
          <cell r="K80"/>
          <cell r="L80"/>
          <cell r="M80"/>
          <cell r="N80"/>
          <cell r="O80"/>
          <cell r="P80"/>
          <cell r="Q80"/>
          <cell r="R80"/>
          <cell r="S80"/>
          <cell r="T80"/>
          <cell r="U80"/>
        </row>
        <row r="81">
          <cell r="H81" t="str">
            <v>105309-CES. RURAL CANELA</v>
          </cell>
          <cell r="I81">
            <v>36</v>
          </cell>
          <cell r="J81">
            <v>20</v>
          </cell>
          <cell r="K81">
            <v>79</v>
          </cell>
          <cell r="L81">
            <v>45</v>
          </cell>
          <cell r="M81">
            <v>4</v>
          </cell>
          <cell r="N81">
            <v>39</v>
          </cell>
          <cell r="O81">
            <v>70</v>
          </cell>
          <cell r="P81">
            <v>81</v>
          </cell>
          <cell r="Q81">
            <v>88</v>
          </cell>
          <cell r="R81">
            <v>84</v>
          </cell>
          <cell r="S81">
            <v>115</v>
          </cell>
          <cell r="T81">
            <v>96</v>
          </cell>
          <cell r="U81">
            <v>757</v>
          </cell>
        </row>
        <row r="82">
          <cell r="H82" t="str">
            <v>105484-P.S.R. HUENTELAUQUEN</v>
          </cell>
          <cell r="I82"/>
          <cell r="J82"/>
          <cell r="K82"/>
          <cell r="L82"/>
          <cell r="M82"/>
          <cell r="N82"/>
          <cell r="O82"/>
          <cell r="P82">
            <v>11</v>
          </cell>
          <cell r="Q82"/>
          <cell r="R82"/>
          <cell r="S82"/>
          <cell r="T82"/>
          <cell r="U82">
            <v>11</v>
          </cell>
        </row>
        <row r="83">
          <cell r="H83" t="str">
            <v>105497-P.S.R. JABONERIA</v>
          </cell>
          <cell r="I83"/>
          <cell r="J83"/>
          <cell r="K83"/>
          <cell r="L83"/>
          <cell r="M83"/>
          <cell r="N83">
            <v>1</v>
          </cell>
          <cell r="O83">
            <v>1</v>
          </cell>
          <cell r="P83"/>
          <cell r="Q83">
            <v>2</v>
          </cell>
          <cell r="R83"/>
          <cell r="S83"/>
          <cell r="T83">
            <v>1</v>
          </cell>
          <cell r="U83">
            <v>5</v>
          </cell>
        </row>
        <row r="84">
          <cell r="H84" t="str">
            <v>Total 04202-CANELA</v>
          </cell>
          <cell r="I84">
            <v>36</v>
          </cell>
          <cell r="J84">
            <v>20</v>
          </cell>
          <cell r="K84">
            <v>79</v>
          </cell>
          <cell r="L84">
            <v>45</v>
          </cell>
          <cell r="M84">
            <v>4</v>
          </cell>
          <cell r="N84">
            <v>40</v>
          </cell>
          <cell r="O84">
            <v>71</v>
          </cell>
          <cell r="P84">
            <v>92</v>
          </cell>
          <cell r="Q84">
            <v>90</v>
          </cell>
          <cell r="R84">
            <v>84</v>
          </cell>
          <cell r="S84">
            <v>115</v>
          </cell>
          <cell r="T84">
            <v>97</v>
          </cell>
          <cell r="U84">
            <v>773</v>
          </cell>
        </row>
        <row r="85">
          <cell r="H85" t="str">
            <v>04203-LOS VILOS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S85"/>
          <cell r="T85"/>
          <cell r="U85"/>
        </row>
        <row r="86">
          <cell r="H86" t="str">
            <v>105108-HOSPITAL LOS VILOS</v>
          </cell>
          <cell r="I86">
            <v>81</v>
          </cell>
          <cell r="J86">
            <v>92</v>
          </cell>
          <cell r="K86">
            <v>164</v>
          </cell>
          <cell r="L86">
            <v>90</v>
          </cell>
          <cell r="M86">
            <v>113</v>
          </cell>
          <cell r="N86">
            <v>46</v>
          </cell>
          <cell r="O86">
            <v>90</v>
          </cell>
          <cell r="P86">
            <v>93</v>
          </cell>
          <cell r="Q86">
            <v>79</v>
          </cell>
          <cell r="R86">
            <v>101</v>
          </cell>
          <cell r="S86">
            <v>92</v>
          </cell>
          <cell r="T86">
            <v>55</v>
          </cell>
          <cell r="U86">
            <v>1096</v>
          </cell>
        </row>
        <row r="87">
          <cell r="H87" t="str">
            <v xml:space="preserve">105478-P.S.R. CAIMANES                   </v>
          </cell>
          <cell r="I87">
            <v>29</v>
          </cell>
          <cell r="J87">
            <v>9</v>
          </cell>
          <cell r="K87">
            <v>54</v>
          </cell>
          <cell r="L87">
            <v>48</v>
          </cell>
          <cell r="M87">
            <v>50</v>
          </cell>
          <cell r="N87">
            <v>37</v>
          </cell>
          <cell r="O87">
            <v>32</v>
          </cell>
          <cell r="P87">
            <v>66</v>
          </cell>
          <cell r="Q87">
            <v>38</v>
          </cell>
          <cell r="R87">
            <v>63</v>
          </cell>
          <cell r="S87">
            <v>5</v>
          </cell>
          <cell r="T87">
            <v>3</v>
          </cell>
          <cell r="U87">
            <v>434</v>
          </cell>
        </row>
        <row r="88">
          <cell r="H88" t="str">
            <v>105479-P.S.R. GUANGUALI</v>
          </cell>
          <cell r="I88">
            <v>13</v>
          </cell>
          <cell r="J88">
            <v>19</v>
          </cell>
          <cell r="K88">
            <v>7</v>
          </cell>
          <cell r="L88">
            <v>4</v>
          </cell>
          <cell r="M88">
            <v>17</v>
          </cell>
          <cell r="N88">
            <v>33</v>
          </cell>
          <cell r="O88">
            <v>18</v>
          </cell>
          <cell r="P88">
            <v>9</v>
          </cell>
          <cell r="Q88">
            <v>18</v>
          </cell>
          <cell r="R88">
            <v>7</v>
          </cell>
          <cell r="S88">
            <v>1</v>
          </cell>
          <cell r="T88"/>
          <cell r="U88">
            <v>146</v>
          </cell>
        </row>
        <row r="89">
          <cell r="H89" t="str">
            <v>105480-P.S.R. QUILIMARI</v>
          </cell>
          <cell r="I89">
            <v>15</v>
          </cell>
          <cell r="J89">
            <v>13</v>
          </cell>
          <cell r="K89">
            <v>16</v>
          </cell>
          <cell r="L89">
            <v>18</v>
          </cell>
          <cell r="M89">
            <v>37</v>
          </cell>
          <cell r="N89">
            <v>19</v>
          </cell>
          <cell r="O89">
            <v>36</v>
          </cell>
          <cell r="P89">
            <v>45</v>
          </cell>
          <cell r="Q89">
            <v>45</v>
          </cell>
          <cell r="R89">
            <v>73</v>
          </cell>
          <cell r="S89">
            <v>15</v>
          </cell>
          <cell r="T89">
            <v>4</v>
          </cell>
          <cell r="U89">
            <v>336</v>
          </cell>
        </row>
        <row r="90">
          <cell r="H90" t="str">
            <v>105481-P.S.R. TILAMA</v>
          </cell>
          <cell r="I90"/>
          <cell r="J90">
            <v>3</v>
          </cell>
          <cell r="K90">
            <v>8</v>
          </cell>
          <cell r="L90">
            <v>6</v>
          </cell>
          <cell r="M90"/>
          <cell r="N90">
            <v>7</v>
          </cell>
          <cell r="O90">
            <v>7</v>
          </cell>
          <cell r="P90">
            <v>7</v>
          </cell>
          <cell r="Q90">
            <v>14</v>
          </cell>
          <cell r="R90">
            <v>12</v>
          </cell>
          <cell r="S90">
            <v>1</v>
          </cell>
          <cell r="T90">
            <v>1</v>
          </cell>
          <cell r="U90">
            <v>66</v>
          </cell>
        </row>
        <row r="91">
          <cell r="H91" t="str">
            <v>105511-P.S.R. LOS CONDORES</v>
          </cell>
          <cell r="I91">
            <v>12</v>
          </cell>
          <cell r="J91">
            <v>14</v>
          </cell>
          <cell r="K91">
            <v>15</v>
          </cell>
          <cell r="L91">
            <v>18</v>
          </cell>
          <cell r="M91">
            <v>15</v>
          </cell>
          <cell r="N91">
            <v>10</v>
          </cell>
          <cell r="O91">
            <v>6</v>
          </cell>
          <cell r="P91">
            <v>21</v>
          </cell>
          <cell r="Q91">
            <v>10</v>
          </cell>
          <cell r="R91">
            <v>15</v>
          </cell>
          <cell r="S91"/>
          <cell r="T91"/>
          <cell r="U91">
            <v>136</v>
          </cell>
        </row>
        <row r="92">
          <cell r="H92" t="str">
            <v>Total 04203-LOS VILOS</v>
          </cell>
          <cell r="I92">
            <v>150</v>
          </cell>
          <cell r="J92">
            <v>150</v>
          </cell>
          <cell r="K92">
            <v>264</v>
          </cell>
          <cell r="L92">
            <v>184</v>
          </cell>
          <cell r="M92">
            <v>232</v>
          </cell>
          <cell r="N92">
            <v>152</v>
          </cell>
          <cell r="O92">
            <v>189</v>
          </cell>
          <cell r="P92">
            <v>241</v>
          </cell>
          <cell r="Q92">
            <v>204</v>
          </cell>
          <cell r="R92">
            <v>271</v>
          </cell>
          <cell r="S92">
            <v>114</v>
          </cell>
          <cell r="T92">
            <v>63</v>
          </cell>
          <cell r="U92">
            <v>2214</v>
          </cell>
        </row>
        <row r="93">
          <cell r="H93" t="str">
            <v>04204-SALAMANCA</v>
          </cell>
          <cell r="I93"/>
          <cell r="J93"/>
          <cell r="K93"/>
          <cell r="L93"/>
          <cell r="M93"/>
          <cell r="N93"/>
          <cell r="O93"/>
          <cell r="P93"/>
          <cell r="Q93"/>
          <cell r="R93"/>
          <cell r="S93"/>
          <cell r="T93"/>
          <cell r="U93"/>
        </row>
        <row r="94">
          <cell r="H94" t="str">
            <v>105104-HOSPITAL SALAMANCA</v>
          </cell>
          <cell r="I94">
            <v>7</v>
          </cell>
          <cell r="J94"/>
          <cell r="K94">
            <v>10</v>
          </cell>
          <cell r="L94">
            <v>4</v>
          </cell>
          <cell r="M94">
            <v>19</v>
          </cell>
          <cell r="N94">
            <v>9</v>
          </cell>
          <cell r="O94"/>
          <cell r="P94">
            <v>47</v>
          </cell>
          <cell r="Q94">
            <v>39</v>
          </cell>
          <cell r="R94">
            <v>60</v>
          </cell>
          <cell r="S94">
            <v>82</v>
          </cell>
          <cell r="T94">
            <v>15</v>
          </cell>
          <cell r="U94">
            <v>292</v>
          </cell>
        </row>
        <row r="95">
          <cell r="H95" t="str">
            <v xml:space="preserve">105452-P.S.R. CUNCUMEN                 </v>
          </cell>
          <cell r="I95"/>
          <cell r="J95">
            <v>30</v>
          </cell>
          <cell r="K95">
            <v>34</v>
          </cell>
          <cell r="L95">
            <v>34</v>
          </cell>
          <cell r="M95">
            <v>39</v>
          </cell>
          <cell r="N95">
            <v>37</v>
          </cell>
          <cell r="O95">
            <v>50</v>
          </cell>
          <cell r="P95">
            <v>82</v>
          </cell>
          <cell r="Q95">
            <v>65</v>
          </cell>
          <cell r="R95">
            <v>61</v>
          </cell>
          <cell r="S95">
            <v>39</v>
          </cell>
          <cell r="T95">
            <v>37</v>
          </cell>
          <cell r="U95">
            <v>508</v>
          </cell>
        </row>
        <row r="96">
          <cell r="H96" t="str">
            <v>105453-P.S.R. TRANQUILLA</v>
          </cell>
          <cell r="I96">
            <v>2</v>
          </cell>
          <cell r="J96">
            <v>5</v>
          </cell>
          <cell r="K96">
            <v>5</v>
          </cell>
          <cell r="L96">
            <v>5</v>
          </cell>
          <cell r="M96">
            <v>7</v>
          </cell>
          <cell r="N96">
            <v>1</v>
          </cell>
          <cell r="O96">
            <v>13</v>
          </cell>
          <cell r="P96">
            <v>11</v>
          </cell>
          <cell r="Q96">
            <v>4</v>
          </cell>
          <cell r="R96">
            <v>10</v>
          </cell>
          <cell r="S96">
            <v>10</v>
          </cell>
          <cell r="T96">
            <v>3</v>
          </cell>
          <cell r="U96">
            <v>76</v>
          </cell>
        </row>
        <row r="97">
          <cell r="H97" t="str">
            <v>105454-P.S.R. CUNLAGUA</v>
          </cell>
          <cell r="I97">
            <v>12</v>
          </cell>
          <cell r="J97">
            <v>2</v>
          </cell>
          <cell r="K97"/>
          <cell r="L97">
            <v>5</v>
          </cell>
          <cell r="M97">
            <v>2</v>
          </cell>
          <cell r="N97">
            <v>4</v>
          </cell>
          <cell r="O97"/>
          <cell r="P97">
            <v>2</v>
          </cell>
          <cell r="Q97">
            <v>2</v>
          </cell>
          <cell r="R97">
            <v>7</v>
          </cell>
          <cell r="S97">
            <v>1</v>
          </cell>
          <cell r="T97">
            <v>7</v>
          </cell>
          <cell r="U97">
            <v>44</v>
          </cell>
        </row>
        <row r="98">
          <cell r="H98" t="str">
            <v>105455-P.S.R. CHILLEPIN</v>
          </cell>
          <cell r="I98">
            <v>4</v>
          </cell>
          <cell r="J98">
            <v>1</v>
          </cell>
          <cell r="K98"/>
          <cell r="L98">
            <v>3</v>
          </cell>
          <cell r="M98">
            <v>1</v>
          </cell>
          <cell r="N98">
            <v>1</v>
          </cell>
          <cell r="O98">
            <v>4</v>
          </cell>
          <cell r="P98">
            <v>14</v>
          </cell>
          <cell r="Q98">
            <v>2</v>
          </cell>
          <cell r="R98">
            <v>9</v>
          </cell>
          <cell r="S98">
            <v>9</v>
          </cell>
          <cell r="T98">
            <v>10</v>
          </cell>
          <cell r="U98">
            <v>58</v>
          </cell>
        </row>
        <row r="99">
          <cell r="H99" t="str">
            <v>105456-P.S.R. LLIMPO</v>
          </cell>
          <cell r="I99">
            <v>2</v>
          </cell>
          <cell r="J99">
            <v>3</v>
          </cell>
          <cell r="K99">
            <v>14</v>
          </cell>
          <cell r="L99">
            <v>9</v>
          </cell>
          <cell r="M99">
            <v>26</v>
          </cell>
          <cell r="N99">
            <v>4</v>
          </cell>
          <cell r="O99">
            <v>33</v>
          </cell>
          <cell r="P99">
            <v>8</v>
          </cell>
          <cell r="Q99">
            <v>3</v>
          </cell>
          <cell r="R99">
            <v>15</v>
          </cell>
          <cell r="S99">
            <v>13</v>
          </cell>
          <cell r="T99">
            <v>8</v>
          </cell>
          <cell r="U99">
            <v>138</v>
          </cell>
        </row>
        <row r="100">
          <cell r="H100" t="str">
            <v>105457-P.S.R. SAN AGUSTIN</v>
          </cell>
          <cell r="I100">
            <v>5</v>
          </cell>
          <cell r="J100">
            <v>3</v>
          </cell>
          <cell r="K100">
            <v>1</v>
          </cell>
          <cell r="L100">
            <v>5</v>
          </cell>
          <cell r="M100">
            <v>6</v>
          </cell>
          <cell r="N100">
            <v>8</v>
          </cell>
          <cell r="O100">
            <v>6</v>
          </cell>
          <cell r="P100">
            <v>7</v>
          </cell>
          <cell r="Q100">
            <v>7</v>
          </cell>
          <cell r="R100">
            <v>3</v>
          </cell>
          <cell r="S100">
            <v>9</v>
          </cell>
          <cell r="T100">
            <v>2</v>
          </cell>
          <cell r="U100">
            <v>62</v>
          </cell>
        </row>
        <row r="101">
          <cell r="H101" t="str">
            <v>105458-P.S.R. TAHUINCO</v>
          </cell>
          <cell r="I101"/>
          <cell r="J101"/>
          <cell r="K101">
            <v>3</v>
          </cell>
          <cell r="L101"/>
          <cell r="M101">
            <v>6</v>
          </cell>
          <cell r="N101">
            <v>3</v>
          </cell>
          <cell r="O101">
            <v>3</v>
          </cell>
          <cell r="P101">
            <v>2</v>
          </cell>
          <cell r="Q101">
            <v>13</v>
          </cell>
          <cell r="R101">
            <v>7</v>
          </cell>
          <cell r="S101">
            <v>7</v>
          </cell>
          <cell r="T101">
            <v>6</v>
          </cell>
          <cell r="U101">
            <v>50</v>
          </cell>
        </row>
        <row r="102">
          <cell r="H102" t="str">
            <v>105491-P.S.R. QUELEN BAJO</v>
          </cell>
          <cell r="I102">
            <v>1</v>
          </cell>
          <cell r="J102">
            <v>1</v>
          </cell>
          <cell r="K102">
            <v>2</v>
          </cell>
          <cell r="L102">
            <v>5</v>
          </cell>
          <cell r="M102">
            <v>1</v>
          </cell>
          <cell r="N102">
            <v>1</v>
          </cell>
          <cell r="O102"/>
          <cell r="P102">
            <v>4</v>
          </cell>
          <cell r="Q102">
            <v>6</v>
          </cell>
          <cell r="R102">
            <v>3</v>
          </cell>
          <cell r="S102">
            <v>1</v>
          </cell>
          <cell r="T102">
            <v>2</v>
          </cell>
          <cell r="U102">
            <v>27</v>
          </cell>
        </row>
        <row r="103">
          <cell r="H103" t="str">
            <v>105492-P.S.R. CAMISA</v>
          </cell>
          <cell r="I103">
            <v>3</v>
          </cell>
          <cell r="J103">
            <v>3</v>
          </cell>
          <cell r="K103">
            <v>3</v>
          </cell>
          <cell r="L103">
            <v>6</v>
          </cell>
          <cell r="M103">
            <v>4</v>
          </cell>
          <cell r="N103">
            <v>10</v>
          </cell>
          <cell r="O103">
            <v>8</v>
          </cell>
          <cell r="P103">
            <v>8</v>
          </cell>
          <cell r="Q103">
            <v>2</v>
          </cell>
          <cell r="R103">
            <v>6</v>
          </cell>
          <cell r="S103">
            <v>3</v>
          </cell>
          <cell r="T103">
            <v>26</v>
          </cell>
          <cell r="U103">
            <v>82</v>
          </cell>
        </row>
        <row r="104">
          <cell r="H104" t="str">
            <v>105501-P.S.R. ARBOLEDA GRANDE</v>
          </cell>
          <cell r="I104">
            <v>4</v>
          </cell>
          <cell r="J104">
            <v>13</v>
          </cell>
          <cell r="K104">
            <v>6</v>
          </cell>
          <cell r="L104">
            <v>14</v>
          </cell>
          <cell r="M104">
            <v>5</v>
          </cell>
          <cell r="N104">
            <v>10</v>
          </cell>
          <cell r="O104">
            <v>10</v>
          </cell>
          <cell r="P104">
            <v>9</v>
          </cell>
          <cell r="Q104">
            <v>2</v>
          </cell>
          <cell r="R104">
            <v>6</v>
          </cell>
          <cell r="S104">
            <v>6</v>
          </cell>
          <cell r="T104">
            <v>20</v>
          </cell>
          <cell r="U104">
            <v>105</v>
          </cell>
        </row>
        <row r="105">
          <cell r="H105" t="str">
            <v>Total 04204-SALAMANCA</v>
          </cell>
          <cell r="I105">
            <v>40</v>
          </cell>
          <cell r="J105">
            <v>61</v>
          </cell>
          <cell r="K105">
            <v>78</v>
          </cell>
          <cell r="L105">
            <v>90</v>
          </cell>
          <cell r="M105">
            <v>116</v>
          </cell>
          <cell r="N105">
            <v>88</v>
          </cell>
          <cell r="O105">
            <v>127</v>
          </cell>
          <cell r="P105">
            <v>194</v>
          </cell>
          <cell r="Q105">
            <v>145</v>
          </cell>
          <cell r="R105">
            <v>187</v>
          </cell>
          <cell r="S105">
            <v>180</v>
          </cell>
          <cell r="T105">
            <v>136</v>
          </cell>
          <cell r="U105">
            <v>1442</v>
          </cell>
        </row>
        <row r="106">
          <cell r="H106" t="str">
            <v>04301-OVALLE</v>
          </cell>
          <cell r="I106"/>
          <cell r="J106"/>
          <cell r="K106"/>
          <cell r="L106"/>
          <cell r="M106"/>
          <cell r="N106"/>
          <cell r="O106"/>
          <cell r="P106"/>
          <cell r="Q106"/>
          <cell r="R106"/>
          <cell r="S106"/>
          <cell r="T106"/>
          <cell r="U106"/>
        </row>
        <row r="107">
          <cell r="H107" t="str">
            <v>105315-CES. RURAL C. DE TAMAYA</v>
          </cell>
          <cell r="I107">
            <v>25</v>
          </cell>
          <cell r="J107">
            <v>47</v>
          </cell>
          <cell r="K107">
            <v>59</v>
          </cell>
          <cell r="L107">
            <v>19</v>
          </cell>
          <cell r="M107">
            <v>27</v>
          </cell>
          <cell r="N107">
            <v>14</v>
          </cell>
          <cell r="O107">
            <v>45</v>
          </cell>
          <cell r="P107">
            <v>24</v>
          </cell>
          <cell r="Q107">
            <v>12</v>
          </cell>
          <cell r="R107">
            <v>52</v>
          </cell>
          <cell r="S107">
            <v>34</v>
          </cell>
          <cell r="T107">
            <v>57</v>
          </cell>
          <cell r="U107">
            <v>415</v>
          </cell>
        </row>
        <row r="108">
          <cell r="H108" t="str">
            <v>105317-CES. JORGE JORDAN D.</v>
          </cell>
          <cell r="I108">
            <v>107</v>
          </cell>
          <cell r="J108">
            <v>35</v>
          </cell>
          <cell r="K108">
            <v>80</v>
          </cell>
          <cell r="L108">
            <v>48</v>
          </cell>
          <cell r="M108">
            <v>29</v>
          </cell>
          <cell r="N108">
            <v>139</v>
          </cell>
          <cell r="O108">
            <v>163</v>
          </cell>
          <cell r="P108">
            <v>180</v>
          </cell>
          <cell r="Q108">
            <v>74</v>
          </cell>
          <cell r="R108">
            <v>179</v>
          </cell>
          <cell r="S108">
            <v>173</v>
          </cell>
          <cell r="T108">
            <v>157</v>
          </cell>
          <cell r="U108">
            <v>1364</v>
          </cell>
        </row>
        <row r="109">
          <cell r="H109" t="str">
            <v>105322-CES. MARCOS MACUADA</v>
          </cell>
          <cell r="I109">
            <v>116</v>
          </cell>
          <cell r="J109">
            <v>152</v>
          </cell>
          <cell r="K109">
            <v>110</v>
          </cell>
          <cell r="L109">
            <v>45</v>
          </cell>
          <cell r="M109">
            <v>92</v>
          </cell>
          <cell r="N109">
            <v>81</v>
          </cell>
          <cell r="O109">
            <v>72</v>
          </cell>
          <cell r="P109">
            <v>95</v>
          </cell>
          <cell r="Q109">
            <v>149</v>
          </cell>
          <cell r="R109">
            <v>186</v>
          </cell>
          <cell r="S109">
            <v>220</v>
          </cell>
          <cell r="T109">
            <v>143</v>
          </cell>
          <cell r="U109">
            <v>1461</v>
          </cell>
        </row>
        <row r="110">
          <cell r="H110" t="str">
            <v>105324-CES. SOTAQUI</v>
          </cell>
          <cell r="I110">
            <v>8</v>
          </cell>
          <cell r="J110">
            <v>28</v>
          </cell>
          <cell r="K110">
            <v>28</v>
          </cell>
          <cell r="L110">
            <v>36</v>
          </cell>
          <cell r="M110">
            <v>34</v>
          </cell>
          <cell r="N110">
            <v>21</v>
          </cell>
          <cell r="O110">
            <v>21</v>
          </cell>
          <cell r="P110">
            <v>13</v>
          </cell>
          <cell r="Q110">
            <v>12</v>
          </cell>
          <cell r="R110">
            <v>45</v>
          </cell>
          <cell r="S110">
            <v>18</v>
          </cell>
          <cell r="T110">
            <v>49</v>
          </cell>
          <cell r="U110">
            <v>313</v>
          </cell>
        </row>
        <row r="111">
          <cell r="H111" t="str">
            <v>105415-P.S.R. BARRAZA</v>
          </cell>
          <cell r="I111"/>
          <cell r="J111"/>
          <cell r="K111"/>
          <cell r="L111"/>
          <cell r="M111"/>
          <cell r="N111"/>
          <cell r="O111"/>
          <cell r="P111"/>
          <cell r="Q111"/>
          <cell r="R111"/>
          <cell r="S111"/>
          <cell r="T111">
            <v>2</v>
          </cell>
          <cell r="U111">
            <v>2</v>
          </cell>
        </row>
        <row r="112">
          <cell r="H112" t="str">
            <v xml:space="preserve">105416-P.S.R. CAMARICO                  </v>
          </cell>
          <cell r="I112">
            <v>9</v>
          </cell>
          <cell r="J112">
            <v>10</v>
          </cell>
          <cell r="K112">
            <v>6</v>
          </cell>
          <cell r="L112">
            <v>36</v>
          </cell>
          <cell r="M112">
            <v>1</v>
          </cell>
          <cell r="N112">
            <v>10</v>
          </cell>
          <cell r="O112">
            <v>16</v>
          </cell>
          <cell r="P112">
            <v>15</v>
          </cell>
          <cell r="Q112">
            <v>1</v>
          </cell>
          <cell r="R112"/>
          <cell r="S112">
            <v>2</v>
          </cell>
          <cell r="T112">
            <v>2</v>
          </cell>
          <cell r="U112">
            <v>108</v>
          </cell>
        </row>
        <row r="113">
          <cell r="H113" t="str">
            <v>105417-P.S.R. ALCONES BAJOS</v>
          </cell>
          <cell r="I113"/>
          <cell r="J113"/>
          <cell r="K113">
            <v>6</v>
          </cell>
          <cell r="L113"/>
          <cell r="M113"/>
          <cell r="N113">
            <v>9</v>
          </cell>
          <cell r="O113">
            <v>1</v>
          </cell>
          <cell r="P113"/>
          <cell r="Q113">
            <v>2</v>
          </cell>
          <cell r="R113">
            <v>2</v>
          </cell>
          <cell r="S113">
            <v>1</v>
          </cell>
          <cell r="T113">
            <v>2</v>
          </cell>
          <cell r="U113">
            <v>23</v>
          </cell>
        </row>
        <row r="114">
          <cell r="H114" t="str">
            <v>105419-P.S.R. LAS SOSSAS</v>
          </cell>
          <cell r="I114"/>
          <cell r="J114"/>
          <cell r="K114"/>
          <cell r="L114">
            <v>8</v>
          </cell>
          <cell r="M114">
            <v>2</v>
          </cell>
          <cell r="N114">
            <v>9</v>
          </cell>
          <cell r="O114">
            <v>8</v>
          </cell>
          <cell r="P114">
            <v>8</v>
          </cell>
          <cell r="Q114">
            <v>2</v>
          </cell>
          <cell r="R114">
            <v>3</v>
          </cell>
          <cell r="S114"/>
          <cell r="T114">
            <v>1</v>
          </cell>
          <cell r="U114">
            <v>41</v>
          </cell>
        </row>
        <row r="115">
          <cell r="H115" t="str">
            <v>105420-P.S.R. LIMARI</v>
          </cell>
          <cell r="I115">
            <v>9</v>
          </cell>
          <cell r="J115"/>
          <cell r="K115">
            <v>16</v>
          </cell>
          <cell r="L115">
            <v>5</v>
          </cell>
          <cell r="M115">
            <v>3</v>
          </cell>
          <cell r="N115">
            <v>8</v>
          </cell>
          <cell r="O115">
            <v>30</v>
          </cell>
          <cell r="P115">
            <v>14</v>
          </cell>
          <cell r="Q115"/>
          <cell r="R115"/>
          <cell r="S115"/>
          <cell r="T115"/>
          <cell r="U115">
            <v>85</v>
          </cell>
        </row>
        <row r="116">
          <cell r="H116" t="str">
            <v>105422-P.S.R. HORNILLOS</v>
          </cell>
          <cell r="I116"/>
          <cell r="J116"/>
          <cell r="K116"/>
          <cell r="L116">
            <v>2</v>
          </cell>
          <cell r="M116"/>
          <cell r="N116">
            <v>2</v>
          </cell>
          <cell r="O116"/>
          <cell r="P116">
            <v>8</v>
          </cell>
          <cell r="Q116">
            <v>10</v>
          </cell>
          <cell r="R116"/>
          <cell r="S116"/>
          <cell r="T116">
            <v>5</v>
          </cell>
          <cell r="U116">
            <v>27</v>
          </cell>
        </row>
        <row r="117">
          <cell r="H117" t="str">
            <v>105437-P.S.R. CHALINGA</v>
          </cell>
          <cell r="I117"/>
          <cell r="J117"/>
          <cell r="K117">
            <v>2</v>
          </cell>
          <cell r="L117"/>
          <cell r="M117">
            <v>18</v>
          </cell>
          <cell r="N117">
            <v>6</v>
          </cell>
          <cell r="O117">
            <v>2</v>
          </cell>
          <cell r="P117">
            <v>6</v>
          </cell>
          <cell r="Q117">
            <v>8</v>
          </cell>
          <cell r="R117">
            <v>22</v>
          </cell>
          <cell r="S117">
            <v>7</v>
          </cell>
          <cell r="T117">
            <v>8</v>
          </cell>
          <cell r="U117">
            <v>79</v>
          </cell>
        </row>
        <row r="118">
          <cell r="H118" t="str">
            <v>105439-P.S.R. CERRO BLANCO</v>
          </cell>
          <cell r="I118">
            <v>5</v>
          </cell>
          <cell r="J118">
            <v>14</v>
          </cell>
          <cell r="K118">
            <v>12</v>
          </cell>
          <cell r="L118">
            <v>4</v>
          </cell>
          <cell r="M118"/>
          <cell r="N118">
            <v>1</v>
          </cell>
          <cell r="O118">
            <v>3</v>
          </cell>
          <cell r="P118">
            <v>2</v>
          </cell>
          <cell r="Q118">
            <v>1</v>
          </cell>
          <cell r="R118"/>
          <cell r="S118">
            <v>3</v>
          </cell>
          <cell r="T118">
            <v>9</v>
          </cell>
          <cell r="U118">
            <v>54</v>
          </cell>
        </row>
        <row r="119">
          <cell r="H119" t="str">
            <v>105507-P.S.R. HUAMALATA</v>
          </cell>
          <cell r="I119"/>
          <cell r="J119">
            <v>9</v>
          </cell>
          <cell r="K119">
            <v>10</v>
          </cell>
          <cell r="L119">
            <v>16</v>
          </cell>
          <cell r="M119">
            <v>9</v>
          </cell>
          <cell r="N119">
            <v>22</v>
          </cell>
          <cell r="O119">
            <v>21</v>
          </cell>
          <cell r="P119">
            <v>10</v>
          </cell>
          <cell r="Q119">
            <v>10</v>
          </cell>
          <cell r="R119">
            <v>12</v>
          </cell>
          <cell r="S119">
            <v>17</v>
          </cell>
          <cell r="T119">
            <v>11</v>
          </cell>
          <cell r="U119">
            <v>147</v>
          </cell>
        </row>
        <row r="120">
          <cell r="H120" t="str">
            <v>105510-P.S.R. RECOLETA</v>
          </cell>
          <cell r="I120"/>
          <cell r="J120"/>
          <cell r="K120"/>
          <cell r="L120"/>
          <cell r="M120">
            <v>7</v>
          </cell>
          <cell r="N120">
            <v>17</v>
          </cell>
          <cell r="O120">
            <v>3</v>
          </cell>
          <cell r="P120">
            <v>1</v>
          </cell>
          <cell r="Q120">
            <v>3</v>
          </cell>
          <cell r="R120">
            <v>26</v>
          </cell>
          <cell r="S120">
            <v>7</v>
          </cell>
          <cell r="T120">
            <v>16</v>
          </cell>
          <cell r="U120">
            <v>80</v>
          </cell>
        </row>
        <row r="121">
          <cell r="H121" t="str">
            <v>105722-CECOF SAN JOSE DE LA DEHESA</v>
          </cell>
          <cell r="I121">
            <v>38</v>
          </cell>
          <cell r="J121">
            <v>37</v>
          </cell>
          <cell r="K121">
            <v>47</v>
          </cell>
          <cell r="L121">
            <v>40</v>
          </cell>
          <cell r="M121">
            <v>48</v>
          </cell>
          <cell r="N121">
            <v>37</v>
          </cell>
          <cell r="O121">
            <v>53</v>
          </cell>
          <cell r="P121">
            <v>167</v>
          </cell>
          <cell r="Q121">
            <v>174</v>
          </cell>
          <cell r="R121">
            <v>165</v>
          </cell>
          <cell r="S121">
            <v>129</v>
          </cell>
          <cell r="T121">
            <v>112</v>
          </cell>
          <cell r="U121">
            <v>1047</v>
          </cell>
        </row>
        <row r="122">
          <cell r="H122" t="str">
            <v>105723-CECOF LIMARI</v>
          </cell>
          <cell r="I122">
            <v>24</v>
          </cell>
          <cell r="J122">
            <v>20</v>
          </cell>
          <cell r="K122">
            <v>22</v>
          </cell>
          <cell r="L122">
            <v>17</v>
          </cell>
          <cell r="M122">
            <v>24</v>
          </cell>
          <cell r="N122">
            <v>28</v>
          </cell>
          <cell r="O122">
            <v>44</v>
          </cell>
          <cell r="P122">
            <v>26</v>
          </cell>
          <cell r="Q122">
            <v>15</v>
          </cell>
          <cell r="R122">
            <v>29</v>
          </cell>
          <cell r="S122">
            <v>16</v>
          </cell>
          <cell r="T122">
            <v>22</v>
          </cell>
          <cell r="U122">
            <v>287</v>
          </cell>
        </row>
        <row r="123">
          <cell r="H123" t="str">
            <v>200258-CECOF LOS COPIHUES</v>
          </cell>
          <cell r="I123">
            <v>15</v>
          </cell>
          <cell r="J123">
            <v>13</v>
          </cell>
          <cell r="K123">
            <v>14</v>
          </cell>
          <cell r="L123">
            <v>20</v>
          </cell>
          <cell r="M123">
            <v>12</v>
          </cell>
          <cell r="N123">
            <v>9</v>
          </cell>
          <cell r="O123">
            <v>53</v>
          </cell>
          <cell r="P123">
            <v>79</v>
          </cell>
          <cell r="Q123">
            <v>84</v>
          </cell>
          <cell r="R123">
            <v>76</v>
          </cell>
          <cell r="S123">
            <v>71</v>
          </cell>
          <cell r="T123">
            <v>59</v>
          </cell>
          <cell r="U123">
            <v>505</v>
          </cell>
        </row>
        <row r="124">
          <cell r="H124" t="str">
            <v>200367-CECOF COLONIA LIMARÍ</v>
          </cell>
          <cell r="I124"/>
          <cell r="J124"/>
          <cell r="K124"/>
          <cell r="L124"/>
          <cell r="M124"/>
          <cell r="N124"/>
          <cell r="O124"/>
          <cell r="P124"/>
          <cell r="Q124">
            <v>42</v>
          </cell>
          <cell r="R124">
            <v>20</v>
          </cell>
          <cell r="S124">
            <v>15</v>
          </cell>
          <cell r="T124">
            <v>12</v>
          </cell>
          <cell r="U124">
            <v>89</v>
          </cell>
        </row>
        <row r="125">
          <cell r="H125" t="str">
            <v>Total 04301-OVALLE</v>
          </cell>
          <cell r="I125">
            <v>356</v>
          </cell>
          <cell r="J125">
            <v>365</v>
          </cell>
          <cell r="K125">
            <v>412</v>
          </cell>
          <cell r="L125">
            <v>296</v>
          </cell>
          <cell r="M125">
            <v>306</v>
          </cell>
          <cell r="N125">
            <v>413</v>
          </cell>
          <cell r="O125">
            <v>535</v>
          </cell>
          <cell r="P125">
            <v>648</v>
          </cell>
          <cell r="Q125">
            <v>599</v>
          </cell>
          <cell r="R125">
            <v>817</v>
          </cell>
          <cell r="S125">
            <v>713</v>
          </cell>
          <cell r="T125">
            <v>667</v>
          </cell>
          <cell r="U125">
            <v>6127</v>
          </cell>
        </row>
        <row r="126">
          <cell r="H126" t="str">
            <v>04302-COMBARBALÁ</v>
          </cell>
          <cell r="I126"/>
          <cell r="J126"/>
          <cell r="K126"/>
          <cell r="L126"/>
          <cell r="M126"/>
          <cell r="N126"/>
          <cell r="O126"/>
          <cell r="P126"/>
          <cell r="Q126"/>
          <cell r="R126"/>
          <cell r="S126"/>
          <cell r="T126"/>
          <cell r="U126"/>
        </row>
        <row r="127">
          <cell r="H127" t="str">
            <v>105105-HOSPITAL COMBARBALA</v>
          </cell>
          <cell r="I127">
            <v>62</v>
          </cell>
          <cell r="J127">
            <v>75</v>
          </cell>
          <cell r="K127">
            <v>94</v>
          </cell>
          <cell r="L127">
            <v>58</v>
          </cell>
          <cell r="M127">
            <v>77</v>
          </cell>
          <cell r="N127">
            <v>82</v>
          </cell>
          <cell r="O127">
            <v>51</v>
          </cell>
          <cell r="P127">
            <v>68</v>
          </cell>
          <cell r="Q127">
            <v>43</v>
          </cell>
          <cell r="R127">
            <v>32</v>
          </cell>
          <cell r="S127">
            <v>36</v>
          </cell>
          <cell r="T127">
            <v>46</v>
          </cell>
          <cell r="U127">
            <v>724</v>
          </cell>
        </row>
        <row r="128">
          <cell r="H128" t="str">
            <v>105433-P.S.R. SAN LORENZO</v>
          </cell>
          <cell r="I128"/>
          <cell r="J128">
            <v>2</v>
          </cell>
          <cell r="K128">
            <v>3</v>
          </cell>
          <cell r="L128">
            <v>2</v>
          </cell>
          <cell r="M128">
            <v>4</v>
          </cell>
          <cell r="N128">
            <v>14</v>
          </cell>
          <cell r="O128">
            <v>2</v>
          </cell>
          <cell r="P128">
            <v>4</v>
          </cell>
          <cell r="Q128">
            <v>8</v>
          </cell>
          <cell r="R128">
            <v>2</v>
          </cell>
          <cell r="S128"/>
          <cell r="T128">
            <v>12</v>
          </cell>
          <cell r="U128">
            <v>53</v>
          </cell>
        </row>
        <row r="129">
          <cell r="H129" t="str">
            <v>105434-P.S.R. SAN MARCOS</v>
          </cell>
          <cell r="I129">
            <v>8</v>
          </cell>
          <cell r="J129">
            <v>17</v>
          </cell>
          <cell r="K129">
            <v>2</v>
          </cell>
          <cell r="L129">
            <v>32</v>
          </cell>
          <cell r="M129">
            <v>16</v>
          </cell>
          <cell r="N129">
            <v>17</v>
          </cell>
          <cell r="O129">
            <v>33</v>
          </cell>
          <cell r="P129">
            <v>24</v>
          </cell>
          <cell r="Q129">
            <v>28</v>
          </cell>
          <cell r="R129">
            <v>13</v>
          </cell>
          <cell r="S129">
            <v>9</v>
          </cell>
          <cell r="T129">
            <v>15</v>
          </cell>
          <cell r="U129">
            <v>214</v>
          </cell>
        </row>
        <row r="130">
          <cell r="H130" t="str">
            <v>105441-P.S.R. MANQUEHUA</v>
          </cell>
          <cell r="I130">
            <v>5</v>
          </cell>
          <cell r="J130">
            <v>6</v>
          </cell>
          <cell r="K130">
            <v>5</v>
          </cell>
          <cell r="L130">
            <v>14</v>
          </cell>
          <cell r="M130">
            <v>11</v>
          </cell>
          <cell r="N130">
            <v>3</v>
          </cell>
          <cell r="O130">
            <v>15</v>
          </cell>
          <cell r="P130">
            <v>17</v>
          </cell>
          <cell r="Q130">
            <v>21</v>
          </cell>
          <cell r="R130">
            <v>9</v>
          </cell>
          <cell r="S130">
            <v>3</v>
          </cell>
          <cell r="T130">
            <v>17</v>
          </cell>
          <cell r="U130">
            <v>126</v>
          </cell>
        </row>
        <row r="131">
          <cell r="H131" t="str">
            <v xml:space="preserve">105459-P.S.R. BARRANCAS                </v>
          </cell>
          <cell r="I131">
            <v>9</v>
          </cell>
          <cell r="J131">
            <v>5</v>
          </cell>
          <cell r="K131">
            <v>6</v>
          </cell>
          <cell r="L131">
            <v>4</v>
          </cell>
          <cell r="M131">
            <v>15</v>
          </cell>
          <cell r="N131">
            <v>4</v>
          </cell>
          <cell r="O131">
            <v>8</v>
          </cell>
          <cell r="P131">
            <v>17</v>
          </cell>
          <cell r="Q131">
            <v>9</v>
          </cell>
          <cell r="R131">
            <v>6</v>
          </cell>
          <cell r="S131">
            <v>7</v>
          </cell>
          <cell r="T131">
            <v>2</v>
          </cell>
          <cell r="U131">
            <v>92</v>
          </cell>
        </row>
        <row r="132">
          <cell r="H132" t="str">
            <v>105460-P.S.R. COGOTI 18</v>
          </cell>
          <cell r="I132">
            <v>7</v>
          </cell>
          <cell r="J132">
            <v>8</v>
          </cell>
          <cell r="K132">
            <v>20</v>
          </cell>
          <cell r="L132">
            <v>6</v>
          </cell>
          <cell r="M132">
            <v>8</v>
          </cell>
          <cell r="N132">
            <v>4</v>
          </cell>
          <cell r="O132">
            <v>4</v>
          </cell>
          <cell r="P132">
            <v>8</v>
          </cell>
          <cell r="Q132">
            <v>1</v>
          </cell>
          <cell r="R132">
            <v>3</v>
          </cell>
          <cell r="S132">
            <v>4</v>
          </cell>
          <cell r="T132">
            <v>5</v>
          </cell>
          <cell r="U132">
            <v>78</v>
          </cell>
        </row>
        <row r="133">
          <cell r="H133" t="str">
            <v>105461-P.S.R. EL HUACHO</v>
          </cell>
          <cell r="I133"/>
          <cell r="J133">
            <v>3</v>
          </cell>
          <cell r="K133">
            <v>5</v>
          </cell>
          <cell r="L133">
            <v>5</v>
          </cell>
          <cell r="M133">
            <v>3</v>
          </cell>
          <cell r="N133">
            <v>5</v>
          </cell>
          <cell r="O133">
            <v>4</v>
          </cell>
          <cell r="P133">
            <v>1</v>
          </cell>
          <cell r="Q133">
            <v>3</v>
          </cell>
          <cell r="R133">
            <v>5</v>
          </cell>
          <cell r="S133"/>
          <cell r="T133">
            <v>1</v>
          </cell>
          <cell r="U133">
            <v>35</v>
          </cell>
        </row>
        <row r="134">
          <cell r="H134" t="str">
            <v>105462-P.S.R. EL SAUCE</v>
          </cell>
          <cell r="I134">
            <v>2</v>
          </cell>
          <cell r="J134">
            <v>2</v>
          </cell>
          <cell r="K134">
            <v>8</v>
          </cell>
          <cell r="L134">
            <v>14</v>
          </cell>
          <cell r="M134">
            <v>9</v>
          </cell>
          <cell r="N134">
            <v>3</v>
          </cell>
          <cell r="O134">
            <v>5</v>
          </cell>
          <cell r="P134">
            <v>3</v>
          </cell>
          <cell r="Q134">
            <v>11</v>
          </cell>
          <cell r="R134">
            <v>1</v>
          </cell>
          <cell r="S134">
            <v>1</v>
          </cell>
          <cell r="T134">
            <v>3</v>
          </cell>
          <cell r="U134">
            <v>62</v>
          </cell>
        </row>
        <row r="135">
          <cell r="H135" t="str">
            <v>105463-P.S.R. QUILITAPIA</v>
          </cell>
          <cell r="I135">
            <v>13</v>
          </cell>
          <cell r="J135">
            <v>19</v>
          </cell>
          <cell r="K135">
            <v>23</v>
          </cell>
          <cell r="L135">
            <v>10</v>
          </cell>
          <cell r="M135">
            <v>2</v>
          </cell>
          <cell r="N135">
            <v>1</v>
          </cell>
          <cell r="O135">
            <v>11</v>
          </cell>
          <cell r="P135">
            <v>6</v>
          </cell>
          <cell r="Q135">
            <v>2</v>
          </cell>
          <cell r="R135"/>
          <cell r="S135">
            <v>1</v>
          </cell>
          <cell r="T135">
            <v>2</v>
          </cell>
          <cell r="U135">
            <v>90</v>
          </cell>
        </row>
        <row r="136">
          <cell r="H136" t="str">
            <v>105464-P.S.R. LA LIGUA</v>
          </cell>
          <cell r="I136">
            <v>5</v>
          </cell>
          <cell r="J136">
            <v>5</v>
          </cell>
          <cell r="K136">
            <v>5</v>
          </cell>
          <cell r="L136">
            <v>4</v>
          </cell>
          <cell r="M136">
            <v>13</v>
          </cell>
          <cell r="N136"/>
          <cell r="O136">
            <v>7</v>
          </cell>
          <cell r="P136">
            <v>11</v>
          </cell>
          <cell r="Q136">
            <v>6</v>
          </cell>
          <cell r="R136">
            <v>13</v>
          </cell>
          <cell r="S136">
            <v>2</v>
          </cell>
          <cell r="T136">
            <v>5</v>
          </cell>
          <cell r="U136">
            <v>76</v>
          </cell>
        </row>
        <row r="137">
          <cell r="H137" t="str">
            <v>105465-P.S.R. RAMADILLA</v>
          </cell>
          <cell r="I137">
            <v>1</v>
          </cell>
          <cell r="J137">
            <v>5</v>
          </cell>
          <cell r="K137">
            <v>13</v>
          </cell>
          <cell r="L137">
            <v>6</v>
          </cell>
          <cell r="M137">
            <v>5</v>
          </cell>
          <cell r="N137">
            <v>4</v>
          </cell>
          <cell r="O137">
            <v>1</v>
          </cell>
          <cell r="P137">
            <v>4</v>
          </cell>
          <cell r="Q137">
            <v>3</v>
          </cell>
          <cell r="R137">
            <v>5</v>
          </cell>
          <cell r="S137">
            <v>3</v>
          </cell>
          <cell r="T137">
            <v>3</v>
          </cell>
          <cell r="U137">
            <v>53</v>
          </cell>
        </row>
        <row r="138">
          <cell r="H138" t="str">
            <v>105466-P.S.R. VALLE HERMOSO</v>
          </cell>
          <cell r="I138">
            <v>9</v>
          </cell>
          <cell r="J138">
            <v>6</v>
          </cell>
          <cell r="K138">
            <v>2</v>
          </cell>
          <cell r="L138"/>
          <cell r="M138">
            <v>2</v>
          </cell>
          <cell r="N138"/>
          <cell r="O138">
            <v>9</v>
          </cell>
          <cell r="P138">
            <v>1</v>
          </cell>
          <cell r="Q138"/>
          <cell r="R138"/>
          <cell r="S138">
            <v>1</v>
          </cell>
          <cell r="T138"/>
          <cell r="U138">
            <v>30</v>
          </cell>
        </row>
        <row r="139">
          <cell r="H139" t="str">
            <v>105490-P.S.R. EL DURAZNO</v>
          </cell>
          <cell r="I139">
            <v>2</v>
          </cell>
          <cell r="J139">
            <v>8</v>
          </cell>
          <cell r="K139">
            <v>5</v>
          </cell>
          <cell r="L139">
            <v>10</v>
          </cell>
          <cell r="M139">
            <v>1</v>
          </cell>
          <cell r="N139">
            <v>14</v>
          </cell>
          <cell r="O139">
            <v>24</v>
          </cell>
          <cell r="P139">
            <v>2</v>
          </cell>
          <cell r="Q139">
            <v>11</v>
          </cell>
          <cell r="R139"/>
          <cell r="S139">
            <v>9</v>
          </cell>
          <cell r="T139">
            <v>2</v>
          </cell>
          <cell r="U139">
            <v>88</v>
          </cell>
        </row>
        <row r="140">
          <cell r="H140" t="str">
            <v>Total 04302-COMBARBALÁ</v>
          </cell>
          <cell r="I140">
            <v>123</v>
          </cell>
          <cell r="J140">
            <v>161</v>
          </cell>
          <cell r="K140">
            <v>191</v>
          </cell>
          <cell r="L140">
            <v>165</v>
          </cell>
          <cell r="M140">
            <v>166</v>
          </cell>
          <cell r="N140">
            <v>151</v>
          </cell>
          <cell r="O140">
            <v>174</v>
          </cell>
          <cell r="P140">
            <v>166</v>
          </cell>
          <cell r="Q140">
            <v>146</v>
          </cell>
          <cell r="R140">
            <v>89</v>
          </cell>
          <cell r="S140">
            <v>76</v>
          </cell>
          <cell r="T140">
            <v>113</v>
          </cell>
          <cell r="U140">
            <v>1721</v>
          </cell>
        </row>
        <row r="141">
          <cell r="H141" t="str">
            <v>04304-MONTE PATRIA</v>
          </cell>
          <cell r="I141"/>
          <cell r="J141"/>
          <cell r="K141"/>
          <cell r="L141"/>
          <cell r="M141"/>
          <cell r="N141"/>
          <cell r="O141"/>
          <cell r="P141"/>
          <cell r="Q141"/>
          <cell r="R141"/>
          <cell r="S141"/>
          <cell r="T141"/>
          <cell r="U141"/>
        </row>
        <row r="142">
          <cell r="H142" t="str">
            <v>105307-CES. RURAL MONTE PATRIA</v>
          </cell>
          <cell r="I142">
            <v>22</v>
          </cell>
          <cell r="J142">
            <v>45</v>
          </cell>
          <cell r="K142">
            <v>39</v>
          </cell>
          <cell r="L142">
            <v>40</v>
          </cell>
          <cell r="M142">
            <v>54</v>
          </cell>
          <cell r="N142">
            <v>37</v>
          </cell>
          <cell r="O142">
            <v>65</v>
          </cell>
          <cell r="P142">
            <v>67</v>
          </cell>
          <cell r="Q142">
            <v>65</v>
          </cell>
          <cell r="R142">
            <v>85</v>
          </cell>
          <cell r="S142">
            <v>90</v>
          </cell>
          <cell r="T142">
            <v>78</v>
          </cell>
          <cell r="U142">
            <v>687</v>
          </cell>
        </row>
        <row r="143">
          <cell r="H143" t="str">
            <v>105311-CES. RURAL CHAÑARAL ALTO</v>
          </cell>
          <cell r="I143">
            <v>20</v>
          </cell>
          <cell r="J143">
            <v>17</v>
          </cell>
          <cell r="K143">
            <v>15</v>
          </cell>
          <cell r="L143">
            <v>9</v>
          </cell>
          <cell r="M143">
            <v>10</v>
          </cell>
          <cell r="N143">
            <v>28</v>
          </cell>
          <cell r="O143">
            <v>64</v>
          </cell>
          <cell r="P143">
            <v>30</v>
          </cell>
          <cell r="Q143">
            <v>47</v>
          </cell>
          <cell r="R143">
            <v>53</v>
          </cell>
          <cell r="S143">
            <v>49</v>
          </cell>
          <cell r="T143">
            <v>163</v>
          </cell>
          <cell r="U143">
            <v>505</v>
          </cell>
        </row>
        <row r="144">
          <cell r="H144" t="str">
            <v>105312-CES. RURAL CAREN</v>
          </cell>
          <cell r="I144">
            <v>16</v>
          </cell>
          <cell r="J144">
            <v>4</v>
          </cell>
          <cell r="K144">
            <v>19</v>
          </cell>
          <cell r="L144">
            <v>6</v>
          </cell>
          <cell r="M144">
            <v>15</v>
          </cell>
          <cell r="N144">
            <v>12</v>
          </cell>
          <cell r="O144">
            <v>13</v>
          </cell>
          <cell r="P144">
            <v>29</v>
          </cell>
          <cell r="Q144">
            <v>41</v>
          </cell>
          <cell r="R144">
            <v>28</v>
          </cell>
          <cell r="S144">
            <v>33</v>
          </cell>
          <cell r="T144">
            <v>32</v>
          </cell>
          <cell r="U144">
            <v>248</v>
          </cell>
        </row>
        <row r="145">
          <cell r="H145" t="str">
            <v>105318-CES. RURAL EL PALQUI</v>
          </cell>
          <cell r="I145">
            <v>43</v>
          </cell>
          <cell r="J145">
            <v>60</v>
          </cell>
          <cell r="K145">
            <v>59</v>
          </cell>
          <cell r="L145">
            <v>41</v>
          </cell>
          <cell r="M145">
            <v>46</v>
          </cell>
          <cell r="N145">
            <v>61</v>
          </cell>
          <cell r="O145">
            <v>74</v>
          </cell>
          <cell r="P145">
            <v>60</v>
          </cell>
          <cell r="Q145">
            <v>61</v>
          </cell>
          <cell r="R145">
            <v>76</v>
          </cell>
          <cell r="S145">
            <v>84</v>
          </cell>
          <cell r="T145">
            <v>61</v>
          </cell>
          <cell r="U145">
            <v>726</v>
          </cell>
        </row>
        <row r="146">
          <cell r="H146" t="str">
            <v>105425-P.S.R. CHILECITO</v>
          </cell>
          <cell r="I146"/>
          <cell r="J146"/>
          <cell r="K146">
            <v>7</v>
          </cell>
          <cell r="L146">
            <v>4</v>
          </cell>
          <cell r="M146">
            <v>1</v>
          </cell>
          <cell r="N146"/>
          <cell r="O146">
            <v>2</v>
          </cell>
          <cell r="P146">
            <v>3</v>
          </cell>
          <cell r="Q146">
            <v>2</v>
          </cell>
          <cell r="R146">
            <v>2</v>
          </cell>
          <cell r="S146"/>
          <cell r="T146">
            <v>2</v>
          </cell>
          <cell r="U146">
            <v>23</v>
          </cell>
        </row>
        <row r="147">
          <cell r="H147" t="str">
            <v>105427-P.S.R. HACIENDA VALDIVIA</v>
          </cell>
          <cell r="I147"/>
          <cell r="J147"/>
          <cell r="K147">
            <v>5</v>
          </cell>
          <cell r="L147">
            <v>2</v>
          </cell>
          <cell r="M147">
            <v>3</v>
          </cell>
          <cell r="N147">
            <v>14</v>
          </cell>
          <cell r="O147">
            <v>2</v>
          </cell>
          <cell r="P147">
            <v>1</v>
          </cell>
          <cell r="Q147">
            <v>1</v>
          </cell>
          <cell r="R147"/>
          <cell r="S147">
            <v>1</v>
          </cell>
          <cell r="T147">
            <v>1</v>
          </cell>
          <cell r="U147">
            <v>30</v>
          </cell>
        </row>
        <row r="148">
          <cell r="H148" t="str">
            <v>105428-P.S.R. HUATULAME</v>
          </cell>
          <cell r="I148">
            <v>9</v>
          </cell>
          <cell r="J148">
            <v>3</v>
          </cell>
          <cell r="K148">
            <v>3</v>
          </cell>
          <cell r="L148">
            <v>4</v>
          </cell>
          <cell r="M148">
            <v>3</v>
          </cell>
          <cell r="N148">
            <v>8</v>
          </cell>
          <cell r="O148">
            <v>3</v>
          </cell>
          <cell r="P148"/>
          <cell r="Q148">
            <v>3</v>
          </cell>
          <cell r="R148"/>
          <cell r="S148"/>
          <cell r="T148">
            <v>5</v>
          </cell>
          <cell r="U148">
            <v>41</v>
          </cell>
        </row>
        <row r="149">
          <cell r="H149" t="str">
            <v>105430-P.S.R. MIALQUI</v>
          </cell>
          <cell r="I149"/>
          <cell r="J149">
            <v>4</v>
          </cell>
          <cell r="K149">
            <v>5</v>
          </cell>
          <cell r="L149">
            <v>3</v>
          </cell>
          <cell r="M149"/>
          <cell r="N149">
            <v>3</v>
          </cell>
          <cell r="O149">
            <v>2</v>
          </cell>
          <cell r="P149">
            <v>2</v>
          </cell>
          <cell r="Q149">
            <v>1</v>
          </cell>
          <cell r="R149">
            <v>3</v>
          </cell>
          <cell r="S149">
            <v>2</v>
          </cell>
          <cell r="T149">
            <v>2</v>
          </cell>
          <cell r="U149">
            <v>27</v>
          </cell>
        </row>
        <row r="150">
          <cell r="H150" t="str">
            <v>105431-P.S.R. PEDREGAL</v>
          </cell>
          <cell r="I150">
            <v>8</v>
          </cell>
          <cell r="J150"/>
          <cell r="K150">
            <v>9</v>
          </cell>
          <cell r="L150">
            <v>2</v>
          </cell>
          <cell r="M150">
            <v>2</v>
          </cell>
          <cell r="N150">
            <v>3</v>
          </cell>
          <cell r="O150">
            <v>4</v>
          </cell>
          <cell r="P150">
            <v>5</v>
          </cell>
          <cell r="Q150">
            <v>15</v>
          </cell>
          <cell r="R150">
            <v>9</v>
          </cell>
          <cell r="S150">
            <v>10</v>
          </cell>
          <cell r="T150">
            <v>4</v>
          </cell>
          <cell r="U150">
            <v>71</v>
          </cell>
        </row>
        <row r="151">
          <cell r="H151" t="str">
            <v>105432-P.S.R. RAPEL</v>
          </cell>
          <cell r="I151">
            <v>1</v>
          </cell>
          <cell r="J151"/>
          <cell r="K151">
            <v>12</v>
          </cell>
          <cell r="L151">
            <v>1</v>
          </cell>
          <cell r="M151"/>
          <cell r="N151">
            <v>11</v>
          </cell>
          <cell r="O151">
            <v>3</v>
          </cell>
          <cell r="P151"/>
          <cell r="Q151"/>
          <cell r="R151"/>
          <cell r="S151"/>
          <cell r="T151">
            <v>3</v>
          </cell>
          <cell r="U151">
            <v>31</v>
          </cell>
        </row>
        <row r="152">
          <cell r="H152" t="str">
            <v>105435-P.S.R. TULAHUEN</v>
          </cell>
          <cell r="I152">
            <v>6</v>
          </cell>
          <cell r="J152">
            <v>6</v>
          </cell>
          <cell r="K152">
            <v>19</v>
          </cell>
          <cell r="L152">
            <v>3</v>
          </cell>
          <cell r="M152">
            <v>16</v>
          </cell>
          <cell r="N152">
            <v>2</v>
          </cell>
          <cell r="O152">
            <v>3</v>
          </cell>
          <cell r="P152">
            <v>4</v>
          </cell>
          <cell r="Q152">
            <v>6</v>
          </cell>
          <cell r="R152">
            <v>8</v>
          </cell>
          <cell r="S152">
            <v>10</v>
          </cell>
          <cell r="T152">
            <v>3</v>
          </cell>
          <cell r="U152">
            <v>86</v>
          </cell>
        </row>
        <row r="153">
          <cell r="H153" t="str">
            <v>105436-P.S.R. EL MAITEN</v>
          </cell>
          <cell r="I153">
            <v>6</v>
          </cell>
          <cell r="J153">
            <v>5</v>
          </cell>
          <cell r="K153">
            <v>8</v>
          </cell>
          <cell r="L153">
            <v>1</v>
          </cell>
          <cell r="M153"/>
          <cell r="N153"/>
          <cell r="O153">
            <v>5</v>
          </cell>
          <cell r="P153">
            <v>2</v>
          </cell>
          <cell r="Q153">
            <v>3</v>
          </cell>
          <cell r="R153">
            <v>1</v>
          </cell>
          <cell r="S153">
            <v>2</v>
          </cell>
          <cell r="T153">
            <v>3</v>
          </cell>
          <cell r="U153">
            <v>36</v>
          </cell>
        </row>
        <row r="154">
          <cell r="H154" t="str">
            <v>105489-P.S.R. RAMADAS DE TULAHUEN</v>
          </cell>
          <cell r="I154">
            <v>1</v>
          </cell>
          <cell r="J154">
            <v>3</v>
          </cell>
          <cell r="K154">
            <v>12</v>
          </cell>
          <cell r="L154"/>
          <cell r="M154"/>
          <cell r="N154"/>
          <cell r="O154">
            <v>1</v>
          </cell>
          <cell r="P154">
            <v>2</v>
          </cell>
          <cell r="Q154">
            <v>1</v>
          </cell>
          <cell r="R154"/>
          <cell r="S154">
            <v>2</v>
          </cell>
          <cell r="T154">
            <v>5</v>
          </cell>
          <cell r="U154">
            <v>27</v>
          </cell>
        </row>
        <row r="155">
          <cell r="H155" t="str">
            <v>Total 04304-MONTE PATRIA</v>
          </cell>
          <cell r="I155">
            <v>132</v>
          </cell>
          <cell r="J155">
            <v>147</v>
          </cell>
          <cell r="K155">
            <v>212</v>
          </cell>
          <cell r="L155">
            <v>116</v>
          </cell>
          <cell r="M155">
            <v>150</v>
          </cell>
          <cell r="N155">
            <v>179</v>
          </cell>
          <cell r="O155">
            <v>241</v>
          </cell>
          <cell r="P155">
            <v>205</v>
          </cell>
          <cell r="Q155">
            <v>246</v>
          </cell>
          <cell r="R155">
            <v>265</v>
          </cell>
          <cell r="S155">
            <v>283</v>
          </cell>
          <cell r="T155">
            <v>362</v>
          </cell>
          <cell r="U155">
            <v>2538</v>
          </cell>
        </row>
        <row r="156">
          <cell r="H156" t="str">
            <v>04304-PUNITAQUI</v>
          </cell>
          <cell r="I156"/>
          <cell r="J156"/>
          <cell r="K156"/>
          <cell r="L156"/>
          <cell r="M156"/>
          <cell r="N156"/>
          <cell r="O156"/>
          <cell r="P156"/>
          <cell r="Q156"/>
          <cell r="R156"/>
          <cell r="S156"/>
          <cell r="T156"/>
          <cell r="U156"/>
        </row>
        <row r="157">
          <cell r="H157" t="str">
            <v>105308-CES. RURAL PUNITAQUI</v>
          </cell>
          <cell r="I157">
            <v>44</v>
          </cell>
          <cell r="J157">
            <v>55</v>
          </cell>
          <cell r="K157">
            <v>125</v>
          </cell>
          <cell r="L157">
            <v>42</v>
          </cell>
          <cell r="M157">
            <v>78</v>
          </cell>
          <cell r="N157">
            <v>95</v>
          </cell>
          <cell r="O157">
            <v>87</v>
          </cell>
          <cell r="P157">
            <v>80</v>
          </cell>
          <cell r="Q157">
            <v>66</v>
          </cell>
          <cell r="R157">
            <v>67</v>
          </cell>
          <cell r="S157">
            <v>53</v>
          </cell>
          <cell r="T157">
            <v>57</v>
          </cell>
          <cell r="U157">
            <v>849</v>
          </cell>
        </row>
        <row r="158">
          <cell r="H158" t="str">
            <v>105440-P.S.R. DIVISADERO</v>
          </cell>
          <cell r="I158">
            <v>2</v>
          </cell>
          <cell r="J158"/>
          <cell r="K158">
            <v>1</v>
          </cell>
          <cell r="L158">
            <v>1</v>
          </cell>
          <cell r="M158">
            <v>1</v>
          </cell>
          <cell r="N158">
            <v>2</v>
          </cell>
          <cell r="O158">
            <v>2</v>
          </cell>
          <cell r="P158">
            <v>12</v>
          </cell>
          <cell r="Q158"/>
          <cell r="R158"/>
          <cell r="S158">
            <v>15</v>
          </cell>
          <cell r="T158">
            <v>21</v>
          </cell>
          <cell r="U158">
            <v>57</v>
          </cell>
        </row>
        <row r="159">
          <cell r="H159" t="str">
            <v>Total 04304-PUNITAQUI</v>
          </cell>
          <cell r="I159">
            <v>46</v>
          </cell>
          <cell r="J159">
            <v>55</v>
          </cell>
          <cell r="K159">
            <v>126</v>
          </cell>
          <cell r="L159">
            <v>43</v>
          </cell>
          <cell r="M159">
            <v>79</v>
          </cell>
          <cell r="N159">
            <v>97</v>
          </cell>
          <cell r="O159">
            <v>89</v>
          </cell>
          <cell r="P159">
            <v>92</v>
          </cell>
          <cell r="Q159">
            <v>66</v>
          </cell>
          <cell r="R159">
            <v>67</v>
          </cell>
          <cell r="S159">
            <v>68</v>
          </cell>
          <cell r="T159">
            <v>78</v>
          </cell>
          <cell r="U159">
            <v>906</v>
          </cell>
        </row>
        <row r="160">
          <cell r="H160" t="str">
            <v>04305-RIO HURTADO</v>
          </cell>
          <cell r="I160"/>
          <cell r="J160"/>
          <cell r="K160"/>
          <cell r="L160"/>
          <cell r="M160"/>
          <cell r="N160"/>
          <cell r="O160"/>
          <cell r="P160"/>
          <cell r="Q160"/>
          <cell r="R160"/>
          <cell r="S160"/>
          <cell r="T160"/>
          <cell r="U160"/>
        </row>
        <row r="161">
          <cell r="H161" t="str">
            <v>105310-CES. RURAL PICHASCA</v>
          </cell>
          <cell r="I161">
            <v>9</v>
          </cell>
          <cell r="J161">
            <v>11</v>
          </cell>
          <cell r="K161">
            <v>25</v>
          </cell>
          <cell r="L161">
            <v>24</v>
          </cell>
          <cell r="M161">
            <v>24</v>
          </cell>
          <cell r="N161">
            <v>24</v>
          </cell>
          <cell r="O161">
            <v>20</v>
          </cell>
          <cell r="P161">
            <v>4</v>
          </cell>
          <cell r="Q161">
            <v>2</v>
          </cell>
          <cell r="R161">
            <v>83</v>
          </cell>
          <cell r="S161">
            <v>21</v>
          </cell>
          <cell r="T161">
            <v>19</v>
          </cell>
          <cell r="U161">
            <v>266</v>
          </cell>
        </row>
        <row r="162">
          <cell r="H162" t="str">
            <v>105409-P.S.R. EL CHAÑAR</v>
          </cell>
          <cell r="I162">
            <v>2</v>
          </cell>
          <cell r="J162"/>
          <cell r="K162">
            <v>2</v>
          </cell>
          <cell r="L162">
            <v>1</v>
          </cell>
          <cell r="M162">
            <v>3</v>
          </cell>
          <cell r="N162">
            <v>3</v>
          </cell>
          <cell r="O162"/>
          <cell r="P162">
            <v>4</v>
          </cell>
          <cell r="Q162"/>
          <cell r="R162">
            <v>1</v>
          </cell>
          <cell r="S162">
            <v>1</v>
          </cell>
          <cell r="T162">
            <v>4</v>
          </cell>
          <cell r="U162">
            <v>21</v>
          </cell>
        </row>
        <row r="163">
          <cell r="H163" t="str">
            <v>105410-P.S.R. HURTADO</v>
          </cell>
          <cell r="I163">
            <v>33</v>
          </cell>
          <cell r="J163">
            <v>8</v>
          </cell>
          <cell r="K163">
            <v>1</v>
          </cell>
          <cell r="L163">
            <v>4</v>
          </cell>
          <cell r="M163">
            <v>11</v>
          </cell>
          <cell r="N163">
            <v>7</v>
          </cell>
          <cell r="O163"/>
          <cell r="P163">
            <v>9</v>
          </cell>
          <cell r="Q163">
            <v>14</v>
          </cell>
          <cell r="R163">
            <v>33</v>
          </cell>
          <cell r="S163">
            <v>72</v>
          </cell>
          <cell r="T163">
            <v>1</v>
          </cell>
          <cell r="U163">
            <v>193</v>
          </cell>
        </row>
        <row r="164">
          <cell r="H164" t="str">
            <v>105411-P.S.R. LAS BREAS</v>
          </cell>
          <cell r="I164">
            <v>6</v>
          </cell>
          <cell r="J164"/>
          <cell r="K164">
            <v>1</v>
          </cell>
          <cell r="L164">
            <v>5</v>
          </cell>
          <cell r="M164">
            <v>2</v>
          </cell>
          <cell r="N164">
            <v>1</v>
          </cell>
          <cell r="O164">
            <v>1</v>
          </cell>
          <cell r="P164"/>
          <cell r="Q164"/>
          <cell r="R164"/>
          <cell r="S164">
            <v>1</v>
          </cell>
          <cell r="T164">
            <v>5</v>
          </cell>
          <cell r="U164">
            <v>22</v>
          </cell>
        </row>
        <row r="165">
          <cell r="H165" t="str">
            <v>105413-P.S.R. SAMO ALTO</v>
          </cell>
          <cell r="I165">
            <v>8</v>
          </cell>
          <cell r="J165">
            <v>3</v>
          </cell>
          <cell r="K165">
            <v>4</v>
          </cell>
          <cell r="L165">
            <v>4</v>
          </cell>
          <cell r="M165">
            <v>1</v>
          </cell>
          <cell r="N165"/>
          <cell r="O165">
            <v>7</v>
          </cell>
          <cell r="P165"/>
          <cell r="Q165">
            <v>4</v>
          </cell>
          <cell r="R165">
            <v>2</v>
          </cell>
          <cell r="S165">
            <v>3</v>
          </cell>
          <cell r="T165">
            <v>4</v>
          </cell>
          <cell r="U165">
            <v>40</v>
          </cell>
        </row>
        <row r="166">
          <cell r="H166" t="str">
            <v>105414-P.S.R. SERON</v>
          </cell>
          <cell r="I166">
            <v>4</v>
          </cell>
          <cell r="J166"/>
          <cell r="K166">
            <v>2</v>
          </cell>
          <cell r="L166">
            <v>1</v>
          </cell>
          <cell r="M166">
            <v>3</v>
          </cell>
          <cell r="N166"/>
          <cell r="O166">
            <v>1</v>
          </cell>
          <cell r="P166">
            <v>2</v>
          </cell>
          <cell r="Q166">
            <v>11</v>
          </cell>
          <cell r="R166">
            <v>6</v>
          </cell>
          <cell r="S166">
            <v>27</v>
          </cell>
          <cell r="T166">
            <v>5</v>
          </cell>
          <cell r="U166">
            <v>62</v>
          </cell>
        </row>
        <row r="167">
          <cell r="H167" t="str">
            <v>105503-P.S.R. TABAQUEROS</v>
          </cell>
          <cell r="I167"/>
          <cell r="J167"/>
          <cell r="K167">
            <v>5</v>
          </cell>
          <cell r="L167">
            <v>8</v>
          </cell>
          <cell r="M167">
            <v>6</v>
          </cell>
          <cell r="N167">
            <v>5</v>
          </cell>
          <cell r="O167"/>
          <cell r="P167"/>
          <cell r="Q167">
            <v>1</v>
          </cell>
          <cell r="R167">
            <v>16</v>
          </cell>
          <cell r="S167">
            <v>6</v>
          </cell>
          <cell r="T167">
            <v>4</v>
          </cell>
          <cell r="U167">
            <v>51</v>
          </cell>
        </row>
        <row r="168">
          <cell r="H168" t="str">
            <v>Total 04305-RIO HURTADO</v>
          </cell>
          <cell r="I168">
            <v>62</v>
          </cell>
          <cell r="J168">
            <v>22</v>
          </cell>
          <cell r="K168">
            <v>40</v>
          </cell>
          <cell r="L168">
            <v>47</v>
          </cell>
          <cell r="M168">
            <v>50</v>
          </cell>
          <cell r="N168">
            <v>40</v>
          </cell>
          <cell r="O168">
            <v>29</v>
          </cell>
          <cell r="P168">
            <v>19</v>
          </cell>
          <cell r="Q168">
            <v>32</v>
          </cell>
          <cell r="R168">
            <v>141</v>
          </cell>
          <cell r="S168">
            <v>131</v>
          </cell>
          <cell r="T168">
            <v>42</v>
          </cell>
          <cell r="U168">
            <v>655</v>
          </cell>
        </row>
        <row r="169">
          <cell r="H169" t="str">
            <v>Total general</v>
          </cell>
          <cell r="I169">
            <v>4189</v>
          </cell>
          <cell r="J169">
            <v>3759</v>
          </cell>
          <cell r="K169">
            <v>5096</v>
          </cell>
          <cell r="L169">
            <v>4090</v>
          </cell>
          <cell r="M169">
            <v>4247</v>
          </cell>
          <cell r="N169">
            <v>4262</v>
          </cell>
          <cell r="O169">
            <v>4812</v>
          </cell>
          <cell r="P169">
            <v>4997</v>
          </cell>
          <cell r="Q169">
            <v>4215</v>
          </cell>
          <cell r="R169">
            <v>5525</v>
          </cell>
          <cell r="S169">
            <v>4219</v>
          </cell>
          <cell r="T169">
            <v>4614</v>
          </cell>
          <cell r="U169">
            <v>54025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243</v>
          </cell>
          <cell r="J5">
            <v>254</v>
          </cell>
          <cell r="K5">
            <v>551</v>
          </cell>
          <cell r="L5">
            <v>636</v>
          </cell>
          <cell r="M5">
            <v>831</v>
          </cell>
          <cell r="N5">
            <v>604</v>
          </cell>
          <cell r="O5">
            <v>683</v>
          </cell>
          <cell r="P5">
            <v>382</v>
          </cell>
          <cell r="Q5">
            <v>442</v>
          </cell>
          <cell r="R5">
            <v>986</v>
          </cell>
          <cell r="S5">
            <v>636</v>
          </cell>
          <cell r="T5">
            <v>707</v>
          </cell>
          <cell r="U5">
            <v>6955</v>
          </cell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28</v>
          </cell>
          <cell r="Q6">
            <v>69</v>
          </cell>
          <cell r="R6">
            <v>188</v>
          </cell>
          <cell r="S6">
            <v>36</v>
          </cell>
          <cell r="T6">
            <v>120</v>
          </cell>
          <cell r="U6">
            <v>853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56</v>
          </cell>
          <cell r="Q7">
            <v>76</v>
          </cell>
          <cell r="R7">
            <v>49</v>
          </cell>
          <cell r="S7">
            <v>99</v>
          </cell>
          <cell r="T7">
            <v>56</v>
          </cell>
          <cell r="U7">
            <v>835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41</v>
          </cell>
          <cell r="Q8">
            <v>17</v>
          </cell>
          <cell r="R8">
            <v>41</v>
          </cell>
          <cell r="S8">
            <v>99</v>
          </cell>
          <cell r="T8">
            <v>127</v>
          </cell>
          <cell r="U8">
            <v>601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143</v>
          </cell>
          <cell r="Q9">
            <v>147</v>
          </cell>
          <cell r="R9">
            <v>342</v>
          </cell>
          <cell r="S9">
            <v>203</v>
          </cell>
          <cell r="T9">
            <v>306</v>
          </cell>
          <cell r="U9">
            <v>2385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19</v>
          </cell>
          <cell r="Q10">
            <v>47</v>
          </cell>
          <cell r="R10">
            <v>185</v>
          </cell>
          <cell r="S10">
            <v>27</v>
          </cell>
          <cell r="T10">
            <v>15</v>
          </cell>
          <cell r="U10">
            <v>818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52</v>
          </cell>
          <cell r="Q11">
            <v>66</v>
          </cell>
          <cell r="R11">
            <v>80</v>
          </cell>
          <cell r="S11">
            <v>76</v>
          </cell>
          <cell r="T11">
            <v>34</v>
          </cell>
          <cell r="U11">
            <v>724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8</v>
          </cell>
          <cell r="P12">
            <v>4</v>
          </cell>
          <cell r="Q12">
            <v>0</v>
          </cell>
          <cell r="R12">
            <v>2</v>
          </cell>
          <cell r="S12">
            <v>30</v>
          </cell>
          <cell r="T12">
            <v>22</v>
          </cell>
          <cell r="U12">
            <v>170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4</v>
          </cell>
          <cell r="Q13">
            <v>7</v>
          </cell>
          <cell r="R13">
            <v>18</v>
          </cell>
          <cell r="S13">
            <v>12</v>
          </cell>
          <cell r="T13">
            <v>3</v>
          </cell>
          <cell r="U13">
            <v>66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2</v>
          </cell>
          <cell r="Q14">
            <v>3</v>
          </cell>
          <cell r="R14">
            <v>5</v>
          </cell>
          <cell r="S14">
            <v>3</v>
          </cell>
          <cell r="T14">
            <v>17</v>
          </cell>
          <cell r="U14">
            <v>65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P15"/>
          <cell r="Q15">
            <v>3</v>
          </cell>
          <cell r="R15"/>
          <cell r="S15">
            <v>11</v>
          </cell>
          <cell r="T15">
            <v>3</v>
          </cell>
          <cell r="U15">
            <v>33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5</v>
          </cell>
          <cell r="Q16">
            <v>5</v>
          </cell>
          <cell r="R16">
            <v>6</v>
          </cell>
          <cell r="S16">
            <v>2</v>
          </cell>
          <cell r="T16">
            <v>3</v>
          </cell>
          <cell r="U16">
            <v>138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5</v>
          </cell>
          <cell r="Q17">
            <v>0</v>
          </cell>
          <cell r="R17">
            <v>0</v>
          </cell>
          <cell r="S17">
            <v>10</v>
          </cell>
          <cell r="T17">
            <v>0</v>
          </cell>
          <cell r="U17">
            <v>36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23</v>
          </cell>
          <cell r="Q18">
            <v>2</v>
          </cell>
          <cell r="R18">
            <v>70</v>
          </cell>
          <cell r="S18">
            <v>27</v>
          </cell>
          <cell r="T18">
            <v>1</v>
          </cell>
          <cell r="U18">
            <v>230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1</v>
          </cell>
          <cell r="T19">
            <v>0</v>
          </cell>
          <cell r="U19">
            <v>1</v>
          </cell>
        </row>
        <row r="20">
          <cell r="H20" t="str">
            <v>04102-COQUIMBO</v>
          </cell>
          <cell r="I20">
            <v>464</v>
          </cell>
          <cell r="J20">
            <v>466</v>
          </cell>
          <cell r="K20">
            <v>753</v>
          </cell>
          <cell r="L20">
            <v>610</v>
          </cell>
          <cell r="M20">
            <v>791</v>
          </cell>
          <cell r="N20">
            <v>601</v>
          </cell>
          <cell r="O20">
            <v>583</v>
          </cell>
          <cell r="P20">
            <v>592</v>
          </cell>
          <cell r="Q20">
            <v>463</v>
          </cell>
          <cell r="R20">
            <v>589</v>
          </cell>
          <cell r="S20">
            <v>490</v>
          </cell>
          <cell r="T20">
            <v>474</v>
          </cell>
          <cell r="U20">
            <v>6876</v>
          </cell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211</v>
          </cell>
          <cell r="Q21">
            <v>88</v>
          </cell>
          <cell r="R21">
            <v>36</v>
          </cell>
          <cell r="S21">
            <v>77</v>
          </cell>
          <cell r="T21">
            <v>2</v>
          </cell>
          <cell r="U21">
            <v>1221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47</v>
          </cell>
          <cell r="Q22">
            <v>57</v>
          </cell>
          <cell r="R22">
            <v>86</v>
          </cell>
          <cell r="S22">
            <v>132</v>
          </cell>
          <cell r="T22">
            <v>47</v>
          </cell>
          <cell r="U22">
            <v>976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143</v>
          </cell>
          <cell r="Q23">
            <v>121</v>
          </cell>
          <cell r="R23">
            <v>197</v>
          </cell>
          <cell r="S23">
            <v>95</v>
          </cell>
          <cell r="T23">
            <v>175</v>
          </cell>
          <cell r="U23">
            <v>1715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41</v>
          </cell>
          <cell r="Q24">
            <v>60</v>
          </cell>
          <cell r="R24">
            <v>34</v>
          </cell>
          <cell r="S24">
            <v>34</v>
          </cell>
          <cell r="T24">
            <v>14</v>
          </cell>
          <cell r="U24">
            <v>345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132</v>
          </cell>
          <cell r="Q25">
            <v>89</v>
          </cell>
          <cell r="R25">
            <v>200</v>
          </cell>
          <cell r="S25">
            <v>70</v>
          </cell>
          <cell r="T25">
            <v>143</v>
          </cell>
          <cell r="U25">
            <v>2103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</v>
          </cell>
          <cell r="Q27">
            <v>31</v>
          </cell>
          <cell r="R27">
            <v>15</v>
          </cell>
          <cell r="S27">
            <v>3</v>
          </cell>
          <cell r="T27">
            <v>15</v>
          </cell>
          <cell r="U27">
            <v>93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8</v>
          </cell>
          <cell r="P28">
            <v>7</v>
          </cell>
          <cell r="Q28">
            <v>3</v>
          </cell>
          <cell r="R28">
            <v>9</v>
          </cell>
          <cell r="S28">
            <v>49</v>
          </cell>
          <cell r="T28">
            <v>23</v>
          </cell>
          <cell r="U28">
            <v>212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5</v>
          </cell>
          <cell r="Q29">
            <v>1</v>
          </cell>
          <cell r="R29">
            <v>2</v>
          </cell>
          <cell r="S29">
            <v>27</v>
          </cell>
          <cell r="T29">
            <v>27</v>
          </cell>
          <cell r="U29">
            <v>77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</v>
          </cell>
          <cell r="Q30">
            <v>6</v>
          </cell>
          <cell r="R30">
            <v>4</v>
          </cell>
          <cell r="S30">
            <v>1</v>
          </cell>
          <cell r="T30">
            <v>28</v>
          </cell>
          <cell r="U30">
            <v>87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0</v>
          </cell>
          <cell r="Q31">
            <v>7</v>
          </cell>
          <cell r="R31">
            <v>6</v>
          </cell>
          <cell r="S31">
            <v>2</v>
          </cell>
          <cell r="T31">
            <v>0</v>
          </cell>
          <cell r="U31">
            <v>45</v>
          </cell>
        </row>
        <row r="32">
          <cell r="H32" t="str">
            <v>04103-ANDACOLLO</v>
          </cell>
          <cell r="I32">
            <v>9</v>
          </cell>
          <cell r="J32">
            <v>4</v>
          </cell>
          <cell r="K32">
            <v>8</v>
          </cell>
          <cell r="L32">
            <v>20</v>
          </cell>
          <cell r="M32">
            <v>79</v>
          </cell>
          <cell r="N32">
            <v>58</v>
          </cell>
          <cell r="O32">
            <v>34</v>
          </cell>
          <cell r="P32">
            <v>128</v>
          </cell>
          <cell r="Q32">
            <v>63</v>
          </cell>
          <cell r="R32">
            <v>40</v>
          </cell>
          <cell r="S32">
            <v>87</v>
          </cell>
          <cell r="T32">
            <v>127</v>
          </cell>
          <cell r="U32">
            <v>657</v>
          </cell>
        </row>
        <row r="33">
          <cell r="H33" t="str">
            <v>105106-HOSPITAL ANDACOLLO</v>
          </cell>
          <cell r="I33">
            <v>9</v>
          </cell>
          <cell r="J33">
            <v>4</v>
          </cell>
          <cell r="K33">
            <v>8</v>
          </cell>
          <cell r="L33">
            <v>20</v>
          </cell>
          <cell r="M33">
            <v>79</v>
          </cell>
          <cell r="N33">
            <v>58</v>
          </cell>
          <cell r="O33">
            <v>34</v>
          </cell>
          <cell r="P33">
            <v>128</v>
          </cell>
          <cell r="Q33">
            <v>63</v>
          </cell>
          <cell r="R33">
            <v>40</v>
          </cell>
          <cell r="S33">
            <v>87</v>
          </cell>
          <cell r="T33">
            <v>127</v>
          </cell>
          <cell r="U33">
            <v>657</v>
          </cell>
        </row>
        <row r="34">
          <cell r="H34" t="str">
            <v>04104-LA HIGUERA</v>
          </cell>
          <cell r="I34">
            <v>0</v>
          </cell>
          <cell r="J34"/>
          <cell r="K34"/>
          <cell r="L34">
            <v>0</v>
          </cell>
          <cell r="M34">
            <v>1</v>
          </cell>
          <cell r="N34">
            <v>16</v>
          </cell>
          <cell r="O34">
            <v>1</v>
          </cell>
          <cell r="P34">
            <v>20</v>
          </cell>
          <cell r="Q34">
            <v>22</v>
          </cell>
          <cell r="R34">
            <v>44</v>
          </cell>
          <cell r="S34">
            <v>1</v>
          </cell>
          <cell r="T34">
            <v>4</v>
          </cell>
          <cell r="U34">
            <v>109</v>
          </cell>
        </row>
        <row r="35">
          <cell r="H35" t="str">
            <v>105314-CES. LA HIGUERA</v>
          </cell>
          <cell r="I35"/>
          <cell r="J35"/>
          <cell r="K35"/>
          <cell r="L35"/>
          <cell r="M35">
            <v>0</v>
          </cell>
          <cell r="N35">
            <v>0</v>
          </cell>
          <cell r="O35">
            <v>0</v>
          </cell>
          <cell r="P35">
            <v>10</v>
          </cell>
          <cell r="Q35">
            <v>2</v>
          </cell>
          <cell r="R35">
            <v>2</v>
          </cell>
          <cell r="S35">
            <v>0</v>
          </cell>
          <cell r="T35">
            <v>2</v>
          </cell>
          <cell r="U35">
            <v>16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0</v>
          </cell>
          <cell r="M36">
            <v>1</v>
          </cell>
          <cell r="N36">
            <v>13</v>
          </cell>
          <cell r="O36">
            <v>0</v>
          </cell>
          <cell r="P36">
            <v>5</v>
          </cell>
          <cell r="Q36">
            <v>18</v>
          </cell>
          <cell r="R36">
            <v>36</v>
          </cell>
          <cell r="S36">
            <v>0</v>
          </cell>
          <cell r="T36">
            <v>1</v>
          </cell>
          <cell r="U36">
            <v>74</v>
          </cell>
        </row>
        <row r="37">
          <cell r="H37" t="str">
            <v>105505-P.S.R. LOS CHOROS</v>
          </cell>
          <cell r="I37"/>
          <cell r="J37"/>
          <cell r="K37"/>
          <cell r="L37">
            <v>0</v>
          </cell>
          <cell r="M37">
            <v>0</v>
          </cell>
          <cell r="N37">
            <v>2</v>
          </cell>
          <cell r="O37">
            <v>0</v>
          </cell>
          <cell r="P37">
            <v>3</v>
          </cell>
          <cell r="Q37">
            <v>0</v>
          </cell>
          <cell r="R37">
            <v>4</v>
          </cell>
          <cell r="S37">
            <v>1</v>
          </cell>
          <cell r="T37">
            <v>0</v>
          </cell>
          <cell r="U37">
            <v>10</v>
          </cell>
        </row>
        <row r="38">
          <cell r="H38" t="str">
            <v>105506-P.S.R. EL TRAPICHE</v>
          </cell>
          <cell r="I38">
            <v>0</v>
          </cell>
          <cell r="J38"/>
          <cell r="K38"/>
          <cell r="L38"/>
          <cell r="M38">
            <v>0</v>
          </cell>
          <cell r="N38">
            <v>1</v>
          </cell>
          <cell r="O38">
            <v>1</v>
          </cell>
          <cell r="P38">
            <v>2</v>
          </cell>
          <cell r="Q38">
            <v>2</v>
          </cell>
          <cell r="R38">
            <v>2</v>
          </cell>
          <cell r="S38">
            <v>0</v>
          </cell>
          <cell r="T38">
            <v>1</v>
          </cell>
          <cell r="U38">
            <v>9</v>
          </cell>
        </row>
        <row r="39">
          <cell r="H39" t="str">
            <v>04105-PAIHUANO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4</v>
          </cell>
          <cell r="N39">
            <v>0</v>
          </cell>
          <cell r="O39">
            <v>6</v>
          </cell>
          <cell r="P39">
            <v>3</v>
          </cell>
          <cell r="Q39">
            <v>0</v>
          </cell>
          <cell r="R39">
            <v>1</v>
          </cell>
          <cell r="S39">
            <v>0</v>
          </cell>
          <cell r="T39">
            <v>0</v>
          </cell>
          <cell r="U39">
            <v>14</v>
          </cell>
        </row>
        <row r="40">
          <cell r="H40" t="str">
            <v>105306-CES. PAIHUANO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4</v>
          </cell>
          <cell r="N40">
            <v>0</v>
          </cell>
          <cell r="O40">
            <v>6</v>
          </cell>
          <cell r="P40">
            <v>3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13</v>
          </cell>
        </row>
        <row r="41">
          <cell r="H41" t="str">
            <v>105475-P.S.R. HORCON</v>
          </cell>
          <cell r="I41">
            <v>0</v>
          </cell>
          <cell r="J41"/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/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/>
          <cell r="U41">
            <v>0</v>
          </cell>
        </row>
        <row r="42">
          <cell r="H42" t="str">
            <v>105476-P.S.R. MONTE GRANDE</v>
          </cell>
          <cell r="I42"/>
          <cell r="J42"/>
          <cell r="K42"/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/>
          <cell r="R42">
            <v>0</v>
          </cell>
          <cell r="S42">
            <v>0</v>
          </cell>
          <cell r="T42">
            <v>0</v>
          </cell>
          <cell r="U42">
            <v>0</v>
          </cell>
        </row>
        <row r="43">
          <cell r="H43" t="str">
            <v>105477-P.S.R. PISCO ELQUI</v>
          </cell>
          <cell r="I43"/>
          <cell r="J43">
            <v>0</v>
          </cell>
          <cell r="K43"/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1</v>
          </cell>
          <cell r="S43">
            <v>0</v>
          </cell>
          <cell r="T43">
            <v>0</v>
          </cell>
          <cell r="U43">
            <v>1</v>
          </cell>
        </row>
        <row r="44">
          <cell r="H44" t="str">
            <v>04106-VICUÑA</v>
          </cell>
          <cell r="I44">
            <v>52</v>
          </cell>
          <cell r="J44">
            <v>32</v>
          </cell>
          <cell r="K44">
            <v>72</v>
          </cell>
          <cell r="L44">
            <v>49</v>
          </cell>
          <cell r="M44">
            <v>144</v>
          </cell>
          <cell r="N44">
            <v>131</v>
          </cell>
          <cell r="O44">
            <v>54</v>
          </cell>
          <cell r="P44">
            <v>12</v>
          </cell>
          <cell r="Q44">
            <v>12</v>
          </cell>
          <cell r="R44">
            <v>68</v>
          </cell>
          <cell r="S44">
            <v>107</v>
          </cell>
          <cell r="T44">
            <v>16</v>
          </cell>
          <cell r="U44">
            <v>749</v>
          </cell>
        </row>
        <row r="45">
          <cell r="H45" t="str">
            <v>105107-HOSPITAL VICUÑA</v>
          </cell>
          <cell r="I45">
            <v>11</v>
          </cell>
          <cell r="J45">
            <v>6</v>
          </cell>
          <cell r="K45">
            <v>10</v>
          </cell>
          <cell r="L45">
            <v>7</v>
          </cell>
          <cell r="M45">
            <v>9</v>
          </cell>
          <cell r="N45">
            <v>25</v>
          </cell>
          <cell r="O45">
            <v>12</v>
          </cell>
          <cell r="P45">
            <v>12</v>
          </cell>
          <cell r="Q45">
            <v>12</v>
          </cell>
          <cell r="R45">
            <v>12</v>
          </cell>
          <cell r="S45">
            <v>22</v>
          </cell>
          <cell r="T45">
            <v>15</v>
          </cell>
          <cell r="U45">
            <v>153</v>
          </cell>
        </row>
        <row r="46">
          <cell r="H46" t="str">
            <v>105467-P.S.R. DIAGUITAS</v>
          </cell>
          <cell r="I46">
            <v>9</v>
          </cell>
          <cell r="J46">
            <v>3</v>
          </cell>
          <cell r="K46">
            <v>6</v>
          </cell>
          <cell r="L46">
            <v>5</v>
          </cell>
          <cell r="M46">
            <v>5</v>
          </cell>
          <cell r="N46">
            <v>15</v>
          </cell>
          <cell r="O46">
            <v>5</v>
          </cell>
          <cell r="P46">
            <v>0</v>
          </cell>
          <cell r="Q46">
            <v>0</v>
          </cell>
          <cell r="R46">
            <v>4</v>
          </cell>
          <cell r="S46">
            <v>79</v>
          </cell>
          <cell r="T46">
            <v>0</v>
          </cell>
          <cell r="U46">
            <v>131</v>
          </cell>
        </row>
        <row r="47">
          <cell r="H47" t="str">
            <v>105468-P.S.R. EL MOLLE</v>
          </cell>
          <cell r="I47">
            <v>0</v>
          </cell>
          <cell r="J47">
            <v>1</v>
          </cell>
          <cell r="K47">
            <v>1</v>
          </cell>
          <cell r="L47">
            <v>1</v>
          </cell>
          <cell r="M47"/>
          <cell r="N47">
            <v>13</v>
          </cell>
          <cell r="O47">
            <v>11</v>
          </cell>
          <cell r="P47">
            <v>0</v>
          </cell>
          <cell r="Q47">
            <v>0</v>
          </cell>
          <cell r="R47">
            <v>5</v>
          </cell>
          <cell r="S47">
            <v>0</v>
          </cell>
          <cell r="T47">
            <v>0</v>
          </cell>
          <cell r="U47">
            <v>32</v>
          </cell>
        </row>
        <row r="48">
          <cell r="H48" t="str">
            <v>105469-P.S.R. EL TAMBO</v>
          </cell>
          <cell r="I48">
            <v>1</v>
          </cell>
          <cell r="J48">
            <v>5</v>
          </cell>
          <cell r="K48">
            <v>6</v>
          </cell>
          <cell r="L48">
            <v>0</v>
          </cell>
          <cell r="M48">
            <v>51</v>
          </cell>
          <cell r="N48">
            <v>9</v>
          </cell>
          <cell r="O48">
            <v>1</v>
          </cell>
          <cell r="P48">
            <v>0</v>
          </cell>
          <cell r="Q48">
            <v>0</v>
          </cell>
          <cell r="R48">
            <v>6</v>
          </cell>
          <cell r="S48">
            <v>1</v>
          </cell>
          <cell r="T48">
            <v>0</v>
          </cell>
          <cell r="U48">
            <v>80</v>
          </cell>
        </row>
        <row r="49">
          <cell r="H49" t="str">
            <v>105470-P.S.R. HUANTA</v>
          </cell>
          <cell r="I49"/>
          <cell r="J49">
            <v>0</v>
          </cell>
          <cell r="K49">
            <v>23</v>
          </cell>
          <cell r="L49"/>
          <cell r="M49"/>
          <cell r="N49">
            <v>0</v>
          </cell>
          <cell r="O49"/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23</v>
          </cell>
        </row>
        <row r="50">
          <cell r="H50" t="str">
            <v>105471-P.S.R. PERALILLO</v>
          </cell>
          <cell r="I50">
            <v>4</v>
          </cell>
          <cell r="J50"/>
          <cell r="K50">
            <v>3</v>
          </cell>
          <cell r="L50">
            <v>14</v>
          </cell>
          <cell r="M50">
            <v>0</v>
          </cell>
          <cell r="N50">
            <v>22</v>
          </cell>
          <cell r="O50">
            <v>2</v>
          </cell>
          <cell r="P50">
            <v>0</v>
          </cell>
          <cell r="Q50">
            <v>0</v>
          </cell>
          <cell r="R50">
            <v>2</v>
          </cell>
          <cell r="S50">
            <v>0</v>
          </cell>
          <cell r="T50">
            <v>0</v>
          </cell>
          <cell r="U50">
            <v>47</v>
          </cell>
        </row>
        <row r="51">
          <cell r="H51" t="str">
            <v>105472-P.S.R. RIVADAVIA</v>
          </cell>
          <cell r="I51">
            <v>8</v>
          </cell>
          <cell r="J51">
            <v>0</v>
          </cell>
          <cell r="K51">
            <v>6</v>
          </cell>
          <cell r="L51">
            <v>17</v>
          </cell>
          <cell r="M51">
            <v>16</v>
          </cell>
          <cell r="N51">
            <v>22</v>
          </cell>
          <cell r="O51">
            <v>6</v>
          </cell>
          <cell r="P51">
            <v>0</v>
          </cell>
          <cell r="Q51">
            <v>0</v>
          </cell>
          <cell r="R51">
            <v>3</v>
          </cell>
          <cell r="S51">
            <v>0</v>
          </cell>
          <cell r="T51">
            <v>0</v>
          </cell>
          <cell r="U51">
            <v>78</v>
          </cell>
        </row>
        <row r="52">
          <cell r="H52" t="str">
            <v>105473-P.S.R. TALCUNA</v>
          </cell>
          <cell r="I52">
            <v>7</v>
          </cell>
          <cell r="J52">
            <v>8</v>
          </cell>
          <cell r="K52">
            <v>3</v>
          </cell>
          <cell r="L52">
            <v>1</v>
          </cell>
          <cell r="M52">
            <v>0</v>
          </cell>
          <cell r="N52">
            <v>0</v>
          </cell>
          <cell r="O52">
            <v>6</v>
          </cell>
          <cell r="P52">
            <v>0</v>
          </cell>
          <cell r="Q52">
            <v>0</v>
          </cell>
          <cell r="R52">
            <v>11</v>
          </cell>
          <cell r="S52">
            <v>5</v>
          </cell>
          <cell r="T52">
            <v>0</v>
          </cell>
          <cell r="U52">
            <v>41</v>
          </cell>
        </row>
        <row r="53">
          <cell r="H53" t="str">
            <v>105474-P.S.R. CHAPILCA</v>
          </cell>
          <cell r="I53">
            <v>3</v>
          </cell>
          <cell r="J53">
            <v>3</v>
          </cell>
          <cell r="K53">
            <v>3</v>
          </cell>
          <cell r="L53">
            <v>4</v>
          </cell>
          <cell r="M53">
            <v>3</v>
          </cell>
          <cell r="N53">
            <v>3</v>
          </cell>
          <cell r="O53">
            <v>1</v>
          </cell>
          <cell r="P53">
            <v>0</v>
          </cell>
          <cell r="Q53">
            <v>0</v>
          </cell>
          <cell r="R53">
            <v>2</v>
          </cell>
          <cell r="S53">
            <v>0</v>
          </cell>
          <cell r="T53">
            <v>0</v>
          </cell>
          <cell r="U53">
            <v>22</v>
          </cell>
        </row>
        <row r="54">
          <cell r="H54" t="str">
            <v>105502-P.S.R. CALINGASTA</v>
          </cell>
          <cell r="I54">
            <v>4</v>
          </cell>
          <cell r="J54">
            <v>1</v>
          </cell>
          <cell r="K54">
            <v>1</v>
          </cell>
          <cell r="L54">
            <v>0</v>
          </cell>
          <cell r="M54">
            <v>53</v>
          </cell>
          <cell r="N54">
            <v>15</v>
          </cell>
          <cell r="O54">
            <v>4</v>
          </cell>
          <cell r="P54">
            <v>0</v>
          </cell>
          <cell r="Q54">
            <v>0</v>
          </cell>
          <cell r="R54">
            <v>15</v>
          </cell>
          <cell r="S54">
            <v>0</v>
          </cell>
          <cell r="T54">
            <v>0</v>
          </cell>
          <cell r="U54">
            <v>93</v>
          </cell>
        </row>
        <row r="55">
          <cell r="H55" t="str">
            <v>105509-P.S.R. GUALLIGUAICA</v>
          </cell>
          <cell r="I55">
            <v>5</v>
          </cell>
          <cell r="J55">
            <v>5</v>
          </cell>
          <cell r="K55">
            <v>10</v>
          </cell>
          <cell r="L55"/>
          <cell r="M55">
            <v>7</v>
          </cell>
          <cell r="N55">
            <v>7</v>
          </cell>
          <cell r="O55">
            <v>6</v>
          </cell>
          <cell r="P55">
            <v>0</v>
          </cell>
          <cell r="Q55">
            <v>0</v>
          </cell>
          <cell r="R55">
            <v>8</v>
          </cell>
          <cell r="S55">
            <v>0</v>
          </cell>
          <cell r="T55">
            <v>1</v>
          </cell>
          <cell r="U55">
            <v>49</v>
          </cell>
        </row>
        <row r="56">
          <cell r="H56" t="str">
            <v>04201-ILLAPEL</v>
          </cell>
          <cell r="I56">
            <v>91</v>
          </cell>
          <cell r="J56">
            <v>32</v>
          </cell>
          <cell r="K56">
            <v>105</v>
          </cell>
          <cell r="L56">
            <v>71</v>
          </cell>
          <cell r="M56">
            <v>72</v>
          </cell>
          <cell r="N56">
            <v>99</v>
          </cell>
          <cell r="O56">
            <v>66</v>
          </cell>
          <cell r="P56">
            <v>78</v>
          </cell>
          <cell r="Q56">
            <v>44</v>
          </cell>
          <cell r="R56">
            <v>290</v>
          </cell>
          <cell r="S56">
            <v>103</v>
          </cell>
          <cell r="T56">
            <v>12</v>
          </cell>
          <cell r="U56">
            <v>1063</v>
          </cell>
        </row>
        <row r="57">
          <cell r="H57" t="str">
            <v>105103-HOSPITAL ILLAPEL</v>
          </cell>
          <cell r="I57">
            <v>56</v>
          </cell>
          <cell r="J57">
            <v>27</v>
          </cell>
          <cell r="K57">
            <v>58</v>
          </cell>
          <cell r="L57">
            <v>45</v>
          </cell>
          <cell r="M57">
            <v>32</v>
          </cell>
          <cell r="N57">
            <v>78</v>
          </cell>
          <cell r="O57">
            <v>27</v>
          </cell>
          <cell r="P57">
            <v>20</v>
          </cell>
          <cell r="Q57">
            <v>19</v>
          </cell>
          <cell r="R57">
            <v>34</v>
          </cell>
          <cell r="S57">
            <v>99</v>
          </cell>
          <cell r="T57">
            <v>12</v>
          </cell>
          <cell r="U57">
            <v>507</v>
          </cell>
        </row>
        <row r="58">
          <cell r="H58" t="str">
            <v>105326-CESFAM SAN RAFAEL</v>
          </cell>
          <cell r="I58">
            <v>21</v>
          </cell>
          <cell r="J58">
            <v>0</v>
          </cell>
          <cell r="K58">
            <v>0</v>
          </cell>
          <cell r="L58">
            <v>0</v>
          </cell>
          <cell r="M58">
            <v>12</v>
          </cell>
          <cell r="N58">
            <v>6</v>
          </cell>
          <cell r="O58">
            <v>5</v>
          </cell>
          <cell r="P58">
            <v>28</v>
          </cell>
          <cell r="Q58"/>
          <cell r="R58">
            <v>223</v>
          </cell>
          <cell r="S58">
            <v>1</v>
          </cell>
          <cell r="T58">
            <v>0</v>
          </cell>
          <cell r="U58">
            <v>296</v>
          </cell>
        </row>
        <row r="59">
          <cell r="H59" t="str">
            <v xml:space="preserve">105443-P.S.R. CARCAMO                   </v>
          </cell>
          <cell r="I59">
            <v>1</v>
          </cell>
          <cell r="J59">
            <v>0</v>
          </cell>
          <cell r="K59">
            <v>0</v>
          </cell>
          <cell r="L59">
            <v>3</v>
          </cell>
          <cell r="M59">
            <v>0</v>
          </cell>
          <cell r="N59">
            <v>0</v>
          </cell>
          <cell r="O59">
            <v>15</v>
          </cell>
          <cell r="P59">
            <v>10</v>
          </cell>
          <cell r="Q59">
            <v>0</v>
          </cell>
          <cell r="R59">
            <v>1</v>
          </cell>
          <cell r="S59"/>
          <cell r="T59"/>
          <cell r="U59">
            <v>30</v>
          </cell>
        </row>
        <row r="60">
          <cell r="H60" t="str">
            <v>105444-P.S.R. HUINTIL</v>
          </cell>
          <cell r="I60">
            <v>1</v>
          </cell>
          <cell r="J60">
            <v>0</v>
          </cell>
          <cell r="K60">
            <v>0</v>
          </cell>
          <cell r="L60">
            <v>3</v>
          </cell>
          <cell r="M60">
            <v>2</v>
          </cell>
          <cell r="N60">
            <v>5</v>
          </cell>
          <cell r="O60">
            <v>2</v>
          </cell>
          <cell r="P60">
            <v>3</v>
          </cell>
          <cell r="Q60">
            <v>3</v>
          </cell>
          <cell r="R60">
            <v>0</v>
          </cell>
          <cell r="S60">
            <v>0</v>
          </cell>
          <cell r="T60">
            <v>0</v>
          </cell>
          <cell r="U60">
            <v>19</v>
          </cell>
        </row>
        <row r="61">
          <cell r="H61" t="str">
            <v>105445-P.S.R. LIMAHUIDA</v>
          </cell>
          <cell r="I61">
            <v>2</v>
          </cell>
          <cell r="J61">
            <v>1</v>
          </cell>
          <cell r="K61">
            <v>4</v>
          </cell>
          <cell r="L61">
            <v>4</v>
          </cell>
          <cell r="M61">
            <v>1</v>
          </cell>
          <cell r="N61">
            <v>1</v>
          </cell>
          <cell r="O61">
            <v>5</v>
          </cell>
          <cell r="P61">
            <v>1</v>
          </cell>
          <cell r="Q61"/>
          <cell r="R61">
            <v>0</v>
          </cell>
          <cell r="S61">
            <v>0</v>
          </cell>
          <cell r="T61"/>
          <cell r="U61">
            <v>19</v>
          </cell>
        </row>
        <row r="62">
          <cell r="H62" t="str">
            <v>105446-P.S.R. MATANCILLA</v>
          </cell>
          <cell r="I62"/>
          <cell r="J62"/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/>
          <cell r="P62"/>
          <cell r="Q62">
            <v>3</v>
          </cell>
          <cell r="R62"/>
          <cell r="S62">
            <v>0</v>
          </cell>
          <cell r="T62"/>
          <cell r="U62">
            <v>3</v>
          </cell>
        </row>
        <row r="63">
          <cell r="H63" t="str">
            <v>105447-P.S.R. PERALILLO</v>
          </cell>
          <cell r="I63">
            <v>1</v>
          </cell>
          <cell r="J63">
            <v>0</v>
          </cell>
          <cell r="K63">
            <v>8</v>
          </cell>
          <cell r="L63">
            <v>3</v>
          </cell>
          <cell r="M63">
            <v>0</v>
          </cell>
          <cell r="N63">
            <v>0</v>
          </cell>
          <cell r="O63">
            <v>0</v>
          </cell>
          <cell r="P63">
            <v>6</v>
          </cell>
          <cell r="Q63">
            <v>1</v>
          </cell>
          <cell r="R63">
            <v>3</v>
          </cell>
          <cell r="S63">
            <v>0</v>
          </cell>
          <cell r="T63"/>
          <cell r="U63">
            <v>22</v>
          </cell>
        </row>
        <row r="64">
          <cell r="H64" t="str">
            <v>105448-P.S.R. SANTA VIRGINIA</v>
          </cell>
          <cell r="I64"/>
          <cell r="J64"/>
          <cell r="K64">
            <v>3</v>
          </cell>
          <cell r="L64">
            <v>0</v>
          </cell>
          <cell r="M64">
            <v>11</v>
          </cell>
          <cell r="N64">
            <v>2</v>
          </cell>
          <cell r="O64">
            <v>1</v>
          </cell>
          <cell r="P64">
            <v>2</v>
          </cell>
          <cell r="Q64">
            <v>0</v>
          </cell>
          <cell r="R64">
            <v>5</v>
          </cell>
          <cell r="S64">
            <v>0</v>
          </cell>
          <cell r="T64"/>
          <cell r="U64">
            <v>24</v>
          </cell>
        </row>
        <row r="65">
          <cell r="H65" t="str">
            <v>105449-P.S.R. TUNGA NORTE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3</v>
          </cell>
          <cell r="P65">
            <v>0</v>
          </cell>
          <cell r="Q65">
            <v>0</v>
          </cell>
          <cell r="R65">
            <v>1</v>
          </cell>
          <cell r="S65">
            <v>1</v>
          </cell>
          <cell r="T65"/>
          <cell r="U65">
            <v>5</v>
          </cell>
        </row>
        <row r="66">
          <cell r="H66" t="str">
            <v>105485-P.S.R. PLAN DE HORNOS</v>
          </cell>
          <cell r="I66">
            <v>3</v>
          </cell>
          <cell r="J66">
            <v>0</v>
          </cell>
          <cell r="K66">
            <v>15</v>
          </cell>
          <cell r="L66">
            <v>0</v>
          </cell>
          <cell r="M66"/>
          <cell r="N66">
            <v>2</v>
          </cell>
          <cell r="O66">
            <v>1</v>
          </cell>
          <cell r="P66">
            <v>1</v>
          </cell>
          <cell r="Q66">
            <v>7</v>
          </cell>
          <cell r="R66">
            <v>4</v>
          </cell>
          <cell r="S66">
            <v>0</v>
          </cell>
          <cell r="T66"/>
          <cell r="U66">
            <v>33</v>
          </cell>
        </row>
        <row r="67">
          <cell r="H67" t="str">
            <v>105486-P.S.R. TUNGA SUR</v>
          </cell>
          <cell r="I67">
            <v>2</v>
          </cell>
          <cell r="J67">
            <v>1</v>
          </cell>
          <cell r="K67">
            <v>0</v>
          </cell>
          <cell r="L67">
            <v>1</v>
          </cell>
          <cell r="M67">
            <v>2</v>
          </cell>
          <cell r="N67">
            <v>1</v>
          </cell>
          <cell r="O67">
            <v>2</v>
          </cell>
          <cell r="P67">
            <v>6</v>
          </cell>
          <cell r="Q67">
            <v>0</v>
          </cell>
          <cell r="R67">
            <v>0</v>
          </cell>
          <cell r="S67"/>
          <cell r="T67"/>
          <cell r="U67">
            <v>15</v>
          </cell>
        </row>
        <row r="68">
          <cell r="H68" t="str">
            <v>105487-P.S.R. CAÑAS UNO</v>
          </cell>
          <cell r="I68">
            <v>2</v>
          </cell>
          <cell r="J68">
            <v>3</v>
          </cell>
          <cell r="K68">
            <v>14</v>
          </cell>
          <cell r="L68">
            <v>9</v>
          </cell>
          <cell r="M68">
            <v>2</v>
          </cell>
          <cell r="N68">
            <v>3</v>
          </cell>
          <cell r="O68">
            <v>3</v>
          </cell>
          <cell r="P68">
            <v>1</v>
          </cell>
          <cell r="Q68">
            <v>9</v>
          </cell>
          <cell r="R68">
            <v>16</v>
          </cell>
          <cell r="S68">
            <v>2</v>
          </cell>
          <cell r="T68"/>
          <cell r="U68">
            <v>64</v>
          </cell>
        </row>
        <row r="69">
          <cell r="H69" t="str">
            <v>105496-P.S.R. PINTACURA SUR</v>
          </cell>
          <cell r="I69"/>
          <cell r="J69">
            <v>0</v>
          </cell>
          <cell r="K69">
            <v>1</v>
          </cell>
          <cell r="L69">
            <v>2</v>
          </cell>
          <cell r="M69">
            <v>0</v>
          </cell>
          <cell r="N69">
            <v>0</v>
          </cell>
          <cell r="O69">
            <v>2</v>
          </cell>
          <cell r="P69"/>
          <cell r="Q69">
            <v>2</v>
          </cell>
          <cell r="R69">
            <v>3</v>
          </cell>
          <cell r="S69">
            <v>0</v>
          </cell>
          <cell r="T69"/>
          <cell r="U69">
            <v>10</v>
          </cell>
        </row>
        <row r="70">
          <cell r="H70" t="str">
            <v>105504-P.S.R. SOCAVON</v>
          </cell>
          <cell r="I70">
            <v>2</v>
          </cell>
          <cell r="J70">
            <v>0</v>
          </cell>
          <cell r="K70">
            <v>2</v>
          </cell>
          <cell r="L70">
            <v>1</v>
          </cell>
          <cell r="M70">
            <v>10</v>
          </cell>
          <cell r="N70">
            <v>1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/>
          <cell r="U70">
            <v>16</v>
          </cell>
        </row>
        <row r="71">
          <cell r="H71" t="str">
            <v>04202-CANELA</v>
          </cell>
          <cell r="I71">
            <v>0</v>
          </cell>
          <cell r="J71">
            <v>7</v>
          </cell>
          <cell r="K71">
            <v>58</v>
          </cell>
          <cell r="L71">
            <v>0</v>
          </cell>
          <cell r="M71">
            <v>94</v>
          </cell>
          <cell r="N71">
            <v>75</v>
          </cell>
          <cell r="O71">
            <v>65</v>
          </cell>
          <cell r="P71">
            <v>50</v>
          </cell>
          <cell r="Q71">
            <v>47</v>
          </cell>
          <cell r="R71">
            <v>0</v>
          </cell>
          <cell r="S71">
            <v>0</v>
          </cell>
          <cell r="T71">
            <v>0</v>
          </cell>
          <cell r="U71">
            <v>396</v>
          </cell>
        </row>
        <row r="72">
          <cell r="H72" t="str">
            <v>105309-CES. RURAL CANELA</v>
          </cell>
          <cell r="I72">
            <v>0</v>
          </cell>
          <cell r="J72">
            <v>0</v>
          </cell>
          <cell r="K72">
            <v>26</v>
          </cell>
          <cell r="L72">
            <v>0</v>
          </cell>
          <cell r="M72">
            <v>34</v>
          </cell>
          <cell r="N72">
            <v>21</v>
          </cell>
          <cell r="O72">
            <v>5</v>
          </cell>
          <cell r="P72">
            <v>5</v>
          </cell>
          <cell r="Q72">
            <v>14</v>
          </cell>
          <cell r="R72">
            <v>0</v>
          </cell>
          <cell r="S72">
            <v>0</v>
          </cell>
          <cell r="T72">
            <v>0</v>
          </cell>
          <cell r="U72">
            <v>105</v>
          </cell>
        </row>
        <row r="73">
          <cell r="H73" t="str">
            <v xml:space="preserve">105450-P.S.R. MINCHA NORTE            </v>
          </cell>
          <cell r="I73">
            <v>0</v>
          </cell>
          <cell r="J73">
            <v>0</v>
          </cell>
          <cell r="K73">
            <v>4</v>
          </cell>
          <cell r="L73">
            <v>0</v>
          </cell>
          <cell r="M73">
            <v>20</v>
          </cell>
          <cell r="N73">
            <v>8</v>
          </cell>
          <cell r="O73">
            <v>0</v>
          </cell>
          <cell r="P73">
            <v>18</v>
          </cell>
          <cell r="Q73">
            <v>3</v>
          </cell>
          <cell r="R73">
            <v>0</v>
          </cell>
          <cell r="S73">
            <v>0</v>
          </cell>
          <cell r="T73">
            <v>0</v>
          </cell>
          <cell r="U73">
            <v>53</v>
          </cell>
        </row>
        <row r="74">
          <cell r="H74" t="str">
            <v>105451-P.S.R. AGUA FRIA</v>
          </cell>
          <cell r="I74"/>
          <cell r="J74">
            <v>1</v>
          </cell>
          <cell r="K74">
            <v>6</v>
          </cell>
          <cell r="L74"/>
          <cell r="M74">
            <v>6</v>
          </cell>
          <cell r="N74">
            <v>5</v>
          </cell>
          <cell r="O74">
            <v>14</v>
          </cell>
          <cell r="P74">
            <v>4</v>
          </cell>
          <cell r="Q74">
            <v>1</v>
          </cell>
          <cell r="R74">
            <v>0</v>
          </cell>
          <cell r="S74">
            <v>0</v>
          </cell>
          <cell r="T74">
            <v>0</v>
          </cell>
          <cell r="U74">
            <v>37</v>
          </cell>
        </row>
        <row r="75">
          <cell r="H75" t="str">
            <v>105482-P.S.R. CANELA ALTA</v>
          </cell>
          <cell r="I75">
            <v>0</v>
          </cell>
          <cell r="J75">
            <v>6</v>
          </cell>
          <cell r="K75">
            <v>7</v>
          </cell>
          <cell r="L75">
            <v>0</v>
          </cell>
          <cell r="M75">
            <v>10</v>
          </cell>
          <cell r="N75">
            <v>20</v>
          </cell>
          <cell r="O75">
            <v>9</v>
          </cell>
          <cell r="P75">
            <v>2</v>
          </cell>
          <cell r="Q75">
            <v>3</v>
          </cell>
          <cell r="R75">
            <v>0</v>
          </cell>
          <cell r="S75">
            <v>0</v>
          </cell>
          <cell r="T75"/>
          <cell r="U75">
            <v>57</v>
          </cell>
        </row>
        <row r="76">
          <cell r="H76" t="str">
            <v>105483-P.S.R. LOS RULOS</v>
          </cell>
          <cell r="I76"/>
          <cell r="J76">
            <v>0</v>
          </cell>
          <cell r="K76">
            <v>4</v>
          </cell>
          <cell r="L76">
            <v>0</v>
          </cell>
          <cell r="M76">
            <v>7</v>
          </cell>
          <cell r="N76">
            <v>0</v>
          </cell>
          <cell r="O76">
            <v>0</v>
          </cell>
          <cell r="P76">
            <v>0</v>
          </cell>
          <cell r="Q76">
            <v>7</v>
          </cell>
          <cell r="R76">
            <v>0</v>
          </cell>
          <cell r="S76">
            <v>0</v>
          </cell>
          <cell r="T76">
            <v>0</v>
          </cell>
          <cell r="U76">
            <v>18</v>
          </cell>
        </row>
        <row r="77">
          <cell r="H77" t="str">
            <v>105484-P.S.R. HUENTELAUQUEN</v>
          </cell>
          <cell r="I77">
            <v>0</v>
          </cell>
          <cell r="J77">
            <v>0</v>
          </cell>
          <cell r="K77">
            <v>7</v>
          </cell>
          <cell r="L77">
            <v>0</v>
          </cell>
          <cell r="M77">
            <v>1</v>
          </cell>
          <cell r="N77">
            <v>3</v>
          </cell>
          <cell r="O77">
            <v>37</v>
          </cell>
          <cell r="P77">
            <v>0</v>
          </cell>
          <cell r="Q77">
            <v>9</v>
          </cell>
          <cell r="R77">
            <v>0</v>
          </cell>
          <cell r="S77">
            <v>0</v>
          </cell>
          <cell r="T77">
            <v>0</v>
          </cell>
          <cell r="U77">
            <v>57</v>
          </cell>
        </row>
        <row r="78">
          <cell r="H78" t="str">
            <v>105488-P.S.R. ESPIRITU SANTO</v>
          </cell>
          <cell r="I78">
            <v>0</v>
          </cell>
          <cell r="J78"/>
          <cell r="K78">
            <v>0</v>
          </cell>
          <cell r="L78">
            <v>0</v>
          </cell>
          <cell r="M78">
            <v>6</v>
          </cell>
          <cell r="N78">
            <v>3</v>
          </cell>
          <cell r="O78"/>
          <cell r="P78">
            <v>6</v>
          </cell>
          <cell r="Q78">
            <v>3</v>
          </cell>
          <cell r="R78">
            <v>0</v>
          </cell>
          <cell r="S78">
            <v>0</v>
          </cell>
          <cell r="T78"/>
          <cell r="U78">
            <v>18</v>
          </cell>
        </row>
        <row r="79">
          <cell r="H79" t="str">
            <v>105493-P.S.R. MINCHA SUR</v>
          </cell>
          <cell r="I79">
            <v>0</v>
          </cell>
          <cell r="J79"/>
          <cell r="K79">
            <v>3</v>
          </cell>
          <cell r="L79">
            <v>0</v>
          </cell>
          <cell r="M79">
            <v>6</v>
          </cell>
          <cell r="N79">
            <v>3</v>
          </cell>
          <cell r="O79"/>
          <cell r="P79">
            <v>5</v>
          </cell>
          <cell r="Q79">
            <v>0</v>
          </cell>
          <cell r="R79"/>
          <cell r="S79">
            <v>0</v>
          </cell>
          <cell r="T79"/>
          <cell r="U79">
            <v>17</v>
          </cell>
        </row>
        <row r="80">
          <cell r="H80" t="str">
            <v>105497-P.S.R. JABONERIA</v>
          </cell>
          <cell r="I80"/>
          <cell r="J80">
            <v>0</v>
          </cell>
          <cell r="K80">
            <v>0</v>
          </cell>
          <cell r="L80">
            <v>0</v>
          </cell>
          <cell r="M80"/>
          <cell r="N80">
            <v>1</v>
          </cell>
          <cell r="O80">
            <v>0</v>
          </cell>
          <cell r="P80">
            <v>1</v>
          </cell>
          <cell r="Q80">
            <v>1</v>
          </cell>
          <cell r="R80">
            <v>0</v>
          </cell>
          <cell r="S80"/>
          <cell r="T80"/>
          <cell r="U80">
            <v>3</v>
          </cell>
        </row>
        <row r="81">
          <cell r="H81" t="str">
            <v>105498-P.S.R. QUEBRADA DE LINARES</v>
          </cell>
          <cell r="I81">
            <v>0</v>
          </cell>
          <cell r="J81"/>
          <cell r="K81">
            <v>1</v>
          </cell>
          <cell r="L81">
            <v>0</v>
          </cell>
          <cell r="M81">
            <v>4</v>
          </cell>
          <cell r="N81">
            <v>11</v>
          </cell>
          <cell r="O81"/>
          <cell r="P81">
            <v>9</v>
          </cell>
          <cell r="Q81">
            <v>6</v>
          </cell>
          <cell r="R81">
            <v>0</v>
          </cell>
          <cell r="S81"/>
          <cell r="T81"/>
          <cell r="U81">
            <v>31</v>
          </cell>
        </row>
        <row r="82">
          <cell r="H82" t="str">
            <v>04203-LOS VILOS</v>
          </cell>
          <cell r="I82">
            <v>15</v>
          </cell>
          <cell r="J82">
            <v>7</v>
          </cell>
          <cell r="K82">
            <v>45</v>
          </cell>
          <cell r="L82">
            <v>35</v>
          </cell>
          <cell r="M82">
            <v>55</v>
          </cell>
          <cell r="N82">
            <v>29</v>
          </cell>
          <cell r="O82">
            <v>63</v>
          </cell>
          <cell r="P82">
            <v>87</v>
          </cell>
          <cell r="Q82">
            <v>37</v>
          </cell>
          <cell r="R82">
            <v>45</v>
          </cell>
          <cell r="S82">
            <v>31</v>
          </cell>
          <cell r="T82">
            <v>34</v>
          </cell>
          <cell r="U82">
            <v>483</v>
          </cell>
        </row>
        <row r="83">
          <cell r="H83" t="str">
            <v>105108-HOSPITAL LOS VILOS</v>
          </cell>
          <cell r="I83">
            <v>6</v>
          </cell>
          <cell r="J83">
            <v>5</v>
          </cell>
          <cell r="K83">
            <v>28</v>
          </cell>
          <cell r="L83">
            <v>8</v>
          </cell>
          <cell r="M83">
            <v>16</v>
          </cell>
          <cell r="N83">
            <v>8</v>
          </cell>
          <cell r="O83">
            <v>36</v>
          </cell>
          <cell r="P83">
            <v>57</v>
          </cell>
          <cell r="Q83">
            <v>22</v>
          </cell>
          <cell r="R83">
            <v>19</v>
          </cell>
          <cell r="S83">
            <v>17</v>
          </cell>
          <cell r="T83">
            <v>6</v>
          </cell>
          <cell r="U83">
            <v>228</v>
          </cell>
        </row>
        <row r="84">
          <cell r="H84" t="str">
            <v xml:space="preserve">105478-P.S.R. CAIMANES                   </v>
          </cell>
          <cell r="I84">
            <v>0</v>
          </cell>
          <cell r="J84">
            <v>0</v>
          </cell>
          <cell r="K84">
            <v>6</v>
          </cell>
          <cell r="L84">
            <v>14</v>
          </cell>
          <cell r="M84">
            <v>15</v>
          </cell>
          <cell r="N84">
            <v>14</v>
          </cell>
          <cell r="O84">
            <v>11</v>
          </cell>
          <cell r="P84">
            <v>19</v>
          </cell>
          <cell r="Q84">
            <v>9</v>
          </cell>
          <cell r="R84">
            <v>4</v>
          </cell>
          <cell r="S84">
            <v>6</v>
          </cell>
          <cell r="T84">
            <v>20</v>
          </cell>
          <cell r="U84">
            <v>118</v>
          </cell>
        </row>
        <row r="85">
          <cell r="H85" t="str">
            <v>105479-P.S.R. GUANGUALI</v>
          </cell>
          <cell r="I85">
            <v>6</v>
          </cell>
          <cell r="J85">
            <v>2</v>
          </cell>
          <cell r="K85">
            <v>6</v>
          </cell>
          <cell r="L85">
            <v>0</v>
          </cell>
          <cell r="M85">
            <v>4</v>
          </cell>
          <cell r="N85">
            <v>3</v>
          </cell>
          <cell r="O85">
            <v>2</v>
          </cell>
          <cell r="P85">
            <v>4</v>
          </cell>
          <cell r="Q85">
            <v>1</v>
          </cell>
          <cell r="R85">
            <v>5</v>
          </cell>
          <cell r="S85">
            <v>0</v>
          </cell>
          <cell r="T85">
            <v>0</v>
          </cell>
          <cell r="U85">
            <v>33</v>
          </cell>
        </row>
        <row r="86">
          <cell r="H86" t="str">
            <v>105480-P.S.R. QUILIMARI</v>
          </cell>
          <cell r="I86">
            <v>3</v>
          </cell>
          <cell r="J86">
            <v>0</v>
          </cell>
          <cell r="K86">
            <v>2</v>
          </cell>
          <cell r="L86">
            <v>7</v>
          </cell>
          <cell r="M86">
            <v>15</v>
          </cell>
          <cell r="N86">
            <v>2</v>
          </cell>
          <cell r="O86">
            <v>2</v>
          </cell>
          <cell r="P86">
            <v>1</v>
          </cell>
          <cell r="Q86">
            <v>2</v>
          </cell>
          <cell r="R86">
            <v>3</v>
          </cell>
          <cell r="S86">
            <v>8</v>
          </cell>
          <cell r="T86">
            <v>5</v>
          </cell>
          <cell r="U86">
            <v>50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>
            <v>1</v>
          </cell>
          <cell r="M87">
            <v>4</v>
          </cell>
          <cell r="N87">
            <v>0</v>
          </cell>
          <cell r="O87">
            <v>3</v>
          </cell>
          <cell r="P87">
            <v>1</v>
          </cell>
          <cell r="Q87">
            <v>0</v>
          </cell>
          <cell r="R87">
            <v>4</v>
          </cell>
          <cell r="S87">
            <v>0</v>
          </cell>
          <cell r="T87">
            <v>3</v>
          </cell>
          <cell r="U87">
            <v>17</v>
          </cell>
        </row>
        <row r="88">
          <cell r="H88" t="str">
            <v>105511-P.S.R. LOS CONDORES</v>
          </cell>
          <cell r="I88">
            <v>0</v>
          </cell>
          <cell r="J88">
            <v>0</v>
          </cell>
          <cell r="K88">
            <v>2</v>
          </cell>
          <cell r="L88">
            <v>5</v>
          </cell>
          <cell r="M88">
            <v>1</v>
          </cell>
          <cell r="N88">
            <v>2</v>
          </cell>
          <cell r="O88">
            <v>9</v>
          </cell>
          <cell r="P88">
            <v>5</v>
          </cell>
          <cell r="Q88">
            <v>3</v>
          </cell>
          <cell r="R88">
            <v>10</v>
          </cell>
          <cell r="S88">
            <v>0</v>
          </cell>
          <cell r="T88">
            <v>0</v>
          </cell>
          <cell r="U88">
            <v>37</v>
          </cell>
        </row>
        <row r="89">
          <cell r="H89" t="str">
            <v>04204-SALAMANCA</v>
          </cell>
          <cell r="I89">
            <v>73</v>
          </cell>
          <cell r="J89">
            <v>43</v>
          </cell>
          <cell r="K89">
            <v>62</v>
          </cell>
          <cell r="L89">
            <v>66</v>
          </cell>
          <cell r="M89">
            <v>63</v>
          </cell>
          <cell r="N89">
            <v>72</v>
          </cell>
          <cell r="O89">
            <v>69</v>
          </cell>
          <cell r="P89">
            <v>101</v>
          </cell>
          <cell r="Q89">
            <v>113</v>
          </cell>
          <cell r="R89">
            <v>156</v>
          </cell>
          <cell r="S89">
            <v>91</v>
          </cell>
          <cell r="T89">
            <v>86</v>
          </cell>
          <cell r="U89">
            <v>995</v>
          </cell>
        </row>
        <row r="90">
          <cell r="H90" t="str">
            <v>105104-HOSPITAL SALAMANCA</v>
          </cell>
          <cell r="I90">
            <v>25</v>
          </cell>
          <cell r="J90">
            <v>7</v>
          </cell>
          <cell r="K90">
            <v>19</v>
          </cell>
          <cell r="L90">
            <v>24</v>
          </cell>
          <cell r="M90">
            <v>16</v>
          </cell>
          <cell r="N90">
            <v>23</v>
          </cell>
          <cell r="O90">
            <v>25</v>
          </cell>
          <cell r="P90">
            <v>62</v>
          </cell>
          <cell r="Q90">
            <v>57</v>
          </cell>
          <cell r="R90">
            <v>92</v>
          </cell>
          <cell r="S90">
            <v>40</v>
          </cell>
          <cell r="T90">
            <v>34</v>
          </cell>
          <cell r="U90">
            <v>424</v>
          </cell>
        </row>
        <row r="91">
          <cell r="H91" t="str">
            <v xml:space="preserve">105452-P.S.R. CUNCUMEN                 </v>
          </cell>
          <cell r="I91">
            <v>32</v>
          </cell>
          <cell r="J91">
            <v>23</v>
          </cell>
          <cell r="K91">
            <v>13</v>
          </cell>
          <cell r="L91">
            <v>21</v>
          </cell>
          <cell r="M91">
            <v>28</v>
          </cell>
          <cell r="N91">
            <v>21</v>
          </cell>
          <cell r="O91">
            <v>21</v>
          </cell>
          <cell r="P91">
            <v>14</v>
          </cell>
          <cell r="Q91">
            <v>30</v>
          </cell>
          <cell r="R91">
            <v>45</v>
          </cell>
          <cell r="S91">
            <v>22</v>
          </cell>
          <cell r="T91">
            <v>20</v>
          </cell>
          <cell r="U91">
            <v>290</v>
          </cell>
        </row>
        <row r="92">
          <cell r="H92" t="str">
            <v>105453-P.S.R. TRANQUILLA</v>
          </cell>
          <cell r="I92">
            <v>2</v>
          </cell>
          <cell r="J92">
            <v>4</v>
          </cell>
          <cell r="K92">
            <v>2</v>
          </cell>
          <cell r="L92">
            <v>2</v>
          </cell>
          <cell r="M92">
            <v>2</v>
          </cell>
          <cell r="N92">
            <v>2</v>
          </cell>
          <cell r="O92">
            <v>2</v>
          </cell>
          <cell r="P92">
            <v>2</v>
          </cell>
          <cell r="Q92">
            <v>3</v>
          </cell>
          <cell r="R92">
            <v>4</v>
          </cell>
          <cell r="S92">
            <v>3</v>
          </cell>
          <cell r="T92">
            <v>2</v>
          </cell>
          <cell r="U92">
            <v>30</v>
          </cell>
        </row>
        <row r="93">
          <cell r="H93" t="str">
            <v>105454-P.S.R. CUNLAGUA</v>
          </cell>
          <cell r="I93">
            <v>1</v>
          </cell>
          <cell r="J93">
            <v>0</v>
          </cell>
          <cell r="K93">
            <v>3</v>
          </cell>
          <cell r="L93">
            <v>0</v>
          </cell>
          <cell r="M93"/>
          <cell r="N93">
            <v>0</v>
          </cell>
          <cell r="O93">
            <v>4</v>
          </cell>
          <cell r="P93">
            <v>1</v>
          </cell>
          <cell r="Q93">
            <v>1</v>
          </cell>
          <cell r="R93">
            <v>0</v>
          </cell>
          <cell r="S93">
            <v>1</v>
          </cell>
          <cell r="T93">
            <v>4</v>
          </cell>
          <cell r="U93">
            <v>15</v>
          </cell>
        </row>
        <row r="94">
          <cell r="H94" t="str">
            <v>105455-P.S.R. CHILLEPIN</v>
          </cell>
          <cell r="I94">
            <v>4</v>
          </cell>
          <cell r="J94">
            <v>2</v>
          </cell>
          <cell r="K94">
            <v>3</v>
          </cell>
          <cell r="L94">
            <v>2</v>
          </cell>
          <cell r="M94">
            <v>5</v>
          </cell>
          <cell r="N94">
            <v>6</v>
          </cell>
          <cell r="O94">
            <v>3</v>
          </cell>
          <cell r="P94">
            <v>1</v>
          </cell>
          <cell r="Q94">
            <v>8</v>
          </cell>
          <cell r="R94">
            <v>4</v>
          </cell>
          <cell r="S94">
            <v>6</v>
          </cell>
          <cell r="T94">
            <v>2</v>
          </cell>
          <cell r="U94">
            <v>46</v>
          </cell>
        </row>
        <row r="95">
          <cell r="H95" t="str">
            <v>105456-P.S.R. LLIMPO</v>
          </cell>
          <cell r="I95">
            <v>5</v>
          </cell>
          <cell r="J95">
            <v>2</v>
          </cell>
          <cell r="K95">
            <v>4</v>
          </cell>
          <cell r="L95">
            <v>4</v>
          </cell>
          <cell r="M95">
            <v>4</v>
          </cell>
          <cell r="N95">
            <v>5</v>
          </cell>
          <cell r="O95">
            <v>4</v>
          </cell>
          <cell r="P95">
            <v>5</v>
          </cell>
          <cell r="Q95">
            <v>5</v>
          </cell>
          <cell r="R95">
            <v>5</v>
          </cell>
          <cell r="S95">
            <v>10</v>
          </cell>
          <cell r="T95">
            <v>6</v>
          </cell>
          <cell r="U95">
            <v>59</v>
          </cell>
        </row>
        <row r="96">
          <cell r="H96" t="str">
            <v>105457-P.S.R. SAN AGUSTIN</v>
          </cell>
          <cell r="I96">
            <v>2</v>
          </cell>
          <cell r="J96">
            <v>1</v>
          </cell>
          <cell r="K96">
            <v>0</v>
          </cell>
          <cell r="L96">
            <v>0</v>
          </cell>
          <cell r="M96">
            <v>1</v>
          </cell>
          <cell r="N96">
            <v>3</v>
          </cell>
          <cell r="O96">
            <v>1</v>
          </cell>
          <cell r="P96">
            <v>6</v>
          </cell>
          <cell r="Q96">
            <v>1</v>
          </cell>
          <cell r="R96">
            <v>2</v>
          </cell>
          <cell r="S96">
            <v>1</v>
          </cell>
          <cell r="T96">
            <v>14</v>
          </cell>
          <cell r="U96">
            <v>32</v>
          </cell>
        </row>
        <row r="97">
          <cell r="H97" t="str">
            <v>105458-P.S.R. TAHUINCO</v>
          </cell>
          <cell r="I97">
            <v>0</v>
          </cell>
          <cell r="J97">
            <v>0</v>
          </cell>
          <cell r="K97">
            <v>1</v>
          </cell>
          <cell r="L97">
            <v>0</v>
          </cell>
          <cell r="M97">
            <v>0</v>
          </cell>
          <cell r="N97">
            <v>1</v>
          </cell>
          <cell r="O97">
            <v>1</v>
          </cell>
          <cell r="P97">
            <v>3</v>
          </cell>
          <cell r="Q97">
            <v>2</v>
          </cell>
          <cell r="R97">
            <v>0</v>
          </cell>
          <cell r="S97">
            <v>0</v>
          </cell>
          <cell r="T97">
            <v>0</v>
          </cell>
          <cell r="U97">
            <v>8</v>
          </cell>
        </row>
        <row r="98">
          <cell r="H98" t="str">
            <v>105491-P.S.R. QUELEN BAJO</v>
          </cell>
          <cell r="I98">
            <v>1</v>
          </cell>
          <cell r="J98">
            <v>0</v>
          </cell>
          <cell r="K98">
            <v>3</v>
          </cell>
          <cell r="L98">
            <v>3</v>
          </cell>
          <cell r="M98">
            <v>2</v>
          </cell>
          <cell r="N98">
            <v>8</v>
          </cell>
          <cell r="O98">
            <v>7</v>
          </cell>
          <cell r="P98">
            <v>5</v>
          </cell>
          <cell r="Q98">
            <v>2</v>
          </cell>
          <cell r="R98">
            <v>2</v>
          </cell>
          <cell r="S98">
            <v>4</v>
          </cell>
          <cell r="T98">
            <v>3</v>
          </cell>
          <cell r="U98">
            <v>40</v>
          </cell>
        </row>
        <row r="99">
          <cell r="H99" t="str">
            <v>105492-P.S.R. CAMISA</v>
          </cell>
          <cell r="I99">
            <v>1</v>
          </cell>
          <cell r="J99">
            <v>2</v>
          </cell>
          <cell r="K99">
            <v>4</v>
          </cell>
          <cell r="L99">
            <v>9</v>
          </cell>
          <cell r="M99">
            <v>4</v>
          </cell>
          <cell r="N99">
            <v>3</v>
          </cell>
          <cell r="O99">
            <v>0</v>
          </cell>
          <cell r="P99">
            <v>2</v>
          </cell>
          <cell r="Q99">
            <v>1</v>
          </cell>
          <cell r="R99">
            <v>0</v>
          </cell>
          <cell r="S99">
            <v>1</v>
          </cell>
          <cell r="T99"/>
          <cell r="U99">
            <v>27</v>
          </cell>
        </row>
        <row r="100">
          <cell r="H100" t="str">
            <v>105501-P.S.R. ARBOLEDA GRANDE</v>
          </cell>
          <cell r="I100">
            <v>0</v>
          </cell>
          <cell r="J100">
            <v>2</v>
          </cell>
          <cell r="K100">
            <v>10</v>
          </cell>
          <cell r="L100">
            <v>1</v>
          </cell>
          <cell r="M100">
            <v>1</v>
          </cell>
          <cell r="N100">
            <v>0</v>
          </cell>
          <cell r="O100">
            <v>1</v>
          </cell>
          <cell r="P100">
            <v>0</v>
          </cell>
          <cell r="Q100">
            <v>3</v>
          </cell>
          <cell r="R100">
            <v>2</v>
          </cell>
          <cell r="S100">
            <v>3</v>
          </cell>
          <cell r="T100">
            <v>1</v>
          </cell>
          <cell r="U100">
            <v>24</v>
          </cell>
        </row>
        <row r="101">
          <cell r="H101" t="str">
            <v>04301-OVALLE</v>
          </cell>
          <cell r="I101">
            <v>239</v>
          </cell>
          <cell r="J101">
            <v>320</v>
          </cell>
          <cell r="K101">
            <v>458</v>
          </cell>
          <cell r="L101">
            <v>399</v>
          </cell>
          <cell r="M101">
            <v>412</v>
          </cell>
          <cell r="N101">
            <v>333</v>
          </cell>
          <cell r="O101">
            <v>308</v>
          </cell>
          <cell r="P101">
            <v>409</v>
          </cell>
          <cell r="Q101">
            <v>206</v>
          </cell>
          <cell r="R101">
            <v>380</v>
          </cell>
          <cell r="S101">
            <v>251</v>
          </cell>
          <cell r="T101">
            <v>123</v>
          </cell>
          <cell r="U101">
            <v>3838</v>
          </cell>
        </row>
        <row r="102">
          <cell r="H102" t="str">
            <v>105315-CES. RURAL C. DE TAMAYA</v>
          </cell>
          <cell r="I102">
            <v>17</v>
          </cell>
          <cell r="J102">
            <v>27</v>
          </cell>
          <cell r="K102">
            <v>85</v>
          </cell>
          <cell r="L102">
            <v>51</v>
          </cell>
          <cell r="M102">
            <v>20</v>
          </cell>
          <cell r="N102">
            <v>19</v>
          </cell>
          <cell r="O102">
            <v>20</v>
          </cell>
          <cell r="P102">
            <v>9</v>
          </cell>
          <cell r="Q102">
            <v>2</v>
          </cell>
          <cell r="R102">
            <v>37</v>
          </cell>
          <cell r="S102">
            <v>10</v>
          </cell>
          <cell r="T102">
            <v>27</v>
          </cell>
          <cell r="U102">
            <v>324</v>
          </cell>
        </row>
        <row r="103">
          <cell r="H103" t="str">
            <v>105317-CES. JORGE JORDAN D.</v>
          </cell>
          <cell r="I103">
            <v>80</v>
          </cell>
          <cell r="J103">
            <v>78</v>
          </cell>
          <cell r="K103">
            <v>86</v>
          </cell>
          <cell r="L103">
            <v>100</v>
          </cell>
          <cell r="M103">
            <v>165</v>
          </cell>
          <cell r="N103">
            <v>122</v>
          </cell>
          <cell r="O103">
            <v>57</v>
          </cell>
          <cell r="P103">
            <v>117</v>
          </cell>
          <cell r="Q103">
            <v>40</v>
          </cell>
          <cell r="R103">
            <v>108</v>
          </cell>
          <cell r="S103">
            <v>122</v>
          </cell>
          <cell r="T103">
            <v>10</v>
          </cell>
          <cell r="U103">
            <v>1085</v>
          </cell>
        </row>
        <row r="104">
          <cell r="H104" t="str">
            <v>105322-CES. MARCOS MACUADA</v>
          </cell>
          <cell r="I104">
            <v>92</v>
          </cell>
          <cell r="J104">
            <v>145</v>
          </cell>
          <cell r="K104">
            <v>111</v>
          </cell>
          <cell r="L104">
            <v>156</v>
          </cell>
          <cell r="M104">
            <v>140</v>
          </cell>
          <cell r="N104">
            <v>39</v>
          </cell>
          <cell r="O104">
            <v>131</v>
          </cell>
          <cell r="P104">
            <v>141</v>
          </cell>
          <cell r="Q104">
            <v>44</v>
          </cell>
          <cell r="R104">
            <v>97</v>
          </cell>
          <cell r="S104">
            <v>44</v>
          </cell>
          <cell r="T104">
            <v>49</v>
          </cell>
          <cell r="U104">
            <v>1189</v>
          </cell>
        </row>
        <row r="105">
          <cell r="H105" t="str">
            <v>105324-CES. SOTAQUI</v>
          </cell>
          <cell r="I105">
            <v>11</v>
          </cell>
          <cell r="J105">
            <v>25</v>
          </cell>
          <cell r="K105">
            <v>48</v>
          </cell>
          <cell r="L105">
            <v>20</v>
          </cell>
          <cell r="M105">
            <v>18</v>
          </cell>
          <cell r="N105">
            <v>11</v>
          </cell>
          <cell r="O105">
            <v>8</v>
          </cell>
          <cell r="P105">
            <v>9</v>
          </cell>
          <cell r="Q105">
            <v>54</v>
          </cell>
          <cell r="R105">
            <v>9</v>
          </cell>
          <cell r="S105">
            <v>32</v>
          </cell>
          <cell r="T105">
            <v>0</v>
          </cell>
          <cell r="U105">
            <v>245</v>
          </cell>
        </row>
        <row r="106">
          <cell r="H106" t="str">
            <v>105415-P.S.R. BARRAZA</v>
          </cell>
          <cell r="I106"/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1</v>
          </cell>
          <cell r="R106">
            <v>1</v>
          </cell>
          <cell r="S106">
            <v>0</v>
          </cell>
          <cell r="T106">
            <v>1</v>
          </cell>
          <cell r="U106">
            <v>3</v>
          </cell>
        </row>
        <row r="107">
          <cell r="H107" t="str">
            <v xml:space="preserve">105416-P.S.R. CAMARICO                  </v>
          </cell>
          <cell r="I107">
            <v>1</v>
          </cell>
          <cell r="J107">
            <v>1</v>
          </cell>
          <cell r="K107">
            <v>7</v>
          </cell>
          <cell r="L107">
            <v>6</v>
          </cell>
          <cell r="M107">
            <v>6</v>
          </cell>
          <cell r="N107">
            <v>10</v>
          </cell>
          <cell r="O107">
            <v>10</v>
          </cell>
          <cell r="P107">
            <v>9</v>
          </cell>
          <cell r="Q107">
            <v>11</v>
          </cell>
          <cell r="R107">
            <v>12</v>
          </cell>
          <cell r="S107">
            <v>4</v>
          </cell>
          <cell r="T107">
            <v>3</v>
          </cell>
          <cell r="U107">
            <v>80</v>
          </cell>
        </row>
        <row r="108">
          <cell r="H108" t="str">
            <v>105417-P.S.R. ALCONES BAJOS</v>
          </cell>
          <cell r="I108">
            <v>0</v>
          </cell>
          <cell r="J108">
            <v>0</v>
          </cell>
          <cell r="K108">
            <v>0</v>
          </cell>
          <cell r="L108">
            <v>3</v>
          </cell>
          <cell r="M108">
            <v>0</v>
          </cell>
          <cell r="N108">
            <v>12</v>
          </cell>
          <cell r="O108">
            <v>11</v>
          </cell>
          <cell r="P108">
            <v>2</v>
          </cell>
          <cell r="Q108"/>
          <cell r="R108">
            <v>11</v>
          </cell>
          <cell r="S108">
            <v>2</v>
          </cell>
          <cell r="T108">
            <v>1</v>
          </cell>
          <cell r="U108">
            <v>42</v>
          </cell>
        </row>
        <row r="109">
          <cell r="H109" t="str">
            <v>105419-P.S.R. LAS SOSSAS</v>
          </cell>
          <cell r="I109">
            <v>0</v>
          </cell>
          <cell r="J109">
            <v>0</v>
          </cell>
          <cell r="K109">
            <v>0</v>
          </cell>
          <cell r="L109">
            <v>3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5</v>
          </cell>
          <cell r="T109">
            <v>0</v>
          </cell>
          <cell r="U109">
            <v>8</v>
          </cell>
        </row>
        <row r="110">
          <cell r="H110" t="str">
            <v>105420-P.S.R. LIMARI</v>
          </cell>
          <cell r="I110">
            <v>0</v>
          </cell>
          <cell r="J110">
            <v>2</v>
          </cell>
          <cell r="K110">
            <v>5</v>
          </cell>
          <cell r="L110">
            <v>0</v>
          </cell>
          <cell r="M110">
            <v>0</v>
          </cell>
          <cell r="N110">
            <v>0</v>
          </cell>
          <cell r="O110">
            <v>6</v>
          </cell>
          <cell r="P110">
            <v>11</v>
          </cell>
          <cell r="Q110"/>
          <cell r="R110"/>
          <cell r="S110"/>
          <cell r="T110"/>
          <cell r="U110">
            <v>24</v>
          </cell>
        </row>
        <row r="111">
          <cell r="H111" t="str">
            <v>105422-P.S.R. HORNILLOS</v>
          </cell>
          <cell r="I111">
            <v>0</v>
          </cell>
          <cell r="J111">
            <v>1</v>
          </cell>
          <cell r="K111">
            <v>0</v>
          </cell>
          <cell r="L111">
            <v>2</v>
          </cell>
          <cell r="M111">
            <v>3</v>
          </cell>
          <cell r="N111">
            <v>5</v>
          </cell>
          <cell r="O111">
            <v>3</v>
          </cell>
          <cell r="P111">
            <v>0</v>
          </cell>
          <cell r="Q111">
            <v>1</v>
          </cell>
          <cell r="R111">
            <v>1</v>
          </cell>
          <cell r="S111">
            <v>4</v>
          </cell>
          <cell r="T111">
            <v>0</v>
          </cell>
          <cell r="U111">
            <v>20</v>
          </cell>
        </row>
        <row r="112">
          <cell r="H112" t="str">
            <v>105437-P.S.R. CHALINGA</v>
          </cell>
          <cell r="I112">
            <v>3</v>
          </cell>
          <cell r="J112">
            <v>4</v>
          </cell>
          <cell r="K112">
            <v>1</v>
          </cell>
          <cell r="L112">
            <v>0</v>
          </cell>
          <cell r="M112">
            <v>6</v>
          </cell>
          <cell r="N112">
            <v>5</v>
          </cell>
          <cell r="O112">
            <v>5</v>
          </cell>
          <cell r="P112">
            <v>4</v>
          </cell>
          <cell r="Q112">
            <v>4</v>
          </cell>
          <cell r="R112">
            <v>3</v>
          </cell>
          <cell r="S112">
            <v>1</v>
          </cell>
          <cell r="T112">
            <v>0</v>
          </cell>
          <cell r="U112">
            <v>36</v>
          </cell>
        </row>
        <row r="113">
          <cell r="H113" t="str">
            <v>105439-P.S.R. CERRO BLANCO</v>
          </cell>
          <cell r="I113">
            <v>4</v>
          </cell>
          <cell r="J113">
            <v>1</v>
          </cell>
          <cell r="K113">
            <v>9</v>
          </cell>
          <cell r="L113">
            <v>0</v>
          </cell>
          <cell r="M113">
            <v>0</v>
          </cell>
          <cell r="N113">
            <v>2</v>
          </cell>
          <cell r="O113">
            <v>1</v>
          </cell>
          <cell r="P113">
            <v>2</v>
          </cell>
          <cell r="Q113">
            <v>0</v>
          </cell>
          <cell r="R113">
            <v>3</v>
          </cell>
          <cell r="S113">
            <v>0</v>
          </cell>
          <cell r="T113">
            <v>0</v>
          </cell>
          <cell r="U113">
            <v>22</v>
          </cell>
        </row>
        <row r="114">
          <cell r="H114" t="str">
            <v>105507-P.S.R. HUAMALATA</v>
          </cell>
          <cell r="I114">
            <v>4</v>
          </cell>
          <cell r="J114">
            <v>0</v>
          </cell>
          <cell r="K114">
            <v>25</v>
          </cell>
          <cell r="L114">
            <v>15</v>
          </cell>
          <cell r="M114">
            <v>4</v>
          </cell>
          <cell r="N114">
            <v>4</v>
          </cell>
          <cell r="O114">
            <v>13</v>
          </cell>
          <cell r="P114">
            <v>4</v>
          </cell>
          <cell r="Q114">
            <v>5</v>
          </cell>
          <cell r="R114">
            <v>9</v>
          </cell>
          <cell r="S114">
            <v>0</v>
          </cell>
          <cell r="T114">
            <v>1</v>
          </cell>
          <cell r="U114">
            <v>84</v>
          </cell>
        </row>
        <row r="115">
          <cell r="H115" t="str">
            <v>105510-P.S.R. RECOLETA</v>
          </cell>
          <cell r="I115">
            <v>0</v>
          </cell>
          <cell r="J115">
            <v>1</v>
          </cell>
          <cell r="K115">
            <v>12</v>
          </cell>
          <cell r="L115">
            <v>4</v>
          </cell>
          <cell r="M115">
            <v>10</v>
          </cell>
          <cell r="N115">
            <v>7</v>
          </cell>
          <cell r="O115">
            <v>2</v>
          </cell>
          <cell r="P115">
            <v>5</v>
          </cell>
          <cell r="Q115">
            <v>2</v>
          </cell>
          <cell r="R115">
            <v>4</v>
          </cell>
          <cell r="S115">
            <v>4</v>
          </cell>
          <cell r="T115">
            <v>6</v>
          </cell>
          <cell r="U115">
            <v>57</v>
          </cell>
        </row>
        <row r="116">
          <cell r="H116" t="str">
            <v>105722-CECOF SAN JOSE DE LA DEHESA</v>
          </cell>
          <cell r="I116">
            <v>12</v>
          </cell>
          <cell r="J116">
            <v>10</v>
          </cell>
          <cell r="K116">
            <v>34</v>
          </cell>
          <cell r="L116">
            <v>20</v>
          </cell>
          <cell r="M116">
            <v>18</v>
          </cell>
          <cell r="N116">
            <v>55</v>
          </cell>
          <cell r="O116">
            <v>14</v>
          </cell>
          <cell r="P116">
            <v>34</v>
          </cell>
          <cell r="Q116">
            <v>23</v>
          </cell>
          <cell r="R116">
            <v>25</v>
          </cell>
          <cell r="S116">
            <v>10</v>
          </cell>
          <cell r="T116">
            <v>0</v>
          </cell>
          <cell r="U116">
            <v>255</v>
          </cell>
        </row>
        <row r="117">
          <cell r="H117" t="str">
            <v>105723-CECOF LIMARI</v>
          </cell>
          <cell r="I117">
            <v>10</v>
          </cell>
          <cell r="J117">
            <v>10</v>
          </cell>
          <cell r="K117">
            <v>25</v>
          </cell>
          <cell r="L117">
            <v>9</v>
          </cell>
          <cell r="M117">
            <v>10</v>
          </cell>
          <cell r="N117">
            <v>13</v>
          </cell>
          <cell r="O117">
            <v>3</v>
          </cell>
          <cell r="P117">
            <v>8</v>
          </cell>
          <cell r="Q117">
            <v>3</v>
          </cell>
          <cell r="R117">
            <v>17</v>
          </cell>
          <cell r="S117">
            <v>2</v>
          </cell>
          <cell r="T117">
            <v>1</v>
          </cell>
          <cell r="U117">
            <v>111</v>
          </cell>
        </row>
        <row r="118">
          <cell r="H118" t="str">
            <v>200258-CECOF LOS COPIHUES</v>
          </cell>
          <cell r="I118">
            <v>5</v>
          </cell>
          <cell r="J118">
            <v>15</v>
          </cell>
          <cell r="K118">
            <v>10</v>
          </cell>
          <cell r="L118">
            <v>10</v>
          </cell>
          <cell r="M118">
            <v>12</v>
          </cell>
          <cell r="N118">
            <v>29</v>
          </cell>
          <cell r="O118">
            <v>24</v>
          </cell>
          <cell r="P118">
            <v>54</v>
          </cell>
          <cell r="Q118">
            <v>7</v>
          </cell>
          <cell r="R118">
            <v>12</v>
          </cell>
          <cell r="S118">
            <v>1</v>
          </cell>
          <cell r="T118">
            <v>0</v>
          </cell>
          <cell r="U118">
            <v>179</v>
          </cell>
        </row>
        <row r="119">
          <cell r="H119" t="str">
            <v>200367-CECOF COLONIA LIMARÍ</v>
          </cell>
          <cell r="I119"/>
          <cell r="J119"/>
          <cell r="K119"/>
          <cell r="L119"/>
          <cell r="M119"/>
          <cell r="N119"/>
          <cell r="O119"/>
          <cell r="P119"/>
          <cell r="Q119">
            <v>9</v>
          </cell>
          <cell r="R119">
            <v>31</v>
          </cell>
          <cell r="S119">
            <v>10</v>
          </cell>
          <cell r="T119">
            <v>24</v>
          </cell>
          <cell r="U119">
            <v>74</v>
          </cell>
        </row>
        <row r="120">
          <cell r="H120" t="str">
            <v>04302-COMBARBALÁ</v>
          </cell>
          <cell r="I120">
            <v>44</v>
          </cell>
          <cell r="J120">
            <v>13</v>
          </cell>
          <cell r="K120">
            <v>39</v>
          </cell>
          <cell r="L120">
            <v>39</v>
          </cell>
          <cell r="M120">
            <v>33</v>
          </cell>
          <cell r="N120">
            <v>101</v>
          </cell>
          <cell r="O120">
            <v>23</v>
          </cell>
          <cell r="P120">
            <v>32</v>
          </cell>
          <cell r="Q120">
            <v>50</v>
          </cell>
          <cell r="R120">
            <v>34</v>
          </cell>
          <cell r="S120">
            <v>23</v>
          </cell>
          <cell r="T120">
            <v>7</v>
          </cell>
          <cell r="U120">
            <v>438</v>
          </cell>
        </row>
        <row r="121">
          <cell r="H121" t="str">
            <v>105105-HOSPITAL COMBARBALA</v>
          </cell>
          <cell r="I121">
            <v>29</v>
          </cell>
          <cell r="J121">
            <v>5</v>
          </cell>
          <cell r="K121">
            <v>10</v>
          </cell>
          <cell r="L121">
            <v>5</v>
          </cell>
          <cell r="M121">
            <v>23</v>
          </cell>
          <cell r="N121">
            <v>42</v>
          </cell>
          <cell r="O121">
            <v>0</v>
          </cell>
          <cell r="P121">
            <v>22</v>
          </cell>
          <cell r="Q121">
            <v>24</v>
          </cell>
          <cell r="R121">
            <v>19</v>
          </cell>
          <cell r="S121">
            <v>11</v>
          </cell>
          <cell r="T121">
            <v>1</v>
          </cell>
          <cell r="U121">
            <v>191</v>
          </cell>
        </row>
        <row r="122">
          <cell r="H122" t="str">
            <v>105433-P.S.R. SAN LORENZO</v>
          </cell>
          <cell r="I122"/>
          <cell r="J122"/>
          <cell r="K122">
            <v>1</v>
          </cell>
          <cell r="L122">
            <v>0</v>
          </cell>
          <cell r="M122"/>
          <cell r="N122">
            <v>4</v>
          </cell>
          <cell r="O122">
            <v>3</v>
          </cell>
          <cell r="P122">
            <v>2</v>
          </cell>
          <cell r="Q122">
            <v>0</v>
          </cell>
          <cell r="R122">
            <v>0</v>
          </cell>
          <cell r="S122">
            <v>0</v>
          </cell>
          <cell r="T122"/>
          <cell r="U122">
            <v>10</v>
          </cell>
        </row>
        <row r="123">
          <cell r="H123" t="str">
            <v>105434-P.S.R. SAN MARCOS</v>
          </cell>
          <cell r="I123">
            <v>6</v>
          </cell>
          <cell r="J123">
            <v>0</v>
          </cell>
          <cell r="K123">
            <v>1</v>
          </cell>
          <cell r="L123">
            <v>6</v>
          </cell>
          <cell r="M123">
            <v>5</v>
          </cell>
          <cell r="N123">
            <v>9</v>
          </cell>
          <cell r="O123">
            <v>1</v>
          </cell>
          <cell r="P123">
            <v>0</v>
          </cell>
          <cell r="Q123">
            <v>4</v>
          </cell>
          <cell r="R123">
            <v>7</v>
          </cell>
          <cell r="S123">
            <v>5</v>
          </cell>
          <cell r="T123">
            <v>0</v>
          </cell>
          <cell r="U123">
            <v>44</v>
          </cell>
        </row>
        <row r="124">
          <cell r="H124" t="str">
            <v>105441-P.S.R. MANQUEHUA</v>
          </cell>
          <cell r="I124">
            <v>0</v>
          </cell>
          <cell r="J124">
            <v>1</v>
          </cell>
          <cell r="K124">
            <v>2</v>
          </cell>
          <cell r="L124">
            <v>0</v>
          </cell>
          <cell r="M124">
            <v>1</v>
          </cell>
          <cell r="N124">
            <v>7</v>
          </cell>
          <cell r="O124">
            <v>0</v>
          </cell>
          <cell r="P124">
            <v>4</v>
          </cell>
          <cell r="Q124">
            <v>6</v>
          </cell>
          <cell r="R124">
            <v>0</v>
          </cell>
          <cell r="S124">
            <v>0</v>
          </cell>
          <cell r="T124">
            <v>0</v>
          </cell>
          <cell r="U124">
            <v>21</v>
          </cell>
        </row>
        <row r="125">
          <cell r="H125" t="str">
            <v xml:space="preserve">105459-P.S.R. BARRANCAS                </v>
          </cell>
          <cell r="I125">
            <v>1</v>
          </cell>
          <cell r="J125">
            <v>0</v>
          </cell>
          <cell r="K125">
            <v>0</v>
          </cell>
          <cell r="L125">
            <v>0</v>
          </cell>
          <cell r="M125">
            <v>1</v>
          </cell>
          <cell r="N125">
            <v>6</v>
          </cell>
          <cell r="O125">
            <v>1</v>
          </cell>
          <cell r="P125">
            <v>0</v>
          </cell>
          <cell r="Q125">
            <v>0</v>
          </cell>
          <cell r="R125">
            <v>3</v>
          </cell>
          <cell r="S125">
            <v>3</v>
          </cell>
          <cell r="T125">
            <v>0</v>
          </cell>
          <cell r="U125">
            <v>15</v>
          </cell>
        </row>
        <row r="126">
          <cell r="H126" t="str">
            <v>105460-P.S.R. COGOTI 18</v>
          </cell>
          <cell r="I126">
            <v>2</v>
          </cell>
          <cell r="J126">
            <v>3</v>
          </cell>
          <cell r="K126">
            <v>19</v>
          </cell>
          <cell r="L126">
            <v>2</v>
          </cell>
          <cell r="M126">
            <v>0</v>
          </cell>
          <cell r="N126">
            <v>2</v>
          </cell>
          <cell r="O126">
            <v>1</v>
          </cell>
          <cell r="P126">
            <v>0</v>
          </cell>
          <cell r="Q126">
            <v>1</v>
          </cell>
          <cell r="R126">
            <v>2</v>
          </cell>
          <cell r="S126">
            <v>0</v>
          </cell>
          <cell r="T126"/>
          <cell r="U126">
            <v>32</v>
          </cell>
        </row>
        <row r="127">
          <cell r="H127" t="str">
            <v>105461-P.S.R. EL HUACHO</v>
          </cell>
          <cell r="I127"/>
          <cell r="J127">
            <v>0</v>
          </cell>
          <cell r="K127"/>
          <cell r="L127">
            <v>0</v>
          </cell>
          <cell r="M127">
            <v>2</v>
          </cell>
          <cell r="N127">
            <v>2</v>
          </cell>
          <cell r="O127">
            <v>0</v>
          </cell>
          <cell r="P127"/>
          <cell r="Q127">
            <v>0</v>
          </cell>
          <cell r="R127">
            <v>0</v>
          </cell>
          <cell r="S127">
            <v>0</v>
          </cell>
          <cell r="T127"/>
          <cell r="U127">
            <v>4</v>
          </cell>
        </row>
        <row r="128">
          <cell r="H128" t="str">
            <v>105462-P.S.R. EL SAUCE</v>
          </cell>
          <cell r="I128">
            <v>1</v>
          </cell>
          <cell r="J128">
            <v>3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5</v>
          </cell>
          <cell r="P128">
            <v>0</v>
          </cell>
          <cell r="Q128">
            <v>1</v>
          </cell>
          <cell r="R128">
            <v>0</v>
          </cell>
          <cell r="S128">
            <v>0</v>
          </cell>
          <cell r="T128">
            <v>0</v>
          </cell>
          <cell r="U128">
            <v>10</v>
          </cell>
        </row>
        <row r="129">
          <cell r="H129" t="str">
            <v>105463-P.S.R. QUILITAPIA</v>
          </cell>
          <cell r="I129">
            <v>2</v>
          </cell>
          <cell r="J129">
            <v>0</v>
          </cell>
          <cell r="K129">
            <v>1</v>
          </cell>
          <cell r="L129">
            <v>22</v>
          </cell>
          <cell r="M129">
            <v>0</v>
          </cell>
          <cell r="N129">
            <v>4</v>
          </cell>
          <cell r="O129">
            <v>3</v>
          </cell>
          <cell r="P129">
            <v>1</v>
          </cell>
          <cell r="Q129">
            <v>2</v>
          </cell>
          <cell r="R129">
            <v>0</v>
          </cell>
          <cell r="S129">
            <v>0</v>
          </cell>
          <cell r="T129">
            <v>0</v>
          </cell>
          <cell r="U129">
            <v>35</v>
          </cell>
        </row>
        <row r="130">
          <cell r="H130" t="str">
            <v>105464-P.S.R. LA LIGUA</v>
          </cell>
          <cell r="I130">
            <v>1</v>
          </cell>
          <cell r="J130">
            <v>0</v>
          </cell>
          <cell r="K130">
            <v>1</v>
          </cell>
          <cell r="L130">
            <v>1</v>
          </cell>
          <cell r="M130">
            <v>1</v>
          </cell>
          <cell r="N130">
            <v>6</v>
          </cell>
          <cell r="O130">
            <v>3</v>
          </cell>
          <cell r="P130">
            <v>3</v>
          </cell>
          <cell r="Q130">
            <v>5</v>
          </cell>
          <cell r="R130">
            <v>1</v>
          </cell>
          <cell r="S130">
            <v>1</v>
          </cell>
          <cell r="T130">
            <v>0</v>
          </cell>
          <cell r="U130">
            <v>23</v>
          </cell>
        </row>
        <row r="131">
          <cell r="H131" t="str">
            <v>105465-P.S.R. RAMADILLA</v>
          </cell>
          <cell r="I131">
            <v>2</v>
          </cell>
          <cell r="J131">
            <v>0</v>
          </cell>
          <cell r="K131">
            <v>1</v>
          </cell>
          <cell r="L131">
            <v>2</v>
          </cell>
          <cell r="M131">
            <v>0</v>
          </cell>
          <cell r="N131">
            <v>10</v>
          </cell>
          <cell r="O131">
            <v>2</v>
          </cell>
          <cell r="P131">
            <v>0</v>
          </cell>
          <cell r="Q131">
            <v>0</v>
          </cell>
          <cell r="R131">
            <v>1</v>
          </cell>
          <cell r="S131">
            <v>0</v>
          </cell>
          <cell r="T131">
            <v>0</v>
          </cell>
          <cell r="U131">
            <v>18</v>
          </cell>
        </row>
        <row r="132">
          <cell r="H132" t="str">
            <v>105466-P.S.R. VALLE HERMOSO</v>
          </cell>
          <cell r="I132">
            <v>0</v>
          </cell>
          <cell r="J132">
            <v>0</v>
          </cell>
          <cell r="K132">
            <v>0</v>
          </cell>
          <cell r="L132">
            <v>1</v>
          </cell>
          <cell r="M132">
            <v>0</v>
          </cell>
          <cell r="N132">
            <v>7</v>
          </cell>
          <cell r="O132">
            <v>1</v>
          </cell>
          <cell r="P132">
            <v>0</v>
          </cell>
          <cell r="Q132">
            <v>3</v>
          </cell>
          <cell r="R132">
            <v>1</v>
          </cell>
          <cell r="S132"/>
          <cell r="T132">
            <v>0</v>
          </cell>
          <cell r="U132">
            <v>13</v>
          </cell>
        </row>
        <row r="133">
          <cell r="H133" t="str">
            <v>105490-P.S.R. EL DURAZNO</v>
          </cell>
          <cell r="I133">
            <v>0</v>
          </cell>
          <cell r="J133">
            <v>1</v>
          </cell>
          <cell r="K133">
            <v>3</v>
          </cell>
          <cell r="L133"/>
          <cell r="M133">
            <v>0</v>
          </cell>
          <cell r="N133">
            <v>2</v>
          </cell>
          <cell r="O133">
            <v>3</v>
          </cell>
          <cell r="P133">
            <v>0</v>
          </cell>
          <cell r="Q133">
            <v>4</v>
          </cell>
          <cell r="R133">
            <v>0</v>
          </cell>
          <cell r="S133">
            <v>3</v>
          </cell>
          <cell r="T133">
            <v>6</v>
          </cell>
          <cell r="U133">
            <v>22</v>
          </cell>
        </row>
        <row r="134">
          <cell r="H134" t="str">
            <v>04304-MONTE PATRIA</v>
          </cell>
          <cell r="I134">
            <v>42</v>
          </cell>
          <cell r="J134">
            <v>86</v>
          </cell>
          <cell r="K134">
            <v>33</v>
          </cell>
          <cell r="L134">
            <v>29</v>
          </cell>
          <cell r="M134">
            <v>75</v>
          </cell>
          <cell r="N134">
            <v>175</v>
          </cell>
          <cell r="O134">
            <v>144</v>
          </cell>
          <cell r="P134">
            <v>76</v>
          </cell>
          <cell r="Q134">
            <v>108</v>
          </cell>
          <cell r="R134">
            <v>128</v>
          </cell>
          <cell r="S134">
            <v>89</v>
          </cell>
          <cell r="T134">
            <v>233</v>
          </cell>
          <cell r="U134">
            <v>1218</v>
          </cell>
        </row>
        <row r="135">
          <cell r="H135" t="str">
            <v>105307-CES. RURAL MONTE PATRIA</v>
          </cell>
          <cell r="I135">
            <v>4</v>
          </cell>
          <cell r="J135">
            <v>5</v>
          </cell>
          <cell r="K135">
            <v>4</v>
          </cell>
          <cell r="L135">
            <v>7</v>
          </cell>
          <cell r="M135">
            <v>30</v>
          </cell>
          <cell r="N135">
            <v>9</v>
          </cell>
          <cell r="O135">
            <v>12</v>
          </cell>
          <cell r="P135">
            <v>26</v>
          </cell>
          <cell r="Q135">
            <v>18</v>
          </cell>
          <cell r="R135">
            <v>34</v>
          </cell>
          <cell r="S135">
            <v>41</v>
          </cell>
          <cell r="T135">
            <v>21</v>
          </cell>
          <cell r="U135">
            <v>211</v>
          </cell>
        </row>
        <row r="136">
          <cell r="H136" t="str">
            <v>105311-CES. RURAL CHAÑARAL ALTO</v>
          </cell>
          <cell r="I136">
            <v>20</v>
          </cell>
          <cell r="J136">
            <v>20</v>
          </cell>
          <cell r="K136">
            <v>7</v>
          </cell>
          <cell r="L136">
            <v>0</v>
          </cell>
          <cell r="M136">
            <v>2</v>
          </cell>
          <cell r="N136">
            <v>14</v>
          </cell>
          <cell r="O136">
            <v>17</v>
          </cell>
          <cell r="P136">
            <v>3</v>
          </cell>
          <cell r="Q136">
            <v>13</v>
          </cell>
          <cell r="R136">
            <v>53</v>
          </cell>
          <cell r="S136">
            <v>20</v>
          </cell>
          <cell r="T136">
            <v>19</v>
          </cell>
          <cell r="U136">
            <v>188</v>
          </cell>
        </row>
        <row r="137">
          <cell r="H137" t="str">
            <v>105312-CES. RURAL CAREN</v>
          </cell>
          <cell r="I137">
            <v>3</v>
          </cell>
          <cell r="J137">
            <v>4</v>
          </cell>
          <cell r="K137">
            <v>0</v>
          </cell>
          <cell r="L137">
            <v>3</v>
          </cell>
          <cell r="M137">
            <v>2</v>
          </cell>
          <cell r="N137">
            <v>18</v>
          </cell>
          <cell r="O137">
            <v>18</v>
          </cell>
          <cell r="P137">
            <v>7</v>
          </cell>
          <cell r="Q137">
            <v>11</v>
          </cell>
          <cell r="R137">
            <v>9</v>
          </cell>
          <cell r="S137">
            <v>5</v>
          </cell>
          <cell r="T137">
            <v>51</v>
          </cell>
          <cell r="U137">
            <v>131</v>
          </cell>
        </row>
        <row r="138">
          <cell r="H138" t="str">
            <v>105318-CES. RURAL EL PALQUI</v>
          </cell>
          <cell r="I138">
            <v>2</v>
          </cell>
          <cell r="J138">
            <v>26</v>
          </cell>
          <cell r="K138">
            <v>10</v>
          </cell>
          <cell r="L138">
            <v>7</v>
          </cell>
          <cell r="M138">
            <v>21</v>
          </cell>
          <cell r="N138">
            <v>113</v>
          </cell>
          <cell r="O138">
            <v>34</v>
          </cell>
          <cell r="P138">
            <v>17</v>
          </cell>
          <cell r="Q138">
            <v>5</v>
          </cell>
          <cell r="R138">
            <v>7</v>
          </cell>
          <cell r="S138">
            <v>1</v>
          </cell>
          <cell r="T138">
            <v>129</v>
          </cell>
          <cell r="U138">
            <v>372</v>
          </cell>
        </row>
        <row r="139">
          <cell r="H139" t="str">
            <v>105425-P.S.R. CHILECITO</v>
          </cell>
          <cell r="I139">
            <v>1</v>
          </cell>
          <cell r="J139">
            <v>0</v>
          </cell>
          <cell r="K139">
            <v>0</v>
          </cell>
          <cell r="L139">
            <v>1</v>
          </cell>
          <cell r="M139">
            <v>1</v>
          </cell>
          <cell r="N139">
            <v>1</v>
          </cell>
          <cell r="O139">
            <v>17</v>
          </cell>
          <cell r="P139">
            <v>1</v>
          </cell>
          <cell r="Q139">
            <v>1</v>
          </cell>
          <cell r="R139">
            <v>0</v>
          </cell>
          <cell r="S139">
            <v>1</v>
          </cell>
          <cell r="T139">
            <v>0</v>
          </cell>
          <cell r="U139">
            <v>24</v>
          </cell>
        </row>
        <row r="140">
          <cell r="H140" t="str">
            <v>105427-P.S.R. HACIENDA VALDIVIA</v>
          </cell>
          <cell r="I140">
            <v>3</v>
          </cell>
          <cell r="J140">
            <v>14</v>
          </cell>
          <cell r="K140">
            <v>1</v>
          </cell>
          <cell r="L140">
            <v>1</v>
          </cell>
          <cell r="M140">
            <v>2</v>
          </cell>
          <cell r="N140">
            <v>2</v>
          </cell>
          <cell r="O140">
            <v>7</v>
          </cell>
          <cell r="P140">
            <v>1</v>
          </cell>
          <cell r="Q140">
            <v>5</v>
          </cell>
          <cell r="R140">
            <v>3</v>
          </cell>
          <cell r="S140">
            <v>3</v>
          </cell>
          <cell r="T140">
            <v>2</v>
          </cell>
          <cell r="U140">
            <v>44</v>
          </cell>
        </row>
        <row r="141">
          <cell r="H141" t="str">
            <v>105428-P.S.R. HUATULAME</v>
          </cell>
          <cell r="I141">
            <v>4</v>
          </cell>
          <cell r="J141">
            <v>4</v>
          </cell>
          <cell r="K141">
            <v>3</v>
          </cell>
          <cell r="L141">
            <v>2</v>
          </cell>
          <cell r="M141">
            <v>1</v>
          </cell>
          <cell r="N141">
            <v>2</v>
          </cell>
          <cell r="O141">
            <v>4</v>
          </cell>
          <cell r="P141">
            <v>6</v>
          </cell>
          <cell r="Q141">
            <v>13</v>
          </cell>
          <cell r="R141">
            <v>3</v>
          </cell>
          <cell r="S141">
            <v>0</v>
          </cell>
          <cell r="T141">
            <v>4</v>
          </cell>
          <cell r="U141">
            <v>46</v>
          </cell>
        </row>
        <row r="142">
          <cell r="H142" t="str">
            <v>105430-P.S.R. MIALQUI</v>
          </cell>
          <cell r="I142">
            <v>0</v>
          </cell>
          <cell r="J142">
            <v>1</v>
          </cell>
          <cell r="K142"/>
          <cell r="L142">
            <v>1</v>
          </cell>
          <cell r="M142">
            <v>6</v>
          </cell>
          <cell r="N142">
            <v>0</v>
          </cell>
          <cell r="O142">
            <v>18</v>
          </cell>
          <cell r="P142">
            <v>3</v>
          </cell>
          <cell r="Q142">
            <v>0</v>
          </cell>
          <cell r="R142">
            <v>0</v>
          </cell>
          <cell r="S142"/>
          <cell r="T142"/>
          <cell r="U142">
            <v>29</v>
          </cell>
        </row>
        <row r="143">
          <cell r="H143" t="str">
            <v>105431-P.S.R. PEDREGAL</v>
          </cell>
          <cell r="I143">
            <v>2</v>
          </cell>
          <cell r="J143">
            <v>5</v>
          </cell>
          <cell r="K143">
            <v>3</v>
          </cell>
          <cell r="L143">
            <v>3</v>
          </cell>
          <cell r="M143">
            <v>3</v>
          </cell>
          <cell r="N143">
            <v>6</v>
          </cell>
          <cell r="O143">
            <v>2</v>
          </cell>
          <cell r="P143">
            <v>3</v>
          </cell>
          <cell r="Q143">
            <v>23</v>
          </cell>
          <cell r="R143">
            <v>5</v>
          </cell>
          <cell r="S143">
            <v>6</v>
          </cell>
          <cell r="T143">
            <v>0</v>
          </cell>
          <cell r="U143">
            <v>61</v>
          </cell>
        </row>
        <row r="144">
          <cell r="H144" t="str">
            <v>105432-P.S.R. RAPEL</v>
          </cell>
          <cell r="I144">
            <v>2</v>
          </cell>
          <cell r="J144">
            <v>7</v>
          </cell>
          <cell r="K144">
            <v>3</v>
          </cell>
          <cell r="L144">
            <v>2</v>
          </cell>
          <cell r="M144">
            <v>4</v>
          </cell>
          <cell r="N144">
            <v>8</v>
          </cell>
          <cell r="O144">
            <v>8</v>
          </cell>
          <cell r="P144">
            <v>4</v>
          </cell>
          <cell r="Q144">
            <v>12</v>
          </cell>
          <cell r="R144">
            <v>4</v>
          </cell>
          <cell r="S144">
            <v>7</v>
          </cell>
          <cell r="T144">
            <v>1</v>
          </cell>
          <cell r="U144">
            <v>62</v>
          </cell>
        </row>
        <row r="145">
          <cell r="H145" t="str">
            <v>105435-P.S.R. TULAHUEN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4</v>
          </cell>
          <cell r="P145">
            <v>4</v>
          </cell>
          <cell r="Q145">
            <v>6</v>
          </cell>
          <cell r="R145">
            <v>5</v>
          </cell>
          <cell r="S145">
            <v>1</v>
          </cell>
          <cell r="T145">
            <v>2</v>
          </cell>
          <cell r="U145">
            <v>22</v>
          </cell>
        </row>
        <row r="146">
          <cell r="H146" t="str">
            <v>105436-P.S.R. EL MAITEN</v>
          </cell>
          <cell r="I146">
            <v>1</v>
          </cell>
          <cell r="J146">
            <v>0</v>
          </cell>
          <cell r="K146">
            <v>2</v>
          </cell>
          <cell r="L146">
            <v>2</v>
          </cell>
          <cell r="M146">
            <v>3</v>
          </cell>
          <cell r="N146">
            <v>2</v>
          </cell>
          <cell r="O146">
            <v>0</v>
          </cell>
          <cell r="P146">
            <v>0</v>
          </cell>
          <cell r="Q146">
            <v>0</v>
          </cell>
          <cell r="R146">
            <v>1</v>
          </cell>
          <cell r="S146">
            <v>2</v>
          </cell>
          <cell r="T146">
            <v>3</v>
          </cell>
          <cell r="U146">
            <v>16</v>
          </cell>
        </row>
        <row r="147">
          <cell r="H147" t="str">
            <v>105489-P.S.R. RAMADAS DE TULAHUEN</v>
          </cell>
          <cell r="I147">
            <v>0</v>
          </cell>
          <cell r="J147">
            <v>0</v>
          </cell>
          <cell r="K147">
            <v>0</v>
          </cell>
          <cell r="L147"/>
          <cell r="M147"/>
          <cell r="N147">
            <v>0</v>
          </cell>
          <cell r="O147">
            <v>3</v>
          </cell>
          <cell r="P147">
            <v>1</v>
          </cell>
          <cell r="Q147">
            <v>1</v>
          </cell>
          <cell r="R147">
            <v>4</v>
          </cell>
          <cell r="S147">
            <v>2</v>
          </cell>
          <cell r="T147">
            <v>1</v>
          </cell>
          <cell r="U147">
            <v>12</v>
          </cell>
        </row>
        <row r="148">
          <cell r="H148" t="str">
            <v>04304-PUNITAQUI</v>
          </cell>
          <cell r="I148">
            <v>0</v>
          </cell>
          <cell r="J148">
            <v>0</v>
          </cell>
          <cell r="K148">
            <v>36</v>
          </cell>
          <cell r="L148">
            <v>61</v>
          </cell>
          <cell r="M148">
            <v>47</v>
          </cell>
          <cell r="N148">
            <v>26</v>
          </cell>
          <cell r="O148">
            <v>164</v>
          </cell>
          <cell r="P148">
            <v>13</v>
          </cell>
          <cell r="Q148">
            <v>37</v>
          </cell>
          <cell r="R148">
            <v>8</v>
          </cell>
          <cell r="S148">
            <v>0</v>
          </cell>
          <cell r="T148">
            <v>0</v>
          </cell>
          <cell r="U148">
            <v>392</v>
          </cell>
        </row>
        <row r="149">
          <cell r="H149" t="str">
            <v>105308-CES. RURAL PUNITAQUI</v>
          </cell>
          <cell r="I149">
            <v>0</v>
          </cell>
          <cell r="J149">
            <v>0</v>
          </cell>
          <cell r="K149">
            <v>35</v>
          </cell>
          <cell r="L149">
            <v>61</v>
          </cell>
          <cell r="M149">
            <v>47</v>
          </cell>
          <cell r="N149">
            <v>26</v>
          </cell>
          <cell r="O149">
            <v>160</v>
          </cell>
          <cell r="P149">
            <v>13</v>
          </cell>
          <cell r="Q149">
            <v>37</v>
          </cell>
          <cell r="R149">
            <v>8</v>
          </cell>
          <cell r="S149">
            <v>0</v>
          </cell>
          <cell r="T149">
            <v>0</v>
          </cell>
          <cell r="U149">
            <v>387</v>
          </cell>
        </row>
        <row r="150">
          <cell r="H150" t="str">
            <v>105440-P.S.R. DIVISADERO</v>
          </cell>
          <cell r="I150">
            <v>0</v>
          </cell>
          <cell r="J150">
            <v>0</v>
          </cell>
          <cell r="K150">
            <v>1</v>
          </cell>
          <cell r="L150">
            <v>0</v>
          </cell>
          <cell r="M150">
            <v>0</v>
          </cell>
          <cell r="N150">
            <v>0</v>
          </cell>
          <cell r="O150">
            <v>4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5</v>
          </cell>
        </row>
        <row r="151">
          <cell r="H151" t="str">
            <v>105442-P.S.R. SAN PEDRO DE QUILES</v>
          </cell>
          <cell r="I151"/>
          <cell r="J151">
            <v>0</v>
          </cell>
          <cell r="K151"/>
          <cell r="L151"/>
          <cell r="M151"/>
          <cell r="N151"/>
          <cell r="O151"/>
          <cell r="P151"/>
          <cell r="Q151">
            <v>0</v>
          </cell>
          <cell r="R151"/>
          <cell r="S151"/>
          <cell r="T151"/>
          <cell r="U151">
            <v>0</v>
          </cell>
        </row>
        <row r="152">
          <cell r="H152" t="str">
            <v xml:space="preserve">105508-P.S.R. EL PARRAL DE QUILES  </v>
          </cell>
          <cell r="I152"/>
          <cell r="J152"/>
          <cell r="K152"/>
          <cell r="L152"/>
          <cell r="M152">
            <v>0</v>
          </cell>
          <cell r="N152">
            <v>0</v>
          </cell>
          <cell r="O152"/>
          <cell r="P152"/>
          <cell r="Q152"/>
          <cell r="R152"/>
          <cell r="S152"/>
          <cell r="T152"/>
          <cell r="U152">
            <v>0</v>
          </cell>
        </row>
        <row r="153">
          <cell r="H153" t="str">
            <v>04305-RIO HURTADO</v>
          </cell>
          <cell r="I153">
            <v>10</v>
          </cell>
          <cell r="J153">
            <v>5</v>
          </cell>
          <cell r="K153">
            <v>9</v>
          </cell>
          <cell r="L153">
            <v>6</v>
          </cell>
          <cell r="M153">
            <v>5</v>
          </cell>
          <cell r="N153">
            <v>33</v>
          </cell>
          <cell r="O153">
            <v>26</v>
          </cell>
          <cell r="P153">
            <v>23</v>
          </cell>
          <cell r="Q153">
            <v>7</v>
          </cell>
          <cell r="R153">
            <v>8</v>
          </cell>
          <cell r="S153">
            <v>40</v>
          </cell>
          <cell r="T153">
            <v>6</v>
          </cell>
          <cell r="U153">
            <v>178</v>
          </cell>
        </row>
        <row r="154">
          <cell r="H154" t="str">
            <v>105310-CES. RURAL PICHASCA</v>
          </cell>
          <cell r="I154">
            <v>1</v>
          </cell>
          <cell r="J154">
            <v>1</v>
          </cell>
          <cell r="K154">
            <v>2</v>
          </cell>
          <cell r="L154">
            <v>0</v>
          </cell>
          <cell r="M154">
            <v>2</v>
          </cell>
          <cell r="N154">
            <v>11</v>
          </cell>
          <cell r="O154">
            <v>8</v>
          </cell>
          <cell r="P154">
            <v>5</v>
          </cell>
          <cell r="Q154">
            <v>2</v>
          </cell>
          <cell r="R154">
            <v>5</v>
          </cell>
          <cell r="S154">
            <v>13</v>
          </cell>
          <cell r="T154">
            <v>1</v>
          </cell>
          <cell r="U154">
            <v>51</v>
          </cell>
        </row>
        <row r="155">
          <cell r="H155" t="str">
            <v>105409-P.S.R. EL CHAÑAR</v>
          </cell>
          <cell r="I155">
            <v>0</v>
          </cell>
          <cell r="J155">
            <v>0</v>
          </cell>
          <cell r="K155">
            <v>1</v>
          </cell>
          <cell r="L155">
            <v>0</v>
          </cell>
          <cell r="M155">
            <v>0</v>
          </cell>
          <cell r="N155">
            <v>0</v>
          </cell>
          <cell r="O155">
            <v>2</v>
          </cell>
          <cell r="P155">
            <v>0</v>
          </cell>
          <cell r="Q155">
            <v>0</v>
          </cell>
          <cell r="R155">
            <v>0</v>
          </cell>
          <cell r="S155">
            <v>6</v>
          </cell>
          <cell r="T155">
            <v>0</v>
          </cell>
          <cell r="U155">
            <v>9</v>
          </cell>
        </row>
        <row r="156">
          <cell r="H156" t="str">
            <v>105410-P.S.R. HURTADO</v>
          </cell>
          <cell r="I156">
            <v>4</v>
          </cell>
          <cell r="J156">
            <v>1</v>
          </cell>
          <cell r="K156">
            <v>2</v>
          </cell>
          <cell r="L156">
            <v>1</v>
          </cell>
          <cell r="M156">
            <v>0</v>
          </cell>
          <cell r="N156">
            <v>5</v>
          </cell>
          <cell r="O156">
            <v>3</v>
          </cell>
          <cell r="P156">
            <v>6</v>
          </cell>
          <cell r="Q156">
            <v>3</v>
          </cell>
          <cell r="R156"/>
          <cell r="S156">
            <v>2</v>
          </cell>
          <cell r="T156"/>
          <cell r="U156">
            <v>27</v>
          </cell>
        </row>
        <row r="157">
          <cell r="H157" t="str">
            <v>105411-P.S.R. LAS BREAS</v>
          </cell>
          <cell r="I157">
            <v>0</v>
          </cell>
          <cell r="J157"/>
          <cell r="K157">
            <v>2</v>
          </cell>
          <cell r="L157">
            <v>0</v>
          </cell>
          <cell r="M157">
            <v>0</v>
          </cell>
          <cell r="N157">
            <v>3</v>
          </cell>
          <cell r="O157">
            <v>4</v>
          </cell>
          <cell r="P157">
            <v>4</v>
          </cell>
          <cell r="Q157">
            <v>1</v>
          </cell>
          <cell r="R157">
            <v>0</v>
          </cell>
          <cell r="S157">
            <v>0</v>
          </cell>
          <cell r="T157">
            <v>0</v>
          </cell>
          <cell r="U157">
            <v>14</v>
          </cell>
        </row>
        <row r="158">
          <cell r="H158" t="str">
            <v>105413-P.S.R. SAMO ALTO</v>
          </cell>
          <cell r="I158">
            <v>3</v>
          </cell>
          <cell r="J158">
            <v>3</v>
          </cell>
          <cell r="K158">
            <v>1</v>
          </cell>
          <cell r="L158">
            <v>5</v>
          </cell>
          <cell r="M158">
            <v>2</v>
          </cell>
          <cell r="N158">
            <v>6</v>
          </cell>
          <cell r="O158">
            <v>9</v>
          </cell>
          <cell r="P158">
            <v>1</v>
          </cell>
          <cell r="Q158">
            <v>0</v>
          </cell>
          <cell r="R158">
            <v>0</v>
          </cell>
          <cell r="S158">
            <v>1</v>
          </cell>
          <cell r="T158">
            <v>1</v>
          </cell>
          <cell r="U158">
            <v>32</v>
          </cell>
        </row>
        <row r="159">
          <cell r="H159" t="str">
            <v>105414-P.S.R. SERON</v>
          </cell>
          <cell r="I159">
            <v>2</v>
          </cell>
          <cell r="J159"/>
          <cell r="K159">
            <v>1</v>
          </cell>
          <cell r="L159"/>
          <cell r="M159">
            <v>1</v>
          </cell>
          <cell r="N159">
            <v>0</v>
          </cell>
          <cell r="O159"/>
          <cell r="P159">
            <v>1</v>
          </cell>
          <cell r="Q159">
            <v>1</v>
          </cell>
          <cell r="R159">
            <v>3</v>
          </cell>
          <cell r="S159">
            <v>18</v>
          </cell>
          <cell r="T159">
            <v>4</v>
          </cell>
          <cell r="U159">
            <v>31</v>
          </cell>
        </row>
        <row r="160">
          <cell r="H160" t="str">
            <v>105503-P.S.R. TABAQUEROS</v>
          </cell>
          <cell r="I160">
            <v>0</v>
          </cell>
          <cell r="J160">
            <v>0</v>
          </cell>
          <cell r="K160">
            <v>0</v>
          </cell>
          <cell r="L160"/>
          <cell r="M160">
            <v>0</v>
          </cell>
          <cell r="N160">
            <v>8</v>
          </cell>
          <cell r="O160">
            <v>0</v>
          </cell>
          <cell r="P160">
            <v>6</v>
          </cell>
          <cell r="Q160">
            <v>0</v>
          </cell>
          <cell r="R160"/>
          <cell r="S160">
            <v>0</v>
          </cell>
          <cell r="T160">
            <v>0</v>
          </cell>
          <cell r="U160">
            <v>14</v>
          </cell>
        </row>
        <row r="161">
          <cell r="H161" t="str">
            <v>Total general</v>
          </cell>
          <cell r="I161">
            <v>1282</v>
          </cell>
          <cell r="J161">
            <v>1269</v>
          </cell>
          <cell r="K161">
            <v>2229</v>
          </cell>
          <cell r="L161">
            <v>2021</v>
          </cell>
          <cell r="M161">
            <v>2706</v>
          </cell>
          <cell r="N161">
            <v>2353</v>
          </cell>
          <cell r="O161">
            <v>2289</v>
          </cell>
          <cell r="P161">
            <v>2006</v>
          </cell>
          <cell r="Q161">
            <v>1651</v>
          </cell>
          <cell r="R161">
            <v>2777</v>
          </cell>
          <cell r="S161">
            <v>1949</v>
          </cell>
          <cell r="T161">
            <v>1829</v>
          </cell>
          <cell r="U161">
            <v>24361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3232</v>
          </cell>
          <cell r="J5">
            <v>3376</v>
          </cell>
          <cell r="K5">
            <v>6608</v>
          </cell>
        </row>
        <row r="6">
          <cell r="H6" t="str">
            <v>105300-CES. CARDENAL CARO</v>
          </cell>
          <cell r="I6">
            <v>470</v>
          </cell>
          <cell r="J6">
            <v>541</v>
          </cell>
          <cell r="K6">
            <v>1011</v>
          </cell>
        </row>
        <row r="7">
          <cell r="H7" t="str">
            <v>105301-CES. LAS COMPAÑIAS</v>
          </cell>
          <cell r="I7">
            <v>366</v>
          </cell>
          <cell r="J7">
            <v>356</v>
          </cell>
          <cell r="K7">
            <v>722</v>
          </cell>
        </row>
        <row r="8">
          <cell r="H8" t="str">
            <v>105302-CES. PEDRO AGUIRRE C.</v>
          </cell>
          <cell r="I8">
            <v>552</v>
          </cell>
          <cell r="J8">
            <v>582</v>
          </cell>
          <cell r="K8">
            <v>1134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  <cell r="K9">
            <v>1262</v>
          </cell>
        </row>
        <row r="10">
          <cell r="H10" t="str">
            <v>105319-CES. CARDENAL R.S.H.</v>
          </cell>
          <cell r="I10">
            <v>503</v>
          </cell>
          <cell r="J10">
            <v>543</v>
          </cell>
          <cell r="K10">
            <v>1046</v>
          </cell>
        </row>
        <row r="11">
          <cell r="H11" t="str">
            <v>105325-CESFAM JUAN PABLO II</v>
          </cell>
          <cell r="I11">
            <v>349</v>
          </cell>
          <cell r="J11">
            <v>374</v>
          </cell>
          <cell r="K11">
            <v>723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113</v>
          </cell>
          <cell r="K12">
            <v>239</v>
          </cell>
        </row>
        <row r="13">
          <cell r="H13" t="str">
            <v>105401-P.S.R. LAS ROJAS</v>
          </cell>
          <cell r="I13">
            <v>18</v>
          </cell>
          <cell r="J13">
            <v>22</v>
          </cell>
          <cell r="K13">
            <v>40</v>
          </cell>
        </row>
        <row r="14">
          <cell r="H14" t="str">
            <v>105402-P.S.R. EL ROMERO</v>
          </cell>
          <cell r="I14">
            <v>10</v>
          </cell>
          <cell r="J14">
            <v>12</v>
          </cell>
          <cell r="K14">
            <v>22</v>
          </cell>
        </row>
        <row r="15">
          <cell r="H15" t="str">
            <v>105499-P.S.R. LAMBERT</v>
          </cell>
          <cell r="I15">
            <v>17</v>
          </cell>
          <cell r="J15">
            <v>14</v>
          </cell>
          <cell r="K15">
            <v>31</v>
          </cell>
        </row>
        <row r="16">
          <cell r="H16" t="str">
            <v>105700-CECOF VILLA EL INDIO</v>
          </cell>
          <cell r="I16">
            <v>72</v>
          </cell>
          <cell r="J16">
            <v>66</v>
          </cell>
          <cell r="K16">
            <v>138</v>
          </cell>
        </row>
        <row r="17">
          <cell r="H17" t="str">
            <v>105701-CECOF VILLA ALEMANIA</v>
          </cell>
          <cell r="I17">
            <v>43</v>
          </cell>
          <cell r="J17">
            <v>38</v>
          </cell>
          <cell r="K17">
            <v>81</v>
          </cell>
        </row>
        <row r="18">
          <cell r="H18" t="str">
            <v>105702-CECOF VILLA LAMBERT</v>
          </cell>
          <cell r="I18">
            <v>75</v>
          </cell>
          <cell r="J18">
            <v>81</v>
          </cell>
          <cell r="K18">
            <v>156</v>
          </cell>
        </row>
        <row r="19">
          <cell r="H19" t="str">
            <v>200402-CECOF ARCOS DE PINAMAR</v>
          </cell>
          <cell r="I19"/>
          <cell r="J19">
            <v>3</v>
          </cell>
          <cell r="K19">
            <v>3</v>
          </cell>
        </row>
        <row r="20">
          <cell r="H20" t="str">
            <v>04102-COQUIMBO</v>
          </cell>
          <cell r="I20">
            <v>4838</v>
          </cell>
          <cell r="J20">
            <v>4967</v>
          </cell>
          <cell r="K20">
            <v>9805</v>
          </cell>
        </row>
        <row r="21">
          <cell r="H21" t="str">
            <v>105101-HOSPITAL COQUIMBO</v>
          </cell>
          <cell r="I21">
            <v>95</v>
          </cell>
          <cell r="J21">
            <v>95</v>
          </cell>
          <cell r="K21">
            <v>190</v>
          </cell>
        </row>
        <row r="22">
          <cell r="H22" t="str">
            <v>105303-CES. SAN JUAN</v>
          </cell>
          <cell r="I22">
            <v>513</v>
          </cell>
          <cell r="J22">
            <v>511</v>
          </cell>
          <cell r="K22">
            <v>1024</v>
          </cell>
        </row>
        <row r="23">
          <cell r="H23" t="str">
            <v>105304-CES. SANTA CECILIA</v>
          </cell>
          <cell r="I23">
            <v>499</v>
          </cell>
          <cell r="J23">
            <v>470</v>
          </cell>
          <cell r="K23">
            <v>969</v>
          </cell>
        </row>
        <row r="24">
          <cell r="H24" t="str">
            <v>105305-CES. TIERRAS BLANCAS</v>
          </cell>
          <cell r="I24">
            <v>2553</v>
          </cell>
          <cell r="J24">
            <v>2701</v>
          </cell>
          <cell r="K24">
            <v>5254</v>
          </cell>
        </row>
        <row r="25">
          <cell r="H25" t="str">
            <v>105321-CES. RURAL  TONGOY</v>
          </cell>
          <cell r="I25">
            <v>151</v>
          </cell>
          <cell r="J25">
            <v>145</v>
          </cell>
          <cell r="K25">
            <v>296</v>
          </cell>
        </row>
        <row r="26">
          <cell r="H26" t="str">
            <v>105323-CES. DR. SERGIO AGUILAR</v>
          </cell>
          <cell r="I26">
            <v>633</v>
          </cell>
          <cell r="J26">
            <v>639</v>
          </cell>
          <cell r="K26">
            <v>1272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12</v>
          </cell>
          <cell r="K27">
            <v>19</v>
          </cell>
        </row>
        <row r="28">
          <cell r="H28" t="str">
            <v>105405-P.S.R. GUANAQUEROS</v>
          </cell>
          <cell r="I28">
            <v>60</v>
          </cell>
          <cell r="J28">
            <v>63</v>
          </cell>
          <cell r="K28">
            <v>123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  <cell r="K29">
            <v>326</v>
          </cell>
        </row>
        <row r="30">
          <cell r="H30" t="str">
            <v>105407-P.S.R. TAMBILLOS</v>
          </cell>
          <cell r="I30">
            <v>13</v>
          </cell>
          <cell r="J30">
            <v>15</v>
          </cell>
          <cell r="K30">
            <v>28</v>
          </cell>
        </row>
        <row r="31">
          <cell r="H31" t="str">
            <v>105705-CECOF EL ALBA</v>
          </cell>
          <cell r="I31">
            <v>77</v>
          </cell>
          <cell r="J31">
            <v>85</v>
          </cell>
          <cell r="K31">
            <v>162</v>
          </cell>
        </row>
        <row r="32">
          <cell r="H32" t="str">
            <v>200273-CECOF PUNTA MIRA</v>
          </cell>
          <cell r="I32">
            <v>74</v>
          </cell>
          <cell r="J32">
            <v>68</v>
          </cell>
          <cell r="K32">
            <v>142</v>
          </cell>
        </row>
        <row r="33">
          <cell r="H33" t="str">
            <v>04103-ANDACOLLO</v>
          </cell>
          <cell r="I33">
            <v>262</v>
          </cell>
          <cell r="J33">
            <v>251</v>
          </cell>
          <cell r="K33">
            <v>513</v>
          </cell>
        </row>
        <row r="34">
          <cell r="H34" t="str">
            <v>105106-HOSPITAL ANDACOLLO</v>
          </cell>
          <cell r="I34">
            <v>262</v>
          </cell>
          <cell r="J34">
            <v>251</v>
          </cell>
          <cell r="K34">
            <v>513</v>
          </cell>
        </row>
        <row r="35">
          <cell r="H35" t="str">
            <v>04104-LA HIGUERA</v>
          </cell>
          <cell r="I35">
            <v>101</v>
          </cell>
          <cell r="J35">
            <v>101</v>
          </cell>
          <cell r="K35">
            <v>202</v>
          </cell>
        </row>
        <row r="36">
          <cell r="H36" t="str">
            <v>105314-CES. LA HIGUERA</v>
          </cell>
          <cell r="I36">
            <v>36</v>
          </cell>
          <cell r="J36">
            <v>32</v>
          </cell>
          <cell r="K36">
            <v>68</v>
          </cell>
        </row>
        <row r="37">
          <cell r="H37" t="str">
            <v xml:space="preserve">105500-P.S.R. CALETA HORNOS        </v>
          </cell>
          <cell r="I37">
            <v>28</v>
          </cell>
          <cell r="J37">
            <v>31</v>
          </cell>
          <cell r="K37">
            <v>59</v>
          </cell>
        </row>
        <row r="38">
          <cell r="H38" t="str">
            <v>105505-P.S.R. LOS CHOROS</v>
          </cell>
          <cell r="I38">
            <v>24</v>
          </cell>
          <cell r="J38">
            <v>23</v>
          </cell>
          <cell r="K38">
            <v>47</v>
          </cell>
        </row>
        <row r="39">
          <cell r="H39" t="str">
            <v>105506-P.S.R. EL TRAPICHE</v>
          </cell>
          <cell r="I39">
            <v>13</v>
          </cell>
          <cell r="J39">
            <v>15</v>
          </cell>
          <cell r="K39">
            <v>28</v>
          </cell>
        </row>
        <row r="40">
          <cell r="H40" t="str">
            <v>04105-PAIHUANO</v>
          </cell>
          <cell r="I40">
            <v>147</v>
          </cell>
          <cell r="J40">
            <v>162</v>
          </cell>
          <cell r="K40">
            <v>309</v>
          </cell>
        </row>
        <row r="41">
          <cell r="H41" t="str">
            <v>105306-CES. PAIHUANO</v>
          </cell>
          <cell r="I41">
            <v>55</v>
          </cell>
          <cell r="J41">
            <v>63</v>
          </cell>
          <cell r="K41">
            <v>118</v>
          </cell>
        </row>
        <row r="42">
          <cell r="H42" t="str">
            <v>105475-P.S.R. HORCON</v>
          </cell>
          <cell r="I42">
            <v>25</v>
          </cell>
          <cell r="J42">
            <v>28</v>
          </cell>
          <cell r="K42">
            <v>53</v>
          </cell>
        </row>
        <row r="43">
          <cell r="H43" t="str">
            <v>105476-P.S.R. MONTE GRANDE</v>
          </cell>
          <cell r="I43">
            <v>21</v>
          </cell>
          <cell r="J43">
            <v>30</v>
          </cell>
          <cell r="K43">
            <v>51</v>
          </cell>
        </row>
        <row r="44">
          <cell r="H44" t="str">
            <v>105477-P.S.R. PISCO ELQUI</v>
          </cell>
          <cell r="I44">
            <v>46</v>
          </cell>
          <cell r="J44">
            <v>41</v>
          </cell>
          <cell r="K44">
            <v>87</v>
          </cell>
        </row>
        <row r="45">
          <cell r="H45" t="str">
            <v>04106-VICUÑA</v>
          </cell>
          <cell r="I45">
            <v>665</v>
          </cell>
          <cell r="J45">
            <v>623</v>
          </cell>
          <cell r="K45">
            <v>1288</v>
          </cell>
        </row>
        <row r="46">
          <cell r="H46" t="str">
            <v>105107-HOSPITAL VICUÑA</v>
          </cell>
          <cell r="I46">
            <v>334</v>
          </cell>
          <cell r="J46">
            <v>298</v>
          </cell>
          <cell r="K46">
            <v>632</v>
          </cell>
        </row>
        <row r="47">
          <cell r="H47" t="str">
            <v>105467-P.S.R. DIAGUITAS</v>
          </cell>
          <cell r="I47">
            <v>38</v>
          </cell>
          <cell r="J47">
            <v>41</v>
          </cell>
          <cell r="K47">
            <v>79</v>
          </cell>
        </row>
        <row r="48">
          <cell r="H48" t="str">
            <v>105468-P.S.R. EL MOLLE</v>
          </cell>
          <cell r="I48">
            <v>43</v>
          </cell>
          <cell r="J48">
            <v>19</v>
          </cell>
          <cell r="K48">
            <v>62</v>
          </cell>
        </row>
        <row r="49">
          <cell r="H49" t="str">
            <v>105469-P.S.R. EL TAMBO</v>
          </cell>
          <cell r="I49">
            <v>43</v>
          </cell>
          <cell r="J49">
            <v>45</v>
          </cell>
          <cell r="K49">
            <v>88</v>
          </cell>
        </row>
        <row r="50">
          <cell r="H50" t="str">
            <v>105470-P.S.R. HUANTA</v>
          </cell>
          <cell r="I50">
            <v>1</v>
          </cell>
          <cell r="J50">
            <v>6</v>
          </cell>
          <cell r="K50">
            <v>7</v>
          </cell>
        </row>
        <row r="51">
          <cell r="H51" t="str">
            <v>105471-P.S.R. PERALILLO</v>
          </cell>
          <cell r="I51">
            <v>44</v>
          </cell>
          <cell r="J51">
            <v>52</v>
          </cell>
          <cell r="K51">
            <v>96</v>
          </cell>
        </row>
        <row r="52">
          <cell r="H52" t="str">
            <v>105472-P.S.R. RIVADAVIA</v>
          </cell>
          <cell r="I52">
            <v>37</v>
          </cell>
          <cell r="J52">
            <v>34</v>
          </cell>
          <cell r="K52">
            <v>71</v>
          </cell>
        </row>
        <row r="53">
          <cell r="H53" t="str">
            <v>105473-P.S.R. TALCUNA</v>
          </cell>
          <cell r="I53">
            <v>29</v>
          </cell>
          <cell r="J53">
            <v>31</v>
          </cell>
          <cell r="K53">
            <v>60</v>
          </cell>
        </row>
        <row r="54">
          <cell r="H54" t="str">
            <v>105474-P.S.R. CHAPILCA</v>
          </cell>
          <cell r="I54">
            <v>12</v>
          </cell>
          <cell r="J54">
            <v>13</v>
          </cell>
          <cell r="K54">
            <v>25</v>
          </cell>
        </row>
        <row r="55">
          <cell r="H55" t="str">
            <v>105502-P.S.R. CALINGASTA</v>
          </cell>
          <cell r="I55">
            <v>69</v>
          </cell>
          <cell r="J55">
            <v>64</v>
          </cell>
          <cell r="K55">
            <v>133</v>
          </cell>
        </row>
        <row r="56">
          <cell r="H56" t="str">
            <v>105509-P.S.R. GUALLIGUAICA</v>
          </cell>
          <cell r="I56">
            <v>15</v>
          </cell>
          <cell r="J56">
            <v>20</v>
          </cell>
          <cell r="K56">
            <v>35</v>
          </cell>
        </row>
        <row r="57">
          <cell r="H57" t="str">
            <v>04201-ILLAPEL</v>
          </cell>
          <cell r="I57">
            <v>591</v>
          </cell>
          <cell r="J57">
            <v>662</v>
          </cell>
          <cell r="K57">
            <v>1253</v>
          </cell>
        </row>
        <row r="58">
          <cell r="H58" t="str">
            <v>105103-HOSPITAL ILLAPEL</v>
          </cell>
          <cell r="I58">
            <v>236</v>
          </cell>
          <cell r="J58">
            <v>251</v>
          </cell>
          <cell r="K58">
            <v>487</v>
          </cell>
        </row>
        <row r="59">
          <cell r="H59" t="str">
            <v>105326-CESFAM SAN RAFAEL</v>
          </cell>
          <cell r="I59">
            <v>188</v>
          </cell>
          <cell r="J59">
            <v>204</v>
          </cell>
          <cell r="K59">
            <v>392</v>
          </cell>
        </row>
        <row r="60">
          <cell r="H60" t="str">
            <v xml:space="preserve">105443-P.S.R. CARCAMO                   </v>
          </cell>
          <cell r="I60">
            <v>22</v>
          </cell>
          <cell r="J60">
            <v>24</v>
          </cell>
          <cell r="K60">
            <v>46</v>
          </cell>
        </row>
        <row r="61">
          <cell r="H61" t="str">
            <v>105444-P.S.R. HUINTIL</v>
          </cell>
          <cell r="I61">
            <v>20</v>
          </cell>
          <cell r="J61">
            <v>20</v>
          </cell>
          <cell r="K61">
            <v>40</v>
          </cell>
        </row>
        <row r="62">
          <cell r="H62" t="str">
            <v>105445-P.S.R. LIMAHUIDA</v>
          </cell>
          <cell r="I62">
            <v>7</v>
          </cell>
          <cell r="J62">
            <v>12</v>
          </cell>
          <cell r="K62">
            <v>19</v>
          </cell>
        </row>
        <row r="63">
          <cell r="H63" t="str">
            <v>105446-P.S.R. MATANCILLA</v>
          </cell>
          <cell r="I63">
            <v>4</v>
          </cell>
          <cell r="J63">
            <v>4</v>
          </cell>
          <cell r="K63">
            <v>8</v>
          </cell>
        </row>
        <row r="64">
          <cell r="H64" t="str">
            <v>105447-P.S.R. PERALILLO</v>
          </cell>
          <cell r="I64">
            <v>10</v>
          </cell>
          <cell r="J64">
            <v>12</v>
          </cell>
          <cell r="K64">
            <v>22</v>
          </cell>
        </row>
        <row r="65">
          <cell r="H65" t="str">
            <v>105448-P.S.R. SANTA VIRGINIA</v>
          </cell>
          <cell r="I65">
            <v>22</v>
          </cell>
          <cell r="J65">
            <v>25</v>
          </cell>
          <cell r="K65">
            <v>47</v>
          </cell>
        </row>
        <row r="66">
          <cell r="H66" t="str">
            <v>105449-P.S.R. TUNGA NORTE</v>
          </cell>
          <cell r="I66">
            <v>5</v>
          </cell>
          <cell r="J66">
            <v>7</v>
          </cell>
          <cell r="K66">
            <v>12</v>
          </cell>
        </row>
        <row r="67">
          <cell r="H67" t="str">
            <v>105485-P.S.R. PLAN DE HORNOS</v>
          </cell>
          <cell r="I67">
            <v>34</v>
          </cell>
          <cell r="J67">
            <v>39</v>
          </cell>
          <cell r="K67">
            <v>73</v>
          </cell>
        </row>
        <row r="68">
          <cell r="H68" t="str">
            <v>105486-P.S.R. TUNGA SUR</v>
          </cell>
          <cell r="I68">
            <v>8</v>
          </cell>
          <cell r="J68">
            <v>9</v>
          </cell>
          <cell r="K68">
            <v>17</v>
          </cell>
        </row>
        <row r="69">
          <cell r="H69" t="str">
            <v>105487-P.S.R. CAÑAS UNO</v>
          </cell>
          <cell r="I69">
            <v>16</v>
          </cell>
          <cell r="J69">
            <v>31</v>
          </cell>
          <cell r="K69">
            <v>47</v>
          </cell>
        </row>
        <row r="70">
          <cell r="H70" t="str">
            <v>105496-P.S.R. PINTACURA SUR</v>
          </cell>
          <cell r="I70">
            <v>8</v>
          </cell>
          <cell r="J70">
            <v>10</v>
          </cell>
          <cell r="K70">
            <v>18</v>
          </cell>
        </row>
        <row r="71">
          <cell r="H71" t="str">
            <v>105504-P.S.R. SOCAVON</v>
          </cell>
          <cell r="I71">
            <v>11</v>
          </cell>
          <cell r="J71">
            <v>14</v>
          </cell>
          <cell r="K71">
            <v>25</v>
          </cell>
        </row>
        <row r="72">
          <cell r="H72" t="str">
            <v>04202-CANELA</v>
          </cell>
          <cell r="I72">
            <v>295</v>
          </cell>
          <cell r="J72">
            <v>290</v>
          </cell>
          <cell r="K72">
            <v>585</v>
          </cell>
        </row>
        <row r="73">
          <cell r="H73" t="str">
            <v>105309-CES. RURAL CANELA</v>
          </cell>
          <cell r="I73">
            <v>165</v>
          </cell>
          <cell r="J73">
            <v>160</v>
          </cell>
          <cell r="K73">
            <v>325</v>
          </cell>
        </row>
        <row r="74">
          <cell r="H74" t="str">
            <v xml:space="preserve">105450-P.S.R. MINCHA NORTE            </v>
          </cell>
          <cell r="I74">
            <v>51</v>
          </cell>
          <cell r="J74">
            <v>45</v>
          </cell>
          <cell r="K74">
            <v>96</v>
          </cell>
        </row>
        <row r="75">
          <cell r="H75" t="str">
            <v>105451-P.S.R. AGUA FRIA</v>
          </cell>
          <cell r="I75">
            <v>8</v>
          </cell>
          <cell r="J75">
            <v>7</v>
          </cell>
          <cell r="K75">
            <v>15</v>
          </cell>
        </row>
        <row r="76">
          <cell r="H76" t="str">
            <v>105482-P.S.R. CANELA ALTA</v>
          </cell>
          <cell r="I76">
            <v>26</v>
          </cell>
          <cell r="J76">
            <v>28</v>
          </cell>
          <cell r="K76">
            <v>54</v>
          </cell>
        </row>
        <row r="77">
          <cell r="H77" t="str">
            <v>105483-P.S.R. LOS RULOS</v>
          </cell>
          <cell r="I77">
            <v>13</v>
          </cell>
          <cell r="J77">
            <v>12</v>
          </cell>
          <cell r="K77">
            <v>25</v>
          </cell>
        </row>
        <row r="78">
          <cell r="H78" t="str">
            <v>105484-P.S.R. HUENTELAUQUEN</v>
          </cell>
          <cell r="I78">
            <v>10</v>
          </cell>
          <cell r="J78">
            <v>18</v>
          </cell>
          <cell r="K78">
            <v>28</v>
          </cell>
        </row>
        <row r="79">
          <cell r="H79" t="str">
            <v>105488-P.S.R. ESPIRITU SANTO</v>
          </cell>
          <cell r="I79">
            <v>5</v>
          </cell>
          <cell r="J79">
            <v>6</v>
          </cell>
          <cell r="K79">
            <v>11</v>
          </cell>
        </row>
        <row r="80">
          <cell r="H80" t="str">
            <v>105493-P.S.R. MINCHA SUR</v>
          </cell>
          <cell r="I80">
            <v>4</v>
          </cell>
          <cell r="J80">
            <v>4</v>
          </cell>
          <cell r="K80">
            <v>8</v>
          </cell>
        </row>
        <row r="81">
          <cell r="H81" t="str">
            <v>105497-P.S.R. JABONERIA</v>
          </cell>
          <cell r="I81">
            <v>7</v>
          </cell>
          <cell r="J81">
            <v>5</v>
          </cell>
          <cell r="K81">
            <v>12</v>
          </cell>
        </row>
        <row r="82">
          <cell r="H82" t="str">
            <v>105498-P.S.R. QUEBRADA DE LINARES</v>
          </cell>
          <cell r="I82">
            <v>6</v>
          </cell>
          <cell r="J82">
            <v>5</v>
          </cell>
          <cell r="K82">
            <v>11</v>
          </cell>
        </row>
        <row r="83">
          <cell r="H83" t="str">
            <v>04203-LOS VILOS</v>
          </cell>
          <cell r="I83">
            <v>382</v>
          </cell>
          <cell r="J83">
            <v>464</v>
          </cell>
          <cell r="K83">
            <v>846</v>
          </cell>
        </row>
        <row r="84">
          <cell r="H84" t="str">
            <v>105108-HOSPITAL LOS VILOS</v>
          </cell>
          <cell r="I84">
            <v>261</v>
          </cell>
          <cell r="J84">
            <v>322</v>
          </cell>
          <cell r="K84">
            <v>583</v>
          </cell>
        </row>
        <row r="85">
          <cell r="H85" t="str">
            <v xml:space="preserve">105478-P.S.R. CAIMANES                   </v>
          </cell>
          <cell r="I85">
            <v>70</v>
          </cell>
          <cell r="J85">
            <v>86</v>
          </cell>
          <cell r="K85">
            <v>156</v>
          </cell>
        </row>
        <row r="86">
          <cell r="H86" t="str">
            <v>105479-P.S.R. GUANGUALI</v>
          </cell>
          <cell r="I86">
            <v>15</v>
          </cell>
          <cell r="J86">
            <v>13</v>
          </cell>
          <cell r="K86">
            <v>28</v>
          </cell>
        </row>
        <row r="87">
          <cell r="H87" t="str">
            <v>105480-P.S.R. QUILIMARI</v>
          </cell>
          <cell r="I87">
            <v>23</v>
          </cell>
          <cell r="J87">
            <v>26</v>
          </cell>
          <cell r="K87">
            <v>49</v>
          </cell>
        </row>
        <row r="88">
          <cell r="H88" t="str">
            <v>105481-P.S.R. TILAMA</v>
          </cell>
          <cell r="I88">
            <v>6</v>
          </cell>
          <cell r="J88">
            <v>8</v>
          </cell>
          <cell r="K88">
            <v>14</v>
          </cell>
        </row>
        <row r="89">
          <cell r="H89" t="str">
            <v>105511-P.S.R. LOS CONDORES</v>
          </cell>
          <cell r="I89">
            <v>7</v>
          </cell>
          <cell r="J89">
            <v>9</v>
          </cell>
          <cell r="K89">
            <v>16</v>
          </cell>
        </row>
        <row r="90">
          <cell r="H90" t="str">
            <v>04204-SALAMANCA</v>
          </cell>
          <cell r="I90">
            <v>646</v>
          </cell>
          <cell r="J90">
            <v>682</v>
          </cell>
          <cell r="K90">
            <v>1328</v>
          </cell>
        </row>
        <row r="91">
          <cell r="H91" t="str">
            <v>105104-HOSPITAL SALAMANCA</v>
          </cell>
          <cell r="I91">
            <v>241</v>
          </cell>
          <cell r="J91">
            <v>258</v>
          </cell>
          <cell r="K91">
            <v>499</v>
          </cell>
        </row>
        <row r="92">
          <cell r="H92" t="str">
            <v xml:space="preserve">105452-P.S.R. CUNCUMEN                 </v>
          </cell>
          <cell r="I92">
            <v>189</v>
          </cell>
          <cell r="J92">
            <v>201</v>
          </cell>
          <cell r="K92">
            <v>390</v>
          </cell>
        </row>
        <row r="93">
          <cell r="H93" t="str">
            <v>105453-P.S.R. TRANQUILLA</v>
          </cell>
          <cell r="I93">
            <v>35</v>
          </cell>
          <cell r="J93">
            <v>34</v>
          </cell>
          <cell r="K93">
            <v>69</v>
          </cell>
        </row>
        <row r="94">
          <cell r="H94" t="str">
            <v>105454-P.S.R. CUNLAGUA</v>
          </cell>
          <cell r="I94">
            <v>9</v>
          </cell>
          <cell r="J94">
            <v>10</v>
          </cell>
          <cell r="K94">
            <v>19</v>
          </cell>
        </row>
        <row r="95">
          <cell r="H95" t="str">
            <v>105455-P.S.R. CHILLEPIN</v>
          </cell>
          <cell r="I95">
            <v>29</v>
          </cell>
          <cell r="J95">
            <v>32</v>
          </cell>
          <cell r="K95">
            <v>61</v>
          </cell>
        </row>
        <row r="96">
          <cell r="H96" t="str">
            <v>105456-P.S.R. LLIMPO</v>
          </cell>
          <cell r="I96">
            <v>32</v>
          </cell>
          <cell r="J96">
            <v>33</v>
          </cell>
          <cell r="K96">
            <v>65</v>
          </cell>
        </row>
        <row r="97">
          <cell r="H97" t="str">
            <v>105457-P.S.R. SAN AGUSTIN</v>
          </cell>
          <cell r="I97">
            <v>15</v>
          </cell>
          <cell r="J97">
            <v>17</v>
          </cell>
          <cell r="K97">
            <v>32</v>
          </cell>
        </row>
        <row r="98">
          <cell r="H98" t="str">
            <v>105458-P.S.R. TAHUINCO</v>
          </cell>
          <cell r="I98">
            <v>18</v>
          </cell>
          <cell r="J98">
            <v>19</v>
          </cell>
          <cell r="K98">
            <v>37</v>
          </cell>
        </row>
        <row r="99">
          <cell r="H99" t="str">
            <v>105491-P.S.R. QUELEN BAJO</v>
          </cell>
          <cell r="I99">
            <v>29</v>
          </cell>
          <cell r="J99">
            <v>28</v>
          </cell>
          <cell r="K99">
            <v>57</v>
          </cell>
        </row>
        <row r="100">
          <cell r="H100" t="str">
            <v>105492-P.S.R. CAMISA</v>
          </cell>
          <cell r="I100">
            <v>20</v>
          </cell>
          <cell r="J100">
            <v>17</v>
          </cell>
          <cell r="K100">
            <v>37</v>
          </cell>
        </row>
        <row r="101">
          <cell r="H101" t="str">
            <v>105501-P.S.R. ARBOLEDA GRANDE</v>
          </cell>
          <cell r="I101">
            <v>29</v>
          </cell>
          <cell r="J101">
            <v>33</v>
          </cell>
          <cell r="K101">
            <v>62</v>
          </cell>
        </row>
        <row r="102">
          <cell r="H102" t="str">
            <v>04301-OVALLE</v>
          </cell>
          <cell r="I102">
            <v>2213</v>
          </cell>
          <cell r="J102">
            <v>2224</v>
          </cell>
          <cell r="K102">
            <v>4437</v>
          </cell>
        </row>
        <row r="103">
          <cell r="H103" t="str">
            <v>105315-CES. RURAL C. DE TAMAYA</v>
          </cell>
          <cell r="I103">
            <v>180</v>
          </cell>
          <cell r="J103">
            <v>203</v>
          </cell>
          <cell r="K103">
            <v>383</v>
          </cell>
        </row>
        <row r="104">
          <cell r="H104" t="str">
            <v>105317-CES. JORGE JORDAN D.</v>
          </cell>
          <cell r="I104">
            <v>528</v>
          </cell>
          <cell r="J104">
            <v>541</v>
          </cell>
          <cell r="K104">
            <v>1069</v>
          </cell>
        </row>
        <row r="105">
          <cell r="H105" t="str">
            <v>105322-CES. MARCOS MACUADA</v>
          </cell>
          <cell r="I105">
            <v>705</v>
          </cell>
          <cell r="J105">
            <v>707</v>
          </cell>
          <cell r="K105">
            <v>1412</v>
          </cell>
        </row>
        <row r="106">
          <cell r="H106" t="str">
            <v>105324-CES. SOTAQUI</v>
          </cell>
          <cell r="I106">
            <v>140</v>
          </cell>
          <cell r="J106">
            <v>143</v>
          </cell>
          <cell r="K106">
            <v>283</v>
          </cell>
        </row>
        <row r="107">
          <cell r="H107" t="str">
            <v>105415-P.S.R. BARRAZA</v>
          </cell>
          <cell r="I107">
            <v>26</v>
          </cell>
          <cell r="J107">
            <v>25</v>
          </cell>
          <cell r="K107">
            <v>51</v>
          </cell>
        </row>
        <row r="108">
          <cell r="H108" t="str">
            <v xml:space="preserve">105416-P.S.R. CAMARICO                  </v>
          </cell>
          <cell r="I108">
            <v>124</v>
          </cell>
          <cell r="J108">
            <v>69</v>
          </cell>
          <cell r="K108">
            <v>193</v>
          </cell>
        </row>
        <row r="109">
          <cell r="H109" t="str">
            <v>105417-P.S.R. ALCONES BAJOS</v>
          </cell>
          <cell r="I109">
            <v>19</v>
          </cell>
          <cell r="J109">
            <v>17</v>
          </cell>
          <cell r="K109">
            <v>36</v>
          </cell>
        </row>
        <row r="110">
          <cell r="H110" t="str">
            <v>105419-P.S.R. LAS SOSSAS</v>
          </cell>
          <cell r="I110">
            <v>13</v>
          </cell>
          <cell r="J110">
            <v>14</v>
          </cell>
          <cell r="K110">
            <v>27</v>
          </cell>
        </row>
        <row r="111">
          <cell r="H111" t="str">
            <v>105420-P.S.R. LIMARI</v>
          </cell>
          <cell r="I111">
            <v>52</v>
          </cell>
          <cell r="J111"/>
          <cell r="K111">
            <v>52</v>
          </cell>
        </row>
        <row r="112">
          <cell r="H112" t="str">
            <v>105422-P.S.R. HORNILLOS</v>
          </cell>
          <cell r="I112">
            <v>19</v>
          </cell>
          <cell r="J112">
            <v>20</v>
          </cell>
          <cell r="K112">
            <v>39</v>
          </cell>
        </row>
        <row r="113">
          <cell r="H113" t="str">
            <v>105437-P.S.R. CHALINGA</v>
          </cell>
          <cell r="I113">
            <v>22</v>
          </cell>
          <cell r="J113">
            <v>23</v>
          </cell>
          <cell r="K113">
            <v>45</v>
          </cell>
        </row>
        <row r="114">
          <cell r="H114" t="str">
            <v>105439-P.S.R. CERRO BLANCO</v>
          </cell>
          <cell r="I114">
            <v>18</v>
          </cell>
          <cell r="J114">
            <v>18</v>
          </cell>
          <cell r="K114">
            <v>36</v>
          </cell>
        </row>
        <row r="115">
          <cell r="H115" t="str">
            <v>105507-P.S.R. HUAMALATA</v>
          </cell>
          <cell r="I115">
            <v>36</v>
          </cell>
          <cell r="J115">
            <v>38</v>
          </cell>
          <cell r="K115">
            <v>74</v>
          </cell>
        </row>
        <row r="116">
          <cell r="H116" t="str">
            <v>105510-P.S.R. RECOLETA</v>
          </cell>
          <cell r="I116">
            <v>48</v>
          </cell>
          <cell r="J116">
            <v>47</v>
          </cell>
          <cell r="K116">
            <v>95</v>
          </cell>
        </row>
        <row r="117">
          <cell r="H117" t="str">
            <v>105722-CECOF SAN JOSE DE LA DEHESA</v>
          </cell>
          <cell r="I117">
            <v>123</v>
          </cell>
          <cell r="J117">
            <v>116</v>
          </cell>
          <cell r="K117">
            <v>239</v>
          </cell>
        </row>
        <row r="118">
          <cell r="H118" t="str">
            <v>105723-CECOF LIMARI</v>
          </cell>
          <cell r="I118">
            <v>108</v>
          </cell>
          <cell r="J118">
            <v>103</v>
          </cell>
          <cell r="K118">
            <v>211</v>
          </cell>
        </row>
        <row r="119">
          <cell r="H119" t="str">
            <v>200258-CECOF LOS COPIHUES</v>
          </cell>
          <cell r="I119">
            <v>52</v>
          </cell>
          <cell r="J119">
            <v>75</v>
          </cell>
          <cell r="K119">
            <v>127</v>
          </cell>
        </row>
        <row r="120">
          <cell r="H120" t="str">
            <v>200367-CECOF COLONIA LIMARÍ</v>
          </cell>
          <cell r="I120"/>
          <cell r="J120">
            <v>65</v>
          </cell>
          <cell r="K120">
            <v>65</v>
          </cell>
        </row>
        <row r="121">
          <cell r="H121" t="str">
            <v>04302-COMBARBALÁ</v>
          </cell>
          <cell r="I121">
            <v>405</v>
          </cell>
          <cell r="J121">
            <v>416</v>
          </cell>
          <cell r="K121">
            <v>821</v>
          </cell>
        </row>
        <row r="122">
          <cell r="H122" t="str">
            <v>105105-HOSPITAL COMBARBALA</v>
          </cell>
          <cell r="I122">
            <v>189</v>
          </cell>
          <cell r="J122">
            <v>194</v>
          </cell>
          <cell r="K122">
            <v>383</v>
          </cell>
        </row>
        <row r="123">
          <cell r="H123" t="str">
            <v>105433-P.S.R. SAN LORENZO</v>
          </cell>
          <cell r="I123">
            <v>4</v>
          </cell>
          <cell r="J123">
            <v>3</v>
          </cell>
          <cell r="K123">
            <v>7</v>
          </cell>
        </row>
        <row r="124">
          <cell r="H124" t="str">
            <v>105434-P.S.R. SAN MARCOS</v>
          </cell>
          <cell r="I124">
            <v>26</v>
          </cell>
          <cell r="J124">
            <v>26</v>
          </cell>
          <cell r="K124">
            <v>52</v>
          </cell>
        </row>
        <row r="125">
          <cell r="H125" t="str">
            <v>105441-P.S.R. MANQUEHUA</v>
          </cell>
          <cell r="I125">
            <v>16</v>
          </cell>
          <cell r="J125">
            <v>18</v>
          </cell>
          <cell r="K125">
            <v>34</v>
          </cell>
        </row>
        <row r="126">
          <cell r="H126" t="str">
            <v xml:space="preserve">105459-P.S.R. BARRANCAS                </v>
          </cell>
          <cell r="I126">
            <v>12</v>
          </cell>
          <cell r="J126">
            <v>21</v>
          </cell>
          <cell r="K126">
            <v>33</v>
          </cell>
        </row>
        <row r="127">
          <cell r="H127" t="str">
            <v>105460-P.S.R. COGOTI 18</v>
          </cell>
          <cell r="I127">
            <v>41</v>
          </cell>
          <cell r="J127">
            <v>41</v>
          </cell>
          <cell r="K127">
            <v>82</v>
          </cell>
        </row>
        <row r="128">
          <cell r="H128" t="str">
            <v>105461-P.S.R. EL HUACHO</v>
          </cell>
          <cell r="I128">
            <v>8</v>
          </cell>
          <cell r="J128">
            <v>8</v>
          </cell>
          <cell r="K128">
            <v>16</v>
          </cell>
        </row>
        <row r="129">
          <cell r="H129" t="str">
            <v>105462-P.S.R. EL SAUCE</v>
          </cell>
          <cell r="I129">
            <v>13</v>
          </cell>
          <cell r="J129">
            <v>14</v>
          </cell>
          <cell r="K129">
            <v>27</v>
          </cell>
        </row>
        <row r="130">
          <cell r="H130" t="str">
            <v>105463-P.S.R. QUILITAPIA</v>
          </cell>
          <cell r="I130">
            <v>38</v>
          </cell>
          <cell r="J130">
            <v>24</v>
          </cell>
          <cell r="K130">
            <v>62</v>
          </cell>
        </row>
        <row r="131">
          <cell r="H131" t="str">
            <v>105464-P.S.R. LA LIGUA</v>
          </cell>
          <cell r="I131">
            <v>17</v>
          </cell>
          <cell r="J131">
            <v>22</v>
          </cell>
          <cell r="K131">
            <v>39</v>
          </cell>
        </row>
        <row r="132">
          <cell r="H132" t="str">
            <v>105465-P.S.R. RAMADILLA</v>
          </cell>
          <cell r="I132">
            <v>15</v>
          </cell>
          <cell r="J132">
            <v>16</v>
          </cell>
          <cell r="K132">
            <v>31</v>
          </cell>
        </row>
        <row r="133">
          <cell r="H133" t="str">
            <v>105466-P.S.R. VALLE HERMOSO</v>
          </cell>
          <cell r="I133">
            <v>13</v>
          </cell>
          <cell r="J133">
            <v>16</v>
          </cell>
          <cell r="K133">
            <v>29</v>
          </cell>
        </row>
        <row r="134">
          <cell r="H134" t="str">
            <v>105490-P.S.R. EL DURAZNO</v>
          </cell>
          <cell r="I134">
            <v>13</v>
          </cell>
          <cell r="J134">
            <v>13</v>
          </cell>
          <cell r="K134">
            <v>26</v>
          </cell>
        </row>
        <row r="135">
          <cell r="H135" t="str">
            <v>04304-MONTE PATRIA</v>
          </cell>
          <cell r="I135">
            <v>781</v>
          </cell>
          <cell r="J135">
            <v>823</v>
          </cell>
          <cell r="K135">
            <v>1604</v>
          </cell>
        </row>
        <row r="136">
          <cell r="H136" t="str">
            <v>105307-CES. RURAL MONTE PATRIA</v>
          </cell>
          <cell r="I136">
            <v>202</v>
          </cell>
          <cell r="J136">
            <v>208</v>
          </cell>
          <cell r="K136">
            <v>410</v>
          </cell>
        </row>
        <row r="137">
          <cell r="H137" t="str">
            <v>105311-CES. RURAL CHAÑARAL ALTO</v>
          </cell>
          <cell r="I137">
            <v>150</v>
          </cell>
          <cell r="J137">
            <v>153</v>
          </cell>
          <cell r="K137">
            <v>303</v>
          </cell>
        </row>
        <row r="138">
          <cell r="H138" t="str">
            <v>105312-CES. RURAL CAREN</v>
          </cell>
          <cell r="I138">
            <v>92</v>
          </cell>
          <cell r="J138">
            <v>91</v>
          </cell>
          <cell r="K138">
            <v>183</v>
          </cell>
        </row>
        <row r="139">
          <cell r="H139" t="str">
            <v>105318-CES. RURAL EL PALQUI</v>
          </cell>
          <cell r="I139">
            <v>199</v>
          </cell>
          <cell r="J139">
            <v>202</v>
          </cell>
          <cell r="K139">
            <v>401</v>
          </cell>
        </row>
        <row r="140">
          <cell r="H140" t="str">
            <v>105425-P.S.R. CHILECITO</v>
          </cell>
          <cell r="I140">
            <v>10</v>
          </cell>
          <cell r="J140">
            <v>21</v>
          </cell>
          <cell r="K140">
            <v>31</v>
          </cell>
        </row>
        <row r="141">
          <cell r="H141" t="str">
            <v>105427-P.S.R. HACIENDA VALDIVIA</v>
          </cell>
          <cell r="I141">
            <v>18</v>
          </cell>
          <cell r="J141">
            <v>18</v>
          </cell>
          <cell r="K141">
            <v>36</v>
          </cell>
        </row>
        <row r="142">
          <cell r="H142" t="str">
            <v>105428-P.S.R. HUATULAME</v>
          </cell>
          <cell r="I142">
            <v>17</v>
          </cell>
          <cell r="J142">
            <v>17</v>
          </cell>
          <cell r="K142">
            <v>34</v>
          </cell>
        </row>
        <row r="143">
          <cell r="H143" t="str">
            <v>105430-P.S.R. MIALQUI</v>
          </cell>
          <cell r="I143">
            <v>14</v>
          </cell>
          <cell r="J143">
            <v>25</v>
          </cell>
          <cell r="K143">
            <v>39</v>
          </cell>
        </row>
        <row r="144">
          <cell r="H144" t="str">
            <v>105431-P.S.R. PEDREGAL</v>
          </cell>
          <cell r="I144">
            <v>20</v>
          </cell>
          <cell r="J144">
            <v>27</v>
          </cell>
          <cell r="K144">
            <v>47</v>
          </cell>
        </row>
        <row r="145">
          <cell r="H145" t="str">
            <v>105432-P.S.R. RAPEL</v>
          </cell>
          <cell r="I145">
            <v>24</v>
          </cell>
          <cell r="J145">
            <v>29</v>
          </cell>
          <cell r="K145">
            <v>53</v>
          </cell>
        </row>
        <row r="146">
          <cell r="H146" t="str">
            <v>105435-P.S.R. TULAHUEN</v>
          </cell>
          <cell r="I146">
            <v>18</v>
          </cell>
          <cell r="J146">
            <v>16</v>
          </cell>
          <cell r="K146">
            <v>34</v>
          </cell>
        </row>
        <row r="147">
          <cell r="H147" t="str">
            <v>105436-P.S.R. EL MAITEN</v>
          </cell>
          <cell r="I147">
            <v>13</v>
          </cell>
          <cell r="J147">
            <v>12</v>
          </cell>
          <cell r="K147">
            <v>25</v>
          </cell>
        </row>
        <row r="148">
          <cell r="H148" t="str">
            <v>105489-P.S.R. RAMADAS DE TULAHUEN</v>
          </cell>
          <cell r="I148">
            <v>4</v>
          </cell>
          <cell r="J148">
            <v>4</v>
          </cell>
          <cell r="K148">
            <v>8</v>
          </cell>
        </row>
        <row r="149">
          <cell r="H149" t="str">
            <v>04304-PUNITAQUI</v>
          </cell>
          <cell r="I149">
            <v>365</v>
          </cell>
          <cell r="J149">
            <v>251</v>
          </cell>
          <cell r="K149">
            <v>616</v>
          </cell>
        </row>
        <row r="150">
          <cell r="H150" t="str">
            <v>105308-CES. RURAL PUNITAQUI</v>
          </cell>
          <cell r="I150">
            <v>314</v>
          </cell>
          <cell r="J150">
            <v>199</v>
          </cell>
          <cell r="K150">
            <v>513</v>
          </cell>
        </row>
        <row r="151">
          <cell r="H151" t="str">
            <v>105440-P.S.R. DIVISADERO</v>
          </cell>
          <cell r="I151">
            <v>39</v>
          </cell>
          <cell r="J151">
            <v>41</v>
          </cell>
          <cell r="K151">
            <v>80</v>
          </cell>
        </row>
        <row r="152">
          <cell r="H152" t="str">
            <v>105442-P.S.R. SAN PEDRO DE QUILES</v>
          </cell>
          <cell r="I152">
            <v>6</v>
          </cell>
          <cell r="J152">
            <v>6</v>
          </cell>
          <cell r="K152">
            <v>12</v>
          </cell>
        </row>
        <row r="153">
          <cell r="H153" t="str">
            <v xml:space="preserve">105508-P.S.R. EL PARRAL DE QUILES  </v>
          </cell>
          <cell r="I153">
            <v>6</v>
          </cell>
          <cell r="J153">
            <v>5</v>
          </cell>
          <cell r="K153">
            <v>11</v>
          </cell>
        </row>
        <row r="154">
          <cell r="H154" t="str">
            <v>04305-RIO HURTADO</v>
          </cell>
          <cell r="I154">
            <v>149</v>
          </cell>
          <cell r="J154">
            <v>159</v>
          </cell>
          <cell r="K154">
            <v>308</v>
          </cell>
        </row>
        <row r="155">
          <cell r="H155" t="str">
            <v>105310-CES. RURAL PICHASCA</v>
          </cell>
          <cell r="I155">
            <v>57</v>
          </cell>
          <cell r="J155">
            <v>60</v>
          </cell>
          <cell r="K155">
            <v>117</v>
          </cell>
        </row>
        <row r="156">
          <cell r="H156" t="str">
            <v>105409-P.S.R. EL CHAÑAR</v>
          </cell>
          <cell r="I156">
            <v>9</v>
          </cell>
          <cell r="J156">
            <v>9</v>
          </cell>
          <cell r="K156">
            <v>18</v>
          </cell>
        </row>
        <row r="157">
          <cell r="H157" t="str">
            <v>105410-P.S.R. HURTADO</v>
          </cell>
          <cell r="I157">
            <v>16</v>
          </cell>
          <cell r="J157">
            <v>16</v>
          </cell>
          <cell r="K157">
            <v>32</v>
          </cell>
        </row>
        <row r="158">
          <cell r="H158" t="str">
            <v>105411-P.S.R. LAS BREAS</v>
          </cell>
          <cell r="I158">
            <v>8</v>
          </cell>
          <cell r="J158">
            <v>11</v>
          </cell>
          <cell r="K158">
            <v>19</v>
          </cell>
        </row>
        <row r="159">
          <cell r="H159" t="str">
            <v>105413-P.S.R. SAMO ALTO</v>
          </cell>
          <cell r="I159">
            <v>28</v>
          </cell>
          <cell r="J159">
            <v>32</v>
          </cell>
          <cell r="K159">
            <v>60</v>
          </cell>
        </row>
        <row r="160">
          <cell r="H160" t="str">
            <v>105414-P.S.R. SERON</v>
          </cell>
          <cell r="I160">
            <v>23</v>
          </cell>
          <cell r="J160">
            <v>22</v>
          </cell>
          <cell r="K160">
            <v>45</v>
          </cell>
        </row>
        <row r="161">
          <cell r="H161" t="str">
            <v>105503-P.S.R. TABAQUEROS</v>
          </cell>
          <cell r="I161">
            <v>8</v>
          </cell>
          <cell r="J161">
            <v>9</v>
          </cell>
          <cell r="K161">
            <v>17</v>
          </cell>
        </row>
        <row r="162">
          <cell r="H162" t="str">
            <v>Total general</v>
          </cell>
          <cell r="I162">
            <v>15072</v>
          </cell>
          <cell r="J162">
            <v>15451</v>
          </cell>
          <cell r="K162">
            <v>30523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  <cell r="AE3" t="str">
            <v>Suma de Total</v>
          </cell>
          <cell r="AF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  <cell r="AE4" t="str">
            <v>Etiquetas de fila</v>
          </cell>
          <cell r="AF4">
            <v>1</v>
          </cell>
          <cell r="AG4">
            <v>2</v>
          </cell>
          <cell r="AH4">
            <v>3</v>
          </cell>
          <cell r="AI4">
            <v>4</v>
          </cell>
          <cell r="AJ4">
            <v>5</v>
          </cell>
          <cell r="AK4">
            <v>6</v>
          </cell>
          <cell r="AL4">
            <v>7</v>
          </cell>
          <cell r="AM4">
            <v>8</v>
          </cell>
          <cell r="AN4">
            <v>9</v>
          </cell>
          <cell r="AO4">
            <v>10</v>
          </cell>
          <cell r="AP4">
            <v>11</v>
          </cell>
          <cell r="AQ4">
            <v>12</v>
          </cell>
          <cell r="AR4" t="str">
            <v>Total general</v>
          </cell>
        </row>
        <row r="5">
          <cell r="H5" t="str">
            <v>04101-LA SERENA</v>
          </cell>
          <cell r="I5">
            <v>68</v>
          </cell>
          <cell r="J5">
            <v>45</v>
          </cell>
          <cell r="K5">
            <v>70</v>
          </cell>
          <cell r="L5">
            <v>74</v>
          </cell>
          <cell r="M5">
            <v>59</v>
          </cell>
          <cell r="N5">
            <v>49</v>
          </cell>
          <cell r="O5">
            <v>88</v>
          </cell>
          <cell r="P5">
            <v>48</v>
          </cell>
          <cell r="Q5">
            <v>62</v>
          </cell>
          <cell r="R5">
            <v>59</v>
          </cell>
          <cell r="S5">
            <v>44</v>
          </cell>
          <cell r="T5">
            <v>42</v>
          </cell>
          <cell r="U5">
            <v>708</v>
          </cell>
          <cell r="AE5" t="str">
            <v>04101-LA SERENA</v>
          </cell>
          <cell r="AF5">
            <v>7</v>
          </cell>
          <cell r="AG5">
            <v>2</v>
          </cell>
          <cell r="AH5">
            <v>20</v>
          </cell>
          <cell r="AI5">
            <v>16</v>
          </cell>
          <cell r="AJ5">
            <v>23</v>
          </cell>
          <cell r="AK5">
            <v>87</v>
          </cell>
          <cell r="AL5">
            <v>21</v>
          </cell>
          <cell r="AM5">
            <v>26</v>
          </cell>
          <cell r="AN5">
            <v>23</v>
          </cell>
          <cell r="AO5">
            <v>6</v>
          </cell>
          <cell r="AP5">
            <v>18</v>
          </cell>
          <cell r="AQ5">
            <v>106</v>
          </cell>
          <cell r="AR5">
            <v>355</v>
          </cell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3</v>
          </cell>
          <cell r="Q6">
            <v>7</v>
          </cell>
          <cell r="R6">
            <v>4</v>
          </cell>
          <cell r="S6">
            <v>1</v>
          </cell>
          <cell r="T6">
            <v>3</v>
          </cell>
          <cell r="U6">
            <v>83</v>
          </cell>
          <cell r="AE6" t="str">
            <v>105300-CES. CARDENAL CARO</v>
          </cell>
          <cell r="AF6">
            <v>1</v>
          </cell>
          <cell r="AG6">
            <v>0</v>
          </cell>
          <cell r="AH6">
            <v>5</v>
          </cell>
          <cell r="AI6">
            <v>3</v>
          </cell>
          <cell r="AJ6">
            <v>1</v>
          </cell>
          <cell r="AK6">
            <v>26</v>
          </cell>
          <cell r="AL6">
            <v>0</v>
          </cell>
          <cell r="AM6"/>
          <cell r="AN6">
            <v>1</v>
          </cell>
          <cell r="AO6">
            <v>1</v>
          </cell>
          <cell r="AP6">
            <v>2</v>
          </cell>
          <cell r="AQ6">
            <v>0</v>
          </cell>
          <cell r="AR6">
            <v>40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2</v>
          </cell>
          <cell r="Q7">
            <v>15</v>
          </cell>
          <cell r="R7">
            <v>5</v>
          </cell>
          <cell r="S7">
            <v>6</v>
          </cell>
          <cell r="T7">
            <v>9</v>
          </cell>
          <cell r="U7">
            <v>107</v>
          </cell>
          <cell r="AE7" t="str">
            <v>105301-CES. LAS COMPAÑIAS</v>
          </cell>
          <cell r="AF7">
            <v>4</v>
          </cell>
          <cell r="AG7">
            <v>0</v>
          </cell>
          <cell r="AH7">
            <v>13</v>
          </cell>
          <cell r="AI7">
            <v>6</v>
          </cell>
          <cell r="AJ7">
            <v>12</v>
          </cell>
          <cell r="AK7">
            <v>8</v>
          </cell>
          <cell r="AL7">
            <v>17</v>
          </cell>
          <cell r="AM7">
            <v>7</v>
          </cell>
          <cell r="AN7">
            <v>12</v>
          </cell>
          <cell r="AO7">
            <v>3</v>
          </cell>
          <cell r="AP7">
            <v>8</v>
          </cell>
          <cell r="AQ7">
            <v>15</v>
          </cell>
          <cell r="AR7">
            <v>105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15</v>
          </cell>
          <cell r="Q8">
            <v>13</v>
          </cell>
          <cell r="R8">
            <v>14</v>
          </cell>
          <cell r="S8">
            <v>10</v>
          </cell>
          <cell r="T8">
            <v>13</v>
          </cell>
          <cell r="U8">
            <v>149</v>
          </cell>
          <cell r="AE8" t="str">
            <v>105302-CES. PEDRO AGUIRRE C.</v>
          </cell>
          <cell r="AF8">
            <v>1</v>
          </cell>
          <cell r="AG8">
            <v>2</v>
          </cell>
          <cell r="AH8">
            <v>2</v>
          </cell>
          <cell r="AI8">
            <v>2</v>
          </cell>
          <cell r="AJ8">
            <v>10</v>
          </cell>
          <cell r="AK8">
            <v>18</v>
          </cell>
          <cell r="AL8">
            <v>2</v>
          </cell>
          <cell r="AM8">
            <v>3</v>
          </cell>
          <cell r="AN8">
            <v>4</v>
          </cell>
          <cell r="AO8">
            <v>2</v>
          </cell>
          <cell r="AP8">
            <v>8</v>
          </cell>
          <cell r="AQ8">
            <v>11</v>
          </cell>
          <cell r="AR8">
            <v>65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N9"/>
          <cell r="O9">
            <v>22</v>
          </cell>
          <cell r="P9">
            <v>6</v>
          </cell>
          <cell r="Q9">
            <v>7</v>
          </cell>
          <cell r="R9">
            <v>13</v>
          </cell>
          <cell r="S9">
            <v>8</v>
          </cell>
          <cell r="T9">
            <v>2</v>
          </cell>
          <cell r="U9">
            <v>117</v>
          </cell>
          <cell r="AE9" t="str">
            <v>105313-CES. SCHAFFHAUSER</v>
          </cell>
          <cell r="AF9"/>
          <cell r="AG9"/>
          <cell r="AH9"/>
          <cell r="AI9"/>
          <cell r="AJ9"/>
          <cell r="AK9"/>
          <cell r="AL9"/>
          <cell r="AM9"/>
          <cell r="AN9"/>
          <cell r="AO9"/>
          <cell r="AP9"/>
          <cell r="AQ9">
            <v>56</v>
          </cell>
          <cell r="AR9">
            <v>56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14</v>
          </cell>
          <cell r="Q10">
            <v>10</v>
          </cell>
          <cell r="R10">
            <v>15</v>
          </cell>
          <cell r="S10">
            <v>9</v>
          </cell>
          <cell r="T10">
            <v>2</v>
          </cell>
          <cell r="U10">
            <v>121</v>
          </cell>
          <cell r="AE10" t="str">
            <v>105319-CES. CARDENAL R.S.H.</v>
          </cell>
          <cell r="AF10"/>
          <cell r="AG10"/>
          <cell r="AH10"/>
          <cell r="AI10">
            <v>3</v>
          </cell>
          <cell r="AJ10"/>
          <cell r="AK10">
            <v>31</v>
          </cell>
          <cell r="AL10"/>
          <cell r="AM10">
            <v>16</v>
          </cell>
          <cell r="AN10">
            <v>1</v>
          </cell>
          <cell r="AO10"/>
          <cell r="AP10">
            <v>0</v>
          </cell>
          <cell r="AQ10">
            <v>17</v>
          </cell>
          <cell r="AR10">
            <v>68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7</v>
          </cell>
          <cell r="Q11">
            <v>8</v>
          </cell>
          <cell r="R11">
            <v>5</v>
          </cell>
          <cell r="S11">
            <v>5</v>
          </cell>
          <cell r="T11">
            <v>7</v>
          </cell>
          <cell r="U11">
            <v>79</v>
          </cell>
          <cell r="AE11" t="str">
            <v>105325-CESFAM JUAN PABLO II</v>
          </cell>
          <cell r="AF11">
            <v>1</v>
          </cell>
          <cell r="AG11"/>
          <cell r="AH11"/>
          <cell r="AI11"/>
          <cell r="AJ11"/>
          <cell r="AK11">
            <v>3</v>
          </cell>
          <cell r="AL11"/>
          <cell r="AM11"/>
          <cell r="AN11"/>
          <cell r="AO11"/>
          <cell r="AP11"/>
          <cell r="AQ11">
            <v>5</v>
          </cell>
          <cell r="AR11">
            <v>9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/>
          <cell r="N12">
            <v>1</v>
          </cell>
          <cell r="O12">
            <v>2</v>
          </cell>
          <cell r="P12">
            <v>0</v>
          </cell>
          <cell r="Q12">
            <v>0</v>
          </cell>
          <cell r="R12">
            <v>1</v>
          </cell>
          <cell r="S12">
            <v>4</v>
          </cell>
          <cell r="T12">
            <v>0</v>
          </cell>
          <cell r="U12">
            <v>13</v>
          </cell>
          <cell r="AE12" t="str">
            <v xml:space="preserve">105400-P.S.R. ALGARROBITO            </v>
          </cell>
          <cell r="AF12">
            <v>0</v>
          </cell>
          <cell r="AG12"/>
          <cell r="AH12"/>
          <cell r="AI12"/>
          <cell r="AJ12"/>
          <cell r="AK12"/>
          <cell r="AL12"/>
          <cell r="AM12"/>
          <cell r="AN12"/>
          <cell r="AO12"/>
          <cell r="AP12"/>
          <cell r="AQ12">
            <v>2</v>
          </cell>
          <cell r="AR12">
            <v>2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/>
          <cell r="N13">
            <v>1</v>
          </cell>
          <cell r="O13">
            <v>1</v>
          </cell>
          <cell r="P13"/>
          <cell r="Q13"/>
          <cell r="R13"/>
          <cell r="S13"/>
          <cell r="T13"/>
          <cell r="U13">
            <v>4</v>
          </cell>
          <cell r="AE13" t="str">
            <v>105700-CECOF VILLA EL INDIO</v>
          </cell>
          <cell r="AF13"/>
          <cell r="AG13"/>
          <cell r="AH13"/>
          <cell r="AI13">
            <v>0</v>
          </cell>
          <cell r="AJ13"/>
          <cell r="AK13">
            <v>0</v>
          </cell>
          <cell r="AL13">
            <v>0</v>
          </cell>
          <cell r="AM13">
            <v>0</v>
          </cell>
          <cell r="AN13"/>
          <cell r="AO13"/>
          <cell r="AP13"/>
          <cell r="AQ13"/>
          <cell r="AR13">
            <v>0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/>
          <cell r="N14">
            <v>1</v>
          </cell>
          <cell r="O14">
            <v>0</v>
          </cell>
          <cell r="P14">
            <v>1</v>
          </cell>
          <cell r="Q14">
            <v>0</v>
          </cell>
          <cell r="R14"/>
          <cell r="S14"/>
          <cell r="T14">
            <v>0</v>
          </cell>
          <cell r="U14">
            <v>2</v>
          </cell>
          <cell r="AE14" t="str">
            <v>105701-CECOF VILLA ALEMANIA</v>
          </cell>
          <cell r="AF14">
            <v>0</v>
          </cell>
          <cell r="AG14"/>
          <cell r="AH14">
            <v>0</v>
          </cell>
          <cell r="AI14">
            <v>0</v>
          </cell>
          <cell r="AJ14"/>
          <cell r="AK14">
            <v>1</v>
          </cell>
          <cell r="AL14">
            <v>2</v>
          </cell>
          <cell r="AM14"/>
          <cell r="AN14"/>
          <cell r="AO14"/>
          <cell r="AP14"/>
          <cell r="AQ14"/>
          <cell r="AR14">
            <v>3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0</v>
          </cell>
          <cell r="P15">
            <v>0</v>
          </cell>
          <cell r="Q15"/>
          <cell r="R15"/>
          <cell r="S15"/>
          <cell r="T15">
            <v>0</v>
          </cell>
          <cell r="U15">
            <v>0</v>
          </cell>
          <cell r="AE15" t="str">
            <v>105702-CECOF VILLA LAMBERT</v>
          </cell>
          <cell r="AF15"/>
          <cell r="AG15"/>
          <cell r="AH15">
            <v>0</v>
          </cell>
          <cell r="AI15">
            <v>2</v>
          </cell>
          <cell r="AJ15"/>
          <cell r="AK15"/>
          <cell r="AL15"/>
          <cell r="AM15"/>
          <cell r="AN15">
            <v>5</v>
          </cell>
          <cell r="AO15"/>
          <cell r="AP15"/>
          <cell r="AQ15"/>
          <cell r="AR15">
            <v>7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0</v>
          </cell>
          <cell r="Q16">
            <v>2</v>
          </cell>
          <cell r="R16">
            <v>1</v>
          </cell>
          <cell r="S16"/>
          <cell r="T16">
            <v>1</v>
          </cell>
          <cell r="U16">
            <v>11</v>
          </cell>
          <cell r="AE16" t="str">
            <v>04102-COQUIMBO</v>
          </cell>
          <cell r="AF16">
            <v>8</v>
          </cell>
          <cell r="AG16">
            <v>2</v>
          </cell>
          <cell r="AH16">
            <v>7</v>
          </cell>
          <cell r="AI16">
            <v>11</v>
          </cell>
          <cell r="AJ16">
            <v>16</v>
          </cell>
          <cell r="AK16">
            <v>12</v>
          </cell>
          <cell r="AL16">
            <v>9</v>
          </cell>
          <cell r="AM16">
            <v>12</v>
          </cell>
          <cell r="AN16">
            <v>14</v>
          </cell>
          <cell r="AO16">
            <v>16</v>
          </cell>
          <cell r="AP16">
            <v>4</v>
          </cell>
          <cell r="AQ16">
            <v>22</v>
          </cell>
          <cell r="AR16">
            <v>133</v>
          </cell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P17"/>
          <cell r="Q17"/>
          <cell r="R17"/>
          <cell r="S17">
            <v>0</v>
          </cell>
          <cell r="T17"/>
          <cell r="U17">
            <v>7</v>
          </cell>
          <cell r="AE17" t="str">
            <v>105303-CES. SAN JUAN</v>
          </cell>
          <cell r="AF17">
            <v>0</v>
          </cell>
          <cell r="AG17"/>
          <cell r="AH17">
            <v>0</v>
          </cell>
          <cell r="AI17"/>
          <cell r="AJ17">
            <v>0</v>
          </cell>
          <cell r="AK17">
            <v>0</v>
          </cell>
          <cell r="AL17">
            <v>2</v>
          </cell>
          <cell r="AM17">
            <v>0</v>
          </cell>
          <cell r="AN17">
            <v>1</v>
          </cell>
          <cell r="AO17">
            <v>2</v>
          </cell>
          <cell r="AP17">
            <v>0</v>
          </cell>
          <cell r="AQ17">
            <v>0</v>
          </cell>
          <cell r="AR17">
            <v>5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L18"/>
          <cell r="M18">
            <v>0</v>
          </cell>
          <cell r="N18">
            <v>1</v>
          </cell>
          <cell r="O18">
            <v>3</v>
          </cell>
          <cell r="P18"/>
          <cell r="Q18"/>
          <cell r="R18">
            <v>1</v>
          </cell>
          <cell r="S18">
            <v>0</v>
          </cell>
          <cell r="T18">
            <v>2</v>
          </cell>
          <cell r="U18">
            <v>11</v>
          </cell>
          <cell r="AE18" t="str">
            <v>105304-CES. SANTA CECILIA</v>
          </cell>
          <cell r="AF18">
            <v>1</v>
          </cell>
          <cell r="AG18">
            <v>0</v>
          </cell>
          <cell r="AH18">
            <v>1</v>
          </cell>
          <cell r="AI18">
            <v>4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2</v>
          </cell>
          <cell r="AR18">
            <v>8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1</v>
          </cell>
          <cell r="T19">
            <v>3</v>
          </cell>
          <cell r="U19">
            <v>4</v>
          </cell>
          <cell r="AE19" t="str">
            <v>105305-CES. TIERRAS BLANCAS</v>
          </cell>
          <cell r="AF19">
            <v>4</v>
          </cell>
          <cell r="AG19">
            <v>2</v>
          </cell>
          <cell r="AH19">
            <v>3</v>
          </cell>
          <cell r="AI19">
            <v>3</v>
          </cell>
          <cell r="AJ19">
            <v>10</v>
          </cell>
          <cell r="AK19">
            <v>2</v>
          </cell>
          <cell r="AL19">
            <v>6</v>
          </cell>
          <cell r="AM19">
            <v>9</v>
          </cell>
          <cell r="AN19">
            <v>11</v>
          </cell>
          <cell r="AO19">
            <v>2</v>
          </cell>
          <cell r="AP19">
            <v>3</v>
          </cell>
          <cell r="AQ19">
            <v>5</v>
          </cell>
          <cell r="AR19">
            <v>60</v>
          </cell>
        </row>
        <row r="20">
          <cell r="H20" t="str">
            <v>04102-COQUIMBO</v>
          </cell>
          <cell r="I20">
            <v>113</v>
          </cell>
          <cell r="J20">
            <v>61</v>
          </cell>
          <cell r="K20">
            <v>63</v>
          </cell>
          <cell r="L20">
            <v>45</v>
          </cell>
          <cell r="M20">
            <v>73</v>
          </cell>
          <cell r="N20">
            <v>56</v>
          </cell>
          <cell r="O20">
            <v>74</v>
          </cell>
          <cell r="P20">
            <v>108</v>
          </cell>
          <cell r="Q20">
            <v>59</v>
          </cell>
          <cell r="R20">
            <v>90</v>
          </cell>
          <cell r="S20">
            <v>67</v>
          </cell>
          <cell r="T20">
            <v>54</v>
          </cell>
          <cell r="U20">
            <v>863</v>
          </cell>
          <cell r="AE20" t="str">
            <v>105321-CES. RURAL  TONGOY</v>
          </cell>
          <cell r="AF20"/>
          <cell r="AG20"/>
          <cell r="AH20">
            <v>0</v>
          </cell>
          <cell r="AI20">
            <v>0</v>
          </cell>
          <cell r="AJ20"/>
          <cell r="AK20"/>
          <cell r="AL20"/>
          <cell r="AM20">
            <v>0</v>
          </cell>
          <cell r="AN20"/>
          <cell r="AO20">
            <v>0</v>
          </cell>
          <cell r="AP20">
            <v>1</v>
          </cell>
          <cell r="AQ20">
            <v>0</v>
          </cell>
          <cell r="AR20">
            <v>1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22</v>
          </cell>
          <cell r="Q21">
            <v>13</v>
          </cell>
          <cell r="R21">
            <v>12</v>
          </cell>
          <cell r="S21">
            <v>11</v>
          </cell>
          <cell r="T21">
            <v>11</v>
          </cell>
          <cell r="U21">
            <v>140</v>
          </cell>
          <cell r="AE21" t="str">
            <v>105323-CES. DR. SERGIO AGUILAR</v>
          </cell>
          <cell r="AF21">
            <v>1</v>
          </cell>
          <cell r="AG21"/>
          <cell r="AH21">
            <v>3</v>
          </cell>
          <cell r="AI21">
            <v>4</v>
          </cell>
          <cell r="AJ21">
            <v>2</v>
          </cell>
          <cell r="AK21">
            <v>10</v>
          </cell>
          <cell r="AL21">
            <v>0</v>
          </cell>
          <cell r="AM21">
            <v>0</v>
          </cell>
          <cell r="AN21">
            <v>0</v>
          </cell>
          <cell r="AO21">
            <v>2</v>
          </cell>
          <cell r="AP21"/>
          <cell r="AQ21">
            <v>14</v>
          </cell>
          <cell r="AR21">
            <v>36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15</v>
          </cell>
          <cell r="Q22">
            <v>12</v>
          </cell>
          <cell r="R22">
            <v>13</v>
          </cell>
          <cell r="S22">
            <v>18</v>
          </cell>
          <cell r="T22">
            <v>8</v>
          </cell>
          <cell r="U22">
            <v>125</v>
          </cell>
          <cell r="AE22" t="str">
            <v xml:space="preserve">105404-P.S.R. EL TANGUE                         </v>
          </cell>
          <cell r="AF22"/>
          <cell r="AG22"/>
          <cell r="AH22"/>
          <cell r="AI22"/>
          <cell r="AJ22">
            <v>0</v>
          </cell>
          <cell r="AK22"/>
          <cell r="AL22"/>
          <cell r="AM22"/>
          <cell r="AN22"/>
          <cell r="AO22"/>
          <cell r="AP22"/>
          <cell r="AQ22"/>
          <cell r="AR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38</v>
          </cell>
          <cell r="Q23">
            <v>17</v>
          </cell>
          <cell r="R23">
            <v>31</v>
          </cell>
          <cell r="S23">
            <v>20</v>
          </cell>
          <cell r="T23">
            <v>25</v>
          </cell>
          <cell r="U23">
            <v>329</v>
          </cell>
          <cell r="AE23" t="str">
            <v>105405-P.S.R. GUANAQUEROS</v>
          </cell>
          <cell r="AF23"/>
          <cell r="AG23"/>
          <cell r="AH23"/>
          <cell r="AI23"/>
          <cell r="AJ23"/>
          <cell r="AK23"/>
          <cell r="AL23">
            <v>0</v>
          </cell>
          <cell r="AM23"/>
          <cell r="AN23"/>
          <cell r="AO23"/>
          <cell r="AP23"/>
          <cell r="AQ23">
            <v>1</v>
          </cell>
          <cell r="AR23">
            <v>1</v>
          </cell>
        </row>
        <row r="24">
          <cell r="H24" t="str">
            <v>105321-CES. RURAL  TONGOY</v>
          </cell>
          <cell r="I24">
            <v>6</v>
          </cell>
          <cell r="J24"/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4</v>
          </cell>
          <cell r="Q24">
            <v>1</v>
          </cell>
          <cell r="R24">
            <v>0</v>
          </cell>
          <cell r="S24">
            <v>1</v>
          </cell>
          <cell r="T24">
            <v>1</v>
          </cell>
          <cell r="U24">
            <v>16</v>
          </cell>
          <cell r="AE24" t="str">
            <v>105406-P.S.R. PAN DE AZUCAR</v>
          </cell>
          <cell r="AF24">
            <v>2</v>
          </cell>
          <cell r="AG24">
            <v>0</v>
          </cell>
          <cell r="AH24"/>
          <cell r="AI24">
            <v>0</v>
          </cell>
          <cell r="AJ24">
            <v>4</v>
          </cell>
          <cell r="AK24"/>
          <cell r="AL24">
            <v>0</v>
          </cell>
          <cell r="AM24">
            <v>1</v>
          </cell>
          <cell r="AN24">
            <v>1</v>
          </cell>
          <cell r="AO24">
            <v>1</v>
          </cell>
          <cell r="AP24">
            <v>0</v>
          </cell>
          <cell r="AQ24">
            <v>0</v>
          </cell>
          <cell r="AR24">
            <v>9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16</v>
          </cell>
          <cell r="Q25">
            <v>6</v>
          </cell>
          <cell r="R25">
            <v>21</v>
          </cell>
          <cell r="S25">
            <v>12</v>
          </cell>
          <cell r="T25">
            <v>5</v>
          </cell>
          <cell r="U25">
            <v>163</v>
          </cell>
          <cell r="AE25" t="str">
            <v>105705-CECOF EL ALBA</v>
          </cell>
          <cell r="AF25"/>
          <cell r="AG25"/>
          <cell r="AH25">
            <v>0</v>
          </cell>
          <cell r="AI25"/>
          <cell r="AJ25"/>
          <cell r="AK25"/>
          <cell r="AL25">
            <v>0</v>
          </cell>
          <cell r="AM25">
            <v>0</v>
          </cell>
          <cell r="AN25">
            <v>1</v>
          </cell>
          <cell r="AO25"/>
          <cell r="AP25">
            <v>0</v>
          </cell>
          <cell r="AQ25">
            <v>0</v>
          </cell>
          <cell r="AR25">
            <v>1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1</v>
          </cell>
          <cell r="N26"/>
          <cell r="O26"/>
          <cell r="P26"/>
          <cell r="Q26"/>
          <cell r="R26">
            <v>1</v>
          </cell>
          <cell r="S26"/>
          <cell r="T26"/>
          <cell r="U26">
            <v>2</v>
          </cell>
          <cell r="AE26" t="str">
            <v>200273-CECOF PUNTA MIRA</v>
          </cell>
          <cell r="AF26"/>
          <cell r="AG26"/>
          <cell r="AH26"/>
          <cell r="AI26"/>
          <cell r="AJ26"/>
          <cell r="AK26"/>
          <cell r="AL26">
            <v>1</v>
          </cell>
          <cell r="AM26">
            <v>2</v>
          </cell>
          <cell r="AN26">
            <v>0</v>
          </cell>
          <cell r="AO26">
            <v>9</v>
          </cell>
          <cell r="AP26">
            <v>0</v>
          </cell>
          <cell r="AQ26"/>
          <cell r="AR26">
            <v>12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0</v>
          </cell>
          <cell r="L27">
            <v>1</v>
          </cell>
          <cell r="M27"/>
          <cell r="N27"/>
          <cell r="O27">
            <v>1</v>
          </cell>
          <cell r="P27">
            <v>0</v>
          </cell>
          <cell r="Q27">
            <v>1</v>
          </cell>
          <cell r="R27"/>
          <cell r="S27"/>
          <cell r="T27"/>
          <cell r="U27">
            <v>4</v>
          </cell>
          <cell r="AE27" t="str">
            <v>04103-ANDACOLLO</v>
          </cell>
          <cell r="AF27">
            <v>3</v>
          </cell>
          <cell r="AG27">
            <v>1</v>
          </cell>
          <cell r="AH27">
            <v>1</v>
          </cell>
          <cell r="AI27">
            <v>3</v>
          </cell>
          <cell r="AJ27">
            <v>0</v>
          </cell>
          <cell r="AK27">
            <v>3</v>
          </cell>
          <cell r="AL27">
            <v>1</v>
          </cell>
          <cell r="AM27">
            <v>1</v>
          </cell>
          <cell r="AN27">
            <v>3</v>
          </cell>
          <cell r="AO27">
            <v>4</v>
          </cell>
          <cell r="AP27">
            <v>5</v>
          </cell>
          <cell r="AQ27">
            <v>3</v>
          </cell>
          <cell r="AR27">
            <v>28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3</v>
          </cell>
          <cell r="P28">
            <v>8</v>
          </cell>
          <cell r="Q28">
            <v>5</v>
          </cell>
          <cell r="R28">
            <v>7</v>
          </cell>
          <cell r="S28">
            <v>2</v>
          </cell>
          <cell r="T28">
            <v>2</v>
          </cell>
          <cell r="U28">
            <v>43</v>
          </cell>
          <cell r="AE28" t="str">
            <v>105106-HOSPITAL ANDACOLLO</v>
          </cell>
          <cell r="AF28">
            <v>3</v>
          </cell>
          <cell r="AG28">
            <v>1</v>
          </cell>
          <cell r="AH28">
            <v>1</v>
          </cell>
          <cell r="AI28">
            <v>3</v>
          </cell>
          <cell r="AJ28">
            <v>0</v>
          </cell>
          <cell r="AK28">
            <v>3</v>
          </cell>
          <cell r="AL28">
            <v>1</v>
          </cell>
          <cell r="AM28">
            <v>1</v>
          </cell>
          <cell r="AN28">
            <v>3</v>
          </cell>
          <cell r="AO28">
            <v>4</v>
          </cell>
          <cell r="AP28">
            <v>5</v>
          </cell>
          <cell r="AQ28">
            <v>3</v>
          </cell>
          <cell r="AR28">
            <v>28</v>
          </cell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2</v>
          </cell>
          <cell r="P29">
            <v>0</v>
          </cell>
          <cell r="Q29"/>
          <cell r="R29"/>
          <cell r="S29"/>
          <cell r="T29"/>
          <cell r="U29">
            <v>2</v>
          </cell>
          <cell r="AE29" t="str">
            <v>04104-LA HIGUERA</v>
          </cell>
          <cell r="AF29"/>
          <cell r="AG29"/>
          <cell r="AH29"/>
          <cell r="AI29"/>
          <cell r="AJ29"/>
          <cell r="AK29">
            <v>1</v>
          </cell>
          <cell r="AL29"/>
          <cell r="AM29"/>
          <cell r="AN29"/>
          <cell r="AO29"/>
          <cell r="AP29">
            <v>0</v>
          </cell>
          <cell r="AQ29"/>
          <cell r="AR29">
            <v>1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L30"/>
          <cell r="M30">
            <v>2</v>
          </cell>
          <cell r="N30">
            <v>1</v>
          </cell>
          <cell r="O30">
            <v>0</v>
          </cell>
          <cell r="P30">
            <v>2</v>
          </cell>
          <cell r="Q30">
            <v>3</v>
          </cell>
          <cell r="R30">
            <v>3</v>
          </cell>
          <cell r="S30">
            <v>0</v>
          </cell>
          <cell r="T30">
            <v>0</v>
          </cell>
          <cell r="U30">
            <v>18</v>
          </cell>
          <cell r="AE30" t="str">
            <v>105314-CES. LA HIGUERA</v>
          </cell>
          <cell r="AF30"/>
          <cell r="AG30"/>
          <cell r="AH30"/>
          <cell r="AI30"/>
          <cell r="AJ30"/>
          <cell r="AK30"/>
          <cell r="AL30"/>
          <cell r="AM30"/>
          <cell r="AN30"/>
          <cell r="AO30"/>
          <cell r="AP30">
            <v>0</v>
          </cell>
          <cell r="AQ30"/>
          <cell r="AR30">
            <v>0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K31"/>
          <cell r="L31"/>
          <cell r="M31"/>
          <cell r="N31">
            <v>1</v>
          </cell>
          <cell r="O31">
            <v>2</v>
          </cell>
          <cell r="P31">
            <v>3</v>
          </cell>
          <cell r="Q31">
            <v>1</v>
          </cell>
          <cell r="R31">
            <v>2</v>
          </cell>
          <cell r="S31">
            <v>3</v>
          </cell>
          <cell r="T31">
            <v>2</v>
          </cell>
          <cell r="U31">
            <v>21</v>
          </cell>
          <cell r="AE31" t="str">
            <v xml:space="preserve">105500-P.S.R. CALETA HORNOS        </v>
          </cell>
          <cell r="AF31"/>
          <cell r="AG31"/>
          <cell r="AH31"/>
          <cell r="AI31"/>
          <cell r="AJ31"/>
          <cell r="AK31">
            <v>0</v>
          </cell>
          <cell r="AL31"/>
          <cell r="AM31"/>
          <cell r="AN31"/>
          <cell r="AO31"/>
          <cell r="AP31"/>
          <cell r="AQ31"/>
          <cell r="AR31">
            <v>0</v>
          </cell>
        </row>
        <row r="32">
          <cell r="H32" t="str">
            <v>04103-ANDACOLLO</v>
          </cell>
          <cell r="I32">
            <v>6</v>
          </cell>
          <cell r="J32">
            <v>3</v>
          </cell>
          <cell r="K32">
            <v>5</v>
          </cell>
          <cell r="L32">
            <v>4</v>
          </cell>
          <cell r="M32">
            <v>4</v>
          </cell>
          <cell r="N32">
            <v>3</v>
          </cell>
          <cell r="O32">
            <v>5</v>
          </cell>
          <cell r="P32">
            <v>6</v>
          </cell>
          <cell r="Q32">
            <v>3</v>
          </cell>
          <cell r="R32">
            <v>6</v>
          </cell>
          <cell r="S32">
            <v>7</v>
          </cell>
          <cell r="T32">
            <v>5</v>
          </cell>
          <cell r="U32">
            <v>57</v>
          </cell>
          <cell r="AE32" t="str">
            <v>105506-P.S.R. EL TRAPICHE</v>
          </cell>
          <cell r="AF32"/>
          <cell r="AG32"/>
          <cell r="AH32"/>
          <cell r="AI32"/>
          <cell r="AJ32"/>
          <cell r="AK32">
            <v>1</v>
          </cell>
          <cell r="AL32"/>
          <cell r="AM32"/>
          <cell r="AN32"/>
          <cell r="AO32"/>
          <cell r="AP32"/>
          <cell r="AQ32"/>
          <cell r="AR32">
            <v>1</v>
          </cell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5</v>
          </cell>
          <cell r="L33">
            <v>4</v>
          </cell>
          <cell r="M33">
            <v>4</v>
          </cell>
          <cell r="N33">
            <v>3</v>
          </cell>
          <cell r="O33">
            <v>5</v>
          </cell>
          <cell r="P33">
            <v>6</v>
          </cell>
          <cell r="Q33">
            <v>3</v>
          </cell>
          <cell r="R33">
            <v>6</v>
          </cell>
          <cell r="S33">
            <v>7</v>
          </cell>
          <cell r="T33">
            <v>5</v>
          </cell>
          <cell r="U33">
            <v>57</v>
          </cell>
          <cell r="AE33" t="str">
            <v>04105-PAIHUANO</v>
          </cell>
          <cell r="AF33"/>
          <cell r="AG33"/>
          <cell r="AH33">
            <v>0</v>
          </cell>
          <cell r="AI33"/>
          <cell r="AJ33"/>
          <cell r="AK33"/>
          <cell r="AL33"/>
          <cell r="AM33"/>
          <cell r="AN33"/>
          <cell r="AO33">
            <v>1</v>
          </cell>
          <cell r="AP33"/>
          <cell r="AQ33"/>
          <cell r="AR33">
            <v>1</v>
          </cell>
        </row>
        <row r="34">
          <cell r="H34" t="str">
            <v>04104-LA HIGUERA</v>
          </cell>
          <cell r="I34">
            <v>0</v>
          </cell>
          <cell r="J34"/>
          <cell r="K34"/>
          <cell r="L34"/>
          <cell r="M34">
            <v>3</v>
          </cell>
          <cell r="N34">
            <v>3</v>
          </cell>
          <cell r="O34"/>
          <cell r="P34"/>
          <cell r="Q34">
            <v>0</v>
          </cell>
          <cell r="R34">
            <v>5</v>
          </cell>
          <cell r="S34">
            <v>0</v>
          </cell>
          <cell r="T34">
            <v>2</v>
          </cell>
          <cell r="U34">
            <v>13</v>
          </cell>
          <cell r="AE34" t="str">
            <v>105306-CES. PAIHUANO</v>
          </cell>
          <cell r="AF34"/>
          <cell r="AG34"/>
          <cell r="AH34">
            <v>0</v>
          </cell>
          <cell r="AI34"/>
          <cell r="AJ34"/>
          <cell r="AK34"/>
          <cell r="AL34"/>
          <cell r="AM34"/>
          <cell r="AN34"/>
          <cell r="AO34">
            <v>1</v>
          </cell>
          <cell r="AP34"/>
          <cell r="AQ34"/>
          <cell r="AR34">
            <v>1</v>
          </cell>
        </row>
        <row r="35">
          <cell r="H35" t="str">
            <v>105314-CES. LA HIGUERA</v>
          </cell>
          <cell r="I35"/>
          <cell r="J35"/>
          <cell r="K35"/>
          <cell r="L35"/>
          <cell r="M35">
            <v>1</v>
          </cell>
          <cell r="N35">
            <v>2</v>
          </cell>
          <cell r="O35"/>
          <cell r="P35"/>
          <cell r="Q35">
            <v>0</v>
          </cell>
          <cell r="R35">
            <v>2</v>
          </cell>
          <cell r="S35">
            <v>0</v>
          </cell>
          <cell r="T35">
            <v>0</v>
          </cell>
          <cell r="U35">
            <v>5</v>
          </cell>
          <cell r="AE35" t="str">
            <v>04106-VICUÑA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/>
          <cell r="AN35">
            <v>0</v>
          </cell>
          <cell r="AO35">
            <v>0</v>
          </cell>
          <cell r="AP35">
            <v>0</v>
          </cell>
          <cell r="AQ35"/>
          <cell r="AR35">
            <v>0</v>
          </cell>
        </row>
        <row r="36">
          <cell r="H36" t="str">
            <v xml:space="preserve">105500-P.S.R. CALETA HORNOS        </v>
          </cell>
          <cell r="I36">
            <v>0</v>
          </cell>
          <cell r="J36"/>
          <cell r="K36"/>
          <cell r="L36"/>
          <cell r="M36">
            <v>1</v>
          </cell>
          <cell r="N36"/>
          <cell r="O36"/>
          <cell r="P36"/>
          <cell r="Q36"/>
          <cell r="R36"/>
          <cell r="S36">
            <v>0</v>
          </cell>
          <cell r="T36">
            <v>0</v>
          </cell>
          <cell r="U36">
            <v>1</v>
          </cell>
          <cell r="AE36" t="str">
            <v>105107-HOSPITAL VICUÑA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/>
          <cell r="AN36">
            <v>0</v>
          </cell>
          <cell r="AO36">
            <v>0</v>
          </cell>
          <cell r="AP36">
            <v>0</v>
          </cell>
          <cell r="AQ36"/>
          <cell r="AR36">
            <v>0</v>
          </cell>
        </row>
        <row r="37">
          <cell r="H37" t="str">
            <v>105505-P.S.R. LOS CHOROS</v>
          </cell>
          <cell r="I37"/>
          <cell r="J37"/>
          <cell r="K37"/>
          <cell r="L37"/>
          <cell r="M37">
            <v>1</v>
          </cell>
          <cell r="N37">
            <v>1</v>
          </cell>
          <cell r="O37"/>
          <cell r="P37"/>
          <cell r="Q37"/>
          <cell r="R37">
            <v>0</v>
          </cell>
          <cell r="S37"/>
          <cell r="T37"/>
          <cell r="U37">
            <v>2</v>
          </cell>
          <cell r="AE37" t="str">
            <v>105467-P.S.R. DIAGUITAS</v>
          </cell>
          <cell r="AF37"/>
          <cell r="AG37"/>
          <cell r="AH37">
            <v>0</v>
          </cell>
          <cell r="AI37"/>
          <cell r="AJ37"/>
          <cell r="AK37"/>
          <cell r="AL37"/>
          <cell r="AM37"/>
          <cell r="AN37"/>
          <cell r="AO37"/>
          <cell r="AP37"/>
          <cell r="AQ37"/>
          <cell r="AR37">
            <v>0</v>
          </cell>
        </row>
        <row r="38">
          <cell r="H38" t="str">
            <v>105506-P.S.R. EL TRAPICHE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>
            <v>3</v>
          </cell>
          <cell r="S38"/>
          <cell r="T38">
            <v>2</v>
          </cell>
          <cell r="U38">
            <v>5</v>
          </cell>
          <cell r="AE38" t="str">
            <v>105469-P.S.R. EL TAMBO</v>
          </cell>
          <cell r="AF38"/>
          <cell r="AG38"/>
          <cell r="AH38"/>
          <cell r="AI38"/>
          <cell r="AJ38"/>
          <cell r="AK38"/>
          <cell r="AL38"/>
          <cell r="AM38"/>
          <cell r="AN38">
            <v>0</v>
          </cell>
          <cell r="AO38"/>
          <cell r="AP38"/>
          <cell r="AQ38"/>
          <cell r="AR38">
            <v>0</v>
          </cell>
        </row>
        <row r="39">
          <cell r="H39" t="str">
            <v>04105-PAIHUANO</v>
          </cell>
          <cell r="I39"/>
          <cell r="J39"/>
          <cell r="K39">
            <v>0</v>
          </cell>
          <cell r="L39"/>
          <cell r="M39"/>
          <cell r="N39"/>
          <cell r="O39">
            <v>2</v>
          </cell>
          <cell r="P39"/>
          <cell r="Q39">
            <v>2</v>
          </cell>
          <cell r="R39">
            <v>7</v>
          </cell>
          <cell r="S39"/>
          <cell r="T39"/>
          <cell r="U39">
            <v>11</v>
          </cell>
          <cell r="AE39" t="str">
            <v>105509-P.S.R. GUALLIGUAICA</v>
          </cell>
          <cell r="AF39"/>
          <cell r="AG39"/>
          <cell r="AH39"/>
          <cell r="AI39"/>
          <cell r="AJ39">
            <v>0</v>
          </cell>
          <cell r="AK39"/>
          <cell r="AL39"/>
          <cell r="AM39"/>
          <cell r="AN39"/>
          <cell r="AO39"/>
          <cell r="AP39"/>
          <cell r="AQ39"/>
          <cell r="AR39">
            <v>0</v>
          </cell>
        </row>
        <row r="40">
          <cell r="H40" t="str">
            <v>105306-CES. PAIHUANO</v>
          </cell>
          <cell r="I40"/>
          <cell r="J40"/>
          <cell r="K40">
            <v>0</v>
          </cell>
          <cell r="L40"/>
          <cell r="M40"/>
          <cell r="N40"/>
          <cell r="O40">
            <v>2</v>
          </cell>
          <cell r="P40"/>
          <cell r="Q40">
            <v>2</v>
          </cell>
          <cell r="R40">
            <v>2</v>
          </cell>
          <cell r="S40"/>
          <cell r="T40"/>
          <cell r="U40">
            <v>6</v>
          </cell>
          <cell r="AE40" t="str">
            <v>04201-ILLAPEL</v>
          </cell>
          <cell r="AF40">
            <v>4</v>
          </cell>
          <cell r="AG40">
            <v>3</v>
          </cell>
          <cell r="AH40">
            <v>6</v>
          </cell>
          <cell r="AI40">
            <v>0</v>
          </cell>
          <cell r="AJ40">
            <v>4</v>
          </cell>
          <cell r="AK40">
            <v>1</v>
          </cell>
          <cell r="AL40">
            <v>1</v>
          </cell>
          <cell r="AM40">
            <v>4</v>
          </cell>
          <cell r="AN40">
            <v>1</v>
          </cell>
          <cell r="AO40">
            <v>3</v>
          </cell>
          <cell r="AP40">
            <v>16</v>
          </cell>
          <cell r="AQ40">
            <v>0</v>
          </cell>
          <cell r="AR40">
            <v>43</v>
          </cell>
        </row>
        <row r="41">
          <cell r="H41" t="str">
            <v>105475-P.S.R. HORCON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>
            <v>1</v>
          </cell>
          <cell r="S41"/>
          <cell r="T41"/>
          <cell r="U41">
            <v>1</v>
          </cell>
          <cell r="AE41" t="str">
            <v>105103-HOSPITAL ILLAPEL</v>
          </cell>
          <cell r="AF41">
            <v>4</v>
          </cell>
          <cell r="AG41">
            <v>3</v>
          </cell>
          <cell r="AH41">
            <v>6</v>
          </cell>
          <cell r="AI41">
            <v>0</v>
          </cell>
          <cell r="AJ41">
            <v>4</v>
          </cell>
          <cell r="AK41">
            <v>1</v>
          </cell>
          <cell r="AL41">
            <v>1</v>
          </cell>
          <cell r="AM41">
            <v>4</v>
          </cell>
          <cell r="AN41">
            <v>1</v>
          </cell>
          <cell r="AO41">
            <v>3</v>
          </cell>
          <cell r="AP41">
            <v>16</v>
          </cell>
          <cell r="AQ41"/>
          <cell r="AR41">
            <v>43</v>
          </cell>
        </row>
        <row r="42">
          <cell r="H42" t="str">
            <v>105476-P.S.R. MONTE GRANDE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>
            <v>2</v>
          </cell>
          <cell r="S42"/>
          <cell r="T42"/>
          <cell r="U42">
            <v>2</v>
          </cell>
          <cell r="AE42" t="str">
            <v xml:space="preserve">105443-P.S.R. CARCAMO                   </v>
          </cell>
          <cell r="AF42"/>
          <cell r="AG42"/>
          <cell r="AH42"/>
          <cell r="AI42"/>
          <cell r="AJ42"/>
          <cell r="AK42"/>
          <cell r="AL42">
            <v>0</v>
          </cell>
          <cell r="AM42">
            <v>0</v>
          </cell>
          <cell r="AN42"/>
          <cell r="AO42"/>
          <cell r="AP42"/>
          <cell r="AQ42"/>
          <cell r="AR42">
            <v>0</v>
          </cell>
        </row>
        <row r="43">
          <cell r="H43" t="str">
            <v>105477-P.S.R. PISCO ELQUI</v>
          </cell>
          <cell r="I43"/>
          <cell r="J43"/>
          <cell r="K43"/>
          <cell r="L43"/>
          <cell r="M43"/>
          <cell r="N43"/>
          <cell r="O43"/>
          <cell r="P43"/>
          <cell r="Q43"/>
          <cell r="R43">
            <v>2</v>
          </cell>
          <cell r="S43"/>
          <cell r="T43"/>
          <cell r="U43">
            <v>2</v>
          </cell>
          <cell r="AE43" t="str">
            <v>105444-P.S.R. HUINTIL</v>
          </cell>
          <cell r="AF43"/>
          <cell r="AG43"/>
          <cell r="AH43"/>
          <cell r="AI43">
            <v>0</v>
          </cell>
          <cell r="AJ43"/>
          <cell r="AK43"/>
          <cell r="AL43"/>
          <cell r="AM43"/>
          <cell r="AN43"/>
          <cell r="AO43">
            <v>0</v>
          </cell>
          <cell r="AP43">
            <v>0</v>
          </cell>
          <cell r="AQ43"/>
          <cell r="AR43">
            <v>0</v>
          </cell>
        </row>
        <row r="44">
          <cell r="H44" t="str">
            <v>04106-VICUÑA</v>
          </cell>
          <cell r="I44">
            <v>6</v>
          </cell>
          <cell r="J44">
            <v>2</v>
          </cell>
          <cell r="K44">
            <v>5</v>
          </cell>
          <cell r="L44">
            <v>6</v>
          </cell>
          <cell r="M44">
            <v>7</v>
          </cell>
          <cell r="N44">
            <v>6</v>
          </cell>
          <cell r="O44">
            <v>14</v>
          </cell>
          <cell r="P44">
            <v>6</v>
          </cell>
          <cell r="Q44">
            <v>13</v>
          </cell>
          <cell r="R44">
            <v>10</v>
          </cell>
          <cell r="S44">
            <v>10</v>
          </cell>
          <cell r="T44">
            <v>3</v>
          </cell>
          <cell r="U44">
            <v>88</v>
          </cell>
          <cell r="AE44" t="str">
            <v>105445-P.S.R. LIMAHUIDA</v>
          </cell>
          <cell r="AF44"/>
          <cell r="AG44"/>
          <cell r="AH44"/>
          <cell r="AI44"/>
          <cell r="AJ44">
            <v>0</v>
          </cell>
          <cell r="AK44"/>
          <cell r="AL44"/>
          <cell r="AM44"/>
          <cell r="AN44"/>
          <cell r="AO44"/>
          <cell r="AP44"/>
          <cell r="AQ44"/>
          <cell r="AR44">
            <v>0</v>
          </cell>
        </row>
        <row r="45">
          <cell r="H45" t="str">
            <v>105107-HOSPITAL VICUÑA</v>
          </cell>
          <cell r="I45">
            <v>3</v>
          </cell>
          <cell r="J45">
            <v>2</v>
          </cell>
          <cell r="K45">
            <v>4</v>
          </cell>
          <cell r="L45">
            <v>3</v>
          </cell>
          <cell r="M45">
            <v>3</v>
          </cell>
          <cell r="N45">
            <v>2</v>
          </cell>
          <cell r="O45">
            <v>9</v>
          </cell>
          <cell r="P45">
            <v>3</v>
          </cell>
          <cell r="Q45">
            <v>8</v>
          </cell>
          <cell r="R45">
            <v>8</v>
          </cell>
          <cell r="S45">
            <v>8</v>
          </cell>
          <cell r="T45">
            <v>2</v>
          </cell>
          <cell r="U45">
            <v>55</v>
          </cell>
          <cell r="AE45" t="str">
            <v>105448-P.S.R. SANTA VIRGINIA</v>
          </cell>
          <cell r="AF45"/>
          <cell r="AG45"/>
          <cell r="AH45"/>
          <cell r="AI45"/>
          <cell r="AJ45"/>
          <cell r="AK45"/>
          <cell r="AL45"/>
          <cell r="AM45">
            <v>0</v>
          </cell>
          <cell r="AN45"/>
          <cell r="AO45"/>
          <cell r="AP45"/>
          <cell r="AQ45"/>
          <cell r="AR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0</v>
          </cell>
          <cell r="M46">
            <v>2</v>
          </cell>
          <cell r="N46"/>
          <cell r="O46">
            <v>0</v>
          </cell>
          <cell r="P46">
            <v>2</v>
          </cell>
          <cell r="Q46">
            <v>0</v>
          </cell>
          <cell r="R46"/>
          <cell r="S46">
            <v>0</v>
          </cell>
          <cell r="T46">
            <v>1</v>
          </cell>
          <cell r="U46">
            <v>5</v>
          </cell>
          <cell r="AE46" t="str">
            <v>105485-P.S.R. PLAN DE HORNOS</v>
          </cell>
          <cell r="AF46"/>
          <cell r="AG46"/>
          <cell r="AH46">
            <v>0</v>
          </cell>
          <cell r="AI46"/>
          <cell r="AJ46"/>
          <cell r="AK46"/>
          <cell r="AL46"/>
          <cell r="AM46"/>
          <cell r="AN46"/>
          <cell r="AO46"/>
          <cell r="AP46"/>
          <cell r="AQ46"/>
          <cell r="AR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2</v>
          </cell>
          <cell r="M47">
            <v>0</v>
          </cell>
          <cell r="N47"/>
          <cell r="O47">
            <v>1</v>
          </cell>
          <cell r="P47"/>
          <cell r="Q47">
            <v>0</v>
          </cell>
          <cell r="R47"/>
          <cell r="S47">
            <v>0</v>
          </cell>
          <cell r="T47"/>
          <cell r="U47">
            <v>3</v>
          </cell>
          <cell r="AE47" t="str">
            <v>105487-P.S.R. CAÑAS UNO</v>
          </cell>
          <cell r="AF47"/>
          <cell r="AG47"/>
          <cell r="AH47">
            <v>0</v>
          </cell>
          <cell r="AI47"/>
          <cell r="AJ47"/>
          <cell r="AK47">
            <v>0</v>
          </cell>
          <cell r="AL47"/>
          <cell r="AM47"/>
          <cell r="AN47">
            <v>0</v>
          </cell>
          <cell r="AO47"/>
          <cell r="AP47"/>
          <cell r="AQ47"/>
          <cell r="AR47">
            <v>0</v>
          </cell>
        </row>
        <row r="48">
          <cell r="H48" t="str">
            <v>105469-P.S.R. EL TAMBO</v>
          </cell>
          <cell r="I48">
            <v>2</v>
          </cell>
          <cell r="J48"/>
          <cell r="K48"/>
          <cell r="L48">
            <v>1</v>
          </cell>
          <cell r="M48">
            <v>0</v>
          </cell>
          <cell r="N48">
            <v>1</v>
          </cell>
          <cell r="O48">
            <v>2</v>
          </cell>
          <cell r="P48">
            <v>0</v>
          </cell>
          <cell r="Q48">
            <v>2</v>
          </cell>
          <cell r="R48">
            <v>0</v>
          </cell>
          <cell r="S48"/>
          <cell r="T48"/>
          <cell r="U48">
            <v>8</v>
          </cell>
          <cell r="AE48" t="str">
            <v>105496-P.S.R. PINTACURA SUR</v>
          </cell>
          <cell r="AF48"/>
          <cell r="AG48">
            <v>0</v>
          </cell>
          <cell r="AH48"/>
          <cell r="AI48"/>
          <cell r="AJ48">
            <v>0</v>
          </cell>
          <cell r="AK48"/>
          <cell r="AL48">
            <v>0</v>
          </cell>
          <cell r="AM48"/>
          <cell r="AN48"/>
          <cell r="AO48"/>
          <cell r="AP48"/>
          <cell r="AQ48">
            <v>0</v>
          </cell>
          <cell r="AR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/>
          <cell r="R49"/>
          <cell r="S49"/>
          <cell r="T49"/>
          <cell r="U49">
            <v>0</v>
          </cell>
          <cell r="AE49" t="str">
            <v>105504-P.S.R. SOCAVON</v>
          </cell>
          <cell r="AF49"/>
          <cell r="AG49"/>
          <cell r="AH49"/>
          <cell r="AI49"/>
          <cell r="AJ49"/>
          <cell r="AK49"/>
          <cell r="AL49"/>
          <cell r="AM49"/>
          <cell r="AN49"/>
          <cell r="AO49"/>
          <cell r="AP49">
            <v>0</v>
          </cell>
          <cell r="AQ49"/>
          <cell r="AR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0</v>
          </cell>
          <cell r="N50"/>
          <cell r="O50"/>
          <cell r="P50"/>
          <cell r="Q50">
            <v>3</v>
          </cell>
          <cell r="R50"/>
          <cell r="S50"/>
          <cell r="T50"/>
          <cell r="U50">
            <v>3</v>
          </cell>
          <cell r="AE50" t="str">
            <v>04202-CANELA</v>
          </cell>
          <cell r="AF50">
            <v>0</v>
          </cell>
          <cell r="AG50">
            <v>0</v>
          </cell>
          <cell r="AH50">
            <v>1</v>
          </cell>
          <cell r="AI50">
            <v>0</v>
          </cell>
          <cell r="AJ50">
            <v>2</v>
          </cell>
          <cell r="AK50">
            <v>0</v>
          </cell>
          <cell r="AL50">
            <v>0</v>
          </cell>
          <cell r="AM50">
            <v>0</v>
          </cell>
          <cell r="AN50">
            <v>1</v>
          </cell>
          <cell r="AO50">
            <v>0</v>
          </cell>
          <cell r="AP50">
            <v>2</v>
          </cell>
          <cell r="AQ50">
            <v>1</v>
          </cell>
          <cell r="AR50">
            <v>7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1</v>
          </cell>
          <cell r="N51"/>
          <cell r="O51"/>
          <cell r="P51"/>
          <cell r="Q51"/>
          <cell r="R51"/>
          <cell r="S51"/>
          <cell r="T51"/>
          <cell r="U51">
            <v>1</v>
          </cell>
          <cell r="AE51" t="str">
            <v>105309-CES. RURAL CANELA</v>
          </cell>
          <cell r="AF51"/>
          <cell r="AG51">
            <v>0</v>
          </cell>
          <cell r="AH51">
            <v>1</v>
          </cell>
          <cell r="AI51">
            <v>0</v>
          </cell>
          <cell r="AJ51">
            <v>2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2</v>
          </cell>
          <cell r="AQ51"/>
          <cell r="AR51">
            <v>5</v>
          </cell>
        </row>
        <row r="52">
          <cell r="H52" t="str">
            <v>105473-P.S.R. TALCUNA</v>
          </cell>
          <cell r="I52">
            <v>0</v>
          </cell>
          <cell r="J52"/>
          <cell r="K52">
            <v>1</v>
          </cell>
          <cell r="L52"/>
          <cell r="M52">
            <v>0</v>
          </cell>
          <cell r="N52">
            <v>2</v>
          </cell>
          <cell r="O52">
            <v>2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/>
          <cell r="U52">
            <v>5</v>
          </cell>
          <cell r="AE52" t="str">
            <v xml:space="preserve">105450-P.S.R. MINCHA NORTE            </v>
          </cell>
          <cell r="AF52">
            <v>0</v>
          </cell>
          <cell r="AG52"/>
          <cell r="AH52"/>
          <cell r="AI52"/>
          <cell r="AJ52"/>
          <cell r="AK52"/>
          <cell r="AL52"/>
          <cell r="AM52">
            <v>0</v>
          </cell>
          <cell r="AN52"/>
          <cell r="AO52">
            <v>0</v>
          </cell>
          <cell r="AP52"/>
          <cell r="AQ52">
            <v>0</v>
          </cell>
          <cell r="AR52">
            <v>0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1</v>
          </cell>
          <cell r="Q53"/>
          <cell r="R53">
            <v>1</v>
          </cell>
          <cell r="S53">
            <v>2</v>
          </cell>
          <cell r="T53"/>
          <cell r="U53">
            <v>4</v>
          </cell>
          <cell r="AE53" t="str">
            <v>105451-P.S.R. AGUA FRIA</v>
          </cell>
          <cell r="AF53"/>
          <cell r="AG53"/>
          <cell r="AH53"/>
          <cell r="AI53"/>
          <cell r="AJ53"/>
          <cell r="AK53"/>
          <cell r="AL53"/>
          <cell r="AM53"/>
          <cell r="AN53">
            <v>0</v>
          </cell>
          <cell r="AO53"/>
          <cell r="AP53"/>
          <cell r="AQ53"/>
          <cell r="AR53">
            <v>0</v>
          </cell>
        </row>
        <row r="54">
          <cell r="H54" t="str">
            <v>105502-P.S.R. CALINGASTA</v>
          </cell>
          <cell r="I54">
            <v>1</v>
          </cell>
          <cell r="J54"/>
          <cell r="K54">
            <v>0</v>
          </cell>
          <cell r="L54">
            <v>0</v>
          </cell>
          <cell r="M54">
            <v>1</v>
          </cell>
          <cell r="N54">
            <v>1</v>
          </cell>
          <cell r="O54"/>
          <cell r="P54"/>
          <cell r="Q54">
            <v>0</v>
          </cell>
          <cell r="R54"/>
          <cell r="S54"/>
          <cell r="T54"/>
          <cell r="U54">
            <v>3</v>
          </cell>
          <cell r="AE54" t="str">
            <v>105483-P.S.R. LOS RULOS</v>
          </cell>
          <cell r="AF54"/>
          <cell r="AG54"/>
          <cell r="AH54"/>
          <cell r="AI54"/>
          <cell r="AJ54">
            <v>0</v>
          </cell>
          <cell r="AK54"/>
          <cell r="AL54"/>
          <cell r="AM54"/>
          <cell r="AN54">
            <v>1</v>
          </cell>
          <cell r="AO54"/>
          <cell r="AP54"/>
          <cell r="AQ54"/>
          <cell r="AR54">
            <v>1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0</v>
          </cell>
          <cell r="N55"/>
          <cell r="O55">
            <v>0</v>
          </cell>
          <cell r="P55"/>
          <cell r="Q55"/>
          <cell r="R55">
            <v>1</v>
          </cell>
          <cell r="S55"/>
          <cell r="T55"/>
          <cell r="U55">
            <v>1</v>
          </cell>
          <cell r="AE55" t="str">
            <v>105484-P.S.R. HUENTELAUQUEN</v>
          </cell>
          <cell r="AF55"/>
          <cell r="AG55"/>
          <cell r="AH55"/>
          <cell r="AI55">
            <v>0</v>
          </cell>
          <cell r="AJ55"/>
          <cell r="AK55"/>
          <cell r="AL55"/>
          <cell r="AM55"/>
          <cell r="AN55"/>
          <cell r="AO55"/>
          <cell r="AP55"/>
          <cell r="AQ55"/>
          <cell r="AR55">
            <v>0</v>
          </cell>
        </row>
        <row r="56">
          <cell r="H56" t="str">
            <v>04201-ILLAPEL</v>
          </cell>
          <cell r="I56">
            <v>5</v>
          </cell>
          <cell r="J56">
            <v>6</v>
          </cell>
          <cell r="K56">
            <v>3</v>
          </cell>
          <cell r="L56">
            <v>6</v>
          </cell>
          <cell r="M56">
            <v>16</v>
          </cell>
          <cell r="N56">
            <v>11</v>
          </cell>
          <cell r="O56">
            <v>11</v>
          </cell>
          <cell r="P56">
            <v>10</v>
          </cell>
          <cell r="Q56">
            <v>1</v>
          </cell>
          <cell r="R56">
            <v>15</v>
          </cell>
          <cell r="S56">
            <v>9</v>
          </cell>
          <cell r="T56">
            <v>0</v>
          </cell>
          <cell r="U56">
            <v>93</v>
          </cell>
          <cell r="AE56" t="str">
            <v>105493-P.S.R. MINCHA SUR</v>
          </cell>
          <cell r="AF56"/>
          <cell r="AG56">
            <v>0</v>
          </cell>
          <cell r="AH56"/>
          <cell r="AI56"/>
          <cell r="AJ56"/>
          <cell r="AK56">
            <v>0</v>
          </cell>
          <cell r="AL56">
            <v>0</v>
          </cell>
          <cell r="AM56"/>
          <cell r="AN56"/>
          <cell r="AO56"/>
          <cell r="AP56"/>
          <cell r="AQ56">
            <v>0</v>
          </cell>
          <cell r="AR56">
            <v>0</v>
          </cell>
        </row>
        <row r="57">
          <cell r="H57" t="str">
            <v>105103-HOSPITAL ILLAPEL</v>
          </cell>
          <cell r="I57">
            <v>5</v>
          </cell>
          <cell r="J57">
            <v>2</v>
          </cell>
          <cell r="K57">
            <v>1</v>
          </cell>
          <cell r="L57">
            <v>2</v>
          </cell>
          <cell r="M57">
            <v>5</v>
          </cell>
          <cell r="N57">
            <v>3</v>
          </cell>
          <cell r="O57">
            <v>2</v>
          </cell>
          <cell r="P57">
            <v>7</v>
          </cell>
          <cell r="Q57">
            <v>1</v>
          </cell>
          <cell r="R57">
            <v>13</v>
          </cell>
          <cell r="S57">
            <v>1</v>
          </cell>
          <cell r="T57"/>
          <cell r="U57">
            <v>42</v>
          </cell>
          <cell r="AE57" t="str">
            <v>105497-P.S.R. JABONERIA</v>
          </cell>
          <cell r="AF57"/>
          <cell r="AG57"/>
          <cell r="AH57"/>
          <cell r="AI57"/>
          <cell r="AJ57"/>
          <cell r="AK57"/>
          <cell r="AL57"/>
          <cell r="AM57"/>
          <cell r="AN57"/>
          <cell r="AO57"/>
          <cell r="AP57"/>
          <cell r="AQ57">
            <v>1</v>
          </cell>
          <cell r="AR57">
            <v>1</v>
          </cell>
        </row>
        <row r="58">
          <cell r="H58" t="str">
            <v>105326-CESFAM SAN RAFAEL</v>
          </cell>
          <cell r="I58">
            <v>0</v>
          </cell>
          <cell r="J58">
            <v>3</v>
          </cell>
          <cell r="K58">
            <v>0</v>
          </cell>
          <cell r="L58">
            <v>3</v>
          </cell>
          <cell r="M58">
            <v>6</v>
          </cell>
          <cell r="N58">
            <v>5</v>
          </cell>
          <cell r="O58">
            <v>6</v>
          </cell>
          <cell r="P58">
            <v>2</v>
          </cell>
          <cell r="Q58"/>
          <cell r="R58">
            <v>2</v>
          </cell>
          <cell r="S58">
            <v>4</v>
          </cell>
          <cell r="T58"/>
          <cell r="U58">
            <v>31</v>
          </cell>
          <cell r="AE58" t="str">
            <v>04203-LOS VILOS</v>
          </cell>
          <cell r="AF58">
            <v>3</v>
          </cell>
          <cell r="AG58">
            <v>6</v>
          </cell>
          <cell r="AH58">
            <v>5</v>
          </cell>
          <cell r="AI58"/>
          <cell r="AJ58">
            <v>2</v>
          </cell>
          <cell r="AK58">
            <v>1</v>
          </cell>
          <cell r="AL58">
            <v>3</v>
          </cell>
          <cell r="AM58">
            <v>8</v>
          </cell>
          <cell r="AN58">
            <v>8</v>
          </cell>
          <cell r="AO58">
            <v>6</v>
          </cell>
          <cell r="AP58">
            <v>8</v>
          </cell>
          <cell r="AQ58">
            <v>1</v>
          </cell>
          <cell r="AR58">
            <v>51</v>
          </cell>
        </row>
        <row r="59">
          <cell r="H59" t="str">
            <v xml:space="preserve">105443-P.S.R. CARCAMO                   </v>
          </cell>
          <cell r="I59"/>
          <cell r="J59"/>
          <cell r="K59">
            <v>1</v>
          </cell>
          <cell r="L59">
            <v>0</v>
          </cell>
          <cell r="M59"/>
          <cell r="N59"/>
          <cell r="O59">
            <v>0</v>
          </cell>
          <cell r="P59"/>
          <cell r="Q59">
            <v>0</v>
          </cell>
          <cell r="R59"/>
          <cell r="S59">
            <v>0</v>
          </cell>
          <cell r="T59"/>
          <cell r="U59">
            <v>1</v>
          </cell>
          <cell r="AE59" t="str">
            <v>105108-HOSPITAL LOS VILOS</v>
          </cell>
          <cell r="AF59">
            <v>3</v>
          </cell>
          <cell r="AG59">
            <v>6</v>
          </cell>
          <cell r="AH59">
            <v>5</v>
          </cell>
          <cell r="AI59"/>
          <cell r="AJ59">
            <v>2</v>
          </cell>
          <cell r="AK59"/>
          <cell r="AL59">
            <v>3</v>
          </cell>
          <cell r="AM59">
            <v>8</v>
          </cell>
          <cell r="AN59">
            <v>6</v>
          </cell>
          <cell r="AO59">
            <v>6</v>
          </cell>
          <cell r="AP59">
            <v>8</v>
          </cell>
          <cell r="AQ59">
            <v>1</v>
          </cell>
          <cell r="AR59">
            <v>48</v>
          </cell>
        </row>
        <row r="60">
          <cell r="H60" t="str">
            <v>105444-P.S.R. HUINTIL</v>
          </cell>
          <cell r="I60">
            <v>0</v>
          </cell>
          <cell r="J60"/>
          <cell r="K60"/>
          <cell r="L60">
            <v>1</v>
          </cell>
          <cell r="M60"/>
          <cell r="N60">
            <v>1</v>
          </cell>
          <cell r="O60"/>
          <cell r="P60"/>
          <cell r="Q60"/>
          <cell r="R60"/>
          <cell r="S60">
            <v>0</v>
          </cell>
          <cell r="T60"/>
          <cell r="U60">
            <v>2</v>
          </cell>
          <cell r="AE60" t="str">
            <v xml:space="preserve">105478-P.S.R. CAIMANES                   </v>
          </cell>
          <cell r="AF60"/>
          <cell r="AG60"/>
          <cell r="AH60">
            <v>0</v>
          </cell>
          <cell r="AI60"/>
          <cell r="AJ60"/>
          <cell r="AK60">
            <v>1</v>
          </cell>
          <cell r="AL60">
            <v>0</v>
          </cell>
          <cell r="AM60"/>
          <cell r="AN60">
            <v>0</v>
          </cell>
          <cell r="AO60"/>
          <cell r="AP60"/>
          <cell r="AQ60"/>
          <cell r="AR60">
            <v>1</v>
          </cell>
        </row>
        <row r="61">
          <cell r="H61" t="str">
            <v>105445-P.S.R. LIMAHUIDA</v>
          </cell>
          <cell r="I61"/>
          <cell r="J61">
            <v>1</v>
          </cell>
          <cell r="K61"/>
          <cell r="L61"/>
          <cell r="M61"/>
          <cell r="N61"/>
          <cell r="O61"/>
          <cell r="P61">
            <v>0</v>
          </cell>
          <cell r="Q61"/>
          <cell r="R61"/>
          <cell r="S61"/>
          <cell r="T61"/>
          <cell r="U61">
            <v>1</v>
          </cell>
          <cell r="AE61" t="str">
            <v>105479-P.S.R. GUANGUALI</v>
          </cell>
          <cell r="AF61"/>
          <cell r="AG61"/>
          <cell r="AH61"/>
          <cell r="AI61"/>
          <cell r="AJ61"/>
          <cell r="AK61"/>
          <cell r="AL61"/>
          <cell r="AM61"/>
          <cell r="AN61"/>
          <cell r="AO61"/>
          <cell r="AP61"/>
          <cell r="AQ61">
            <v>0</v>
          </cell>
          <cell r="AR61">
            <v>0</v>
          </cell>
        </row>
        <row r="62">
          <cell r="H62" t="str">
            <v>105448-P.S.R. SANTA VIRGINIA</v>
          </cell>
          <cell r="I62"/>
          <cell r="J62"/>
          <cell r="K62"/>
          <cell r="L62"/>
          <cell r="M62">
            <v>1</v>
          </cell>
          <cell r="N62">
            <v>1</v>
          </cell>
          <cell r="O62">
            <v>1</v>
          </cell>
          <cell r="P62"/>
          <cell r="Q62"/>
          <cell r="R62"/>
          <cell r="S62">
            <v>2</v>
          </cell>
          <cell r="T62"/>
          <cell r="U62">
            <v>5</v>
          </cell>
          <cell r="AE62" t="str">
            <v>105480-P.S.R. QUILIMARI</v>
          </cell>
          <cell r="AF62"/>
          <cell r="AG62">
            <v>0</v>
          </cell>
          <cell r="AH62"/>
          <cell r="AI62"/>
          <cell r="AJ62"/>
          <cell r="AK62"/>
          <cell r="AL62"/>
          <cell r="AM62"/>
          <cell r="AN62"/>
          <cell r="AO62"/>
          <cell r="AP62"/>
          <cell r="AQ62"/>
          <cell r="AR62">
            <v>0</v>
          </cell>
        </row>
        <row r="63">
          <cell r="H63" t="str">
            <v>105485-P.S.R. PLAN DE HORNOS</v>
          </cell>
          <cell r="I63"/>
          <cell r="J63"/>
          <cell r="K63">
            <v>1</v>
          </cell>
          <cell r="L63"/>
          <cell r="M63">
            <v>3</v>
          </cell>
          <cell r="N63"/>
          <cell r="O63">
            <v>2</v>
          </cell>
          <cell r="P63">
            <v>0</v>
          </cell>
          <cell r="Q63"/>
          <cell r="R63"/>
          <cell r="S63"/>
          <cell r="T63">
            <v>0</v>
          </cell>
          <cell r="U63">
            <v>6</v>
          </cell>
          <cell r="AE63" t="str">
            <v>105511-P.S.R. LOS CONDORES</v>
          </cell>
          <cell r="AF63"/>
          <cell r="AG63"/>
          <cell r="AH63"/>
          <cell r="AI63"/>
          <cell r="AJ63"/>
          <cell r="AK63"/>
          <cell r="AL63"/>
          <cell r="AM63"/>
          <cell r="AN63">
            <v>2</v>
          </cell>
          <cell r="AO63"/>
          <cell r="AP63"/>
          <cell r="AQ63"/>
          <cell r="AR63">
            <v>2</v>
          </cell>
        </row>
        <row r="64">
          <cell r="H64" t="str">
            <v>105487-P.S.R. CAÑAS UNO</v>
          </cell>
          <cell r="I64"/>
          <cell r="J64"/>
          <cell r="K64"/>
          <cell r="L64"/>
          <cell r="M64">
            <v>1</v>
          </cell>
          <cell r="N64">
            <v>0</v>
          </cell>
          <cell r="O64"/>
          <cell r="P64">
            <v>1</v>
          </cell>
          <cell r="Q64"/>
          <cell r="R64">
            <v>0</v>
          </cell>
          <cell r="S64">
            <v>0</v>
          </cell>
          <cell r="T64"/>
          <cell r="U64">
            <v>2</v>
          </cell>
          <cell r="AE64" t="str">
            <v>04204-SALAMANCA</v>
          </cell>
          <cell r="AF64">
            <v>0</v>
          </cell>
          <cell r="AG64">
            <v>4</v>
          </cell>
          <cell r="AH64">
            <v>8</v>
          </cell>
          <cell r="AI64">
            <v>1</v>
          </cell>
          <cell r="AJ64">
            <v>0</v>
          </cell>
          <cell r="AK64">
            <v>19</v>
          </cell>
          <cell r="AL64">
            <v>2</v>
          </cell>
          <cell r="AM64">
            <v>9</v>
          </cell>
          <cell r="AN64">
            <v>3</v>
          </cell>
          <cell r="AO64">
            <v>2</v>
          </cell>
          <cell r="AP64">
            <v>3</v>
          </cell>
          <cell r="AQ64">
            <v>13</v>
          </cell>
          <cell r="AR64">
            <v>64</v>
          </cell>
        </row>
        <row r="65">
          <cell r="H65" t="str">
            <v>105496-P.S.R. PINTACURA SUR</v>
          </cell>
          <cell r="I65">
            <v>0</v>
          </cell>
          <cell r="J65">
            <v>0</v>
          </cell>
          <cell r="K65">
            <v>0</v>
          </cell>
          <cell r="L65"/>
          <cell r="M65">
            <v>0</v>
          </cell>
          <cell r="N65">
            <v>1</v>
          </cell>
          <cell r="O65"/>
          <cell r="P65">
            <v>0</v>
          </cell>
          <cell r="Q65"/>
          <cell r="R65"/>
          <cell r="S65">
            <v>2</v>
          </cell>
          <cell r="T65"/>
          <cell r="U65">
            <v>3</v>
          </cell>
          <cell r="AE65" t="str">
            <v>105104-HOSPITAL SALAMANCA</v>
          </cell>
          <cell r="AF65"/>
          <cell r="AG65">
            <v>4</v>
          </cell>
          <cell r="AH65">
            <v>6</v>
          </cell>
          <cell r="AI65">
            <v>1</v>
          </cell>
          <cell r="AJ65">
            <v>0</v>
          </cell>
          <cell r="AK65">
            <v>18</v>
          </cell>
          <cell r="AL65">
            <v>1</v>
          </cell>
          <cell r="AM65">
            <v>3</v>
          </cell>
          <cell r="AN65">
            <v>2</v>
          </cell>
          <cell r="AO65">
            <v>1</v>
          </cell>
          <cell r="AP65">
            <v>2</v>
          </cell>
          <cell r="AQ65">
            <v>12</v>
          </cell>
          <cell r="AR65">
            <v>50</v>
          </cell>
        </row>
        <row r="66">
          <cell r="H66" t="str">
            <v>04202-CANELA</v>
          </cell>
          <cell r="I66">
            <v>3</v>
          </cell>
          <cell r="J66">
            <v>3</v>
          </cell>
          <cell r="K66">
            <v>0</v>
          </cell>
          <cell r="L66">
            <v>3</v>
          </cell>
          <cell r="M66">
            <v>5</v>
          </cell>
          <cell r="N66">
            <v>3</v>
          </cell>
          <cell r="O66">
            <v>2</v>
          </cell>
          <cell r="P66">
            <v>4</v>
          </cell>
          <cell r="Q66">
            <v>2</v>
          </cell>
          <cell r="R66">
            <v>2</v>
          </cell>
          <cell r="S66">
            <v>1</v>
          </cell>
          <cell r="T66">
            <v>3</v>
          </cell>
          <cell r="U66">
            <v>31</v>
          </cell>
          <cell r="AE66" t="str">
            <v xml:space="preserve">105452-P.S.R. CUNCUMEN                 </v>
          </cell>
          <cell r="AF66"/>
          <cell r="AG66">
            <v>0</v>
          </cell>
          <cell r="AH66">
            <v>1</v>
          </cell>
          <cell r="AI66">
            <v>0</v>
          </cell>
          <cell r="AJ66">
            <v>0</v>
          </cell>
          <cell r="AK66">
            <v>1</v>
          </cell>
          <cell r="AL66">
            <v>1</v>
          </cell>
          <cell r="AM66">
            <v>1</v>
          </cell>
          <cell r="AN66"/>
          <cell r="AO66">
            <v>0</v>
          </cell>
          <cell r="AP66">
            <v>1</v>
          </cell>
          <cell r="AQ66">
            <v>1</v>
          </cell>
          <cell r="AR66">
            <v>6</v>
          </cell>
        </row>
        <row r="67">
          <cell r="H67" t="str">
            <v>105309-CES. RURAL CANELA</v>
          </cell>
          <cell r="I67">
            <v>3</v>
          </cell>
          <cell r="J67">
            <v>3</v>
          </cell>
          <cell r="K67">
            <v>0</v>
          </cell>
          <cell r="L67">
            <v>1</v>
          </cell>
          <cell r="M67">
            <v>5</v>
          </cell>
          <cell r="N67">
            <v>3</v>
          </cell>
          <cell r="O67">
            <v>2</v>
          </cell>
          <cell r="P67">
            <v>2</v>
          </cell>
          <cell r="Q67">
            <v>2</v>
          </cell>
          <cell r="R67">
            <v>0</v>
          </cell>
          <cell r="S67">
            <v>1</v>
          </cell>
          <cell r="T67">
            <v>0</v>
          </cell>
          <cell r="U67">
            <v>22</v>
          </cell>
          <cell r="AE67" t="str">
            <v>105453-P.S.R. TRANQUILLA</v>
          </cell>
          <cell r="AF67"/>
          <cell r="AG67">
            <v>0</v>
          </cell>
          <cell r="AH67">
            <v>0</v>
          </cell>
          <cell r="AI67"/>
          <cell r="AJ67"/>
          <cell r="AK67"/>
          <cell r="AL67"/>
          <cell r="AM67">
            <v>0</v>
          </cell>
          <cell r="AN67"/>
          <cell r="AO67"/>
          <cell r="AP67"/>
          <cell r="AQ67"/>
          <cell r="AR67">
            <v>0</v>
          </cell>
        </row>
        <row r="68">
          <cell r="H68" t="str">
            <v xml:space="preserve">105450-P.S.R. MINCHA NORTE            </v>
          </cell>
          <cell r="I68">
            <v>0</v>
          </cell>
          <cell r="J68"/>
          <cell r="K68">
            <v>0</v>
          </cell>
          <cell r="L68"/>
          <cell r="M68"/>
          <cell r="N68">
            <v>0</v>
          </cell>
          <cell r="O68"/>
          <cell r="P68">
            <v>2</v>
          </cell>
          <cell r="Q68"/>
          <cell r="R68"/>
          <cell r="S68">
            <v>0</v>
          </cell>
          <cell r="T68"/>
          <cell r="U68">
            <v>2</v>
          </cell>
          <cell r="AE68" t="str">
            <v>105454-P.S.R. CUNLAGUA</v>
          </cell>
          <cell r="AF68"/>
          <cell r="AG68"/>
          <cell r="AH68">
            <v>0</v>
          </cell>
          <cell r="AI68"/>
          <cell r="AJ68"/>
          <cell r="AK68"/>
          <cell r="AL68"/>
          <cell r="AM68">
            <v>1</v>
          </cell>
          <cell r="AN68"/>
          <cell r="AO68">
            <v>0</v>
          </cell>
          <cell r="AP68"/>
          <cell r="AQ68"/>
          <cell r="AR68">
            <v>1</v>
          </cell>
        </row>
        <row r="69">
          <cell r="H69" t="str">
            <v>105451-P.S.R. AGUA FRIA</v>
          </cell>
          <cell r="I69"/>
          <cell r="J69"/>
          <cell r="K69"/>
          <cell r="L69">
            <v>2</v>
          </cell>
          <cell r="M69">
            <v>0</v>
          </cell>
          <cell r="N69">
            <v>0</v>
          </cell>
          <cell r="O69"/>
          <cell r="P69"/>
          <cell r="Q69"/>
          <cell r="R69">
            <v>1</v>
          </cell>
          <cell r="S69"/>
          <cell r="T69">
            <v>1</v>
          </cell>
          <cell r="U69">
            <v>4</v>
          </cell>
          <cell r="AE69" t="str">
            <v>105455-P.S.R. CHILLEPIN</v>
          </cell>
          <cell r="AF69">
            <v>0</v>
          </cell>
          <cell r="AG69"/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/>
          <cell r="AM69">
            <v>4</v>
          </cell>
          <cell r="AN69">
            <v>0</v>
          </cell>
          <cell r="AO69"/>
          <cell r="AP69"/>
          <cell r="AQ69"/>
          <cell r="AR69">
            <v>4</v>
          </cell>
        </row>
        <row r="70">
          <cell r="H70" t="str">
            <v>105483-P.S.R. LOS RULOS</v>
          </cell>
          <cell r="I70"/>
          <cell r="J70"/>
          <cell r="K70"/>
          <cell r="L70"/>
          <cell r="M70"/>
          <cell r="N70"/>
          <cell r="O70"/>
          <cell r="P70"/>
          <cell r="Q70"/>
          <cell r="R70"/>
          <cell r="S70"/>
          <cell r="T70">
            <v>1</v>
          </cell>
          <cell r="U70">
            <v>1</v>
          </cell>
          <cell r="AE70" t="str">
            <v>105456-P.S.R. LLIMPO</v>
          </cell>
          <cell r="AF70"/>
          <cell r="AG70"/>
          <cell r="AH70"/>
          <cell r="AI70"/>
          <cell r="AJ70"/>
          <cell r="AK70"/>
          <cell r="AL70"/>
          <cell r="AM70"/>
          <cell r="AN70"/>
          <cell r="AO70"/>
          <cell r="AP70"/>
          <cell r="AQ70">
            <v>0</v>
          </cell>
          <cell r="AR70">
            <v>0</v>
          </cell>
        </row>
        <row r="71">
          <cell r="H71" t="str">
            <v>105484-P.S.R. HUENTELAUQUEN</v>
          </cell>
          <cell r="I71"/>
          <cell r="J71"/>
          <cell r="K71">
            <v>0</v>
          </cell>
          <cell r="L71">
            <v>0</v>
          </cell>
          <cell r="M71"/>
          <cell r="N71"/>
          <cell r="O71"/>
          <cell r="P71"/>
          <cell r="Q71">
            <v>0</v>
          </cell>
          <cell r="R71">
            <v>1</v>
          </cell>
          <cell r="S71"/>
          <cell r="T71">
            <v>1</v>
          </cell>
          <cell r="U71">
            <v>2</v>
          </cell>
          <cell r="AE71" t="str">
            <v>105457-P.S.R. SAN AGUSTIN</v>
          </cell>
          <cell r="AF71">
            <v>0</v>
          </cell>
          <cell r="AG71">
            <v>0</v>
          </cell>
          <cell r="AH71"/>
          <cell r="AI71">
            <v>0</v>
          </cell>
          <cell r="AJ71"/>
          <cell r="AK71"/>
          <cell r="AL71"/>
          <cell r="AM71"/>
          <cell r="AN71"/>
          <cell r="AO71">
            <v>0</v>
          </cell>
          <cell r="AP71"/>
          <cell r="AQ71">
            <v>0</v>
          </cell>
          <cell r="AR71">
            <v>0</v>
          </cell>
        </row>
        <row r="72">
          <cell r="H72" t="str">
            <v>105488-P.S.R. ESPIRITU SANTO</v>
          </cell>
          <cell r="I72"/>
          <cell r="J72">
            <v>0</v>
          </cell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>
            <v>0</v>
          </cell>
          <cell r="AE72" t="str">
            <v>105458-P.S.R. TAHUINCO</v>
          </cell>
          <cell r="AF72"/>
          <cell r="AG72"/>
          <cell r="AH72">
            <v>1</v>
          </cell>
          <cell r="AI72"/>
          <cell r="AJ72"/>
          <cell r="AK72"/>
          <cell r="AL72"/>
          <cell r="AM72"/>
          <cell r="AN72"/>
          <cell r="AO72">
            <v>0</v>
          </cell>
          <cell r="AP72"/>
          <cell r="AQ72"/>
          <cell r="AR72">
            <v>1</v>
          </cell>
        </row>
        <row r="73">
          <cell r="H73" t="str">
            <v>105493-P.S.R. MINCHA SUR</v>
          </cell>
          <cell r="I73"/>
          <cell r="J73"/>
          <cell r="K73"/>
          <cell r="L73"/>
          <cell r="M73"/>
          <cell r="N73"/>
          <cell r="O73">
            <v>0</v>
          </cell>
          <cell r="P73"/>
          <cell r="Q73"/>
          <cell r="R73"/>
          <cell r="S73">
            <v>0</v>
          </cell>
          <cell r="T73"/>
          <cell r="U73">
            <v>0</v>
          </cell>
          <cell r="AE73" t="str">
            <v>105491-P.S.R. QUELEN BAJO</v>
          </cell>
          <cell r="AF73">
            <v>0</v>
          </cell>
          <cell r="AG73"/>
          <cell r="AH73"/>
          <cell r="AI73"/>
          <cell r="AJ73"/>
          <cell r="AK73"/>
          <cell r="AL73"/>
          <cell r="AM73"/>
          <cell r="AN73">
            <v>0</v>
          </cell>
          <cell r="AO73">
            <v>1</v>
          </cell>
          <cell r="AP73"/>
          <cell r="AQ73">
            <v>0</v>
          </cell>
          <cell r="AR73">
            <v>1</v>
          </cell>
        </row>
        <row r="74">
          <cell r="H74" t="str">
            <v>105497-P.S.R. JABONERIA</v>
          </cell>
          <cell r="I74"/>
          <cell r="J74"/>
          <cell r="K74"/>
          <cell r="L74"/>
          <cell r="M74"/>
          <cell r="N74"/>
          <cell r="O74">
            <v>0</v>
          </cell>
          <cell r="P74">
            <v>0</v>
          </cell>
          <cell r="Q74">
            <v>0</v>
          </cell>
          <cell r="R74"/>
          <cell r="S74"/>
          <cell r="T74"/>
          <cell r="U74">
            <v>0</v>
          </cell>
          <cell r="AE74" t="str">
            <v>105492-P.S.R. CAMISA</v>
          </cell>
          <cell r="AF74"/>
          <cell r="AG74">
            <v>0</v>
          </cell>
          <cell r="AH74"/>
          <cell r="AI74"/>
          <cell r="AJ74"/>
          <cell r="AK74"/>
          <cell r="AL74"/>
          <cell r="AM74"/>
          <cell r="AN74"/>
          <cell r="AO74"/>
          <cell r="AP74"/>
          <cell r="AQ74"/>
          <cell r="AR74">
            <v>0</v>
          </cell>
        </row>
        <row r="75">
          <cell r="H75" t="str">
            <v>04203-LOS VILOS</v>
          </cell>
          <cell r="I75">
            <v>3</v>
          </cell>
          <cell r="J75">
            <v>2</v>
          </cell>
          <cell r="K75">
            <v>8</v>
          </cell>
          <cell r="L75">
            <v>5</v>
          </cell>
          <cell r="M75">
            <v>4</v>
          </cell>
          <cell r="N75">
            <v>2</v>
          </cell>
          <cell r="O75">
            <v>7</v>
          </cell>
          <cell r="P75">
            <v>19</v>
          </cell>
          <cell r="Q75">
            <v>5</v>
          </cell>
          <cell r="R75">
            <v>11</v>
          </cell>
          <cell r="S75">
            <v>4</v>
          </cell>
          <cell r="T75">
            <v>2</v>
          </cell>
          <cell r="U75">
            <v>72</v>
          </cell>
          <cell r="AE75" t="str">
            <v>105501-P.S.R. ARBOLEDA GRANDE</v>
          </cell>
          <cell r="AF75"/>
          <cell r="AG75"/>
          <cell r="AH75"/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/>
          <cell r="AN75">
            <v>1</v>
          </cell>
          <cell r="AO75"/>
          <cell r="AP75"/>
          <cell r="AQ75"/>
          <cell r="AR75">
            <v>1</v>
          </cell>
        </row>
        <row r="76">
          <cell r="H76" t="str">
            <v>105108-HOSPITAL LOS VILOS</v>
          </cell>
          <cell r="I76">
            <v>3</v>
          </cell>
          <cell r="J76">
            <v>2</v>
          </cell>
          <cell r="K76">
            <v>5</v>
          </cell>
          <cell r="L76">
            <v>5</v>
          </cell>
          <cell r="M76">
            <v>4</v>
          </cell>
          <cell r="N76"/>
          <cell r="O76">
            <v>5</v>
          </cell>
          <cell r="P76">
            <v>17</v>
          </cell>
          <cell r="Q76">
            <v>4</v>
          </cell>
          <cell r="R76">
            <v>9</v>
          </cell>
          <cell r="S76">
            <v>3</v>
          </cell>
          <cell r="T76">
            <v>1</v>
          </cell>
          <cell r="U76">
            <v>58</v>
          </cell>
          <cell r="AE76" t="str">
            <v>04301-OVALLE</v>
          </cell>
          <cell r="AF76">
            <v>1</v>
          </cell>
          <cell r="AG76">
            <v>0</v>
          </cell>
          <cell r="AH76">
            <v>3</v>
          </cell>
          <cell r="AI76">
            <v>1</v>
          </cell>
          <cell r="AJ76">
            <v>0</v>
          </cell>
          <cell r="AK76">
            <v>12</v>
          </cell>
          <cell r="AL76">
            <v>5</v>
          </cell>
          <cell r="AM76">
            <v>2</v>
          </cell>
          <cell r="AN76">
            <v>4</v>
          </cell>
          <cell r="AO76">
            <v>2</v>
          </cell>
          <cell r="AP76">
            <v>9</v>
          </cell>
          <cell r="AQ76">
            <v>10</v>
          </cell>
          <cell r="AR76">
            <v>49</v>
          </cell>
        </row>
        <row r="77">
          <cell r="H77" t="str">
            <v xml:space="preserve">105478-P.S.R. CAIMANES                   </v>
          </cell>
          <cell r="I77"/>
          <cell r="J77">
            <v>0</v>
          </cell>
          <cell r="K77">
            <v>3</v>
          </cell>
          <cell r="L77">
            <v>0</v>
          </cell>
          <cell r="M77">
            <v>0</v>
          </cell>
          <cell r="N77">
            <v>1</v>
          </cell>
          <cell r="O77">
            <v>1</v>
          </cell>
          <cell r="P77">
            <v>2</v>
          </cell>
          <cell r="Q77">
            <v>1</v>
          </cell>
          <cell r="R77">
            <v>2</v>
          </cell>
          <cell r="S77"/>
          <cell r="T77"/>
          <cell r="U77">
            <v>10</v>
          </cell>
          <cell r="AE77" t="str">
            <v>105315-CES. RURAL C. DE TAMAYA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</row>
        <row r="78">
          <cell r="H78" t="str">
            <v>105479-P.S.R. GUANGUALI</v>
          </cell>
          <cell r="I78"/>
          <cell r="J78"/>
          <cell r="K78">
            <v>0</v>
          </cell>
          <cell r="L78"/>
          <cell r="M78"/>
          <cell r="N78"/>
          <cell r="O78">
            <v>1</v>
          </cell>
          <cell r="P78">
            <v>0</v>
          </cell>
          <cell r="Q78">
            <v>0</v>
          </cell>
          <cell r="R78">
            <v>0</v>
          </cell>
          <cell r="S78">
            <v>1</v>
          </cell>
          <cell r="T78">
            <v>0</v>
          </cell>
          <cell r="U78">
            <v>2</v>
          </cell>
          <cell r="AE78" t="str">
            <v>105317-CES. JORGE JORDAN D.</v>
          </cell>
          <cell r="AF78">
            <v>0</v>
          </cell>
          <cell r="AG78"/>
          <cell r="AH78">
            <v>0</v>
          </cell>
          <cell r="AI78">
            <v>0</v>
          </cell>
          <cell r="AJ78">
            <v>0</v>
          </cell>
          <cell r="AK78">
            <v>3</v>
          </cell>
          <cell r="AL78">
            <v>2</v>
          </cell>
          <cell r="AM78">
            <v>1</v>
          </cell>
          <cell r="AN78">
            <v>1</v>
          </cell>
          <cell r="AO78">
            <v>0</v>
          </cell>
          <cell r="AP78">
            <v>5</v>
          </cell>
          <cell r="AQ78">
            <v>1</v>
          </cell>
          <cell r="AR78">
            <v>13</v>
          </cell>
        </row>
        <row r="79">
          <cell r="H79" t="str">
            <v>105480-P.S.R. QUILIMARI</v>
          </cell>
          <cell r="I79">
            <v>0</v>
          </cell>
          <cell r="J79"/>
          <cell r="K79"/>
          <cell r="L79"/>
          <cell r="M79">
            <v>0</v>
          </cell>
          <cell r="N79">
            <v>1</v>
          </cell>
          <cell r="O79">
            <v>0</v>
          </cell>
          <cell r="P79"/>
          <cell r="Q79"/>
          <cell r="R79"/>
          <cell r="S79"/>
          <cell r="T79">
            <v>1</v>
          </cell>
          <cell r="U79">
            <v>2</v>
          </cell>
          <cell r="AE79" t="str">
            <v>105322-CES. MARCOS MACUADA</v>
          </cell>
          <cell r="AF79">
            <v>1</v>
          </cell>
          <cell r="AG79"/>
          <cell r="AH79">
            <v>1</v>
          </cell>
          <cell r="AI79">
            <v>1</v>
          </cell>
          <cell r="AJ79">
            <v>0</v>
          </cell>
          <cell r="AK79">
            <v>0</v>
          </cell>
          <cell r="AL79">
            <v>1</v>
          </cell>
          <cell r="AM79">
            <v>1</v>
          </cell>
          <cell r="AN79">
            <v>1</v>
          </cell>
          <cell r="AO79"/>
          <cell r="AP79">
            <v>0</v>
          </cell>
          <cell r="AQ79">
            <v>3</v>
          </cell>
          <cell r="AR79">
            <v>9</v>
          </cell>
        </row>
        <row r="80">
          <cell r="H80" t="str">
            <v>105481-P.S.R. TILAMA</v>
          </cell>
          <cell r="I80"/>
          <cell r="J80"/>
          <cell r="K80"/>
          <cell r="L80"/>
          <cell r="M80"/>
          <cell r="N80"/>
          <cell r="O80"/>
          <cell r="P80">
            <v>0</v>
          </cell>
          <cell r="Q80"/>
          <cell r="R80"/>
          <cell r="S80"/>
          <cell r="T80"/>
          <cell r="U80">
            <v>0</v>
          </cell>
          <cell r="AE80" t="str">
            <v>105324-CES. SOTAQUI</v>
          </cell>
          <cell r="AF80"/>
          <cell r="AG80">
            <v>0</v>
          </cell>
          <cell r="AH80"/>
          <cell r="AI80">
            <v>0</v>
          </cell>
          <cell r="AJ80"/>
          <cell r="AK80"/>
          <cell r="AL80">
            <v>0</v>
          </cell>
          <cell r="AM80">
            <v>0</v>
          </cell>
          <cell r="AN80"/>
          <cell r="AO80"/>
          <cell r="AP80">
            <v>1</v>
          </cell>
          <cell r="AQ80">
            <v>2</v>
          </cell>
          <cell r="AR80">
            <v>3</v>
          </cell>
        </row>
        <row r="81">
          <cell r="H81" t="str">
            <v>105511-P.S.R. LOS CONDORES</v>
          </cell>
          <cell r="I81"/>
          <cell r="J81"/>
          <cell r="K81"/>
          <cell r="L81"/>
          <cell r="M81"/>
          <cell r="N81"/>
          <cell r="O81">
            <v>0</v>
          </cell>
          <cell r="P81"/>
          <cell r="Q81"/>
          <cell r="R81">
            <v>0</v>
          </cell>
          <cell r="S81">
            <v>0</v>
          </cell>
          <cell r="T81"/>
          <cell r="U81">
            <v>0</v>
          </cell>
          <cell r="AE81" t="str">
            <v>105415-P.S.R. BARRAZA</v>
          </cell>
          <cell r="AF81"/>
          <cell r="AG81"/>
          <cell r="AH81"/>
          <cell r="AI81"/>
          <cell r="AJ81"/>
          <cell r="AK81"/>
          <cell r="AL81"/>
          <cell r="AM81"/>
          <cell r="AN81"/>
          <cell r="AO81"/>
          <cell r="AP81">
            <v>0</v>
          </cell>
          <cell r="AQ81"/>
          <cell r="AR81">
            <v>0</v>
          </cell>
        </row>
        <row r="82">
          <cell r="H82" t="str">
            <v>04204-SALAMANCA</v>
          </cell>
          <cell r="I82">
            <v>13</v>
          </cell>
          <cell r="J82">
            <v>8</v>
          </cell>
          <cell r="K82">
            <v>7</v>
          </cell>
          <cell r="L82">
            <v>9</v>
          </cell>
          <cell r="M82">
            <v>13</v>
          </cell>
          <cell r="N82">
            <v>14</v>
          </cell>
          <cell r="O82">
            <v>9</v>
          </cell>
          <cell r="P82">
            <v>16</v>
          </cell>
          <cell r="Q82">
            <v>10</v>
          </cell>
          <cell r="R82">
            <v>5</v>
          </cell>
          <cell r="S82">
            <v>13</v>
          </cell>
          <cell r="T82">
            <v>15</v>
          </cell>
          <cell r="U82">
            <v>132</v>
          </cell>
          <cell r="AE82" t="str">
            <v xml:space="preserve">105416-P.S.R. CAMARICO                  </v>
          </cell>
          <cell r="AF82"/>
          <cell r="AG82">
            <v>0</v>
          </cell>
          <cell r="AH82"/>
          <cell r="AI82"/>
          <cell r="AJ82">
            <v>0</v>
          </cell>
          <cell r="AK82">
            <v>1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/>
          <cell r="AR82">
            <v>1</v>
          </cell>
        </row>
        <row r="83">
          <cell r="H83" t="str">
            <v>105104-HOSPITAL SALAMANCA</v>
          </cell>
          <cell r="I83">
            <v>11</v>
          </cell>
          <cell r="J83">
            <v>6</v>
          </cell>
          <cell r="K83">
            <v>5</v>
          </cell>
          <cell r="L83">
            <v>5</v>
          </cell>
          <cell r="M83">
            <v>7</v>
          </cell>
          <cell r="N83">
            <v>6</v>
          </cell>
          <cell r="O83">
            <v>5</v>
          </cell>
          <cell r="P83">
            <v>10</v>
          </cell>
          <cell r="Q83">
            <v>8</v>
          </cell>
          <cell r="R83">
            <v>2</v>
          </cell>
          <cell r="S83">
            <v>5</v>
          </cell>
          <cell r="T83">
            <v>7</v>
          </cell>
          <cell r="U83">
            <v>77</v>
          </cell>
          <cell r="AE83" t="str">
            <v>105417-P.S.R. ALCONES BAJOS</v>
          </cell>
          <cell r="AF83"/>
          <cell r="AG83"/>
          <cell r="AH83"/>
          <cell r="AI83"/>
          <cell r="AJ83"/>
          <cell r="AK83">
            <v>4</v>
          </cell>
          <cell r="AL83"/>
          <cell r="AM83"/>
          <cell r="AN83"/>
          <cell r="AO83"/>
          <cell r="AP83"/>
          <cell r="AQ83">
            <v>1</v>
          </cell>
          <cell r="AR83">
            <v>5</v>
          </cell>
        </row>
        <row r="84">
          <cell r="H84" t="str">
            <v xml:space="preserve">105452-P.S.R. CUNCUMEN                 </v>
          </cell>
          <cell r="I84">
            <v>1</v>
          </cell>
          <cell r="J84">
            <v>0</v>
          </cell>
          <cell r="K84">
            <v>1</v>
          </cell>
          <cell r="L84">
            <v>2</v>
          </cell>
          <cell r="M84">
            <v>2</v>
          </cell>
          <cell r="N84">
            <v>3</v>
          </cell>
          <cell r="O84">
            <v>2</v>
          </cell>
          <cell r="P84">
            <v>0</v>
          </cell>
          <cell r="Q84">
            <v>1</v>
          </cell>
          <cell r="R84">
            <v>2</v>
          </cell>
          <cell r="S84">
            <v>2</v>
          </cell>
          <cell r="T84">
            <v>3</v>
          </cell>
          <cell r="U84">
            <v>19</v>
          </cell>
          <cell r="AE84" t="str">
            <v>105419-P.S.R. LAS SOSSAS</v>
          </cell>
          <cell r="AF84"/>
          <cell r="AG84">
            <v>0</v>
          </cell>
          <cell r="AH84"/>
          <cell r="AI84"/>
          <cell r="AJ84"/>
          <cell r="AK84"/>
          <cell r="AL84"/>
          <cell r="AM84">
            <v>0</v>
          </cell>
          <cell r="AN84"/>
          <cell r="AO84"/>
          <cell r="AP84"/>
          <cell r="AQ84">
            <v>0</v>
          </cell>
          <cell r="AR84">
            <v>0</v>
          </cell>
        </row>
        <row r="85">
          <cell r="H85" t="str">
            <v>105453-P.S.R. TRANQUILLA</v>
          </cell>
          <cell r="I85"/>
          <cell r="J85">
            <v>0</v>
          </cell>
          <cell r="K85"/>
          <cell r="L85">
            <v>0</v>
          </cell>
          <cell r="M85">
            <v>0</v>
          </cell>
          <cell r="N85">
            <v>1</v>
          </cell>
          <cell r="O85">
            <v>0</v>
          </cell>
          <cell r="P85">
            <v>1</v>
          </cell>
          <cell r="Q85"/>
          <cell r="R85"/>
          <cell r="S85">
            <v>2</v>
          </cell>
          <cell r="T85"/>
          <cell r="U85">
            <v>4</v>
          </cell>
          <cell r="AE85" t="str">
            <v>105420-P.S.R. LIMARI</v>
          </cell>
          <cell r="AF85"/>
          <cell r="AG85">
            <v>0</v>
          </cell>
          <cell r="AH85">
            <v>1</v>
          </cell>
          <cell r="AI85"/>
          <cell r="AJ85"/>
          <cell r="AK85">
            <v>0</v>
          </cell>
          <cell r="AL85">
            <v>2</v>
          </cell>
          <cell r="AM85"/>
          <cell r="AN85"/>
          <cell r="AO85"/>
          <cell r="AP85"/>
          <cell r="AQ85"/>
          <cell r="AR85">
            <v>3</v>
          </cell>
        </row>
        <row r="86">
          <cell r="H86" t="str">
            <v>105454-P.S.R. CUNLAGUA</v>
          </cell>
          <cell r="I86"/>
          <cell r="J86">
            <v>0</v>
          </cell>
          <cell r="K86">
            <v>0</v>
          </cell>
          <cell r="L86"/>
          <cell r="M86"/>
          <cell r="N86"/>
          <cell r="O86">
            <v>1</v>
          </cell>
          <cell r="P86"/>
          <cell r="Q86"/>
          <cell r="R86">
            <v>1</v>
          </cell>
          <cell r="S86"/>
          <cell r="T86"/>
          <cell r="U86">
            <v>2</v>
          </cell>
          <cell r="AE86" t="str">
            <v>105422-P.S.R. HORNILLOS</v>
          </cell>
          <cell r="AF86">
            <v>0</v>
          </cell>
          <cell r="AG86"/>
          <cell r="AH86"/>
          <cell r="AI86"/>
          <cell r="AJ86"/>
          <cell r="AK86">
            <v>0</v>
          </cell>
          <cell r="AL86"/>
          <cell r="AM86"/>
          <cell r="AN86"/>
          <cell r="AO86"/>
          <cell r="AP86"/>
          <cell r="AQ86"/>
          <cell r="AR86">
            <v>0</v>
          </cell>
        </row>
        <row r="87">
          <cell r="H87" t="str">
            <v>105455-P.S.R. CHILLEPIN</v>
          </cell>
          <cell r="I87">
            <v>0</v>
          </cell>
          <cell r="J87">
            <v>1</v>
          </cell>
          <cell r="K87">
            <v>1</v>
          </cell>
          <cell r="L87">
            <v>0</v>
          </cell>
          <cell r="M87">
            <v>1</v>
          </cell>
          <cell r="N87">
            <v>0</v>
          </cell>
          <cell r="O87">
            <v>0</v>
          </cell>
          <cell r="P87"/>
          <cell r="Q87">
            <v>0</v>
          </cell>
          <cell r="R87">
            <v>0</v>
          </cell>
          <cell r="S87">
            <v>1</v>
          </cell>
          <cell r="T87"/>
          <cell r="U87">
            <v>4</v>
          </cell>
          <cell r="AE87" t="str">
            <v>105437-P.S.R. CHALINGA</v>
          </cell>
          <cell r="AF87"/>
          <cell r="AG87">
            <v>0</v>
          </cell>
          <cell r="AH87"/>
          <cell r="AI87">
            <v>0</v>
          </cell>
          <cell r="AJ87">
            <v>0</v>
          </cell>
          <cell r="AK87"/>
          <cell r="AL87"/>
          <cell r="AM87"/>
          <cell r="AN87"/>
          <cell r="AO87"/>
          <cell r="AP87">
            <v>0</v>
          </cell>
          <cell r="AQ87"/>
          <cell r="AR87">
            <v>0</v>
          </cell>
        </row>
        <row r="88">
          <cell r="H88" t="str">
            <v>105456-P.S.R. LLIMPO</v>
          </cell>
          <cell r="I88"/>
          <cell r="J88">
            <v>0</v>
          </cell>
          <cell r="K88">
            <v>0</v>
          </cell>
          <cell r="L88"/>
          <cell r="M88"/>
          <cell r="N88"/>
          <cell r="O88">
            <v>1</v>
          </cell>
          <cell r="P88">
            <v>0</v>
          </cell>
          <cell r="Q88">
            <v>1</v>
          </cell>
          <cell r="R88">
            <v>0</v>
          </cell>
          <cell r="S88">
            <v>0</v>
          </cell>
          <cell r="T88">
            <v>2</v>
          </cell>
          <cell r="U88">
            <v>4</v>
          </cell>
          <cell r="AE88" t="str">
            <v>105439-P.S.R. CERRO BLANCO</v>
          </cell>
          <cell r="AF88"/>
          <cell r="AG88">
            <v>0</v>
          </cell>
          <cell r="AH88"/>
          <cell r="AI88"/>
          <cell r="AJ88"/>
          <cell r="AK88"/>
          <cell r="AL88"/>
          <cell r="AM88"/>
          <cell r="AN88">
            <v>0</v>
          </cell>
          <cell r="AO88"/>
          <cell r="AP88"/>
          <cell r="AQ88">
            <v>0</v>
          </cell>
          <cell r="AR88">
            <v>0</v>
          </cell>
        </row>
        <row r="89">
          <cell r="H89" t="str">
            <v>105457-P.S.R. SAN AGUSTIN</v>
          </cell>
          <cell r="I89"/>
          <cell r="J89"/>
          <cell r="K89"/>
          <cell r="L89"/>
          <cell r="M89">
            <v>0</v>
          </cell>
          <cell r="N89">
            <v>1</v>
          </cell>
          <cell r="O89"/>
          <cell r="P89">
            <v>1</v>
          </cell>
          <cell r="Q89"/>
          <cell r="R89">
            <v>0</v>
          </cell>
          <cell r="S89">
            <v>1</v>
          </cell>
          <cell r="T89">
            <v>1</v>
          </cell>
          <cell r="U89">
            <v>4</v>
          </cell>
          <cell r="AE89" t="str">
            <v>105507-P.S.R. HUAMALATA</v>
          </cell>
          <cell r="AF89">
            <v>0</v>
          </cell>
          <cell r="AG89"/>
          <cell r="AH89"/>
          <cell r="AI89">
            <v>0</v>
          </cell>
          <cell r="AJ89"/>
          <cell r="AK89">
            <v>4</v>
          </cell>
          <cell r="AL89">
            <v>0</v>
          </cell>
          <cell r="AM89"/>
          <cell r="AN89">
            <v>0</v>
          </cell>
          <cell r="AO89">
            <v>0</v>
          </cell>
          <cell r="AP89">
            <v>3</v>
          </cell>
          <cell r="AQ89">
            <v>0</v>
          </cell>
          <cell r="AR89">
            <v>7</v>
          </cell>
        </row>
        <row r="90">
          <cell r="H90" t="str">
            <v>105458-P.S.R. TAHUINCO</v>
          </cell>
          <cell r="I90"/>
          <cell r="J90"/>
          <cell r="K90">
            <v>0</v>
          </cell>
          <cell r="L90"/>
          <cell r="M90">
            <v>2</v>
          </cell>
          <cell r="N90">
            <v>0</v>
          </cell>
          <cell r="O90">
            <v>0</v>
          </cell>
          <cell r="P90">
            <v>1</v>
          </cell>
          <cell r="Q90">
            <v>0</v>
          </cell>
          <cell r="R90">
            <v>0</v>
          </cell>
          <cell r="S90"/>
          <cell r="T90"/>
          <cell r="U90">
            <v>3</v>
          </cell>
          <cell r="AE90" t="str">
            <v>105510-P.S.R. RECOLETA</v>
          </cell>
          <cell r="AF90"/>
          <cell r="AG90">
            <v>0</v>
          </cell>
          <cell r="AH90">
            <v>1</v>
          </cell>
          <cell r="AI90">
            <v>0</v>
          </cell>
          <cell r="AJ90"/>
          <cell r="AK90"/>
          <cell r="AL90"/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3</v>
          </cell>
          <cell r="AR90">
            <v>4</v>
          </cell>
        </row>
        <row r="91">
          <cell r="H91" t="str">
            <v>105491-P.S.R. QUELEN BAJO</v>
          </cell>
          <cell r="I91"/>
          <cell r="J91"/>
          <cell r="K91"/>
          <cell r="L91"/>
          <cell r="M91"/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/>
          <cell r="S91">
            <v>1</v>
          </cell>
          <cell r="T91">
            <v>0</v>
          </cell>
          <cell r="U91">
            <v>1</v>
          </cell>
          <cell r="AE91" t="str">
            <v>105722-CECOF SAN JOSE DE LA DEHESA</v>
          </cell>
          <cell r="AF91"/>
          <cell r="AG91"/>
          <cell r="AH91"/>
          <cell r="AI91"/>
          <cell r="AJ91"/>
          <cell r="AK91">
            <v>0</v>
          </cell>
          <cell r="AL91"/>
          <cell r="AM91"/>
          <cell r="AN91"/>
          <cell r="AO91"/>
          <cell r="AP91"/>
          <cell r="AQ91"/>
          <cell r="AR91">
            <v>0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  <cell r="K92"/>
          <cell r="L92">
            <v>1</v>
          </cell>
          <cell r="M92">
            <v>1</v>
          </cell>
          <cell r="N92">
            <v>2</v>
          </cell>
          <cell r="O92">
            <v>0</v>
          </cell>
          <cell r="P92"/>
          <cell r="Q92"/>
          <cell r="R92"/>
          <cell r="S92">
            <v>0</v>
          </cell>
          <cell r="T92">
            <v>1</v>
          </cell>
          <cell r="U92">
            <v>7</v>
          </cell>
          <cell r="AE92" t="str">
            <v>105723-CECOF LIMARI</v>
          </cell>
          <cell r="AF92"/>
          <cell r="AG92"/>
          <cell r="AH92"/>
          <cell r="AI92"/>
          <cell r="AJ92"/>
          <cell r="AK92"/>
          <cell r="AL92">
            <v>0</v>
          </cell>
          <cell r="AM92"/>
          <cell r="AN92">
            <v>1</v>
          </cell>
          <cell r="AO92"/>
          <cell r="AP92">
            <v>0</v>
          </cell>
          <cell r="AQ92">
            <v>0</v>
          </cell>
          <cell r="AR92">
            <v>1</v>
          </cell>
        </row>
        <row r="93">
          <cell r="H93" t="str">
            <v>105501-P.S.R. ARBOLEDA GRANDE</v>
          </cell>
          <cell r="I93"/>
          <cell r="J93">
            <v>0</v>
          </cell>
          <cell r="K93"/>
          <cell r="L93">
            <v>1</v>
          </cell>
          <cell r="M93">
            <v>0</v>
          </cell>
          <cell r="N93">
            <v>1</v>
          </cell>
          <cell r="O93">
            <v>0</v>
          </cell>
          <cell r="P93">
            <v>3</v>
          </cell>
          <cell r="Q93"/>
          <cell r="R93">
            <v>0</v>
          </cell>
          <cell r="S93">
            <v>1</v>
          </cell>
          <cell r="T93">
            <v>1</v>
          </cell>
          <cell r="U93">
            <v>7</v>
          </cell>
          <cell r="AE93" t="str">
            <v>200258-CECOF LOS COPIHUES</v>
          </cell>
          <cell r="AF93"/>
          <cell r="AG93"/>
          <cell r="AH93"/>
          <cell r="AI93"/>
          <cell r="AJ93"/>
          <cell r="AK93"/>
          <cell r="AL93"/>
          <cell r="AM93"/>
          <cell r="AN93">
            <v>1</v>
          </cell>
          <cell r="AO93">
            <v>2</v>
          </cell>
          <cell r="AP93"/>
          <cell r="AQ93">
            <v>0</v>
          </cell>
          <cell r="AR93">
            <v>3</v>
          </cell>
        </row>
        <row r="94">
          <cell r="H94" t="str">
            <v>04301-OVALLE</v>
          </cell>
          <cell r="I94">
            <v>18</v>
          </cell>
          <cell r="J94">
            <v>33</v>
          </cell>
          <cell r="K94">
            <v>42</v>
          </cell>
          <cell r="L94">
            <v>22</v>
          </cell>
          <cell r="M94">
            <v>28</v>
          </cell>
          <cell r="N94">
            <v>35</v>
          </cell>
          <cell r="O94">
            <v>39</v>
          </cell>
          <cell r="P94">
            <v>26</v>
          </cell>
          <cell r="Q94">
            <v>9</v>
          </cell>
          <cell r="R94">
            <v>40</v>
          </cell>
          <cell r="S94">
            <v>12</v>
          </cell>
          <cell r="T94">
            <v>25</v>
          </cell>
          <cell r="U94">
            <v>329</v>
          </cell>
          <cell r="AE94" t="str">
            <v>200367-CECOF COLONIA LIMARÍ</v>
          </cell>
          <cell r="AF94"/>
          <cell r="AG94"/>
          <cell r="AH94"/>
          <cell r="AI94"/>
          <cell r="AJ94"/>
          <cell r="AK94"/>
          <cell r="AL94"/>
          <cell r="AM94"/>
          <cell r="AN94">
            <v>0</v>
          </cell>
          <cell r="AO94"/>
          <cell r="AP94">
            <v>0</v>
          </cell>
          <cell r="AQ94">
            <v>0</v>
          </cell>
          <cell r="AR94">
            <v>0</v>
          </cell>
        </row>
        <row r="95">
          <cell r="H95" t="str">
            <v>105315-CES. RURAL C. DE TAMAYA</v>
          </cell>
          <cell r="I95">
            <v>3</v>
          </cell>
          <cell r="J95">
            <v>2</v>
          </cell>
          <cell r="K95">
            <v>6</v>
          </cell>
          <cell r="L95">
            <v>2</v>
          </cell>
          <cell r="M95">
            <v>11</v>
          </cell>
          <cell r="N95">
            <v>6</v>
          </cell>
          <cell r="O95">
            <v>9</v>
          </cell>
          <cell r="P95">
            <v>6</v>
          </cell>
          <cell r="Q95">
            <v>3</v>
          </cell>
          <cell r="R95">
            <v>3</v>
          </cell>
          <cell r="S95">
            <v>0</v>
          </cell>
          <cell r="T95">
            <v>1</v>
          </cell>
          <cell r="U95">
            <v>52</v>
          </cell>
          <cell r="AE95" t="str">
            <v>04302-COMBARBALÁ</v>
          </cell>
          <cell r="AF95">
            <v>3</v>
          </cell>
          <cell r="AG95">
            <v>0</v>
          </cell>
          <cell r="AH95">
            <v>7</v>
          </cell>
          <cell r="AI95">
            <v>1</v>
          </cell>
          <cell r="AJ95">
            <v>0</v>
          </cell>
          <cell r="AK95">
            <v>0</v>
          </cell>
          <cell r="AL95">
            <v>0</v>
          </cell>
          <cell r="AM95">
            <v>1</v>
          </cell>
          <cell r="AN95">
            <v>1</v>
          </cell>
          <cell r="AO95">
            <v>5</v>
          </cell>
          <cell r="AP95">
            <v>1</v>
          </cell>
          <cell r="AQ95">
            <v>2</v>
          </cell>
          <cell r="AR95">
            <v>21</v>
          </cell>
        </row>
        <row r="96">
          <cell r="H96" t="str">
            <v>105317-CES. JORGE JORDAN D.</v>
          </cell>
          <cell r="I96">
            <v>5</v>
          </cell>
          <cell r="J96">
            <v>6</v>
          </cell>
          <cell r="K96">
            <v>8</v>
          </cell>
          <cell r="L96">
            <v>6</v>
          </cell>
          <cell r="M96">
            <v>9</v>
          </cell>
          <cell r="N96">
            <v>5</v>
          </cell>
          <cell r="O96">
            <v>5</v>
          </cell>
          <cell r="P96">
            <v>7</v>
          </cell>
          <cell r="Q96">
            <v>1</v>
          </cell>
          <cell r="R96">
            <v>9</v>
          </cell>
          <cell r="S96">
            <v>3</v>
          </cell>
          <cell r="T96">
            <v>3</v>
          </cell>
          <cell r="U96">
            <v>67</v>
          </cell>
          <cell r="AE96" t="str">
            <v>105105-HOSPITAL COMBARBALA</v>
          </cell>
          <cell r="AF96">
            <v>2</v>
          </cell>
          <cell r="AG96">
            <v>0</v>
          </cell>
          <cell r="AH96">
            <v>6</v>
          </cell>
          <cell r="AI96">
            <v>1</v>
          </cell>
          <cell r="AJ96">
            <v>0</v>
          </cell>
          <cell r="AK96">
            <v>0</v>
          </cell>
          <cell r="AL96">
            <v>0</v>
          </cell>
          <cell r="AM96">
            <v>1</v>
          </cell>
          <cell r="AN96">
            <v>1</v>
          </cell>
          <cell r="AO96">
            <v>5</v>
          </cell>
          <cell r="AP96">
            <v>1</v>
          </cell>
          <cell r="AQ96">
            <v>1</v>
          </cell>
          <cell r="AR96">
            <v>18</v>
          </cell>
        </row>
        <row r="97">
          <cell r="H97" t="str">
            <v>105322-CES. MARCOS MACUADA</v>
          </cell>
          <cell r="I97">
            <v>8</v>
          </cell>
          <cell r="J97">
            <v>15</v>
          </cell>
          <cell r="K97">
            <v>17</v>
          </cell>
          <cell r="L97">
            <v>8</v>
          </cell>
          <cell r="M97">
            <v>6</v>
          </cell>
          <cell r="N97">
            <v>14</v>
          </cell>
          <cell r="O97">
            <v>9</v>
          </cell>
          <cell r="P97">
            <v>5</v>
          </cell>
          <cell r="Q97">
            <v>5</v>
          </cell>
          <cell r="R97">
            <v>18</v>
          </cell>
          <cell r="S97">
            <v>6</v>
          </cell>
          <cell r="T97">
            <v>15</v>
          </cell>
          <cell r="U97">
            <v>126</v>
          </cell>
          <cell r="AE97" t="str">
            <v>105434-P.S.R. SAN MARCOS</v>
          </cell>
          <cell r="AF97"/>
          <cell r="AG97">
            <v>0</v>
          </cell>
          <cell r="AH97"/>
          <cell r="AI97">
            <v>0</v>
          </cell>
          <cell r="AJ97"/>
          <cell r="AK97">
            <v>0</v>
          </cell>
          <cell r="AL97"/>
          <cell r="AM97"/>
          <cell r="AN97">
            <v>0</v>
          </cell>
          <cell r="AO97"/>
          <cell r="AP97"/>
          <cell r="AQ97"/>
          <cell r="AR97">
            <v>0</v>
          </cell>
        </row>
        <row r="98">
          <cell r="H98" t="str">
            <v>105324-CES. SOTAQUI</v>
          </cell>
          <cell r="I98"/>
          <cell r="J98">
            <v>3</v>
          </cell>
          <cell r="K98">
            <v>5</v>
          </cell>
          <cell r="L98">
            <v>4</v>
          </cell>
          <cell r="M98"/>
          <cell r="N98"/>
          <cell r="O98">
            <v>3</v>
          </cell>
          <cell r="P98">
            <v>4</v>
          </cell>
          <cell r="Q98">
            <v>0</v>
          </cell>
          <cell r="R98">
            <v>2</v>
          </cell>
          <cell r="S98"/>
          <cell r="T98"/>
          <cell r="U98">
            <v>21</v>
          </cell>
          <cell r="AE98" t="str">
            <v>105441-P.S.R. MANQUEHUA</v>
          </cell>
          <cell r="AF98">
            <v>1</v>
          </cell>
          <cell r="AG98"/>
          <cell r="AH98"/>
          <cell r="AI98">
            <v>0</v>
          </cell>
          <cell r="AJ98"/>
          <cell r="AK98"/>
          <cell r="AL98">
            <v>0</v>
          </cell>
          <cell r="AM98">
            <v>0</v>
          </cell>
          <cell r="AN98"/>
          <cell r="AO98">
            <v>0</v>
          </cell>
          <cell r="AP98"/>
          <cell r="AQ98"/>
          <cell r="AR98">
            <v>1</v>
          </cell>
        </row>
        <row r="99">
          <cell r="H99" t="str">
            <v>105415-P.S.R. BARRAZA</v>
          </cell>
          <cell r="I99"/>
          <cell r="J99">
            <v>1</v>
          </cell>
          <cell r="K99"/>
          <cell r="L99"/>
          <cell r="M99"/>
          <cell r="N99"/>
          <cell r="O99"/>
          <cell r="P99"/>
          <cell r="Q99"/>
          <cell r="R99"/>
          <cell r="S99"/>
          <cell r="T99"/>
          <cell r="U99">
            <v>1</v>
          </cell>
          <cell r="AE99" t="str">
            <v xml:space="preserve">105459-P.S.R. BARRANCAS                </v>
          </cell>
          <cell r="AF99"/>
          <cell r="AG99"/>
          <cell r="AH99"/>
          <cell r="AI99"/>
          <cell r="AJ99"/>
          <cell r="AK99"/>
          <cell r="AL99"/>
          <cell r="AM99">
            <v>0</v>
          </cell>
          <cell r="AN99"/>
          <cell r="AO99"/>
          <cell r="AP99">
            <v>0</v>
          </cell>
          <cell r="AQ99"/>
          <cell r="AR99">
            <v>0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0</v>
          </cell>
          <cell r="K100">
            <v>1</v>
          </cell>
          <cell r="L100">
            <v>1</v>
          </cell>
          <cell r="M100">
            <v>0</v>
          </cell>
          <cell r="N100">
            <v>3</v>
          </cell>
          <cell r="O100"/>
          <cell r="P100">
            <v>1</v>
          </cell>
          <cell r="Q100"/>
          <cell r="R100">
            <v>1</v>
          </cell>
          <cell r="S100">
            <v>0</v>
          </cell>
          <cell r="T100">
            <v>0</v>
          </cell>
          <cell r="U100">
            <v>8</v>
          </cell>
          <cell r="AE100" t="str">
            <v>105460-P.S.R. COGOTI 18</v>
          </cell>
          <cell r="AF100"/>
          <cell r="AG100"/>
          <cell r="AH100"/>
          <cell r="AI100"/>
          <cell r="AJ100">
            <v>0</v>
          </cell>
          <cell r="AK100">
            <v>0</v>
          </cell>
          <cell r="AL100"/>
          <cell r="AM100"/>
          <cell r="AN100"/>
          <cell r="AO100"/>
          <cell r="AP100"/>
          <cell r="AQ100">
            <v>0</v>
          </cell>
          <cell r="AR100">
            <v>0</v>
          </cell>
        </row>
        <row r="101">
          <cell r="H101" t="str">
            <v>105417-P.S.R. ALCONES BAJOS</v>
          </cell>
          <cell r="I101">
            <v>0</v>
          </cell>
          <cell r="J101"/>
          <cell r="K101">
            <v>0</v>
          </cell>
          <cell r="L101">
            <v>0</v>
          </cell>
          <cell r="M101"/>
          <cell r="N101">
            <v>0</v>
          </cell>
          <cell r="O101"/>
          <cell r="P101"/>
          <cell r="Q101">
            <v>0</v>
          </cell>
          <cell r="R101"/>
          <cell r="S101"/>
          <cell r="T101">
            <v>0</v>
          </cell>
          <cell r="U101">
            <v>0</v>
          </cell>
          <cell r="AE101" t="str">
            <v>105461-P.S.R. EL HUACHO</v>
          </cell>
          <cell r="AF101">
            <v>0</v>
          </cell>
          <cell r="AG101"/>
          <cell r="AH101"/>
          <cell r="AI101">
            <v>0</v>
          </cell>
          <cell r="AJ101"/>
          <cell r="AK101"/>
          <cell r="AL101"/>
          <cell r="AM101"/>
          <cell r="AN101">
            <v>0</v>
          </cell>
          <cell r="AO101"/>
          <cell r="AP101"/>
          <cell r="AQ101"/>
          <cell r="AR101">
            <v>0</v>
          </cell>
        </row>
        <row r="102">
          <cell r="H102" t="str">
            <v>105419-P.S.R. LAS SOSSAS</v>
          </cell>
          <cell r="I102"/>
          <cell r="J102"/>
          <cell r="K102">
            <v>0</v>
          </cell>
          <cell r="L102"/>
          <cell r="M102"/>
          <cell r="N102">
            <v>1</v>
          </cell>
          <cell r="O102"/>
          <cell r="P102"/>
          <cell r="Q102">
            <v>0</v>
          </cell>
          <cell r="R102"/>
          <cell r="S102"/>
          <cell r="T102">
            <v>0</v>
          </cell>
          <cell r="U102">
            <v>1</v>
          </cell>
          <cell r="AE102" t="str">
            <v>105462-P.S.R. EL SAUCE</v>
          </cell>
          <cell r="AF102"/>
          <cell r="AG102"/>
          <cell r="AH102"/>
          <cell r="AI102"/>
          <cell r="AJ102"/>
          <cell r="AK102"/>
          <cell r="AL102"/>
          <cell r="AM102">
            <v>0</v>
          </cell>
          <cell r="AN102"/>
          <cell r="AO102"/>
          <cell r="AP102"/>
          <cell r="AQ102">
            <v>1</v>
          </cell>
          <cell r="AR102">
            <v>1</v>
          </cell>
        </row>
        <row r="103">
          <cell r="H103" t="str">
            <v>105420-P.S.R. LIMARI</v>
          </cell>
          <cell r="I103">
            <v>0</v>
          </cell>
          <cell r="J103">
            <v>0</v>
          </cell>
          <cell r="K103">
            <v>0</v>
          </cell>
          <cell r="L103"/>
          <cell r="M103">
            <v>1</v>
          </cell>
          <cell r="N103">
            <v>1</v>
          </cell>
          <cell r="O103">
            <v>4</v>
          </cell>
          <cell r="P103">
            <v>2</v>
          </cell>
          <cell r="Q103"/>
          <cell r="R103"/>
          <cell r="S103"/>
          <cell r="T103"/>
          <cell r="U103">
            <v>8</v>
          </cell>
          <cell r="AE103" t="str">
            <v>105463-P.S.R. QUILITAPIA</v>
          </cell>
          <cell r="AF103"/>
          <cell r="AG103"/>
          <cell r="AH103">
            <v>1</v>
          </cell>
          <cell r="AI103"/>
          <cell r="AJ103"/>
          <cell r="AK103"/>
          <cell r="AL103">
            <v>0</v>
          </cell>
          <cell r="AM103"/>
          <cell r="AN103"/>
          <cell r="AO103"/>
          <cell r="AP103"/>
          <cell r="AQ103">
            <v>0</v>
          </cell>
          <cell r="AR103">
            <v>1</v>
          </cell>
        </row>
        <row r="104">
          <cell r="H104" t="str">
            <v>105422-P.S.R. HORNILLOS</v>
          </cell>
          <cell r="I104"/>
          <cell r="J104"/>
          <cell r="K104"/>
          <cell r="L104"/>
          <cell r="M104"/>
          <cell r="N104"/>
          <cell r="O104"/>
          <cell r="P104">
            <v>0</v>
          </cell>
          <cell r="Q104"/>
          <cell r="R104"/>
          <cell r="S104">
            <v>0</v>
          </cell>
          <cell r="T104"/>
          <cell r="U104">
            <v>0</v>
          </cell>
          <cell r="AE104" t="str">
            <v>105464-P.S.R. LA LIGUA</v>
          </cell>
          <cell r="AF104"/>
          <cell r="AG104"/>
          <cell r="AH104"/>
          <cell r="AI104"/>
          <cell r="AJ104"/>
          <cell r="AK104">
            <v>0</v>
          </cell>
          <cell r="AL104">
            <v>0</v>
          </cell>
          <cell r="AM104">
            <v>0</v>
          </cell>
          <cell r="AN104"/>
          <cell r="AO104"/>
          <cell r="AP104">
            <v>0</v>
          </cell>
          <cell r="AQ104"/>
          <cell r="AR104">
            <v>0</v>
          </cell>
        </row>
        <row r="105">
          <cell r="H105" t="str">
            <v>105437-P.S.R. CHALINGA</v>
          </cell>
          <cell r="I105"/>
          <cell r="J105"/>
          <cell r="K105"/>
          <cell r="L105"/>
          <cell r="M105"/>
          <cell r="N105"/>
          <cell r="O105">
            <v>1</v>
          </cell>
          <cell r="P105"/>
          <cell r="Q105"/>
          <cell r="R105"/>
          <cell r="S105"/>
          <cell r="T105">
            <v>1</v>
          </cell>
          <cell r="U105">
            <v>2</v>
          </cell>
          <cell r="AE105" t="str">
            <v>105465-P.S.R. RAMADILLA</v>
          </cell>
          <cell r="AF105"/>
          <cell r="AG105"/>
          <cell r="AH105"/>
          <cell r="AI105">
            <v>0</v>
          </cell>
          <cell r="AJ105"/>
          <cell r="AK105"/>
          <cell r="AL105">
            <v>0</v>
          </cell>
          <cell r="AM105"/>
          <cell r="AN105">
            <v>0</v>
          </cell>
          <cell r="AO105">
            <v>0</v>
          </cell>
          <cell r="AP105"/>
          <cell r="AQ105">
            <v>0</v>
          </cell>
          <cell r="AR105">
            <v>0</v>
          </cell>
        </row>
        <row r="106">
          <cell r="H106" t="str">
            <v>105439-P.S.R. CERRO BLANCO</v>
          </cell>
          <cell r="I106"/>
          <cell r="J106"/>
          <cell r="K106"/>
          <cell r="L106"/>
          <cell r="M106"/>
          <cell r="N106"/>
          <cell r="O106"/>
          <cell r="P106"/>
          <cell r="Q106"/>
          <cell r="R106">
            <v>0</v>
          </cell>
          <cell r="S106"/>
          <cell r="T106"/>
          <cell r="U106">
            <v>0</v>
          </cell>
          <cell r="AE106" t="str">
            <v>105466-P.S.R. VALLE HERMOSO</v>
          </cell>
          <cell r="AF106"/>
          <cell r="AG106"/>
          <cell r="AH106"/>
          <cell r="AI106"/>
          <cell r="AJ106"/>
          <cell r="AK106"/>
          <cell r="AL106">
            <v>0</v>
          </cell>
          <cell r="AM106"/>
          <cell r="AN106"/>
          <cell r="AO106"/>
          <cell r="AP106"/>
          <cell r="AQ106"/>
          <cell r="AR106">
            <v>0</v>
          </cell>
        </row>
        <row r="107">
          <cell r="H107" t="str">
            <v>105507-P.S.R. HUAMALATA</v>
          </cell>
          <cell r="I107"/>
          <cell r="J107">
            <v>2</v>
          </cell>
          <cell r="K107">
            <v>0</v>
          </cell>
          <cell r="L107">
            <v>1</v>
          </cell>
          <cell r="M107"/>
          <cell r="N107">
            <v>0</v>
          </cell>
          <cell r="O107">
            <v>2</v>
          </cell>
          <cell r="P107">
            <v>1</v>
          </cell>
          <cell r="Q107">
            <v>0</v>
          </cell>
          <cell r="R107">
            <v>2</v>
          </cell>
          <cell r="S107">
            <v>0</v>
          </cell>
          <cell r="T107">
            <v>1</v>
          </cell>
          <cell r="U107">
            <v>9</v>
          </cell>
          <cell r="AE107" t="str">
            <v>105490-P.S.R. EL DURAZNO</v>
          </cell>
          <cell r="AF107"/>
          <cell r="AG107"/>
          <cell r="AH107"/>
          <cell r="AI107"/>
          <cell r="AJ107">
            <v>0</v>
          </cell>
          <cell r="AK107"/>
          <cell r="AL107"/>
          <cell r="AM107"/>
          <cell r="AN107"/>
          <cell r="AO107"/>
          <cell r="AP107"/>
          <cell r="AQ107"/>
          <cell r="AR107">
            <v>0</v>
          </cell>
        </row>
        <row r="108">
          <cell r="H108" t="str">
            <v>105510-P.S.R. RECOLETA</v>
          </cell>
          <cell r="I108">
            <v>1</v>
          </cell>
          <cell r="J108">
            <v>2</v>
          </cell>
          <cell r="K108">
            <v>1</v>
          </cell>
          <cell r="L108">
            <v>0</v>
          </cell>
          <cell r="M108">
            <v>1</v>
          </cell>
          <cell r="N108">
            <v>2</v>
          </cell>
          <cell r="O108">
            <v>3</v>
          </cell>
          <cell r="P108">
            <v>0</v>
          </cell>
          <cell r="Q108">
            <v>0</v>
          </cell>
          <cell r="R108">
            <v>0</v>
          </cell>
          <cell r="S108"/>
          <cell r="T108">
            <v>0</v>
          </cell>
          <cell r="U108">
            <v>10</v>
          </cell>
          <cell r="AE108" t="str">
            <v>04304-MONTE PATRIA</v>
          </cell>
          <cell r="AF108">
            <v>0</v>
          </cell>
          <cell r="AG108">
            <v>6</v>
          </cell>
          <cell r="AH108">
            <v>1</v>
          </cell>
          <cell r="AI108">
            <v>1</v>
          </cell>
          <cell r="AJ108">
            <v>3</v>
          </cell>
          <cell r="AK108">
            <v>1</v>
          </cell>
          <cell r="AL108">
            <v>6</v>
          </cell>
          <cell r="AM108">
            <v>1</v>
          </cell>
          <cell r="AN108">
            <v>3</v>
          </cell>
          <cell r="AO108">
            <v>2</v>
          </cell>
          <cell r="AP108">
            <v>2</v>
          </cell>
          <cell r="AQ108">
            <v>2</v>
          </cell>
          <cell r="AR108">
            <v>28</v>
          </cell>
        </row>
        <row r="109">
          <cell r="H109" t="str">
            <v>105722-CECOF SAN JOSE DE LA DEHESA</v>
          </cell>
          <cell r="I109"/>
          <cell r="J109">
            <v>0</v>
          </cell>
          <cell r="K109"/>
          <cell r="L109"/>
          <cell r="M109"/>
          <cell r="N109">
            <v>3</v>
          </cell>
          <cell r="O109"/>
          <cell r="P109">
            <v>0</v>
          </cell>
          <cell r="Q109"/>
          <cell r="R109">
            <v>0</v>
          </cell>
          <cell r="S109"/>
          <cell r="T109"/>
          <cell r="U109">
            <v>3</v>
          </cell>
          <cell r="AE109" t="str">
            <v>105307-CES. RURAL MONTE PATRIA</v>
          </cell>
          <cell r="AF109">
            <v>0</v>
          </cell>
          <cell r="AG109">
            <v>1</v>
          </cell>
          <cell r="AH109">
            <v>0</v>
          </cell>
          <cell r="AI109">
            <v>0</v>
          </cell>
          <cell r="AJ109">
            <v>1</v>
          </cell>
          <cell r="AK109"/>
          <cell r="AL109">
            <v>0</v>
          </cell>
          <cell r="AM109">
            <v>0</v>
          </cell>
          <cell r="AN109">
            <v>1</v>
          </cell>
          <cell r="AO109"/>
          <cell r="AP109">
            <v>1</v>
          </cell>
          <cell r="AQ109">
            <v>0</v>
          </cell>
          <cell r="AR109">
            <v>4</v>
          </cell>
        </row>
        <row r="110">
          <cell r="H110" t="str">
            <v>105723-CECOF LIMARI</v>
          </cell>
          <cell r="I110"/>
          <cell r="J110">
            <v>2</v>
          </cell>
          <cell r="K110">
            <v>4</v>
          </cell>
          <cell r="L110"/>
          <cell r="M110"/>
          <cell r="N110"/>
          <cell r="O110">
            <v>0</v>
          </cell>
          <cell r="P110"/>
          <cell r="Q110"/>
          <cell r="R110"/>
          <cell r="S110"/>
          <cell r="T110">
            <v>2</v>
          </cell>
          <cell r="U110">
            <v>8</v>
          </cell>
          <cell r="AE110" t="str">
            <v>105311-CES. RURAL CHAÑARAL ALTO</v>
          </cell>
          <cell r="AF110">
            <v>0</v>
          </cell>
          <cell r="AG110">
            <v>0</v>
          </cell>
          <cell r="AH110">
            <v>0</v>
          </cell>
          <cell r="AI110"/>
          <cell r="AJ110"/>
          <cell r="AK110"/>
          <cell r="AL110">
            <v>2</v>
          </cell>
          <cell r="AM110">
            <v>0</v>
          </cell>
          <cell r="AN110">
            <v>2</v>
          </cell>
          <cell r="AO110"/>
          <cell r="AP110"/>
          <cell r="AQ110">
            <v>1</v>
          </cell>
          <cell r="AR110">
            <v>5</v>
          </cell>
        </row>
        <row r="111">
          <cell r="H111" t="str">
            <v>200258-CECOF LOS COPIHUES</v>
          </cell>
          <cell r="I111"/>
          <cell r="J111"/>
          <cell r="K111">
            <v>0</v>
          </cell>
          <cell r="L111"/>
          <cell r="M111"/>
          <cell r="N111"/>
          <cell r="O111">
            <v>3</v>
          </cell>
          <cell r="P111">
            <v>0</v>
          </cell>
          <cell r="Q111"/>
          <cell r="R111">
            <v>3</v>
          </cell>
          <cell r="S111">
            <v>3</v>
          </cell>
          <cell r="T111">
            <v>0</v>
          </cell>
          <cell r="U111">
            <v>9</v>
          </cell>
          <cell r="AE111" t="str">
            <v>105312-CES. RURAL CAREN</v>
          </cell>
          <cell r="AF111"/>
          <cell r="AG111">
            <v>5</v>
          </cell>
          <cell r="AH111">
            <v>0</v>
          </cell>
          <cell r="AI111">
            <v>1</v>
          </cell>
          <cell r="AJ111"/>
          <cell r="AK111">
            <v>1</v>
          </cell>
          <cell r="AL111">
            <v>4</v>
          </cell>
          <cell r="AM111">
            <v>1</v>
          </cell>
          <cell r="AN111"/>
          <cell r="AO111">
            <v>0</v>
          </cell>
          <cell r="AP111"/>
          <cell r="AQ111"/>
          <cell r="AR111">
            <v>12</v>
          </cell>
        </row>
        <row r="112">
          <cell r="H112" t="str">
            <v>200367-CECOF COLONIA LIMARÍ</v>
          </cell>
          <cell r="I112"/>
          <cell r="J112"/>
          <cell r="K112"/>
          <cell r="L112"/>
          <cell r="M112"/>
          <cell r="N112"/>
          <cell r="O112"/>
          <cell r="P112"/>
          <cell r="Q112"/>
          <cell r="R112">
            <v>2</v>
          </cell>
          <cell r="S112">
            <v>0</v>
          </cell>
          <cell r="T112">
            <v>2</v>
          </cell>
          <cell r="U112">
            <v>4</v>
          </cell>
          <cell r="AE112" t="str">
            <v>105318-CES. RURAL EL PALQUI</v>
          </cell>
          <cell r="AF112">
            <v>0</v>
          </cell>
          <cell r="AG112">
            <v>0</v>
          </cell>
          <cell r="AH112">
            <v>1</v>
          </cell>
          <cell r="AI112">
            <v>0</v>
          </cell>
          <cell r="AJ112">
            <v>0</v>
          </cell>
          <cell r="AK112">
            <v>0</v>
          </cell>
          <cell r="AL112"/>
          <cell r="AM112"/>
          <cell r="AN112">
            <v>0</v>
          </cell>
          <cell r="AO112">
            <v>0</v>
          </cell>
          <cell r="AP112">
            <v>1</v>
          </cell>
          <cell r="AQ112">
            <v>0</v>
          </cell>
          <cell r="AR112">
            <v>2</v>
          </cell>
        </row>
        <row r="113">
          <cell r="H113" t="str">
            <v>04302-COMBARBALÁ</v>
          </cell>
          <cell r="I113">
            <v>5</v>
          </cell>
          <cell r="J113">
            <v>6</v>
          </cell>
          <cell r="K113">
            <v>2</v>
          </cell>
          <cell r="L113">
            <v>4</v>
          </cell>
          <cell r="M113">
            <v>5</v>
          </cell>
          <cell r="N113">
            <v>7</v>
          </cell>
          <cell r="O113">
            <v>20</v>
          </cell>
          <cell r="P113">
            <v>10</v>
          </cell>
          <cell r="Q113">
            <v>5</v>
          </cell>
          <cell r="R113">
            <v>9</v>
          </cell>
          <cell r="S113">
            <v>3</v>
          </cell>
          <cell r="T113">
            <v>7</v>
          </cell>
          <cell r="U113">
            <v>83</v>
          </cell>
          <cell r="AE113" t="str">
            <v>105428-P.S.R. HUATULAME</v>
          </cell>
          <cell r="AF113">
            <v>0</v>
          </cell>
          <cell r="AG113"/>
          <cell r="AH113"/>
          <cell r="AI113"/>
          <cell r="AJ113"/>
          <cell r="AK113"/>
          <cell r="AL113"/>
          <cell r="AM113"/>
          <cell r="AN113"/>
          <cell r="AO113"/>
          <cell r="AP113"/>
          <cell r="AQ113"/>
          <cell r="AR113">
            <v>0</v>
          </cell>
        </row>
        <row r="114">
          <cell r="H114" t="str">
            <v>105105-HOSPITAL COMBARBALA</v>
          </cell>
          <cell r="I114">
            <v>5</v>
          </cell>
          <cell r="J114">
            <v>5</v>
          </cell>
          <cell r="K114">
            <v>2</v>
          </cell>
          <cell r="L114">
            <v>2</v>
          </cell>
          <cell r="M114">
            <v>4</v>
          </cell>
          <cell r="N114">
            <v>6</v>
          </cell>
          <cell r="O114">
            <v>19</v>
          </cell>
          <cell r="P114">
            <v>10</v>
          </cell>
          <cell r="Q114">
            <v>3</v>
          </cell>
          <cell r="R114">
            <v>5</v>
          </cell>
          <cell r="S114">
            <v>2</v>
          </cell>
          <cell r="T114">
            <v>6</v>
          </cell>
          <cell r="U114">
            <v>69</v>
          </cell>
          <cell r="AE114" t="str">
            <v>105431-P.S.R. PEDREGAL</v>
          </cell>
          <cell r="AF114"/>
          <cell r="AG114"/>
          <cell r="AH114"/>
          <cell r="AI114"/>
          <cell r="AJ114"/>
          <cell r="AK114">
            <v>0</v>
          </cell>
          <cell r="AL114"/>
          <cell r="AM114"/>
          <cell r="AN114"/>
          <cell r="AO114"/>
          <cell r="AP114"/>
          <cell r="AQ114">
            <v>0</v>
          </cell>
          <cell r="AR114">
            <v>0</v>
          </cell>
        </row>
        <row r="115">
          <cell r="H115" t="str">
            <v>105434-P.S.R. SAN MARCOS</v>
          </cell>
          <cell r="I115"/>
          <cell r="J115">
            <v>0</v>
          </cell>
          <cell r="K115"/>
          <cell r="L115"/>
          <cell r="M115"/>
          <cell r="N115"/>
          <cell r="O115"/>
          <cell r="P115">
            <v>0</v>
          </cell>
          <cell r="Q115">
            <v>1</v>
          </cell>
          <cell r="R115">
            <v>0</v>
          </cell>
          <cell r="S115"/>
          <cell r="T115"/>
          <cell r="U115">
            <v>1</v>
          </cell>
          <cell r="AE115" t="str">
            <v>105432-P.S.R. RAPEL</v>
          </cell>
          <cell r="AF115"/>
          <cell r="AG115"/>
          <cell r="AH115">
            <v>0</v>
          </cell>
          <cell r="AI115"/>
          <cell r="AJ115"/>
          <cell r="AK115"/>
          <cell r="AL115"/>
          <cell r="AM115"/>
          <cell r="AN115"/>
          <cell r="AO115">
            <v>2</v>
          </cell>
          <cell r="AP115"/>
          <cell r="AQ115"/>
          <cell r="AR115">
            <v>2</v>
          </cell>
        </row>
        <row r="116">
          <cell r="H116" t="str">
            <v>105441-P.S.R. MANQUEHUA</v>
          </cell>
          <cell r="I116">
            <v>0</v>
          </cell>
          <cell r="J116">
            <v>1</v>
          </cell>
          <cell r="K116"/>
          <cell r="L116">
            <v>1</v>
          </cell>
          <cell r="M116">
            <v>1</v>
          </cell>
          <cell r="N116"/>
          <cell r="O116">
            <v>0</v>
          </cell>
          <cell r="P116"/>
          <cell r="Q116">
            <v>0</v>
          </cell>
          <cell r="R116"/>
          <cell r="S116">
            <v>1</v>
          </cell>
          <cell r="T116"/>
          <cell r="U116">
            <v>4</v>
          </cell>
          <cell r="AE116" t="str">
            <v>105435-P.S.R. TULAHUEN</v>
          </cell>
          <cell r="AF116">
            <v>0</v>
          </cell>
          <cell r="AG116"/>
          <cell r="AH116">
            <v>0</v>
          </cell>
          <cell r="AI116">
            <v>0</v>
          </cell>
          <cell r="AJ116">
            <v>1</v>
          </cell>
          <cell r="AK116">
            <v>0</v>
          </cell>
          <cell r="AL116"/>
          <cell r="AM116"/>
          <cell r="AN116"/>
          <cell r="AO116"/>
          <cell r="AP116"/>
          <cell r="AQ116"/>
          <cell r="AR116">
            <v>1</v>
          </cell>
        </row>
        <row r="117">
          <cell r="H117" t="str">
            <v xml:space="preserve">105459-P.S.R. BARRANCAS                </v>
          </cell>
          <cell r="I117"/>
          <cell r="J117"/>
          <cell r="K117"/>
          <cell r="L117"/>
          <cell r="M117"/>
          <cell r="N117"/>
          <cell r="O117"/>
          <cell r="P117"/>
          <cell r="Q117">
            <v>0</v>
          </cell>
          <cell r="R117"/>
          <cell r="S117"/>
          <cell r="T117"/>
          <cell r="U117">
            <v>0</v>
          </cell>
          <cell r="AE117" t="str">
            <v>105436-P.S.R. EL MAITEN</v>
          </cell>
          <cell r="AF117"/>
          <cell r="AG117"/>
          <cell r="AH117"/>
          <cell r="AI117">
            <v>0</v>
          </cell>
          <cell r="AJ117">
            <v>1</v>
          </cell>
          <cell r="AK117">
            <v>0</v>
          </cell>
          <cell r="AL117"/>
          <cell r="AM117"/>
          <cell r="AN117"/>
          <cell r="AO117"/>
          <cell r="AP117"/>
          <cell r="AQ117"/>
          <cell r="AR117">
            <v>1</v>
          </cell>
        </row>
        <row r="118">
          <cell r="H118" t="str">
            <v>105460-P.S.R. COGOTI 18</v>
          </cell>
          <cell r="I118"/>
          <cell r="J118"/>
          <cell r="K118"/>
          <cell r="L118"/>
          <cell r="M118"/>
          <cell r="N118">
            <v>0</v>
          </cell>
          <cell r="O118"/>
          <cell r="P118"/>
          <cell r="Q118"/>
          <cell r="R118">
            <v>2</v>
          </cell>
          <cell r="S118"/>
          <cell r="T118">
            <v>1</v>
          </cell>
          <cell r="U118">
            <v>3</v>
          </cell>
          <cell r="AE118" t="str">
            <v>105489-P.S.R. RAMADAS DE TULAHUEN</v>
          </cell>
          <cell r="AF118"/>
          <cell r="AG118"/>
          <cell r="AH118"/>
          <cell r="AI118"/>
          <cell r="AJ118"/>
          <cell r="AK118">
            <v>0</v>
          </cell>
          <cell r="AL118"/>
          <cell r="AM118"/>
          <cell r="AN118"/>
          <cell r="AO118"/>
          <cell r="AP118"/>
          <cell r="AQ118">
            <v>1</v>
          </cell>
          <cell r="AR118">
            <v>1</v>
          </cell>
        </row>
        <row r="119">
          <cell r="H119" t="str">
            <v>105461-P.S.R. EL HUACHO</v>
          </cell>
          <cell r="I119"/>
          <cell r="J119"/>
          <cell r="K119"/>
          <cell r="L119"/>
          <cell r="M119"/>
          <cell r="N119">
            <v>0</v>
          </cell>
          <cell r="O119"/>
          <cell r="P119"/>
          <cell r="Q119"/>
          <cell r="R119">
            <v>0</v>
          </cell>
          <cell r="S119"/>
          <cell r="T119"/>
          <cell r="U119">
            <v>0</v>
          </cell>
          <cell r="AE119" t="str">
            <v>04304-PUNITAQUI</v>
          </cell>
          <cell r="AF119">
            <v>1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1</v>
          </cell>
          <cell r="AL119">
            <v>1</v>
          </cell>
          <cell r="AM119">
            <v>4</v>
          </cell>
          <cell r="AN119">
            <v>0</v>
          </cell>
          <cell r="AO119">
            <v>0</v>
          </cell>
          <cell r="AP119">
            <v>0</v>
          </cell>
          <cell r="AQ119">
            <v>1</v>
          </cell>
          <cell r="AR119">
            <v>8</v>
          </cell>
        </row>
        <row r="120">
          <cell r="H120" t="str">
            <v>105462-P.S.R. EL SAUCE</v>
          </cell>
          <cell r="I120"/>
          <cell r="J120"/>
          <cell r="K120"/>
          <cell r="L120"/>
          <cell r="M120">
            <v>0</v>
          </cell>
          <cell r="N120"/>
          <cell r="O120">
            <v>0</v>
          </cell>
          <cell r="P120">
            <v>0</v>
          </cell>
          <cell r="Q120"/>
          <cell r="R120">
            <v>0</v>
          </cell>
          <cell r="S120"/>
          <cell r="T120">
            <v>0</v>
          </cell>
          <cell r="U120">
            <v>0</v>
          </cell>
          <cell r="AE120" t="str">
            <v>105308-CES. RURAL PUNITAQUI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/>
          <cell r="AK120">
            <v>0</v>
          </cell>
          <cell r="AL120">
            <v>1</v>
          </cell>
          <cell r="AM120">
            <v>4</v>
          </cell>
          <cell r="AN120">
            <v>0</v>
          </cell>
          <cell r="AO120"/>
          <cell r="AP120">
            <v>0</v>
          </cell>
          <cell r="AQ120">
            <v>1</v>
          </cell>
          <cell r="AR120">
            <v>6</v>
          </cell>
        </row>
        <row r="121">
          <cell r="H121" t="str">
            <v>105463-P.S.R. QUILITAPIA</v>
          </cell>
          <cell r="I121">
            <v>0</v>
          </cell>
          <cell r="J121">
            <v>0</v>
          </cell>
          <cell r="K121"/>
          <cell r="L121">
            <v>1</v>
          </cell>
          <cell r="M121"/>
          <cell r="N121">
            <v>1</v>
          </cell>
          <cell r="O121">
            <v>1</v>
          </cell>
          <cell r="P121">
            <v>0</v>
          </cell>
          <cell r="Q121">
            <v>1</v>
          </cell>
          <cell r="R121">
            <v>1</v>
          </cell>
          <cell r="S121"/>
          <cell r="T121">
            <v>0</v>
          </cell>
          <cell r="U121">
            <v>5</v>
          </cell>
          <cell r="AE121" t="str">
            <v>105440-P.S.R. DIVISADERO</v>
          </cell>
          <cell r="AF121">
            <v>1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1</v>
          </cell>
          <cell r="AL121"/>
          <cell r="AM121">
            <v>0</v>
          </cell>
          <cell r="AN121"/>
          <cell r="AO121">
            <v>0</v>
          </cell>
          <cell r="AP121"/>
          <cell r="AQ121">
            <v>0</v>
          </cell>
          <cell r="AR121">
            <v>2</v>
          </cell>
        </row>
        <row r="122">
          <cell r="H122" t="str">
            <v>105464-P.S.R. LA LIGUA</v>
          </cell>
          <cell r="I122"/>
          <cell r="J122"/>
          <cell r="K122">
            <v>0</v>
          </cell>
          <cell r="L122"/>
          <cell r="M122"/>
          <cell r="N122"/>
          <cell r="O122"/>
          <cell r="P122"/>
          <cell r="Q122"/>
          <cell r="R122"/>
          <cell r="S122">
            <v>0</v>
          </cell>
          <cell r="T122"/>
          <cell r="U122">
            <v>0</v>
          </cell>
          <cell r="AE122" t="str">
            <v>04305-RIO HURTADO</v>
          </cell>
          <cell r="AF122"/>
          <cell r="AG122"/>
          <cell r="AH122">
            <v>1</v>
          </cell>
          <cell r="AI122"/>
          <cell r="AJ122">
            <v>0</v>
          </cell>
          <cell r="AK122"/>
          <cell r="AL122">
            <v>2</v>
          </cell>
          <cell r="AM122">
            <v>0</v>
          </cell>
          <cell r="AN122"/>
          <cell r="AO122">
            <v>0</v>
          </cell>
          <cell r="AP122">
            <v>0</v>
          </cell>
          <cell r="AQ122">
            <v>1</v>
          </cell>
          <cell r="AR122">
            <v>4</v>
          </cell>
        </row>
        <row r="123">
          <cell r="H123" t="str">
            <v>105465-P.S.R. RAMADILLA</v>
          </cell>
          <cell r="I123"/>
          <cell r="J123"/>
          <cell r="K123"/>
          <cell r="L123">
            <v>0</v>
          </cell>
          <cell r="M123">
            <v>0</v>
          </cell>
          <cell r="N123"/>
          <cell r="O123">
            <v>0</v>
          </cell>
          <cell r="P123"/>
          <cell r="Q123"/>
          <cell r="R123"/>
          <cell r="S123"/>
          <cell r="T123"/>
          <cell r="U123">
            <v>0</v>
          </cell>
          <cell r="AE123" t="str">
            <v>105310-CES. RURAL PICHASCA</v>
          </cell>
          <cell r="AF123"/>
          <cell r="AG123"/>
          <cell r="AH123">
            <v>1</v>
          </cell>
          <cell r="AI123"/>
          <cell r="AJ123"/>
          <cell r="AK123"/>
          <cell r="AL123"/>
          <cell r="AM123"/>
          <cell r="AN123"/>
          <cell r="AO123"/>
          <cell r="AP123"/>
          <cell r="AQ123">
            <v>0</v>
          </cell>
          <cell r="AR123">
            <v>1</v>
          </cell>
        </row>
        <row r="124">
          <cell r="H124" t="str">
            <v>105466-P.S.R. VALLE HERMOSO</v>
          </cell>
          <cell r="I124"/>
          <cell r="J124">
            <v>0</v>
          </cell>
          <cell r="K124"/>
          <cell r="L124">
            <v>0</v>
          </cell>
          <cell r="M124"/>
          <cell r="N124"/>
          <cell r="O124"/>
          <cell r="P124">
            <v>0</v>
          </cell>
          <cell r="Q124">
            <v>0</v>
          </cell>
          <cell r="R124">
            <v>1</v>
          </cell>
          <cell r="S124"/>
          <cell r="T124"/>
          <cell r="U124">
            <v>1</v>
          </cell>
          <cell r="AE124" t="str">
            <v>105409-P.S.R. EL CHAÑAR</v>
          </cell>
          <cell r="AF124"/>
          <cell r="AG124"/>
          <cell r="AH124"/>
          <cell r="AI124"/>
          <cell r="AJ124"/>
          <cell r="AK124"/>
          <cell r="AL124"/>
          <cell r="AM124"/>
          <cell r="AN124"/>
          <cell r="AO124"/>
          <cell r="AP124">
            <v>0</v>
          </cell>
          <cell r="AQ124"/>
          <cell r="AR124">
            <v>0</v>
          </cell>
        </row>
        <row r="125">
          <cell r="H125" t="str">
            <v>04304-MONTE PATRIA</v>
          </cell>
          <cell r="I125">
            <v>14</v>
          </cell>
          <cell r="J125">
            <v>19</v>
          </cell>
          <cell r="K125">
            <v>15</v>
          </cell>
          <cell r="L125">
            <v>6</v>
          </cell>
          <cell r="M125">
            <v>10</v>
          </cell>
          <cell r="N125">
            <v>19</v>
          </cell>
          <cell r="O125">
            <v>8</v>
          </cell>
          <cell r="P125">
            <v>16</v>
          </cell>
          <cell r="Q125">
            <v>19</v>
          </cell>
          <cell r="R125">
            <v>14</v>
          </cell>
          <cell r="S125">
            <v>8</v>
          </cell>
          <cell r="T125">
            <v>5</v>
          </cell>
          <cell r="U125">
            <v>153</v>
          </cell>
          <cell r="AE125" t="str">
            <v>105410-P.S.R. HURTADO</v>
          </cell>
          <cell r="AF125"/>
          <cell r="AG125"/>
          <cell r="AH125"/>
          <cell r="AI125"/>
          <cell r="AJ125"/>
          <cell r="AK125"/>
          <cell r="AL125">
            <v>2</v>
          </cell>
          <cell r="AM125"/>
          <cell r="AN125"/>
          <cell r="AO125"/>
          <cell r="AP125"/>
          <cell r="AQ125">
            <v>0</v>
          </cell>
          <cell r="AR125">
            <v>2</v>
          </cell>
        </row>
        <row r="126">
          <cell r="H126" t="str">
            <v>105307-CES. RURAL MONTE PATRIA</v>
          </cell>
          <cell r="I126">
            <v>5</v>
          </cell>
          <cell r="J126">
            <v>7</v>
          </cell>
          <cell r="K126">
            <v>10</v>
          </cell>
          <cell r="L126">
            <v>1</v>
          </cell>
          <cell r="M126">
            <v>3</v>
          </cell>
          <cell r="N126">
            <v>7</v>
          </cell>
          <cell r="O126">
            <v>2</v>
          </cell>
          <cell r="P126">
            <v>7</v>
          </cell>
          <cell r="Q126">
            <v>5</v>
          </cell>
          <cell r="R126">
            <v>5</v>
          </cell>
          <cell r="S126">
            <v>0</v>
          </cell>
          <cell r="T126">
            <v>2</v>
          </cell>
          <cell r="U126">
            <v>54</v>
          </cell>
          <cell r="AE126" t="str">
            <v>105413-P.S.R. SAMO ALTO</v>
          </cell>
          <cell r="AF126"/>
          <cell r="AG126"/>
          <cell r="AH126"/>
          <cell r="AI126"/>
          <cell r="AJ126"/>
          <cell r="AK126"/>
          <cell r="AL126"/>
          <cell r="AM126"/>
          <cell r="AN126"/>
          <cell r="AO126"/>
          <cell r="AP126"/>
          <cell r="AQ126">
            <v>0</v>
          </cell>
          <cell r="AR126">
            <v>0</v>
          </cell>
        </row>
        <row r="127">
          <cell r="H127" t="str">
            <v>105311-CES. RURAL CHAÑARAL ALTO</v>
          </cell>
          <cell r="I127">
            <v>4</v>
          </cell>
          <cell r="J127">
            <v>4</v>
          </cell>
          <cell r="K127">
            <v>0</v>
          </cell>
          <cell r="L127"/>
          <cell r="M127">
            <v>0</v>
          </cell>
          <cell r="N127">
            <v>4</v>
          </cell>
          <cell r="O127">
            <v>1</v>
          </cell>
          <cell r="P127">
            <v>4</v>
          </cell>
          <cell r="Q127">
            <v>2</v>
          </cell>
          <cell r="R127"/>
          <cell r="S127">
            <v>2</v>
          </cell>
          <cell r="T127">
            <v>1</v>
          </cell>
          <cell r="U127">
            <v>22</v>
          </cell>
          <cell r="AE127" t="str">
            <v>105414-P.S.R. SERON</v>
          </cell>
          <cell r="AF127"/>
          <cell r="AG127"/>
          <cell r="AH127"/>
          <cell r="AI127"/>
          <cell r="AJ127">
            <v>0</v>
          </cell>
          <cell r="AK127"/>
          <cell r="AL127"/>
          <cell r="AM127">
            <v>0</v>
          </cell>
          <cell r="AN127"/>
          <cell r="AO127">
            <v>0</v>
          </cell>
          <cell r="AP127"/>
          <cell r="AQ127">
            <v>1</v>
          </cell>
          <cell r="AR127">
            <v>1</v>
          </cell>
        </row>
        <row r="128">
          <cell r="H128" t="str">
            <v>105312-CES. RURAL CAREN</v>
          </cell>
          <cell r="I128">
            <v>1</v>
          </cell>
          <cell r="J128">
            <v>1</v>
          </cell>
          <cell r="K128">
            <v>1</v>
          </cell>
          <cell r="L128">
            <v>0</v>
          </cell>
          <cell r="M128">
            <v>2</v>
          </cell>
          <cell r="N128">
            <v>0</v>
          </cell>
          <cell r="O128">
            <v>1</v>
          </cell>
          <cell r="P128">
            <v>2</v>
          </cell>
          <cell r="Q128">
            <v>3</v>
          </cell>
          <cell r="R128">
            <v>1</v>
          </cell>
          <cell r="S128"/>
          <cell r="T128"/>
          <cell r="U128">
            <v>12</v>
          </cell>
          <cell r="AE128" t="str">
            <v>105503-P.S.R. TABAQUEROS</v>
          </cell>
          <cell r="AF128"/>
          <cell r="AG128"/>
          <cell r="AH128"/>
          <cell r="AI128"/>
          <cell r="AJ128"/>
          <cell r="AK128"/>
          <cell r="AL128"/>
          <cell r="AM128">
            <v>0</v>
          </cell>
          <cell r="AN128"/>
          <cell r="AO128"/>
          <cell r="AP128"/>
          <cell r="AQ128">
            <v>0</v>
          </cell>
          <cell r="AR128">
            <v>0</v>
          </cell>
        </row>
        <row r="129">
          <cell r="H129" t="str">
            <v>105318-CES. RURAL EL PALQUI</v>
          </cell>
          <cell r="I129">
            <v>1</v>
          </cell>
          <cell r="J129">
            <v>7</v>
          </cell>
          <cell r="K129">
            <v>3</v>
          </cell>
          <cell r="L129">
            <v>3</v>
          </cell>
          <cell r="M129">
            <v>4</v>
          </cell>
          <cell r="N129">
            <v>6</v>
          </cell>
          <cell r="O129">
            <v>4</v>
          </cell>
          <cell r="P129">
            <v>3</v>
          </cell>
          <cell r="Q129">
            <v>7</v>
          </cell>
          <cell r="R129">
            <v>4</v>
          </cell>
          <cell r="S129">
            <v>2</v>
          </cell>
          <cell r="T129">
            <v>2</v>
          </cell>
          <cell r="U129">
            <v>46</v>
          </cell>
          <cell r="AE129" t="str">
            <v>Total general</v>
          </cell>
          <cell r="AF129">
            <v>30</v>
          </cell>
          <cell r="AG129">
            <v>24</v>
          </cell>
          <cell r="AH129">
            <v>60</v>
          </cell>
          <cell r="AI129">
            <v>34</v>
          </cell>
          <cell r="AJ129">
            <v>50</v>
          </cell>
          <cell r="AK129">
            <v>138</v>
          </cell>
          <cell r="AL129">
            <v>51</v>
          </cell>
          <cell r="AM129">
            <v>68</v>
          </cell>
          <cell r="AN129">
            <v>61</v>
          </cell>
          <cell r="AO129">
            <v>47</v>
          </cell>
          <cell r="AP129">
            <v>68</v>
          </cell>
          <cell r="AQ129">
            <v>162</v>
          </cell>
          <cell r="AR129">
            <v>793</v>
          </cell>
        </row>
        <row r="130">
          <cell r="H130" t="str">
            <v>105427-P.S.R. HACIENDA VALDIVIA</v>
          </cell>
          <cell r="I130">
            <v>1</v>
          </cell>
          <cell r="J130"/>
          <cell r="K130"/>
          <cell r="L130"/>
          <cell r="M130"/>
          <cell r="N130"/>
          <cell r="O130"/>
          <cell r="P130"/>
          <cell r="Q130"/>
          <cell r="R130"/>
          <cell r="S130">
            <v>1</v>
          </cell>
          <cell r="T130"/>
          <cell r="U130">
            <v>2</v>
          </cell>
        </row>
        <row r="131">
          <cell r="H131" t="str">
            <v>105428-P.S.R. HUATULAME</v>
          </cell>
          <cell r="I131"/>
          <cell r="J131"/>
          <cell r="K131">
            <v>1</v>
          </cell>
          <cell r="L131"/>
          <cell r="M131"/>
          <cell r="N131"/>
          <cell r="O131"/>
          <cell r="P131"/>
          <cell r="Q131"/>
          <cell r="R131"/>
          <cell r="S131">
            <v>2</v>
          </cell>
          <cell r="T131"/>
          <cell r="U131">
            <v>3</v>
          </cell>
        </row>
        <row r="132">
          <cell r="H132" t="str">
            <v>105431-P.S.R. PEDREGAL</v>
          </cell>
          <cell r="I132">
            <v>1</v>
          </cell>
          <cell r="J132"/>
          <cell r="K132"/>
          <cell r="L132"/>
          <cell r="M132">
            <v>1</v>
          </cell>
          <cell r="N132">
            <v>1</v>
          </cell>
          <cell r="O132"/>
          <cell r="P132"/>
          <cell r="Q132"/>
          <cell r="R132">
            <v>4</v>
          </cell>
          <cell r="S132"/>
          <cell r="T132"/>
          <cell r="U132">
            <v>7</v>
          </cell>
        </row>
        <row r="133">
          <cell r="H133" t="str">
            <v>105432-P.S.R. RAPEL</v>
          </cell>
          <cell r="I133"/>
          <cell r="J133"/>
          <cell r="K133"/>
          <cell r="L133">
            <v>1</v>
          </cell>
          <cell r="M133"/>
          <cell r="N133"/>
          <cell r="O133"/>
          <cell r="P133"/>
          <cell r="Q133"/>
          <cell r="R133"/>
          <cell r="S133"/>
          <cell r="T133"/>
          <cell r="U133">
            <v>1</v>
          </cell>
        </row>
        <row r="134">
          <cell r="H134" t="str">
            <v>105435-P.S.R. TULAHUEN</v>
          </cell>
          <cell r="I134">
            <v>1</v>
          </cell>
          <cell r="J134"/>
          <cell r="K134">
            <v>0</v>
          </cell>
          <cell r="L134">
            <v>1</v>
          </cell>
          <cell r="M134"/>
          <cell r="N134">
            <v>0</v>
          </cell>
          <cell r="O134"/>
          <cell r="P134">
            <v>0</v>
          </cell>
          <cell r="Q134">
            <v>1</v>
          </cell>
          <cell r="R134"/>
          <cell r="S134"/>
          <cell r="T134"/>
          <cell r="U134">
            <v>3</v>
          </cell>
        </row>
        <row r="135">
          <cell r="H135" t="str">
            <v>105436-P.S.R. EL MAITEN</v>
          </cell>
          <cell r="I135">
            <v>0</v>
          </cell>
          <cell r="J135"/>
          <cell r="K135"/>
          <cell r="L135">
            <v>0</v>
          </cell>
          <cell r="M135"/>
          <cell r="N135"/>
          <cell r="O135"/>
          <cell r="P135"/>
          <cell r="Q135">
            <v>1</v>
          </cell>
          <cell r="R135"/>
          <cell r="S135"/>
          <cell r="T135"/>
          <cell r="U135">
            <v>1</v>
          </cell>
        </row>
        <row r="136">
          <cell r="H136" t="str">
            <v>105489-P.S.R. RAMADAS DE TULAHUEN</v>
          </cell>
          <cell r="I136"/>
          <cell r="J136"/>
          <cell r="K136">
            <v>0</v>
          </cell>
          <cell r="L136"/>
          <cell r="M136"/>
          <cell r="N136">
            <v>1</v>
          </cell>
          <cell r="O136">
            <v>0</v>
          </cell>
          <cell r="P136">
            <v>0</v>
          </cell>
          <cell r="Q136"/>
          <cell r="R136">
            <v>0</v>
          </cell>
          <cell r="S136">
            <v>1</v>
          </cell>
          <cell r="T136"/>
          <cell r="U136">
            <v>2</v>
          </cell>
        </row>
        <row r="137">
          <cell r="H137" t="str">
            <v>04304-PUNITAQUI</v>
          </cell>
          <cell r="I137">
            <v>4</v>
          </cell>
          <cell r="J137">
            <v>5</v>
          </cell>
          <cell r="K137">
            <v>7</v>
          </cell>
          <cell r="L137">
            <v>8</v>
          </cell>
          <cell r="M137">
            <v>10</v>
          </cell>
          <cell r="N137">
            <v>13</v>
          </cell>
          <cell r="O137">
            <v>3</v>
          </cell>
          <cell r="P137">
            <v>20</v>
          </cell>
          <cell r="Q137">
            <v>10</v>
          </cell>
          <cell r="R137">
            <v>8</v>
          </cell>
          <cell r="S137">
            <v>10</v>
          </cell>
          <cell r="T137">
            <v>2</v>
          </cell>
          <cell r="U137">
            <v>100</v>
          </cell>
        </row>
        <row r="138">
          <cell r="H138" t="str">
            <v>105308-CES. RURAL PUNITAQUI</v>
          </cell>
          <cell r="I138">
            <v>4</v>
          </cell>
          <cell r="J138">
            <v>5</v>
          </cell>
          <cell r="K138">
            <v>6</v>
          </cell>
          <cell r="L138">
            <v>8</v>
          </cell>
          <cell r="M138">
            <v>10</v>
          </cell>
          <cell r="N138">
            <v>13</v>
          </cell>
          <cell r="O138">
            <v>3</v>
          </cell>
          <cell r="P138">
            <v>16</v>
          </cell>
          <cell r="Q138">
            <v>9</v>
          </cell>
          <cell r="R138">
            <v>5</v>
          </cell>
          <cell r="S138">
            <v>10</v>
          </cell>
          <cell r="T138">
            <v>1</v>
          </cell>
          <cell r="U138">
            <v>90</v>
          </cell>
        </row>
        <row r="139">
          <cell r="H139" t="str">
            <v>105440-P.S.R. DIVISADERO</v>
          </cell>
          <cell r="I139"/>
          <cell r="J139"/>
          <cell r="K139">
            <v>1</v>
          </cell>
          <cell r="L139"/>
          <cell r="M139">
            <v>0</v>
          </cell>
          <cell r="N139">
            <v>0</v>
          </cell>
          <cell r="O139">
            <v>0</v>
          </cell>
          <cell r="P139">
            <v>4</v>
          </cell>
          <cell r="Q139">
            <v>1</v>
          </cell>
          <cell r="R139">
            <v>3</v>
          </cell>
          <cell r="S139">
            <v>0</v>
          </cell>
          <cell r="T139">
            <v>1</v>
          </cell>
          <cell r="U139">
            <v>10</v>
          </cell>
        </row>
        <row r="140">
          <cell r="H140" t="str">
            <v xml:space="preserve">105508-P.S.R. EL PARRAL DE QUILES  </v>
          </cell>
          <cell r="I140"/>
          <cell r="J140"/>
          <cell r="K140"/>
          <cell r="L140"/>
          <cell r="M140"/>
          <cell r="N140"/>
          <cell r="O140"/>
          <cell r="P140">
            <v>0</v>
          </cell>
          <cell r="Q140"/>
          <cell r="R140"/>
          <cell r="S140"/>
          <cell r="T140"/>
          <cell r="U140">
            <v>0</v>
          </cell>
        </row>
        <row r="141">
          <cell r="H141" t="str">
            <v>04305-RIO HURTADO</v>
          </cell>
          <cell r="I141">
            <v>0</v>
          </cell>
          <cell r="J141">
            <v>0</v>
          </cell>
          <cell r="K141">
            <v>2</v>
          </cell>
          <cell r="L141">
            <v>0</v>
          </cell>
          <cell r="M141">
            <v>0</v>
          </cell>
          <cell r="N141"/>
          <cell r="O141">
            <v>5</v>
          </cell>
          <cell r="P141">
            <v>3</v>
          </cell>
          <cell r="Q141">
            <v>1</v>
          </cell>
          <cell r="R141">
            <v>1</v>
          </cell>
          <cell r="S141">
            <v>2</v>
          </cell>
          <cell r="T141">
            <v>6</v>
          </cell>
          <cell r="U141">
            <v>20</v>
          </cell>
        </row>
        <row r="142">
          <cell r="H142" t="str">
            <v>105310-CES. RURAL PICHASCA</v>
          </cell>
          <cell r="I142">
            <v>0</v>
          </cell>
          <cell r="J142"/>
          <cell r="K142">
            <v>1</v>
          </cell>
          <cell r="L142">
            <v>0</v>
          </cell>
          <cell r="M142"/>
          <cell r="N142"/>
          <cell r="O142">
            <v>0</v>
          </cell>
          <cell r="P142">
            <v>3</v>
          </cell>
          <cell r="Q142"/>
          <cell r="R142">
            <v>1</v>
          </cell>
          <cell r="S142">
            <v>0</v>
          </cell>
          <cell r="T142">
            <v>1</v>
          </cell>
          <cell r="U142">
            <v>6</v>
          </cell>
        </row>
        <row r="143">
          <cell r="H143" t="str">
            <v>105409-P.S.R. EL CHAÑAR</v>
          </cell>
          <cell r="I143"/>
          <cell r="J143"/>
          <cell r="K143"/>
          <cell r="L143"/>
          <cell r="M143"/>
          <cell r="N143"/>
          <cell r="O143">
            <v>1</v>
          </cell>
          <cell r="P143"/>
          <cell r="Q143">
            <v>0</v>
          </cell>
          <cell r="R143"/>
          <cell r="S143"/>
          <cell r="T143"/>
          <cell r="U143">
            <v>1</v>
          </cell>
        </row>
        <row r="144">
          <cell r="H144" t="str">
            <v>105410-P.S.R. HURTADO</v>
          </cell>
          <cell r="I144"/>
          <cell r="J144">
            <v>0</v>
          </cell>
          <cell r="K144"/>
          <cell r="L144"/>
          <cell r="M144"/>
          <cell r="N144"/>
          <cell r="O144"/>
          <cell r="P144"/>
          <cell r="Q144"/>
          <cell r="R144">
            <v>0</v>
          </cell>
          <cell r="S144"/>
          <cell r="T144">
            <v>1</v>
          </cell>
          <cell r="U144">
            <v>1</v>
          </cell>
        </row>
        <row r="145">
          <cell r="H145" t="str">
            <v>105411-P.S.R. LAS BREAS</v>
          </cell>
          <cell r="I145"/>
          <cell r="J145"/>
          <cell r="K145"/>
          <cell r="L145"/>
          <cell r="M145"/>
          <cell r="N145"/>
          <cell r="O145">
            <v>0</v>
          </cell>
          <cell r="P145"/>
          <cell r="Q145"/>
          <cell r="R145"/>
          <cell r="S145">
            <v>1</v>
          </cell>
          <cell r="T145">
            <v>1</v>
          </cell>
          <cell r="U145">
            <v>2</v>
          </cell>
        </row>
        <row r="146">
          <cell r="H146" t="str">
            <v>105413-P.S.R. SAMO ALTO</v>
          </cell>
          <cell r="I146"/>
          <cell r="J146"/>
          <cell r="K146">
            <v>1</v>
          </cell>
          <cell r="L146"/>
          <cell r="M146"/>
          <cell r="N146"/>
          <cell r="O146">
            <v>2</v>
          </cell>
          <cell r="P146"/>
          <cell r="Q146">
            <v>1</v>
          </cell>
          <cell r="R146"/>
          <cell r="S146">
            <v>1</v>
          </cell>
          <cell r="T146">
            <v>3</v>
          </cell>
          <cell r="U146">
            <v>8</v>
          </cell>
        </row>
        <row r="147">
          <cell r="H147" t="str">
            <v>105414-P.S.R. SERON</v>
          </cell>
          <cell r="I147"/>
          <cell r="J147">
            <v>0</v>
          </cell>
          <cell r="K147">
            <v>0</v>
          </cell>
          <cell r="L147"/>
          <cell r="M147">
            <v>0</v>
          </cell>
          <cell r="N147"/>
          <cell r="O147">
            <v>2</v>
          </cell>
          <cell r="P147">
            <v>0</v>
          </cell>
          <cell r="Q147"/>
          <cell r="R147"/>
          <cell r="S147"/>
          <cell r="T147">
            <v>0</v>
          </cell>
          <cell r="U147">
            <v>2</v>
          </cell>
        </row>
        <row r="148">
          <cell r="H148" t="str">
            <v>105503-P.S.R. TABAQUEROS</v>
          </cell>
          <cell r="I148"/>
          <cell r="J148"/>
          <cell r="K148"/>
          <cell r="L148"/>
          <cell r="M148"/>
          <cell r="N148"/>
          <cell r="O148"/>
          <cell r="P148">
            <v>0</v>
          </cell>
          <cell r="Q148"/>
          <cell r="R148"/>
          <cell r="S148"/>
          <cell r="T148">
            <v>0</v>
          </cell>
          <cell r="U148">
            <v>0</v>
          </cell>
        </row>
        <row r="149">
          <cell r="H149" t="str">
            <v>Total general</v>
          </cell>
          <cell r="I149">
            <v>258</v>
          </cell>
          <cell r="J149">
            <v>193</v>
          </cell>
          <cell r="K149">
            <v>229</v>
          </cell>
          <cell r="L149">
            <v>192</v>
          </cell>
          <cell r="M149">
            <v>237</v>
          </cell>
          <cell r="N149">
            <v>221</v>
          </cell>
          <cell r="O149">
            <v>287</v>
          </cell>
          <cell r="P149">
            <v>292</v>
          </cell>
          <cell r="Q149">
            <v>201</v>
          </cell>
          <cell r="R149">
            <v>282</v>
          </cell>
          <cell r="S149">
            <v>190</v>
          </cell>
          <cell r="T149">
            <v>171</v>
          </cell>
          <cell r="U149">
            <v>2753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173</v>
          </cell>
          <cell r="J5">
            <v>167</v>
          </cell>
          <cell r="K5">
            <v>391</v>
          </cell>
          <cell r="L5">
            <v>305</v>
          </cell>
          <cell r="M5">
            <v>403</v>
          </cell>
          <cell r="N5">
            <v>333</v>
          </cell>
          <cell r="O5">
            <v>316</v>
          </cell>
          <cell r="P5">
            <v>205</v>
          </cell>
          <cell r="Q5">
            <v>271</v>
          </cell>
          <cell r="R5">
            <v>637</v>
          </cell>
          <cell r="S5">
            <v>376</v>
          </cell>
          <cell r="T5">
            <v>467</v>
          </cell>
          <cell r="U5">
            <v>4044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18</v>
          </cell>
          <cell r="Q6">
            <v>74</v>
          </cell>
          <cell r="R6">
            <v>67</v>
          </cell>
          <cell r="S6">
            <v>26</v>
          </cell>
          <cell r="T6">
            <v>28</v>
          </cell>
          <cell r="U6">
            <v>420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37</v>
          </cell>
          <cell r="Q7">
            <v>23</v>
          </cell>
          <cell r="R7">
            <v>48</v>
          </cell>
          <cell r="S7">
            <v>60</v>
          </cell>
          <cell r="T7">
            <v>43</v>
          </cell>
          <cell r="U7">
            <v>518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24</v>
          </cell>
          <cell r="Q8">
            <v>9</v>
          </cell>
          <cell r="R8">
            <v>42</v>
          </cell>
          <cell r="S8">
            <v>39</v>
          </cell>
          <cell r="T8">
            <v>62</v>
          </cell>
          <cell r="U8">
            <v>400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67</v>
          </cell>
          <cell r="Q9">
            <v>102</v>
          </cell>
          <cell r="R9">
            <v>296</v>
          </cell>
          <cell r="S9">
            <v>173</v>
          </cell>
          <cell r="T9">
            <v>258</v>
          </cell>
          <cell r="U9">
            <v>1525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19</v>
          </cell>
          <cell r="Q10">
            <v>22</v>
          </cell>
          <cell r="R10">
            <v>107</v>
          </cell>
          <cell r="S10">
            <v>17</v>
          </cell>
          <cell r="T10">
            <v>13</v>
          </cell>
          <cell r="U10">
            <v>391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13</v>
          </cell>
          <cell r="Q11">
            <v>11</v>
          </cell>
          <cell r="R11">
            <v>39</v>
          </cell>
          <cell r="S11">
            <v>15</v>
          </cell>
          <cell r="T11">
            <v>32</v>
          </cell>
          <cell r="U11">
            <v>325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2</v>
          </cell>
          <cell r="P12">
            <v>4</v>
          </cell>
          <cell r="Q12">
            <v>0</v>
          </cell>
          <cell r="R12">
            <v>1</v>
          </cell>
          <cell r="S12">
            <v>30</v>
          </cell>
          <cell r="T12">
            <v>22</v>
          </cell>
          <cell r="U12">
            <v>90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1</v>
          </cell>
          <cell r="Q13">
            <v>11</v>
          </cell>
          <cell r="R13">
            <v>12</v>
          </cell>
          <cell r="S13">
            <v>3</v>
          </cell>
          <cell r="T13">
            <v>5</v>
          </cell>
          <cell r="U13">
            <v>41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8</v>
          </cell>
          <cell r="Q14">
            <v>0</v>
          </cell>
          <cell r="R14">
            <v>1</v>
          </cell>
          <cell r="S14">
            <v>1</v>
          </cell>
          <cell r="T14">
            <v>0</v>
          </cell>
          <cell r="U14">
            <v>29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P15"/>
          <cell r="Q15">
            <v>2</v>
          </cell>
          <cell r="R15"/>
          <cell r="S15">
            <v>1</v>
          </cell>
          <cell r="T15">
            <v>2</v>
          </cell>
          <cell r="U15">
            <v>22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2</v>
          </cell>
          <cell r="Q16">
            <v>15</v>
          </cell>
          <cell r="R16">
            <v>1</v>
          </cell>
          <cell r="S16">
            <v>2</v>
          </cell>
          <cell r="T16">
            <v>0</v>
          </cell>
          <cell r="U16">
            <v>113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4</v>
          </cell>
          <cell r="Q17">
            <v>0</v>
          </cell>
          <cell r="R17">
            <v>0</v>
          </cell>
          <cell r="S17">
            <v>1</v>
          </cell>
          <cell r="T17">
            <v>0</v>
          </cell>
          <cell r="U17">
            <v>36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8</v>
          </cell>
          <cell r="Q18">
            <v>2</v>
          </cell>
          <cell r="R18">
            <v>23</v>
          </cell>
          <cell r="S18">
            <v>3</v>
          </cell>
          <cell r="T18">
            <v>2</v>
          </cell>
          <cell r="U18">
            <v>129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5</v>
          </cell>
          <cell r="T19">
            <v>0</v>
          </cell>
          <cell r="U19">
            <v>5</v>
          </cell>
        </row>
        <row r="20">
          <cell r="H20" t="str">
            <v>04102-COQUIMBO</v>
          </cell>
          <cell r="I20">
            <v>337</v>
          </cell>
          <cell r="J20">
            <v>366</v>
          </cell>
          <cell r="K20">
            <v>379</v>
          </cell>
          <cell r="L20">
            <v>226</v>
          </cell>
          <cell r="M20">
            <v>355</v>
          </cell>
          <cell r="N20">
            <v>371</v>
          </cell>
          <cell r="O20">
            <v>416</v>
          </cell>
          <cell r="P20">
            <v>337</v>
          </cell>
          <cell r="Q20">
            <v>277</v>
          </cell>
          <cell r="R20">
            <v>315</v>
          </cell>
          <cell r="S20">
            <v>464</v>
          </cell>
          <cell r="T20">
            <v>203</v>
          </cell>
          <cell r="U20">
            <v>4046</v>
          </cell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87</v>
          </cell>
          <cell r="Q21">
            <v>39</v>
          </cell>
          <cell r="R21">
            <v>90</v>
          </cell>
          <cell r="S21">
            <v>141</v>
          </cell>
          <cell r="T21">
            <v>12</v>
          </cell>
          <cell r="U21">
            <v>837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43</v>
          </cell>
          <cell r="Q22">
            <v>25</v>
          </cell>
          <cell r="R22">
            <v>35</v>
          </cell>
          <cell r="S22">
            <v>53</v>
          </cell>
          <cell r="T22">
            <v>20</v>
          </cell>
          <cell r="U22">
            <v>539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</v>
          </cell>
          <cell r="Q23">
            <v>37</v>
          </cell>
          <cell r="R23">
            <v>47</v>
          </cell>
          <cell r="S23">
            <v>28</v>
          </cell>
          <cell r="T23">
            <v>21</v>
          </cell>
          <cell r="U23">
            <v>622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12</v>
          </cell>
          <cell r="Q24">
            <v>13</v>
          </cell>
          <cell r="R24">
            <v>4</v>
          </cell>
          <cell r="S24">
            <v>15</v>
          </cell>
          <cell r="T24">
            <v>40</v>
          </cell>
          <cell r="U24">
            <v>164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124</v>
          </cell>
          <cell r="Q25">
            <v>148</v>
          </cell>
          <cell r="R25">
            <v>115</v>
          </cell>
          <cell r="S25">
            <v>186</v>
          </cell>
          <cell r="T25">
            <v>69</v>
          </cell>
          <cell r="U25">
            <v>1575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2</v>
          </cell>
          <cell r="Q27">
            <v>2</v>
          </cell>
          <cell r="R27">
            <v>1</v>
          </cell>
          <cell r="S27">
            <v>5</v>
          </cell>
          <cell r="T27">
            <v>19</v>
          </cell>
          <cell r="U27">
            <v>43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7</v>
          </cell>
          <cell r="P28">
            <v>18</v>
          </cell>
          <cell r="Q28">
            <v>3</v>
          </cell>
          <cell r="R28">
            <v>9</v>
          </cell>
          <cell r="S28">
            <v>23</v>
          </cell>
          <cell r="T28">
            <v>17</v>
          </cell>
          <cell r="U28">
            <v>153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4</v>
          </cell>
          <cell r="Q29">
            <v>2</v>
          </cell>
          <cell r="R29">
            <v>3</v>
          </cell>
          <cell r="S29">
            <v>4</v>
          </cell>
          <cell r="T29">
            <v>3</v>
          </cell>
          <cell r="U29">
            <v>24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3</v>
          </cell>
          <cell r="Q30">
            <v>2</v>
          </cell>
          <cell r="R30">
            <v>8</v>
          </cell>
          <cell r="S30">
            <v>3</v>
          </cell>
          <cell r="T30">
            <v>2</v>
          </cell>
          <cell r="U30">
            <v>46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0</v>
          </cell>
          <cell r="Q31">
            <v>6</v>
          </cell>
          <cell r="R31">
            <v>3</v>
          </cell>
          <cell r="S31">
            <v>6</v>
          </cell>
          <cell r="T31">
            <v>0</v>
          </cell>
          <cell r="U31">
            <v>41</v>
          </cell>
        </row>
        <row r="32">
          <cell r="H32" t="str">
            <v>04103-ANDACOLLO</v>
          </cell>
          <cell r="I32">
            <v>16</v>
          </cell>
          <cell r="J32">
            <v>17</v>
          </cell>
          <cell r="K32">
            <v>11</v>
          </cell>
          <cell r="L32">
            <v>26</v>
          </cell>
          <cell r="M32">
            <v>15</v>
          </cell>
          <cell r="N32">
            <v>7</v>
          </cell>
          <cell r="O32">
            <v>11</v>
          </cell>
          <cell r="P32">
            <v>14</v>
          </cell>
          <cell r="Q32">
            <v>18</v>
          </cell>
          <cell r="R32">
            <v>32</v>
          </cell>
          <cell r="S32">
            <v>51</v>
          </cell>
          <cell r="T32">
            <v>29</v>
          </cell>
          <cell r="U32">
            <v>247</v>
          </cell>
        </row>
        <row r="33">
          <cell r="H33" t="str">
            <v>105106-HOSPITAL ANDACOLLO</v>
          </cell>
          <cell r="I33">
            <v>16</v>
          </cell>
          <cell r="J33">
            <v>17</v>
          </cell>
          <cell r="K33">
            <v>11</v>
          </cell>
          <cell r="L33">
            <v>26</v>
          </cell>
          <cell r="M33">
            <v>15</v>
          </cell>
          <cell r="N33">
            <v>7</v>
          </cell>
          <cell r="O33">
            <v>11</v>
          </cell>
          <cell r="P33">
            <v>14</v>
          </cell>
          <cell r="Q33">
            <v>18</v>
          </cell>
          <cell r="R33">
            <v>32</v>
          </cell>
          <cell r="S33">
            <v>51</v>
          </cell>
          <cell r="T33">
            <v>29</v>
          </cell>
          <cell r="U33">
            <v>247</v>
          </cell>
        </row>
        <row r="34">
          <cell r="H34" t="str">
            <v>04104-LA HIGUERA</v>
          </cell>
          <cell r="I34">
            <v>0</v>
          </cell>
          <cell r="J34"/>
          <cell r="K34"/>
          <cell r="L34">
            <v>0</v>
          </cell>
          <cell r="M34">
            <v>0</v>
          </cell>
          <cell r="N34">
            <v>14</v>
          </cell>
          <cell r="O34">
            <v>1</v>
          </cell>
          <cell r="P34">
            <v>8</v>
          </cell>
          <cell r="Q34">
            <v>11</v>
          </cell>
          <cell r="R34">
            <v>25</v>
          </cell>
          <cell r="S34">
            <v>1</v>
          </cell>
          <cell r="T34">
            <v>3</v>
          </cell>
          <cell r="U34">
            <v>63</v>
          </cell>
        </row>
        <row r="35">
          <cell r="H35" t="str">
            <v>105314-CES. LA HIGUERA</v>
          </cell>
          <cell r="I35"/>
          <cell r="J35"/>
          <cell r="K35"/>
          <cell r="L35"/>
          <cell r="M35">
            <v>0</v>
          </cell>
          <cell r="N35">
            <v>0</v>
          </cell>
          <cell r="O35">
            <v>1</v>
          </cell>
          <cell r="P35">
            <v>4</v>
          </cell>
          <cell r="Q35">
            <v>2</v>
          </cell>
          <cell r="R35">
            <v>1</v>
          </cell>
          <cell r="S35">
            <v>0</v>
          </cell>
          <cell r="T35">
            <v>3</v>
          </cell>
          <cell r="U35">
            <v>11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0</v>
          </cell>
          <cell r="M36">
            <v>0</v>
          </cell>
          <cell r="N36">
            <v>10</v>
          </cell>
          <cell r="O36">
            <v>0</v>
          </cell>
          <cell r="P36">
            <v>3</v>
          </cell>
          <cell r="Q36">
            <v>8</v>
          </cell>
          <cell r="R36">
            <v>22</v>
          </cell>
          <cell r="S36">
            <v>0</v>
          </cell>
          <cell r="T36">
            <v>0</v>
          </cell>
          <cell r="U36">
            <v>43</v>
          </cell>
        </row>
        <row r="37">
          <cell r="H37" t="str">
            <v>105505-P.S.R. LOS CHOROS</v>
          </cell>
          <cell r="I37"/>
          <cell r="J37"/>
          <cell r="K37"/>
          <cell r="L37">
            <v>0</v>
          </cell>
          <cell r="M37">
            <v>0</v>
          </cell>
          <cell r="N37">
            <v>2</v>
          </cell>
          <cell r="O37">
            <v>0</v>
          </cell>
          <cell r="P37">
            <v>0</v>
          </cell>
          <cell r="Q37">
            <v>0</v>
          </cell>
          <cell r="R37">
            <v>1</v>
          </cell>
          <cell r="S37">
            <v>0</v>
          </cell>
          <cell r="T37">
            <v>0</v>
          </cell>
          <cell r="U37">
            <v>3</v>
          </cell>
        </row>
        <row r="38">
          <cell r="H38" t="str">
            <v>105506-P.S.R. EL TRAPICHE</v>
          </cell>
          <cell r="I38">
            <v>0</v>
          </cell>
          <cell r="J38"/>
          <cell r="K38"/>
          <cell r="L38"/>
          <cell r="M38">
            <v>0</v>
          </cell>
          <cell r="N38">
            <v>2</v>
          </cell>
          <cell r="O38">
            <v>0</v>
          </cell>
          <cell r="P38">
            <v>1</v>
          </cell>
          <cell r="Q38">
            <v>1</v>
          </cell>
          <cell r="R38">
            <v>1</v>
          </cell>
          <cell r="S38">
            <v>1</v>
          </cell>
          <cell r="T38">
            <v>0</v>
          </cell>
          <cell r="U38">
            <v>6</v>
          </cell>
        </row>
        <row r="39">
          <cell r="H39" t="str">
            <v>04105-PAIHUANO</v>
          </cell>
          <cell r="I39">
            <v>0</v>
          </cell>
          <cell r="J39">
            <v>0</v>
          </cell>
          <cell r="K39">
            <v>1</v>
          </cell>
          <cell r="L39">
            <v>0</v>
          </cell>
          <cell r="M39">
            <v>10</v>
          </cell>
          <cell r="N39">
            <v>2</v>
          </cell>
          <cell r="O39">
            <v>4</v>
          </cell>
          <cell r="P39">
            <v>1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18</v>
          </cell>
        </row>
        <row r="40">
          <cell r="H40" t="str">
            <v>105306-CES. PAIHUANO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6</v>
          </cell>
          <cell r="N40">
            <v>1</v>
          </cell>
          <cell r="O40">
            <v>4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11</v>
          </cell>
        </row>
        <row r="41">
          <cell r="H41" t="str">
            <v>105475-P.S.R. HORCON</v>
          </cell>
          <cell r="I41">
            <v>0</v>
          </cell>
          <cell r="J41"/>
          <cell r="K41">
            <v>1</v>
          </cell>
          <cell r="L41">
            <v>0</v>
          </cell>
          <cell r="M41">
            <v>0</v>
          </cell>
          <cell r="N41">
            <v>1</v>
          </cell>
          <cell r="O41"/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/>
          <cell r="U41">
            <v>2</v>
          </cell>
        </row>
        <row r="42">
          <cell r="H42" t="str">
            <v>105476-P.S.R. MONTE GRANDE</v>
          </cell>
          <cell r="I42"/>
          <cell r="J42"/>
          <cell r="K42"/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/>
          <cell r="R42">
            <v>0</v>
          </cell>
          <cell r="S42">
            <v>0</v>
          </cell>
          <cell r="T42">
            <v>0</v>
          </cell>
          <cell r="U42">
            <v>0</v>
          </cell>
        </row>
        <row r="43">
          <cell r="H43" t="str">
            <v>105477-P.S.R. PISCO ELQUI</v>
          </cell>
          <cell r="I43"/>
          <cell r="J43">
            <v>0</v>
          </cell>
          <cell r="K43"/>
          <cell r="L43">
            <v>0</v>
          </cell>
          <cell r="M43">
            <v>4</v>
          </cell>
          <cell r="N43">
            <v>0</v>
          </cell>
          <cell r="O43">
            <v>0</v>
          </cell>
          <cell r="P43">
            <v>1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5</v>
          </cell>
        </row>
        <row r="44">
          <cell r="H44" t="str">
            <v>04106-VICUÑA</v>
          </cell>
          <cell r="I44">
            <v>28</v>
          </cell>
          <cell r="J44">
            <v>35</v>
          </cell>
          <cell r="K44">
            <v>41</v>
          </cell>
          <cell r="L44">
            <v>31</v>
          </cell>
          <cell r="M44">
            <v>26</v>
          </cell>
          <cell r="N44">
            <v>93</v>
          </cell>
          <cell r="O44">
            <v>32</v>
          </cell>
          <cell r="P44">
            <v>55</v>
          </cell>
          <cell r="Q44">
            <v>76</v>
          </cell>
          <cell r="R44">
            <v>7</v>
          </cell>
          <cell r="S44">
            <v>63</v>
          </cell>
          <cell r="T44">
            <v>23</v>
          </cell>
          <cell r="U44">
            <v>510</v>
          </cell>
        </row>
        <row r="45">
          <cell r="H45" t="str">
            <v>105107-HOSPITAL VICUÑA</v>
          </cell>
          <cell r="I45">
            <v>11</v>
          </cell>
          <cell r="J45">
            <v>6</v>
          </cell>
          <cell r="K45">
            <v>13</v>
          </cell>
          <cell r="L45">
            <v>2</v>
          </cell>
          <cell r="M45">
            <v>5</v>
          </cell>
          <cell r="N45">
            <v>8</v>
          </cell>
          <cell r="O45">
            <v>9</v>
          </cell>
          <cell r="P45">
            <v>12</v>
          </cell>
          <cell r="Q45">
            <v>10</v>
          </cell>
          <cell r="R45">
            <v>2</v>
          </cell>
          <cell r="S45">
            <v>13</v>
          </cell>
          <cell r="T45">
            <v>7</v>
          </cell>
          <cell r="U45">
            <v>98</v>
          </cell>
        </row>
        <row r="46">
          <cell r="H46" t="str">
            <v>105467-P.S.R. DIAGUITAS</v>
          </cell>
          <cell r="I46">
            <v>3</v>
          </cell>
          <cell r="J46">
            <v>0</v>
          </cell>
          <cell r="K46">
            <v>2</v>
          </cell>
          <cell r="L46">
            <v>3</v>
          </cell>
          <cell r="M46">
            <v>2</v>
          </cell>
          <cell r="N46">
            <v>9</v>
          </cell>
          <cell r="O46">
            <v>0</v>
          </cell>
          <cell r="P46">
            <v>8</v>
          </cell>
          <cell r="Q46">
            <v>3</v>
          </cell>
          <cell r="R46">
            <v>0</v>
          </cell>
          <cell r="S46">
            <v>4</v>
          </cell>
          <cell r="T46">
            <v>5</v>
          </cell>
          <cell r="U46">
            <v>39</v>
          </cell>
        </row>
        <row r="47">
          <cell r="H47" t="str">
            <v>105468-P.S.R. EL MOLLE</v>
          </cell>
          <cell r="I47">
            <v>3</v>
          </cell>
          <cell r="J47">
            <v>9</v>
          </cell>
          <cell r="K47">
            <v>5</v>
          </cell>
          <cell r="L47">
            <v>0</v>
          </cell>
          <cell r="M47"/>
          <cell r="N47">
            <v>7</v>
          </cell>
          <cell r="O47">
            <v>1</v>
          </cell>
          <cell r="P47">
            <v>1</v>
          </cell>
          <cell r="Q47">
            <v>3</v>
          </cell>
          <cell r="R47">
            <v>1</v>
          </cell>
          <cell r="S47">
            <v>0</v>
          </cell>
          <cell r="T47">
            <v>0</v>
          </cell>
          <cell r="U47">
            <v>30</v>
          </cell>
        </row>
        <row r="48">
          <cell r="H48" t="str">
            <v>105469-P.S.R. EL TAMBO</v>
          </cell>
          <cell r="I48">
            <v>0</v>
          </cell>
          <cell r="J48">
            <v>4</v>
          </cell>
          <cell r="K48">
            <v>5</v>
          </cell>
          <cell r="L48">
            <v>0</v>
          </cell>
          <cell r="M48">
            <v>0</v>
          </cell>
          <cell r="N48">
            <v>10</v>
          </cell>
          <cell r="O48">
            <v>2</v>
          </cell>
          <cell r="P48">
            <v>11</v>
          </cell>
          <cell r="Q48">
            <v>9</v>
          </cell>
          <cell r="R48">
            <v>0</v>
          </cell>
          <cell r="S48">
            <v>31</v>
          </cell>
          <cell r="T48">
            <v>11</v>
          </cell>
          <cell r="U48">
            <v>83</v>
          </cell>
        </row>
        <row r="49">
          <cell r="H49" t="str">
            <v>105470-P.S.R. HUANTA</v>
          </cell>
          <cell r="I49"/>
          <cell r="J49">
            <v>0</v>
          </cell>
          <cell r="K49">
            <v>4</v>
          </cell>
          <cell r="L49"/>
          <cell r="M49"/>
          <cell r="N49">
            <v>0</v>
          </cell>
          <cell r="O49"/>
          <cell r="P49">
            <v>0</v>
          </cell>
          <cell r="Q49">
            <v>2</v>
          </cell>
          <cell r="R49">
            <v>0</v>
          </cell>
          <cell r="S49">
            <v>0</v>
          </cell>
          <cell r="T49">
            <v>0</v>
          </cell>
          <cell r="U49">
            <v>6</v>
          </cell>
        </row>
        <row r="50">
          <cell r="H50" t="str">
            <v>105471-P.S.R. PERALILLO</v>
          </cell>
          <cell r="I50">
            <v>2</v>
          </cell>
          <cell r="J50"/>
          <cell r="K50">
            <v>6</v>
          </cell>
          <cell r="L50">
            <v>12</v>
          </cell>
          <cell r="M50">
            <v>1</v>
          </cell>
          <cell r="N50">
            <v>17</v>
          </cell>
          <cell r="O50">
            <v>2</v>
          </cell>
          <cell r="P50">
            <v>1</v>
          </cell>
          <cell r="Q50">
            <v>19</v>
          </cell>
          <cell r="R50">
            <v>0</v>
          </cell>
          <cell r="S50">
            <v>2</v>
          </cell>
          <cell r="T50">
            <v>0</v>
          </cell>
          <cell r="U50">
            <v>62</v>
          </cell>
        </row>
        <row r="51">
          <cell r="H51" t="str">
            <v>105472-P.S.R. RIVADAVIA</v>
          </cell>
          <cell r="I51">
            <v>0</v>
          </cell>
          <cell r="J51">
            <v>3</v>
          </cell>
          <cell r="K51">
            <v>1</v>
          </cell>
          <cell r="L51">
            <v>9</v>
          </cell>
          <cell r="M51">
            <v>8</v>
          </cell>
          <cell r="N51">
            <v>10</v>
          </cell>
          <cell r="O51">
            <v>7</v>
          </cell>
          <cell r="P51">
            <v>12</v>
          </cell>
          <cell r="Q51">
            <v>9</v>
          </cell>
          <cell r="R51">
            <v>0</v>
          </cell>
          <cell r="S51">
            <v>6</v>
          </cell>
          <cell r="T51">
            <v>0</v>
          </cell>
          <cell r="U51">
            <v>65</v>
          </cell>
        </row>
        <row r="52">
          <cell r="H52" t="str">
            <v>105473-P.S.R. TALCUNA</v>
          </cell>
          <cell r="I52">
            <v>1</v>
          </cell>
          <cell r="J52">
            <v>6</v>
          </cell>
          <cell r="K52">
            <v>0</v>
          </cell>
          <cell r="L52">
            <v>1</v>
          </cell>
          <cell r="M52">
            <v>0</v>
          </cell>
          <cell r="N52">
            <v>7</v>
          </cell>
          <cell r="O52">
            <v>2</v>
          </cell>
          <cell r="P52">
            <v>1</v>
          </cell>
          <cell r="Q52">
            <v>7</v>
          </cell>
          <cell r="R52">
            <v>0</v>
          </cell>
          <cell r="S52">
            <v>5</v>
          </cell>
          <cell r="T52">
            <v>0</v>
          </cell>
          <cell r="U52">
            <v>30</v>
          </cell>
        </row>
        <row r="53">
          <cell r="H53" t="str">
            <v>105474-P.S.R. CHAPILCA</v>
          </cell>
          <cell r="I53">
            <v>0</v>
          </cell>
          <cell r="J53">
            <v>1</v>
          </cell>
          <cell r="K53">
            <v>0</v>
          </cell>
          <cell r="L53">
            <v>1</v>
          </cell>
          <cell r="M53">
            <v>0</v>
          </cell>
          <cell r="N53">
            <v>4</v>
          </cell>
          <cell r="O53">
            <v>2</v>
          </cell>
          <cell r="P53">
            <v>1</v>
          </cell>
          <cell r="Q53">
            <v>2</v>
          </cell>
          <cell r="R53">
            <v>0</v>
          </cell>
          <cell r="S53">
            <v>1</v>
          </cell>
          <cell r="T53">
            <v>0</v>
          </cell>
          <cell r="U53">
            <v>12</v>
          </cell>
        </row>
        <row r="54">
          <cell r="H54" t="str">
            <v>105502-P.S.R. CALINGASTA</v>
          </cell>
          <cell r="I54">
            <v>5</v>
          </cell>
          <cell r="J54">
            <v>6</v>
          </cell>
          <cell r="K54">
            <v>2</v>
          </cell>
          <cell r="L54">
            <v>3</v>
          </cell>
          <cell r="M54">
            <v>7</v>
          </cell>
          <cell r="N54">
            <v>17</v>
          </cell>
          <cell r="O54">
            <v>6</v>
          </cell>
          <cell r="P54">
            <v>7</v>
          </cell>
          <cell r="Q54">
            <v>5</v>
          </cell>
          <cell r="R54">
            <v>4</v>
          </cell>
          <cell r="S54">
            <v>0</v>
          </cell>
          <cell r="T54">
            <v>0</v>
          </cell>
          <cell r="U54">
            <v>62</v>
          </cell>
        </row>
        <row r="55">
          <cell r="H55" t="str">
            <v>105509-P.S.R. GUALLIGUAICA</v>
          </cell>
          <cell r="I55">
            <v>3</v>
          </cell>
          <cell r="J55">
            <v>0</v>
          </cell>
          <cell r="K55">
            <v>3</v>
          </cell>
          <cell r="L55"/>
          <cell r="M55">
            <v>3</v>
          </cell>
          <cell r="N55">
            <v>4</v>
          </cell>
          <cell r="O55">
            <v>1</v>
          </cell>
          <cell r="P55">
            <v>1</v>
          </cell>
          <cell r="Q55">
            <v>7</v>
          </cell>
          <cell r="R55">
            <v>0</v>
          </cell>
          <cell r="S55">
            <v>1</v>
          </cell>
          <cell r="T55">
            <v>0</v>
          </cell>
          <cell r="U55">
            <v>23</v>
          </cell>
        </row>
        <row r="56">
          <cell r="H56" t="str">
            <v>04201-ILLAPEL</v>
          </cell>
          <cell r="I56">
            <v>53</v>
          </cell>
          <cell r="J56">
            <v>44</v>
          </cell>
          <cell r="K56">
            <v>54</v>
          </cell>
          <cell r="L56">
            <v>54</v>
          </cell>
          <cell r="M56">
            <v>51</v>
          </cell>
          <cell r="N56">
            <v>93</v>
          </cell>
          <cell r="O56">
            <v>41</v>
          </cell>
          <cell r="P56">
            <v>32</v>
          </cell>
          <cell r="Q56">
            <v>35</v>
          </cell>
          <cell r="R56">
            <v>208</v>
          </cell>
          <cell r="S56">
            <v>82</v>
          </cell>
          <cell r="T56">
            <v>22</v>
          </cell>
          <cell r="U56">
            <v>769</v>
          </cell>
        </row>
        <row r="57">
          <cell r="H57" t="str">
            <v>105103-HOSPITAL ILLAPEL</v>
          </cell>
          <cell r="I57">
            <v>25</v>
          </cell>
          <cell r="J57">
            <v>34</v>
          </cell>
          <cell r="K57">
            <v>26</v>
          </cell>
          <cell r="L57">
            <v>27</v>
          </cell>
          <cell r="M57">
            <v>38</v>
          </cell>
          <cell r="N57">
            <v>74</v>
          </cell>
          <cell r="O57">
            <v>19</v>
          </cell>
          <cell r="P57">
            <v>10</v>
          </cell>
          <cell r="Q57">
            <v>16</v>
          </cell>
          <cell r="R57">
            <v>15</v>
          </cell>
          <cell r="S57">
            <v>82</v>
          </cell>
          <cell r="T57">
            <v>22</v>
          </cell>
          <cell r="U57">
            <v>388</v>
          </cell>
        </row>
        <row r="58">
          <cell r="H58" t="str">
            <v>105326-CESFAM SAN RAFAEL</v>
          </cell>
          <cell r="I58">
            <v>11</v>
          </cell>
          <cell r="J58">
            <v>0</v>
          </cell>
          <cell r="K58">
            <v>0</v>
          </cell>
          <cell r="L58">
            <v>4</v>
          </cell>
          <cell r="M58">
            <v>5</v>
          </cell>
          <cell r="N58">
            <v>11</v>
          </cell>
          <cell r="O58">
            <v>3</v>
          </cell>
          <cell r="P58">
            <v>15</v>
          </cell>
          <cell r="Q58"/>
          <cell r="R58">
            <v>186</v>
          </cell>
          <cell r="S58">
            <v>0</v>
          </cell>
          <cell r="T58">
            <v>0</v>
          </cell>
          <cell r="U58">
            <v>235</v>
          </cell>
        </row>
        <row r="59">
          <cell r="H59" t="str">
            <v xml:space="preserve">105443-P.S.R. CARCAMO                   </v>
          </cell>
          <cell r="I59">
            <v>2</v>
          </cell>
          <cell r="J59">
            <v>1</v>
          </cell>
          <cell r="K59">
            <v>3</v>
          </cell>
          <cell r="L59">
            <v>7</v>
          </cell>
          <cell r="M59">
            <v>0</v>
          </cell>
          <cell r="N59">
            <v>0</v>
          </cell>
          <cell r="O59">
            <v>10</v>
          </cell>
          <cell r="P59">
            <v>0</v>
          </cell>
          <cell r="Q59">
            <v>1</v>
          </cell>
          <cell r="R59">
            <v>0</v>
          </cell>
          <cell r="S59"/>
          <cell r="T59"/>
          <cell r="U59">
            <v>24</v>
          </cell>
        </row>
        <row r="60">
          <cell r="H60" t="str">
            <v>105444-P.S.R. HUINTIL</v>
          </cell>
          <cell r="I60">
            <v>2</v>
          </cell>
          <cell r="J60">
            <v>1</v>
          </cell>
          <cell r="K60">
            <v>0</v>
          </cell>
          <cell r="L60">
            <v>0</v>
          </cell>
          <cell r="M60">
            <v>0</v>
          </cell>
          <cell r="N60">
            <v>1</v>
          </cell>
          <cell r="O60">
            <v>1</v>
          </cell>
          <cell r="P60">
            <v>3</v>
          </cell>
          <cell r="Q60">
            <v>3</v>
          </cell>
          <cell r="R60">
            <v>0</v>
          </cell>
          <cell r="S60">
            <v>0</v>
          </cell>
          <cell r="T60">
            <v>0</v>
          </cell>
          <cell r="U60">
            <v>11</v>
          </cell>
        </row>
        <row r="61">
          <cell r="H61" t="str">
            <v>105445-P.S.R. LIMAHUIDA</v>
          </cell>
          <cell r="I61">
            <v>0</v>
          </cell>
          <cell r="J61">
            <v>1</v>
          </cell>
          <cell r="K61">
            <v>2</v>
          </cell>
          <cell r="L61">
            <v>1</v>
          </cell>
          <cell r="M61">
            <v>0</v>
          </cell>
          <cell r="N61">
            <v>3</v>
          </cell>
          <cell r="O61">
            <v>2</v>
          </cell>
          <cell r="P61">
            <v>1</v>
          </cell>
          <cell r="Q61"/>
          <cell r="R61">
            <v>0</v>
          </cell>
          <cell r="S61">
            <v>0</v>
          </cell>
          <cell r="T61"/>
          <cell r="U61">
            <v>10</v>
          </cell>
        </row>
        <row r="62">
          <cell r="H62" t="str">
            <v>105446-P.S.R. MATANCILLA</v>
          </cell>
          <cell r="I62"/>
          <cell r="J62"/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/>
          <cell r="P62"/>
          <cell r="Q62">
            <v>0</v>
          </cell>
          <cell r="R62"/>
          <cell r="S62">
            <v>0</v>
          </cell>
          <cell r="T62"/>
          <cell r="U62">
            <v>0</v>
          </cell>
        </row>
        <row r="63">
          <cell r="H63" t="str">
            <v>105447-P.S.R. PERALILLO</v>
          </cell>
          <cell r="I63">
            <v>0</v>
          </cell>
          <cell r="J63">
            <v>1</v>
          </cell>
          <cell r="K63">
            <v>4</v>
          </cell>
          <cell r="L63">
            <v>3</v>
          </cell>
          <cell r="M63">
            <v>0</v>
          </cell>
          <cell r="N63">
            <v>1</v>
          </cell>
          <cell r="O63">
            <v>1</v>
          </cell>
          <cell r="P63">
            <v>0</v>
          </cell>
          <cell r="Q63">
            <v>1</v>
          </cell>
          <cell r="R63">
            <v>0</v>
          </cell>
          <cell r="S63">
            <v>0</v>
          </cell>
          <cell r="T63"/>
          <cell r="U63">
            <v>11</v>
          </cell>
        </row>
        <row r="64">
          <cell r="H64" t="str">
            <v>105448-P.S.R. SANTA VIRGINIA</v>
          </cell>
          <cell r="I64"/>
          <cell r="J64"/>
          <cell r="K64">
            <v>0</v>
          </cell>
          <cell r="L64">
            <v>0</v>
          </cell>
          <cell r="M64">
            <v>3</v>
          </cell>
          <cell r="N64">
            <v>0</v>
          </cell>
          <cell r="O64">
            <v>4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/>
          <cell r="U64">
            <v>7</v>
          </cell>
        </row>
        <row r="65">
          <cell r="H65" t="str">
            <v>105449-P.S.R. TUNGA NORTE</v>
          </cell>
          <cell r="I65">
            <v>0</v>
          </cell>
          <cell r="J65">
            <v>0</v>
          </cell>
          <cell r="K65">
            <v>1</v>
          </cell>
          <cell r="L65">
            <v>0</v>
          </cell>
          <cell r="M65">
            <v>0</v>
          </cell>
          <cell r="N65">
            <v>1</v>
          </cell>
          <cell r="O65">
            <v>0</v>
          </cell>
          <cell r="P65">
            <v>0</v>
          </cell>
          <cell r="Q65">
            <v>0</v>
          </cell>
          <cell r="R65">
            <v>1</v>
          </cell>
          <cell r="S65">
            <v>0</v>
          </cell>
          <cell r="T65"/>
          <cell r="U65">
            <v>3</v>
          </cell>
        </row>
        <row r="66">
          <cell r="H66" t="str">
            <v>105485-P.S.R. PLAN DE HORNOS</v>
          </cell>
          <cell r="I66">
            <v>4</v>
          </cell>
          <cell r="J66">
            <v>0</v>
          </cell>
          <cell r="K66">
            <v>11</v>
          </cell>
          <cell r="L66">
            <v>0</v>
          </cell>
          <cell r="M66"/>
          <cell r="N66">
            <v>0</v>
          </cell>
          <cell r="O66">
            <v>0</v>
          </cell>
          <cell r="P66">
            <v>1</v>
          </cell>
          <cell r="Q66">
            <v>5</v>
          </cell>
          <cell r="R66">
            <v>1</v>
          </cell>
          <cell r="S66">
            <v>0</v>
          </cell>
          <cell r="T66"/>
          <cell r="U66">
            <v>22</v>
          </cell>
        </row>
        <row r="67">
          <cell r="H67" t="str">
            <v>105486-P.S.R. TUNGA SUR</v>
          </cell>
          <cell r="I67">
            <v>7</v>
          </cell>
          <cell r="J67">
            <v>4</v>
          </cell>
          <cell r="K67">
            <v>0</v>
          </cell>
          <cell r="L67">
            <v>3</v>
          </cell>
          <cell r="M67">
            <v>1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/>
          <cell r="T67"/>
          <cell r="U67">
            <v>15</v>
          </cell>
        </row>
        <row r="68">
          <cell r="H68" t="str">
            <v>105487-P.S.R. CAÑAS UNO</v>
          </cell>
          <cell r="I68">
            <v>0</v>
          </cell>
          <cell r="J68">
            <v>2</v>
          </cell>
          <cell r="K68">
            <v>5</v>
          </cell>
          <cell r="L68">
            <v>3</v>
          </cell>
          <cell r="M68">
            <v>1</v>
          </cell>
          <cell r="N68">
            <v>2</v>
          </cell>
          <cell r="O68">
            <v>1</v>
          </cell>
          <cell r="P68">
            <v>2</v>
          </cell>
          <cell r="Q68">
            <v>9</v>
          </cell>
          <cell r="R68">
            <v>5</v>
          </cell>
          <cell r="S68">
            <v>0</v>
          </cell>
          <cell r="T68"/>
          <cell r="U68">
            <v>30</v>
          </cell>
        </row>
        <row r="69">
          <cell r="H69" t="str">
            <v>105496-P.S.R. PINTACURA SUR</v>
          </cell>
          <cell r="I69"/>
          <cell r="J69">
            <v>0</v>
          </cell>
          <cell r="K69">
            <v>1</v>
          </cell>
          <cell r="L69">
            <v>1</v>
          </cell>
          <cell r="M69">
            <v>0</v>
          </cell>
          <cell r="N69">
            <v>0</v>
          </cell>
          <cell r="O69">
            <v>0</v>
          </cell>
          <cell r="P69"/>
          <cell r="Q69">
            <v>0</v>
          </cell>
          <cell r="R69">
            <v>0</v>
          </cell>
          <cell r="S69">
            <v>0</v>
          </cell>
          <cell r="T69"/>
          <cell r="U69">
            <v>2</v>
          </cell>
        </row>
        <row r="70">
          <cell r="H70" t="str">
            <v>105504-P.S.R. SOCAVON</v>
          </cell>
          <cell r="I70">
            <v>2</v>
          </cell>
          <cell r="J70">
            <v>0</v>
          </cell>
          <cell r="K70">
            <v>1</v>
          </cell>
          <cell r="L70">
            <v>5</v>
          </cell>
          <cell r="M70">
            <v>3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/>
          <cell r="U70">
            <v>11</v>
          </cell>
        </row>
        <row r="71">
          <cell r="H71" t="str">
            <v>04202-CANELA</v>
          </cell>
          <cell r="I71">
            <v>1</v>
          </cell>
          <cell r="J71">
            <v>9</v>
          </cell>
          <cell r="K71">
            <v>35</v>
          </cell>
          <cell r="L71">
            <v>0</v>
          </cell>
          <cell r="M71">
            <v>37</v>
          </cell>
          <cell r="N71">
            <v>60</v>
          </cell>
          <cell r="O71">
            <v>45</v>
          </cell>
          <cell r="P71">
            <v>31</v>
          </cell>
          <cell r="Q71">
            <v>19</v>
          </cell>
          <cell r="R71">
            <v>0</v>
          </cell>
          <cell r="S71">
            <v>0</v>
          </cell>
          <cell r="T71">
            <v>12</v>
          </cell>
          <cell r="U71">
            <v>249</v>
          </cell>
        </row>
        <row r="72">
          <cell r="H72" t="str">
            <v>105309-CES. RURAL CANELA</v>
          </cell>
          <cell r="I72">
            <v>0</v>
          </cell>
          <cell r="J72">
            <v>0</v>
          </cell>
          <cell r="K72">
            <v>12</v>
          </cell>
          <cell r="L72">
            <v>0</v>
          </cell>
          <cell r="M72">
            <v>12</v>
          </cell>
          <cell r="N72">
            <v>24</v>
          </cell>
          <cell r="O72">
            <v>35</v>
          </cell>
          <cell r="P72">
            <v>3</v>
          </cell>
          <cell r="Q72">
            <v>13</v>
          </cell>
          <cell r="R72">
            <v>0</v>
          </cell>
          <cell r="S72">
            <v>0</v>
          </cell>
          <cell r="T72">
            <v>8</v>
          </cell>
          <cell r="U72">
            <v>107</v>
          </cell>
        </row>
        <row r="73">
          <cell r="H73" t="str">
            <v xml:space="preserve">105450-P.S.R. MINCHA NORTE            </v>
          </cell>
          <cell r="I73">
            <v>0</v>
          </cell>
          <cell r="J73">
            <v>0</v>
          </cell>
          <cell r="K73">
            <v>2</v>
          </cell>
          <cell r="L73">
            <v>0</v>
          </cell>
          <cell r="M73">
            <v>6</v>
          </cell>
          <cell r="N73">
            <v>12</v>
          </cell>
          <cell r="O73">
            <v>0</v>
          </cell>
          <cell r="P73">
            <v>10</v>
          </cell>
          <cell r="Q73">
            <v>1</v>
          </cell>
          <cell r="R73">
            <v>0</v>
          </cell>
          <cell r="S73">
            <v>0</v>
          </cell>
          <cell r="T73">
            <v>4</v>
          </cell>
          <cell r="U73">
            <v>35</v>
          </cell>
        </row>
        <row r="74">
          <cell r="H74" t="str">
            <v>105451-P.S.R. AGUA FRIA</v>
          </cell>
          <cell r="I74"/>
          <cell r="J74">
            <v>1</v>
          </cell>
          <cell r="K74">
            <v>4</v>
          </cell>
          <cell r="L74"/>
          <cell r="M74">
            <v>1</v>
          </cell>
          <cell r="N74">
            <v>6</v>
          </cell>
          <cell r="O74">
            <v>6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18</v>
          </cell>
        </row>
        <row r="75">
          <cell r="H75" t="str">
            <v>105482-P.S.R. CANELA ALTA</v>
          </cell>
          <cell r="I75">
            <v>0</v>
          </cell>
          <cell r="J75">
            <v>7</v>
          </cell>
          <cell r="K75">
            <v>5</v>
          </cell>
          <cell r="L75">
            <v>0</v>
          </cell>
          <cell r="M75">
            <v>8</v>
          </cell>
          <cell r="N75">
            <v>5</v>
          </cell>
          <cell r="O75">
            <v>2</v>
          </cell>
          <cell r="P75">
            <v>4</v>
          </cell>
          <cell r="Q75">
            <v>3</v>
          </cell>
          <cell r="R75">
            <v>0</v>
          </cell>
          <cell r="S75">
            <v>0</v>
          </cell>
          <cell r="T75"/>
          <cell r="U75">
            <v>34</v>
          </cell>
        </row>
        <row r="76">
          <cell r="H76" t="str">
            <v>105483-P.S.R. LOS RULOS</v>
          </cell>
          <cell r="I76"/>
          <cell r="J76">
            <v>1</v>
          </cell>
          <cell r="K76">
            <v>6</v>
          </cell>
          <cell r="L76">
            <v>0</v>
          </cell>
          <cell r="M76">
            <v>1</v>
          </cell>
          <cell r="N76">
            <v>1</v>
          </cell>
          <cell r="O76">
            <v>0</v>
          </cell>
          <cell r="P76">
            <v>3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12</v>
          </cell>
        </row>
        <row r="77">
          <cell r="H77" t="str">
            <v>105484-P.S.R. HUENTELAUQUEN</v>
          </cell>
          <cell r="I77">
            <v>0</v>
          </cell>
          <cell r="J77">
            <v>0</v>
          </cell>
          <cell r="K77">
            <v>4</v>
          </cell>
          <cell r="L77">
            <v>0</v>
          </cell>
          <cell r="M77">
            <v>1</v>
          </cell>
          <cell r="N77">
            <v>9</v>
          </cell>
          <cell r="O77">
            <v>2</v>
          </cell>
          <cell r="P77">
            <v>0</v>
          </cell>
          <cell r="Q77">
            <v>1</v>
          </cell>
          <cell r="R77">
            <v>0</v>
          </cell>
          <cell r="S77">
            <v>0</v>
          </cell>
          <cell r="T77">
            <v>0</v>
          </cell>
          <cell r="U77">
            <v>17</v>
          </cell>
        </row>
        <row r="78">
          <cell r="H78" t="str">
            <v>105488-P.S.R. ESPIRITU SANTO</v>
          </cell>
          <cell r="I78">
            <v>0</v>
          </cell>
          <cell r="J78"/>
          <cell r="K78">
            <v>0</v>
          </cell>
          <cell r="L78">
            <v>0</v>
          </cell>
          <cell r="M78">
            <v>1</v>
          </cell>
          <cell r="N78">
            <v>2</v>
          </cell>
          <cell r="O78"/>
          <cell r="P78">
            <v>6</v>
          </cell>
          <cell r="Q78">
            <v>1</v>
          </cell>
          <cell r="R78">
            <v>0</v>
          </cell>
          <cell r="S78">
            <v>0</v>
          </cell>
          <cell r="T78"/>
          <cell r="U78">
            <v>10</v>
          </cell>
        </row>
        <row r="79">
          <cell r="H79" t="str">
            <v>105493-P.S.R. MINCHA SUR</v>
          </cell>
          <cell r="I79">
            <v>0</v>
          </cell>
          <cell r="J79"/>
          <cell r="K79">
            <v>2</v>
          </cell>
          <cell r="L79">
            <v>0</v>
          </cell>
          <cell r="M79">
            <v>4</v>
          </cell>
          <cell r="N79">
            <v>0</v>
          </cell>
          <cell r="O79"/>
          <cell r="P79">
            <v>1</v>
          </cell>
          <cell r="Q79">
            <v>0</v>
          </cell>
          <cell r="R79"/>
          <cell r="S79">
            <v>0</v>
          </cell>
          <cell r="T79"/>
          <cell r="U79">
            <v>7</v>
          </cell>
        </row>
        <row r="80">
          <cell r="H80" t="str">
            <v>105497-P.S.R. JABONERIA</v>
          </cell>
          <cell r="I80"/>
          <cell r="J80">
            <v>0</v>
          </cell>
          <cell r="K80">
            <v>0</v>
          </cell>
          <cell r="L80">
            <v>0</v>
          </cell>
          <cell r="M80"/>
          <cell r="N80">
            <v>0</v>
          </cell>
          <cell r="O80">
            <v>0</v>
          </cell>
          <cell r="P80">
            <v>2</v>
          </cell>
          <cell r="Q80">
            <v>0</v>
          </cell>
          <cell r="R80">
            <v>0</v>
          </cell>
          <cell r="S80"/>
          <cell r="T80"/>
          <cell r="U80">
            <v>2</v>
          </cell>
        </row>
        <row r="81">
          <cell r="H81" t="str">
            <v>105498-P.S.R. QUEBRADA DE LINARES</v>
          </cell>
          <cell r="I81">
            <v>1</v>
          </cell>
          <cell r="J81"/>
          <cell r="K81">
            <v>0</v>
          </cell>
          <cell r="L81">
            <v>0</v>
          </cell>
          <cell r="M81">
            <v>3</v>
          </cell>
          <cell r="N81">
            <v>1</v>
          </cell>
          <cell r="O81"/>
          <cell r="P81">
            <v>2</v>
          </cell>
          <cell r="Q81">
            <v>0</v>
          </cell>
          <cell r="R81">
            <v>0</v>
          </cell>
          <cell r="S81"/>
          <cell r="T81"/>
          <cell r="U81">
            <v>7</v>
          </cell>
        </row>
        <row r="82">
          <cell r="H82" t="str">
            <v>04203-LOS VILOS</v>
          </cell>
          <cell r="I82">
            <v>9</v>
          </cell>
          <cell r="J82">
            <v>5</v>
          </cell>
          <cell r="K82">
            <v>26</v>
          </cell>
          <cell r="L82">
            <v>17</v>
          </cell>
          <cell r="M82">
            <v>35</v>
          </cell>
          <cell r="N82">
            <v>22</v>
          </cell>
          <cell r="O82">
            <v>49</v>
          </cell>
          <cell r="P82">
            <v>39</v>
          </cell>
          <cell r="Q82">
            <v>14</v>
          </cell>
          <cell r="R82">
            <v>45</v>
          </cell>
          <cell r="S82">
            <v>18</v>
          </cell>
          <cell r="T82">
            <v>16</v>
          </cell>
          <cell r="U82">
            <v>295</v>
          </cell>
        </row>
        <row r="83">
          <cell r="H83" t="str">
            <v>105108-HOSPITAL LOS VILOS</v>
          </cell>
          <cell r="I83">
            <v>5</v>
          </cell>
          <cell r="J83">
            <v>1</v>
          </cell>
          <cell r="K83">
            <v>18</v>
          </cell>
          <cell r="L83">
            <v>4</v>
          </cell>
          <cell r="M83">
            <v>16</v>
          </cell>
          <cell r="N83">
            <v>8</v>
          </cell>
          <cell r="O83">
            <v>23</v>
          </cell>
          <cell r="P83">
            <v>26</v>
          </cell>
          <cell r="Q83">
            <v>11</v>
          </cell>
          <cell r="R83">
            <v>26</v>
          </cell>
          <cell r="S83">
            <v>12</v>
          </cell>
          <cell r="T83">
            <v>5</v>
          </cell>
          <cell r="U83">
            <v>155</v>
          </cell>
        </row>
        <row r="84">
          <cell r="H84" t="str">
            <v xml:space="preserve">105478-P.S.R. CAIMANES                   </v>
          </cell>
          <cell r="I84">
            <v>0</v>
          </cell>
          <cell r="J84">
            <v>3</v>
          </cell>
          <cell r="K84">
            <v>0</v>
          </cell>
          <cell r="L84">
            <v>8</v>
          </cell>
          <cell r="M84">
            <v>14</v>
          </cell>
          <cell r="N84">
            <v>10</v>
          </cell>
          <cell r="O84">
            <v>12</v>
          </cell>
          <cell r="P84">
            <v>7</v>
          </cell>
          <cell r="Q84">
            <v>0</v>
          </cell>
          <cell r="R84">
            <v>2</v>
          </cell>
          <cell r="S84">
            <v>4</v>
          </cell>
          <cell r="T84">
            <v>4</v>
          </cell>
          <cell r="U84">
            <v>64</v>
          </cell>
        </row>
        <row r="85">
          <cell r="H85" t="str">
            <v>105479-P.S.R. GUANGUALI</v>
          </cell>
          <cell r="I85">
            <v>4</v>
          </cell>
          <cell r="J85">
            <v>1</v>
          </cell>
          <cell r="K85">
            <v>0</v>
          </cell>
          <cell r="L85">
            <v>0</v>
          </cell>
          <cell r="M85">
            <v>1</v>
          </cell>
          <cell r="N85">
            <v>4</v>
          </cell>
          <cell r="O85">
            <v>1</v>
          </cell>
          <cell r="P85">
            <v>1</v>
          </cell>
          <cell r="Q85">
            <v>1</v>
          </cell>
          <cell r="R85">
            <v>4</v>
          </cell>
          <cell r="S85">
            <v>1</v>
          </cell>
          <cell r="T85">
            <v>0</v>
          </cell>
          <cell r="U85">
            <v>18</v>
          </cell>
        </row>
        <row r="86">
          <cell r="H86" t="str">
            <v>105480-P.S.R. QUILIMARI</v>
          </cell>
          <cell r="I86">
            <v>0</v>
          </cell>
          <cell r="J86">
            <v>0</v>
          </cell>
          <cell r="K86">
            <v>2</v>
          </cell>
          <cell r="L86">
            <v>2</v>
          </cell>
          <cell r="M86">
            <v>3</v>
          </cell>
          <cell r="N86">
            <v>0</v>
          </cell>
          <cell r="O86">
            <v>7</v>
          </cell>
          <cell r="P86">
            <v>5</v>
          </cell>
          <cell r="Q86">
            <v>2</v>
          </cell>
          <cell r="R86">
            <v>6</v>
          </cell>
          <cell r="S86">
            <v>0</v>
          </cell>
          <cell r="T86">
            <v>0</v>
          </cell>
          <cell r="U86">
            <v>27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>
            <v>1</v>
          </cell>
          <cell r="M87">
            <v>0</v>
          </cell>
          <cell r="N87">
            <v>0</v>
          </cell>
          <cell r="O87">
            <v>3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7</v>
          </cell>
          <cell r="U87">
            <v>12</v>
          </cell>
        </row>
        <row r="88">
          <cell r="H88" t="str">
            <v>105511-P.S.R. LOS CONDORES</v>
          </cell>
          <cell r="I88">
            <v>0</v>
          </cell>
          <cell r="J88">
            <v>0</v>
          </cell>
          <cell r="K88">
            <v>5</v>
          </cell>
          <cell r="L88">
            <v>2</v>
          </cell>
          <cell r="M88">
            <v>1</v>
          </cell>
          <cell r="N88">
            <v>0</v>
          </cell>
          <cell r="O88">
            <v>3</v>
          </cell>
          <cell r="P88">
            <v>0</v>
          </cell>
          <cell r="Q88">
            <v>0</v>
          </cell>
          <cell r="R88">
            <v>7</v>
          </cell>
          <cell r="S88">
            <v>1</v>
          </cell>
          <cell r="T88">
            <v>0</v>
          </cell>
          <cell r="U88">
            <v>19</v>
          </cell>
        </row>
        <row r="89">
          <cell r="H89" t="str">
            <v>04204-SALAMANCA</v>
          </cell>
          <cell r="I89">
            <v>64</v>
          </cell>
          <cell r="J89">
            <v>52</v>
          </cell>
          <cell r="K89">
            <v>43</v>
          </cell>
          <cell r="L89">
            <v>58</v>
          </cell>
          <cell r="M89">
            <v>51</v>
          </cell>
          <cell r="N89">
            <v>55</v>
          </cell>
          <cell r="O89">
            <v>57</v>
          </cell>
          <cell r="P89">
            <v>59</v>
          </cell>
          <cell r="Q89">
            <v>87</v>
          </cell>
          <cell r="R89">
            <v>50</v>
          </cell>
          <cell r="S89">
            <v>63</v>
          </cell>
          <cell r="T89">
            <v>44</v>
          </cell>
          <cell r="U89">
            <v>683</v>
          </cell>
        </row>
        <row r="90">
          <cell r="H90" t="str">
            <v>105104-HOSPITAL SALAMANCA</v>
          </cell>
          <cell r="I90">
            <v>36</v>
          </cell>
          <cell r="J90">
            <v>6</v>
          </cell>
          <cell r="K90">
            <v>5</v>
          </cell>
          <cell r="L90">
            <v>16</v>
          </cell>
          <cell r="M90">
            <v>14</v>
          </cell>
          <cell r="N90">
            <v>20</v>
          </cell>
          <cell r="O90">
            <v>7</v>
          </cell>
          <cell r="P90">
            <v>18</v>
          </cell>
          <cell r="Q90">
            <v>25</v>
          </cell>
          <cell r="R90">
            <v>18</v>
          </cell>
          <cell r="S90">
            <v>17</v>
          </cell>
          <cell r="T90">
            <v>3</v>
          </cell>
          <cell r="U90">
            <v>185</v>
          </cell>
        </row>
        <row r="91">
          <cell r="H91" t="str">
            <v xml:space="preserve">105452-P.S.R. CUNCUMEN                 </v>
          </cell>
          <cell r="I91">
            <v>21</v>
          </cell>
          <cell r="J91">
            <v>26</v>
          </cell>
          <cell r="K91">
            <v>18</v>
          </cell>
          <cell r="L91">
            <v>22</v>
          </cell>
          <cell r="M91">
            <v>22</v>
          </cell>
          <cell r="N91">
            <v>11</v>
          </cell>
          <cell r="O91">
            <v>31</v>
          </cell>
          <cell r="P91">
            <v>17</v>
          </cell>
          <cell r="Q91">
            <v>39</v>
          </cell>
          <cell r="R91">
            <v>13</v>
          </cell>
          <cell r="S91">
            <v>16</v>
          </cell>
          <cell r="T91">
            <v>14</v>
          </cell>
          <cell r="U91">
            <v>250</v>
          </cell>
        </row>
        <row r="92">
          <cell r="H92" t="str">
            <v>105453-P.S.R. TRANQUILLA</v>
          </cell>
          <cell r="I92">
            <v>4</v>
          </cell>
          <cell r="J92">
            <v>7</v>
          </cell>
          <cell r="K92">
            <v>6</v>
          </cell>
          <cell r="L92">
            <v>5</v>
          </cell>
          <cell r="M92">
            <v>3</v>
          </cell>
          <cell r="N92">
            <v>3</v>
          </cell>
          <cell r="O92">
            <v>5</v>
          </cell>
          <cell r="P92">
            <v>6</v>
          </cell>
          <cell r="Q92">
            <v>6</v>
          </cell>
          <cell r="R92">
            <v>5</v>
          </cell>
          <cell r="S92">
            <v>6</v>
          </cell>
          <cell r="T92">
            <v>6</v>
          </cell>
          <cell r="U92">
            <v>62</v>
          </cell>
        </row>
        <row r="93">
          <cell r="H93" t="str">
            <v>105454-P.S.R. CUNLAGUA</v>
          </cell>
          <cell r="I93">
            <v>0</v>
          </cell>
          <cell r="J93">
            <v>0</v>
          </cell>
          <cell r="K93">
            <v>1</v>
          </cell>
          <cell r="L93">
            <v>2</v>
          </cell>
          <cell r="M93"/>
          <cell r="N93">
            <v>2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1</v>
          </cell>
          <cell r="U93">
            <v>6</v>
          </cell>
        </row>
        <row r="94">
          <cell r="H94" t="str">
            <v>105455-P.S.R. CHILLEPIN</v>
          </cell>
          <cell r="I94">
            <v>1</v>
          </cell>
          <cell r="J94">
            <v>2</v>
          </cell>
          <cell r="K94">
            <v>0</v>
          </cell>
          <cell r="L94">
            <v>2</v>
          </cell>
          <cell r="M94">
            <v>3</v>
          </cell>
          <cell r="N94">
            <v>2</v>
          </cell>
          <cell r="O94">
            <v>4</v>
          </cell>
          <cell r="P94">
            <v>0</v>
          </cell>
          <cell r="Q94">
            <v>4</v>
          </cell>
          <cell r="R94">
            <v>2</v>
          </cell>
          <cell r="S94">
            <v>7</v>
          </cell>
          <cell r="T94">
            <v>2</v>
          </cell>
          <cell r="U94">
            <v>29</v>
          </cell>
        </row>
        <row r="95">
          <cell r="H95" t="str">
            <v>105456-P.S.R. LLIMPO</v>
          </cell>
          <cell r="I95">
            <v>0</v>
          </cell>
          <cell r="J95">
            <v>2</v>
          </cell>
          <cell r="K95">
            <v>4</v>
          </cell>
          <cell r="L95">
            <v>4</v>
          </cell>
          <cell r="M95">
            <v>3</v>
          </cell>
          <cell r="N95">
            <v>5</v>
          </cell>
          <cell r="O95">
            <v>2</v>
          </cell>
          <cell r="P95">
            <v>5</v>
          </cell>
          <cell r="Q95">
            <v>5</v>
          </cell>
          <cell r="R95">
            <v>4</v>
          </cell>
          <cell r="S95">
            <v>5</v>
          </cell>
          <cell r="T95">
            <v>7</v>
          </cell>
          <cell r="U95">
            <v>46</v>
          </cell>
        </row>
        <row r="96">
          <cell r="H96" t="str">
            <v>105457-P.S.R. SAN AGUSTIN</v>
          </cell>
          <cell r="I96">
            <v>1</v>
          </cell>
          <cell r="J96">
            <v>2</v>
          </cell>
          <cell r="K96">
            <v>0</v>
          </cell>
          <cell r="L96">
            <v>1</v>
          </cell>
          <cell r="M96">
            <v>2</v>
          </cell>
          <cell r="N96">
            <v>3</v>
          </cell>
          <cell r="O96">
            <v>0</v>
          </cell>
          <cell r="P96">
            <v>0</v>
          </cell>
          <cell r="Q96">
            <v>1</v>
          </cell>
          <cell r="R96">
            <v>3</v>
          </cell>
          <cell r="S96">
            <v>2</v>
          </cell>
          <cell r="T96">
            <v>8</v>
          </cell>
          <cell r="U96">
            <v>23</v>
          </cell>
        </row>
        <row r="97">
          <cell r="H97" t="str">
            <v>105458-P.S.R. TAHUINCO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2</v>
          </cell>
          <cell r="O97">
            <v>2</v>
          </cell>
          <cell r="P97">
            <v>3</v>
          </cell>
          <cell r="Q97">
            <v>3</v>
          </cell>
          <cell r="R97">
            <v>0</v>
          </cell>
          <cell r="S97">
            <v>2</v>
          </cell>
          <cell r="T97">
            <v>0</v>
          </cell>
          <cell r="U97">
            <v>12</v>
          </cell>
        </row>
        <row r="98">
          <cell r="H98" t="str">
            <v>105491-P.S.R. QUELEN BAJO</v>
          </cell>
          <cell r="I98">
            <v>1</v>
          </cell>
          <cell r="J98">
            <v>0</v>
          </cell>
          <cell r="K98">
            <v>1</v>
          </cell>
          <cell r="L98">
            <v>2</v>
          </cell>
          <cell r="M98">
            <v>2</v>
          </cell>
          <cell r="N98">
            <v>5</v>
          </cell>
          <cell r="O98">
            <v>4</v>
          </cell>
          <cell r="P98">
            <v>6</v>
          </cell>
          <cell r="Q98">
            <v>2</v>
          </cell>
          <cell r="R98">
            <v>3</v>
          </cell>
          <cell r="S98">
            <v>2</v>
          </cell>
          <cell r="T98">
            <v>2</v>
          </cell>
          <cell r="U98">
            <v>30</v>
          </cell>
        </row>
        <row r="99">
          <cell r="H99" t="str">
            <v>105492-P.S.R. CAMISA</v>
          </cell>
          <cell r="I99">
            <v>0</v>
          </cell>
          <cell r="J99">
            <v>1</v>
          </cell>
          <cell r="K99">
            <v>3</v>
          </cell>
          <cell r="L99">
            <v>1</v>
          </cell>
          <cell r="M99">
            <v>1</v>
          </cell>
          <cell r="N99">
            <v>0</v>
          </cell>
          <cell r="O99">
            <v>1</v>
          </cell>
          <cell r="P99">
            <v>0</v>
          </cell>
          <cell r="Q99">
            <v>0</v>
          </cell>
          <cell r="R99">
            <v>1</v>
          </cell>
          <cell r="S99">
            <v>1</v>
          </cell>
          <cell r="T99"/>
          <cell r="U99">
            <v>9</v>
          </cell>
        </row>
        <row r="100">
          <cell r="H100" t="str">
            <v>105501-P.S.R. ARBOLEDA GRANDE</v>
          </cell>
          <cell r="I100">
            <v>0</v>
          </cell>
          <cell r="J100">
            <v>6</v>
          </cell>
          <cell r="K100">
            <v>5</v>
          </cell>
          <cell r="L100">
            <v>3</v>
          </cell>
          <cell r="M100">
            <v>1</v>
          </cell>
          <cell r="N100">
            <v>2</v>
          </cell>
          <cell r="O100">
            <v>1</v>
          </cell>
          <cell r="P100">
            <v>4</v>
          </cell>
          <cell r="Q100">
            <v>2</v>
          </cell>
          <cell r="R100">
            <v>1</v>
          </cell>
          <cell r="S100">
            <v>5</v>
          </cell>
          <cell r="T100">
            <v>1</v>
          </cell>
          <cell r="U100">
            <v>31</v>
          </cell>
        </row>
        <row r="101">
          <cell r="H101" t="str">
            <v>04301-OVALLE</v>
          </cell>
          <cell r="I101">
            <v>197</v>
          </cell>
          <cell r="J101">
            <v>269</v>
          </cell>
          <cell r="K101">
            <v>395</v>
          </cell>
          <cell r="L101">
            <v>252</v>
          </cell>
          <cell r="M101">
            <v>273</v>
          </cell>
          <cell r="N101">
            <v>167</v>
          </cell>
          <cell r="O101">
            <v>145</v>
          </cell>
          <cell r="P101">
            <v>184</v>
          </cell>
          <cell r="Q101">
            <v>110</v>
          </cell>
          <cell r="R101">
            <v>168</v>
          </cell>
          <cell r="S101">
            <v>126</v>
          </cell>
          <cell r="T101">
            <v>106</v>
          </cell>
          <cell r="U101">
            <v>2392</v>
          </cell>
        </row>
        <row r="102">
          <cell r="H102" t="str">
            <v>105315-CES. RURAL C. DE TAMAYA</v>
          </cell>
          <cell r="I102">
            <v>17</v>
          </cell>
          <cell r="J102">
            <v>26</v>
          </cell>
          <cell r="K102">
            <v>11</v>
          </cell>
          <cell r="L102">
            <v>11</v>
          </cell>
          <cell r="M102">
            <v>22</v>
          </cell>
          <cell r="N102">
            <v>11</v>
          </cell>
          <cell r="O102">
            <v>11</v>
          </cell>
          <cell r="P102">
            <v>6</v>
          </cell>
          <cell r="Q102">
            <v>3</v>
          </cell>
          <cell r="R102">
            <v>11</v>
          </cell>
          <cell r="S102">
            <v>11</v>
          </cell>
          <cell r="T102">
            <v>2</v>
          </cell>
          <cell r="U102">
            <v>142</v>
          </cell>
        </row>
        <row r="103">
          <cell r="H103" t="str">
            <v>105317-CES. JORGE JORDAN D.</v>
          </cell>
          <cell r="I103">
            <v>40</v>
          </cell>
          <cell r="J103">
            <v>82</v>
          </cell>
          <cell r="K103">
            <v>84</v>
          </cell>
          <cell r="L103">
            <v>56</v>
          </cell>
          <cell r="M103">
            <v>60</v>
          </cell>
          <cell r="N103">
            <v>50</v>
          </cell>
          <cell r="O103">
            <v>22</v>
          </cell>
          <cell r="P103">
            <v>51</v>
          </cell>
          <cell r="Q103">
            <v>25</v>
          </cell>
          <cell r="R103">
            <v>44</v>
          </cell>
          <cell r="S103">
            <v>40</v>
          </cell>
          <cell r="T103">
            <v>52</v>
          </cell>
          <cell r="U103">
            <v>606</v>
          </cell>
        </row>
        <row r="104">
          <cell r="H104" t="str">
            <v>105322-CES. MARCOS MACUADA</v>
          </cell>
          <cell r="I104">
            <v>59</v>
          </cell>
          <cell r="J104">
            <v>91</v>
          </cell>
          <cell r="K104">
            <v>219</v>
          </cell>
          <cell r="L104">
            <v>110</v>
          </cell>
          <cell r="M104">
            <v>127</v>
          </cell>
          <cell r="N104">
            <v>39</v>
          </cell>
          <cell r="O104">
            <v>64</v>
          </cell>
          <cell r="P104">
            <v>72</v>
          </cell>
          <cell r="Q104">
            <v>32</v>
          </cell>
          <cell r="R104">
            <v>47</v>
          </cell>
          <cell r="S104">
            <v>38</v>
          </cell>
          <cell r="T104">
            <v>31</v>
          </cell>
          <cell r="U104">
            <v>929</v>
          </cell>
        </row>
        <row r="105">
          <cell r="H105" t="str">
            <v>105324-CES. SOTAQUI</v>
          </cell>
          <cell r="I105">
            <v>27</v>
          </cell>
          <cell r="J105">
            <v>21</v>
          </cell>
          <cell r="K105">
            <v>22</v>
          </cell>
          <cell r="L105">
            <v>24</v>
          </cell>
          <cell r="M105">
            <v>12</v>
          </cell>
          <cell r="N105">
            <v>5</v>
          </cell>
          <cell r="O105">
            <v>5</v>
          </cell>
          <cell r="P105">
            <v>5</v>
          </cell>
          <cell r="Q105">
            <v>7</v>
          </cell>
          <cell r="R105">
            <v>14</v>
          </cell>
          <cell r="S105">
            <v>15</v>
          </cell>
          <cell r="T105">
            <v>9</v>
          </cell>
          <cell r="U105">
            <v>166</v>
          </cell>
        </row>
        <row r="106">
          <cell r="H106" t="str">
            <v>105415-P.S.R. BARRAZA</v>
          </cell>
          <cell r="I106"/>
          <cell r="J106">
            <v>0</v>
          </cell>
          <cell r="K106">
            <v>1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1</v>
          </cell>
          <cell r="R106">
            <v>0</v>
          </cell>
          <cell r="S106">
            <v>0</v>
          </cell>
          <cell r="T106">
            <v>0</v>
          </cell>
          <cell r="U106">
            <v>2</v>
          </cell>
        </row>
        <row r="107">
          <cell r="H107" t="str">
            <v xml:space="preserve">105416-P.S.R. CAMARICO                  </v>
          </cell>
          <cell r="I107">
            <v>1</v>
          </cell>
          <cell r="J107">
            <v>0</v>
          </cell>
          <cell r="K107">
            <v>1</v>
          </cell>
          <cell r="L107">
            <v>6</v>
          </cell>
          <cell r="M107">
            <v>4</v>
          </cell>
          <cell r="N107">
            <v>10</v>
          </cell>
          <cell r="O107">
            <v>6</v>
          </cell>
          <cell r="P107">
            <v>0</v>
          </cell>
          <cell r="Q107">
            <v>3</v>
          </cell>
          <cell r="R107">
            <v>1</v>
          </cell>
          <cell r="S107">
            <v>0</v>
          </cell>
          <cell r="T107">
            <v>0</v>
          </cell>
          <cell r="U107">
            <v>32</v>
          </cell>
        </row>
        <row r="108">
          <cell r="H108" t="str">
            <v>105417-P.S.R. ALCONES BAJOS</v>
          </cell>
          <cell r="I108">
            <v>0</v>
          </cell>
          <cell r="J108">
            <v>0</v>
          </cell>
          <cell r="K108">
            <v>0</v>
          </cell>
          <cell r="L108">
            <v>3</v>
          </cell>
          <cell r="M108">
            <v>0</v>
          </cell>
          <cell r="N108">
            <v>3</v>
          </cell>
          <cell r="O108">
            <v>1</v>
          </cell>
          <cell r="P108">
            <v>1</v>
          </cell>
          <cell r="Q108"/>
          <cell r="R108">
            <v>0</v>
          </cell>
          <cell r="S108">
            <v>2</v>
          </cell>
          <cell r="T108">
            <v>0</v>
          </cell>
          <cell r="U108">
            <v>10</v>
          </cell>
        </row>
        <row r="109">
          <cell r="H109" t="str">
            <v>105419-P.S.R. LAS SOSSAS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1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3</v>
          </cell>
          <cell r="T109">
            <v>0</v>
          </cell>
          <cell r="U109">
            <v>5</v>
          </cell>
        </row>
        <row r="110">
          <cell r="H110" t="str">
            <v>105420-P.S.R. LIMARI</v>
          </cell>
          <cell r="I110">
            <v>1</v>
          </cell>
          <cell r="J110">
            <v>5</v>
          </cell>
          <cell r="K110">
            <v>1</v>
          </cell>
          <cell r="L110">
            <v>0</v>
          </cell>
          <cell r="M110">
            <v>0</v>
          </cell>
          <cell r="N110">
            <v>4</v>
          </cell>
          <cell r="O110">
            <v>0</v>
          </cell>
          <cell r="P110">
            <v>1</v>
          </cell>
          <cell r="Q110"/>
          <cell r="R110"/>
          <cell r="S110"/>
          <cell r="T110"/>
          <cell r="U110">
            <v>12</v>
          </cell>
        </row>
        <row r="111">
          <cell r="H111" t="str">
            <v>105422-P.S.R. HORNILLOS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2</v>
          </cell>
          <cell r="P111">
            <v>0</v>
          </cell>
          <cell r="Q111">
            <v>1</v>
          </cell>
          <cell r="R111">
            <v>0</v>
          </cell>
          <cell r="S111">
            <v>0</v>
          </cell>
          <cell r="T111">
            <v>1</v>
          </cell>
          <cell r="U111">
            <v>4</v>
          </cell>
        </row>
        <row r="112">
          <cell r="H112" t="str">
            <v>105437-P.S.R. CHALINGA</v>
          </cell>
          <cell r="I112">
            <v>1</v>
          </cell>
          <cell r="J112">
            <v>3</v>
          </cell>
          <cell r="K112">
            <v>0</v>
          </cell>
          <cell r="L112">
            <v>0</v>
          </cell>
          <cell r="M112">
            <v>3</v>
          </cell>
          <cell r="N112">
            <v>2</v>
          </cell>
          <cell r="O112">
            <v>2</v>
          </cell>
          <cell r="P112">
            <v>0</v>
          </cell>
          <cell r="Q112">
            <v>0</v>
          </cell>
          <cell r="R112">
            <v>1</v>
          </cell>
          <cell r="S112">
            <v>0</v>
          </cell>
          <cell r="T112">
            <v>0</v>
          </cell>
          <cell r="U112">
            <v>12</v>
          </cell>
        </row>
        <row r="113">
          <cell r="H113" t="str">
            <v>105439-P.S.R. CERRO BLANCO</v>
          </cell>
          <cell r="I113">
            <v>2</v>
          </cell>
          <cell r="J113">
            <v>1</v>
          </cell>
          <cell r="K113">
            <v>1</v>
          </cell>
          <cell r="L113">
            <v>0</v>
          </cell>
          <cell r="M113">
            <v>0</v>
          </cell>
          <cell r="N113">
            <v>1</v>
          </cell>
          <cell r="O113">
            <v>0</v>
          </cell>
          <cell r="P113">
            <v>0</v>
          </cell>
          <cell r="Q113">
            <v>1</v>
          </cell>
          <cell r="R113">
            <v>1</v>
          </cell>
          <cell r="S113">
            <v>0</v>
          </cell>
          <cell r="T113">
            <v>0</v>
          </cell>
          <cell r="U113">
            <v>7</v>
          </cell>
        </row>
        <row r="114">
          <cell r="H114" t="str">
            <v>105507-P.S.R. HUAMALATA</v>
          </cell>
          <cell r="I114">
            <v>0</v>
          </cell>
          <cell r="J114">
            <v>0</v>
          </cell>
          <cell r="K114">
            <v>6</v>
          </cell>
          <cell r="L114">
            <v>6</v>
          </cell>
          <cell r="M114">
            <v>7</v>
          </cell>
          <cell r="N114">
            <v>2</v>
          </cell>
          <cell r="O114">
            <v>4</v>
          </cell>
          <cell r="P114">
            <v>3</v>
          </cell>
          <cell r="Q114">
            <v>1</v>
          </cell>
          <cell r="R114">
            <v>3</v>
          </cell>
          <cell r="S114">
            <v>0</v>
          </cell>
          <cell r="T114">
            <v>0</v>
          </cell>
          <cell r="U114">
            <v>32</v>
          </cell>
        </row>
        <row r="115">
          <cell r="H115" t="str">
            <v>105510-P.S.R. RECOLETA</v>
          </cell>
          <cell r="I115">
            <v>0</v>
          </cell>
          <cell r="J115">
            <v>1</v>
          </cell>
          <cell r="K115">
            <v>4</v>
          </cell>
          <cell r="L115">
            <v>6</v>
          </cell>
          <cell r="M115">
            <v>5</v>
          </cell>
          <cell r="N115">
            <v>1</v>
          </cell>
          <cell r="O115">
            <v>1</v>
          </cell>
          <cell r="P115">
            <v>1</v>
          </cell>
          <cell r="Q115">
            <v>0</v>
          </cell>
          <cell r="R115">
            <v>0</v>
          </cell>
          <cell r="S115">
            <v>2</v>
          </cell>
          <cell r="T115">
            <v>3</v>
          </cell>
          <cell r="U115">
            <v>24</v>
          </cell>
        </row>
        <row r="116">
          <cell r="H116" t="str">
            <v>105722-CECOF SAN JOSE DE LA DEHESA</v>
          </cell>
          <cell r="I116">
            <v>32</v>
          </cell>
          <cell r="J116">
            <v>15</v>
          </cell>
          <cell r="K116">
            <v>26</v>
          </cell>
          <cell r="L116">
            <v>20</v>
          </cell>
          <cell r="M116">
            <v>18</v>
          </cell>
          <cell r="N116">
            <v>18</v>
          </cell>
          <cell r="O116">
            <v>16</v>
          </cell>
          <cell r="P116">
            <v>12</v>
          </cell>
          <cell r="Q116">
            <v>4</v>
          </cell>
          <cell r="R116">
            <v>7</v>
          </cell>
          <cell r="S116">
            <v>6</v>
          </cell>
          <cell r="T116">
            <v>0</v>
          </cell>
          <cell r="U116">
            <v>174</v>
          </cell>
        </row>
        <row r="117">
          <cell r="H117" t="str">
            <v>105723-CECOF LIMARI</v>
          </cell>
          <cell r="I117">
            <v>11</v>
          </cell>
          <cell r="J117">
            <v>9</v>
          </cell>
          <cell r="K117">
            <v>13</v>
          </cell>
          <cell r="L117">
            <v>2</v>
          </cell>
          <cell r="M117">
            <v>4</v>
          </cell>
          <cell r="N117">
            <v>7</v>
          </cell>
          <cell r="O117">
            <v>2</v>
          </cell>
          <cell r="P117">
            <v>3</v>
          </cell>
          <cell r="Q117">
            <v>2</v>
          </cell>
          <cell r="R117">
            <v>11</v>
          </cell>
          <cell r="S117">
            <v>0</v>
          </cell>
          <cell r="T117">
            <v>6</v>
          </cell>
          <cell r="U117">
            <v>70</v>
          </cell>
        </row>
        <row r="118">
          <cell r="H118" t="str">
            <v>200258-CECOF LOS COPIHUES</v>
          </cell>
          <cell r="I118">
            <v>6</v>
          </cell>
          <cell r="J118">
            <v>14</v>
          </cell>
          <cell r="K118">
            <v>6</v>
          </cell>
          <cell r="L118">
            <v>8</v>
          </cell>
          <cell r="M118">
            <v>11</v>
          </cell>
          <cell r="N118">
            <v>13</v>
          </cell>
          <cell r="O118">
            <v>9</v>
          </cell>
          <cell r="P118">
            <v>29</v>
          </cell>
          <cell r="Q118">
            <v>25</v>
          </cell>
          <cell r="R118">
            <v>21</v>
          </cell>
          <cell r="S118">
            <v>3</v>
          </cell>
          <cell r="T118">
            <v>1</v>
          </cell>
          <cell r="U118">
            <v>146</v>
          </cell>
        </row>
        <row r="119">
          <cell r="H119" t="str">
            <v>200367-CECOF COLONIA LIMARÍ</v>
          </cell>
          <cell r="I119"/>
          <cell r="J119"/>
          <cell r="K119"/>
          <cell r="L119"/>
          <cell r="M119"/>
          <cell r="N119"/>
          <cell r="O119"/>
          <cell r="P119"/>
          <cell r="Q119">
            <v>5</v>
          </cell>
          <cell r="R119">
            <v>7</v>
          </cell>
          <cell r="S119">
            <v>6</v>
          </cell>
          <cell r="T119">
            <v>1</v>
          </cell>
          <cell r="U119">
            <v>19</v>
          </cell>
        </row>
        <row r="120">
          <cell r="H120" t="str">
            <v>04302-COMBARBALÁ</v>
          </cell>
          <cell r="I120">
            <v>17</v>
          </cell>
          <cell r="J120">
            <v>14</v>
          </cell>
          <cell r="K120">
            <v>21</v>
          </cell>
          <cell r="L120">
            <v>22</v>
          </cell>
          <cell r="M120">
            <v>51</v>
          </cell>
          <cell r="N120">
            <v>65</v>
          </cell>
          <cell r="O120">
            <v>15</v>
          </cell>
          <cell r="P120">
            <v>28</v>
          </cell>
          <cell r="Q120">
            <v>33</v>
          </cell>
          <cell r="R120">
            <v>20</v>
          </cell>
          <cell r="S120">
            <v>28</v>
          </cell>
          <cell r="T120">
            <v>22</v>
          </cell>
          <cell r="U120">
            <v>336</v>
          </cell>
        </row>
        <row r="121">
          <cell r="H121" t="str">
            <v>105105-HOSPITAL COMBARBALA</v>
          </cell>
          <cell r="I121">
            <v>2</v>
          </cell>
          <cell r="J121">
            <v>4</v>
          </cell>
          <cell r="K121">
            <v>3</v>
          </cell>
          <cell r="L121">
            <v>1</v>
          </cell>
          <cell r="M121">
            <v>34</v>
          </cell>
          <cell r="N121">
            <v>19</v>
          </cell>
          <cell r="O121">
            <v>0</v>
          </cell>
          <cell r="P121">
            <v>18</v>
          </cell>
          <cell r="Q121">
            <v>17</v>
          </cell>
          <cell r="R121">
            <v>4</v>
          </cell>
          <cell r="S121">
            <v>23</v>
          </cell>
          <cell r="T121">
            <v>18</v>
          </cell>
          <cell r="U121">
            <v>143</v>
          </cell>
        </row>
        <row r="122">
          <cell r="H122" t="str">
            <v>105433-P.S.R. SAN LORENZO</v>
          </cell>
          <cell r="I122"/>
          <cell r="J122"/>
          <cell r="K122">
            <v>0</v>
          </cell>
          <cell r="L122">
            <v>0</v>
          </cell>
          <cell r="M122"/>
          <cell r="N122">
            <v>0</v>
          </cell>
          <cell r="O122">
            <v>1</v>
          </cell>
          <cell r="P122">
            <v>0</v>
          </cell>
          <cell r="Q122">
            <v>0</v>
          </cell>
          <cell r="R122">
            <v>1</v>
          </cell>
          <cell r="S122">
            <v>0</v>
          </cell>
          <cell r="T122"/>
          <cell r="U122">
            <v>2</v>
          </cell>
        </row>
        <row r="123">
          <cell r="H123" t="str">
            <v>105434-P.S.R. SAN MARCOS</v>
          </cell>
          <cell r="I123">
            <v>1</v>
          </cell>
          <cell r="J123">
            <v>0</v>
          </cell>
          <cell r="K123">
            <v>0</v>
          </cell>
          <cell r="L123">
            <v>2</v>
          </cell>
          <cell r="M123">
            <v>4</v>
          </cell>
          <cell r="N123">
            <v>8</v>
          </cell>
          <cell r="O123">
            <v>0</v>
          </cell>
          <cell r="P123">
            <v>2</v>
          </cell>
          <cell r="Q123">
            <v>0</v>
          </cell>
          <cell r="R123">
            <v>5</v>
          </cell>
          <cell r="S123">
            <v>4</v>
          </cell>
          <cell r="T123">
            <v>0</v>
          </cell>
          <cell r="U123">
            <v>26</v>
          </cell>
        </row>
        <row r="124">
          <cell r="H124" t="str">
            <v>105441-P.S.R. MANQUEHUA</v>
          </cell>
          <cell r="I124">
            <v>1</v>
          </cell>
          <cell r="J124">
            <v>1</v>
          </cell>
          <cell r="K124">
            <v>2</v>
          </cell>
          <cell r="L124">
            <v>0</v>
          </cell>
          <cell r="M124">
            <v>0</v>
          </cell>
          <cell r="N124">
            <v>5</v>
          </cell>
          <cell r="O124">
            <v>0</v>
          </cell>
          <cell r="P124">
            <v>0</v>
          </cell>
          <cell r="Q124">
            <v>2</v>
          </cell>
          <cell r="R124">
            <v>0</v>
          </cell>
          <cell r="S124">
            <v>0</v>
          </cell>
          <cell r="T124">
            <v>0</v>
          </cell>
          <cell r="U124">
            <v>11</v>
          </cell>
        </row>
        <row r="125">
          <cell r="H125" t="str">
            <v xml:space="preserve">105459-P.S.R. BARRANCAS                </v>
          </cell>
          <cell r="I125">
            <v>1</v>
          </cell>
          <cell r="J125">
            <v>1</v>
          </cell>
          <cell r="K125">
            <v>1</v>
          </cell>
          <cell r="L125">
            <v>2</v>
          </cell>
          <cell r="M125">
            <v>4</v>
          </cell>
          <cell r="N125">
            <v>4</v>
          </cell>
          <cell r="O125">
            <v>1</v>
          </cell>
          <cell r="P125">
            <v>0</v>
          </cell>
          <cell r="Q125">
            <v>0</v>
          </cell>
          <cell r="R125">
            <v>3</v>
          </cell>
          <cell r="S125">
            <v>0</v>
          </cell>
          <cell r="T125">
            <v>0</v>
          </cell>
          <cell r="U125">
            <v>17</v>
          </cell>
        </row>
        <row r="126">
          <cell r="H126" t="str">
            <v>105460-P.S.R. COGOTI 18</v>
          </cell>
          <cell r="I126">
            <v>6</v>
          </cell>
          <cell r="J126">
            <v>3</v>
          </cell>
          <cell r="K126">
            <v>13</v>
          </cell>
          <cell r="L126">
            <v>1</v>
          </cell>
          <cell r="M126">
            <v>0</v>
          </cell>
          <cell r="N126">
            <v>5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/>
          <cell r="U126">
            <v>28</v>
          </cell>
        </row>
        <row r="127">
          <cell r="H127" t="str">
            <v>105461-P.S.R. EL HUACHO</v>
          </cell>
          <cell r="I127"/>
          <cell r="J127">
            <v>1</v>
          </cell>
          <cell r="K127"/>
          <cell r="L127">
            <v>0</v>
          </cell>
          <cell r="M127">
            <v>0</v>
          </cell>
          <cell r="N127">
            <v>5</v>
          </cell>
          <cell r="O127">
            <v>0</v>
          </cell>
          <cell r="P127"/>
          <cell r="Q127">
            <v>0</v>
          </cell>
          <cell r="R127">
            <v>2</v>
          </cell>
          <cell r="S127">
            <v>0</v>
          </cell>
          <cell r="T127"/>
          <cell r="U127">
            <v>8</v>
          </cell>
        </row>
        <row r="128">
          <cell r="H128" t="str">
            <v>105462-P.S.R. EL SAUCE</v>
          </cell>
          <cell r="I128">
            <v>3</v>
          </cell>
          <cell r="J128">
            <v>1</v>
          </cell>
          <cell r="K128">
            <v>0</v>
          </cell>
          <cell r="L128">
            <v>0</v>
          </cell>
          <cell r="M128">
            <v>2</v>
          </cell>
          <cell r="N128">
            <v>2</v>
          </cell>
          <cell r="O128">
            <v>6</v>
          </cell>
          <cell r="P128">
            <v>0</v>
          </cell>
          <cell r="Q128">
            <v>0</v>
          </cell>
          <cell r="R128">
            <v>1</v>
          </cell>
          <cell r="S128">
            <v>0</v>
          </cell>
          <cell r="T128">
            <v>0</v>
          </cell>
          <cell r="U128">
            <v>15</v>
          </cell>
        </row>
        <row r="129">
          <cell r="H129" t="str">
            <v>105463-P.S.R. QUILITAPIA</v>
          </cell>
          <cell r="I129">
            <v>1</v>
          </cell>
          <cell r="J129">
            <v>1</v>
          </cell>
          <cell r="K129">
            <v>1</v>
          </cell>
          <cell r="L129">
            <v>13</v>
          </cell>
          <cell r="M129">
            <v>1</v>
          </cell>
          <cell r="N129">
            <v>4</v>
          </cell>
          <cell r="O129">
            <v>3</v>
          </cell>
          <cell r="P129">
            <v>0</v>
          </cell>
          <cell r="Q129">
            <v>5</v>
          </cell>
          <cell r="R129">
            <v>1</v>
          </cell>
          <cell r="S129">
            <v>0</v>
          </cell>
          <cell r="T129">
            <v>0</v>
          </cell>
          <cell r="U129">
            <v>30</v>
          </cell>
        </row>
        <row r="130">
          <cell r="H130" t="str">
            <v>105464-P.S.R. LA LIGUA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0</v>
          </cell>
          <cell r="N130">
            <v>4</v>
          </cell>
          <cell r="O130">
            <v>1</v>
          </cell>
          <cell r="P130">
            <v>2</v>
          </cell>
          <cell r="Q130">
            <v>0</v>
          </cell>
          <cell r="R130">
            <v>1</v>
          </cell>
          <cell r="S130">
            <v>1</v>
          </cell>
          <cell r="T130">
            <v>0</v>
          </cell>
          <cell r="U130">
            <v>12</v>
          </cell>
        </row>
        <row r="131">
          <cell r="H131" t="str">
            <v>105465-P.S.R. RAMADILLA</v>
          </cell>
          <cell r="I131">
            <v>0</v>
          </cell>
          <cell r="J131">
            <v>1</v>
          </cell>
          <cell r="K131">
            <v>0</v>
          </cell>
          <cell r="L131">
            <v>2</v>
          </cell>
          <cell r="M131">
            <v>5</v>
          </cell>
          <cell r="N131">
            <v>0</v>
          </cell>
          <cell r="O131">
            <v>2</v>
          </cell>
          <cell r="P131">
            <v>3</v>
          </cell>
          <cell r="Q131">
            <v>7</v>
          </cell>
          <cell r="R131">
            <v>1</v>
          </cell>
          <cell r="S131">
            <v>0</v>
          </cell>
          <cell r="T131">
            <v>0</v>
          </cell>
          <cell r="U131">
            <v>21</v>
          </cell>
        </row>
        <row r="132">
          <cell r="H132" t="str">
            <v>105466-P.S.R. VALLE HERMOSO</v>
          </cell>
          <cell r="I132">
            <v>0</v>
          </cell>
          <cell r="J132">
            <v>0</v>
          </cell>
          <cell r="K132">
            <v>0</v>
          </cell>
          <cell r="L132">
            <v>1</v>
          </cell>
          <cell r="M132">
            <v>0</v>
          </cell>
          <cell r="N132">
            <v>6</v>
          </cell>
          <cell r="O132">
            <v>0</v>
          </cell>
          <cell r="P132">
            <v>3</v>
          </cell>
          <cell r="Q132">
            <v>1</v>
          </cell>
          <cell r="R132">
            <v>1</v>
          </cell>
          <cell r="S132"/>
          <cell r="T132">
            <v>0</v>
          </cell>
          <cell r="U132">
            <v>12</v>
          </cell>
        </row>
        <row r="133">
          <cell r="H133" t="str">
            <v>105490-P.S.R. EL DURAZNO</v>
          </cell>
          <cell r="I133">
            <v>0</v>
          </cell>
          <cell r="J133">
            <v>0</v>
          </cell>
          <cell r="K133">
            <v>1</v>
          </cell>
          <cell r="L133"/>
          <cell r="M133">
            <v>1</v>
          </cell>
          <cell r="N133">
            <v>3</v>
          </cell>
          <cell r="O133">
            <v>1</v>
          </cell>
          <cell r="P133">
            <v>0</v>
          </cell>
          <cell r="Q133">
            <v>1</v>
          </cell>
          <cell r="R133">
            <v>0</v>
          </cell>
          <cell r="S133">
            <v>0</v>
          </cell>
          <cell r="T133">
            <v>4</v>
          </cell>
          <cell r="U133">
            <v>11</v>
          </cell>
        </row>
        <row r="134">
          <cell r="H134" t="str">
            <v>04304-MONTE PATRIA</v>
          </cell>
          <cell r="I134">
            <v>15</v>
          </cell>
          <cell r="J134">
            <v>52</v>
          </cell>
          <cell r="K134">
            <v>34</v>
          </cell>
          <cell r="L134">
            <v>23</v>
          </cell>
          <cell r="M134">
            <v>19</v>
          </cell>
          <cell r="N134">
            <v>64</v>
          </cell>
          <cell r="O134">
            <v>71</v>
          </cell>
          <cell r="P134">
            <v>49</v>
          </cell>
          <cell r="Q134">
            <v>70</v>
          </cell>
          <cell r="R134">
            <v>48</v>
          </cell>
          <cell r="S134">
            <v>36</v>
          </cell>
          <cell r="T134">
            <v>115</v>
          </cell>
          <cell r="U134">
            <v>596</v>
          </cell>
        </row>
        <row r="135">
          <cell r="H135" t="str">
            <v>105307-CES. RURAL MONTE PATRIA</v>
          </cell>
          <cell r="I135">
            <v>1</v>
          </cell>
          <cell r="J135">
            <v>5</v>
          </cell>
          <cell r="K135">
            <v>6</v>
          </cell>
          <cell r="L135">
            <v>5</v>
          </cell>
          <cell r="M135">
            <v>9</v>
          </cell>
          <cell r="N135">
            <v>5</v>
          </cell>
          <cell r="O135">
            <v>7</v>
          </cell>
          <cell r="P135">
            <v>15</v>
          </cell>
          <cell r="Q135">
            <v>3</v>
          </cell>
          <cell r="R135">
            <v>12</v>
          </cell>
          <cell r="S135">
            <v>8</v>
          </cell>
          <cell r="T135">
            <v>10</v>
          </cell>
          <cell r="U135">
            <v>86</v>
          </cell>
        </row>
        <row r="136">
          <cell r="H136" t="str">
            <v>105311-CES. RURAL CHAÑARAL ALTO</v>
          </cell>
          <cell r="I136">
            <v>3</v>
          </cell>
          <cell r="J136">
            <v>9</v>
          </cell>
          <cell r="K136">
            <v>6</v>
          </cell>
          <cell r="L136">
            <v>2</v>
          </cell>
          <cell r="M136">
            <v>0</v>
          </cell>
          <cell r="N136">
            <v>3</v>
          </cell>
          <cell r="O136">
            <v>22</v>
          </cell>
          <cell r="P136">
            <v>10</v>
          </cell>
          <cell r="Q136">
            <v>11</v>
          </cell>
          <cell r="R136">
            <v>18</v>
          </cell>
          <cell r="S136">
            <v>7</v>
          </cell>
          <cell r="T136">
            <v>25</v>
          </cell>
          <cell r="U136">
            <v>116</v>
          </cell>
        </row>
        <row r="137">
          <cell r="H137" t="str">
            <v>105312-CES. RURAL CAREN</v>
          </cell>
          <cell r="I137">
            <v>0</v>
          </cell>
          <cell r="J137">
            <v>5</v>
          </cell>
          <cell r="K137">
            <v>2</v>
          </cell>
          <cell r="L137">
            <v>0</v>
          </cell>
          <cell r="M137">
            <v>1</v>
          </cell>
          <cell r="N137">
            <v>6</v>
          </cell>
          <cell r="O137">
            <v>9</v>
          </cell>
          <cell r="P137">
            <v>5</v>
          </cell>
          <cell r="Q137">
            <v>10</v>
          </cell>
          <cell r="R137">
            <v>4</v>
          </cell>
          <cell r="S137">
            <v>7</v>
          </cell>
          <cell r="T137">
            <v>19</v>
          </cell>
          <cell r="U137">
            <v>68</v>
          </cell>
        </row>
        <row r="138">
          <cell r="H138" t="str">
            <v>105318-CES. RURAL EL PALQUI</v>
          </cell>
          <cell r="I138">
            <v>2</v>
          </cell>
          <cell r="J138">
            <v>27</v>
          </cell>
          <cell r="K138">
            <v>11</v>
          </cell>
          <cell r="L138">
            <v>11</v>
          </cell>
          <cell r="M138">
            <v>2</v>
          </cell>
          <cell r="N138">
            <v>37</v>
          </cell>
          <cell r="O138">
            <v>12</v>
          </cell>
          <cell r="P138">
            <v>4</v>
          </cell>
          <cell r="Q138">
            <v>14</v>
          </cell>
          <cell r="R138">
            <v>9</v>
          </cell>
          <cell r="S138">
            <v>1</v>
          </cell>
          <cell r="T138">
            <v>48</v>
          </cell>
          <cell r="U138">
            <v>178</v>
          </cell>
        </row>
        <row r="139">
          <cell r="H139" t="str">
            <v>105425-P.S.R. CHILECITO</v>
          </cell>
          <cell r="I139">
            <v>1</v>
          </cell>
          <cell r="J139">
            <v>0</v>
          </cell>
          <cell r="K139">
            <v>0</v>
          </cell>
          <cell r="L139">
            <v>1</v>
          </cell>
          <cell r="M139">
            <v>0</v>
          </cell>
          <cell r="N139">
            <v>0</v>
          </cell>
          <cell r="O139">
            <v>4</v>
          </cell>
          <cell r="P139">
            <v>1</v>
          </cell>
          <cell r="Q139">
            <v>1</v>
          </cell>
          <cell r="R139">
            <v>0</v>
          </cell>
          <cell r="S139">
            <v>0</v>
          </cell>
          <cell r="T139">
            <v>0</v>
          </cell>
          <cell r="U139">
            <v>8</v>
          </cell>
        </row>
        <row r="140">
          <cell r="H140" t="str">
            <v>105427-P.S.R. HACIENDA VALDIVIA</v>
          </cell>
          <cell r="I140">
            <v>0</v>
          </cell>
          <cell r="J140">
            <v>0</v>
          </cell>
          <cell r="K140">
            <v>2</v>
          </cell>
          <cell r="L140">
            <v>1</v>
          </cell>
          <cell r="M140">
            <v>2</v>
          </cell>
          <cell r="N140">
            <v>3</v>
          </cell>
          <cell r="O140">
            <v>1</v>
          </cell>
          <cell r="P140">
            <v>3</v>
          </cell>
          <cell r="Q140">
            <v>2</v>
          </cell>
          <cell r="R140">
            <v>1</v>
          </cell>
          <cell r="S140">
            <v>1</v>
          </cell>
          <cell r="T140">
            <v>1</v>
          </cell>
          <cell r="U140">
            <v>17</v>
          </cell>
        </row>
        <row r="141">
          <cell r="H141" t="str">
            <v>105428-P.S.R. HUATULAME</v>
          </cell>
          <cell r="I141">
            <v>2</v>
          </cell>
          <cell r="J141">
            <v>2</v>
          </cell>
          <cell r="K141">
            <v>2</v>
          </cell>
          <cell r="L141">
            <v>0</v>
          </cell>
          <cell r="M141">
            <v>1</v>
          </cell>
          <cell r="N141">
            <v>1</v>
          </cell>
          <cell r="O141">
            <v>2</v>
          </cell>
          <cell r="P141">
            <v>0</v>
          </cell>
          <cell r="Q141">
            <v>5</v>
          </cell>
          <cell r="R141">
            <v>0</v>
          </cell>
          <cell r="S141">
            <v>0</v>
          </cell>
          <cell r="T141">
            <v>0</v>
          </cell>
          <cell r="U141">
            <v>15</v>
          </cell>
        </row>
        <row r="142">
          <cell r="H142" t="str">
            <v>105430-P.S.R. MIALQUI</v>
          </cell>
          <cell r="I142">
            <v>0</v>
          </cell>
          <cell r="J142">
            <v>0</v>
          </cell>
          <cell r="K142"/>
          <cell r="L142">
            <v>0</v>
          </cell>
          <cell r="M142">
            <v>1</v>
          </cell>
          <cell r="N142">
            <v>1</v>
          </cell>
          <cell r="O142">
            <v>3</v>
          </cell>
          <cell r="P142">
            <v>3</v>
          </cell>
          <cell r="Q142">
            <v>1</v>
          </cell>
          <cell r="R142">
            <v>0</v>
          </cell>
          <cell r="S142"/>
          <cell r="T142"/>
          <cell r="U142">
            <v>9</v>
          </cell>
        </row>
        <row r="143">
          <cell r="H143" t="str">
            <v>105431-P.S.R. PEDREGAL</v>
          </cell>
          <cell r="I143">
            <v>1</v>
          </cell>
          <cell r="J143">
            <v>2</v>
          </cell>
          <cell r="K143">
            <v>1</v>
          </cell>
          <cell r="L143">
            <v>0</v>
          </cell>
          <cell r="M143">
            <v>0</v>
          </cell>
          <cell r="N143">
            <v>0</v>
          </cell>
          <cell r="O143">
            <v>3</v>
          </cell>
          <cell r="P143">
            <v>2</v>
          </cell>
          <cell r="Q143">
            <v>6</v>
          </cell>
          <cell r="R143">
            <v>1</v>
          </cell>
          <cell r="S143">
            <v>0</v>
          </cell>
          <cell r="T143">
            <v>0</v>
          </cell>
          <cell r="U143">
            <v>16</v>
          </cell>
        </row>
        <row r="144">
          <cell r="H144" t="str">
            <v>105432-P.S.R. RAPEL</v>
          </cell>
          <cell r="I144">
            <v>3</v>
          </cell>
          <cell r="J144">
            <v>1</v>
          </cell>
          <cell r="K144">
            <v>3</v>
          </cell>
          <cell r="L144">
            <v>1</v>
          </cell>
          <cell r="M144">
            <v>3</v>
          </cell>
          <cell r="N144">
            <v>6</v>
          </cell>
          <cell r="O144">
            <v>4</v>
          </cell>
          <cell r="P144">
            <v>2</v>
          </cell>
          <cell r="Q144">
            <v>7</v>
          </cell>
          <cell r="R144">
            <v>1</v>
          </cell>
          <cell r="S144">
            <v>3</v>
          </cell>
          <cell r="T144">
            <v>7</v>
          </cell>
          <cell r="U144">
            <v>41</v>
          </cell>
        </row>
        <row r="145">
          <cell r="H145" t="str">
            <v>105435-P.S.R. TULAHUEN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2</v>
          </cell>
          <cell r="O145">
            <v>2</v>
          </cell>
          <cell r="P145">
            <v>4</v>
          </cell>
          <cell r="Q145">
            <v>2</v>
          </cell>
          <cell r="R145">
            <v>0</v>
          </cell>
          <cell r="S145">
            <v>4</v>
          </cell>
          <cell r="T145">
            <v>0</v>
          </cell>
          <cell r="U145">
            <v>14</v>
          </cell>
        </row>
        <row r="146">
          <cell r="H146" t="str">
            <v>105436-P.S.R. EL MAITEN</v>
          </cell>
          <cell r="I146">
            <v>2</v>
          </cell>
          <cell r="J146">
            <v>1</v>
          </cell>
          <cell r="K146">
            <v>1</v>
          </cell>
          <cell r="L146">
            <v>2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3</v>
          </cell>
          <cell r="T146">
            <v>3</v>
          </cell>
          <cell r="U146">
            <v>12</v>
          </cell>
        </row>
        <row r="147">
          <cell r="H147" t="str">
            <v>105489-P.S.R. RAMADAS DE TULAHUEN</v>
          </cell>
          <cell r="I147">
            <v>0</v>
          </cell>
          <cell r="J147">
            <v>0</v>
          </cell>
          <cell r="K147">
            <v>0</v>
          </cell>
          <cell r="L147"/>
          <cell r="M147"/>
          <cell r="N147">
            <v>0</v>
          </cell>
          <cell r="O147">
            <v>2</v>
          </cell>
          <cell r="P147">
            <v>0</v>
          </cell>
          <cell r="Q147">
            <v>8</v>
          </cell>
          <cell r="R147">
            <v>2</v>
          </cell>
          <cell r="S147">
            <v>2</v>
          </cell>
          <cell r="T147">
            <v>2</v>
          </cell>
          <cell r="U147">
            <v>16</v>
          </cell>
        </row>
        <row r="148">
          <cell r="H148" t="str">
            <v>04304-PUNITAQUI</v>
          </cell>
          <cell r="I148">
            <v>0</v>
          </cell>
          <cell r="J148">
            <v>25</v>
          </cell>
          <cell r="K148">
            <v>1</v>
          </cell>
          <cell r="L148">
            <v>42</v>
          </cell>
          <cell r="M148">
            <v>14</v>
          </cell>
          <cell r="N148">
            <v>8</v>
          </cell>
          <cell r="O148">
            <v>12</v>
          </cell>
          <cell r="P148">
            <v>9</v>
          </cell>
          <cell r="Q148">
            <v>12</v>
          </cell>
          <cell r="R148">
            <v>19</v>
          </cell>
          <cell r="S148">
            <v>9</v>
          </cell>
          <cell r="T148">
            <v>37</v>
          </cell>
          <cell r="U148">
            <v>188</v>
          </cell>
        </row>
        <row r="149">
          <cell r="H149" t="str">
            <v>105308-CES. RURAL PUNITAQUI</v>
          </cell>
          <cell r="I149">
            <v>0</v>
          </cell>
          <cell r="J149">
            <v>25</v>
          </cell>
          <cell r="K149">
            <v>1</v>
          </cell>
          <cell r="L149">
            <v>42</v>
          </cell>
          <cell r="M149">
            <v>14</v>
          </cell>
          <cell r="N149">
            <v>8</v>
          </cell>
          <cell r="O149">
            <v>9</v>
          </cell>
          <cell r="P149">
            <v>9</v>
          </cell>
          <cell r="Q149">
            <v>12</v>
          </cell>
          <cell r="R149">
            <v>19</v>
          </cell>
          <cell r="S149">
            <v>9</v>
          </cell>
          <cell r="T149">
            <v>37</v>
          </cell>
          <cell r="U149">
            <v>185</v>
          </cell>
        </row>
        <row r="150">
          <cell r="H150" t="str">
            <v>105440-P.S.R. DIVISADERO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3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3</v>
          </cell>
        </row>
        <row r="151">
          <cell r="H151" t="str">
            <v>105442-P.S.R. SAN PEDRO DE QUILES</v>
          </cell>
          <cell r="I151"/>
          <cell r="J151">
            <v>0</v>
          </cell>
          <cell r="K151"/>
          <cell r="L151"/>
          <cell r="M151"/>
          <cell r="N151"/>
          <cell r="O151"/>
          <cell r="P151"/>
          <cell r="Q151">
            <v>0</v>
          </cell>
          <cell r="R151"/>
          <cell r="S151"/>
          <cell r="T151"/>
          <cell r="U151">
            <v>0</v>
          </cell>
        </row>
        <row r="152">
          <cell r="H152" t="str">
            <v xml:space="preserve">105508-P.S.R. EL PARRAL DE QUILES  </v>
          </cell>
          <cell r="I152"/>
          <cell r="J152"/>
          <cell r="K152"/>
          <cell r="L152"/>
          <cell r="M152">
            <v>0</v>
          </cell>
          <cell r="N152">
            <v>0</v>
          </cell>
          <cell r="O152"/>
          <cell r="P152"/>
          <cell r="Q152"/>
          <cell r="R152"/>
          <cell r="S152"/>
          <cell r="T152"/>
          <cell r="U152">
            <v>0</v>
          </cell>
        </row>
        <row r="153">
          <cell r="H153" t="str">
            <v>04305-RIO HURTADO</v>
          </cell>
          <cell r="I153">
            <v>13</v>
          </cell>
          <cell r="J153">
            <v>7</v>
          </cell>
          <cell r="K153">
            <v>6</v>
          </cell>
          <cell r="L153">
            <v>8</v>
          </cell>
          <cell r="M153">
            <v>10</v>
          </cell>
          <cell r="N153">
            <v>15</v>
          </cell>
          <cell r="O153">
            <v>19</v>
          </cell>
          <cell r="P153">
            <v>14</v>
          </cell>
          <cell r="Q153">
            <v>10</v>
          </cell>
          <cell r="R153">
            <v>8</v>
          </cell>
          <cell r="S153">
            <v>33</v>
          </cell>
          <cell r="T153">
            <v>31</v>
          </cell>
          <cell r="U153">
            <v>174</v>
          </cell>
        </row>
        <row r="154">
          <cell r="H154" t="str">
            <v>105310-CES. RURAL PICHASCA</v>
          </cell>
          <cell r="I154">
            <v>4</v>
          </cell>
          <cell r="J154">
            <v>0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15</v>
          </cell>
          <cell r="P154">
            <v>0</v>
          </cell>
          <cell r="Q154">
            <v>2</v>
          </cell>
          <cell r="R154">
            <v>3</v>
          </cell>
          <cell r="S154">
            <v>3</v>
          </cell>
          <cell r="T154">
            <v>0</v>
          </cell>
          <cell r="U154">
            <v>28</v>
          </cell>
        </row>
        <row r="155">
          <cell r="H155" t="str">
            <v>105409-P.S.R. EL CHAÑAR</v>
          </cell>
          <cell r="I155">
            <v>3</v>
          </cell>
          <cell r="J155">
            <v>0</v>
          </cell>
          <cell r="K155">
            <v>0</v>
          </cell>
          <cell r="L155">
            <v>1</v>
          </cell>
          <cell r="M155">
            <v>1</v>
          </cell>
          <cell r="N155">
            <v>3</v>
          </cell>
          <cell r="O155">
            <v>1</v>
          </cell>
          <cell r="P155">
            <v>0</v>
          </cell>
          <cell r="Q155">
            <v>2</v>
          </cell>
          <cell r="R155">
            <v>3</v>
          </cell>
          <cell r="S155">
            <v>0</v>
          </cell>
          <cell r="T155">
            <v>0</v>
          </cell>
          <cell r="U155">
            <v>14</v>
          </cell>
        </row>
        <row r="156">
          <cell r="H156" t="str">
            <v>105410-P.S.R. HURTADO</v>
          </cell>
          <cell r="I156">
            <v>2</v>
          </cell>
          <cell r="J156">
            <v>5</v>
          </cell>
          <cell r="K156">
            <v>4</v>
          </cell>
          <cell r="L156">
            <v>3</v>
          </cell>
          <cell r="M156">
            <v>2</v>
          </cell>
          <cell r="N156">
            <v>4</v>
          </cell>
          <cell r="O156">
            <v>2</v>
          </cell>
          <cell r="P156">
            <v>1</v>
          </cell>
          <cell r="Q156">
            <v>5</v>
          </cell>
          <cell r="R156"/>
          <cell r="S156">
            <v>1</v>
          </cell>
          <cell r="T156"/>
          <cell r="U156">
            <v>29</v>
          </cell>
        </row>
        <row r="157">
          <cell r="H157" t="str">
            <v>105411-P.S.R. LAS BREAS</v>
          </cell>
          <cell r="I157">
            <v>0</v>
          </cell>
          <cell r="J157"/>
          <cell r="K157">
            <v>0</v>
          </cell>
          <cell r="L157">
            <v>0</v>
          </cell>
          <cell r="M157">
            <v>0</v>
          </cell>
          <cell r="N157">
            <v>2</v>
          </cell>
          <cell r="O157">
            <v>1</v>
          </cell>
          <cell r="P157">
            <v>2</v>
          </cell>
          <cell r="Q157">
            <v>0</v>
          </cell>
          <cell r="R157">
            <v>0</v>
          </cell>
          <cell r="S157">
            <v>0</v>
          </cell>
          <cell r="T157">
            <v>3</v>
          </cell>
          <cell r="U157">
            <v>8</v>
          </cell>
        </row>
        <row r="158">
          <cell r="H158" t="str">
            <v>105413-P.S.R. SAMO ALTO</v>
          </cell>
          <cell r="I158">
            <v>2</v>
          </cell>
          <cell r="J158">
            <v>2</v>
          </cell>
          <cell r="K158">
            <v>1</v>
          </cell>
          <cell r="L158">
            <v>4</v>
          </cell>
          <cell r="M158">
            <v>2</v>
          </cell>
          <cell r="N158">
            <v>0</v>
          </cell>
          <cell r="O158">
            <v>0</v>
          </cell>
          <cell r="P158">
            <v>5</v>
          </cell>
          <cell r="Q158">
            <v>0</v>
          </cell>
          <cell r="R158">
            <v>0</v>
          </cell>
          <cell r="S158">
            <v>6</v>
          </cell>
          <cell r="T158">
            <v>19</v>
          </cell>
          <cell r="U158">
            <v>41</v>
          </cell>
        </row>
        <row r="159">
          <cell r="H159" t="str">
            <v>105414-P.S.R. SERON</v>
          </cell>
          <cell r="I159">
            <v>2</v>
          </cell>
          <cell r="J159"/>
          <cell r="K159">
            <v>0</v>
          </cell>
          <cell r="L159"/>
          <cell r="M159">
            <v>5</v>
          </cell>
          <cell r="N159">
            <v>0</v>
          </cell>
          <cell r="O159"/>
          <cell r="P159">
            <v>0</v>
          </cell>
          <cell r="Q159">
            <v>1</v>
          </cell>
          <cell r="R159">
            <v>2</v>
          </cell>
          <cell r="S159">
            <v>17</v>
          </cell>
          <cell r="T159">
            <v>9</v>
          </cell>
          <cell r="U159">
            <v>36</v>
          </cell>
        </row>
        <row r="160">
          <cell r="H160" t="str">
            <v>105503-P.S.R. TABAQUEROS</v>
          </cell>
          <cell r="I160">
            <v>0</v>
          </cell>
          <cell r="J160">
            <v>0</v>
          </cell>
          <cell r="K160">
            <v>0</v>
          </cell>
          <cell r="L160"/>
          <cell r="M160">
            <v>0</v>
          </cell>
          <cell r="N160">
            <v>6</v>
          </cell>
          <cell r="O160">
            <v>0</v>
          </cell>
          <cell r="P160">
            <v>6</v>
          </cell>
          <cell r="Q160">
            <v>0</v>
          </cell>
          <cell r="R160"/>
          <cell r="S160">
            <v>6</v>
          </cell>
          <cell r="T160">
            <v>0</v>
          </cell>
          <cell r="U160">
            <v>18</v>
          </cell>
        </row>
        <row r="161">
          <cell r="H161" t="str">
            <v>Total general</v>
          </cell>
          <cell r="I161">
            <v>923</v>
          </cell>
          <cell r="J161">
            <v>1062</v>
          </cell>
          <cell r="K161">
            <v>1438</v>
          </cell>
          <cell r="L161">
            <v>1064</v>
          </cell>
          <cell r="M161">
            <v>1350</v>
          </cell>
          <cell r="N161">
            <v>1369</v>
          </cell>
          <cell r="O161">
            <v>1234</v>
          </cell>
          <cell r="P161">
            <v>1065</v>
          </cell>
          <cell r="Q161">
            <v>1043</v>
          </cell>
          <cell r="R161">
            <v>1582</v>
          </cell>
          <cell r="S161">
            <v>1350</v>
          </cell>
          <cell r="T161">
            <v>1130</v>
          </cell>
          <cell r="U161">
            <v>14610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6271</v>
          </cell>
          <cell r="J5">
            <v>6488</v>
          </cell>
          <cell r="K5">
            <v>12759</v>
          </cell>
        </row>
        <row r="6">
          <cell r="H6" t="str">
            <v>105300-CES. CARDENAL CARO</v>
          </cell>
          <cell r="I6">
            <v>965</v>
          </cell>
          <cell r="J6">
            <v>1094</v>
          </cell>
          <cell r="K6">
            <v>2059</v>
          </cell>
        </row>
        <row r="7">
          <cell r="H7" t="str">
            <v>105301-CES. LAS COMPAÑIAS</v>
          </cell>
          <cell r="I7">
            <v>806</v>
          </cell>
          <cell r="J7">
            <v>832</v>
          </cell>
          <cell r="K7">
            <v>1638</v>
          </cell>
        </row>
        <row r="8">
          <cell r="H8" t="str">
            <v>105302-CES. PEDRO AGUIRRE C.</v>
          </cell>
          <cell r="I8">
            <v>1018</v>
          </cell>
          <cell r="J8">
            <v>1059</v>
          </cell>
          <cell r="K8">
            <v>2077</v>
          </cell>
        </row>
        <row r="9">
          <cell r="H9" t="str">
            <v>105313-CES. SCHAFFHAUSER</v>
          </cell>
          <cell r="I9">
            <v>1081</v>
          </cell>
          <cell r="J9">
            <v>1078</v>
          </cell>
          <cell r="K9">
            <v>2159</v>
          </cell>
        </row>
        <row r="10">
          <cell r="H10" t="str">
            <v>105319-CES. CARDENAL R.S.H.</v>
          </cell>
          <cell r="I10">
            <v>918</v>
          </cell>
          <cell r="J10">
            <v>929</v>
          </cell>
          <cell r="K10">
            <v>1847</v>
          </cell>
        </row>
        <row r="11">
          <cell r="H11" t="str">
            <v>105325-CESFAM JUAN PABLO II</v>
          </cell>
          <cell r="I11">
            <v>760</v>
          </cell>
          <cell r="J11">
            <v>772</v>
          </cell>
          <cell r="K11">
            <v>1532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256</v>
          </cell>
          <cell r="K12">
            <v>540</v>
          </cell>
        </row>
        <row r="13">
          <cell r="H13" t="str">
            <v>105401-P.S.R. LAS ROJAS</v>
          </cell>
          <cell r="I13">
            <v>25</v>
          </cell>
          <cell r="J13">
            <v>23</v>
          </cell>
          <cell r="K13">
            <v>48</v>
          </cell>
        </row>
        <row r="14">
          <cell r="H14" t="str">
            <v>105402-P.S.R. EL ROMERO</v>
          </cell>
          <cell r="I14">
            <v>32</v>
          </cell>
          <cell r="J14">
            <v>41</v>
          </cell>
          <cell r="K14">
            <v>73</v>
          </cell>
        </row>
        <row r="15">
          <cell r="H15" t="str">
            <v>105499-P.S.R. LAMBERT</v>
          </cell>
          <cell r="I15">
            <v>41</v>
          </cell>
          <cell r="J15">
            <v>35</v>
          </cell>
          <cell r="K15">
            <v>76</v>
          </cell>
        </row>
        <row r="16">
          <cell r="H16" t="str">
            <v>105700-CECOF VILLA EL INDIO</v>
          </cell>
          <cell r="I16">
            <v>122</v>
          </cell>
          <cell r="J16">
            <v>130</v>
          </cell>
          <cell r="K16">
            <v>252</v>
          </cell>
        </row>
        <row r="17">
          <cell r="H17" t="str">
            <v>105701-CECOF VILLA ALEMANIA</v>
          </cell>
          <cell r="I17">
            <v>84</v>
          </cell>
          <cell r="J17">
            <v>74</v>
          </cell>
          <cell r="K17">
            <v>158</v>
          </cell>
        </row>
        <row r="18">
          <cell r="H18" t="str">
            <v>105702-CECOF VILLA LAMBERT</v>
          </cell>
          <cell r="I18">
            <v>135</v>
          </cell>
          <cell r="J18">
            <v>161</v>
          </cell>
          <cell r="K18">
            <v>296</v>
          </cell>
        </row>
        <row r="19">
          <cell r="H19" t="str">
            <v>200402-CECOF ARCOS DE PINAMAR</v>
          </cell>
          <cell r="I19"/>
          <cell r="J19">
            <v>4</v>
          </cell>
          <cell r="K19">
            <v>4</v>
          </cell>
        </row>
        <row r="20">
          <cell r="H20" t="str">
            <v>04102-COQUIMBO</v>
          </cell>
          <cell r="I20">
            <v>8095</v>
          </cell>
          <cell r="J20">
            <v>7942</v>
          </cell>
          <cell r="K20">
            <v>16037</v>
          </cell>
        </row>
        <row r="21">
          <cell r="H21" t="str">
            <v>105101-HOSPITAL COQUIMBO</v>
          </cell>
          <cell r="I21">
            <v>35</v>
          </cell>
          <cell r="J21">
            <v>35</v>
          </cell>
          <cell r="K21">
            <v>70</v>
          </cell>
        </row>
        <row r="22">
          <cell r="H22" t="str">
            <v>105303-CES. SAN JUAN</v>
          </cell>
          <cell r="I22">
            <v>1014</v>
          </cell>
          <cell r="J22">
            <v>1002</v>
          </cell>
          <cell r="K22">
            <v>2016</v>
          </cell>
        </row>
        <row r="23">
          <cell r="H23" t="str">
            <v>105304-CES. SANTA CECILIA</v>
          </cell>
          <cell r="I23">
            <v>996</v>
          </cell>
          <cell r="J23">
            <v>927</v>
          </cell>
          <cell r="K23">
            <v>1923</v>
          </cell>
        </row>
        <row r="24">
          <cell r="H24" t="str">
            <v>105305-CES. TIERRAS BLANCAS</v>
          </cell>
          <cell r="I24">
            <v>3406</v>
          </cell>
          <cell r="J24">
            <v>3520</v>
          </cell>
          <cell r="K24">
            <v>6926</v>
          </cell>
        </row>
        <row r="25">
          <cell r="H25" t="str">
            <v>105321-CES. RURAL  TONGOY</v>
          </cell>
          <cell r="I25">
            <v>371</v>
          </cell>
          <cell r="J25">
            <v>282</v>
          </cell>
          <cell r="K25">
            <v>653</v>
          </cell>
        </row>
        <row r="26">
          <cell r="H26" t="str">
            <v>105323-CES. DR. SERGIO AGUILAR</v>
          </cell>
          <cell r="I26">
            <v>1538</v>
          </cell>
          <cell r="J26">
            <v>1407</v>
          </cell>
          <cell r="K26">
            <v>2945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7</v>
          </cell>
          <cell r="K27">
            <v>17</v>
          </cell>
        </row>
        <row r="28">
          <cell r="H28" t="str">
            <v>105405-P.S.R. GUANAQUEROS</v>
          </cell>
          <cell r="I28">
            <v>85</v>
          </cell>
          <cell r="J28">
            <v>93</v>
          </cell>
          <cell r="K28">
            <v>178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  <cell r="K29">
            <v>704</v>
          </cell>
        </row>
        <row r="30">
          <cell r="H30" t="str">
            <v>105407-P.S.R. TAMBILLOS</v>
          </cell>
          <cell r="I30">
            <v>23</v>
          </cell>
          <cell r="J30">
            <v>22</v>
          </cell>
          <cell r="K30">
            <v>45</v>
          </cell>
        </row>
        <row r="31">
          <cell r="H31" t="str">
            <v>105705-CECOF EL ALBA</v>
          </cell>
          <cell r="I31">
            <v>112</v>
          </cell>
          <cell r="J31">
            <v>121</v>
          </cell>
          <cell r="K31">
            <v>233</v>
          </cell>
        </row>
        <row r="32">
          <cell r="H32" t="str">
            <v>200273-CECOF PUNTA MIRA</v>
          </cell>
          <cell r="I32">
            <v>153</v>
          </cell>
          <cell r="J32">
            <v>174</v>
          </cell>
          <cell r="K32">
            <v>327</v>
          </cell>
        </row>
        <row r="33">
          <cell r="H33" t="str">
            <v>04103-ANDACOLLO</v>
          </cell>
          <cell r="I33">
            <v>386</v>
          </cell>
          <cell r="J33">
            <v>367</v>
          </cell>
          <cell r="K33">
            <v>753</v>
          </cell>
        </row>
        <row r="34">
          <cell r="H34" t="str">
            <v>105106-HOSPITAL ANDACOLLO</v>
          </cell>
          <cell r="I34">
            <v>386</v>
          </cell>
          <cell r="J34">
            <v>367</v>
          </cell>
          <cell r="K34">
            <v>753</v>
          </cell>
        </row>
        <row r="35">
          <cell r="H35" t="str">
            <v>04104-LA HIGUERA</v>
          </cell>
          <cell r="I35">
            <v>132</v>
          </cell>
          <cell r="J35">
            <v>165</v>
          </cell>
          <cell r="K35">
            <v>297</v>
          </cell>
        </row>
        <row r="36">
          <cell r="H36" t="str">
            <v>105314-CES. LA HIGUERA</v>
          </cell>
          <cell r="I36">
            <v>52</v>
          </cell>
          <cell r="J36">
            <v>62</v>
          </cell>
          <cell r="K36">
            <v>114</v>
          </cell>
        </row>
        <row r="37">
          <cell r="H37" t="str">
            <v xml:space="preserve">105500-P.S.R. CALETA HORNOS        </v>
          </cell>
          <cell r="I37">
            <v>45</v>
          </cell>
          <cell r="J37">
            <v>48</v>
          </cell>
          <cell r="K37">
            <v>93</v>
          </cell>
        </row>
        <row r="38">
          <cell r="H38" t="str">
            <v>105505-P.S.R. LOS CHOROS</v>
          </cell>
          <cell r="I38">
            <v>28</v>
          </cell>
          <cell r="J38">
            <v>26</v>
          </cell>
          <cell r="K38">
            <v>54</v>
          </cell>
        </row>
        <row r="39">
          <cell r="H39" t="str">
            <v>105506-P.S.R. EL TRAPICHE</v>
          </cell>
          <cell r="I39">
            <v>7</v>
          </cell>
          <cell r="J39">
            <v>29</v>
          </cell>
          <cell r="K39">
            <v>36</v>
          </cell>
        </row>
        <row r="40">
          <cell r="H40" t="str">
            <v>04105-PAIHUANO</v>
          </cell>
          <cell r="I40">
            <v>211</v>
          </cell>
          <cell r="J40">
            <v>225</v>
          </cell>
          <cell r="K40">
            <v>436</v>
          </cell>
        </row>
        <row r="41">
          <cell r="H41" t="str">
            <v>105306-CES. PAIHUANO</v>
          </cell>
          <cell r="I41">
            <v>106</v>
          </cell>
          <cell r="J41">
            <v>111</v>
          </cell>
          <cell r="K41">
            <v>217</v>
          </cell>
        </row>
        <row r="42">
          <cell r="H42" t="str">
            <v>105475-P.S.R. HORCON</v>
          </cell>
          <cell r="I42">
            <v>34</v>
          </cell>
          <cell r="J42">
            <v>38</v>
          </cell>
          <cell r="K42">
            <v>72</v>
          </cell>
        </row>
        <row r="43">
          <cell r="H43" t="str">
            <v>105476-P.S.R. MONTE GRANDE</v>
          </cell>
          <cell r="I43">
            <v>28</v>
          </cell>
          <cell r="J43">
            <v>30</v>
          </cell>
          <cell r="K43">
            <v>58</v>
          </cell>
        </row>
        <row r="44">
          <cell r="H44" t="str">
            <v>105477-P.S.R. PISCO ELQUI</v>
          </cell>
          <cell r="I44">
            <v>43</v>
          </cell>
          <cell r="J44">
            <v>46</v>
          </cell>
          <cell r="K44">
            <v>89</v>
          </cell>
        </row>
        <row r="45">
          <cell r="H45" t="str">
            <v>04106-VICUÑA</v>
          </cell>
          <cell r="I45">
            <v>1219</v>
          </cell>
          <cell r="J45">
            <v>1144</v>
          </cell>
          <cell r="K45">
            <v>2363</v>
          </cell>
        </row>
        <row r="46">
          <cell r="H46" t="str">
            <v>105107-HOSPITAL VICUÑA</v>
          </cell>
          <cell r="I46">
            <v>610</v>
          </cell>
          <cell r="J46">
            <v>578</v>
          </cell>
          <cell r="K46">
            <v>1188</v>
          </cell>
        </row>
        <row r="47">
          <cell r="H47" t="str">
            <v>105467-P.S.R. DIAGUITAS</v>
          </cell>
          <cell r="I47">
            <v>78</v>
          </cell>
          <cell r="J47">
            <v>79</v>
          </cell>
          <cell r="K47">
            <v>157</v>
          </cell>
        </row>
        <row r="48">
          <cell r="H48" t="str">
            <v>105468-P.S.R. EL MOLLE</v>
          </cell>
          <cell r="I48">
            <v>77</v>
          </cell>
          <cell r="J48">
            <v>37</v>
          </cell>
          <cell r="K48">
            <v>114</v>
          </cell>
        </row>
        <row r="49">
          <cell r="H49" t="str">
            <v>105469-P.S.R. EL TAMBO</v>
          </cell>
          <cell r="I49">
            <v>77</v>
          </cell>
          <cell r="J49">
            <v>73</v>
          </cell>
          <cell r="K49">
            <v>150</v>
          </cell>
        </row>
        <row r="50">
          <cell r="H50" t="str">
            <v>105470-P.S.R. HUANTA</v>
          </cell>
          <cell r="I50">
            <v>6</v>
          </cell>
          <cell r="J50">
            <v>4</v>
          </cell>
          <cell r="K50">
            <v>10</v>
          </cell>
        </row>
        <row r="51">
          <cell r="H51" t="str">
            <v>105471-P.S.R. PERALILLO</v>
          </cell>
          <cell r="I51">
            <v>93</v>
          </cell>
          <cell r="J51">
            <v>88</v>
          </cell>
          <cell r="K51">
            <v>181</v>
          </cell>
        </row>
        <row r="52">
          <cell r="H52" t="str">
            <v>105472-P.S.R. RIVADAVIA</v>
          </cell>
          <cell r="I52">
            <v>51</v>
          </cell>
          <cell r="J52">
            <v>53</v>
          </cell>
          <cell r="K52">
            <v>104</v>
          </cell>
        </row>
        <row r="53">
          <cell r="H53" t="str">
            <v>105473-P.S.R. TALCUNA</v>
          </cell>
          <cell r="I53">
            <v>58</v>
          </cell>
          <cell r="J53">
            <v>63</v>
          </cell>
          <cell r="K53">
            <v>121</v>
          </cell>
        </row>
        <row r="54">
          <cell r="H54" t="str">
            <v>105474-P.S.R. CHAPILCA</v>
          </cell>
          <cell r="I54">
            <v>21</v>
          </cell>
          <cell r="J54">
            <v>23</v>
          </cell>
          <cell r="K54">
            <v>44</v>
          </cell>
        </row>
        <row r="55">
          <cell r="H55" t="str">
            <v>105502-P.S.R. CALINGASTA</v>
          </cell>
          <cell r="I55">
            <v>128</v>
          </cell>
          <cell r="J55">
            <v>126</v>
          </cell>
          <cell r="K55">
            <v>254</v>
          </cell>
        </row>
        <row r="56">
          <cell r="H56" t="str">
            <v>105509-P.S.R. GUALLIGUAICA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04201-ILLAPEL</v>
          </cell>
          <cell r="I57">
            <v>1298</v>
          </cell>
          <cell r="J57">
            <v>1442</v>
          </cell>
          <cell r="K57">
            <v>2740</v>
          </cell>
        </row>
        <row r="58">
          <cell r="H58" t="str">
            <v>105103-HOSPITAL ILLAPEL</v>
          </cell>
          <cell r="I58">
            <v>625</v>
          </cell>
          <cell r="J58">
            <v>673</v>
          </cell>
          <cell r="K58">
            <v>1298</v>
          </cell>
        </row>
        <row r="59">
          <cell r="H59" t="str">
            <v>105326-CESFAM SAN RAFAEL</v>
          </cell>
          <cell r="I59">
            <v>349</v>
          </cell>
          <cell r="J59">
            <v>398</v>
          </cell>
          <cell r="K59">
            <v>747</v>
          </cell>
        </row>
        <row r="60">
          <cell r="H60" t="str">
            <v xml:space="preserve">105443-P.S.R. CARCAMO                   </v>
          </cell>
          <cell r="I60">
            <v>48</v>
          </cell>
          <cell r="J60">
            <v>48</v>
          </cell>
          <cell r="K60">
            <v>96</v>
          </cell>
        </row>
        <row r="61">
          <cell r="H61" t="str">
            <v>105444-P.S.R. HUINTIL</v>
          </cell>
          <cell r="I61">
            <v>33</v>
          </cell>
          <cell r="J61">
            <v>35</v>
          </cell>
          <cell r="K61">
            <v>68</v>
          </cell>
        </row>
        <row r="62">
          <cell r="H62" t="str">
            <v>105445-P.S.R. LIMAHUIDA</v>
          </cell>
          <cell r="I62">
            <v>23</v>
          </cell>
          <cell r="J62">
            <v>28</v>
          </cell>
          <cell r="K62">
            <v>51</v>
          </cell>
        </row>
        <row r="63">
          <cell r="H63" t="str">
            <v>105446-P.S.R. MATANCILLA</v>
          </cell>
          <cell r="I63">
            <v>3</v>
          </cell>
          <cell r="J63">
            <v>5</v>
          </cell>
          <cell r="K63">
            <v>8</v>
          </cell>
        </row>
        <row r="64">
          <cell r="H64" t="str">
            <v>105447-P.S.R. PERALILLO</v>
          </cell>
          <cell r="I64">
            <v>22</v>
          </cell>
          <cell r="J64">
            <v>22</v>
          </cell>
          <cell r="K64">
            <v>44</v>
          </cell>
        </row>
        <row r="65">
          <cell r="H65" t="str">
            <v>105448-P.S.R. SANTA VIRGINIA</v>
          </cell>
          <cell r="I65">
            <v>36</v>
          </cell>
          <cell r="J65">
            <v>37</v>
          </cell>
          <cell r="K65">
            <v>73</v>
          </cell>
        </row>
        <row r="66">
          <cell r="H66" t="str">
            <v>105449-P.S.R. TUNGA NORTE</v>
          </cell>
          <cell r="I66">
            <v>11</v>
          </cell>
          <cell r="J66">
            <v>8</v>
          </cell>
          <cell r="K66">
            <v>19</v>
          </cell>
        </row>
        <row r="67">
          <cell r="H67" t="str">
            <v>105485-P.S.R. PLAN DE HORNOS</v>
          </cell>
          <cell r="I67">
            <v>47</v>
          </cell>
          <cell r="J67">
            <v>46</v>
          </cell>
          <cell r="K67">
            <v>93</v>
          </cell>
        </row>
        <row r="68">
          <cell r="H68" t="str">
            <v>105486-P.S.R. TUNGA SUR</v>
          </cell>
          <cell r="I68">
            <v>18</v>
          </cell>
          <cell r="J68">
            <v>20</v>
          </cell>
          <cell r="K68">
            <v>38</v>
          </cell>
        </row>
        <row r="69">
          <cell r="H69" t="str">
            <v>105487-P.S.R. CAÑAS UNO</v>
          </cell>
          <cell r="I69">
            <v>39</v>
          </cell>
          <cell r="J69">
            <v>76</v>
          </cell>
          <cell r="K69">
            <v>115</v>
          </cell>
        </row>
        <row r="70">
          <cell r="H70" t="str">
            <v>105496-P.S.R. PINTACURA SUR</v>
          </cell>
          <cell r="I70">
            <v>20</v>
          </cell>
          <cell r="J70">
            <v>21</v>
          </cell>
          <cell r="K70">
            <v>41</v>
          </cell>
        </row>
        <row r="71">
          <cell r="H71" t="str">
            <v>105504-P.S.R. SOCAVON</v>
          </cell>
          <cell r="I71">
            <v>24</v>
          </cell>
          <cell r="J71">
            <v>25</v>
          </cell>
          <cell r="K71">
            <v>49</v>
          </cell>
        </row>
        <row r="72">
          <cell r="H72" t="str">
            <v>04202-CANELA</v>
          </cell>
          <cell r="I72">
            <v>467</v>
          </cell>
          <cell r="J72">
            <v>496</v>
          </cell>
          <cell r="K72">
            <v>963</v>
          </cell>
        </row>
        <row r="73">
          <cell r="H73" t="str">
            <v>105309-CES. RURAL CANELA</v>
          </cell>
          <cell r="I73">
            <v>215</v>
          </cell>
          <cell r="J73">
            <v>237</v>
          </cell>
          <cell r="K73">
            <v>452</v>
          </cell>
        </row>
        <row r="74">
          <cell r="H74" t="str">
            <v xml:space="preserve">105450-P.S.R. MINCHA NORTE            </v>
          </cell>
          <cell r="I74">
            <v>100</v>
          </cell>
          <cell r="J74">
            <v>104</v>
          </cell>
          <cell r="K74">
            <v>204</v>
          </cell>
        </row>
        <row r="75">
          <cell r="H75" t="str">
            <v>105451-P.S.R. AGUA FRIA</v>
          </cell>
          <cell r="I75">
            <v>22</v>
          </cell>
          <cell r="J75">
            <v>21</v>
          </cell>
          <cell r="K75">
            <v>43</v>
          </cell>
        </row>
        <row r="76">
          <cell r="H76" t="str">
            <v>105482-P.S.R. CANELA ALTA</v>
          </cell>
          <cell r="I76">
            <v>51</v>
          </cell>
          <cell r="J76">
            <v>46</v>
          </cell>
          <cell r="K76">
            <v>97</v>
          </cell>
        </row>
        <row r="77">
          <cell r="H77" t="str">
            <v>105483-P.S.R. LOS RULOS</v>
          </cell>
          <cell r="I77">
            <v>9</v>
          </cell>
          <cell r="J77">
            <v>9</v>
          </cell>
          <cell r="K77">
            <v>18</v>
          </cell>
        </row>
        <row r="78">
          <cell r="H78" t="str">
            <v>105484-P.S.R. HUENTELAUQUEN</v>
          </cell>
          <cell r="I78">
            <v>37</v>
          </cell>
          <cell r="J78">
            <v>46</v>
          </cell>
          <cell r="K78">
            <v>83</v>
          </cell>
        </row>
        <row r="79">
          <cell r="H79" t="str">
            <v>105488-P.S.R. ESPIRITU SANTO</v>
          </cell>
          <cell r="I79">
            <v>10</v>
          </cell>
          <cell r="J79">
            <v>8</v>
          </cell>
          <cell r="K79">
            <v>18</v>
          </cell>
        </row>
        <row r="80">
          <cell r="H80" t="str">
            <v>105493-P.S.R. MINCHA SUR</v>
          </cell>
          <cell r="I80">
            <v>13</v>
          </cell>
          <cell r="J80">
            <v>13</v>
          </cell>
          <cell r="K80">
            <v>26</v>
          </cell>
        </row>
        <row r="81">
          <cell r="H81" t="str">
            <v>105497-P.S.R. JABONERIA</v>
          </cell>
          <cell r="I81">
            <v>5</v>
          </cell>
          <cell r="J81">
            <v>7</v>
          </cell>
          <cell r="K81">
            <v>12</v>
          </cell>
        </row>
        <row r="82">
          <cell r="H82" t="str">
            <v>105498-P.S.R. QUEBRADA DE LINARES</v>
          </cell>
          <cell r="I82">
            <v>5</v>
          </cell>
          <cell r="J82">
            <v>5</v>
          </cell>
          <cell r="K82">
            <v>10</v>
          </cell>
        </row>
        <row r="83">
          <cell r="H83" t="str">
            <v>04203-LOS VILOS</v>
          </cell>
          <cell r="I83">
            <v>871</v>
          </cell>
          <cell r="J83">
            <v>870</v>
          </cell>
          <cell r="K83">
            <v>1741</v>
          </cell>
        </row>
        <row r="84">
          <cell r="H84" t="str">
            <v>105108-HOSPITAL LOS VILOS</v>
          </cell>
          <cell r="I84">
            <v>604</v>
          </cell>
          <cell r="J84">
            <v>582</v>
          </cell>
          <cell r="K84">
            <v>1186</v>
          </cell>
        </row>
        <row r="85">
          <cell r="H85" t="str">
            <v xml:space="preserve">105478-P.S.R. CAIMANES                   </v>
          </cell>
          <cell r="I85">
            <v>123</v>
          </cell>
          <cell r="J85">
            <v>121</v>
          </cell>
          <cell r="K85">
            <v>244</v>
          </cell>
        </row>
        <row r="86">
          <cell r="H86" t="str">
            <v>105479-P.S.R. GUANGUALI</v>
          </cell>
          <cell r="I86">
            <v>37</v>
          </cell>
          <cell r="J86">
            <v>40</v>
          </cell>
          <cell r="K86">
            <v>77</v>
          </cell>
        </row>
        <row r="87">
          <cell r="H87" t="str">
            <v>105480-P.S.R. QUILIMARI</v>
          </cell>
          <cell r="I87">
            <v>59</v>
          </cell>
          <cell r="J87">
            <v>72</v>
          </cell>
          <cell r="K87">
            <v>131</v>
          </cell>
        </row>
        <row r="88">
          <cell r="H88" t="str">
            <v>105481-P.S.R. TILAMA</v>
          </cell>
          <cell r="I88">
            <v>21</v>
          </cell>
          <cell r="J88">
            <v>25</v>
          </cell>
          <cell r="K88">
            <v>46</v>
          </cell>
        </row>
        <row r="89">
          <cell r="H89" t="str">
            <v>105511-P.S.R. LOS CONDORES</v>
          </cell>
          <cell r="I89">
            <v>27</v>
          </cell>
          <cell r="J89">
            <v>30</v>
          </cell>
          <cell r="K89">
            <v>57</v>
          </cell>
        </row>
        <row r="90">
          <cell r="H90" t="str">
            <v>04204-SALAMANCA</v>
          </cell>
          <cell r="I90">
            <v>1229</v>
          </cell>
          <cell r="J90">
            <v>1233</v>
          </cell>
          <cell r="K90">
            <v>2462</v>
          </cell>
        </row>
        <row r="91">
          <cell r="H91" t="str">
            <v>105104-HOSPITAL SALAMANCA</v>
          </cell>
          <cell r="I91">
            <v>528</v>
          </cell>
          <cell r="J91">
            <v>519</v>
          </cell>
          <cell r="K91">
            <v>1047</v>
          </cell>
        </row>
        <row r="92">
          <cell r="H92" t="str">
            <v xml:space="preserve">105452-P.S.R. CUNCUMEN                 </v>
          </cell>
          <cell r="I92">
            <v>322</v>
          </cell>
          <cell r="J92">
            <v>314</v>
          </cell>
          <cell r="K92">
            <v>636</v>
          </cell>
        </row>
        <row r="93">
          <cell r="H93" t="str">
            <v>105453-P.S.R. TRANQUILLA</v>
          </cell>
          <cell r="I93">
            <v>45</v>
          </cell>
          <cell r="J93">
            <v>47</v>
          </cell>
          <cell r="K93">
            <v>92</v>
          </cell>
        </row>
        <row r="94">
          <cell r="H94" t="str">
            <v>105454-P.S.R. CUNLAGUA</v>
          </cell>
          <cell r="I94">
            <v>17</v>
          </cell>
          <cell r="J94">
            <v>17</v>
          </cell>
          <cell r="K94">
            <v>34</v>
          </cell>
        </row>
        <row r="95">
          <cell r="H95" t="str">
            <v>105455-P.S.R. CHILLEPIN</v>
          </cell>
          <cell r="I95">
            <v>54</v>
          </cell>
          <cell r="J95">
            <v>59</v>
          </cell>
          <cell r="K95">
            <v>113</v>
          </cell>
        </row>
        <row r="96">
          <cell r="H96" t="str">
            <v>105456-P.S.R. LLIMPO</v>
          </cell>
          <cell r="I96">
            <v>56</v>
          </cell>
          <cell r="J96">
            <v>61</v>
          </cell>
          <cell r="K96">
            <v>117</v>
          </cell>
        </row>
        <row r="97">
          <cell r="H97" t="str">
            <v>105457-P.S.R. SAN AGUSTIN</v>
          </cell>
          <cell r="I97">
            <v>47</v>
          </cell>
          <cell r="J97">
            <v>47</v>
          </cell>
          <cell r="K97">
            <v>94</v>
          </cell>
        </row>
        <row r="98">
          <cell r="H98" t="str">
            <v>105458-P.S.R. TAHUINCO</v>
          </cell>
          <cell r="I98">
            <v>40</v>
          </cell>
          <cell r="J98">
            <v>43</v>
          </cell>
          <cell r="K98">
            <v>83</v>
          </cell>
        </row>
        <row r="99">
          <cell r="H99" t="str">
            <v>105491-P.S.R. QUELEN BAJO</v>
          </cell>
          <cell r="I99">
            <v>48</v>
          </cell>
          <cell r="J99">
            <v>49</v>
          </cell>
          <cell r="K99">
            <v>97</v>
          </cell>
        </row>
        <row r="100">
          <cell r="H100" t="str">
            <v>105492-P.S.R. CAMISA</v>
          </cell>
          <cell r="I100">
            <v>36</v>
          </cell>
          <cell r="J100">
            <v>35</v>
          </cell>
          <cell r="K100">
            <v>71</v>
          </cell>
        </row>
        <row r="101">
          <cell r="H101" t="str">
            <v>105501-P.S.R. ARBOLEDA GRANDE</v>
          </cell>
          <cell r="I101">
            <v>36</v>
          </cell>
          <cell r="J101">
            <v>42</v>
          </cell>
          <cell r="K101">
            <v>78</v>
          </cell>
        </row>
        <row r="102">
          <cell r="H102" t="str">
            <v>04301-OVALLE</v>
          </cell>
          <cell r="I102">
            <v>4393</v>
          </cell>
          <cell r="J102">
            <v>4216</v>
          </cell>
          <cell r="K102">
            <v>8609</v>
          </cell>
        </row>
        <row r="103">
          <cell r="H103" t="str">
            <v>105315-CES. RURAL C. DE TAMAYA</v>
          </cell>
          <cell r="I103">
            <v>283</v>
          </cell>
          <cell r="J103">
            <v>293</v>
          </cell>
          <cell r="K103">
            <v>576</v>
          </cell>
        </row>
        <row r="104">
          <cell r="H104" t="str">
            <v>105317-CES. JORGE JORDAN D.</v>
          </cell>
          <cell r="I104">
            <v>1162</v>
          </cell>
          <cell r="J104">
            <v>1142</v>
          </cell>
          <cell r="K104">
            <v>2304</v>
          </cell>
        </row>
        <row r="105">
          <cell r="H105" t="str">
            <v>105322-CES. MARCOS MACUADA</v>
          </cell>
          <cell r="I105">
            <v>1395</v>
          </cell>
          <cell r="J105">
            <v>1379</v>
          </cell>
          <cell r="K105">
            <v>2774</v>
          </cell>
        </row>
        <row r="106">
          <cell r="H106" t="str">
            <v>105324-CES. SOTAQUI</v>
          </cell>
          <cell r="I106">
            <v>245</v>
          </cell>
          <cell r="J106">
            <v>249</v>
          </cell>
          <cell r="K106">
            <v>494</v>
          </cell>
        </row>
        <row r="107">
          <cell r="H107" t="str">
            <v>105415-P.S.R. BARRAZA</v>
          </cell>
          <cell r="I107">
            <v>80</v>
          </cell>
          <cell r="J107">
            <v>75</v>
          </cell>
          <cell r="K107">
            <v>155</v>
          </cell>
        </row>
        <row r="108">
          <cell r="H108" t="str">
            <v xml:space="preserve">105416-P.S.R. CAMARICO                  </v>
          </cell>
          <cell r="I108">
            <v>189</v>
          </cell>
          <cell r="J108">
            <v>105</v>
          </cell>
          <cell r="K108">
            <v>294</v>
          </cell>
        </row>
        <row r="109">
          <cell r="H109" t="str">
            <v>105417-P.S.R. ALCONES BAJOS</v>
          </cell>
          <cell r="I109">
            <v>50</v>
          </cell>
          <cell r="J109">
            <v>52</v>
          </cell>
          <cell r="K109">
            <v>102</v>
          </cell>
        </row>
        <row r="110">
          <cell r="H110" t="str">
            <v>105419-P.S.R. LAS SOSSAS</v>
          </cell>
          <cell r="I110">
            <v>29</v>
          </cell>
          <cell r="J110">
            <v>30</v>
          </cell>
          <cell r="K110">
            <v>59</v>
          </cell>
        </row>
        <row r="111">
          <cell r="H111" t="str">
            <v>105420-P.S.R. LIMARI</v>
          </cell>
          <cell r="I111">
            <v>153</v>
          </cell>
          <cell r="J111"/>
          <cell r="K111">
            <v>153</v>
          </cell>
        </row>
        <row r="112">
          <cell r="H112" t="str">
            <v>105422-P.S.R. HORNILLOS</v>
          </cell>
          <cell r="I112">
            <v>28</v>
          </cell>
          <cell r="J112">
            <v>27</v>
          </cell>
          <cell r="K112">
            <v>55</v>
          </cell>
        </row>
        <row r="113">
          <cell r="H113" t="str">
            <v>105437-P.S.R. CHALINGA</v>
          </cell>
          <cell r="I113">
            <v>48</v>
          </cell>
          <cell r="J113">
            <v>43</v>
          </cell>
          <cell r="K113">
            <v>91</v>
          </cell>
        </row>
        <row r="114">
          <cell r="H114" t="str">
            <v>105439-P.S.R. CERRO BLANCO</v>
          </cell>
          <cell r="I114">
            <v>17</v>
          </cell>
          <cell r="J114">
            <v>17</v>
          </cell>
          <cell r="K114">
            <v>34</v>
          </cell>
        </row>
        <row r="115">
          <cell r="H115" t="str">
            <v>105507-P.S.R. HUAMALATA</v>
          </cell>
          <cell r="I115">
            <v>102</v>
          </cell>
          <cell r="J115">
            <v>89</v>
          </cell>
          <cell r="K115">
            <v>191</v>
          </cell>
        </row>
        <row r="116">
          <cell r="H116" t="str">
            <v>105510-P.S.R. RECOLETA</v>
          </cell>
          <cell r="I116">
            <v>88</v>
          </cell>
          <cell r="J116">
            <v>88</v>
          </cell>
          <cell r="K116">
            <v>176</v>
          </cell>
        </row>
        <row r="117">
          <cell r="H117" t="str">
            <v>105722-CECOF SAN JOSE DE LA DEHESA</v>
          </cell>
          <cell r="I117">
            <v>266</v>
          </cell>
          <cell r="J117">
            <v>280</v>
          </cell>
          <cell r="K117">
            <v>546</v>
          </cell>
        </row>
        <row r="118">
          <cell r="H118" t="str">
            <v>105723-CECOF LIMARI</v>
          </cell>
          <cell r="I118">
            <v>163</v>
          </cell>
          <cell r="J118">
            <v>162</v>
          </cell>
          <cell r="K118">
            <v>325</v>
          </cell>
        </row>
        <row r="119">
          <cell r="H119" t="str">
            <v>200258-CECOF LOS COPIHUES</v>
          </cell>
          <cell r="I119">
            <v>95</v>
          </cell>
          <cell r="J119">
            <v>126</v>
          </cell>
          <cell r="K119">
            <v>221</v>
          </cell>
        </row>
        <row r="120">
          <cell r="H120" t="str">
            <v>200367-CECOF COLONIA LIMARÍ</v>
          </cell>
          <cell r="I120"/>
          <cell r="J120">
            <v>59</v>
          </cell>
          <cell r="K120">
            <v>59</v>
          </cell>
        </row>
        <row r="121">
          <cell r="H121" t="str">
            <v>04302-COMBARBALÁ</v>
          </cell>
          <cell r="I121">
            <v>595</v>
          </cell>
          <cell r="J121">
            <v>583</v>
          </cell>
          <cell r="K121">
            <v>1178</v>
          </cell>
        </row>
        <row r="122">
          <cell r="H122" t="str">
            <v>105105-HOSPITAL COMBARBALA</v>
          </cell>
          <cell r="I122">
            <v>260</v>
          </cell>
          <cell r="J122">
            <v>265</v>
          </cell>
          <cell r="K122">
            <v>525</v>
          </cell>
        </row>
        <row r="123">
          <cell r="H123" t="str">
            <v>105433-P.S.R. SAN LORENZO</v>
          </cell>
          <cell r="I123">
            <v>2</v>
          </cell>
          <cell r="J123">
            <v>2</v>
          </cell>
          <cell r="K123">
            <v>4</v>
          </cell>
        </row>
        <row r="124">
          <cell r="H124" t="str">
            <v>105434-P.S.R. SAN MARCOS</v>
          </cell>
          <cell r="I124">
            <v>45</v>
          </cell>
          <cell r="J124">
            <v>47</v>
          </cell>
          <cell r="K124">
            <v>92</v>
          </cell>
        </row>
        <row r="125">
          <cell r="H125" t="str">
            <v>105441-P.S.R. MANQUEHUA</v>
          </cell>
          <cell r="I125">
            <v>25</v>
          </cell>
          <cell r="J125">
            <v>25</v>
          </cell>
          <cell r="K125">
            <v>50</v>
          </cell>
        </row>
        <row r="126">
          <cell r="H126" t="str">
            <v xml:space="preserve">105459-P.S.R. BARRANCAS                </v>
          </cell>
          <cell r="I126">
            <v>34</v>
          </cell>
          <cell r="J126">
            <v>30</v>
          </cell>
          <cell r="K126">
            <v>64</v>
          </cell>
        </row>
        <row r="127">
          <cell r="H127" t="str">
            <v>105460-P.S.R. COGOTI 18</v>
          </cell>
          <cell r="I127">
            <v>52</v>
          </cell>
          <cell r="J127">
            <v>59</v>
          </cell>
          <cell r="K127">
            <v>111</v>
          </cell>
        </row>
        <row r="128">
          <cell r="H128" t="str">
            <v>105461-P.S.R. EL HUACHO</v>
          </cell>
          <cell r="I128">
            <v>10</v>
          </cell>
          <cell r="J128">
            <v>9</v>
          </cell>
          <cell r="K128">
            <v>19</v>
          </cell>
        </row>
        <row r="129">
          <cell r="H129" t="str">
            <v>105462-P.S.R. EL SAUCE</v>
          </cell>
          <cell r="I129">
            <v>25</v>
          </cell>
          <cell r="J129">
            <v>25</v>
          </cell>
          <cell r="K129">
            <v>50</v>
          </cell>
        </row>
        <row r="130">
          <cell r="H130" t="str">
            <v>105463-P.S.R. QUILITAPIA</v>
          </cell>
          <cell r="I130">
            <v>63</v>
          </cell>
          <cell r="J130">
            <v>39</v>
          </cell>
          <cell r="K130">
            <v>102</v>
          </cell>
        </row>
        <row r="131">
          <cell r="H131" t="str">
            <v>105464-P.S.R. LA LIGUA</v>
          </cell>
          <cell r="I131">
            <v>27</v>
          </cell>
          <cell r="J131">
            <v>30</v>
          </cell>
          <cell r="K131">
            <v>57</v>
          </cell>
        </row>
        <row r="132">
          <cell r="H132" t="str">
            <v>105465-P.S.R. RAMADILLA</v>
          </cell>
          <cell r="I132">
            <v>20</v>
          </cell>
          <cell r="J132">
            <v>20</v>
          </cell>
          <cell r="K132">
            <v>40</v>
          </cell>
        </row>
        <row r="133">
          <cell r="H133" t="str">
            <v>105466-P.S.R. VALLE HERMOSO</v>
          </cell>
          <cell r="I133">
            <v>14</v>
          </cell>
          <cell r="J133">
            <v>14</v>
          </cell>
          <cell r="K133">
            <v>28</v>
          </cell>
        </row>
        <row r="134">
          <cell r="H134" t="str">
            <v>105490-P.S.R. EL DURAZNO</v>
          </cell>
          <cell r="I134">
            <v>18</v>
          </cell>
          <cell r="J134">
            <v>18</v>
          </cell>
          <cell r="K134">
            <v>36</v>
          </cell>
        </row>
        <row r="135">
          <cell r="H135" t="str">
            <v>04304-MONTE PATRIA</v>
          </cell>
          <cell r="I135">
            <v>1320</v>
          </cell>
          <cell r="J135">
            <v>1381</v>
          </cell>
          <cell r="K135">
            <v>2701</v>
          </cell>
        </row>
        <row r="136">
          <cell r="H136" t="str">
            <v>105307-CES. RURAL MONTE PATRIA</v>
          </cell>
          <cell r="I136">
            <v>340</v>
          </cell>
          <cell r="J136">
            <v>370</v>
          </cell>
          <cell r="K136">
            <v>710</v>
          </cell>
        </row>
        <row r="137">
          <cell r="H137" t="str">
            <v>105311-CES. RURAL CHAÑARAL ALTO</v>
          </cell>
          <cell r="I137">
            <v>191</v>
          </cell>
          <cell r="J137">
            <v>192</v>
          </cell>
          <cell r="K137">
            <v>383</v>
          </cell>
        </row>
        <row r="138">
          <cell r="H138" t="str">
            <v>105312-CES. RURAL CAREN</v>
          </cell>
          <cell r="I138">
            <v>128</v>
          </cell>
          <cell r="J138">
            <v>130</v>
          </cell>
          <cell r="K138">
            <v>258</v>
          </cell>
        </row>
        <row r="139">
          <cell r="H139" t="str">
            <v>105318-CES. RURAL EL PALQUI</v>
          </cell>
          <cell r="I139">
            <v>371</v>
          </cell>
          <cell r="J139">
            <v>383</v>
          </cell>
          <cell r="K139">
            <v>754</v>
          </cell>
        </row>
        <row r="140">
          <cell r="H140" t="str">
            <v>105425-P.S.R. CHILECITO</v>
          </cell>
          <cell r="I140">
            <v>12</v>
          </cell>
          <cell r="J140">
            <v>20</v>
          </cell>
          <cell r="K140">
            <v>32</v>
          </cell>
        </row>
        <row r="141">
          <cell r="H141" t="str">
            <v>105427-P.S.R. HACIENDA VALDIVIA</v>
          </cell>
          <cell r="I141">
            <v>42</v>
          </cell>
          <cell r="J141">
            <v>44</v>
          </cell>
          <cell r="K141">
            <v>86</v>
          </cell>
        </row>
        <row r="142">
          <cell r="H142" t="str">
            <v>105428-P.S.R. HUATULAME</v>
          </cell>
          <cell r="I142">
            <v>38</v>
          </cell>
          <cell r="J142">
            <v>41</v>
          </cell>
          <cell r="K142">
            <v>79</v>
          </cell>
        </row>
        <row r="143">
          <cell r="H143" t="str">
            <v>105430-P.S.R. MIALQUI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105431-P.S.R. PEDREGAL</v>
          </cell>
          <cell r="I144">
            <v>35</v>
          </cell>
          <cell r="J144">
            <v>32</v>
          </cell>
          <cell r="K144">
            <v>67</v>
          </cell>
        </row>
        <row r="145">
          <cell r="H145" t="str">
            <v>105432-P.S.R. RAPEL</v>
          </cell>
          <cell r="I145">
            <v>62</v>
          </cell>
          <cell r="J145">
            <v>63</v>
          </cell>
          <cell r="K145">
            <v>125</v>
          </cell>
        </row>
        <row r="146">
          <cell r="H146" t="str">
            <v>105435-P.S.R. TULAHUEN</v>
          </cell>
          <cell r="I146">
            <v>51</v>
          </cell>
          <cell r="J146">
            <v>52</v>
          </cell>
          <cell r="K146">
            <v>103</v>
          </cell>
        </row>
        <row r="147">
          <cell r="H147" t="str">
            <v>105436-P.S.R. EL MAITEN</v>
          </cell>
          <cell r="I147">
            <v>16</v>
          </cell>
          <cell r="J147">
            <v>16</v>
          </cell>
          <cell r="K147">
            <v>32</v>
          </cell>
        </row>
        <row r="148">
          <cell r="H148" t="str">
            <v>105489-P.S.R. RAMADAS DE TULAHUEN</v>
          </cell>
          <cell r="I148">
            <v>19</v>
          </cell>
          <cell r="J148">
            <v>20</v>
          </cell>
          <cell r="K148">
            <v>39</v>
          </cell>
        </row>
        <row r="149">
          <cell r="H149" t="str">
            <v>04304-PUNITAQUI</v>
          </cell>
          <cell r="I149">
            <v>694</v>
          </cell>
          <cell r="J149">
            <v>588</v>
          </cell>
          <cell r="K149">
            <v>1282</v>
          </cell>
        </row>
        <row r="150">
          <cell r="H150" t="str">
            <v>105308-CES. RURAL PUNITAQUI</v>
          </cell>
          <cell r="I150">
            <v>594</v>
          </cell>
          <cell r="J150">
            <v>484</v>
          </cell>
          <cell r="K150">
            <v>1078</v>
          </cell>
        </row>
        <row r="151">
          <cell r="H151" t="str">
            <v>105440-P.S.R. DIVISADERO</v>
          </cell>
          <cell r="I151">
            <v>79</v>
          </cell>
          <cell r="J151">
            <v>83</v>
          </cell>
          <cell r="K151">
            <v>162</v>
          </cell>
        </row>
        <row r="152">
          <cell r="H152" t="str">
            <v>105442-P.S.R. SAN PEDRO DE QUILES</v>
          </cell>
          <cell r="I152">
            <v>8</v>
          </cell>
          <cell r="J152">
            <v>9</v>
          </cell>
          <cell r="K152">
            <v>17</v>
          </cell>
        </row>
        <row r="153">
          <cell r="H153" t="str">
            <v xml:space="preserve">105508-P.S.R. EL PARRAL DE QUILES  </v>
          </cell>
          <cell r="I153">
            <v>13</v>
          </cell>
          <cell r="J153">
            <v>12</v>
          </cell>
          <cell r="K153">
            <v>25</v>
          </cell>
        </row>
        <row r="154">
          <cell r="H154" t="str">
            <v>04305-RIO HURTADO</v>
          </cell>
          <cell r="I154">
            <v>251</v>
          </cell>
          <cell r="J154">
            <v>251</v>
          </cell>
          <cell r="K154">
            <v>502</v>
          </cell>
        </row>
        <row r="155">
          <cell r="H155" t="str">
            <v>105310-CES. RURAL PICHASCA</v>
          </cell>
          <cell r="I155">
            <v>107</v>
          </cell>
          <cell r="J155">
            <v>111</v>
          </cell>
          <cell r="K155">
            <v>218</v>
          </cell>
        </row>
        <row r="156">
          <cell r="H156" t="str">
            <v>105409-P.S.R. EL CHAÑAR</v>
          </cell>
          <cell r="I156">
            <v>6</v>
          </cell>
          <cell r="J156">
            <v>8</v>
          </cell>
          <cell r="K156">
            <v>14</v>
          </cell>
        </row>
        <row r="157">
          <cell r="H157" t="str">
            <v>105410-P.S.R. HURTADO</v>
          </cell>
          <cell r="I157">
            <v>29</v>
          </cell>
          <cell r="J157">
            <v>27</v>
          </cell>
          <cell r="K157">
            <v>56</v>
          </cell>
        </row>
        <row r="158">
          <cell r="H158" t="str">
            <v>105411-P.S.R. LAS BREAS</v>
          </cell>
          <cell r="I158">
            <v>13</v>
          </cell>
          <cell r="J158">
            <v>13</v>
          </cell>
          <cell r="K158">
            <v>26</v>
          </cell>
        </row>
        <row r="159">
          <cell r="H159" t="str">
            <v>105413-P.S.R. SAMO ALTO</v>
          </cell>
          <cell r="I159">
            <v>42</v>
          </cell>
          <cell r="J159">
            <v>42</v>
          </cell>
          <cell r="K159">
            <v>84</v>
          </cell>
        </row>
        <row r="160">
          <cell r="H160" t="str">
            <v>105414-P.S.R. SERON</v>
          </cell>
          <cell r="I160">
            <v>35</v>
          </cell>
          <cell r="J160">
            <v>35</v>
          </cell>
          <cell r="K160">
            <v>70</v>
          </cell>
        </row>
        <row r="161">
          <cell r="H161" t="str">
            <v>105503-P.S.R. TABAQUEROS</v>
          </cell>
          <cell r="I161">
            <v>19</v>
          </cell>
          <cell r="J161">
            <v>15</v>
          </cell>
          <cell r="K161">
            <v>34</v>
          </cell>
        </row>
        <row r="162">
          <cell r="H162" t="str">
            <v>Total general</v>
          </cell>
          <cell r="I162">
            <v>27432</v>
          </cell>
          <cell r="J162">
            <v>27391</v>
          </cell>
          <cell r="K162">
            <v>54823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  <cell r="AE3" t="str">
            <v>Suma de Total</v>
          </cell>
          <cell r="AF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  <cell r="AE4" t="str">
            <v>Etiquetas de fila</v>
          </cell>
          <cell r="AF4">
            <v>1</v>
          </cell>
          <cell r="AG4">
            <v>2</v>
          </cell>
          <cell r="AH4">
            <v>3</v>
          </cell>
          <cell r="AI4">
            <v>4</v>
          </cell>
          <cell r="AJ4">
            <v>5</v>
          </cell>
          <cell r="AK4">
            <v>6</v>
          </cell>
          <cell r="AL4">
            <v>7</v>
          </cell>
          <cell r="AM4">
            <v>8</v>
          </cell>
          <cell r="AN4">
            <v>9</v>
          </cell>
          <cell r="AO4">
            <v>10</v>
          </cell>
          <cell r="AP4">
            <v>11</v>
          </cell>
          <cell r="AQ4">
            <v>12</v>
          </cell>
          <cell r="AR4" t="str">
            <v>Total general</v>
          </cell>
        </row>
        <row r="5">
          <cell r="H5" t="str">
            <v>04101-LA SERENA</v>
          </cell>
          <cell r="I5">
            <v>73</v>
          </cell>
          <cell r="J5">
            <v>61</v>
          </cell>
          <cell r="K5">
            <v>89</v>
          </cell>
          <cell r="L5">
            <v>77</v>
          </cell>
          <cell r="M5">
            <v>102</v>
          </cell>
          <cell r="N5">
            <v>75</v>
          </cell>
          <cell r="O5">
            <v>89</v>
          </cell>
          <cell r="P5">
            <v>87</v>
          </cell>
          <cell r="Q5">
            <v>43</v>
          </cell>
          <cell r="R5">
            <v>86</v>
          </cell>
          <cell r="S5">
            <v>72</v>
          </cell>
          <cell r="T5">
            <v>64</v>
          </cell>
          <cell r="U5">
            <v>918</v>
          </cell>
          <cell r="AE5" t="str">
            <v>04101-LA SERENA</v>
          </cell>
          <cell r="AF5">
            <v>21</v>
          </cell>
          <cell r="AG5">
            <v>5</v>
          </cell>
          <cell r="AH5">
            <v>16</v>
          </cell>
          <cell r="AI5">
            <v>23</v>
          </cell>
          <cell r="AJ5">
            <v>38</v>
          </cell>
          <cell r="AK5">
            <v>87</v>
          </cell>
          <cell r="AL5">
            <v>24</v>
          </cell>
          <cell r="AM5">
            <v>26</v>
          </cell>
          <cell r="AN5">
            <v>29</v>
          </cell>
          <cell r="AO5">
            <v>27</v>
          </cell>
          <cell r="AP5">
            <v>41</v>
          </cell>
          <cell r="AQ5">
            <v>78</v>
          </cell>
          <cell r="AR5">
            <v>415</v>
          </cell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11</v>
          </cell>
          <cell r="Q6">
            <v>6</v>
          </cell>
          <cell r="R6">
            <v>10</v>
          </cell>
          <cell r="S6">
            <v>7</v>
          </cell>
          <cell r="T6">
            <v>18</v>
          </cell>
          <cell r="U6">
            <v>130</v>
          </cell>
          <cell r="AE6" t="str">
            <v>105300-CES. CARDENAL CARO</v>
          </cell>
          <cell r="AF6">
            <v>5</v>
          </cell>
          <cell r="AG6">
            <v>4</v>
          </cell>
          <cell r="AH6">
            <v>3</v>
          </cell>
          <cell r="AI6">
            <v>5</v>
          </cell>
          <cell r="AJ6">
            <v>8</v>
          </cell>
          <cell r="AK6">
            <v>18</v>
          </cell>
          <cell r="AL6">
            <v>2</v>
          </cell>
          <cell r="AM6"/>
          <cell r="AN6">
            <v>2</v>
          </cell>
          <cell r="AO6">
            <v>1</v>
          </cell>
          <cell r="AP6">
            <v>7</v>
          </cell>
          <cell r="AQ6">
            <v>1</v>
          </cell>
          <cell r="AR6">
            <v>56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7</v>
          </cell>
          <cell r="Q7">
            <v>4</v>
          </cell>
          <cell r="R7">
            <v>18</v>
          </cell>
          <cell r="S7">
            <v>28</v>
          </cell>
          <cell r="T7">
            <v>6</v>
          </cell>
          <cell r="U7">
            <v>182</v>
          </cell>
          <cell r="AE7" t="str">
            <v>105301-CES. LAS COMPAÑIAS</v>
          </cell>
          <cell r="AF7">
            <v>13</v>
          </cell>
          <cell r="AG7">
            <v>0</v>
          </cell>
          <cell r="AH7">
            <v>11</v>
          </cell>
          <cell r="AI7">
            <v>12</v>
          </cell>
          <cell r="AJ7">
            <v>23</v>
          </cell>
          <cell r="AK7">
            <v>12</v>
          </cell>
          <cell r="AL7">
            <v>21</v>
          </cell>
          <cell r="AM7">
            <v>10</v>
          </cell>
          <cell r="AN7">
            <v>14</v>
          </cell>
          <cell r="AO7">
            <v>18</v>
          </cell>
          <cell r="AP7">
            <v>30</v>
          </cell>
          <cell r="AQ7">
            <v>13</v>
          </cell>
          <cell r="AR7">
            <v>177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19</v>
          </cell>
          <cell r="Q8">
            <v>11</v>
          </cell>
          <cell r="R8">
            <v>21</v>
          </cell>
          <cell r="S8">
            <v>9</v>
          </cell>
          <cell r="T8">
            <v>9</v>
          </cell>
          <cell r="U8">
            <v>166</v>
          </cell>
          <cell r="AE8" t="str">
            <v>105302-CES. PEDRO AGUIRRE C.</v>
          </cell>
          <cell r="AF8">
            <v>0</v>
          </cell>
          <cell r="AG8">
            <v>1</v>
          </cell>
          <cell r="AH8">
            <v>2</v>
          </cell>
          <cell r="AI8">
            <v>1</v>
          </cell>
          <cell r="AJ8">
            <v>7</v>
          </cell>
          <cell r="AK8">
            <v>25</v>
          </cell>
          <cell r="AL8">
            <v>1</v>
          </cell>
          <cell r="AM8">
            <v>4</v>
          </cell>
          <cell r="AN8">
            <v>5</v>
          </cell>
          <cell r="AO8">
            <v>8</v>
          </cell>
          <cell r="AP8">
            <v>4</v>
          </cell>
          <cell r="AQ8">
            <v>5</v>
          </cell>
          <cell r="AR8">
            <v>63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N9"/>
          <cell r="O9">
            <v>13</v>
          </cell>
          <cell r="P9">
            <v>7</v>
          </cell>
          <cell r="Q9">
            <v>2</v>
          </cell>
          <cell r="R9">
            <v>11</v>
          </cell>
          <cell r="S9">
            <v>4</v>
          </cell>
          <cell r="T9">
            <v>2</v>
          </cell>
          <cell r="U9">
            <v>85</v>
          </cell>
          <cell r="AE9" t="str">
            <v>105313-CES. SCHAFFHAUSER</v>
          </cell>
          <cell r="AF9"/>
          <cell r="AG9"/>
          <cell r="AH9"/>
          <cell r="AI9"/>
          <cell r="AJ9"/>
          <cell r="AK9"/>
          <cell r="AL9"/>
          <cell r="AM9"/>
          <cell r="AN9"/>
          <cell r="AO9"/>
          <cell r="AP9"/>
          <cell r="AQ9">
            <v>21</v>
          </cell>
          <cell r="AR9">
            <v>21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25</v>
          </cell>
          <cell r="Q10">
            <v>12</v>
          </cell>
          <cell r="R10">
            <v>12</v>
          </cell>
          <cell r="S10">
            <v>9</v>
          </cell>
          <cell r="T10">
            <v>10</v>
          </cell>
          <cell r="U10">
            <v>160</v>
          </cell>
          <cell r="AE10" t="str">
            <v>105319-CES. CARDENAL R.S.H.</v>
          </cell>
          <cell r="AF10"/>
          <cell r="AG10"/>
          <cell r="AH10"/>
          <cell r="AI10">
            <v>4</v>
          </cell>
          <cell r="AJ10"/>
          <cell r="AK10">
            <v>27</v>
          </cell>
          <cell r="AL10"/>
          <cell r="AM10">
            <v>12</v>
          </cell>
          <cell r="AN10">
            <v>0</v>
          </cell>
          <cell r="AO10"/>
          <cell r="AP10">
            <v>0</v>
          </cell>
          <cell r="AQ10">
            <v>25</v>
          </cell>
          <cell r="AR10">
            <v>68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11</v>
          </cell>
          <cell r="Q11">
            <v>2</v>
          </cell>
          <cell r="R11">
            <v>8</v>
          </cell>
          <cell r="S11">
            <v>7</v>
          </cell>
          <cell r="T11">
            <v>10</v>
          </cell>
          <cell r="U11">
            <v>107</v>
          </cell>
          <cell r="AE11" t="str">
            <v>105325-CESFAM JUAN PABLO II</v>
          </cell>
          <cell r="AF11">
            <v>1</v>
          </cell>
          <cell r="AG11"/>
          <cell r="AH11"/>
          <cell r="AI11"/>
          <cell r="AJ11"/>
          <cell r="AK11">
            <v>2</v>
          </cell>
          <cell r="AL11"/>
          <cell r="AM11"/>
          <cell r="AN11"/>
          <cell r="AO11"/>
          <cell r="AP11"/>
          <cell r="AQ11">
            <v>13</v>
          </cell>
          <cell r="AR11">
            <v>16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/>
          <cell r="N12">
            <v>2</v>
          </cell>
          <cell r="O12">
            <v>6</v>
          </cell>
          <cell r="P12">
            <v>3</v>
          </cell>
          <cell r="Q12">
            <v>3</v>
          </cell>
          <cell r="R12">
            <v>2</v>
          </cell>
          <cell r="S12">
            <v>3</v>
          </cell>
          <cell r="T12">
            <v>0</v>
          </cell>
          <cell r="U12">
            <v>23</v>
          </cell>
          <cell r="AE12" t="str">
            <v xml:space="preserve">105400-P.S.R. ALGARROBITO            </v>
          </cell>
          <cell r="AF12">
            <v>1</v>
          </cell>
          <cell r="AG12"/>
          <cell r="AH12"/>
          <cell r="AI12"/>
          <cell r="AJ12"/>
          <cell r="AK12"/>
          <cell r="AL12"/>
          <cell r="AM12"/>
          <cell r="AN12"/>
          <cell r="AO12"/>
          <cell r="AP12"/>
          <cell r="AQ12">
            <v>0</v>
          </cell>
          <cell r="AR12">
            <v>1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/>
          <cell r="N13">
            <v>0</v>
          </cell>
          <cell r="O13">
            <v>1</v>
          </cell>
          <cell r="P13"/>
          <cell r="Q13"/>
          <cell r="R13"/>
          <cell r="S13"/>
          <cell r="T13"/>
          <cell r="U13">
            <v>2</v>
          </cell>
          <cell r="AE13" t="str">
            <v>105700-CECOF VILLA EL INDIO</v>
          </cell>
          <cell r="AF13"/>
          <cell r="AG13"/>
          <cell r="AH13"/>
          <cell r="AI13">
            <v>0</v>
          </cell>
          <cell r="AJ13"/>
          <cell r="AK13">
            <v>0</v>
          </cell>
          <cell r="AL13">
            <v>0</v>
          </cell>
          <cell r="AM13">
            <v>0</v>
          </cell>
          <cell r="AN13"/>
          <cell r="AO13"/>
          <cell r="AP13"/>
          <cell r="AQ13"/>
          <cell r="AR13">
            <v>0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/>
          <cell r="N14">
            <v>2</v>
          </cell>
          <cell r="O14">
            <v>0</v>
          </cell>
          <cell r="P14">
            <v>1</v>
          </cell>
          <cell r="Q14">
            <v>2</v>
          </cell>
          <cell r="R14"/>
          <cell r="S14"/>
          <cell r="T14">
            <v>1</v>
          </cell>
          <cell r="U14">
            <v>7</v>
          </cell>
          <cell r="AE14" t="str">
            <v>105701-CECOF VILLA ALEMANIA</v>
          </cell>
          <cell r="AF14">
            <v>1</v>
          </cell>
          <cell r="AG14"/>
          <cell r="AH14">
            <v>0</v>
          </cell>
          <cell r="AI14">
            <v>0</v>
          </cell>
          <cell r="AJ14"/>
          <cell r="AK14">
            <v>3</v>
          </cell>
          <cell r="AL14">
            <v>0</v>
          </cell>
          <cell r="AM14"/>
          <cell r="AN14"/>
          <cell r="AO14"/>
          <cell r="AP14"/>
          <cell r="AQ14"/>
          <cell r="AR14">
            <v>4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2</v>
          </cell>
          <cell r="Q15"/>
          <cell r="R15"/>
          <cell r="S15"/>
          <cell r="T15">
            <v>2</v>
          </cell>
          <cell r="U15">
            <v>5</v>
          </cell>
          <cell r="AE15" t="str">
            <v>105702-CECOF VILLA LAMBERT</v>
          </cell>
          <cell r="AF15"/>
          <cell r="AG15"/>
          <cell r="AH15">
            <v>0</v>
          </cell>
          <cell r="AI15">
            <v>1</v>
          </cell>
          <cell r="AJ15"/>
          <cell r="AK15"/>
          <cell r="AL15"/>
          <cell r="AM15"/>
          <cell r="AN15">
            <v>8</v>
          </cell>
          <cell r="AO15"/>
          <cell r="AP15"/>
          <cell r="AQ15"/>
          <cell r="AR15">
            <v>9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</v>
          </cell>
          <cell r="Q16">
            <v>1</v>
          </cell>
          <cell r="R16">
            <v>4</v>
          </cell>
          <cell r="S16"/>
          <cell r="T16">
            <v>1</v>
          </cell>
          <cell r="U16">
            <v>19</v>
          </cell>
          <cell r="AE16" t="str">
            <v>04102-COQUIMBO</v>
          </cell>
          <cell r="AF16">
            <v>11</v>
          </cell>
          <cell r="AG16">
            <v>0</v>
          </cell>
          <cell r="AH16">
            <v>8</v>
          </cell>
          <cell r="AI16">
            <v>14</v>
          </cell>
          <cell r="AJ16">
            <v>20</v>
          </cell>
          <cell r="AK16">
            <v>32</v>
          </cell>
          <cell r="AL16">
            <v>25</v>
          </cell>
          <cell r="AM16">
            <v>36</v>
          </cell>
          <cell r="AN16">
            <v>19</v>
          </cell>
          <cell r="AO16">
            <v>19</v>
          </cell>
          <cell r="AP16">
            <v>6</v>
          </cell>
          <cell r="AQ16">
            <v>40</v>
          </cell>
          <cell r="AR16">
            <v>230</v>
          </cell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P17"/>
          <cell r="Q17"/>
          <cell r="R17"/>
          <cell r="S17">
            <v>0</v>
          </cell>
          <cell r="T17"/>
          <cell r="U17">
            <v>4</v>
          </cell>
          <cell r="AE17" t="str">
            <v>105303-CES. SAN JUAN</v>
          </cell>
          <cell r="AF17">
            <v>1</v>
          </cell>
          <cell r="AG17"/>
          <cell r="AH17">
            <v>0</v>
          </cell>
          <cell r="AI17"/>
          <cell r="AJ17">
            <v>0</v>
          </cell>
          <cell r="AK17">
            <v>1</v>
          </cell>
          <cell r="AL17">
            <v>1</v>
          </cell>
          <cell r="AM17">
            <v>3</v>
          </cell>
          <cell r="AN17">
            <v>4</v>
          </cell>
          <cell r="AO17">
            <v>0</v>
          </cell>
          <cell r="AP17">
            <v>0</v>
          </cell>
          <cell r="AQ17">
            <v>0</v>
          </cell>
          <cell r="AR17">
            <v>10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L18"/>
          <cell r="M18">
            <v>2</v>
          </cell>
          <cell r="N18">
            <v>4</v>
          </cell>
          <cell r="O18">
            <v>3</v>
          </cell>
          <cell r="P18"/>
          <cell r="Q18"/>
          <cell r="R18">
            <v>0</v>
          </cell>
          <cell r="S18">
            <v>2</v>
          </cell>
          <cell r="T18">
            <v>2</v>
          </cell>
          <cell r="U18">
            <v>22</v>
          </cell>
          <cell r="AE18" t="str">
            <v>105304-CES. SANTA CECILIA</v>
          </cell>
          <cell r="AF18">
            <v>0</v>
          </cell>
          <cell r="AG18">
            <v>0</v>
          </cell>
          <cell r="AH18">
            <v>0</v>
          </cell>
          <cell r="AI18">
            <v>6</v>
          </cell>
          <cell r="AJ18">
            <v>0</v>
          </cell>
          <cell r="AK18">
            <v>6</v>
          </cell>
          <cell r="AL18">
            <v>0</v>
          </cell>
          <cell r="AM18">
            <v>1</v>
          </cell>
          <cell r="AN18">
            <v>0</v>
          </cell>
          <cell r="AO18">
            <v>0</v>
          </cell>
          <cell r="AP18">
            <v>0</v>
          </cell>
          <cell r="AQ18">
            <v>1</v>
          </cell>
          <cell r="AR18">
            <v>14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3</v>
          </cell>
          <cell r="T19">
            <v>3</v>
          </cell>
          <cell r="U19">
            <v>6</v>
          </cell>
          <cell r="AE19" t="str">
            <v>105305-CES. TIERRAS BLANCAS</v>
          </cell>
          <cell r="AF19">
            <v>5</v>
          </cell>
          <cell r="AG19">
            <v>0</v>
          </cell>
          <cell r="AH19">
            <v>1</v>
          </cell>
          <cell r="AI19">
            <v>2</v>
          </cell>
          <cell r="AJ19">
            <v>4</v>
          </cell>
          <cell r="AK19">
            <v>8</v>
          </cell>
          <cell r="AL19">
            <v>19</v>
          </cell>
          <cell r="AM19">
            <v>20</v>
          </cell>
          <cell r="AN19">
            <v>14</v>
          </cell>
          <cell r="AO19">
            <v>5</v>
          </cell>
          <cell r="AP19">
            <v>3</v>
          </cell>
          <cell r="AQ19">
            <v>11</v>
          </cell>
          <cell r="AR19">
            <v>92</v>
          </cell>
        </row>
        <row r="20">
          <cell r="H20" t="str">
            <v>04102-COQUIMBO</v>
          </cell>
          <cell r="I20">
            <v>114</v>
          </cell>
          <cell r="J20">
            <v>89</v>
          </cell>
          <cell r="K20">
            <v>89</v>
          </cell>
          <cell r="L20">
            <v>68</v>
          </cell>
          <cell r="M20">
            <v>87</v>
          </cell>
          <cell r="N20">
            <v>73</v>
          </cell>
          <cell r="O20">
            <v>128</v>
          </cell>
          <cell r="P20">
            <v>118</v>
          </cell>
          <cell r="Q20">
            <v>95</v>
          </cell>
          <cell r="R20">
            <v>93</v>
          </cell>
          <cell r="S20">
            <v>72</v>
          </cell>
          <cell r="T20">
            <v>58</v>
          </cell>
          <cell r="U20">
            <v>1084</v>
          </cell>
          <cell r="AE20" t="str">
            <v>105321-CES. RURAL  TONGOY</v>
          </cell>
          <cell r="AF20"/>
          <cell r="AG20"/>
          <cell r="AH20">
            <v>0</v>
          </cell>
          <cell r="AI20">
            <v>0</v>
          </cell>
          <cell r="AJ20"/>
          <cell r="AK20"/>
          <cell r="AL20"/>
          <cell r="AM20">
            <v>0</v>
          </cell>
          <cell r="AN20"/>
          <cell r="AO20">
            <v>0</v>
          </cell>
          <cell r="AP20">
            <v>0</v>
          </cell>
          <cell r="AQ20">
            <v>0</v>
          </cell>
          <cell r="AR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24</v>
          </cell>
          <cell r="Q21">
            <v>19</v>
          </cell>
          <cell r="R21">
            <v>19</v>
          </cell>
          <cell r="S21">
            <v>7</v>
          </cell>
          <cell r="T21">
            <v>10</v>
          </cell>
          <cell r="U21">
            <v>196</v>
          </cell>
          <cell r="AE21" t="str">
            <v>105323-CES. DR. SERGIO AGUILAR</v>
          </cell>
          <cell r="AF21">
            <v>3</v>
          </cell>
          <cell r="AG21"/>
          <cell r="AH21">
            <v>7</v>
          </cell>
          <cell r="AI21">
            <v>6</v>
          </cell>
          <cell r="AJ21">
            <v>6</v>
          </cell>
          <cell r="AK21">
            <v>17</v>
          </cell>
          <cell r="AL21">
            <v>3</v>
          </cell>
          <cell r="AM21">
            <v>1</v>
          </cell>
          <cell r="AN21">
            <v>1</v>
          </cell>
          <cell r="AO21">
            <v>0</v>
          </cell>
          <cell r="AP21"/>
          <cell r="AQ21">
            <v>27</v>
          </cell>
          <cell r="AR21">
            <v>71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10</v>
          </cell>
          <cell r="Q22">
            <v>15</v>
          </cell>
          <cell r="R22">
            <v>16</v>
          </cell>
          <cell r="S22">
            <v>20</v>
          </cell>
          <cell r="T22">
            <v>6</v>
          </cell>
          <cell r="U22">
            <v>157</v>
          </cell>
          <cell r="AE22" t="str">
            <v xml:space="preserve">105404-P.S.R. EL TANGUE                         </v>
          </cell>
          <cell r="AF22"/>
          <cell r="AG22"/>
          <cell r="AH22"/>
          <cell r="AI22"/>
          <cell r="AJ22">
            <v>0</v>
          </cell>
          <cell r="AK22"/>
          <cell r="AL22"/>
          <cell r="AM22"/>
          <cell r="AN22"/>
          <cell r="AO22"/>
          <cell r="AP22"/>
          <cell r="AQ22"/>
          <cell r="AR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34</v>
          </cell>
          <cell r="Q23">
            <v>30</v>
          </cell>
          <cell r="R23">
            <v>32</v>
          </cell>
          <cell r="S23">
            <v>12</v>
          </cell>
          <cell r="T23">
            <v>22</v>
          </cell>
          <cell r="U23">
            <v>372</v>
          </cell>
          <cell r="AE23" t="str">
            <v>105405-P.S.R. GUANAQUEROS</v>
          </cell>
          <cell r="AF23"/>
          <cell r="AG23"/>
          <cell r="AH23"/>
          <cell r="AI23"/>
          <cell r="AJ23"/>
          <cell r="AK23"/>
          <cell r="AL23">
            <v>0</v>
          </cell>
          <cell r="AM23"/>
          <cell r="AN23"/>
          <cell r="AO23"/>
          <cell r="AP23"/>
          <cell r="AQ23">
            <v>0</v>
          </cell>
          <cell r="AR23">
            <v>0</v>
          </cell>
        </row>
        <row r="24">
          <cell r="H24" t="str">
            <v>105321-CES. RURAL  TONGOY</v>
          </cell>
          <cell r="I24">
            <v>1</v>
          </cell>
          <cell r="J24"/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Q24">
            <v>3</v>
          </cell>
          <cell r="R24">
            <v>1</v>
          </cell>
          <cell r="S24">
            <v>1</v>
          </cell>
          <cell r="T24">
            <v>1</v>
          </cell>
          <cell r="U24">
            <v>16</v>
          </cell>
          <cell r="AE24" t="str">
            <v>105406-P.S.R. PAN DE AZUCAR</v>
          </cell>
          <cell r="AF24">
            <v>2</v>
          </cell>
          <cell r="AG24">
            <v>0</v>
          </cell>
          <cell r="AH24"/>
          <cell r="AI24">
            <v>0</v>
          </cell>
          <cell r="AJ24">
            <v>10</v>
          </cell>
          <cell r="AK24"/>
          <cell r="AL24">
            <v>1</v>
          </cell>
          <cell r="AM24">
            <v>2</v>
          </cell>
          <cell r="AN24">
            <v>0</v>
          </cell>
          <cell r="AO24">
            <v>0</v>
          </cell>
          <cell r="AP24">
            <v>2</v>
          </cell>
          <cell r="AQ24">
            <v>1</v>
          </cell>
          <cell r="AR24">
            <v>18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27</v>
          </cell>
          <cell r="Q25">
            <v>20</v>
          </cell>
          <cell r="R25">
            <v>17</v>
          </cell>
          <cell r="S25">
            <v>16</v>
          </cell>
          <cell r="T25">
            <v>14</v>
          </cell>
          <cell r="U25">
            <v>235</v>
          </cell>
          <cell r="AE25" t="str">
            <v>105705-CECOF EL ALBA</v>
          </cell>
          <cell r="AF25"/>
          <cell r="AG25"/>
          <cell r="AH25">
            <v>0</v>
          </cell>
          <cell r="AI25"/>
          <cell r="AJ25"/>
          <cell r="AK25"/>
          <cell r="AL25">
            <v>0</v>
          </cell>
          <cell r="AM25">
            <v>1</v>
          </cell>
          <cell r="AN25">
            <v>0</v>
          </cell>
          <cell r="AO25"/>
          <cell r="AP25">
            <v>1</v>
          </cell>
          <cell r="AQ25">
            <v>0</v>
          </cell>
          <cell r="AR25">
            <v>2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0</v>
          </cell>
          <cell r="N26"/>
          <cell r="O26"/>
          <cell r="P26"/>
          <cell r="Q26"/>
          <cell r="R26">
            <v>0</v>
          </cell>
          <cell r="S26"/>
          <cell r="T26"/>
          <cell r="U26">
            <v>0</v>
          </cell>
          <cell r="AE26" t="str">
            <v>200273-CECOF PUNTA MIRA</v>
          </cell>
          <cell r="AF26"/>
          <cell r="AG26"/>
          <cell r="AH26"/>
          <cell r="AI26"/>
          <cell r="AJ26"/>
          <cell r="AK26"/>
          <cell r="AL26">
            <v>1</v>
          </cell>
          <cell r="AM26">
            <v>8</v>
          </cell>
          <cell r="AN26">
            <v>0</v>
          </cell>
          <cell r="AO26">
            <v>14</v>
          </cell>
          <cell r="AP26">
            <v>0</v>
          </cell>
          <cell r="AQ26"/>
          <cell r="AR26">
            <v>23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1</v>
          </cell>
          <cell r="L27">
            <v>2</v>
          </cell>
          <cell r="M27"/>
          <cell r="N27"/>
          <cell r="O27">
            <v>0</v>
          </cell>
          <cell r="P27">
            <v>0</v>
          </cell>
          <cell r="Q27">
            <v>1</v>
          </cell>
          <cell r="R27"/>
          <cell r="S27"/>
          <cell r="T27"/>
          <cell r="U27">
            <v>5</v>
          </cell>
          <cell r="AE27" t="str">
            <v>04103-ANDACOLLO</v>
          </cell>
          <cell r="AF27">
            <v>1</v>
          </cell>
          <cell r="AG27">
            <v>1</v>
          </cell>
          <cell r="AH27">
            <v>4</v>
          </cell>
          <cell r="AI27">
            <v>0</v>
          </cell>
          <cell r="AJ27">
            <v>2</v>
          </cell>
          <cell r="AK27">
            <v>1</v>
          </cell>
          <cell r="AL27">
            <v>2</v>
          </cell>
          <cell r="AM27">
            <v>2</v>
          </cell>
          <cell r="AN27">
            <v>4</v>
          </cell>
          <cell r="AO27">
            <v>0</v>
          </cell>
          <cell r="AP27">
            <v>3</v>
          </cell>
          <cell r="AQ27">
            <v>4</v>
          </cell>
          <cell r="AR27">
            <v>24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6</v>
          </cell>
          <cell r="P28">
            <v>7</v>
          </cell>
          <cell r="Q28">
            <v>4</v>
          </cell>
          <cell r="R28">
            <v>3</v>
          </cell>
          <cell r="S28">
            <v>3</v>
          </cell>
          <cell r="T28">
            <v>1</v>
          </cell>
          <cell r="U28">
            <v>43</v>
          </cell>
          <cell r="AE28" t="str">
            <v>105106-HOSPITAL ANDACOLLO</v>
          </cell>
          <cell r="AF28">
            <v>1</v>
          </cell>
          <cell r="AG28">
            <v>1</v>
          </cell>
          <cell r="AH28">
            <v>4</v>
          </cell>
          <cell r="AI28">
            <v>0</v>
          </cell>
          <cell r="AJ28">
            <v>2</v>
          </cell>
          <cell r="AK28">
            <v>1</v>
          </cell>
          <cell r="AL28">
            <v>2</v>
          </cell>
          <cell r="AM28">
            <v>2</v>
          </cell>
          <cell r="AN28">
            <v>4</v>
          </cell>
          <cell r="AO28">
            <v>0</v>
          </cell>
          <cell r="AP28">
            <v>3</v>
          </cell>
          <cell r="AQ28">
            <v>4</v>
          </cell>
          <cell r="AR28">
            <v>24</v>
          </cell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1</v>
          </cell>
          <cell r="P29">
            <v>0</v>
          </cell>
          <cell r="Q29"/>
          <cell r="R29"/>
          <cell r="S29"/>
          <cell r="T29"/>
          <cell r="U29">
            <v>1</v>
          </cell>
          <cell r="AE29" t="str">
            <v>04104-LA HIGUERA</v>
          </cell>
          <cell r="AF29"/>
          <cell r="AG29"/>
          <cell r="AH29"/>
          <cell r="AI29"/>
          <cell r="AJ29"/>
          <cell r="AK29">
            <v>1</v>
          </cell>
          <cell r="AL29"/>
          <cell r="AM29"/>
          <cell r="AN29"/>
          <cell r="AO29"/>
          <cell r="AP29">
            <v>3</v>
          </cell>
          <cell r="AQ29"/>
          <cell r="AR29">
            <v>4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L30"/>
          <cell r="M30">
            <v>1</v>
          </cell>
          <cell r="N30">
            <v>3</v>
          </cell>
          <cell r="O30">
            <v>1</v>
          </cell>
          <cell r="P30">
            <v>3</v>
          </cell>
          <cell r="Q30">
            <v>0</v>
          </cell>
          <cell r="R30">
            <v>0</v>
          </cell>
          <cell r="S30">
            <v>0</v>
          </cell>
          <cell r="T30">
            <v>1</v>
          </cell>
          <cell r="U30">
            <v>14</v>
          </cell>
          <cell r="AE30" t="str">
            <v>105314-CES. LA HIGUERA</v>
          </cell>
          <cell r="AF30"/>
          <cell r="AG30"/>
          <cell r="AH30"/>
          <cell r="AI30"/>
          <cell r="AJ30"/>
          <cell r="AK30"/>
          <cell r="AL30"/>
          <cell r="AM30"/>
          <cell r="AN30"/>
          <cell r="AO30"/>
          <cell r="AP30">
            <v>3</v>
          </cell>
          <cell r="AQ30"/>
          <cell r="AR30">
            <v>3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K31"/>
          <cell r="L31"/>
          <cell r="M31"/>
          <cell r="N31">
            <v>2</v>
          </cell>
          <cell r="O31">
            <v>3</v>
          </cell>
          <cell r="P31">
            <v>8</v>
          </cell>
          <cell r="Q31">
            <v>3</v>
          </cell>
          <cell r="R31">
            <v>5</v>
          </cell>
          <cell r="S31">
            <v>13</v>
          </cell>
          <cell r="T31">
            <v>3</v>
          </cell>
          <cell r="U31">
            <v>45</v>
          </cell>
          <cell r="AE31" t="str">
            <v xml:space="preserve">105500-P.S.R. CALETA HORNOS        </v>
          </cell>
          <cell r="AF31"/>
          <cell r="AG31"/>
          <cell r="AH31"/>
          <cell r="AI31"/>
          <cell r="AJ31"/>
          <cell r="AK31">
            <v>1</v>
          </cell>
          <cell r="AL31"/>
          <cell r="AM31"/>
          <cell r="AN31"/>
          <cell r="AO31"/>
          <cell r="AP31"/>
          <cell r="AQ31"/>
          <cell r="AR31">
            <v>1</v>
          </cell>
        </row>
        <row r="32">
          <cell r="H32" t="str">
            <v>04103-ANDACOLLO</v>
          </cell>
          <cell r="I32">
            <v>1</v>
          </cell>
          <cell r="J32">
            <v>2</v>
          </cell>
          <cell r="K32">
            <v>5</v>
          </cell>
          <cell r="L32">
            <v>5</v>
          </cell>
          <cell r="M32">
            <v>5</v>
          </cell>
          <cell r="N32">
            <v>2</v>
          </cell>
          <cell r="O32">
            <v>4</v>
          </cell>
          <cell r="P32">
            <v>3</v>
          </cell>
          <cell r="Q32">
            <v>3</v>
          </cell>
          <cell r="R32">
            <v>3</v>
          </cell>
          <cell r="S32">
            <v>5</v>
          </cell>
          <cell r="T32">
            <v>2</v>
          </cell>
          <cell r="U32">
            <v>40</v>
          </cell>
          <cell r="AE32" t="str">
            <v>105506-P.S.R. EL TRAPICHE</v>
          </cell>
          <cell r="AF32"/>
          <cell r="AG32"/>
          <cell r="AH32"/>
          <cell r="AI32"/>
          <cell r="AJ32"/>
          <cell r="AK32">
            <v>0</v>
          </cell>
          <cell r="AL32"/>
          <cell r="AM32"/>
          <cell r="AN32"/>
          <cell r="AO32"/>
          <cell r="AP32"/>
          <cell r="AQ32"/>
          <cell r="AR32">
            <v>0</v>
          </cell>
        </row>
        <row r="33">
          <cell r="H33" t="str">
            <v>105106-HOSPITAL ANDACOLLO</v>
          </cell>
          <cell r="I33">
            <v>1</v>
          </cell>
          <cell r="J33">
            <v>2</v>
          </cell>
          <cell r="K33">
            <v>5</v>
          </cell>
          <cell r="L33">
            <v>5</v>
          </cell>
          <cell r="M33">
            <v>5</v>
          </cell>
          <cell r="N33">
            <v>2</v>
          </cell>
          <cell r="O33">
            <v>4</v>
          </cell>
          <cell r="P33">
            <v>3</v>
          </cell>
          <cell r="Q33">
            <v>3</v>
          </cell>
          <cell r="R33">
            <v>3</v>
          </cell>
          <cell r="S33">
            <v>5</v>
          </cell>
          <cell r="T33">
            <v>2</v>
          </cell>
          <cell r="U33">
            <v>40</v>
          </cell>
          <cell r="AE33" t="str">
            <v>04105-PAIHUANO</v>
          </cell>
          <cell r="AF33"/>
          <cell r="AG33"/>
          <cell r="AH33">
            <v>0</v>
          </cell>
          <cell r="AI33"/>
          <cell r="AJ33"/>
          <cell r="AK33"/>
          <cell r="AL33"/>
          <cell r="AM33"/>
          <cell r="AN33"/>
          <cell r="AO33">
            <v>1</v>
          </cell>
          <cell r="AP33"/>
          <cell r="AQ33"/>
          <cell r="AR33">
            <v>1</v>
          </cell>
        </row>
        <row r="34">
          <cell r="H34" t="str">
            <v>04104-LA HIGUERA</v>
          </cell>
          <cell r="I34">
            <v>0</v>
          </cell>
          <cell r="J34"/>
          <cell r="K34"/>
          <cell r="L34"/>
          <cell r="M34">
            <v>1</v>
          </cell>
          <cell r="N34">
            <v>0</v>
          </cell>
          <cell r="O34"/>
          <cell r="P34"/>
          <cell r="Q34">
            <v>2</v>
          </cell>
          <cell r="R34">
            <v>0</v>
          </cell>
          <cell r="S34">
            <v>1</v>
          </cell>
          <cell r="T34">
            <v>1</v>
          </cell>
          <cell r="U34">
            <v>5</v>
          </cell>
          <cell r="AE34" t="str">
            <v>105306-CES. PAIHUANO</v>
          </cell>
          <cell r="AF34"/>
          <cell r="AG34"/>
          <cell r="AH34">
            <v>0</v>
          </cell>
          <cell r="AI34"/>
          <cell r="AJ34"/>
          <cell r="AK34"/>
          <cell r="AL34"/>
          <cell r="AM34"/>
          <cell r="AN34"/>
          <cell r="AO34">
            <v>1</v>
          </cell>
          <cell r="AP34"/>
          <cell r="AQ34"/>
          <cell r="AR34">
            <v>1</v>
          </cell>
        </row>
        <row r="35">
          <cell r="H35" t="str">
            <v>105314-CES. LA HIGUERA</v>
          </cell>
          <cell r="I35"/>
          <cell r="J35"/>
          <cell r="K35"/>
          <cell r="L35"/>
          <cell r="M35">
            <v>1</v>
          </cell>
          <cell r="N35">
            <v>0</v>
          </cell>
          <cell r="O35"/>
          <cell r="P35"/>
          <cell r="Q35">
            <v>2</v>
          </cell>
          <cell r="R35">
            <v>0</v>
          </cell>
          <cell r="S35">
            <v>0</v>
          </cell>
          <cell r="T35">
            <v>1</v>
          </cell>
          <cell r="U35">
            <v>4</v>
          </cell>
          <cell r="AE35" t="str">
            <v>04106-VICUÑA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1</v>
          </cell>
          <cell r="AK35">
            <v>0</v>
          </cell>
          <cell r="AL35">
            <v>0</v>
          </cell>
          <cell r="AM35"/>
          <cell r="AN35">
            <v>3</v>
          </cell>
          <cell r="AO35">
            <v>0</v>
          </cell>
          <cell r="AP35">
            <v>0</v>
          </cell>
          <cell r="AQ35"/>
          <cell r="AR35">
            <v>4</v>
          </cell>
        </row>
        <row r="36">
          <cell r="H36" t="str">
            <v xml:space="preserve">105500-P.S.R. CALETA HORNOS        </v>
          </cell>
          <cell r="I36">
            <v>0</v>
          </cell>
          <cell r="J36"/>
          <cell r="K36"/>
          <cell r="L36"/>
          <cell r="M36">
            <v>0</v>
          </cell>
          <cell r="N36"/>
          <cell r="O36"/>
          <cell r="P36"/>
          <cell r="Q36"/>
          <cell r="R36"/>
          <cell r="S36">
            <v>1</v>
          </cell>
          <cell r="T36">
            <v>0</v>
          </cell>
          <cell r="U36">
            <v>1</v>
          </cell>
          <cell r="AE36" t="str">
            <v>105107-HOSPITAL VICUÑA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/>
          <cell r="AN36">
            <v>2</v>
          </cell>
          <cell r="AO36">
            <v>0</v>
          </cell>
          <cell r="AP36">
            <v>0</v>
          </cell>
          <cell r="AQ36"/>
          <cell r="AR36">
            <v>2</v>
          </cell>
        </row>
        <row r="37">
          <cell r="H37" t="str">
            <v>105505-P.S.R. LOS CHOROS</v>
          </cell>
          <cell r="I37"/>
          <cell r="J37"/>
          <cell r="K37"/>
          <cell r="L37"/>
          <cell r="M37">
            <v>0</v>
          </cell>
          <cell r="N37">
            <v>0</v>
          </cell>
          <cell r="O37"/>
          <cell r="P37"/>
          <cell r="Q37"/>
          <cell r="R37">
            <v>0</v>
          </cell>
          <cell r="S37"/>
          <cell r="T37"/>
          <cell r="U37">
            <v>0</v>
          </cell>
          <cell r="AE37" t="str">
            <v>105467-P.S.R. DIAGUITAS</v>
          </cell>
          <cell r="AF37"/>
          <cell r="AG37"/>
          <cell r="AH37">
            <v>0</v>
          </cell>
          <cell r="AI37"/>
          <cell r="AJ37"/>
          <cell r="AK37"/>
          <cell r="AL37"/>
          <cell r="AM37"/>
          <cell r="AN37"/>
          <cell r="AO37"/>
          <cell r="AP37"/>
          <cell r="AQ37"/>
          <cell r="AR37">
            <v>0</v>
          </cell>
        </row>
        <row r="38">
          <cell r="H38" t="str">
            <v>105506-P.S.R. EL TRAPICHE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>
            <v>0</v>
          </cell>
          <cell r="S38"/>
          <cell r="T38">
            <v>0</v>
          </cell>
          <cell r="U38">
            <v>0</v>
          </cell>
          <cell r="AE38" t="str">
            <v>105469-P.S.R. EL TAMBO</v>
          </cell>
          <cell r="AF38"/>
          <cell r="AG38"/>
          <cell r="AH38"/>
          <cell r="AI38"/>
          <cell r="AJ38"/>
          <cell r="AK38"/>
          <cell r="AL38"/>
          <cell r="AM38"/>
          <cell r="AN38">
            <v>1</v>
          </cell>
          <cell r="AO38"/>
          <cell r="AP38"/>
          <cell r="AQ38"/>
          <cell r="AR38">
            <v>1</v>
          </cell>
        </row>
        <row r="39">
          <cell r="H39" t="str">
            <v>04105-PAIHUANO</v>
          </cell>
          <cell r="I39"/>
          <cell r="J39"/>
          <cell r="K39">
            <v>0</v>
          </cell>
          <cell r="L39"/>
          <cell r="M39"/>
          <cell r="N39"/>
          <cell r="O39">
            <v>0</v>
          </cell>
          <cell r="P39"/>
          <cell r="Q39">
            <v>0</v>
          </cell>
          <cell r="R39">
            <v>5</v>
          </cell>
          <cell r="S39"/>
          <cell r="T39"/>
          <cell r="U39">
            <v>5</v>
          </cell>
          <cell r="AE39" t="str">
            <v>105509-P.S.R. GUALLIGUAICA</v>
          </cell>
          <cell r="AF39"/>
          <cell r="AG39"/>
          <cell r="AH39"/>
          <cell r="AI39"/>
          <cell r="AJ39">
            <v>1</v>
          </cell>
          <cell r="AK39"/>
          <cell r="AL39"/>
          <cell r="AM39"/>
          <cell r="AN39"/>
          <cell r="AO39"/>
          <cell r="AP39"/>
          <cell r="AQ39"/>
          <cell r="AR39">
            <v>1</v>
          </cell>
        </row>
        <row r="40">
          <cell r="H40" t="str">
            <v>105306-CES. PAIHUANO</v>
          </cell>
          <cell r="I40"/>
          <cell r="J40"/>
          <cell r="K40">
            <v>0</v>
          </cell>
          <cell r="L40"/>
          <cell r="M40"/>
          <cell r="N40"/>
          <cell r="O40">
            <v>0</v>
          </cell>
          <cell r="P40"/>
          <cell r="Q40">
            <v>0</v>
          </cell>
          <cell r="R40">
            <v>0</v>
          </cell>
          <cell r="S40"/>
          <cell r="T40"/>
          <cell r="U40">
            <v>0</v>
          </cell>
          <cell r="AE40" t="str">
            <v>04201-ILLAPEL</v>
          </cell>
          <cell r="AF40">
            <v>6</v>
          </cell>
          <cell r="AG40">
            <v>1</v>
          </cell>
          <cell r="AH40">
            <v>7</v>
          </cell>
          <cell r="AI40">
            <v>0</v>
          </cell>
          <cell r="AJ40">
            <v>5</v>
          </cell>
          <cell r="AK40">
            <v>4</v>
          </cell>
          <cell r="AL40">
            <v>3</v>
          </cell>
          <cell r="AM40">
            <v>3</v>
          </cell>
          <cell r="AN40">
            <v>1</v>
          </cell>
          <cell r="AO40">
            <v>5</v>
          </cell>
          <cell r="AP40">
            <v>23</v>
          </cell>
          <cell r="AQ40">
            <v>0</v>
          </cell>
          <cell r="AR40">
            <v>58</v>
          </cell>
        </row>
        <row r="41">
          <cell r="H41" t="str">
            <v>105475-P.S.R. HORCON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>
            <v>3</v>
          </cell>
          <cell r="S41"/>
          <cell r="T41"/>
          <cell r="U41">
            <v>3</v>
          </cell>
          <cell r="AE41" t="str">
            <v>105103-HOSPITAL ILLAPEL</v>
          </cell>
          <cell r="AF41">
            <v>6</v>
          </cell>
          <cell r="AG41">
            <v>0</v>
          </cell>
          <cell r="AH41">
            <v>6</v>
          </cell>
          <cell r="AI41">
            <v>0</v>
          </cell>
          <cell r="AJ41">
            <v>4</v>
          </cell>
          <cell r="AK41">
            <v>4</v>
          </cell>
          <cell r="AL41">
            <v>3</v>
          </cell>
          <cell r="AM41">
            <v>3</v>
          </cell>
          <cell r="AN41">
            <v>1</v>
          </cell>
          <cell r="AO41">
            <v>5</v>
          </cell>
          <cell r="AP41">
            <v>23</v>
          </cell>
          <cell r="AQ41"/>
          <cell r="AR41">
            <v>55</v>
          </cell>
        </row>
        <row r="42">
          <cell r="H42" t="str">
            <v>105476-P.S.R. MONTE GRANDE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>
            <v>0</v>
          </cell>
          <cell r="S42"/>
          <cell r="T42"/>
          <cell r="U42">
            <v>0</v>
          </cell>
          <cell r="AE42" t="str">
            <v xml:space="preserve">105443-P.S.R. CARCAMO                   </v>
          </cell>
          <cell r="AF42"/>
          <cell r="AG42"/>
          <cell r="AH42"/>
          <cell r="AI42"/>
          <cell r="AJ42"/>
          <cell r="AK42"/>
          <cell r="AL42">
            <v>0</v>
          </cell>
          <cell r="AM42">
            <v>0</v>
          </cell>
          <cell r="AN42"/>
          <cell r="AO42"/>
          <cell r="AP42"/>
          <cell r="AQ42"/>
          <cell r="AR42">
            <v>0</v>
          </cell>
        </row>
        <row r="43">
          <cell r="H43" t="str">
            <v>105477-P.S.R. PISCO ELQUI</v>
          </cell>
          <cell r="I43"/>
          <cell r="J43"/>
          <cell r="K43"/>
          <cell r="L43"/>
          <cell r="M43"/>
          <cell r="N43"/>
          <cell r="O43"/>
          <cell r="P43"/>
          <cell r="Q43"/>
          <cell r="R43">
            <v>2</v>
          </cell>
          <cell r="S43"/>
          <cell r="T43"/>
          <cell r="U43">
            <v>2</v>
          </cell>
          <cell r="AE43" t="str">
            <v>105444-P.S.R. HUINTIL</v>
          </cell>
          <cell r="AF43"/>
          <cell r="AG43"/>
          <cell r="AH43"/>
          <cell r="AI43">
            <v>0</v>
          </cell>
          <cell r="AJ43"/>
          <cell r="AK43"/>
          <cell r="AL43"/>
          <cell r="AM43"/>
          <cell r="AN43"/>
          <cell r="AO43">
            <v>0</v>
          </cell>
          <cell r="AP43">
            <v>0</v>
          </cell>
          <cell r="AQ43"/>
          <cell r="AR43">
            <v>0</v>
          </cell>
        </row>
        <row r="44">
          <cell r="H44" t="str">
            <v>04106-VICUÑA</v>
          </cell>
          <cell r="I44">
            <v>6</v>
          </cell>
          <cell r="J44">
            <v>5</v>
          </cell>
          <cell r="K44">
            <v>12</v>
          </cell>
          <cell r="L44">
            <v>10</v>
          </cell>
          <cell r="M44">
            <v>14</v>
          </cell>
          <cell r="N44">
            <v>12</v>
          </cell>
          <cell r="O44">
            <v>10</v>
          </cell>
          <cell r="P44">
            <v>6</v>
          </cell>
          <cell r="Q44">
            <v>8</v>
          </cell>
          <cell r="R44">
            <v>11</v>
          </cell>
          <cell r="S44">
            <v>11</v>
          </cell>
          <cell r="T44">
            <v>4</v>
          </cell>
          <cell r="U44">
            <v>109</v>
          </cell>
          <cell r="AE44" t="str">
            <v>105445-P.S.R. LIMAHUIDA</v>
          </cell>
          <cell r="AF44"/>
          <cell r="AG44"/>
          <cell r="AH44"/>
          <cell r="AI44"/>
          <cell r="AJ44">
            <v>0</v>
          </cell>
          <cell r="AK44"/>
          <cell r="AL44"/>
          <cell r="AM44"/>
          <cell r="AN44"/>
          <cell r="AO44"/>
          <cell r="AP44"/>
          <cell r="AQ44"/>
          <cell r="AR44">
            <v>0</v>
          </cell>
        </row>
        <row r="45">
          <cell r="H45" t="str">
            <v>105107-HOSPITAL VICUÑA</v>
          </cell>
          <cell r="I45">
            <v>5</v>
          </cell>
          <cell r="J45">
            <v>5</v>
          </cell>
          <cell r="K45">
            <v>10</v>
          </cell>
          <cell r="L45">
            <v>5</v>
          </cell>
          <cell r="M45">
            <v>6</v>
          </cell>
          <cell r="N45">
            <v>9</v>
          </cell>
          <cell r="O45">
            <v>7</v>
          </cell>
          <cell r="P45">
            <v>4</v>
          </cell>
          <cell r="Q45">
            <v>4</v>
          </cell>
          <cell r="R45">
            <v>8</v>
          </cell>
          <cell r="S45">
            <v>9</v>
          </cell>
          <cell r="T45">
            <v>3</v>
          </cell>
          <cell r="U45">
            <v>75</v>
          </cell>
          <cell r="AE45" t="str">
            <v>105448-P.S.R. SANTA VIRGINIA</v>
          </cell>
          <cell r="AF45"/>
          <cell r="AG45"/>
          <cell r="AH45"/>
          <cell r="AI45"/>
          <cell r="AJ45"/>
          <cell r="AK45"/>
          <cell r="AL45"/>
          <cell r="AM45">
            <v>0</v>
          </cell>
          <cell r="AN45"/>
          <cell r="AO45"/>
          <cell r="AP45"/>
          <cell r="AQ45"/>
          <cell r="AR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2</v>
          </cell>
          <cell r="M46">
            <v>2</v>
          </cell>
          <cell r="N46"/>
          <cell r="O46">
            <v>0</v>
          </cell>
          <cell r="P46">
            <v>0</v>
          </cell>
          <cell r="Q46">
            <v>0</v>
          </cell>
          <cell r="R46"/>
          <cell r="S46">
            <v>1</v>
          </cell>
          <cell r="T46">
            <v>1</v>
          </cell>
          <cell r="U46">
            <v>6</v>
          </cell>
          <cell r="AE46" t="str">
            <v>105485-P.S.R. PLAN DE HORNOS</v>
          </cell>
          <cell r="AF46"/>
          <cell r="AG46"/>
          <cell r="AH46">
            <v>1</v>
          </cell>
          <cell r="AI46"/>
          <cell r="AJ46"/>
          <cell r="AK46"/>
          <cell r="AL46"/>
          <cell r="AM46"/>
          <cell r="AN46"/>
          <cell r="AO46"/>
          <cell r="AP46"/>
          <cell r="AQ46"/>
          <cell r="AR46">
            <v>1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0</v>
          </cell>
          <cell r="M47">
            <v>1</v>
          </cell>
          <cell r="N47"/>
          <cell r="O47">
            <v>0</v>
          </cell>
          <cell r="P47"/>
          <cell r="Q47">
            <v>1</v>
          </cell>
          <cell r="R47"/>
          <cell r="S47">
            <v>1</v>
          </cell>
          <cell r="T47"/>
          <cell r="U47">
            <v>3</v>
          </cell>
          <cell r="AE47" t="str">
            <v>105487-P.S.R. CAÑAS UNO</v>
          </cell>
          <cell r="AF47"/>
          <cell r="AG47"/>
          <cell r="AH47">
            <v>0</v>
          </cell>
          <cell r="AI47"/>
          <cell r="AJ47"/>
          <cell r="AK47">
            <v>0</v>
          </cell>
          <cell r="AL47"/>
          <cell r="AM47"/>
          <cell r="AN47">
            <v>0</v>
          </cell>
          <cell r="AO47"/>
          <cell r="AP47"/>
          <cell r="AQ47"/>
          <cell r="AR47">
            <v>0</v>
          </cell>
        </row>
        <row r="48">
          <cell r="H48" t="str">
            <v>105469-P.S.R. EL TAMBO</v>
          </cell>
          <cell r="I48">
            <v>0</v>
          </cell>
          <cell r="J48"/>
          <cell r="K48"/>
          <cell r="L48">
            <v>1</v>
          </cell>
          <cell r="M48">
            <v>1</v>
          </cell>
          <cell r="N48">
            <v>3</v>
          </cell>
          <cell r="O48">
            <v>1</v>
          </cell>
          <cell r="P48">
            <v>2</v>
          </cell>
          <cell r="Q48">
            <v>2</v>
          </cell>
          <cell r="R48">
            <v>3</v>
          </cell>
          <cell r="S48"/>
          <cell r="T48"/>
          <cell r="U48">
            <v>13</v>
          </cell>
          <cell r="AE48" t="str">
            <v>105496-P.S.R. PINTACURA SUR</v>
          </cell>
          <cell r="AF48"/>
          <cell r="AG48">
            <v>1</v>
          </cell>
          <cell r="AH48"/>
          <cell r="AI48"/>
          <cell r="AJ48">
            <v>1</v>
          </cell>
          <cell r="AK48"/>
          <cell r="AL48">
            <v>0</v>
          </cell>
          <cell r="AM48"/>
          <cell r="AN48"/>
          <cell r="AO48"/>
          <cell r="AP48"/>
          <cell r="AQ48">
            <v>0</v>
          </cell>
          <cell r="AR48">
            <v>2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/>
          <cell r="R49"/>
          <cell r="S49"/>
          <cell r="T49"/>
          <cell r="U49">
            <v>0</v>
          </cell>
          <cell r="AE49" t="str">
            <v>105504-P.S.R. SOCAVON</v>
          </cell>
          <cell r="AF49"/>
          <cell r="AG49"/>
          <cell r="AH49"/>
          <cell r="AI49"/>
          <cell r="AJ49"/>
          <cell r="AK49"/>
          <cell r="AL49"/>
          <cell r="AM49"/>
          <cell r="AN49"/>
          <cell r="AO49"/>
          <cell r="AP49">
            <v>0</v>
          </cell>
          <cell r="AQ49"/>
          <cell r="AR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1</v>
          </cell>
          <cell r="N50"/>
          <cell r="O50"/>
          <cell r="P50"/>
          <cell r="Q50">
            <v>1</v>
          </cell>
          <cell r="R50"/>
          <cell r="S50"/>
          <cell r="T50"/>
          <cell r="U50">
            <v>2</v>
          </cell>
          <cell r="AE50" t="str">
            <v>04202-CANELA</v>
          </cell>
          <cell r="AF50">
            <v>0</v>
          </cell>
          <cell r="AG50">
            <v>0</v>
          </cell>
          <cell r="AH50">
            <v>1</v>
          </cell>
          <cell r="AI50">
            <v>1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1</v>
          </cell>
          <cell r="AP50">
            <v>0</v>
          </cell>
          <cell r="AQ50">
            <v>0</v>
          </cell>
          <cell r="AR50">
            <v>3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0</v>
          </cell>
          <cell r="N51"/>
          <cell r="O51"/>
          <cell r="P51"/>
          <cell r="Q51"/>
          <cell r="R51"/>
          <cell r="S51"/>
          <cell r="T51"/>
          <cell r="U51">
            <v>0</v>
          </cell>
          <cell r="AE51" t="str">
            <v>105309-CES. RURAL CANELA</v>
          </cell>
          <cell r="AF51"/>
          <cell r="AG51">
            <v>0</v>
          </cell>
          <cell r="AH51">
            <v>1</v>
          </cell>
          <cell r="AI51">
            <v>1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/>
          <cell r="AR51">
            <v>2</v>
          </cell>
        </row>
        <row r="52">
          <cell r="H52" t="str">
            <v>105473-P.S.R. TALCUNA</v>
          </cell>
          <cell r="I52">
            <v>1</v>
          </cell>
          <cell r="J52"/>
          <cell r="K52">
            <v>1</v>
          </cell>
          <cell r="L52"/>
          <cell r="M52">
            <v>1</v>
          </cell>
          <cell r="N52">
            <v>0</v>
          </cell>
          <cell r="O52">
            <v>1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/>
          <cell r="U52">
            <v>4</v>
          </cell>
          <cell r="AE52" t="str">
            <v xml:space="preserve">105450-P.S.R. MINCHA NORTE            </v>
          </cell>
          <cell r="AF52">
            <v>0</v>
          </cell>
          <cell r="AG52"/>
          <cell r="AH52"/>
          <cell r="AI52"/>
          <cell r="AJ52"/>
          <cell r="AK52"/>
          <cell r="AL52"/>
          <cell r="AM52">
            <v>0</v>
          </cell>
          <cell r="AN52"/>
          <cell r="AO52">
            <v>1</v>
          </cell>
          <cell r="AP52"/>
          <cell r="AQ52">
            <v>0</v>
          </cell>
          <cell r="AR52">
            <v>1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0</v>
          </cell>
          <cell r="Q53"/>
          <cell r="R53">
            <v>0</v>
          </cell>
          <cell r="S53">
            <v>0</v>
          </cell>
          <cell r="T53"/>
          <cell r="U53">
            <v>0</v>
          </cell>
          <cell r="AE53" t="str">
            <v>105451-P.S.R. AGUA FRIA</v>
          </cell>
          <cell r="AF53"/>
          <cell r="AG53"/>
          <cell r="AH53"/>
          <cell r="AI53"/>
          <cell r="AJ53"/>
          <cell r="AK53"/>
          <cell r="AL53"/>
          <cell r="AM53"/>
          <cell r="AN53">
            <v>0</v>
          </cell>
          <cell r="AO53"/>
          <cell r="AP53"/>
          <cell r="AQ53"/>
          <cell r="AR53">
            <v>0</v>
          </cell>
        </row>
        <row r="54">
          <cell r="H54" t="str">
            <v>105502-P.S.R. CALINGASTA</v>
          </cell>
          <cell r="I54">
            <v>0</v>
          </cell>
          <cell r="J54"/>
          <cell r="K54">
            <v>1</v>
          </cell>
          <cell r="L54">
            <v>2</v>
          </cell>
          <cell r="M54">
            <v>1</v>
          </cell>
          <cell r="N54">
            <v>0</v>
          </cell>
          <cell r="O54"/>
          <cell r="P54"/>
          <cell r="Q54">
            <v>0</v>
          </cell>
          <cell r="R54"/>
          <cell r="S54"/>
          <cell r="T54"/>
          <cell r="U54">
            <v>4</v>
          </cell>
          <cell r="AE54" t="str">
            <v>105483-P.S.R. LOS RULOS</v>
          </cell>
          <cell r="AF54"/>
          <cell r="AG54"/>
          <cell r="AH54"/>
          <cell r="AI54"/>
          <cell r="AJ54">
            <v>0</v>
          </cell>
          <cell r="AK54"/>
          <cell r="AL54"/>
          <cell r="AM54"/>
          <cell r="AN54">
            <v>0</v>
          </cell>
          <cell r="AO54"/>
          <cell r="AP54"/>
          <cell r="AQ54"/>
          <cell r="AR54">
            <v>0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1</v>
          </cell>
          <cell r="N55"/>
          <cell r="O55">
            <v>1</v>
          </cell>
          <cell r="P55"/>
          <cell r="Q55"/>
          <cell r="R55">
            <v>0</v>
          </cell>
          <cell r="S55"/>
          <cell r="T55"/>
          <cell r="U55">
            <v>2</v>
          </cell>
          <cell r="AE55" t="str">
            <v>105484-P.S.R. HUENTELAUQUEN</v>
          </cell>
          <cell r="AF55"/>
          <cell r="AG55"/>
          <cell r="AH55"/>
          <cell r="AI55">
            <v>0</v>
          </cell>
          <cell r="AJ55"/>
          <cell r="AK55"/>
          <cell r="AL55"/>
          <cell r="AM55"/>
          <cell r="AN55"/>
          <cell r="AO55"/>
          <cell r="AP55"/>
          <cell r="AQ55"/>
          <cell r="AR55">
            <v>0</v>
          </cell>
        </row>
        <row r="56">
          <cell r="H56" t="str">
            <v>04201-ILLAPEL</v>
          </cell>
          <cell r="I56">
            <v>8</v>
          </cell>
          <cell r="J56">
            <v>9</v>
          </cell>
          <cell r="K56">
            <v>17</v>
          </cell>
          <cell r="L56">
            <v>9</v>
          </cell>
          <cell r="M56">
            <v>13</v>
          </cell>
          <cell r="N56">
            <v>7</v>
          </cell>
          <cell r="O56">
            <v>12</v>
          </cell>
          <cell r="P56">
            <v>13</v>
          </cell>
          <cell r="Q56">
            <v>4</v>
          </cell>
          <cell r="R56">
            <v>8</v>
          </cell>
          <cell r="S56">
            <v>9</v>
          </cell>
          <cell r="T56">
            <v>0</v>
          </cell>
          <cell r="U56">
            <v>109</v>
          </cell>
          <cell r="AE56" t="str">
            <v>105493-P.S.R. MINCHA SUR</v>
          </cell>
          <cell r="AF56"/>
          <cell r="AG56">
            <v>0</v>
          </cell>
          <cell r="AH56"/>
          <cell r="AI56"/>
          <cell r="AJ56"/>
          <cell r="AK56">
            <v>0</v>
          </cell>
          <cell r="AL56">
            <v>0</v>
          </cell>
          <cell r="AM56"/>
          <cell r="AN56"/>
          <cell r="AO56"/>
          <cell r="AP56"/>
          <cell r="AQ56">
            <v>0</v>
          </cell>
          <cell r="AR56">
            <v>0</v>
          </cell>
        </row>
        <row r="57">
          <cell r="H57" t="str">
            <v>105103-HOSPITAL ILLAPEL</v>
          </cell>
          <cell r="I57">
            <v>5</v>
          </cell>
          <cell r="J57">
            <v>4</v>
          </cell>
          <cell r="K57">
            <v>11</v>
          </cell>
          <cell r="L57">
            <v>2</v>
          </cell>
          <cell r="M57">
            <v>6</v>
          </cell>
          <cell r="N57">
            <v>2</v>
          </cell>
          <cell r="O57">
            <v>2</v>
          </cell>
          <cell r="P57">
            <v>7</v>
          </cell>
          <cell r="Q57">
            <v>4</v>
          </cell>
          <cell r="R57">
            <v>3</v>
          </cell>
          <cell r="S57">
            <v>1</v>
          </cell>
          <cell r="T57"/>
          <cell r="U57">
            <v>47</v>
          </cell>
          <cell r="AE57" t="str">
            <v>105497-P.S.R. JABONERIA</v>
          </cell>
          <cell r="AF57"/>
          <cell r="AG57"/>
          <cell r="AH57"/>
          <cell r="AI57"/>
          <cell r="AJ57"/>
          <cell r="AK57"/>
          <cell r="AL57"/>
          <cell r="AM57"/>
          <cell r="AN57"/>
          <cell r="AO57"/>
          <cell r="AP57"/>
          <cell r="AQ57">
            <v>0</v>
          </cell>
          <cell r="AR57">
            <v>0</v>
          </cell>
        </row>
        <row r="58">
          <cell r="H58" t="str">
            <v>105326-CESFAM SAN RAFAEL</v>
          </cell>
          <cell r="I58">
            <v>2</v>
          </cell>
          <cell r="J58">
            <v>4</v>
          </cell>
          <cell r="K58">
            <v>2</v>
          </cell>
          <cell r="L58">
            <v>6</v>
          </cell>
          <cell r="M58">
            <v>7</v>
          </cell>
          <cell r="N58">
            <v>2</v>
          </cell>
          <cell r="O58">
            <v>9</v>
          </cell>
          <cell r="P58">
            <v>4</v>
          </cell>
          <cell r="Q58"/>
          <cell r="R58">
            <v>5</v>
          </cell>
          <cell r="S58">
            <v>5</v>
          </cell>
          <cell r="T58"/>
          <cell r="U58">
            <v>46</v>
          </cell>
          <cell r="AE58" t="str">
            <v>04203-LOS VILOS</v>
          </cell>
          <cell r="AF58">
            <v>3</v>
          </cell>
          <cell r="AG58">
            <v>5</v>
          </cell>
          <cell r="AH58">
            <v>7</v>
          </cell>
          <cell r="AI58"/>
          <cell r="AJ58">
            <v>6</v>
          </cell>
          <cell r="AK58">
            <v>0</v>
          </cell>
          <cell r="AL58">
            <v>0</v>
          </cell>
          <cell r="AM58">
            <v>8</v>
          </cell>
          <cell r="AN58">
            <v>5</v>
          </cell>
          <cell r="AO58">
            <v>28</v>
          </cell>
          <cell r="AP58">
            <v>10</v>
          </cell>
          <cell r="AQ58">
            <v>2</v>
          </cell>
          <cell r="AR58">
            <v>74</v>
          </cell>
        </row>
        <row r="59">
          <cell r="H59" t="str">
            <v xml:space="preserve">105443-P.S.R. CARCAMO                   </v>
          </cell>
          <cell r="I59"/>
          <cell r="J59"/>
          <cell r="K59">
            <v>0</v>
          </cell>
          <cell r="L59">
            <v>0</v>
          </cell>
          <cell r="M59"/>
          <cell r="N59"/>
          <cell r="O59">
            <v>0</v>
          </cell>
          <cell r="P59"/>
          <cell r="Q59">
            <v>0</v>
          </cell>
          <cell r="R59"/>
          <cell r="S59">
            <v>0</v>
          </cell>
          <cell r="T59"/>
          <cell r="U59">
            <v>0</v>
          </cell>
          <cell r="AE59" t="str">
            <v>105108-HOSPITAL LOS VILOS</v>
          </cell>
          <cell r="AF59">
            <v>3</v>
          </cell>
          <cell r="AG59">
            <v>5</v>
          </cell>
          <cell r="AH59">
            <v>7</v>
          </cell>
          <cell r="AI59"/>
          <cell r="AJ59">
            <v>6</v>
          </cell>
          <cell r="AK59"/>
          <cell r="AL59">
            <v>0</v>
          </cell>
          <cell r="AM59">
            <v>8</v>
          </cell>
          <cell r="AN59">
            <v>5</v>
          </cell>
          <cell r="AO59">
            <v>28</v>
          </cell>
          <cell r="AP59">
            <v>10</v>
          </cell>
          <cell r="AQ59">
            <v>2</v>
          </cell>
          <cell r="AR59">
            <v>74</v>
          </cell>
        </row>
        <row r="60">
          <cell r="H60" t="str">
            <v>105444-P.S.R. HUINTIL</v>
          </cell>
          <cell r="I60">
            <v>0</v>
          </cell>
          <cell r="J60"/>
          <cell r="K60"/>
          <cell r="L60">
            <v>1</v>
          </cell>
          <cell r="M60"/>
          <cell r="N60">
            <v>0</v>
          </cell>
          <cell r="O60"/>
          <cell r="P60"/>
          <cell r="Q60"/>
          <cell r="R60"/>
          <cell r="S60">
            <v>1</v>
          </cell>
          <cell r="T60"/>
          <cell r="U60">
            <v>2</v>
          </cell>
          <cell r="AE60" t="str">
            <v xml:space="preserve">105478-P.S.R. CAIMANES                   </v>
          </cell>
          <cell r="AF60"/>
          <cell r="AG60"/>
          <cell r="AH60">
            <v>0</v>
          </cell>
          <cell r="AI60"/>
          <cell r="AJ60"/>
          <cell r="AK60">
            <v>0</v>
          </cell>
          <cell r="AL60">
            <v>0</v>
          </cell>
          <cell r="AM60"/>
          <cell r="AN60">
            <v>0</v>
          </cell>
          <cell r="AO60"/>
          <cell r="AP60"/>
          <cell r="AQ60"/>
          <cell r="AR60">
            <v>0</v>
          </cell>
        </row>
        <row r="61">
          <cell r="H61" t="str">
            <v>105445-P.S.R. LIMAHUIDA</v>
          </cell>
          <cell r="I61"/>
          <cell r="J61">
            <v>0</v>
          </cell>
          <cell r="K61"/>
          <cell r="L61"/>
          <cell r="M61"/>
          <cell r="N61"/>
          <cell r="O61"/>
          <cell r="P61">
            <v>1</v>
          </cell>
          <cell r="Q61"/>
          <cell r="R61"/>
          <cell r="S61"/>
          <cell r="T61"/>
          <cell r="U61">
            <v>1</v>
          </cell>
          <cell r="AE61" t="str">
            <v>105479-P.S.R. GUANGUALI</v>
          </cell>
          <cell r="AF61"/>
          <cell r="AG61"/>
          <cell r="AH61"/>
          <cell r="AI61"/>
          <cell r="AJ61"/>
          <cell r="AK61"/>
          <cell r="AL61"/>
          <cell r="AM61"/>
          <cell r="AN61"/>
          <cell r="AO61"/>
          <cell r="AP61"/>
          <cell r="AQ61">
            <v>0</v>
          </cell>
          <cell r="AR61">
            <v>0</v>
          </cell>
        </row>
        <row r="62">
          <cell r="H62" t="str">
            <v>105448-P.S.R. SANTA VIRGINIA</v>
          </cell>
          <cell r="I62"/>
          <cell r="J62"/>
          <cell r="K62"/>
          <cell r="L62"/>
          <cell r="M62">
            <v>0</v>
          </cell>
          <cell r="N62">
            <v>3</v>
          </cell>
          <cell r="O62">
            <v>1</v>
          </cell>
          <cell r="P62"/>
          <cell r="Q62"/>
          <cell r="R62"/>
          <cell r="S62">
            <v>0</v>
          </cell>
          <cell r="T62"/>
          <cell r="U62">
            <v>4</v>
          </cell>
          <cell r="AE62" t="str">
            <v>105480-P.S.R. QUILIMARI</v>
          </cell>
          <cell r="AF62"/>
          <cell r="AG62">
            <v>0</v>
          </cell>
          <cell r="AH62"/>
          <cell r="AI62"/>
          <cell r="AJ62"/>
          <cell r="AK62"/>
          <cell r="AL62"/>
          <cell r="AM62"/>
          <cell r="AN62"/>
          <cell r="AO62"/>
          <cell r="AP62"/>
          <cell r="AQ62"/>
          <cell r="AR62">
            <v>0</v>
          </cell>
        </row>
        <row r="63">
          <cell r="H63" t="str">
            <v>105485-P.S.R. PLAN DE HORNOS</v>
          </cell>
          <cell r="I63"/>
          <cell r="J63"/>
          <cell r="K63">
            <v>2</v>
          </cell>
          <cell r="L63"/>
          <cell r="M63">
            <v>0</v>
          </cell>
          <cell r="N63"/>
          <cell r="O63">
            <v>0</v>
          </cell>
          <cell r="P63">
            <v>0</v>
          </cell>
          <cell r="Q63"/>
          <cell r="R63"/>
          <cell r="S63"/>
          <cell r="T63">
            <v>0</v>
          </cell>
          <cell r="U63">
            <v>2</v>
          </cell>
          <cell r="AE63" t="str">
            <v>105511-P.S.R. LOS CONDORES</v>
          </cell>
          <cell r="AF63"/>
          <cell r="AG63"/>
          <cell r="AH63"/>
          <cell r="AI63"/>
          <cell r="AJ63"/>
          <cell r="AK63"/>
          <cell r="AL63"/>
          <cell r="AM63"/>
          <cell r="AN63">
            <v>0</v>
          </cell>
          <cell r="AO63"/>
          <cell r="AP63"/>
          <cell r="AQ63"/>
          <cell r="AR63">
            <v>0</v>
          </cell>
        </row>
        <row r="64">
          <cell r="H64" t="str">
            <v>105487-P.S.R. CAÑAS UNO</v>
          </cell>
          <cell r="I64"/>
          <cell r="J64"/>
          <cell r="K64"/>
          <cell r="L64"/>
          <cell r="M64">
            <v>0</v>
          </cell>
          <cell r="N64">
            <v>0</v>
          </cell>
          <cell r="O64"/>
          <cell r="P64">
            <v>0</v>
          </cell>
          <cell r="Q64"/>
          <cell r="R64">
            <v>0</v>
          </cell>
          <cell r="S64">
            <v>1</v>
          </cell>
          <cell r="T64"/>
          <cell r="U64">
            <v>1</v>
          </cell>
          <cell r="AE64" t="str">
            <v>04204-SALAMANCA</v>
          </cell>
          <cell r="AF64">
            <v>0</v>
          </cell>
          <cell r="AG64">
            <v>1</v>
          </cell>
          <cell r="AH64">
            <v>3</v>
          </cell>
          <cell r="AI64">
            <v>7</v>
          </cell>
          <cell r="AJ64">
            <v>6</v>
          </cell>
          <cell r="AK64">
            <v>16</v>
          </cell>
          <cell r="AL64">
            <v>0</v>
          </cell>
          <cell r="AM64">
            <v>5</v>
          </cell>
          <cell r="AN64">
            <v>2</v>
          </cell>
          <cell r="AO64">
            <v>5</v>
          </cell>
          <cell r="AP64">
            <v>7</v>
          </cell>
          <cell r="AQ64">
            <v>22</v>
          </cell>
          <cell r="AR64">
            <v>74</v>
          </cell>
        </row>
        <row r="65">
          <cell r="H65" t="str">
            <v>105496-P.S.R. PINTACURA SUR</v>
          </cell>
          <cell r="I65">
            <v>1</v>
          </cell>
          <cell r="J65">
            <v>1</v>
          </cell>
          <cell r="K65">
            <v>2</v>
          </cell>
          <cell r="L65"/>
          <cell r="M65">
            <v>0</v>
          </cell>
          <cell r="N65">
            <v>0</v>
          </cell>
          <cell r="O65"/>
          <cell r="P65">
            <v>1</v>
          </cell>
          <cell r="Q65"/>
          <cell r="R65"/>
          <cell r="S65">
            <v>1</v>
          </cell>
          <cell r="T65"/>
          <cell r="U65">
            <v>6</v>
          </cell>
          <cell r="AE65" t="str">
            <v>105104-HOSPITAL SALAMANCA</v>
          </cell>
          <cell r="AF65"/>
          <cell r="AG65">
            <v>1</v>
          </cell>
          <cell r="AH65">
            <v>1</v>
          </cell>
          <cell r="AI65">
            <v>7</v>
          </cell>
          <cell r="AJ65">
            <v>6</v>
          </cell>
          <cell r="AK65">
            <v>15</v>
          </cell>
          <cell r="AL65">
            <v>0</v>
          </cell>
          <cell r="AM65">
            <v>4</v>
          </cell>
          <cell r="AN65">
            <v>1</v>
          </cell>
          <cell r="AO65">
            <v>4</v>
          </cell>
          <cell r="AP65">
            <v>7</v>
          </cell>
          <cell r="AQ65">
            <v>21</v>
          </cell>
          <cell r="AR65">
            <v>67</v>
          </cell>
        </row>
        <row r="66">
          <cell r="H66" t="str">
            <v>04202-CANELA</v>
          </cell>
          <cell r="I66">
            <v>4</v>
          </cell>
          <cell r="J66">
            <v>0</v>
          </cell>
          <cell r="K66">
            <v>4</v>
          </cell>
          <cell r="L66">
            <v>3</v>
          </cell>
          <cell r="M66">
            <v>3</v>
          </cell>
          <cell r="N66">
            <v>6</v>
          </cell>
          <cell r="O66">
            <v>1</v>
          </cell>
          <cell r="P66">
            <v>4</v>
          </cell>
          <cell r="Q66">
            <v>6</v>
          </cell>
          <cell r="R66">
            <v>3</v>
          </cell>
          <cell r="S66">
            <v>5</v>
          </cell>
          <cell r="T66">
            <v>4</v>
          </cell>
          <cell r="U66">
            <v>43</v>
          </cell>
          <cell r="AE66" t="str">
            <v xml:space="preserve">105452-P.S.R. CUNCUMEN                 </v>
          </cell>
          <cell r="AF66"/>
          <cell r="AG66">
            <v>0</v>
          </cell>
          <cell r="AH66">
            <v>1</v>
          </cell>
          <cell r="AI66">
            <v>0</v>
          </cell>
          <cell r="AJ66">
            <v>0</v>
          </cell>
          <cell r="AK66">
            <v>1</v>
          </cell>
          <cell r="AL66">
            <v>0</v>
          </cell>
          <cell r="AM66">
            <v>0</v>
          </cell>
          <cell r="AN66"/>
          <cell r="AO66">
            <v>1</v>
          </cell>
          <cell r="AP66">
            <v>0</v>
          </cell>
          <cell r="AQ66">
            <v>0</v>
          </cell>
          <cell r="AR66">
            <v>3</v>
          </cell>
        </row>
        <row r="67">
          <cell r="H67" t="str">
            <v>105309-CES. RURAL CANELA</v>
          </cell>
          <cell r="I67">
            <v>3</v>
          </cell>
          <cell r="J67">
            <v>0</v>
          </cell>
          <cell r="K67">
            <v>3</v>
          </cell>
          <cell r="L67">
            <v>2</v>
          </cell>
          <cell r="M67">
            <v>3</v>
          </cell>
          <cell r="N67">
            <v>3</v>
          </cell>
          <cell r="O67">
            <v>0</v>
          </cell>
          <cell r="P67">
            <v>4</v>
          </cell>
          <cell r="Q67">
            <v>4</v>
          </cell>
          <cell r="R67">
            <v>3</v>
          </cell>
          <cell r="S67">
            <v>5</v>
          </cell>
          <cell r="T67">
            <v>3</v>
          </cell>
          <cell r="U67">
            <v>33</v>
          </cell>
          <cell r="AE67" t="str">
            <v>105453-P.S.R. TRANQUILLA</v>
          </cell>
          <cell r="AF67"/>
          <cell r="AG67">
            <v>0</v>
          </cell>
          <cell r="AH67">
            <v>0</v>
          </cell>
          <cell r="AI67"/>
          <cell r="AJ67"/>
          <cell r="AK67"/>
          <cell r="AL67"/>
          <cell r="AM67">
            <v>0</v>
          </cell>
          <cell r="AN67"/>
          <cell r="AO67"/>
          <cell r="AP67"/>
          <cell r="AQ67"/>
          <cell r="AR67">
            <v>0</v>
          </cell>
        </row>
        <row r="68">
          <cell r="H68" t="str">
            <v xml:space="preserve">105450-P.S.R. MINCHA NORTE            </v>
          </cell>
          <cell r="I68">
            <v>1</v>
          </cell>
          <cell r="J68"/>
          <cell r="K68">
            <v>1</v>
          </cell>
          <cell r="L68"/>
          <cell r="M68"/>
          <cell r="N68">
            <v>1</v>
          </cell>
          <cell r="O68"/>
          <cell r="P68">
            <v>0</v>
          </cell>
          <cell r="Q68"/>
          <cell r="R68"/>
          <cell r="S68">
            <v>0</v>
          </cell>
          <cell r="T68"/>
          <cell r="U68">
            <v>3</v>
          </cell>
          <cell r="AE68" t="str">
            <v>105454-P.S.R. CUNLAGUA</v>
          </cell>
          <cell r="AF68"/>
          <cell r="AG68"/>
          <cell r="AH68">
            <v>0</v>
          </cell>
          <cell r="AI68"/>
          <cell r="AJ68"/>
          <cell r="AK68"/>
          <cell r="AL68"/>
          <cell r="AM68">
            <v>0</v>
          </cell>
          <cell r="AN68"/>
          <cell r="AO68">
            <v>0</v>
          </cell>
          <cell r="AP68"/>
          <cell r="AQ68"/>
          <cell r="AR68">
            <v>0</v>
          </cell>
        </row>
        <row r="69">
          <cell r="H69" t="str">
            <v>105451-P.S.R. AGUA FRIA</v>
          </cell>
          <cell r="I69"/>
          <cell r="J69"/>
          <cell r="K69"/>
          <cell r="L69">
            <v>0</v>
          </cell>
          <cell r="M69">
            <v>0</v>
          </cell>
          <cell r="N69">
            <v>2</v>
          </cell>
          <cell r="O69"/>
          <cell r="P69"/>
          <cell r="Q69"/>
          <cell r="R69">
            <v>0</v>
          </cell>
          <cell r="S69"/>
          <cell r="T69">
            <v>1</v>
          </cell>
          <cell r="U69">
            <v>3</v>
          </cell>
          <cell r="AE69" t="str">
            <v>105455-P.S.R. CHILLEPIN</v>
          </cell>
          <cell r="AF69">
            <v>0</v>
          </cell>
          <cell r="AG69"/>
          <cell r="AH69">
            <v>1</v>
          </cell>
          <cell r="AI69">
            <v>0</v>
          </cell>
          <cell r="AJ69">
            <v>0</v>
          </cell>
          <cell r="AK69">
            <v>0</v>
          </cell>
          <cell r="AL69"/>
          <cell r="AM69">
            <v>1</v>
          </cell>
          <cell r="AN69">
            <v>0</v>
          </cell>
          <cell r="AO69"/>
          <cell r="AP69"/>
          <cell r="AQ69"/>
          <cell r="AR69">
            <v>2</v>
          </cell>
        </row>
        <row r="70">
          <cell r="H70" t="str">
            <v>105483-P.S.R. LOS RULOS</v>
          </cell>
          <cell r="I70"/>
          <cell r="J70"/>
          <cell r="K70"/>
          <cell r="L70"/>
          <cell r="M70"/>
          <cell r="N70"/>
          <cell r="O70"/>
          <cell r="P70"/>
          <cell r="Q70"/>
          <cell r="R70"/>
          <cell r="S70"/>
          <cell r="T70">
            <v>0</v>
          </cell>
          <cell r="U70">
            <v>0</v>
          </cell>
          <cell r="AE70" t="str">
            <v>105456-P.S.R. LLIMPO</v>
          </cell>
          <cell r="AF70"/>
          <cell r="AG70"/>
          <cell r="AH70"/>
          <cell r="AI70"/>
          <cell r="AJ70"/>
          <cell r="AK70"/>
          <cell r="AL70"/>
          <cell r="AM70"/>
          <cell r="AN70"/>
          <cell r="AO70"/>
          <cell r="AP70"/>
          <cell r="AQ70">
            <v>1</v>
          </cell>
          <cell r="AR70">
            <v>1</v>
          </cell>
        </row>
        <row r="71">
          <cell r="H71" t="str">
            <v>105484-P.S.R. HUENTELAUQUEN</v>
          </cell>
          <cell r="I71"/>
          <cell r="J71"/>
          <cell r="K71">
            <v>0</v>
          </cell>
          <cell r="L71">
            <v>1</v>
          </cell>
          <cell r="M71"/>
          <cell r="N71"/>
          <cell r="O71"/>
          <cell r="P71"/>
          <cell r="Q71">
            <v>1</v>
          </cell>
          <cell r="R71">
            <v>0</v>
          </cell>
          <cell r="S71"/>
          <cell r="T71">
            <v>0</v>
          </cell>
          <cell r="U71">
            <v>2</v>
          </cell>
          <cell r="AE71" t="str">
            <v>105457-P.S.R. SAN AGUSTIN</v>
          </cell>
          <cell r="AF71">
            <v>0</v>
          </cell>
          <cell r="AG71">
            <v>0</v>
          </cell>
          <cell r="AH71"/>
          <cell r="AI71">
            <v>0</v>
          </cell>
          <cell r="AJ71"/>
          <cell r="AK71"/>
          <cell r="AL71"/>
          <cell r="AM71"/>
          <cell r="AN71"/>
          <cell r="AO71">
            <v>0</v>
          </cell>
          <cell r="AP71"/>
          <cell r="AQ71">
            <v>0</v>
          </cell>
          <cell r="AR71">
            <v>0</v>
          </cell>
        </row>
        <row r="72">
          <cell r="H72" t="str">
            <v>105488-P.S.R. ESPIRITU SANTO</v>
          </cell>
          <cell r="I72"/>
          <cell r="J72">
            <v>0</v>
          </cell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>
            <v>0</v>
          </cell>
          <cell r="AE72" t="str">
            <v>105458-P.S.R. TAHUINCO</v>
          </cell>
          <cell r="AF72"/>
          <cell r="AG72"/>
          <cell r="AH72">
            <v>0</v>
          </cell>
          <cell r="AI72"/>
          <cell r="AJ72"/>
          <cell r="AK72"/>
          <cell r="AL72"/>
          <cell r="AM72"/>
          <cell r="AN72"/>
          <cell r="AO72">
            <v>0</v>
          </cell>
          <cell r="AP72"/>
          <cell r="AQ72"/>
          <cell r="AR72">
            <v>0</v>
          </cell>
        </row>
        <row r="73">
          <cell r="H73" t="str">
            <v>105493-P.S.R. MINCHA SUR</v>
          </cell>
          <cell r="I73"/>
          <cell r="J73"/>
          <cell r="K73"/>
          <cell r="L73"/>
          <cell r="M73"/>
          <cell r="N73"/>
          <cell r="O73">
            <v>1</v>
          </cell>
          <cell r="P73"/>
          <cell r="Q73"/>
          <cell r="R73"/>
          <cell r="S73">
            <v>0</v>
          </cell>
          <cell r="T73"/>
          <cell r="U73">
            <v>1</v>
          </cell>
          <cell r="AE73" t="str">
            <v>105491-P.S.R. QUELEN BAJO</v>
          </cell>
          <cell r="AF73">
            <v>0</v>
          </cell>
          <cell r="AG73"/>
          <cell r="AH73"/>
          <cell r="AI73"/>
          <cell r="AJ73"/>
          <cell r="AK73"/>
          <cell r="AL73"/>
          <cell r="AM73"/>
          <cell r="AN73">
            <v>0</v>
          </cell>
          <cell r="AO73">
            <v>0</v>
          </cell>
          <cell r="AP73"/>
          <cell r="AQ73">
            <v>0</v>
          </cell>
          <cell r="AR73">
            <v>0</v>
          </cell>
        </row>
        <row r="74">
          <cell r="H74" t="str">
            <v>105497-P.S.R. JABONERIA</v>
          </cell>
          <cell r="I74"/>
          <cell r="J74"/>
          <cell r="K74"/>
          <cell r="L74"/>
          <cell r="M74"/>
          <cell r="N74"/>
          <cell r="O74">
            <v>0</v>
          </cell>
          <cell r="P74">
            <v>0</v>
          </cell>
          <cell r="Q74">
            <v>1</v>
          </cell>
          <cell r="R74"/>
          <cell r="S74"/>
          <cell r="T74"/>
          <cell r="U74">
            <v>1</v>
          </cell>
          <cell r="AE74" t="str">
            <v>105492-P.S.R. CAMISA</v>
          </cell>
          <cell r="AF74"/>
          <cell r="AG74">
            <v>0</v>
          </cell>
          <cell r="AH74"/>
          <cell r="AI74"/>
          <cell r="AJ74"/>
          <cell r="AK74"/>
          <cell r="AL74"/>
          <cell r="AM74"/>
          <cell r="AN74"/>
          <cell r="AO74"/>
          <cell r="AP74"/>
          <cell r="AQ74"/>
          <cell r="AR74">
            <v>0</v>
          </cell>
        </row>
        <row r="75">
          <cell r="H75" t="str">
            <v>04203-LOS VILOS</v>
          </cell>
          <cell r="I75">
            <v>4</v>
          </cell>
          <cell r="J75">
            <v>2</v>
          </cell>
          <cell r="K75">
            <v>8</v>
          </cell>
          <cell r="L75">
            <v>4</v>
          </cell>
          <cell r="M75">
            <v>3</v>
          </cell>
          <cell r="N75">
            <v>0</v>
          </cell>
          <cell r="O75">
            <v>18</v>
          </cell>
          <cell r="P75">
            <v>12</v>
          </cell>
          <cell r="Q75">
            <v>10</v>
          </cell>
          <cell r="R75">
            <v>11</v>
          </cell>
          <cell r="S75">
            <v>11</v>
          </cell>
          <cell r="T75">
            <v>3</v>
          </cell>
          <cell r="U75">
            <v>86</v>
          </cell>
          <cell r="AE75" t="str">
            <v>105501-P.S.R. ARBOLEDA GRANDE</v>
          </cell>
          <cell r="AF75"/>
          <cell r="AG75"/>
          <cell r="AH75"/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/>
          <cell r="AN75">
            <v>1</v>
          </cell>
          <cell r="AO75"/>
          <cell r="AP75"/>
          <cell r="AQ75"/>
          <cell r="AR75">
            <v>1</v>
          </cell>
        </row>
        <row r="76">
          <cell r="H76" t="str">
            <v>105108-HOSPITAL LOS VILOS</v>
          </cell>
          <cell r="I76">
            <v>4</v>
          </cell>
          <cell r="J76">
            <v>1</v>
          </cell>
          <cell r="K76">
            <v>4</v>
          </cell>
          <cell r="L76">
            <v>4</v>
          </cell>
          <cell r="M76">
            <v>3</v>
          </cell>
          <cell r="N76"/>
          <cell r="O76">
            <v>12</v>
          </cell>
          <cell r="P76">
            <v>11</v>
          </cell>
          <cell r="Q76">
            <v>9</v>
          </cell>
          <cell r="R76">
            <v>9</v>
          </cell>
          <cell r="S76">
            <v>10</v>
          </cell>
          <cell r="T76">
            <v>2</v>
          </cell>
          <cell r="U76">
            <v>69</v>
          </cell>
          <cell r="AE76" t="str">
            <v>04301-OVALLE</v>
          </cell>
          <cell r="AF76">
            <v>3</v>
          </cell>
          <cell r="AG76">
            <v>1</v>
          </cell>
          <cell r="AH76">
            <v>0</v>
          </cell>
          <cell r="AI76">
            <v>0</v>
          </cell>
          <cell r="AJ76">
            <v>3</v>
          </cell>
          <cell r="AK76">
            <v>12</v>
          </cell>
          <cell r="AL76">
            <v>4</v>
          </cell>
          <cell r="AM76">
            <v>9</v>
          </cell>
          <cell r="AN76">
            <v>4</v>
          </cell>
          <cell r="AO76">
            <v>2</v>
          </cell>
          <cell r="AP76">
            <v>11</v>
          </cell>
          <cell r="AQ76">
            <v>15</v>
          </cell>
          <cell r="AR76">
            <v>64</v>
          </cell>
        </row>
        <row r="77">
          <cell r="H77" t="str">
            <v xml:space="preserve">105478-P.S.R. CAIMANES                   </v>
          </cell>
          <cell r="I77"/>
          <cell r="J77">
            <v>1</v>
          </cell>
          <cell r="K77">
            <v>3</v>
          </cell>
          <cell r="L77">
            <v>0</v>
          </cell>
          <cell r="M77">
            <v>0</v>
          </cell>
          <cell r="N77">
            <v>0</v>
          </cell>
          <cell r="O77">
            <v>4</v>
          </cell>
          <cell r="P77">
            <v>1</v>
          </cell>
          <cell r="Q77">
            <v>1</v>
          </cell>
          <cell r="R77">
            <v>1</v>
          </cell>
          <cell r="S77"/>
          <cell r="T77"/>
          <cell r="U77">
            <v>11</v>
          </cell>
          <cell r="AE77" t="str">
            <v>105315-CES. RURAL C. DE TAMAYA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2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2</v>
          </cell>
        </row>
        <row r="78">
          <cell r="H78" t="str">
            <v>105479-P.S.R. GUANGUALI</v>
          </cell>
          <cell r="I78"/>
          <cell r="J78"/>
          <cell r="K78">
            <v>1</v>
          </cell>
          <cell r="L78"/>
          <cell r="M78"/>
          <cell r="N78"/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1</v>
          </cell>
          <cell r="T78">
            <v>1</v>
          </cell>
          <cell r="U78">
            <v>3</v>
          </cell>
          <cell r="AE78" t="str">
            <v>105317-CES. JORGE JORDAN D.</v>
          </cell>
          <cell r="AF78">
            <v>1</v>
          </cell>
          <cell r="AG78"/>
          <cell r="AH78">
            <v>0</v>
          </cell>
          <cell r="AI78">
            <v>0</v>
          </cell>
          <cell r="AJ78">
            <v>0</v>
          </cell>
          <cell r="AK78">
            <v>1</v>
          </cell>
          <cell r="AL78">
            <v>1</v>
          </cell>
          <cell r="AM78">
            <v>4</v>
          </cell>
          <cell r="AN78">
            <v>2</v>
          </cell>
          <cell r="AO78">
            <v>1</v>
          </cell>
          <cell r="AP78">
            <v>8</v>
          </cell>
          <cell r="AQ78">
            <v>3</v>
          </cell>
          <cell r="AR78">
            <v>21</v>
          </cell>
        </row>
        <row r="79">
          <cell r="H79" t="str">
            <v>105480-P.S.R. QUILIMARI</v>
          </cell>
          <cell r="I79">
            <v>0</v>
          </cell>
          <cell r="J79"/>
          <cell r="K79"/>
          <cell r="L79"/>
          <cell r="M79">
            <v>0</v>
          </cell>
          <cell r="N79">
            <v>0</v>
          </cell>
          <cell r="O79">
            <v>2</v>
          </cell>
          <cell r="P79"/>
          <cell r="Q79"/>
          <cell r="R79"/>
          <cell r="S79"/>
          <cell r="T79">
            <v>0</v>
          </cell>
          <cell r="U79">
            <v>2</v>
          </cell>
          <cell r="AE79" t="str">
            <v>105322-CES. MARCOS MACUADA</v>
          </cell>
          <cell r="AF79">
            <v>2</v>
          </cell>
          <cell r="AG79"/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1</v>
          </cell>
          <cell r="AM79">
            <v>3</v>
          </cell>
          <cell r="AN79">
            <v>0</v>
          </cell>
          <cell r="AO79"/>
          <cell r="AP79">
            <v>0</v>
          </cell>
          <cell r="AQ79">
            <v>3</v>
          </cell>
          <cell r="AR79">
            <v>9</v>
          </cell>
        </row>
        <row r="80">
          <cell r="H80" t="str">
            <v>105481-P.S.R. TILAMA</v>
          </cell>
          <cell r="I80"/>
          <cell r="J80"/>
          <cell r="K80"/>
          <cell r="L80"/>
          <cell r="M80"/>
          <cell r="N80"/>
          <cell r="O80"/>
          <cell r="P80">
            <v>0</v>
          </cell>
          <cell r="Q80"/>
          <cell r="R80"/>
          <cell r="S80"/>
          <cell r="T80"/>
          <cell r="U80">
            <v>0</v>
          </cell>
          <cell r="AE80" t="str">
            <v>105324-CES. SOTAQUI</v>
          </cell>
          <cell r="AF80"/>
          <cell r="AG80">
            <v>0</v>
          </cell>
          <cell r="AH80"/>
          <cell r="AI80">
            <v>0</v>
          </cell>
          <cell r="AJ80"/>
          <cell r="AK80"/>
          <cell r="AL80">
            <v>0</v>
          </cell>
          <cell r="AM80">
            <v>0</v>
          </cell>
          <cell r="AN80"/>
          <cell r="AO80"/>
          <cell r="AP80">
            <v>0</v>
          </cell>
          <cell r="AQ80">
            <v>4</v>
          </cell>
          <cell r="AR80">
            <v>4</v>
          </cell>
        </row>
        <row r="81">
          <cell r="H81" t="str">
            <v>105511-P.S.R. LOS CONDORES</v>
          </cell>
          <cell r="I81"/>
          <cell r="J81"/>
          <cell r="K81"/>
          <cell r="L81"/>
          <cell r="M81"/>
          <cell r="N81"/>
          <cell r="O81">
            <v>0</v>
          </cell>
          <cell r="P81"/>
          <cell r="Q81"/>
          <cell r="R81">
            <v>1</v>
          </cell>
          <cell r="S81">
            <v>0</v>
          </cell>
          <cell r="T81"/>
          <cell r="U81">
            <v>1</v>
          </cell>
          <cell r="AE81" t="str">
            <v>105415-P.S.R. BARRAZA</v>
          </cell>
          <cell r="AF81"/>
          <cell r="AG81"/>
          <cell r="AH81"/>
          <cell r="AI81"/>
          <cell r="AJ81"/>
          <cell r="AK81"/>
          <cell r="AL81"/>
          <cell r="AM81"/>
          <cell r="AN81"/>
          <cell r="AO81"/>
          <cell r="AP81">
            <v>0</v>
          </cell>
          <cell r="AQ81"/>
          <cell r="AR81">
            <v>0</v>
          </cell>
        </row>
        <row r="82">
          <cell r="H82" t="str">
            <v>04204-SALAMANCA</v>
          </cell>
          <cell r="I82">
            <v>13</v>
          </cell>
          <cell r="J82">
            <v>8</v>
          </cell>
          <cell r="K82">
            <v>11</v>
          </cell>
          <cell r="L82">
            <v>10</v>
          </cell>
          <cell r="M82">
            <v>23</v>
          </cell>
          <cell r="N82">
            <v>13</v>
          </cell>
          <cell r="O82">
            <v>12</v>
          </cell>
          <cell r="P82">
            <v>26</v>
          </cell>
          <cell r="Q82">
            <v>10</v>
          </cell>
          <cell r="R82">
            <v>17</v>
          </cell>
          <cell r="S82">
            <v>13</v>
          </cell>
          <cell r="T82">
            <v>10</v>
          </cell>
          <cell r="U82">
            <v>166</v>
          </cell>
          <cell r="AE82" t="str">
            <v xml:space="preserve">105416-P.S.R. CAMARICO                  </v>
          </cell>
          <cell r="AF82"/>
          <cell r="AG82">
            <v>0</v>
          </cell>
          <cell r="AH82"/>
          <cell r="AI82"/>
          <cell r="AJ82">
            <v>1</v>
          </cell>
          <cell r="AK82">
            <v>1</v>
          </cell>
          <cell r="AL82">
            <v>0</v>
          </cell>
          <cell r="AM82">
            <v>1</v>
          </cell>
          <cell r="AN82">
            <v>1</v>
          </cell>
          <cell r="AO82">
            <v>0</v>
          </cell>
          <cell r="AP82">
            <v>0</v>
          </cell>
          <cell r="AQ82"/>
          <cell r="AR82">
            <v>4</v>
          </cell>
        </row>
        <row r="83">
          <cell r="H83" t="str">
            <v>105104-HOSPITAL SALAMANCA</v>
          </cell>
          <cell r="I83">
            <v>9</v>
          </cell>
          <cell r="J83">
            <v>6</v>
          </cell>
          <cell r="K83">
            <v>8</v>
          </cell>
          <cell r="L83">
            <v>4</v>
          </cell>
          <cell r="M83">
            <v>18</v>
          </cell>
          <cell r="N83">
            <v>7</v>
          </cell>
          <cell r="O83">
            <v>5</v>
          </cell>
          <cell r="P83">
            <v>13</v>
          </cell>
          <cell r="Q83">
            <v>5</v>
          </cell>
          <cell r="R83">
            <v>4</v>
          </cell>
          <cell r="S83">
            <v>7</v>
          </cell>
          <cell r="T83">
            <v>9</v>
          </cell>
          <cell r="U83">
            <v>95</v>
          </cell>
          <cell r="AE83" t="str">
            <v>105417-P.S.R. ALCONES BAJOS</v>
          </cell>
          <cell r="AF83"/>
          <cell r="AG83"/>
          <cell r="AH83"/>
          <cell r="AI83"/>
          <cell r="AJ83"/>
          <cell r="AK83">
            <v>5</v>
          </cell>
          <cell r="AL83"/>
          <cell r="AM83"/>
          <cell r="AN83"/>
          <cell r="AO83"/>
          <cell r="AP83"/>
          <cell r="AQ83">
            <v>1</v>
          </cell>
          <cell r="AR83">
            <v>6</v>
          </cell>
        </row>
        <row r="84">
          <cell r="H84" t="str">
            <v xml:space="preserve">105452-P.S.R. CUNCUMEN                 </v>
          </cell>
          <cell r="I84">
            <v>3</v>
          </cell>
          <cell r="J84">
            <v>1</v>
          </cell>
          <cell r="K84">
            <v>1</v>
          </cell>
          <cell r="L84">
            <v>2</v>
          </cell>
          <cell r="M84">
            <v>1</v>
          </cell>
          <cell r="N84">
            <v>4</v>
          </cell>
          <cell r="O84">
            <v>2</v>
          </cell>
          <cell r="P84">
            <v>4</v>
          </cell>
          <cell r="Q84">
            <v>4</v>
          </cell>
          <cell r="R84">
            <v>5</v>
          </cell>
          <cell r="S84">
            <v>2</v>
          </cell>
          <cell r="T84">
            <v>0</v>
          </cell>
          <cell r="U84">
            <v>29</v>
          </cell>
          <cell r="AE84" t="str">
            <v>105419-P.S.R. LAS SOSSAS</v>
          </cell>
          <cell r="AF84"/>
          <cell r="AG84">
            <v>0</v>
          </cell>
          <cell r="AH84"/>
          <cell r="AI84"/>
          <cell r="AJ84"/>
          <cell r="AK84"/>
          <cell r="AL84"/>
          <cell r="AM84">
            <v>1</v>
          </cell>
          <cell r="AN84"/>
          <cell r="AO84"/>
          <cell r="AP84"/>
          <cell r="AQ84">
            <v>1</v>
          </cell>
          <cell r="AR84">
            <v>2</v>
          </cell>
        </row>
        <row r="85">
          <cell r="H85" t="str">
            <v>105453-P.S.R. TRANQUILLA</v>
          </cell>
          <cell r="I85"/>
          <cell r="J85">
            <v>0</v>
          </cell>
          <cell r="K85"/>
          <cell r="L85">
            <v>2</v>
          </cell>
          <cell r="M85">
            <v>1</v>
          </cell>
          <cell r="N85">
            <v>2</v>
          </cell>
          <cell r="O85">
            <v>1</v>
          </cell>
          <cell r="P85">
            <v>1</v>
          </cell>
          <cell r="Q85"/>
          <cell r="R85"/>
          <cell r="S85">
            <v>1</v>
          </cell>
          <cell r="T85"/>
          <cell r="U85">
            <v>8</v>
          </cell>
          <cell r="AE85" t="str">
            <v>105420-P.S.R. LIMARI</v>
          </cell>
          <cell r="AF85"/>
          <cell r="AG85">
            <v>0</v>
          </cell>
          <cell r="AH85">
            <v>0</v>
          </cell>
          <cell r="AI85"/>
          <cell r="AJ85"/>
          <cell r="AK85">
            <v>0</v>
          </cell>
          <cell r="AL85">
            <v>1</v>
          </cell>
          <cell r="AM85"/>
          <cell r="AN85"/>
          <cell r="AO85"/>
          <cell r="AP85"/>
          <cell r="AQ85"/>
          <cell r="AR85">
            <v>1</v>
          </cell>
        </row>
        <row r="86">
          <cell r="H86" t="str">
            <v>105454-P.S.R. CUNLAGUA</v>
          </cell>
          <cell r="I86"/>
          <cell r="J86">
            <v>0</v>
          </cell>
          <cell r="K86">
            <v>0</v>
          </cell>
          <cell r="L86"/>
          <cell r="M86"/>
          <cell r="N86"/>
          <cell r="O86">
            <v>0</v>
          </cell>
          <cell r="P86"/>
          <cell r="Q86"/>
          <cell r="R86">
            <v>0</v>
          </cell>
          <cell r="S86"/>
          <cell r="T86"/>
          <cell r="U86">
            <v>0</v>
          </cell>
          <cell r="AE86" t="str">
            <v>105422-P.S.R. HORNILLOS</v>
          </cell>
          <cell r="AF86">
            <v>0</v>
          </cell>
          <cell r="AG86"/>
          <cell r="AH86"/>
          <cell r="AI86"/>
          <cell r="AJ86"/>
          <cell r="AK86">
            <v>0</v>
          </cell>
          <cell r="AL86"/>
          <cell r="AM86"/>
          <cell r="AN86"/>
          <cell r="AO86"/>
          <cell r="AP86"/>
          <cell r="AQ86"/>
          <cell r="AR86">
            <v>0</v>
          </cell>
        </row>
        <row r="87">
          <cell r="H87" t="str">
            <v>105455-P.S.R. CHILLEPIN</v>
          </cell>
          <cell r="I87">
            <v>1</v>
          </cell>
          <cell r="J87">
            <v>1</v>
          </cell>
          <cell r="K87">
            <v>2</v>
          </cell>
          <cell r="L87">
            <v>2</v>
          </cell>
          <cell r="M87">
            <v>0</v>
          </cell>
          <cell r="N87">
            <v>0</v>
          </cell>
          <cell r="O87">
            <v>1</v>
          </cell>
          <cell r="P87"/>
          <cell r="Q87">
            <v>0</v>
          </cell>
          <cell r="R87">
            <v>2</v>
          </cell>
          <cell r="S87">
            <v>0</v>
          </cell>
          <cell r="T87"/>
          <cell r="U87">
            <v>9</v>
          </cell>
          <cell r="AE87" t="str">
            <v>105437-P.S.R. CHALINGA</v>
          </cell>
          <cell r="AF87"/>
          <cell r="AG87">
            <v>1</v>
          </cell>
          <cell r="AH87"/>
          <cell r="AI87">
            <v>0</v>
          </cell>
          <cell r="AJ87">
            <v>0</v>
          </cell>
          <cell r="AK87"/>
          <cell r="AL87"/>
          <cell r="AM87"/>
          <cell r="AN87"/>
          <cell r="AO87"/>
          <cell r="AP87">
            <v>0</v>
          </cell>
          <cell r="AQ87"/>
          <cell r="AR87">
            <v>1</v>
          </cell>
        </row>
        <row r="88">
          <cell r="H88" t="str">
            <v>105456-P.S.R. LLIMPO</v>
          </cell>
          <cell r="I88"/>
          <cell r="J88">
            <v>0</v>
          </cell>
          <cell r="K88">
            <v>0</v>
          </cell>
          <cell r="L88"/>
          <cell r="M88"/>
          <cell r="N88"/>
          <cell r="O88">
            <v>0</v>
          </cell>
          <cell r="P88">
            <v>3</v>
          </cell>
          <cell r="Q88">
            <v>1</v>
          </cell>
          <cell r="R88">
            <v>2</v>
          </cell>
          <cell r="S88">
            <v>2</v>
          </cell>
          <cell r="T88">
            <v>0</v>
          </cell>
          <cell r="U88">
            <v>8</v>
          </cell>
          <cell r="AE88" t="str">
            <v>105439-P.S.R. CERRO BLANCO</v>
          </cell>
          <cell r="AF88"/>
          <cell r="AG88">
            <v>0</v>
          </cell>
          <cell r="AH88"/>
          <cell r="AI88"/>
          <cell r="AJ88"/>
          <cell r="AK88"/>
          <cell r="AL88"/>
          <cell r="AM88"/>
          <cell r="AN88">
            <v>0</v>
          </cell>
          <cell r="AO88"/>
          <cell r="AP88"/>
          <cell r="AQ88">
            <v>0</v>
          </cell>
          <cell r="AR88">
            <v>0</v>
          </cell>
        </row>
        <row r="89">
          <cell r="H89" t="str">
            <v>105457-P.S.R. SAN AGUSTIN</v>
          </cell>
          <cell r="I89"/>
          <cell r="J89"/>
          <cell r="K89"/>
          <cell r="L89"/>
          <cell r="M89">
            <v>2</v>
          </cell>
          <cell r="N89">
            <v>0</v>
          </cell>
          <cell r="O89"/>
          <cell r="P89">
            <v>1</v>
          </cell>
          <cell r="Q89"/>
          <cell r="R89">
            <v>2</v>
          </cell>
          <cell r="S89">
            <v>1</v>
          </cell>
          <cell r="T89">
            <v>0</v>
          </cell>
          <cell r="U89">
            <v>6</v>
          </cell>
          <cell r="AE89" t="str">
            <v>105507-P.S.R. HUAMALATA</v>
          </cell>
          <cell r="AF89">
            <v>0</v>
          </cell>
          <cell r="AG89"/>
          <cell r="AH89"/>
          <cell r="AI89">
            <v>0</v>
          </cell>
          <cell r="AJ89"/>
          <cell r="AK89">
            <v>5</v>
          </cell>
          <cell r="AL89">
            <v>0</v>
          </cell>
          <cell r="AM89"/>
          <cell r="AN89">
            <v>0</v>
          </cell>
          <cell r="AO89">
            <v>1</v>
          </cell>
          <cell r="AP89">
            <v>3</v>
          </cell>
          <cell r="AQ89">
            <v>2</v>
          </cell>
          <cell r="AR89">
            <v>11</v>
          </cell>
        </row>
        <row r="90">
          <cell r="H90" t="str">
            <v>105458-P.S.R. TAHUINCO</v>
          </cell>
          <cell r="I90"/>
          <cell r="J90"/>
          <cell r="K90">
            <v>0</v>
          </cell>
          <cell r="L90"/>
          <cell r="M90">
            <v>0</v>
          </cell>
          <cell r="N90">
            <v>0</v>
          </cell>
          <cell r="O90">
            <v>1</v>
          </cell>
          <cell r="P90">
            <v>0</v>
          </cell>
          <cell r="Q90">
            <v>0</v>
          </cell>
          <cell r="R90">
            <v>1</v>
          </cell>
          <cell r="S90"/>
          <cell r="T90"/>
          <cell r="U90">
            <v>2</v>
          </cell>
          <cell r="AE90" t="str">
            <v>105510-P.S.R. RECOLETA</v>
          </cell>
          <cell r="AF90"/>
          <cell r="AG90">
            <v>0</v>
          </cell>
          <cell r="AH90">
            <v>0</v>
          </cell>
          <cell r="AI90">
            <v>0</v>
          </cell>
          <cell r="AJ90"/>
          <cell r="AK90"/>
          <cell r="AL90"/>
          <cell r="AM90">
            <v>0</v>
          </cell>
          <cell r="AN90">
            <v>1</v>
          </cell>
          <cell r="AO90">
            <v>0</v>
          </cell>
          <cell r="AP90">
            <v>0</v>
          </cell>
          <cell r="AQ90">
            <v>1</v>
          </cell>
          <cell r="AR90">
            <v>2</v>
          </cell>
        </row>
        <row r="91">
          <cell r="H91" t="str">
            <v>105491-P.S.R. QUELEN BAJO</v>
          </cell>
          <cell r="I91"/>
          <cell r="J91"/>
          <cell r="K91"/>
          <cell r="L91"/>
          <cell r="M91"/>
          <cell r="N91">
            <v>0</v>
          </cell>
          <cell r="O91">
            <v>0</v>
          </cell>
          <cell r="P91">
            <v>2</v>
          </cell>
          <cell r="Q91">
            <v>0</v>
          </cell>
          <cell r="R91"/>
          <cell r="S91">
            <v>0</v>
          </cell>
          <cell r="T91">
            <v>1</v>
          </cell>
          <cell r="U91">
            <v>3</v>
          </cell>
          <cell r="AE91" t="str">
            <v>105722-CECOF SAN JOSE DE LA DEHESA</v>
          </cell>
          <cell r="AF91"/>
          <cell r="AG91"/>
          <cell r="AH91"/>
          <cell r="AI91"/>
          <cell r="AJ91"/>
          <cell r="AK91">
            <v>0</v>
          </cell>
          <cell r="AL91"/>
          <cell r="AM91"/>
          <cell r="AN91"/>
          <cell r="AO91"/>
          <cell r="AP91"/>
          <cell r="AQ91"/>
          <cell r="AR91">
            <v>0</v>
          </cell>
        </row>
        <row r="92">
          <cell r="H92" t="str">
            <v>105492-P.S.R. CAMISA</v>
          </cell>
          <cell r="I92">
            <v>0</v>
          </cell>
          <cell r="J92">
            <v>0</v>
          </cell>
          <cell r="K92"/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/>
          <cell r="Q92"/>
          <cell r="R92"/>
          <cell r="S92">
            <v>0</v>
          </cell>
          <cell r="T92">
            <v>0</v>
          </cell>
          <cell r="U92">
            <v>0</v>
          </cell>
          <cell r="AE92" t="str">
            <v>105723-CECOF LIMARI</v>
          </cell>
          <cell r="AF92"/>
          <cell r="AG92"/>
          <cell r="AH92"/>
          <cell r="AI92"/>
          <cell r="AJ92"/>
          <cell r="AK92"/>
          <cell r="AL92">
            <v>1</v>
          </cell>
          <cell r="AM92"/>
          <cell r="AN92">
            <v>0</v>
          </cell>
          <cell r="AO92"/>
          <cell r="AP92">
            <v>0</v>
          </cell>
          <cell r="AQ92">
            <v>0</v>
          </cell>
          <cell r="AR92">
            <v>1</v>
          </cell>
        </row>
        <row r="93">
          <cell r="H93" t="str">
            <v>105501-P.S.R. ARBOLEDA GRANDE</v>
          </cell>
          <cell r="I93"/>
          <cell r="J93">
            <v>0</v>
          </cell>
          <cell r="K93"/>
          <cell r="L93">
            <v>0</v>
          </cell>
          <cell r="M93">
            <v>1</v>
          </cell>
          <cell r="N93">
            <v>0</v>
          </cell>
          <cell r="O93">
            <v>2</v>
          </cell>
          <cell r="P93">
            <v>2</v>
          </cell>
          <cell r="Q93"/>
          <cell r="R93">
            <v>1</v>
          </cell>
          <cell r="S93">
            <v>0</v>
          </cell>
          <cell r="T93">
            <v>0</v>
          </cell>
          <cell r="U93">
            <v>6</v>
          </cell>
          <cell r="AE93" t="str">
            <v>200258-CECOF LOS COPIHUES</v>
          </cell>
          <cell r="AF93"/>
          <cell r="AG93"/>
          <cell r="AH93"/>
          <cell r="AI93"/>
          <cell r="AJ93"/>
          <cell r="AK93"/>
          <cell r="AL93"/>
          <cell r="AM93"/>
          <cell r="AN93">
            <v>0</v>
          </cell>
          <cell r="AO93">
            <v>0</v>
          </cell>
          <cell r="AP93"/>
          <cell r="AQ93">
            <v>0</v>
          </cell>
          <cell r="AR93">
            <v>0</v>
          </cell>
        </row>
        <row r="94">
          <cell r="H94" t="str">
            <v>04301-OVALLE</v>
          </cell>
          <cell r="I94">
            <v>29</v>
          </cell>
          <cell r="J94">
            <v>40</v>
          </cell>
          <cell r="K94">
            <v>38</v>
          </cell>
          <cell r="L94">
            <v>32</v>
          </cell>
          <cell r="M94">
            <v>29</v>
          </cell>
          <cell r="N94">
            <v>38</v>
          </cell>
          <cell r="O94">
            <v>35</v>
          </cell>
          <cell r="P94">
            <v>39</v>
          </cell>
          <cell r="Q94">
            <v>14</v>
          </cell>
          <cell r="R94">
            <v>26</v>
          </cell>
          <cell r="S94">
            <v>24</v>
          </cell>
          <cell r="T94">
            <v>18</v>
          </cell>
          <cell r="U94">
            <v>362</v>
          </cell>
          <cell r="AE94" t="str">
            <v>200367-CECOF COLONIA LIMARÍ</v>
          </cell>
          <cell r="AF94"/>
          <cell r="AG94"/>
          <cell r="AH94"/>
          <cell r="AI94"/>
          <cell r="AJ94"/>
          <cell r="AK94"/>
          <cell r="AL94"/>
          <cell r="AM94"/>
          <cell r="AN94">
            <v>0</v>
          </cell>
          <cell r="AO94"/>
          <cell r="AP94">
            <v>0</v>
          </cell>
          <cell r="AQ94">
            <v>0</v>
          </cell>
          <cell r="AR94">
            <v>0</v>
          </cell>
        </row>
        <row r="95">
          <cell r="H95" t="str">
            <v>105315-CES. RURAL C. DE TAMAYA</v>
          </cell>
          <cell r="I95">
            <v>10</v>
          </cell>
          <cell r="J95">
            <v>6</v>
          </cell>
          <cell r="K95">
            <v>2</v>
          </cell>
          <cell r="L95">
            <v>7</v>
          </cell>
          <cell r="M95">
            <v>7</v>
          </cell>
          <cell r="N95">
            <v>9</v>
          </cell>
          <cell r="O95">
            <v>6</v>
          </cell>
          <cell r="P95">
            <v>7</v>
          </cell>
          <cell r="Q95">
            <v>1</v>
          </cell>
          <cell r="R95">
            <v>2</v>
          </cell>
          <cell r="S95">
            <v>4</v>
          </cell>
          <cell r="T95">
            <v>0</v>
          </cell>
          <cell r="U95">
            <v>61</v>
          </cell>
          <cell r="AE95" t="str">
            <v>04302-COMBARBALÁ</v>
          </cell>
          <cell r="AF95">
            <v>4</v>
          </cell>
          <cell r="AG95">
            <v>0</v>
          </cell>
          <cell r="AH95">
            <v>4</v>
          </cell>
          <cell r="AI95">
            <v>0</v>
          </cell>
          <cell r="AJ95">
            <v>2</v>
          </cell>
          <cell r="AK95">
            <v>1</v>
          </cell>
          <cell r="AL95">
            <v>1</v>
          </cell>
          <cell r="AM95">
            <v>0</v>
          </cell>
          <cell r="AN95">
            <v>1</v>
          </cell>
          <cell r="AO95">
            <v>0</v>
          </cell>
          <cell r="AP95">
            <v>1</v>
          </cell>
          <cell r="AQ95">
            <v>3</v>
          </cell>
          <cell r="AR95">
            <v>17</v>
          </cell>
        </row>
        <row r="96">
          <cell r="H96" t="str">
            <v>105317-CES. JORGE JORDAN D.</v>
          </cell>
          <cell r="I96">
            <v>7</v>
          </cell>
          <cell r="J96">
            <v>4</v>
          </cell>
          <cell r="K96">
            <v>7</v>
          </cell>
          <cell r="L96">
            <v>7</v>
          </cell>
          <cell r="M96">
            <v>10</v>
          </cell>
          <cell r="N96">
            <v>5</v>
          </cell>
          <cell r="O96">
            <v>7</v>
          </cell>
          <cell r="P96">
            <v>6</v>
          </cell>
          <cell r="Q96">
            <v>2</v>
          </cell>
          <cell r="R96">
            <v>5</v>
          </cell>
          <cell r="S96">
            <v>12</v>
          </cell>
          <cell r="T96">
            <v>2</v>
          </cell>
          <cell r="U96">
            <v>74</v>
          </cell>
          <cell r="AE96" t="str">
            <v>105105-HOSPITAL COMBARBALA</v>
          </cell>
          <cell r="AF96">
            <v>4</v>
          </cell>
          <cell r="AG96">
            <v>0</v>
          </cell>
          <cell r="AH96">
            <v>4</v>
          </cell>
          <cell r="AI96">
            <v>0</v>
          </cell>
          <cell r="AJ96">
            <v>2</v>
          </cell>
          <cell r="AK96">
            <v>0</v>
          </cell>
          <cell r="AL96">
            <v>1</v>
          </cell>
          <cell r="AM96">
            <v>0</v>
          </cell>
          <cell r="AN96">
            <v>1</v>
          </cell>
          <cell r="AO96">
            <v>0</v>
          </cell>
          <cell r="AP96">
            <v>1</v>
          </cell>
          <cell r="AQ96">
            <v>3</v>
          </cell>
          <cell r="AR96">
            <v>16</v>
          </cell>
        </row>
        <row r="97">
          <cell r="H97" t="str">
            <v>105322-CES. MARCOS MACUADA</v>
          </cell>
          <cell r="I97">
            <v>12</v>
          </cell>
          <cell r="J97">
            <v>20</v>
          </cell>
          <cell r="K97">
            <v>18</v>
          </cell>
          <cell r="L97">
            <v>17</v>
          </cell>
          <cell r="M97">
            <v>8</v>
          </cell>
          <cell r="N97">
            <v>17</v>
          </cell>
          <cell r="O97">
            <v>14</v>
          </cell>
          <cell r="P97">
            <v>15</v>
          </cell>
          <cell r="Q97">
            <v>7</v>
          </cell>
          <cell r="R97">
            <v>12</v>
          </cell>
          <cell r="S97">
            <v>5</v>
          </cell>
          <cell r="T97">
            <v>6</v>
          </cell>
          <cell r="U97">
            <v>151</v>
          </cell>
          <cell r="AE97" t="str">
            <v>105434-P.S.R. SAN MARCOS</v>
          </cell>
          <cell r="AF97"/>
          <cell r="AG97">
            <v>0</v>
          </cell>
          <cell r="AH97"/>
          <cell r="AI97">
            <v>0</v>
          </cell>
          <cell r="AJ97"/>
          <cell r="AK97">
            <v>1</v>
          </cell>
          <cell r="AL97"/>
          <cell r="AM97"/>
          <cell r="AN97">
            <v>0</v>
          </cell>
          <cell r="AO97"/>
          <cell r="AP97"/>
          <cell r="AQ97"/>
          <cell r="AR97">
            <v>1</v>
          </cell>
        </row>
        <row r="98">
          <cell r="H98" t="str">
            <v>105324-CES. SOTAQUI</v>
          </cell>
          <cell r="I98"/>
          <cell r="J98">
            <v>7</v>
          </cell>
          <cell r="K98">
            <v>5</v>
          </cell>
          <cell r="L98">
            <v>0</v>
          </cell>
          <cell r="M98"/>
          <cell r="N98"/>
          <cell r="O98">
            <v>3</v>
          </cell>
          <cell r="P98">
            <v>5</v>
          </cell>
          <cell r="Q98">
            <v>1</v>
          </cell>
          <cell r="R98">
            <v>1</v>
          </cell>
          <cell r="S98"/>
          <cell r="T98"/>
          <cell r="U98">
            <v>22</v>
          </cell>
          <cell r="AE98" t="str">
            <v>105441-P.S.R. MANQUEHUA</v>
          </cell>
          <cell r="AF98">
            <v>0</v>
          </cell>
          <cell r="AG98"/>
          <cell r="AH98"/>
          <cell r="AI98">
            <v>0</v>
          </cell>
          <cell r="AJ98"/>
          <cell r="AK98"/>
          <cell r="AL98">
            <v>0</v>
          </cell>
          <cell r="AM98">
            <v>0</v>
          </cell>
          <cell r="AN98"/>
          <cell r="AO98">
            <v>0</v>
          </cell>
          <cell r="AP98"/>
          <cell r="AQ98"/>
          <cell r="AR98">
            <v>0</v>
          </cell>
        </row>
        <row r="99">
          <cell r="H99" t="str">
            <v>105415-P.S.R. BARRAZA</v>
          </cell>
          <cell r="I99"/>
          <cell r="J99">
            <v>1</v>
          </cell>
          <cell r="K99"/>
          <cell r="L99"/>
          <cell r="M99"/>
          <cell r="N99"/>
          <cell r="O99"/>
          <cell r="P99"/>
          <cell r="Q99"/>
          <cell r="R99"/>
          <cell r="S99"/>
          <cell r="T99"/>
          <cell r="U99">
            <v>1</v>
          </cell>
          <cell r="AE99" t="str">
            <v xml:space="preserve">105459-P.S.R. BARRANCAS                </v>
          </cell>
          <cell r="AF99"/>
          <cell r="AG99"/>
          <cell r="AH99"/>
          <cell r="AI99"/>
          <cell r="AJ99"/>
          <cell r="AK99"/>
          <cell r="AL99"/>
          <cell r="AM99">
            <v>0</v>
          </cell>
          <cell r="AN99"/>
          <cell r="AO99"/>
          <cell r="AP99">
            <v>0</v>
          </cell>
          <cell r="AQ99"/>
          <cell r="AR99">
            <v>0</v>
          </cell>
        </row>
        <row r="100">
          <cell r="H100" t="str">
            <v xml:space="preserve">105416-P.S.R. CAMARICO                  </v>
          </cell>
          <cell r="I100">
            <v>0</v>
          </cell>
          <cell r="J100">
            <v>0</v>
          </cell>
          <cell r="K100">
            <v>1</v>
          </cell>
          <cell r="L100">
            <v>0</v>
          </cell>
          <cell r="M100">
            <v>2</v>
          </cell>
          <cell r="N100">
            <v>0</v>
          </cell>
          <cell r="O100"/>
          <cell r="P100">
            <v>0</v>
          </cell>
          <cell r="Q100"/>
          <cell r="R100">
            <v>1</v>
          </cell>
          <cell r="S100">
            <v>0</v>
          </cell>
          <cell r="T100">
            <v>0</v>
          </cell>
          <cell r="U100">
            <v>4</v>
          </cell>
          <cell r="AE100" t="str">
            <v>105460-P.S.R. COGOTI 18</v>
          </cell>
          <cell r="AF100"/>
          <cell r="AG100"/>
          <cell r="AH100"/>
          <cell r="AI100"/>
          <cell r="AJ100">
            <v>0</v>
          </cell>
          <cell r="AK100">
            <v>0</v>
          </cell>
          <cell r="AL100"/>
          <cell r="AM100"/>
          <cell r="AN100"/>
          <cell r="AO100"/>
          <cell r="AP100"/>
          <cell r="AQ100">
            <v>0</v>
          </cell>
          <cell r="AR100">
            <v>0</v>
          </cell>
        </row>
        <row r="101">
          <cell r="H101" t="str">
            <v>105417-P.S.R. ALCONES BAJOS</v>
          </cell>
          <cell r="I101">
            <v>0</v>
          </cell>
          <cell r="J101"/>
          <cell r="K101">
            <v>0</v>
          </cell>
          <cell r="L101">
            <v>1</v>
          </cell>
          <cell r="M101"/>
          <cell r="N101">
            <v>1</v>
          </cell>
          <cell r="O101"/>
          <cell r="P101"/>
          <cell r="Q101">
            <v>0</v>
          </cell>
          <cell r="R101"/>
          <cell r="S101"/>
          <cell r="T101">
            <v>1</v>
          </cell>
          <cell r="U101">
            <v>3</v>
          </cell>
          <cell r="AE101" t="str">
            <v>105461-P.S.R. EL HUACHO</v>
          </cell>
          <cell r="AF101">
            <v>0</v>
          </cell>
          <cell r="AG101"/>
          <cell r="AH101"/>
          <cell r="AI101">
            <v>0</v>
          </cell>
          <cell r="AJ101"/>
          <cell r="AK101"/>
          <cell r="AL101"/>
          <cell r="AM101"/>
          <cell r="AN101">
            <v>0</v>
          </cell>
          <cell r="AO101"/>
          <cell r="AP101"/>
          <cell r="AQ101"/>
          <cell r="AR101">
            <v>0</v>
          </cell>
        </row>
        <row r="102">
          <cell r="H102" t="str">
            <v>105419-P.S.R. LAS SOSSAS</v>
          </cell>
          <cell r="I102"/>
          <cell r="J102"/>
          <cell r="K102">
            <v>1</v>
          </cell>
          <cell r="L102"/>
          <cell r="M102"/>
          <cell r="N102">
            <v>1</v>
          </cell>
          <cell r="O102"/>
          <cell r="P102"/>
          <cell r="Q102">
            <v>1</v>
          </cell>
          <cell r="R102"/>
          <cell r="S102"/>
          <cell r="T102">
            <v>1</v>
          </cell>
          <cell r="U102">
            <v>4</v>
          </cell>
          <cell r="AE102" t="str">
            <v>105462-P.S.R. EL SAUCE</v>
          </cell>
          <cell r="AF102"/>
          <cell r="AG102"/>
          <cell r="AH102"/>
          <cell r="AI102"/>
          <cell r="AJ102"/>
          <cell r="AK102"/>
          <cell r="AL102"/>
          <cell r="AM102">
            <v>0</v>
          </cell>
          <cell r="AN102"/>
          <cell r="AO102"/>
          <cell r="AP102"/>
          <cell r="AQ102">
            <v>0</v>
          </cell>
          <cell r="AR102">
            <v>0</v>
          </cell>
        </row>
        <row r="103">
          <cell r="H103" t="str">
            <v>105420-P.S.R. LIMARI</v>
          </cell>
          <cell r="I103">
            <v>0</v>
          </cell>
          <cell r="J103">
            <v>1</v>
          </cell>
          <cell r="K103">
            <v>1</v>
          </cell>
          <cell r="L103"/>
          <cell r="M103">
            <v>2</v>
          </cell>
          <cell r="N103">
            <v>2</v>
          </cell>
          <cell r="O103">
            <v>2</v>
          </cell>
          <cell r="P103">
            <v>1</v>
          </cell>
          <cell r="Q103"/>
          <cell r="R103"/>
          <cell r="S103"/>
          <cell r="T103"/>
          <cell r="U103">
            <v>9</v>
          </cell>
          <cell r="AE103" t="str">
            <v>105463-P.S.R. QUILITAPIA</v>
          </cell>
          <cell r="AF103"/>
          <cell r="AG103"/>
          <cell r="AH103">
            <v>0</v>
          </cell>
          <cell r="AI103"/>
          <cell r="AJ103"/>
          <cell r="AK103"/>
          <cell r="AL103">
            <v>0</v>
          </cell>
          <cell r="AM103"/>
          <cell r="AN103"/>
          <cell r="AO103"/>
          <cell r="AP103"/>
          <cell r="AQ103">
            <v>0</v>
          </cell>
          <cell r="AR103">
            <v>0</v>
          </cell>
        </row>
        <row r="104">
          <cell r="H104" t="str">
            <v>105422-P.S.R. HORNILLOS</v>
          </cell>
          <cell r="I104"/>
          <cell r="J104"/>
          <cell r="K104"/>
          <cell r="L104"/>
          <cell r="M104"/>
          <cell r="N104"/>
          <cell r="O104"/>
          <cell r="P104">
            <v>1</v>
          </cell>
          <cell r="Q104"/>
          <cell r="R104"/>
          <cell r="S104">
            <v>1</v>
          </cell>
          <cell r="T104"/>
          <cell r="U104">
            <v>2</v>
          </cell>
          <cell r="AE104" t="str">
            <v>105464-P.S.R. LA LIGUA</v>
          </cell>
          <cell r="AF104"/>
          <cell r="AG104"/>
          <cell r="AH104"/>
          <cell r="AI104"/>
          <cell r="AJ104"/>
          <cell r="AK104">
            <v>0</v>
          </cell>
          <cell r="AL104">
            <v>0</v>
          </cell>
          <cell r="AM104">
            <v>0</v>
          </cell>
          <cell r="AN104"/>
          <cell r="AO104"/>
          <cell r="AP104">
            <v>0</v>
          </cell>
          <cell r="AQ104"/>
          <cell r="AR104">
            <v>0</v>
          </cell>
        </row>
        <row r="105">
          <cell r="H105" t="str">
            <v>105437-P.S.R. CHALINGA</v>
          </cell>
          <cell r="I105"/>
          <cell r="J105"/>
          <cell r="K105"/>
          <cell r="L105"/>
          <cell r="M105"/>
          <cell r="N105"/>
          <cell r="O105">
            <v>0</v>
          </cell>
          <cell r="P105"/>
          <cell r="Q105"/>
          <cell r="R105"/>
          <cell r="S105"/>
          <cell r="T105">
            <v>0</v>
          </cell>
          <cell r="U105">
            <v>0</v>
          </cell>
          <cell r="AE105" t="str">
            <v>105465-P.S.R. RAMADILLA</v>
          </cell>
          <cell r="AF105"/>
          <cell r="AG105"/>
          <cell r="AH105"/>
          <cell r="AI105">
            <v>0</v>
          </cell>
          <cell r="AJ105"/>
          <cell r="AK105"/>
          <cell r="AL105">
            <v>0</v>
          </cell>
          <cell r="AM105"/>
          <cell r="AN105">
            <v>0</v>
          </cell>
          <cell r="AO105">
            <v>0</v>
          </cell>
          <cell r="AP105"/>
          <cell r="AQ105">
            <v>0</v>
          </cell>
          <cell r="AR105">
            <v>0</v>
          </cell>
        </row>
        <row r="106">
          <cell r="H106" t="str">
            <v>105439-P.S.R. CERRO BLANCO</v>
          </cell>
          <cell r="I106"/>
          <cell r="J106"/>
          <cell r="K106"/>
          <cell r="L106"/>
          <cell r="M106"/>
          <cell r="N106"/>
          <cell r="O106"/>
          <cell r="P106"/>
          <cell r="Q106"/>
          <cell r="R106">
            <v>0</v>
          </cell>
          <cell r="S106"/>
          <cell r="T106"/>
          <cell r="U106">
            <v>0</v>
          </cell>
          <cell r="AE106" t="str">
            <v>105466-P.S.R. VALLE HERMOSO</v>
          </cell>
          <cell r="AF106"/>
          <cell r="AG106"/>
          <cell r="AH106"/>
          <cell r="AI106"/>
          <cell r="AJ106"/>
          <cell r="AK106"/>
          <cell r="AL106">
            <v>0</v>
          </cell>
          <cell r="AM106"/>
          <cell r="AN106"/>
          <cell r="AO106"/>
          <cell r="AP106"/>
          <cell r="AQ106"/>
          <cell r="AR106">
            <v>0</v>
          </cell>
        </row>
        <row r="107">
          <cell r="H107" t="str">
            <v>105507-P.S.R. HUAMALATA</v>
          </cell>
          <cell r="I107"/>
          <cell r="J107">
            <v>1</v>
          </cell>
          <cell r="K107">
            <v>0</v>
          </cell>
          <cell r="L107">
            <v>0</v>
          </cell>
          <cell r="M107"/>
          <cell r="N107">
            <v>1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2</v>
          </cell>
          <cell r="AE107" t="str">
            <v>105490-P.S.R. EL DURAZNO</v>
          </cell>
          <cell r="AF107"/>
          <cell r="AG107"/>
          <cell r="AH107"/>
          <cell r="AI107"/>
          <cell r="AJ107">
            <v>0</v>
          </cell>
          <cell r="AK107"/>
          <cell r="AL107"/>
          <cell r="AM107"/>
          <cell r="AN107"/>
          <cell r="AO107"/>
          <cell r="AP107"/>
          <cell r="AQ107"/>
          <cell r="AR107">
            <v>0</v>
          </cell>
        </row>
        <row r="108">
          <cell r="H108" t="str">
            <v>105510-P.S.R. RECOLETA</v>
          </cell>
          <cell r="I108">
            <v>0</v>
          </cell>
          <cell r="J108">
            <v>0</v>
          </cell>
          <cell r="K108">
            <v>3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2</v>
          </cell>
          <cell r="R108">
            <v>0</v>
          </cell>
          <cell r="S108"/>
          <cell r="T108">
            <v>0</v>
          </cell>
          <cell r="U108">
            <v>5</v>
          </cell>
          <cell r="AE108" t="str">
            <v>04304-MONTE PATRIA</v>
          </cell>
          <cell r="AF108">
            <v>1</v>
          </cell>
          <cell r="AG108">
            <v>3</v>
          </cell>
          <cell r="AH108">
            <v>2</v>
          </cell>
          <cell r="AI108">
            <v>0</v>
          </cell>
          <cell r="AJ108">
            <v>3</v>
          </cell>
          <cell r="AK108">
            <v>4</v>
          </cell>
          <cell r="AL108">
            <v>5</v>
          </cell>
          <cell r="AM108">
            <v>1</v>
          </cell>
          <cell r="AN108">
            <v>2</v>
          </cell>
          <cell r="AO108">
            <v>2</v>
          </cell>
          <cell r="AP108">
            <v>0</v>
          </cell>
          <cell r="AQ108">
            <v>2</v>
          </cell>
          <cell r="AR108">
            <v>25</v>
          </cell>
        </row>
        <row r="109">
          <cell r="H109" t="str">
            <v>105722-CECOF SAN JOSE DE LA DEHESA</v>
          </cell>
          <cell r="I109"/>
          <cell r="J109">
            <v>0</v>
          </cell>
          <cell r="K109"/>
          <cell r="L109"/>
          <cell r="M109"/>
          <cell r="N109">
            <v>2</v>
          </cell>
          <cell r="O109"/>
          <cell r="P109">
            <v>1</v>
          </cell>
          <cell r="Q109"/>
          <cell r="R109">
            <v>1</v>
          </cell>
          <cell r="S109"/>
          <cell r="T109"/>
          <cell r="U109">
            <v>4</v>
          </cell>
          <cell r="AE109" t="str">
            <v>105307-CES. RURAL MONTE PATRIA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3</v>
          </cell>
          <cell r="AK109"/>
          <cell r="AL109">
            <v>3</v>
          </cell>
          <cell r="AM109">
            <v>1</v>
          </cell>
          <cell r="AN109">
            <v>0</v>
          </cell>
          <cell r="AO109"/>
          <cell r="AP109">
            <v>0</v>
          </cell>
          <cell r="AQ109">
            <v>0</v>
          </cell>
          <cell r="AR109">
            <v>7</v>
          </cell>
        </row>
        <row r="110">
          <cell r="H110" t="str">
            <v>105723-CECOF LIMARI</v>
          </cell>
          <cell r="I110"/>
          <cell r="J110">
            <v>0</v>
          </cell>
          <cell r="K110">
            <v>0</v>
          </cell>
          <cell r="L110"/>
          <cell r="M110"/>
          <cell r="N110"/>
          <cell r="O110">
            <v>0</v>
          </cell>
          <cell r="P110"/>
          <cell r="Q110"/>
          <cell r="R110"/>
          <cell r="S110"/>
          <cell r="T110">
            <v>0</v>
          </cell>
          <cell r="U110">
            <v>0</v>
          </cell>
          <cell r="AE110" t="str">
            <v>105311-CES. RURAL CHAÑARAL ALTO</v>
          </cell>
          <cell r="AF110">
            <v>0</v>
          </cell>
          <cell r="AG110">
            <v>1</v>
          </cell>
          <cell r="AH110">
            <v>1</v>
          </cell>
          <cell r="AI110"/>
          <cell r="AJ110"/>
          <cell r="AK110"/>
          <cell r="AL110">
            <v>1</v>
          </cell>
          <cell r="AM110">
            <v>0</v>
          </cell>
          <cell r="AN110">
            <v>2</v>
          </cell>
          <cell r="AO110"/>
          <cell r="AP110"/>
          <cell r="AQ110">
            <v>0</v>
          </cell>
          <cell r="AR110">
            <v>5</v>
          </cell>
        </row>
        <row r="111">
          <cell r="H111" t="str">
            <v>200258-CECOF LOS COPIHUES</v>
          </cell>
          <cell r="I111"/>
          <cell r="J111"/>
          <cell r="K111">
            <v>0</v>
          </cell>
          <cell r="L111"/>
          <cell r="M111"/>
          <cell r="N111"/>
          <cell r="O111">
            <v>3</v>
          </cell>
          <cell r="P111">
            <v>3</v>
          </cell>
          <cell r="Q111"/>
          <cell r="R111">
            <v>2</v>
          </cell>
          <cell r="S111">
            <v>0</v>
          </cell>
          <cell r="T111">
            <v>2</v>
          </cell>
          <cell r="U111">
            <v>10</v>
          </cell>
          <cell r="AE111" t="str">
            <v>105312-CES. RURAL CAREN</v>
          </cell>
          <cell r="AF111"/>
          <cell r="AG111">
            <v>2</v>
          </cell>
          <cell r="AH111">
            <v>0</v>
          </cell>
          <cell r="AI111">
            <v>0</v>
          </cell>
          <cell r="AJ111"/>
          <cell r="AK111">
            <v>0</v>
          </cell>
          <cell r="AL111">
            <v>1</v>
          </cell>
          <cell r="AM111">
            <v>0</v>
          </cell>
          <cell r="AN111"/>
          <cell r="AO111">
            <v>0</v>
          </cell>
          <cell r="AP111"/>
          <cell r="AQ111"/>
          <cell r="AR111">
            <v>3</v>
          </cell>
        </row>
        <row r="112">
          <cell r="H112" t="str">
            <v>200367-CECOF COLONIA LIMARÍ</v>
          </cell>
          <cell r="I112"/>
          <cell r="J112"/>
          <cell r="K112"/>
          <cell r="L112"/>
          <cell r="M112"/>
          <cell r="N112"/>
          <cell r="O112"/>
          <cell r="P112"/>
          <cell r="Q112"/>
          <cell r="R112">
            <v>2</v>
          </cell>
          <cell r="S112">
            <v>2</v>
          </cell>
          <cell r="T112">
            <v>6</v>
          </cell>
          <cell r="U112">
            <v>10</v>
          </cell>
          <cell r="AE112" t="str">
            <v>105318-CES. RURAL EL PALQUI</v>
          </cell>
          <cell r="AF112">
            <v>1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2</v>
          </cell>
          <cell r="AL112"/>
          <cell r="AM112"/>
          <cell r="AN112">
            <v>0</v>
          </cell>
          <cell r="AO112">
            <v>2</v>
          </cell>
          <cell r="AP112">
            <v>0</v>
          </cell>
          <cell r="AQ112">
            <v>1</v>
          </cell>
          <cell r="AR112">
            <v>6</v>
          </cell>
        </row>
        <row r="113">
          <cell r="H113" t="str">
            <v>04302-COMBARBALÁ</v>
          </cell>
          <cell r="I113">
            <v>3</v>
          </cell>
          <cell r="J113">
            <v>4</v>
          </cell>
          <cell r="K113">
            <v>2</v>
          </cell>
          <cell r="L113">
            <v>9</v>
          </cell>
          <cell r="M113">
            <v>6</v>
          </cell>
          <cell r="N113">
            <v>9</v>
          </cell>
          <cell r="O113">
            <v>19</v>
          </cell>
          <cell r="P113">
            <v>12</v>
          </cell>
          <cell r="Q113">
            <v>4</v>
          </cell>
          <cell r="R113">
            <v>9</v>
          </cell>
          <cell r="S113">
            <v>8</v>
          </cell>
          <cell r="T113">
            <v>5</v>
          </cell>
          <cell r="U113">
            <v>90</v>
          </cell>
          <cell r="AE113" t="str">
            <v>105428-P.S.R. HUATULAME</v>
          </cell>
          <cell r="AF113">
            <v>0</v>
          </cell>
          <cell r="AG113"/>
          <cell r="AH113"/>
          <cell r="AI113"/>
          <cell r="AJ113"/>
          <cell r="AK113"/>
          <cell r="AL113"/>
          <cell r="AM113"/>
          <cell r="AN113"/>
          <cell r="AO113"/>
          <cell r="AP113"/>
          <cell r="AQ113"/>
          <cell r="AR113">
            <v>0</v>
          </cell>
        </row>
        <row r="114">
          <cell r="H114" t="str">
            <v>105105-HOSPITAL COMBARBALA</v>
          </cell>
          <cell r="I114">
            <v>2</v>
          </cell>
          <cell r="J114">
            <v>2</v>
          </cell>
          <cell r="K114">
            <v>2</v>
          </cell>
          <cell r="L114">
            <v>7</v>
          </cell>
          <cell r="M114">
            <v>5</v>
          </cell>
          <cell r="N114">
            <v>7</v>
          </cell>
          <cell r="O114">
            <v>18</v>
          </cell>
          <cell r="P114">
            <v>7</v>
          </cell>
          <cell r="Q114">
            <v>4</v>
          </cell>
          <cell r="R114">
            <v>6</v>
          </cell>
          <cell r="S114">
            <v>8</v>
          </cell>
          <cell r="T114">
            <v>4</v>
          </cell>
          <cell r="U114">
            <v>72</v>
          </cell>
          <cell r="AE114" t="str">
            <v>105431-P.S.R. PEDREGAL</v>
          </cell>
          <cell r="AF114"/>
          <cell r="AG114"/>
          <cell r="AH114"/>
          <cell r="AI114"/>
          <cell r="AJ114"/>
          <cell r="AK114">
            <v>0</v>
          </cell>
          <cell r="AL114"/>
          <cell r="AM114"/>
          <cell r="AN114"/>
          <cell r="AO114"/>
          <cell r="AP114"/>
          <cell r="AQ114">
            <v>0</v>
          </cell>
          <cell r="AR114">
            <v>0</v>
          </cell>
        </row>
        <row r="115">
          <cell r="H115" t="str">
            <v>105434-P.S.R. SAN MARCOS</v>
          </cell>
          <cell r="I115"/>
          <cell r="J115">
            <v>1</v>
          </cell>
          <cell r="K115"/>
          <cell r="L115"/>
          <cell r="M115"/>
          <cell r="N115"/>
          <cell r="O115"/>
          <cell r="P115">
            <v>1</v>
          </cell>
          <cell r="Q115">
            <v>0</v>
          </cell>
          <cell r="R115">
            <v>1</v>
          </cell>
          <cell r="S115"/>
          <cell r="T115"/>
          <cell r="U115">
            <v>3</v>
          </cell>
          <cell r="AE115" t="str">
            <v>105432-P.S.R. RAPEL</v>
          </cell>
          <cell r="AF115"/>
          <cell r="AG115"/>
          <cell r="AH115">
            <v>1</v>
          </cell>
          <cell r="AI115"/>
          <cell r="AJ115"/>
          <cell r="AK115"/>
          <cell r="AL115"/>
          <cell r="AM115"/>
          <cell r="AN115"/>
          <cell r="AO115">
            <v>0</v>
          </cell>
          <cell r="AP115"/>
          <cell r="AQ115"/>
          <cell r="AR115">
            <v>1</v>
          </cell>
        </row>
        <row r="116">
          <cell r="H116" t="str">
            <v>105441-P.S.R. MANQUEHUA</v>
          </cell>
          <cell r="I116">
            <v>1</v>
          </cell>
          <cell r="J116">
            <v>1</v>
          </cell>
          <cell r="K116"/>
          <cell r="L116">
            <v>0</v>
          </cell>
          <cell r="M116">
            <v>1</v>
          </cell>
          <cell r="N116"/>
          <cell r="O116">
            <v>0</v>
          </cell>
          <cell r="P116"/>
          <cell r="Q116">
            <v>0</v>
          </cell>
          <cell r="R116"/>
          <cell r="S116">
            <v>0</v>
          </cell>
          <cell r="T116"/>
          <cell r="U116">
            <v>3</v>
          </cell>
          <cell r="AE116" t="str">
            <v>105435-P.S.R. TULAHUEN</v>
          </cell>
          <cell r="AF116">
            <v>0</v>
          </cell>
          <cell r="AG116"/>
          <cell r="AH116">
            <v>0</v>
          </cell>
          <cell r="AI116">
            <v>0</v>
          </cell>
          <cell r="AJ116">
            <v>0</v>
          </cell>
          <cell r="AK116">
            <v>1</v>
          </cell>
          <cell r="AL116"/>
          <cell r="AM116"/>
          <cell r="AN116"/>
          <cell r="AO116"/>
          <cell r="AP116"/>
          <cell r="AQ116"/>
          <cell r="AR116">
            <v>1</v>
          </cell>
        </row>
        <row r="117">
          <cell r="H117" t="str">
            <v xml:space="preserve">105459-P.S.R. BARRANCAS                </v>
          </cell>
          <cell r="I117"/>
          <cell r="J117"/>
          <cell r="K117"/>
          <cell r="L117"/>
          <cell r="M117"/>
          <cell r="N117"/>
          <cell r="O117"/>
          <cell r="P117"/>
          <cell r="Q117">
            <v>0</v>
          </cell>
          <cell r="R117"/>
          <cell r="S117"/>
          <cell r="T117"/>
          <cell r="U117">
            <v>0</v>
          </cell>
          <cell r="AE117" t="str">
            <v>105436-P.S.R. EL MAITEN</v>
          </cell>
          <cell r="AF117"/>
          <cell r="AG117"/>
          <cell r="AH117"/>
          <cell r="AI117">
            <v>0</v>
          </cell>
          <cell r="AJ117">
            <v>0</v>
          </cell>
          <cell r="AK117">
            <v>0</v>
          </cell>
          <cell r="AL117"/>
          <cell r="AM117"/>
          <cell r="AN117"/>
          <cell r="AO117"/>
          <cell r="AP117"/>
          <cell r="AQ117"/>
          <cell r="AR117">
            <v>0</v>
          </cell>
        </row>
        <row r="118">
          <cell r="H118" t="str">
            <v>105460-P.S.R. COGOTI 18</v>
          </cell>
          <cell r="I118"/>
          <cell r="J118"/>
          <cell r="K118"/>
          <cell r="L118"/>
          <cell r="M118"/>
          <cell r="N118">
            <v>1</v>
          </cell>
          <cell r="O118"/>
          <cell r="P118"/>
          <cell r="Q118"/>
          <cell r="R118">
            <v>1</v>
          </cell>
          <cell r="S118"/>
          <cell r="T118">
            <v>1</v>
          </cell>
          <cell r="U118">
            <v>3</v>
          </cell>
          <cell r="AE118" t="str">
            <v>105489-P.S.R. RAMADAS DE TULAHUEN</v>
          </cell>
          <cell r="AF118"/>
          <cell r="AG118"/>
          <cell r="AH118"/>
          <cell r="AI118"/>
          <cell r="AJ118"/>
          <cell r="AK118">
            <v>1</v>
          </cell>
          <cell r="AL118"/>
          <cell r="AM118"/>
          <cell r="AN118"/>
          <cell r="AO118"/>
          <cell r="AP118"/>
          <cell r="AQ118">
            <v>1</v>
          </cell>
          <cell r="AR118">
            <v>2</v>
          </cell>
        </row>
        <row r="119">
          <cell r="H119" t="str">
            <v>105461-P.S.R. EL HUACHO</v>
          </cell>
          <cell r="I119"/>
          <cell r="J119"/>
          <cell r="K119"/>
          <cell r="L119"/>
          <cell r="M119"/>
          <cell r="N119">
            <v>1</v>
          </cell>
          <cell r="O119"/>
          <cell r="P119"/>
          <cell r="Q119"/>
          <cell r="R119">
            <v>0</v>
          </cell>
          <cell r="S119"/>
          <cell r="T119"/>
          <cell r="U119">
            <v>1</v>
          </cell>
          <cell r="AE119" t="str">
            <v>04304-PUNITAQUI</v>
          </cell>
          <cell r="AF119">
            <v>2</v>
          </cell>
          <cell r="AG119">
            <v>0</v>
          </cell>
          <cell r="AH119">
            <v>1</v>
          </cell>
          <cell r="AI119">
            <v>1</v>
          </cell>
          <cell r="AJ119">
            <v>0</v>
          </cell>
          <cell r="AK119">
            <v>1</v>
          </cell>
          <cell r="AL119">
            <v>0</v>
          </cell>
          <cell r="AM119">
            <v>11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16</v>
          </cell>
        </row>
        <row r="120">
          <cell r="H120" t="str">
            <v>105462-P.S.R. EL SAUCE</v>
          </cell>
          <cell r="I120"/>
          <cell r="J120"/>
          <cell r="K120"/>
          <cell r="L120"/>
          <cell r="M120">
            <v>0</v>
          </cell>
          <cell r="N120"/>
          <cell r="O120">
            <v>0</v>
          </cell>
          <cell r="P120">
            <v>1</v>
          </cell>
          <cell r="Q120"/>
          <cell r="R120">
            <v>1</v>
          </cell>
          <cell r="S120"/>
          <cell r="T120">
            <v>0</v>
          </cell>
          <cell r="U120">
            <v>2</v>
          </cell>
          <cell r="AE120" t="str">
            <v>105308-CES. RURAL PUNITAQUI</v>
          </cell>
          <cell r="AF120">
            <v>2</v>
          </cell>
          <cell r="AG120">
            <v>0</v>
          </cell>
          <cell r="AH120">
            <v>0</v>
          </cell>
          <cell r="AI120">
            <v>0</v>
          </cell>
          <cell r="AJ120"/>
          <cell r="AK120">
            <v>1</v>
          </cell>
          <cell r="AL120">
            <v>0</v>
          </cell>
          <cell r="AM120">
            <v>11</v>
          </cell>
          <cell r="AN120">
            <v>0</v>
          </cell>
          <cell r="AO120"/>
          <cell r="AP120">
            <v>0</v>
          </cell>
          <cell r="AQ120">
            <v>0</v>
          </cell>
          <cell r="AR120">
            <v>14</v>
          </cell>
        </row>
        <row r="121">
          <cell r="H121" t="str">
            <v>105463-P.S.R. QUILITAPIA</v>
          </cell>
          <cell r="I121">
            <v>0</v>
          </cell>
          <cell r="J121">
            <v>0</v>
          </cell>
          <cell r="K121"/>
          <cell r="L121">
            <v>1</v>
          </cell>
          <cell r="M121"/>
          <cell r="N121">
            <v>0</v>
          </cell>
          <cell r="O121">
            <v>1</v>
          </cell>
          <cell r="P121">
            <v>2</v>
          </cell>
          <cell r="Q121">
            <v>0</v>
          </cell>
          <cell r="R121">
            <v>0</v>
          </cell>
          <cell r="S121"/>
          <cell r="T121">
            <v>0</v>
          </cell>
          <cell r="U121">
            <v>4</v>
          </cell>
          <cell r="AE121" t="str">
            <v>105440-P.S.R. DIVISADERO</v>
          </cell>
          <cell r="AF121">
            <v>0</v>
          </cell>
          <cell r="AG121">
            <v>0</v>
          </cell>
          <cell r="AH121">
            <v>1</v>
          </cell>
          <cell r="AI121">
            <v>1</v>
          </cell>
          <cell r="AJ121">
            <v>0</v>
          </cell>
          <cell r="AK121">
            <v>0</v>
          </cell>
          <cell r="AL121"/>
          <cell r="AM121">
            <v>0</v>
          </cell>
          <cell r="AN121"/>
          <cell r="AO121">
            <v>0</v>
          </cell>
          <cell r="AP121"/>
          <cell r="AQ121">
            <v>0</v>
          </cell>
          <cell r="AR121">
            <v>2</v>
          </cell>
        </row>
        <row r="122">
          <cell r="H122" t="str">
            <v>105464-P.S.R. LA LIGUA</v>
          </cell>
          <cell r="I122"/>
          <cell r="J122"/>
          <cell r="K122">
            <v>0</v>
          </cell>
          <cell r="L122"/>
          <cell r="M122"/>
          <cell r="N122"/>
          <cell r="O122"/>
          <cell r="P122"/>
          <cell r="Q122"/>
          <cell r="R122"/>
          <cell r="S122">
            <v>0</v>
          </cell>
          <cell r="T122"/>
          <cell r="U122">
            <v>0</v>
          </cell>
          <cell r="AE122" t="str">
            <v>04305-RIO HURTADO</v>
          </cell>
          <cell r="AF122"/>
          <cell r="AG122"/>
          <cell r="AH122">
            <v>0</v>
          </cell>
          <cell r="AI122"/>
          <cell r="AJ122">
            <v>0</v>
          </cell>
          <cell r="AK122"/>
          <cell r="AL122">
            <v>0</v>
          </cell>
          <cell r="AM122">
            <v>0</v>
          </cell>
          <cell r="AN122"/>
          <cell r="AO122">
            <v>0</v>
          </cell>
          <cell r="AP122">
            <v>1</v>
          </cell>
          <cell r="AQ122">
            <v>2</v>
          </cell>
          <cell r="AR122">
            <v>3</v>
          </cell>
        </row>
        <row r="123">
          <cell r="H123" t="str">
            <v>105465-P.S.R. RAMADILLA</v>
          </cell>
          <cell r="I123"/>
          <cell r="J123"/>
          <cell r="K123"/>
          <cell r="L123">
            <v>0</v>
          </cell>
          <cell r="M123">
            <v>0</v>
          </cell>
          <cell r="N123"/>
          <cell r="O123">
            <v>0</v>
          </cell>
          <cell r="P123"/>
          <cell r="Q123"/>
          <cell r="R123"/>
          <cell r="S123"/>
          <cell r="T123"/>
          <cell r="U123">
            <v>0</v>
          </cell>
          <cell r="AE123" t="str">
            <v>105310-CES. RURAL PICHASCA</v>
          </cell>
          <cell r="AF123"/>
          <cell r="AG123"/>
          <cell r="AH123">
            <v>0</v>
          </cell>
          <cell r="AI123"/>
          <cell r="AJ123"/>
          <cell r="AK123"/>
          <cell r="AL123"/>
          <cell r="AM123"/>
          <cell r="AN123"/>
          <cell r="AO123"/>
          <cell r="AP123"/>
          <cell r="AQ123">
            <v>1</v>
          </cell>
          <cell r="AR123">
            <v>1</v>
          </cell>
        </row>
        <row r="124">
          <cell r="H124" t="str">
            <v>105466-P.S.R. VALLE HERMOSO</v>
          </cell>
          <cell r="I124"/>
          <cell r="J124">
            <v>0</v>
          </cell>
          <cell r="K124"/>
          <cell r="L124">
            <v>1</v>
          </cell>
          <cell r="M124"/>
          <cell r="N124"/>
          <cell r="O124"/>
          <cell r="P124">
            <v>1</v>
          </cell>
          <cell r="Q124">
            <v>0</v>
          </cell>
          <cell r="R124">
            <v>0</v>
          </cell>
          <cell r="S124"/>
          <cell r="T124"/>
          <cell r="U124">
            <v>2</v>
          </cell>
          <cell r="AE124" t="str">
            <v>105409-P.S.R. EL CHAÑAR</v>
          </cell>
          <cell r="AF124"/>
          <cell r="AG124"/>
          <cell r="AH124"/>
          <cell r="AI124"/>
          <cell r="AJ124"/>
          <cell r="AK124"/>
          <cell r="AL124"/>
          <cell r="AM124"/>
          <cell r="AN124"/>
          <cell r="AO124"/>
          <cell r="AP124">
            <v>1</v>
          </cell>
          <cell r="AQ124"/>
          <cell r="AR124">
            <v>1</v>
          </cell>
        </row>
        <row r="125">
          <cell r="H125" t="str">
            <v>04304-MONTE PATRIA</v>
          </cell>
          <cell r="I125">
            <v>20</v>
          </cell>
          <cell r="J125">
            <v>14</v>
          </cell>
          <cell r="K125">
            <v>19</v>
          </cell>
          <cell r="L125">
            <v>7</v>
          </cell>
          <cell r="M125">
            <v>10</v>
          </cell>
          <cell r="N125">
            <v>9</v>
          </cell>
          <cell r="O125">
            <v>11</v>
          </cell>
          <cell r="P125">
            <v>13</v>
          </cell>
          <cell r="Q125">
            <v>7</v>
          </cell>
          <cell r="R125">
            <v>6</v>
          </cell>
          <cell r="S125">
            <v>4</v>
          </cell>
          <cell r="T125">
            <v>9</v>
          </cell>
          <cell r="U125">
            <v>129</v>
          </cell>
          <cell r="AE125" t="str">
            <v>105410-P.S.R. HURTADO</v>
          </cell>
          <cell r="AF125"/>
          <cell r="AG125"/>
          <cell r="AH125"/>
          <cell r="AI125"/>
          <cell r="AJ125"/>
          <cell r="AK125"/>
          <cell r="AL125">
            <v>0</v>
          </cell>
          <cell r="AM125"/>
          <cell r="AN125"/>
          <cell r="AO125"/>
          <cell r="AP125"/>
          <cell r="AQ125">
            <v>1</v>
          </cell>
          <cell r="AR125">
            <v>1</v>
          </cell>
        </row>
        <row r="126">
          <cell r="H126" t="str">
            <v>105307-CES. RURAL MONTE PATRIA</v>
          </cell>
          <cell r="I126">
            <v>12</v>
          </cell>
          <cell r="J126">
            <v>9</v>
          </cell>
          <cell r="K126">
            <v>12</v>
          </cell>
          <cell r="L126">
            <v>2</v>
          </cell>
          <cell r="M126">
            <v>4</v>
          </cell>
          <cell r="N126">
            <v>1</v>
          </cell>
          <cell r="O126">
            <v>7</v>
          </cell>
          <cell r="P126">
            <v>8</v>
          </cell>
          <cell r="Q126">
            <v>3</v>
          </cell>
          <cell r="R126">
            <v>3</v>
          </cell>
          <cell r="S126">
            <v>1</v>
          </cell>
          <cell r="T126">
            <v>4</v>
          </cell>
          <cell r="U126">
            <v>66</v>
          </cell>
          <cell r="AE126" t="str">
            <v>105413-P.S.R. SAMO ALTO</v>
          </cell>
          <cell r="AF126"/>
          <cell r="AG126"/>
          <cell r="AH126"/>
          <cell r="AI126"/>
          <cell r="AJ126"/>
          <cell r="AK126"/>
          <cell r="AL126"/>
          <cell r="AM126"/>
          <cell r="AN126"/>
          <cell r="AO126"/>
          <cell r="AP126"/>
          <cell r="AQ126">
            <v>0</v>
          </cell>
          <cell r="AR126">
            <v>0</v>
          </cell>
        </row>
        <row r="127">
          <cell r="H127" t="str">
            <v>105311-CES. RURAL CHAÑARAL ALTO</v>
          </cell>
          <cell r="I127">
            <v>0</v>
          </cell>
          <cell r="J127">
            <v>4</v>
          </cell>
          <cell r="K127">
            <v>0</v>
          </cell>
          <cell r="L127"/>
          <cell r="M127">
            <v>2</v>
          </cell>
          <cell r="N127">
            <v>1</v>
          </cell>
          <cell r="O127">
            <v>1</v>
          </cell>
          <cell r="P127">
            <v>1</v>
          </cell>
          <cell r="Q127">
            <v>1</v>
          </cell>
          <cell r="R127"/>
          <cell r="S127">
            <v>0</v>
          </cell>
          <cell r="T127">
            <v>2</v>
          </cell>
          <cell r="U127">
            <v>12</v>
          </cell>
          <cell r="AE127" t="str">
            <v>105414-P.S.R. SERON</v>
          </cell>
          <cell r="AF127"/>
          <cell r="AG127"/>
          <cell r="AH127"/>
          <cell r="AI127"/>
          <cell r="AJ127">
            <v>0</v>
          </cell>
          <cell r="AK127"/>
          <cell r="AL127"/>
          <cell r="AM127">
            <v>0</v>
          </cell>
          <cell r="AN127"/>
          <cell r="AO127">
            <v>0</v>
          </cell>
          <cell r="AP127"/>
          <cell r="AQ127">
            <v>0</v>
          </cell>
          <cell r="AR127">
            <v>0</v>
          </cell>
        </row>
        <row r="128">
          <cell r="H128" t="str">
            <v>105312-CES. RURAL CAREN</v>
          </cell>
          <cell r="I128">
            <v>3</v>
          </cell>
          <cell r="J128">
            <v>1</v>
          </cell>
          <cell r="K128">
            <v>1</v>
          </cell>
          <cell r="L128">
            <v>1</v>
          </cell>
          <cell r="M128">
            <v>1</v>
          </cell>
          <cell r="N128">
            <v>2</v>
          </cell>
          <cell r="O128">
            <v>1</v>
          </cell>
          <cell r="P128">
            <v>3</v>
          </cell>
          <cell r="Q128">
            <v>0</v>
          </cell>
          <cell r="R128">
            <v>1</v>
          </cell>
          <cell r="S128"/>
          <cell r="T128"/>
          <cell r="U128">
            <v>14</v>
          </cell>
          <cell r="AE128" t="str">
            <v>105503-P.S.R. TABAQUEROS</v>
          </cell>
          <cell r="AF128"/>
          <cell r="AG128"/>
          <cell r="AH128"/>
          <cell r="AI128"/>
          <cell r="AJ128"/>
          <cell r="AK128"/>
          <cell r="AL128"/>
          <cell r="AM128">
            <v>0</v>
          </cell>
          <cell r="AN128"/>
          <cell r="AO128"/>
          <cell r="AP128"/>
          <cell r="AQ128">
            <v>0</v>
          </cell>
          <cell r="AR128">
            <v>0</v>
          </cell>
        </row>
        <row r="129">
          <cell r="H129" t="str">
            <v>105318-CES. RURAL EL PALQUI</v>
          </cell>
          <cell r="I129">
            <v>4</v>
          </cell>
          <cell r="J129">
            <v>0</v>
          </cell>
          <cell r="K129">
            <v>5</v>
          </cell>
          <cell r="L129">
            <v>2</v>
          </cell>
          <cell r="M129">
            <v>2</v>
          </cell>
          <cell r="N129">
            <v>5</v>
          </cell>
          <cell r="O129">
            <v>1</v>
          </cell>
          <cell r="P129">
            <v>0</v>
          </cell>
          <cell r="Q129">
            <v>1</v>
          </cell>
          <cell r="R129">
            <v>0</v>
          </cell>
          <cell r="S129">
            <v>1</v>
          </cell>
          <cell r="T129">
            <v>3</v>
          </cell>
          <cell r="U129">
            <v>24</v>
          </cell>
          <cell r="AE129" t="str">
            <v>Total general</v>
          </cell>
          <cell r="AF129">
            <v>52</v>
          </cell>
          <cell r="AG129">
            <v>17</v>
          </cell>
          <cell r="AH129">
            <v>53</v>
          </cell>
          <cell r="AI129">
            <v>46</v>
          </cell>
          <cell r="AJ129">
            <v>86</v>
          </cell>
          <cell r="AK129">
            <v>159</v>
          </cell>
          <cell r="AL129">
            <v>64</v>
          </cell>
          <cell r="AM129">
            <v>101</v>
          </cell>
          <cell r="AN129">
            <v>70</v>
          </cell>
          <cell r="AO129">
            <v>90</v>
          </cell>
          <cell r="AP129">
            <v>106</v>
          </cell>
          <cell r="AQ129">
            <v>168</v>
          </cell>
          <cell r="AR129">
            <v>1012</v>
          </cell>
        </row>
        <row r="130">
          <cell r="H130" t="str">
            <v>105427-P.S.R. HACIENDA VALDIVIA</v>
          </cell>
          <cell r="I130">
            <v>0</v>
          </cell>
          <cell r="J130"/>
          <cell r="K130"/>
          <cell r="L130"/>
          <cell r="M130"/>
          <cell r="N130"/>
          <cell r="O130"/>
          <cell r="P130"/>
          <cell r="Q130"/>
          <cell r="R130"/>
          <cell r="S130">
            <v>0</v>
          </cell>
          <cell r="T130"/>
          <cell r="U130">
            <v>0</v>
          </cell>
        </row>
        <row r="131">
          <cell r="H131" t="str">
            <v>105428-P.S.R. HUATULAME</v>
          </cell>
          <cell r="I131"/>
          <cell r="J131"/>
          <cell r="K131">
            <v>0</v>
          </cell>
          <cell r="L131"/>
          <cell r="M131"/>
          <cell r="N131"/>
          <cell r="O131"/>
          <cell r="P131"/>
          <cell r="Q131"/>
          <cell r="R131"/>
          <cell r="S131">
            <v>2</v>
          </cell>
          <cell r="T131"/>
          <cell r="U131">
            <v>2</v>
          </cell>
        </row>
        <row r="132">
          <cell r="H132" t="str">
            <v>105431-P.S.R. PEDREGAL</v>
          </cell>
          <cell r="I132">
            <v>1</v>
          </cell>
          <cell r="J132"/>
          <cell r="K132"/>
          <cell r="L132"/>
          <cell r="M132">
            <v>1</v>
          </cell>
          <cell r="N132">
            <v>0</v>
          </cell>
          <cell r="O132"/>
          <cell r="P132"/>
          <cell r="Q132"/>
          <cell r="R132">
            <v>0</v>
          </cell>
          <cell r="S132"/>
          <cell r="T132"/>
          <cell r="U132">
            <v>2</v>
          </cell>
        </row>
        <row r="133">
          <cell r="H133" t="str">
            <v>105432-P.S.R. RAPEL</v>
          </cell>
          <cell r="I133"/>
          <cell r="J133"/>
          <cell r="K133"/>
          <cell r="L133">
            <v>0</v>
          </cell>
          <cell r="M133"/>
          <cell r="N133"/>
          <cell r="O133"/>
          <cell r="P133"/>
          <cell r="Q133"/>
          <cell r="R133"/>
          <cell r="S133"/>
          <cell r="T133"/>
          <cell r="U133">
            <v>0</v>
          </cell>
        </row>
        <row r="134">
          <cell r="H134" t="str">
            <v>105435-P.S.R. TULAHUEN</v>
          </cell>
          <cell r="I134">
            <v>0</v>
          </cell>
          <cell r="J134"/>
          <cell r="K134">
            <v>1</v>
          </cell>
          <cell r="L134">
            <v>1</v>
          </cell>
          <cell r="M134"/>
          <cell r="N134">
            <v>0</v>
          </cell>
          <cell r="O134"/>
          <cell r="P134">
            <v>0</v>
          </cell>
          <cell r="Q134">
            <v>2</v>
          </cell>
          <cell r="R134"/>
          <cell r="S134"/>
          <cell r="T134"/>
          <cell r="U134">
            <v>4</v>
          </cell>
        </row>
        <row r="135">
          <cell r="H135" t="str">
            <v>105436-P.S.R. EL MAITEN</v>
          </cell>
          <cell r="I135">
            <v>0</v>
          </cell>
          <cell r="J135"/>
          <cell r="K135"/>
          <cell r="L135">
            <v>1</v>
          </cell>
          <cell r="M135"/>
          <cell r="N135"/>
          <cell r="O135"/>
          <cell r="P135"/>
          <cell r="Q135">
            <v>0</v>
          </cell>
          <cell r="R135"/>
          <cell r="S135"/>
          <cell r="T135"/>
          <cell r="U135">
            <v>1</v>
          </cell>
        </row>
        <row r="136">
          <cell r="H136" t="str">
            <v>105489-P.S.R. RAMADAS DE TULAHUEN</v>
          </cell>
          <cell r="I136"/>
          <cell r="J136"/>
          <cell r="K136">
            <v>0</v>
          </cell>
          <cell r="L136"/>
          <cell r="M136"/>
          <cell r="N136">
            <v>0</v>
          </cell>
          <cell r="O136">
            <v>1</v>
          </cell>
          <cell r="P136">
            <v>1</v>
          </cell>
          <cell r="Q136"/>
          <cell r="R136">
            <v>2</v>
          </cell>
          <cell r="S136">
            <v>0</v>
          </cell>
          <cell r="T136"/>
          <cell r="U136">
            <v>4</v>
          </cell>
        </row>
        <row r="137">
          <cell r="H137" t="str">
            <v>04304-PUNITAQUI</v>
          </cell>
          <cell r="I137">
            <v>12</v>
          </cell>
          <cell r="J137">
            <v>6</v>
          </cell>
          <cell r="K137">
            <v>15</v>
          </cell>
          <cell r="L137">
            <v>16</v>
          </cell>
          <cell r="M137">
            <v>8</v>
          </cell>
          <cell r="N137">
            <v>13</v>
          </cell>
          <cell r="O137">
            <v>6</v>
          </cell>
          <cell r="P137">
            <v>14</v>
          </cell>
          <cell r="Q137">
            <v>9</v>
          </cell>
          <cell r="R137">
            <v>10</v>
          </cell>
          <cell r="S137">
            <v>4</v>
          </cell>
          <cell r="T137">
            <v>5</v>
          </cell>
          <cell r="U137">
            <v>118</v>
          </cell>
        </row>
        <row r="138">
          <cell r="H138" t="str">
            <v>105308-CES. RURAL PUNITAQUI</v>
          </cell>
          <cell r="I138">
            <v>12</v>
          </cell>
          <cell r="J138">
            <v>6</v>
          </cell>
          <cell r="K138">
            <v>13</v>
          </cell>
          <cell r="L138">
            <v>16</v>
          </cell>
          <cell r="M138">
            <v>7</v>
          </cell>
          <cell r="N138">
            <v>13</v>
          </cell>
          <cell r="O138">
            <v>6</v>
          </cell>
          <cell r="P138">
            <v>7</v>
          </cell>
          <cell r="Q138">
            <v>9</v>
          </cell>
          <cell r="R138">
            <v>9</v>
          </cell>
          <cell r="S138">
            <v>4</v>
          </cell>
          <cell r="T138">
            <v>5</v>
          </cell>
          <cell r="U138">
            <v>107</v>
          </cell>
        </row>
        <row r="139">
          <cell r="H139" t="str">
            <v>105440-P.S.R. DIVISADERO</v>
          </cell>
          <cell r="I139"/>
          <cell r="J139"/>
          <cell r="K139">
            <v>2</v>
          </cell>
          <cell r="L139"/>
          <cell r="M139">
            <v>1</v>
          </cell>
          <cell r="N139">
            <v>0</v>
          </cell>
          <cell r="O139">
            <v>0</v>
          </cell>
          <cell r="P139">
            <v>7</v>
          </cell>
          <cell r="Q139">
            <v>0</v>
          </cell>
          <cell r="R139">
            <v>1</v>
          </cell>
          <cell r="S139">
            <v>0</v>
          </cell>
          <cell r="T139">
            <v>0</v>
          </cell>
          <cell r="U139">
            <v>11</v>
          </cell>
        </row>
        <row r="140">
          <cell r="H140" t="str">
            <v xml:space="preserve">105508-P.S.R. EL PARRAL DE QUILES  </v>
          </cell>
          <cell r="I140"/>
          <cell r="J140"/>
          <cell r="K140"/>
          <cell r="L140"/>
          <cell r="M140"/>
          <cell r="N140"/>
          <cell r="O140"/>
          <cell r="P140">
            <v>0</v>
          </cell>
          <cell r="Q140"/>
          <cell r="R140"/>
          <cell r="S140"/>
          <cell r="T140"/>
          <cell r="U140">
            <v>0</v>
          </cell>
        </row>
        <row r="141">
          <cell r="H141" t="str">
            <v>04305-RIO HURTADO</v>
          </cell>
          <cell r="I141">
            <v>0</v>
          </cell>
          <cell r="J141">
            <v>1</v>
          </cell>
          <cell r="K141">
            <v>1</v>
          </cell>
          <cell r="L141">
            <v>0</v>
          </cell>
          <cell r="M141">
            <v>0</v>
          </cell>
          <cell r="N141"/>
          <cell r="O141">
            <v>1</v>
          </cell>
          <cell r="P141">
            <v>1</v>
          </cell>
          <cell r="Q141">
            <v>0</v>
          </cell>
          <cell r="R141">
            <v>0</v>
          </cell>
          <cell r="S141">
            <v>1</v>
          </cell>
          <cell r="T141">
            <v>6</v>
          </cell>
          <cell r="U141">
            <v>11</v>
          </cell>
        </row>
        <row r="142">
          <cell r="H142" t="str">
            <v>105310-CES. RURAL PICHASCA</v>
          </cell>
          <cell r="I142">
            <v>0</v>
          </cell>
          <cell r="J142"/>
          <cell r="K142">
            <v>0</v>
          </cell>
          <cell r="L142">
            <v>0</v>
          </cell>
          <cell r="M142"/>
          <cell r="N142"/>
          <cell r="O142">
            <v>1</v>
          </cell>
          <cell r="P142">
            <v>1</v>
          </cell>
          <cell r="Q142"/>
          <cell r="R142">
            <v>0</v>
          </cell>
          <cell r="S142">
            <v>1</v>
          </cell>
          <cell r="T142">
            <v>4</v>
          </cell>
          <cell r="U142">
            <v>7</v>
          </cell>
        </row>
        <row r="143">
          <cell r="H143" t="str">
            <v>105409-P.S.R. EL CHAÑAR</v>
          </cell>
          <cell r="I143"/>
          <cell r="J143"/>
          <cell r="K143"/>
          <cell r="L143"/>
          <cell r="M143"/>
          <cell r="N143"/>
          <cell r="O143">
            <v>0</v>
          </cell>
          <cell r="P143"/>
          <cell r="Q143">
            <v>0</v>
          </cell>
          <cell r="R143"/>
          <cell r="S143"/>
          <cell r="T143"/>
          <cell r="U143">
            <v>0</v>
          </cell>
        </row>
        <row r="144">
          <cell r="H144" t="str">
            <v>105410-P.S.R. HURTADO</v>
          </cell>
          <cell r="I144"/>
          <cell r="J144">
            <v>0</v>
          </cell>
          <cell r="K144"/>
          <cell r="L144"/>
          <cell r="M144"/>
          <cell r="N144"/>
          <cell r="O144"/>
          <cell r="P144"/>
          <cell r="Q144"/>
          <cell r="R144">
            <v>0</v>
          </cell>
          <cell r="S144"/>
          <cell r="T144">
            <v>1</v>
          </cell>
          <cell r="U144">
            <v>1</v>
          </cell>
        </row>
        <row r="145">
          <cell r="H145" t="str">
            <v>105411-P.S.R. LAS BREAS</v>
          </cell>
          <cell r="I145"/>
          <cell r="J145"/>
          <cell r="K145"/>
          <cell r="L145"/>
          <cell r="M145"/>
          <cell r="N145"/>
          <cell r="O145">
            <v>0</v>
          </cell>
          <cell r="P145"/>
          <cell r="Q145"/>
          <cell r="R145"/>
          <cell r="S145">
            <v>0</v>
          </cell>
          <cell r="T145">
            <v>0</v>
          </cell>
          <cell r="U145">
            <v>0</v>
          </cell>
        </row>
        <row r="146">
          <cell r="H146" t="str">
            <v>105413-P.S.R. SAMO ALTO</v>
          </cell>
          <cell r="I146"/>
          <cell r="J146"/>
          <cell r="K146">
            <v>1</v>
          </cell>
          <cell r="L146"/>
          <cell r="M146"/>
          <cell r="N146"/>
          <cell r="O146">
            <v>0</v>
          </cell>
          <cell r="P146"/>
          <cell r="Q146">
            <v>0</v>
          </cell>
          <cell r="R146"/>
          <cell r="S146">
            <v>0</v>
          </cell>
          <cell r="T146">
            <v>0</v>
          </cell>
          <cell r="U146">
            <v>1</v>
          </cell>
        </row>
        <row r="147">
          <cell r="H147" t="str">
            <v>105414-P.S.R. SERON</v>
          </cell>
          <cell r="I147"/>
          <cell r="J147">
            <v>1</v>
          </cell>
          <cell r="K147">
            <v>0</v>
          </cell>
          <cell r="L147"/>
          <cell r="M147">
            <v>0</v>
          </cell>
          <cell r="N147"/>
          <cell r="O147">
            <v>0</v>
          </cell>
          <cell r="P147">
            <v>0</v>
          </cell>
          <cell r="Q147"/>
          <cell r="R147"/>
          <cell r="S147"/>
          <cell r="T147">
            <v>0</v>
          </cell>
          <cell r="U147">
            <v>1</v>
          </cell>
        </row>
        <row r="148">
          <cell r="H148" t="str">
            <v>105503-P.S.R. TABAQUEROS</v>
          </cell>
          <cell r="I148"/>
          <cell r="J148"/>
          <cell r="K148"/>
          <cell r="L148"/>
          <cell r="M148"/>
          <cell r="N148"/>
          <cell r="O148"/>
          <cell r="P148">
            <v>0</v>
          </cell>
          <cell r="Q148"/>
          <cell r="R148"/>
          <cell r="S148"/>
          <cell r="T148">
            <v>1</v>
          </cell>
          <cell r="U148">
            <v>1</v>
          </cell>
        </row>
        <row r="149">
          <cell r="H149" t="str">
            <v>Total general</v>
          </cell>
          <cell r="I149">
            <v>287</v>
          </cell>
          <cell r="J149">
            <v>241</v>
          </cell>
          <cell r="K149">
            <v>310</v>
          </cell>
          <cell r="L149">
            <v>250</v>
          </cell>
          <cell r="M149">
            <v>304</v>
          </cell>
          <cell r="N149">
            <v>257</v>
          </cell>
          <cell r="O149">
            <v>346</v>
          </cell>
          <cell r="P149">
            <v>348</v>
          </cell>
          <cell r="Q149">
            <v>215</v>
          </cell>
          <cell r="R149">
            <v>288</v>
          </cell>
          <cell r="S149">
            <v>240</v>
          </cell>
          <cell r="T149">
            <v>189</v>
          </cell>
          <cell r="U149">
            <v>3275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585</v>
          </cell>
          <cell r="J5">
            <v>551</v>
          </cell>
          <cell r="K5">
            <v>1162</v>
          </cell>
          <cell r="L5">
            <v>641</v>
          </cell>
          <cell r="M5">
            <v>690</v>
          </cell>
          <cell r="N5">
            <v>872</v>
          </cell>
          <cell r="O5">
            <v>571</v>
          </cell>
          <cell r="P5">
            <v>635</v>
          </cell>
          <cell r="Q5">
            <v>503</v>
          </cell>
          <cell r="R5">
            <v>1172</v>
          </cell>
          <cell r="S5">
            <v>832</v>
          </cell>
          <cell r="T5">
            <v>730</v>
          </cell>
          <cell r="U5">
            <v>8944</v>
          </cell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34</v>
          </cell>
          <cell r="Q6">
            <v>123</v>
          </cell>
          <cell r="R6">
            <v>258</v>
          </cell>
          <cell r="S6">
            <v>188</v>
          </cell>
          <cell r="T6">
            <v>173</v>
          </cell>
          <cell r="U6">
            <v>1781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108</v>
          </cell>
          <cell r="Q7">
            <v>72</v>
          </cell>
          <cell r="R7">
            <v>114</v>
          </cell>
          <cell r="S7">
            <v>113</v>
          </cell>
          <cell r="T7">
            <v>146</v>
          </cell>
          <cell r="U7">
            <v>1338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94</v>
          </cell>
          <cell r="Q8">
            <v>71</v>
          </cell>
          <cell r="R8">
            <v>195</v>
          </cell>
          <cell r="S8">
            <v>151</v>
          </cell>
          <cell r="T8">
            <v>61</v>
          </cell>
          <cell r="U8">
            <v>1319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199</v>
          </cell>
          <cell r="Q9">
            <v>34</v>
          </cell>
          <cell r="R9">
            <v>341</v>
          </cell>
          <cell r="S9">
            <v>183</v>
          </cell>
          <cell r="T9">
            <v>218</v>
          </cell>
          <cell r="U9">
            <v>2027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66</v>
          </cell>
          <cell r="Q10">
            <v>105</v>
          </cell>
          <cell r="R10">
            <v>148</v>
          </cell>
          <cell r="S10">
            <v>75</v>
          </cell>
          <cell r="T10">
            <v>61</v>
          </cell>
          <cell r="U10">
            <v>1093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62</v>
          </cell>
          <cell r="Q11">
            <v>48</v>
          </cell>
          <cell r="R11">
            <v>37</v>
          </cell>
          <cell r="S11">
            <v>62</v>
          </cell>
          <cell r="T11">
            <v>15</v>
          </cell>
          <cell r="U11">
            <v>499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23</v>
          </cell>
          <cell r="P12">
            <v>27</v>
          </cell>
          <cell r="Q12">
            <v>15</v>
          </cell>
          <cell r="R12">
            <v>38</v>
          </cell>
          <cell r="S12">
            <v>25</v>
          </cell>
          <cell r="T12">
            <v>21</v>
          </cell>
          <cell r="U12">
            <v>375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1</v>
          </cell>
          <cell r="Q13">
            <v>8</v>
          </cell>
          <cell r="R13">
            <v>2</v>
          </cell>
          <cell r="S13">
            <v>2</v>
          </cell>
          <cell r="T13">
            <v>5</v>
          </cell>
          <cell r="U13">
            <v>75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1</v>
          </cell>
          <cell r="Q14">
            <v>2</v>
          </cell>
          <cell r="R14">
            <v>1</v>
          </cell>
          <cell r="S14">
            <v>14</v>
          </cell>
          <cell r="T14">
            <v>4</v>
          </cell>
          <cell r="U14">
            <v>85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P15"/>
          <cell r="Q15">
            <v>1</v>
          </cell>
          <cell r="R15"/>
          <cell r="S15">
            <v>4</v>
          </cell>
          <cell r="T15">
            <v>0</v>
          </cell>
          <cell r="U15">
            <v>34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15</v>
          </cell>
          <cell r="Q16">
            <v>15</v>
          </cell>
          <cell r="R16">
            <v>21</v>
          </cell>
          <cell r="S16">
            <v>2</v>
          </cell>
          <cell r="T16">
            <v>12</v>
          </cell>
          <cell r="U16">
            <v>166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9</v>
          </cell>
          <cell r="Q17">
            <v>2</v>
          </cell>
          <cell r="R17">
            <v>2</v>
          </cell>
          <cell r="S17">
            <v>4</v>
          </cell>
          <cell r="T17">
            <v>5</v>
          </cell>
          <cell r="U17">
            <v>38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19</v>
          </cell>
          <cell r="Q18">
            <v>7</v>
          </cell>
          <cell r="R18">
            <v>15</v>
          </cell>
          <cell r="S18">
            <v>7</v>
          </cell>
          <cell r="T18">
            <v>9</v>
          </cell>
          <cell r="U18">
            <v>112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2</v>
          </cell>
          <cell r="T19">
            <v>0</v>
          </cell>
          <cell r="U19">
            <v>2</v>
          </cell>
        </row>
        <row r="20">
          <cell r="H20" t="str">
            <v>04102-COQUIMBO</v>
          </cell>
          <cell r="I20">
            <v>894</v>
          </cell>
          <cell r="J20">
            <v>857</v>
          </cell>
          <cell r="K20">
            <v>1039</v>
          </cell>
          <cell r="L20">
            <v>662</v>
          </cell>
          <cell r="M20">
            <v>954</v>
          </cell>
          <cell r="N20">
            <v>928</v>
          </cell>
          <cell r="O20">
            <v>879</v>
          </cell>
          <cell r="P20">
            <v>938</v>
          </cell>
          <cell r="Q20">
            <v>756</v>
          </cell>
          <cell r="R20">
            <v>901</v>
          </cell>
          <cell r="S20">
            <v>806</v>
          </cell>
          <cell r="T20">
            <v>719</v>
          </cell>
          <cell r="U20">
            <v>10333</v>
          </cell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240</v>
          </cell>
          <cell r="Q21">
            <v>177</v>
          </cell>
          <cell r="R21">
            <v>226</v>
          </cell>
          <cell r="S21">
            <v>208</v>
          </cell>
          <cell r="T21">
            <v>159</v>
          </cell>
          <cell r="U21">
            <v>1856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115</v>
          </cell>
          <cell r="Q22">
            <v>63</v>
          </cell>
          <cell r="R22">
            <v>116</v>
          </cell>
          <cell r="S22">
            <v>139</v>
          </cell>
          <cell r="T22">
            <v>48</v>
          </cell>
          <cell r="U22">
            <v>1518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210</v>
          </cell>
          <cell r="Q23">
            <v>171</v>
          </cell>
          <cell r="R23">
            <v>208</v>
          </cell>
          <cell r="S23">
            <v>140</v>
          </cell>
          <cell r="T23">
            <v>136</v>
          </cell>
          <cell r="U23">
            <v>2569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34</v>
          </cell>
          <cell r="Q24">
            <v>29</v>
          </cell>
          <cell r="R24">
            <v>36</v>
          </cell>
          <cell r="S24">
            <v>37</v>
          </cell>
          <cell r="T24">
            <v>23</v>
          </cell>
          <cell r="U24">
            <v>336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273</v>
          </cell>
          <cell r="Q25">
            <v>257</v>
          </cell>
          <cell r="R25">
            <v>247</v>
          </cell>
          <cell r="S25">
            <v>193</v>
          </cell>
          <cell r="T25">
            <v>281</v>
          </cell>
          <cell r="U25">
            <v>3361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2</v>
          </cell>
          <cell r="Q26">
            <v>2</v>
          </cell>
          <cell r="R26">
            <v>1</v>
          </cell>
          <cell r="S26">
            <v>1</v>
          </cell>
          <cell r="T26">
            <v>3</v>
          </cell>
          <cell r="U26">
            <v>26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0</v>
          </cell>
          <cell r="Q27">
            <v>8</v>
          </cell>
          <cell r="R27">
            <v>13</v>
          </cell>
          <cell r="S27">
            <v>11</v>
          </cell>
          <cell r="T27">
            <v>10</v>
          </cell>
          <cell r="U27">
            <v>96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20</v>
          </cell>
          <cell r="P28">
            <v>45</v>
          </cell>
          <cell r="Q28">
            <v>31</v>
          </cell>
          <cell r="R28">
            <v>34</v>
          </cell>
          <cell r="S28">
            <v>50</v>
          </cell>
          <cell r="T28">
            <v>37</v>
          </cell>
          <cell r="U28">
            <v>385</v>
          </cell>
        </row>
        <row r="29">
          <cell r="H29" t="str">
            <v>105407-P.S.R. TAMBILLOS</v>
          </cell>
          <cell r="I29"/>
          <cell r="J29"/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8</v>
          </cell>
          <cell r="Q29">
            <v>12</v>
          </cell>
          <cell r="R29">
            <v>11</v>
          </cell>
          <cell r="S29">
            <v>13</v>
          </cell>
          <cell r="T29">
            <v>2</v>
          </cell>
          <cell r="U29">
            <v>68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</v>
          </cell>
          <cell r="Q30">
            <v>0</v>
          </cell>
          <cell r="R30">
            <v>0</v>
          </cell>
          <cell r="S30">
            <v>2</v>
          </cell>
          <cell r="T30">
            <v>13</v>
          </cell>
          <cell r="U30">
            <v>27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10</v>
          </cell>
          <cell r="Q31">
            <v>6</v>
          </cell>
          <cell r="R31">
            <v>9</v>
          </cell>
          <cell r="S31">
            <v>12</v>
          </cell>
          <cell r="T31">
            <v>7</v>
          </cell>
          <cell r="U31">
            <v>91</v>
          </cell>
        </row>
        <row r="32">
          <cell r="H32" t="str">
            <v>04103-ANDACOLLO</v>
          </cell>
          <cell r="I32">
            <v>51</v>
          </cell>
          <cell r="J32">
            <v>47</v>
          </cell>
          <cell r="K32">
            <v>51</v>
          </cell>
          <cell r="L32">
            <v>32</v>
          </cell>
          <cell r="M32">
            <v>52</v>
          </cell>
          <cell r="N32">
            <v>204</v>
          </cell>
          <cell r="O32">
            <v>89</v>
          </cell>
          <cell r="P32">
            <v>57</v>
          </cell>
          <cell r="Q32">
            <v>63</v>
          </cell>
          <cell r="R32">
            <v>66</v>
          </cell>
          <cell r="S32">
            <v>67</v>
          </cell>
          <cell r="T32">
            <v>46</v>
          </cell>
          <cell r="U32">
            <v>825</v>
          </cell>
        </row>
        <row r="33">
          <cell r="H33" t="str">
            <v>105106-HOSPITAL ANDACOLLO</v>
          </cell>
          <cell r="I33">
            <v>51</v>
          </cell>
          <cell r="J33">
            <v>47</v>
          </cell>
          <cell r="K33">
            <v>51</v>
          </cell>
          <cell r="L33">
            <v>32</v>
          </cell>
          <cell r="M33">
            <v>52</v>
          </cell>
          <cell r="N33">
            <v>204</v>
          </cell>
          <cell r="O33">
            <v>89</v>
          </cell>
          <cell r="P33">
            <v>57</v>
          </cell>
          <cell r="Q33">
            <v>63</v>
          </cell>
          <cell r="R33">
            <v>66</v>
          </cell>
          <cell r="S33">
            <v>67</v>
          </cell>
          <cell r="T33">
            <v>46</v>
          </cell>
          <cell r="U33">
            <v>825</v>
          </cell>
        </row>
        <row r="34">
          <cell r="H34" t="str">
            <v>04104-LA HIGUERA</v>
          </cell>
          <cell r="I34">
            <v>0</v>
          </cell>
          <cell r="J34"/>
          <cell r="K34"/>
          <cell r="L34">
            <v>3</v>
          </cell>
          <cell r="M34">
            <v>14</v>
          </cell>
          <cell r="N34">
            <v>5</v>
          </cell>
          <cell r="O34">
            <v>14</v>
          </cell>
          <cell r="P34">
            <v>20</v>
          </cell>
          <cell r="Q34">
            <v>9</v>
          </cell>
          <cell r="R34">
            <v>42</v>
          </cell>
          <cell r="S34">
            <v>15</v>
          </cell>
          <cell r="T34">
            <v>8</v>
          </cell>
          <cell r="U34">
            <v>130</v>
          </cell>
        </row>
        <row r="35">
          <cell r="H35" t="str">
            <v>105314-CES. LA HIGUERA</v>
          </cell>
          <cell r="I35"/>
          <cell r="J35"/>
          <cell r="K35"/>
          <cell r="L35"/>
          <cell r="M35">
            <v>2</v>
          </cell>
          <cell r="N35">
            <v>0</v>
          </cell>
          <cell r="O35">
            <v>3</v>
          </cell>
          <cell r="P35">
            <v>0</v>
          </cell>
          <cell r="Q35">
            <v>1</v>
          </cell>
          <cell r="R35">
            <v>9</v>
          </cell>
          <cell r="S35">
            <v>1</v>
          </cell>
          <cell r="T35">
            <v>1</v>
          </cell>
          <cell r="U35">
            <v>17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2</v>
          </cell>
          <cell r="M36">
            <v>1</v>
          </cell>
          <cell r="N36">
            <v>3</v>
          </cell>
          <cell r="O36">
            <v>7</v>
          </cell>
          <cell r="P36">
            <v>2</v>
          </cell>
          <cell r="Q36">
            <v>5</v>
          </cell>
          <cell r="R36">
            <v>16</v>
          </cell>
          <cell r="S36">
            <v>3</v>
          </cell>
          <cell r="T36">
            <v>4</v>
          </cell>
          <cell r="U36">
            <v>43</v>
          </cell>
        </row>
        <row r="37">
          <cell r="H37" t="str">
            <v>105505-P.S.R. LOS CHOROS</v>
          </cell>
          <cell r="I37"/>
          <cell r="J37"/>
          <cell r="K37"/>
          <cell r="L37">
            <v>1</v>
          </cell>
          <cell r="M37">
            <v>3</v>
          </cell>
          <cell r="N37">
            <v>1</v>
          </cell>
          <cell r="O37">
            <v>1</v>
          </cell>
          <cell r="P37">
            <v>12</v>
          </cell>
          <cell r="Q37">
            <v>1</v>
          </cell>
          <cell r="R37">
            <v>12</v>
          </cell>
          <cell r="S37">
            <v>3</v>
          </cell>
          <cell r="T37">
            <v>1</v>
          </cell>
          <cell r="U37">
            <v>35</v>
          </cell>
        </row>
        <row r="38">
          <cell r="H38" t="str">
            <v>105506-P.S.R. EL TRAPICHE</v>
          </cell>
          <cell r="I38">
            <v>0</v>
          </cell>
          <cell r="J38"/>
          <cell r="K38"/>
          <cell r="L38"/>
          <cell r="M38">
            <v>8</v>
          </cell>
          <cell r="N38">
            <v>1</v>
          </cell>
          <cell r="O38">
            <v>3</v>
          </cell>
          <cell r="P38">
            <v>6</v>
          </cell>
          <cell r="Q38">
            <v>2</v>
          </cell>
          <cell r="R38">
            <v>5</v>
          </cell>
          <cell r="S38">
            <v>8</v>
          </cell>
          <cell r="T38">
            <v>2</v>
          </cell>
          <cell r="U38">
            <v>35</v>
          </cell>
        </row>
        <row r="39">
          <cell r="H39" t="str">
            <v>04105-PAIHUANO</v>
          </cell>
          <cell r="I39">
            <v>9</v>
          </cell>
          <cell r="J39">
            <v>11</v>
          </cell>
          <cell r="K39">
            <v>7</v>
          </cell>
          <cell r="L39">
            <v>26</v>
          </cell>
          <cell r="M39">
            <v>28</v>
          </cell>
          <cell r="N39">
            <v>44</v>
          </cell>
          <cell r="O39">
            <v>20</v>
          </cell>
          <cell r="P39">
            <v>33</v>
          </cell>
          <cell r="Q39">
            <v>27</v>
          </cell>
          <cell r="R39">
            <v>34</v>
          </cell>
          <cell r="S39">
            <v>28</v>
          </cell>
          <cell r="T39">
            <v>37</v>
          </cell>
          <cell r="U39">
            <v>304</v>
          </cell>
        </row>
        <row r="40">
          <cell r="H40" t="str">
            <v>105306-CES. PAIHUANO</v>
          </cell>
          <cell r="I40">
            <v>8</v>
          </cell>
          <cell r="J40">
            <v>10</v>
          </cell>
          <cell r="K40">
            <v>7</v>
          </cell>
          <cell r="L40">
            <v>11</v>
          </cell>
          <cell r="M40">
            <v>15</v>
          </cell>
          <cell r="N40">
            <v>13</v>
          </cell>
          <cell r="O40">
            <v>7</v>
          </cell>
          <cell r="P40">
            <v>13</v>
          </cell>
          <cell r="Q40">
            <v>9</v>
          </cell>
          <cell r="R40">
            <v>18</v>
          </cell>
          <cell r="S40">
            <v>16</v>
          </cell>
          <cell r="T40">
            <v>17</v>
          </cell>
          <cell r="U40">
            <v>144</v>
          </cell>
        </row>
        <row r="41">
          <cell r="H41" t="str">
            <v>105475-P.S.R. HORCON</v>
          </cell>
          <cell r="I41">
            <v>1</v>
          </cell>
          <cell r="J41"/>
          <cell r="K41">
            <v>0</v>
          </cell>
          <cell r="L41">
            <v>2</v>
          </cell>
          <cell r="M41">
            <v>7</v>
          </cell>
          <cell r="N41">
            <v>13</v>
          </cell>
          <cell r="O41"/>
          <cell r="P41">
            <v>11</v>
          </cell>
          <cell r="Q41">
            <v>6</v>
          </cell>
          <cell r="R41">
            <v>4</v>
          </cell>
          <cell r="S41">
            <v>5</v>
          </cell>
          <cell r="T41"/>
          <cell r="U41">
            <v>49</v>
          </cell>
        </row>
        <row r="42">
          <cell r="H42" t="str">
            <v>105476-P.S.R. MONTE GRANDE</v>
          </cell>
          <cell r="I42"/>
          <cell r="J42"/>
          <cell r="K42"/>
          <cell r="L42">
            <v>1</v>
          </cell>
          <cell r="M42">
            <v>2</v>
          </cell>
          <cell r="N42">
            <v>1</v>
          </cell>
          <cell r="O42">
            <v>5</v>
          </cell>
          <cell r="P42">
            <v>3</v>
          </cell>
          <cell r="Q42"/>
          <cell r="R42">
            <v>1</v>
          </cell>
          <cell r="S42">
            <v>1</v>
          </cell>
          <cell r="T42">
            <v>2</v>
          </cell>
          <cell r="U42">
            <v>16</v>
          </cell>
        </row>
        <row r="43">
          <cell r="H43" t="str">
            <v>105477-P.S.R. PISCO ELQUI</v>
          </cell>
          <cell r="I43"/>
          <cell r="J43">
            <v>1</v>
          </cell>
          <cell r="K43"/>
          <cell r="L43">
            <v>12</v>
          </cell>
          <cell r="M43">
            <v>4</v>
          </cell>
          <cell r="N43">
            <v>17</v>
          </cell>
          <cell r="O43">
            <v>8</v>
          </cell>
          <cell r="P43">
            <v>6</v>
          </cell>
          <cell r="Q43">
            <v>12</v>
          </cell>
          <cell r="R43">
            <v>11</v>
          </cell>
          <cell r="S43">
            <v>6</v>
          </cell>
          <cell r="T43">
            <v>18</v>
          </cell>
          <cell r="U43">
            <v>95</v>
          </cell>
        </row>
        <row r="44">
          <cell r="H44" t="str">
            <v>04106-VICUÑA</v>
          </cell>
          <cell r="I44">
            <v>162</v>
          </cell>
          <cell r="J44">
            <v>54</v>
          </cell>
          <cell r="K44">
            <v>147</v>
          </cell>
          <cell r="L44">
            <v>35</v>
          </cell>
          <cell r="M44">
            <v>58</v>
          </cell>
          <cell r="N44">
            <v>106</v>
          </cell>
          <cell r="O44">
            <v>124</v>
          </cell>
          <cell r="P44">
            <v>100</v>
          </cell>
          <cell r="Q44">
            <v>70</v>
          </cell>
          <cell r="R44">
            <v>67</v>
          </cell>
          <cell r="S44">
            <v>80</v>
          </cell>
          <cell r="T44">
            <v>107</v>
          </cell>
          <cell r="U44">
            <v>1110</v>
          </cell>
        </row>
        <row r="45">
          <cell r="H45" t="str">
            <v>105107-HOSPITAL VICUÑA</v>
          </cell>
          <cell r="I45">
            <v>44</v>
          </cell>
          <cell r="J45">
            <v>5</v>
          </cell>
          <cell r="K45">
            <v>24</v>
          </cell>
          <cell r="L45">
            <v>5</v>
          </cell>
          <cell r="M45">
            <v>8</v>
          </cell>
          <cell r="N45">
            <v>20</v>
          </cell>
          <cell r="O45">
            <v>26</v>
          </cell>
          <cell r="P45">
            <v>0</v>
          </cell>
          <cell r="Q45">
            <v>18</v>
          </cell>
          <cell r="R45">
            <v>23</v>
          </cell>
          <cell r="S45">
            <v>33</v>
          </cell>
          <cell r="T45">
            <v>58</v>
          </cell>
          <cell r="U45">
            <v>264</v>
          </cell>
        </row>
        <row r="46">
          <cell r="H46" t="str">
            <v>105467-P.S.R. DIAGUITAS</v>
          </cell>
          <cell r="I46">
            <v>7</v>
          </cell>
          <cell r="J46">
            <v>3</v>
          </cell>
          <cell r="K46">
            <v>8</v>
          </cell>
          <cell r="L46">
            <v>7</v>
          </cell>
          <cell r="M46">
            <v>1</v>
          </cell>
          <cell r="N46">
            <v>3</v>
          </cell>
          <cell r="O46">
            <v>7</v>
          </cell>
          <cell r="P46">
            <v>3</v>
          </cell>
          <cell r="Q46">
            <v>5</v>
          </cell>
          <cell r="R46">
            <v>8</v>
          </cell>
          <cell r="S46">
            <v>18</v>
          </cell>
          <cell r="T46">
            <v>12</v>
          </cell>
          <cell r="U46">
            <v>82</v>
          </cell>
        </row>
        <row r="47">
          <cell r="H47" t="str">
            <v>105468-P.S.R. EL MOLLE</v>
          </cell>
          <cell r="I47">
            <v>13</v>
          </cell>
          <cell r="J47">
            <v>7</v>
          </cell>
          <cell r="K47">
            <v>1</v>
          </cell>
          <cell r="L47">
            <v>0</v>
          </cell>
          <cell r="M47"/>
          <cell r="N47">
            <v>16</v>
          </cell>
          <cell r="O47">
            <v>1</v>
          </cell>
          <cell r="P47">
            <v>9</v>
          </cell>
          <cell r="Q47">
            <v>6</v>
          </cell>
          <cell r="R47">
            <v>2</v>
          </cell>
          <cell r="S47">
            <v>3</v>
          </cell>
          <cell r="T47">
            <v>5</v>
          </cell>
          <cell r="U47">
            <v>63</v>
          </cell>
        </row>
        <row r="48">
          <cell r="H48" t="str">
            <v>105469-P.S.R. EL TAMBO</v>
          </cell>
          <cell r="I48">
            <v>20</v>
          </cell>
          <cell r="J48">
            <v>13</v>
          </cell>
          <cell r="K48">
            <v>9</v>
          </cell>
          <cell r="L48">
            <v>3</v>
          </cell>
          <cell r="M48">
            <v>2</v>
          </cell>
          <cell r="N48">
            <v>4</v>
          </cell>
          <cell r="O48">
            <v>20</v>
          </cell>
          <cell r="P48">
            <v>26</v>
          </cell>
          <cell r="Q48">
            <v>5</v>
          </cell>
          <cell r="R48">
            <v>0</v>
          </cell>
          <cell r="S48">
            <v>2</v>
          </cell>
          <cell r="T48">
            <v>3</v>
          </cell>
          <cell r="U48">
            <v>107</v>
          </cell>
        </row>
        <row r="49">
          <cell r="H49" t="str">
            <v>105470-P.S.R. HUANTA</v>
          </cell>
          <cell r="I49"/>
          <cell r="J49">
            <v>1</v>
          </cell>
          <cell r="K49">
            <v>10</v>
          </cell>
          <cell r="L49"/>
          <cell r="M49"/>
          <cell r="N49">
            <v>1</v>
          </cell>
          <cell r="O49"/>
          <cell r="P49">
            <v>1</v>
          </cell>
          <cell r="Q49">
            <v>3</v>
          </cell>
          <cell r="R49">
            <v>1</v>
          </cell>
          <cell r="S49">
            <v>6</v>
          </cell>
          <cell r="T49">
            <v>2</v>
          </cell>
          <cell r="U49">
            <v>25</v>
          </cell>
        </row>
        <row r="50">
          <cell r="H50" t="str">
            <v>105471-P.S.R. PERALILLO</v>
          </cell>
          <cell r="I50">
            <v>11</v>
          </cell>
          <cell r="J50"/>
          <cell r="K50">
            <v>28</v>
          </cell>
          <cell r="L50">
            <v>4</v>
          </cell>
          <cell r="M50">
            <v>16</v>
          </cell>
          <cell r="N50">
            <v>16</v>
          </cell>
          <cell r="O50">
            <v>28</v>
          </cell>
          <cell r="P50">
            <v>17</v>
          </cell>
          <cell r="Q50">
            <v>3</v>
          </cell>
          <cell r="R50">
            <v>7</v>
          </cell>
          <cell r="S50">
            <v>2</v>
          </cell>
          <cell r="T50">
            <v>2</v>
          </cell>
          <cell r="U50">
            <v>134</v>
          </cell>
        </row>
        <row r="51">
          <cell r="H51" t="str">
            <v>105472-P.S.R. RIVADAVIA</v>
          </cell>
          <cell r="I51">
            <v>12</v>
          </cell>
          <cell r="J51">
            <v>6</v>
          </cell>
          <cell r="K51">
            <v>9</v>
          </cell>
          <cell r="L51">
            <v>0</v>
          </cell>
          <cell r="M51">
            <v>3</v>
          </cell>
          <cell r="N51">
            <v>12</v>
          </cell>
          <cell r="O51">
            <v>8</v>
          </cell>
          <cell r="P51">
            <v>8</v>
          </cell>
          <cell r="Q51">
            <v>9</v>
          </cell>
          <cell r="R51">
            <v>13</v>
          </cell>
          <cell r="S51">
            <v>4</v>
          </cell>
          <cell r="T51">
            <v>8</v>
          </cell>
          <cell r="U51">
            <v>92</v>
          </cell>
        </row>
        <row r="52">
          <cell r="H52" t="str">
            <v>105473-P.S.R. TALCUNA</v>
          </cell>
          <cell r="I52">
            <v>20</v>
          </cell>
          <cell r="J52">
            <v>10</v>
          </cell>
          <cell r="K52">
            <v>21</v>
          </cell>
          <cell r="L52">
            <v>3</v>
          </cell>
          <cell r="M52">
            <v>2</v>
          </cell>
          <cell r="N52">
            <v>10</v>
          </cell>
          <cell r="O52">
            <v>3</v>
          </cell>
          <cell r="P52">
            <v>16</v>
          </cell>
          <cell r="Q52">
            <v>11</v>
          </cell>
          <cell r="R52">
            <v>0</v>
          </cell>
          <cell r="S52">
            <v>5</v>
          </cell>
          <cell r="T52">
            <v>9</v>
          </cell>
          <cell r="U52">
            <v>110</v>
          </cell>
        </row>
        <row r="53">
          <cell r="H53" t="str">
            <v>105474-P.S.R. CHAPILCA</v>
          </cell>
          <cell r="I53">
            <v>0</v>
          </cell>
          <cell r="J53">
            <v>3</v>
          </cell>
          <cell r="K53">
            <v>2</v>
          </cell>
          <cell r="L53">
            <v>0</v>
          </cell>
          <cell r="M53">
            <v>1</v>
          </cell>
          <cell r="N53">
            <v>0</v>
          </cell>
          <cell r="O53">
            <v>5</v>
          </cell>
          <cell r="P53">
            <v>3</v>
          </cell>
          <cell r="Q53">
            <v>0</v>
          </cell>
          <cell r="R53">
            <v>4</v>
          </cell>
          <cell r="S53">
            <v>3</v>
          </cell>
          <cell r="T53">
            <v>1</v>
          </cell>
          <cell r="U53">
            <v>22</v>
          </cell>
        </row>
        <row r="54">
          <cell r="H54" t="str">
            <v>105502-P.S.R. CALINGASTA</v>
          </cell>
          <cell r="I54">
            <v>29</v>
          </cell>
          <cell r="J54">
            <v>0</v>
          </cell>
          <cell r="K54">
            <v>27</v>
          </cell>
          <cell r="L54">
            <v>13</v>
          </cell>
          <cell r="M54">
            <v>18</v>
          </cell>
          <cell r="N54">
            <v>22</v>
          </cell>
          <cell r="O54">
            <v>14</v>
          </cell>
          <cell r="P54">
            <v>15</v>
          </cell>
          <cell r="Q54">
            <v>1</v>
          </cell>
          <cell r="R54">
            <v>9</v>
          </cell>
          <cell r="S54">
            <v>0</v>
          </cell>
          <cell r="T54">
            <v>6</v>
          </cell>
          <cell r="U54">
            <v>154</v>
          </cell>
        </row>
        <row r="55">
          <cell r="H55" t="str">
            <v>105509-P.S.R. GUALLIGUAICA</v>
          </cell>
          <cell r="I55">
            <v>6</v>
          </cell>
          <cell r="J55">
            <v>6</v>
          </cell>
          <cell r="K55">
            <v>8</v>
          </cell>
          <cell r="L55"/>
          <cell r="M55">
            <v>7</v>
          </cell>
          <cell r="N55">
            <v>2</v>
          </cell>
          <cell r="O55">
            <v>12</v>
          </cell>
          <cell r="P55">
            <v>2</v>
          </cell>
          <cell r="Q55">
            <v>9</v>
          </cell>
          <cell r="R55">
            <v>0</v>
          </cell>
          <cell r="S55">
            <v>4</v>
          </cell>
          <cell r="T55">
            <v>1</v>
          </cell>
          <cell r="U55">
            <v>57</v>
          </cell>
        </row>
        <row r="56">
          <cell r="H56" t="str">
            <v>04201-ILLAPEL</v>
          </cell>
          <cell r="I56">
            <v>194</v>
          </cell>
          <cell r="J56">
            <v>225</v>
          </cell>
          <cell r="K56">
            <v>222</v>
          </cell>
          <cell r="L56">
            <v>219</v>
          </cell>
          <cell r="M56">
            <v>205</v>
          </cell>
          <cell r="N56">
            <v>157</v>
          </cell>
          <cell r="O56">
            <v>127</v>
          </cell>
          <cell r="P56">
            <v>129</v>
          </cell>
          <cell r="Q56">
            <v>88</v>
          </cell>
          <cell r="R56">
            <v>179</v>
          </cell>
          <cell r="S56">
            <v>79</v>
          </cell>
          <cell r="T56">
            <v>24</v>
          </cell>
          <cell r="U56">
            <v>1848</v>
          </cell>
        </row>
        <row r="57">
          <cell r="H57" t="str">
            <v>105103-HOSPITAL ILLAPEL</v>
          </cell>
          <cell r="I57">
            <v>110</v>
          </cell>
          <cell r="J57">
            <v>122</v>
          </cell>
          <cell r="K57">
            <v>145</v>
          </cell>
          <cell r="L57">
            <v>129</v>
          </cell>
          <cell r="M57">
            <v>142</v>
          </cell>
          <cell r="N57">
            <v>118</v>
          </cell>
          <cell r="O57">
            <v>71</v>
          </cell>
          <cell r="P57">
            <v>65</v>
          </cell>
          <cell r="Q57">
            <v>43</v>
          </cell>
          <cell r="R57">
            <v>37</v>
          </cell>
          <cell r="S57">
            <v>26</v>
          </cell>
          <cell r="T57">
            <v>16</v>
          </cell>
          <cell r="U57">
            <v>1024</v>
          </cell>
        </row>
        <row r="58">
          <cell r="H58" t="str">
            <v>105326-CESFAM SAN RAFAEL</v>
          </cell>
          <cell r="I58">
            <v>28</v>
          </cell>
          <cell r="J58">
            <v>34</v>
          </cell>
          <cell r="K58">
            <v>33</v>
          </cell>
          <cell r="L58">
            <v>8</v>
          </cell>
          <cell r="M58">
            <v>24</v>
          </cell>
          <cell r="N58">
            <v>23</v>
          </cell>
          <cell r="O58">
            <v>27</v>
          </cell>
          <cell r="P58">
            <v>17</v>
          </cell>
          <cell r="Q58"/>
          <cell r="R58">
            <v>89</v>
          </cell>
          <cell r="S58">
            <v>11</v>
          </cell>
          <cell r="T58">
            <v>7</v>
          </cell>
          <cell r="U58">
            <v>301</v>
          </cell>
        </row>
        <row r="59">
          <cell r="H59" t="str">
            <v xml:space="preserve">105443-P.S.R. CARCAMO                   </v>
          </cell>
          <cell r="I59">
            <v>0</v>
          </cell>
          <cell r="J59">
            <v>2</v>
          </cell>
          <cell r="K59">
            <v>13</v>
          </cell>
          <cell r="L59">
            <v>29</v>
          </cell>
          <cell r="M59">
            <v>8</v>
          </cell>
          <cell r="N59">
            <v>1</v>
          </cell>
          <cell r="O59">
            <v>0</v>
          </cell>
          <cell r="P59">
            <v>29</v>
          </cell>
          <cell r="Q59">
            <v>12</v>
          </cell>
          <cell r="R59">
            <v>3</v>
          </cell>
          <cell r="S59"/>
          <cell r="T59"/>
          <cell r="U59">
            <v>97</v>
          </cell>
        </row>
        <row r="60">
          <cell r="H60" t="str">
            <v>105444-P.S.R. HUINTIL</v>
          </cell>
          <cell r="I60">
            <v>7</v>
          </cell>
          <cell r="J60">
            <v>0</v>
          </cell>
          <cell r="K60">
            <v>4</v>
          </cell>
          <cell r="L60">
            <v>6</v>
          </cell>
          <cell r="M60">
            <v>7</v>
          </cell>
          <cell r="N60">
            <v>0</v>
          </cell>
          <cell r="O60">
            <v>1</v>
          </cell>
          <cell r="P60">
            <v>3</v>
          </cell>
          <cell r="Q60">
            <v>5</v>
          </cell>
          <cell r="R60">
            <v>3</v>
          </cell>
          <cell r="S60">
            <v>3</v>
          </cell>
          <cell r="T60">
            <v>1</v>
          </cell>
          <cell r="U60">
            <v>40</v>
          </cell>
        </row>
        <row r="61">
          <cell r="H61" t="str">
            <v>105445-P.S.R. LIMAHUIDA</v>
          </cell>
          <cell r="I61">
            <v>4</v>
          </cell>
          <cell r="J61">
            <v>5</v>
          </cell>
          <cell r="K61">
            <v>4</v>
          </cell>
          <cell r="L61">
            <v>3</v>
          </cell>
          <cell r="M61">
            <v>2</v>
          </cell>
          <cell r="N61">
            <v>0</v>
          </cell>
          <cell r="O61">
            <v>5</v>
          </cell>
          <cell r="P61">
            <v>3</v>
          </cell>
          <cell r="Q61"/>
          <cell r="R61">
            <v>3</v>
          </cell>
          <cell r="S61">
            <v>2</v>
          </cell>
          <cell r="T61"/>
          <cell r="U61">
            <v>31</v>
          </cell>
        </row>
        <row r="62">
          <cell r="H62" t="str">
            <v>105446-P.S.R. MATANCILLA</v>
          </cell>
          <cell r="I62"/>
          <cell r="J62"/>
          <cell r="K62">
            <v>1</v>
          </cell>
          <cell r="L62">
            <v>2</v>
          </cell>
          <cell r="M62">
            <v>1</v>
          </cell>
          <cell r="N62">
            <v>1</v>
          </cell>
          <cell r="O62"/>
          <cell r="P62"/>
          <cell r="Q62">
            <v>0</v>
          </cell>
          <cell r="R62"/>
          <cell r="S62">
            <v>1</v>
          </cell>
          <cell r="T62"/>
          <cell r="U62">
            <v>6</v>
          </cell>
        </row>
        <row r="63">
          <cell r="H63" t="str">
            <v>105447-P.S.R. PERALILLO</v>
          </cell>
          <cell r="I63">
            <v>5</v>
          </cell>
          <cell r="J63">
            <v>12</v>
          </cell>
          <cell r="K63">
            <v>1</v>
          </cell>
          <cell r="L63">
            <v>7</v>
          </cell>
          <cell r="M63">
            <v>1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5</v>
          </cell>
          <cell r="S63">
            <v>10</v>
          </cell>
          <cell r="T63"/>
          <cell r="U63">
            <v>41</v>
          </cell>
        </row>
        <row r="64">
          <cell r="H64" t="str">
            <v>105448-P.S.R. SANTA VIRGINIA</v>
          </cell>
          <cell r="I64"/>
          <cell r="J64"/>
          <cell r="K64">
            <v>0</v>
          </cell>
          <cell r="L64">
            <v>4</v>
          </cell>
          <cell r="M64">
            <v>5</v>
          </cell>
          <cell r="N64">
            <v>1</v>
          </cell>
          <cell r="O64">
            <v>0</v>
          </cell>
          <cell r="P64">
            <v>1</v>
          </cell>
          <cell r="Q64">
            <v>5</v>
          </cell>
          <cell r="R64">
            <v>5</v>
          </cell>
          <cell r="S64">
            <v>4</v>
          </cell>
          <cell r="T64"/>
          <cell r="U64">
            <v>25</v>
          </cell>
        </row>
        <row r="65">
          <cell r="H65" t="str">
            <v>105449-P.S.R. TUNGA NORTE</v>
          </cell>
          <cell r="I65">
            <v>1</v>
          </cell>
          <cell r="J65">
            <v>1</v>
          </cell>
          <cell r="K65">
            <v>1</v>
          </cell>
          <cell r="L65">
            <v>2</v>
          </cell>
          <cell r="M65">
            <v>1</v>
          </cell>
          <cell r="N65">
            <v>2</v>
          </cell>
          <cell r="O65">
            <v>4</v>
          </cell>
          <cell r="P65">
            <v>1</v>
          </cell>
          <cell r="Q65">
            <v>2</v>
          </cell>
          <cell r="R65">
            <v>2</v>
          </cell>
          <cell r="S65">
            <v>2</v>
          </cell>
          <cell r="T65"/>
          <cell r="U65">
            <v>19</v>
          </cell>
        </row>
        <row r="66">
          <cell r="H66" t="str">
            <v>105485-P.S.R. PLAN DE HORNOS</v>
          </cell>
          <cell r="I66">
            <v>9</v>
          </cell>
          <cell r="J66">
            <v>11</v>
          </cell>
          <cell r="K66">
            <v>0</v>
          </cell>
          <cell r="L66">
            <v>6</v>
          </cell>
          <cell r="M66"/>
          <cell r="N66">
            <v>0</v>
          </cell>
          <cell r="O66">
            <v>8</v>
          </cell>
          <cell r="P66">
            <v>2</v>
          </cell>
          <cell r="Q66">
            <v>5</v>
          </cell>
          <cell r="R66">
            <v>4</v>
          </cell>
          <cell r="S66">
            <v>3</v>
          </cell>
          <cell r="T66"/>
          <cell r="U66">
            <v>48</v>
          </cell>
        </row>
        <row r="67">
          <cell r="H67" t="str">
            <v>105486-P.S.R. TUNGA SUR</v>
          </cell>
          <cell r="I67">
            <v>12</v>
          </cell>
          <cell r="J67">
            <v>2</v>
          </cell>
          <cell r="K67">
            <v>7</v>
          </cell>
          <cell r="L67">
            <v>1</v>
          </cell>
          <cell r="M67">
            <v>4</v>
          </cell>
          <cell r="N67">
            <v>1</v>
          </cell>
          <cell r="O67">
            <v>1</v>
          </cell>
          <cell r="P67">
            <v>5</v>
          </cell>
          <cell r="Q67">
            <v>4</v>
          </cell>
          <cell r="R67">
            <v>5</v>
          </cell>
          <cell r="S67"/>
          <cell r="T67"/>
          <cell r="U67">
            <v>42</v>
          </cell>
        </row>
        <row r="68">
          <cell r="H68" t="str">
            <v>105487-P.S.R. CAÑAS UNO</v>
          </cell>
          <cell r="I68">
            <v>17</v>
          </cell>
          <cell r="J68">
            <v>18</v>
          </cell>
          <cell r="K68">
            <v>10</v>
          </cell>
          <cell r="L68">
            <v>11</v>
          </cell>
          <cell r="M68">
            <v>8</v>
          </cell>
          <cell r="N68">
            <v>7</v>
          </cell>
          <cell r="O68">
            <v>4</v>
          </cell>
          <cell r="P68">
            <v>0</v>
          </cell>
          <cell r="Q68">
            <v>11</v>
          </cell>
          <cell r="R68">
            <v>21</v>
          </cell>
          <cell r="S68">
            <v>14</v>
          </cell>
          <cell r="T68"/>
          <cell r="U68">
            <v>121</v>
          </cell>
        </row>
        <row r="69">
          <cell r="H69" t="str">
            <v>105496-P.S.R. PINTACURA SUR</v>
          </cell>
          <cell r="I69"/>
          <cell r="J69">
            <v>14</v>
          </cell>
          <cell r="K69">
            <v>2</v>
          </cell>
          <cell r="L69">
            <v>3</v>
          </cell>
          <cell r="M69">
            <v>1</v>
          </cell>
          <cell r="N69">
            <v>0</v>
          </cell>
          <cell r="O69">
            <v>0</v>
          </cell>
          <cell r="P69"/>
          <cell r="Q69">
            <v>0</v>
          </cell>
          <cell r="R69">
            <v>1</v>
          </cell>
          <cell r="S69">
            <v>1</v>
          </cell>
          <cell r="T69"/>
          <cell r="U69">
            <v>22</v>
          </cell>
        </row>
        <row r="70">
          <cell r="H70" t="str">
            <v>105504-P.S.R. SOCAVON</v>
          </cell>
          <cell r="I70">
            <v>1</v>
          </cell>
          <cell r="J70">
            <v>4</v>
          </cell>
          <cell r="K70">
            <v>1</v>
          </cell>
          <cell r="L70">
            <v>8</v>
          </cell>
          <cell r="M70">
            <v>1</v>
          </cell>
          <cell r="N70">
            <v>3</v>
          </cell>
          <cell r="O70">
            <v>6</v>
          </cell>
          <cell r="P70">
            <v>3</v>
          </cell>
          <cell r="Q70">
            <v>1</v>
          </cell>
          <cell r="R70">
            <v>1</v>
          </cell>
          <cell r="S70">
            <v>2</v>
          </cell>
          <cell r="T70"/>
          <cell r="U70">
            <v>31</v>
          </cell>
        </row>
        <row r="71">
          <cell r="H71" t="str">
            <v>04202-CANELA</v>
          </cell>
          <cell r="I71">
            <v>46</v>
          </cell>
          <cell r="J71">
            <v>53</v>
          </cell>
          <cell r="K71">
            <v>126</v>
          </cell>
          <cell r="L71">
            <v>81</v>
          </cell>
          <cell r="M71">
            <v>100</v>
          </cell>
          <cell r="N71">
            <v>113</v>
          </cell>
          <cell r="O71">
            <v>70</v>
          </cell>
          <cell r="P71">
            <v>87</v>
          </cell>
          <cell r="Q71">
            <v>60</v>
          </cell>
          <cell r="R71">
            <v>258</v>
          </cell>
          <cell r="S71">
            <v>125</v>
          </cell>
          <cell r="T71">
            <v>136</v>
          </cell>
          <cell r="U71">
            <v>1255</v>
          </cell>
        </row>
        <row r="72">
          <cell r="H72" t="str">
            <v>105309-CES. RURAL CANELA</v>
          </cell>
          <cell r="I72">
            <v>16</v>
          </cell>
          <cell r="J72">
            <v>16</v>
          </cell>
          <cell r="K72">
            <v>69</v>
          </cell>
          <cell r="L72">
            <v>37</v>
          </cell>
          <cell r="M72">
            <v>26</v>
          </cell>
          <cell r="N72">
            <v>30</v>
          </cell>
          <cell r="O72">
            <v>15</v>
          </cell>
          <cell r="P72">
            <v>13</v>
          </cell>
          <cell r="Q72">
            <v>29</v>
          </cell>
          <cell r="R72">
            <v>130</v>
          </cell>
          <cell r="S72">
            <v>63</v>
          </cell>
          <cell r="T72">
            <v>69</v>
          </cell>
          <cell r="U72">
            <v>513</v>
          </cell>
        </row>
        <row r="73">
          <cell r="H73" t="str">
            <v xml:space="preserve">105450-P.S.R. MINCHA NORTE            </v>
          </cell>
          <cell r="I73">
            <v>12</v>
          </cell>
          <cell r="J73">
            <v>15</v>
          </cell>
          <cell r="K73">
            <v>31</v>
          </cell>
          <cell r="L73">
            <v>12</v>
          </cell>
          <cell r="M73">
            <v>14</v>
          </cell>
          <cell r="N73">
            <v>23</v>
          </cell>
          <cell r="O73">
            <v>17</v>
          </cell>
          <cell r="P73">
            <v>18</v>
          </cell>
          <cell r="Q73">
            <v>12</v>
          </cell>
          <cell r="R73">
            <v>43</v>
          </cell>
          <cell r="S73">
            <v>31</v>
          </cell>
          <cell r="T73">
            <v>59</v>
          </cell>
          <cell r="U73">
            <v>287</v>
          </cell>
        </row>
        <row r="74">
          <cell r="H74" t="str">
            <v>105451-P.S.R. AGUA FRIA</v>
          </cell>
          <cell r="I74"/>
          <cell r="J74">
            <v>2</v>
          </cell>
          <cell r="K74">
            <v>7</v>
          </cell>
          <cell r="L74"/>
          <cell r="M74">
            <v>6</v>
          </cell>
          <cell r="N74">
            <v>0</v>
          </cell>
          <cell r="O74">
            <v>0</v>
          </cell>
          <cell r="P74">
            <v>8</v>
          </cell>
          <cell r="Q74">
            <v>4</v>
          </cell>
          <cell r="R74">
            <v>5</v>
          </cell>
          <cell r="S74">
            <v>6</v>
          </cell>
          <cell r="T74">
            <v>5</v>
          </cell>
          <cell r="U74">
            <v>43</v>
          </cell>
        </row>
        <row r="75">
          <cell r="H75" t="str">
            <v>105482-P.S.R. CANELA ALTA</v>
          </cell>
          <cell r="I75">
            <v>4</v>
          </cell>
          <cell r="J75">
            <v>0</v>
          </cell>
          <cell r="K75">
            <v>0</v>
          </cell>
          <cell r="L75">
            <v>12</v>
          </cell>
          <cell r="M75">
            <v>33</v>
          </cell>
          <cell r="N75">
            <v>40</v>
          </cell>
          <cell r="O75">
            <v>28</v>
          </cell>
          <cell r="P75">
            <v>7</v>
          </cell>
          <cell r="Q75">
            <v>2</v>
          </cell>
          <cell r="R75">
            <v>41</v>
          </cell>
          <cell r="S75">
            <v>4</v>
          </cell>
          <cell r="T75"/>
          <cell r="U75">
            <v>171</v>
          </cell>
        </row>
        <row r="76">
          <cell r="H76" t="str">
            <v>105483-P.S.R. LOS RULOS</v>
          </cell>
          <cell r="I76"/>
          <cell r="J76">
            <v>8</v>
          </cell>
          <cell r="K76">
            <v>7</v>
          </cell>
          <cell r="L76">
            <v>8</v>
          </cell>
          <cell r="M76">
            <v>11</v>
          </cell>
          <cell r="N76">
            <v>5</v>
          </cell>
          <cell r="O76">
            <v>5</v>
          </cell>
          <cell r="P76">
            <v>15</v>
          </cell>
          <cell r="Q76">
            <v>5</v>
          </cell>
          <cell r="R76">
            <v>7</v>
          </cell>
          <cell r="S76">
            <v>5</v>
          </cell>
          <cell r="T76">
            <v>2</v>
          </cell>
          <cell r="U76">
            <v>78</v>
          </cell>
        </row>
        <row r="77">
          <cell r="H77" t="str">
            <v>105484-P.S.R. HUENTELAUQUEN</v>
          </cell>
          <cell r="I77">
            <v>1</v>
          </cell>
          <cell r="J77">
            <v>4</v>
          </cell>
          <cell r="K77">
            <v>0</v>
          </cell>
          <cell r="L77">
            <v>1</v>
          </cell>
          <cell r="M77">
            <v>2</v>
          </cell>
          <cell r="N77">
            <v>8</v>
          </cell>
          <cell r="O77">
            <v>2</v>
          </cell>
          <cell r="P77">
            <v>20</v>
          </cell>
          <cell r="Q77">
            <v>0</v>
          </cell>
          <cell r="R77">
            <v>18</v>
          </cell>
          <cell r="S77">
            <v>12</v>
          </cell>
          <cell r="T77">
            <v>1</v>
          </cell>
          <cell r="U77">
            <v>69</v>
          </cell>
        </row>
        <row r="78">
          <cell r="H78" t="str">
            <v>105488-P.S.R. ESPIRITU SANTO</v>
          </cell>
          <cell r="I78">
            <v>5</v>
          </cell>
          <cell r="J78"/>
          <cell r="K78">
            <v>5</v>
          </cell>
          <cell r="L78">
            <v>2</v>
          </cell>
          <cell r="M78">
            <v>0</v>
          </cell>
          <cell r="N78">
            <v>3</v>
          </cell>
          <cell r="O78"/>
          <cell r="P78">
            <v>0</v>
          </cell>
          <cell r="Q78">
            <v>2</v>
          </cell>
          <cell r="R78">
            <v>3</v>
          </cell>
          <cell r="S78">
            <v>3</v>
          </cell>
          <cell r="T78"/>
          <cell r="U78">
            <v>23</v>
          </cell>
        </row>
        <row r="79">
          <cell r="H79" t="str">
            <v>105493-P.S.R. MINCHA SUR</v>
          </cell>
          <cell r="I79">
            <v>5</v>
          </cell>
          <cell r="J79"/>
          <cell r="K79">
            <v>2</v>
          </cell>
          <cell r="L79">
            <v>3</v>
          </cell>
          <cell r="M79">
            <v>6</v>
          </cell>
          <cell r="N79">
            <v>0</v>
          </cell>
          <cell r="O79"/>
          <cell r="P79">
            <v>6</v>
          </cell>
          <cell r="Q79">
            <v>5</v>
          </cell>
          <cell r="R79"/>
          <cell r="S79">
            <v>1</v>
          </cell>
          <cell r="T79"/>
          <cell r="U79">
            <v>28</v>
          </cell>
        </row>
        <row r="80">
          <cell r="H80" t="str">
            <v>105497-P.S.R. JABONERIA</v>
          </cell>
          <cell r="I80"/>
          <cell r="J80">
            <v>8</v>
          </cell>
          <cell r="K80">
            <v>2</v>
          </cell>
          <cell r="L80">
            <v>4</v>
          </cell>
          <cell r="M80"/>
          <cell r="N80">
            <v>4</v>
          </cell>
          <cell r="O80">
            <v>3</v>
          </cell>
          <cell r="P80">
            <v>0</v>
          </cell>
          <cell r="Q80">
            <v>1</v>
          </cell>
          <cell r="R80">
            <v>4</v>
          </cell>
          <cell r="S80"/>
          <cell r="T80"/>
          <cell r="U80">
            <v>26</v>
          </cell>
        </row>
        <row r="81">
          <cell r="H81" t="str">
            <v>105498-P.S.R. QUEBRADA DE LINARES</v>
          </cell>
          <cell r="I81">
            <v>3</v>
          </cell>
          <cell r="J81"/>
          <cell r="K81">
            <v>3</v>
          </cell>
          <cell r="L81">
            <v>2</v>
          </cell>
          <cell r="M81">
            <v>2</v>
          </cell>
          <cell r="N81">
            <v>0</v>
          </cell>
          <cell r="O81"/>
          <cell r="P81">
            <v>0</v>
          </cell>
          <cell r="Q81">
            <v>0</v>
          </cell>
          <cell r="R81">
            <v>7</v>
          </cell>
          <cell r="S81"/>
          <cell r="T81"/>
          <cell r="U81">
            <v>17</v>
          </cell>
        </row>
        <row r="82">
          <cell r="H82" t="str">
            <v>04203-LOS VILOS</v>
          </cell>
          <cell r="I82">
            <v>76</v>
          </cell>
          <cell r="J82">
            <v>55</v>
          </cell>
          <cell r="K82">
            <v>126</v>
          </cell>
          <cell r="L82">
            <v>116</v>
          </cell>
          <cell r="M82">
            <v>96</v>
          </cell>
          <cell r="N82">
            <v>98</v>
          </cell>
          <cell r="O82">
            <v>93</v>
          </cell>
          <cell r="P82">
            <v>142</v>
          </cell>
          <cell r="Q82">
            <v>108</v>
          </cell>
          <cell r="R82">
            <v>95</v>
          </cell>
          <cell r="S82">
            <v>55</v>
          </cell>
          <cell r="T82">
            <v>49</v>
          </cell>
          <cell r="U82">
            <v>1109</v>
          </cell>
        </row>
        <row r="83">
          <cell r="H83" t="str">
            <v>105108-HOSPITAL LOS VILOS</v>
          </cell>
          <cell r="I83">
            <v>44</v>
          </cell>
          <cell r="J83">
            <v>35</v>
          </cell>
          <cell r="K83">
            <v>48</v>
          </cell>
          <cell r="L83">
            <v>85</v>
          </cell>
          <cell r="M83">
            <v>65</v>
          </cell>
          <cell r="N83">
            <v>47</v>
          </cell>
          <cell r="O83">
            <v>45</v>
          </cell>
          <cell r="P83">
            <v>83</v>
          </cell>
          <cell r="Q83">
            <v>58</v>
          </cell>
          <cell r="R83">
            <v>39</v>
          </cell>
          <cell r="S83">
            <v>38</v>
          </cell>
          <cell r="T83">
            <v>22</v>
          </cell>
          <cell r="U83">
            <v>609</v>
          </cell>
        </row>
        <row r="84">
          <cell r="H84" t="str">
            <v xml:space="preserve">105478-P.S.R. CAIMANES                   </v>
          </cell>
          <cell r="I84">
            <v>4</v>
          </cell>
          <cell r="J84">
            <v>4</v>
          </cell>
          <cell r="K84">
            <v>26</v>
          </cell>
          <cell r="L84">
            <v>11</v>
          </cell>
          <cell r="M84">
            <v>3</v>
          </cell>
          <cell r="N84">
            <v>22</v>
          </cell>
          <cell r="O84">
            <v>25</v>
          </cell>
          <cell r="P84">
            <v>29</v>
          </cell>
          <cell r="Q84">
            <v>23</v>
          </cell>
          <cell r="R84">
            <v>32</v>
          </cell>
          <cell r="S84">
            <v>8</v>
          </cell>
          <cell r="T84">
            <v>19</v>
          </cell>
          <cell r="U84">
            <v>206</v>
          </cell>
        </row>
        <row r="85">
          <cell r="H85" t="str">
            <v>105479-P.S.R. GUANGUALI</v>
          </cell>
          <cell r="I85">
            <v>5</v>
          </cell>
          <cell r="J85">
            <v>7</v>
          </cell>
          <cell r="K85">
            <v>34</v>
          </cell>
          <cell r="L85">
            <v>1</v>
          </cell>
          <cell r="M85">
            <v>3</v>
          </cell>
          <cell r="N85">
            <v>4</v>
          </cell>
          <cell r="O85">
            <v>3</v>
          </cell>
          <cell r="P85">
            <v>10</v>
          </cell>
          <cell r="Q85">
            <v>6</v>
          </cell>
          <cell r="R85">
            <v>4</v>
          </cell>
          <cell r="S85">
            <v>2</v>
          </cell>
          <cell r="T85">
            <v>4</v>
          </cell>
          <cell r="U85">
            <v>83</v>
          </cell>
        </row>
        <row r="86">
          <cell r="H86" t="str">
            <v>105480-P.S.R. QUILIMARI</v>
          </cell>
          <cell r="I86">
            <v>15</v>
          </cell>
          <cell r="J86">
            <v>4</v>
          </cell>
          <cell r="K86">
            <v>5</v>
          </cell>
          <cell r="L86">
            <v>4</v>
          </cell>
          <cell r="M86">
            <v>17</v>
          </cell>
          <cell r="N86">
            <v>14</v>
          </cell>
          <cell r="O86">
            <v>15</v>
          </cell>
          <cell r="P86">
            <v>13</v>
          </cell>
          <cell r="Q86">
            <v>15</v>
          </cell>
          <cell r="R86">
            <v>6</v>
          </cell>
          <cell r="S86">
            <v>3</v>
          </cell>
          <cell r="T86">
            <v>0</v>
          </cell>
          <cell r="U86">
            <v>111</v>
          </cell>
        </row>
        <row r="87">
          <cell r="H87" t="str">
            <v>105481-P.S.R. TILAMA</v>
          </cell>
          <cell r="I87"/>
          <cell r="J87"/>
          <cell r="K87">
            <v>2</v>
          </cell>
          <cell r="L87">
            <v>3</v>
          </cell>
          <cell r="M87">
            <v>4</v>
          </cell>
          <cell r="N87">
            <v>4</v>
          </cell>
          <cell r="O87">
            <v>4</v>
          </cell>
          <cell r="P87">
            <v>2</v>
          </cell>
          <cell r="Q87">
            <v>2</v>
          </cell>
          <cell r="R87">
            <v>6</v>
          </cell>
          <cell r="S87">
            <v>2</v>
          </cell>
          <cell r="T87">
            <v>3</v>
          </cell>
          <cell r="U87">
            <v>32</v>
          </cell>
        </row>
        <row r="88">
          <cell r="H88" t="str">
            <v>105511-P.S.R. LOS CONDORES</v>
          </cell>
          <cell r="I88">
            <v>8</v>
          </cell>
          <cell r="J88">
            <v>5</v>
          </cell>
          <cell r="K88">
            <v>11</v>
          </cell>
          <cell r="L88">
            <v>12</v>
          </cell>
          <cell r="M88">
            <v>4</v>
          </cell>
          <cell r="N88">
            <v>7</v>
          </cell>
          <cell r="O88">
            <v>1</v>
          </cell>
          <cell r="P88">
            <v>5</v>
          </cell>
          <cell r="Q88">
            <v>4</v>
          </cell>
          <cell r="R88">
            <v>8</v>
          </cell>
          <cell r="S88">
            <v>2</v>
          </cell>
          <cell r="T88">
            <v>1</v>
          </cell>
          <cell r="U88">
            <v>68</v>
          </cell>
        </row>
        <row r="89">
          <cell r="H89" t="str">
            <v>04204-SALAMANCA</v>
          </cell>
          <cell r="I89">
            <v>172</v>
          </cell>
          <cell r="J89">
            <v>113</v>
          </cell>
          <cell r="K89">
            <v>120</v>
          </cell>
          <cell r="L89">
            <v>112</v>
          </cell>
          <cell r="M89">
            <v>126</v>
          </cell>
          <cell r="N89">
            <v>88</v>
          </cell>
          <cell r="O89">
            <v>124</v>
          </cell>
          <cell r="P89">
            <v>97</v>
          </cell>
          <cell r="Q89">
            <v>92</v>
          </cell>
          <cell r="R89">
            <v>160</v>
          </cell>
          <cell r="S89">
            <v>151</v>
          </cell>
          <cell r="T89">
            <v>187</v>
          </cell>
          <cell r="U89">
            <v>1542</v>
          </cell>
        </row>
        <row r="90">
          <cell r="H90" t="str">
            <v>105104-HOSPITAL SALAMANCA</v>
          </cell>
          <cell r="I90">
            <v>16</v>
          </cell>
          <cell r="J90">
            <v>21</v>
          </cell>
          <cell r="K90">
            <v>31</v>
          </cell>
          <cell r="L90">
            <v>15</v>
          </cell>
          <cell r="M90">
            <v>30</v>
          </cell>
          <cell r="N90">
            <v>16</v>
          </cell>
          <cell r="O90">
            <v>31</v>
          </cell>
          <cell r="P90">
            <v>35</v>
          </cell>
          <cell r="Q90">
            <v>31</v>
          </cell>
          <cell r="R90">
            <v>37</v>
          </cell>
          <cell r="S90">
            <v>78</v>
          </cell>
          <cell r="T90">
            <v>96</v>
          </cell>
          <cell r="U90">
            <v>437</v>
          </cell>
        </row>
        <row r="91">
          <cell r="H91" t="str">
            <v xml:space="preserve">105452-P.S.R. CUNCUMEN                 </v>
          </cell>
          <cell r="I91">
            <v>68</v>
          </cell>
          <cell r="J91">
            <v>35</v>
          </cell>
          <cell r="K91">
            <v>36</v>
          </cell>
          <cell r="L91">
            <v>39</v>
          </cell>
          <cell r="M91">
            <v>43</v>
          </cell>
          <cell r="N91">
            <v>29</v>
          </cell>
          <cell r="O91">
            <v>48</v>
          </cell>
          <cell r="P91">
            <v>24</v>
          </cell>
          <cell r="Q91">
            <v>23</v>
          </cell>
          <cell r="R91">
            <v>76</v>
          </cell>
          <cell r="S91">
            <v>14</v>
          </cell>
          <cell r="T91">
            <v>39</v>
          </cell>
          <cell r="U91">
            <v>474</v>
          </cell>
        </row>
        <row r="92">
          <cell r="H92" t="str">
            <v>105453-P.S.R. TRANQUILLA</v>
          </cell>
          <cell r="I92">
            <v>11</v>
          </cell>
          <cell r="J92">
            <v>10</v>
          </cell>
          <cell r="K92">
            <v>6</v>
          </cell>
          <cell r="L92">
            <v>6</v>
          </cell>
          <cell r="M92">
            <v>12</v>
          </cell>
          <cell r="N92">
            <v>0</v>
          </cell>
          <cell r="O92">
            <v>4</v>
          </cell>
          <cell r="P92">
            <v>4</v>
          </cell>
          <cell r="Q92">
            <v>0</v>
          </cell>
          <cell r="R92">
            <v>1</v>
          </cell>
          <cell r="S92">
            <v>15</v>
          </cell>
          <cell r="T92">
            <v>2</v>
          </cell>
          <cell r="U92">
            <v>71</v>
          </cell>
        </row>
        <row r="93">
          <cell r="H93" t="str">
            <v>105454-P.S.R. CUNLAGUA</v>
          </cell>
          <cell r="I93">
            <v>7</v>
          </cell>
          <cell r="J93">
            <v>10</v>
          </cell>
          <cell r="K93">
            <v>5</v>
          </cell>
          <cell r="L93">
            <v>9</v>
          </cell>
          <cell r="M93"/>
          <cell r="N93">
            <v>3</v>
          </cell>
          <cell r="O93">
            <v>7</v>
          </cell>
          <cell r="P93">
            <v>3</v>
          </cell>
          <cell r="Q93">
            <v>7</v>
          </cell>
          <cell r="R93">
            <v>1</v>
          </cell>
          <cell r="S93">
            <v>4</v>
          </cell>
          <cell r="T93">
            <v>0</v>
          </cell>
          <cell r="U93">
            <v>56</v>
          </cell>
        </row>
        <row r="94">
          <cell r="H94" t="str">
            <v>105455-P.S.R. CHILLEPIN</v>
          </cell>
          <cell r="I94">
            <v>8</v>
          </cell>
          <cell r="J94">
            <v>6</v>
          </cell>
          <cell r="K94">
            <v>6</v>
          </cell>
          <cell r="L94">
            <v>4</v>
          </cell>
          <cell r="M94">
            <v>16</v>
          </cell>
          <cell r="N94">
            <v>0</v>
          </cell>
          <cell r="O94">
            <v>1</v>
          </cell>
          <cell r="P94">
            <v>2</v>
          </cell>
          <cell r="Q94">
            <v>3</v>
          </cell>
          <cell r="R94">
            <v>11</v>
          </cell>
          <cell r="S94">
            <v>6</v>
          </cell>
          <cell r="T94">
            <v>4</v>
          </cell>
          <cell r="U94">
            <v>67</v>
          </cell>
        </row>
        <row r="95">
          <cell r="H95" t="str">
            <v>105456-P.S.R. LLIMPO</v>
          </cell>
          <cell r="I95">
            <v>7</v>
          </cell>
          <cell r="J95">
            <v>9</v>
          </cell>
          <cell r="K95">
            <v>9</v>
          </cell>
          <cell r="L95">
            <v>4</v>
          </cell>
          <cell r="M95">
            <v>5</v>
          </cell>
          <cell r="N95">
            <v>7</v>
          </cell>
          <cell r="O95">
            <v>3</v>
          </cell>
          <cell r="P95">
            <v>3</v>
          </cell>
          <cell r="Q95">
            <v>4</v>
          </cell>
          <cell r="R95">
            <v>2</v>
          </cell>
          <cell r="S95">
            <v>4</v>
          </cell>
          <cell r="T95">
            <v>0</v>
          </cell>
          <cell r="U95">
            <v>57</v>
          </cell>
        </row>
        <row r="96">
          <cell r="H96" t="str">
            <v>105457-P.S.R. SAN AGUSTIN</v>
          </cell>
          <cell r="I96">
            <v>4</v>
          </cell>
          <cell r="J96">
            <v>5</v>
          </cell>
          <cell r="K96">
            <v>6</v>
          </cell>
          <cell r="L96">
            <v>4</v>
          </cell>
          <cell r="M96">
            <v>5</v>
          </cell>
          <cell r="N96">
            <v>5</v>
          </cell>
          <cell r="O96">
            <v>3</v>
          </cell>
          <cell r="P96">
            <v>7</v>
          </cell>
          <cell r="Q96">
            <v>6</v>
          </cell>
          <cell r="R96">
            <v>1</v>
          </cell>
          <cell r="S96">
            <v>5</v>
          </cell>
          <cell r="T96">
            <v>6</v>
          </cell>
          <cell r="U96">
            <v>57</v>
          </cell>
        </row>
        <row r="97">
          <cell r="H97" t="str">
            <v>105458-P.S.R. TAHUINCO</v>
          </cell>
          <cell r="I97">
            <v>6</v>
          </cell>
          <cell r="J97">
            <v>4</v>
          </cell>
          <cell r="K97">
            <v>4</v>
          </cell>
          <cell r="L97">
            <v>3</v>
          </cell>
          <cell r="M97">
            <v>1</v>
          </cell>
          <cell r="N97">
            <v>0</v>
          </cell>
          <cell r="O97">
            <v>6</v>
          </cell>
          <cell r="P97">
            <v>0</v>
          </cell>
          <cell r="Q97">
            <v>2</v>
          </cell>
          <cell r="R97">
            <v>11</v>
          </cell>
          <cell r="S97">
            <v>9</v>
          </cell>
          <cell r="T97">
            <v>6</v>
          </cell>
          <cell r="U97">
            <v>52</v>
          </cell>
        </row>
        <row r="98">
          <cell r="H98" t="str">
            <v>105491-P.S.R. QUELEN BAJO</v>
          </cell>
          <cell r="I98">
            <v>4</v>
          </cell>
          <cell r="J98">
            <v>1</v>
          </cell>
          <cell r="K98">
            <v>3</v>
          </cell>
          <cell r="L98">
            <v>1</v>
          </cell>
          <cell r="M98">
            <v>5</v>
          </cell>
          <cell r="N98">
            <v>17</v>
          </cell>
          <cell r="O98">
            <v>6</v>
          </cell>
          <cell r="P98">
            <v>3</v>
          </cell>
          <cell r="Q98">
            <v>9</v>
          </cell>
          <cell r="R98">
            <v>4</v>
          </cell>
          <cell r="S98">
            <v>6</v>
          </cell>
          <cell r="T98">
            <v>4</v>
          </cell>
          <cell r="U98">
            <v>63</v>
          </cell>
        </row>
        <row r="99">
          <cell r="H99" t="str">
            <v>105492-P.S.R. CAMISA</v>
          </cell>
          <cell r="I99">
            <v>8</v>
          </cell>
          <cell r="J99">
            <v>2</v>
          </cell>
          <cell r="K99">
            <v>4</v>
          </cell>
          <cell r="L99">
            <v>11</v>
          </cell>
          <cell r="M99">
            <v>5</v>
          </cell>
          <cell r="N99">
            <v>7</v>
          </cell>
          <cell r="O99">
            <v>4</v>
          </cell>
          <cell r="P99">
            <v>9</v>
          </cell>
          <cell r="Q99">
            <v>3</v>
          </cell>
          <cell r="R99">
            <v>2</v>
          </cell>
          <cell r="S99">
            <v>0</v>
          </cell>
          <cell r="T99"/>
          <cell r="U99">
            <v>55</v>
          </cell>
        </row>
        <row r="100">
          <cell r="H100" t="str">
            <v>105501-P.S.R. ARBOLEDA GRANDE</v>
          </cell>
          <cell r="I100">
            <v>33</v>
          </cell>
          <cell r="J100">
            <v>10</v>
          </cell>
          <cell r="K100">
            <v>10</v>
          </cell>
          <cell r="L100">
            <v>16</v>
          </cell>
          <cell r="M100">
            <v>4</v>
          </cell>
          <cell r="N100">
            <v>4</v>
          </cell>
          <cell r="O100">
            <v>11</v>
          </cell>
          <cell r="P100">
            <v>7</v>
          </cell>
          <cell r="Q100">
            <v>4</v>
          </cell>
          <cell r="R100">
            <v>14</v>
          </cell>
          <cell r="S100">
            <v>10</v>
          </cell>
          <cell r="T100">
            <v>30</v>
          </cell>
          <cell r="U100">
            <v>153</v>
          </cell>
        </row>
        <row r="101">
          <cell r="H101" t="str">
            <v>04301-OVALLE</v>
          </cell>
          <cell r="I101">
            <v>609</v>
          </cell>
          <cell r="J101">
            <v>562</v>
          </cell>
          <cell r="K101">
            <v>874</v>
          </cell>
          <cell r="L101">
            <v>626</v>
          </cell>
          <cell r="M101">
            <v>628</v>
          </cell>
          <cell r="N101">
            <v>562</v>
          </cell>
          <cell r="O101">
            <v>533</v>
          </cell>
          <cell r="P101">
            <v>723</v>
          </cell>
          <cell r="Q101">
            <v>436</v>
          </cell>
          <cell r="R101">
            <v>584</v>
          </cell>
          <cell r="S101">
            <v>452</v>
          </cell>
          <cell r="T101">
            <v>254</v>
          </cell>
          <cell r="U101">
            <v>6843</v>
          </cell>
        </row>
        <row r="102">
          <cell r="H102" t="str">
            <v>105315-CES. RURAL C. DE TAMAYA</v>
          </cell>
          <cell r="I102">
            <v>53</v>
          </cell>
          <cell r="J102">
            <v>29</v>
          </cell>
          <cell r="K102">
            <v>54</v>
          </cell>
          <cell r="L102">
            <v>27</v>
          </cell>
          <cell r="M102">
            <v>29</v>
          </cell>
          <cell r="N102">
            <v>33</v>
          </cell>
          <cell r="O102">
            <v>21</v>
          </cell>
          <cell r="P102">
            <v>32</v>
          </cell>
          <cell r="Q102">
            <v>17</v>
          </cell>
          <cell r="R102">
            <v>45</v>
          </cell>
          <cell r="S102">
            <v>17</v>
          </cell>
          <cell r="T102">
            <v>29</v>
          </cell>
          <cell r="U102">
            <v>386</v>
          </cell>
        </row>
        <row r="103">
          <cell r="H103" t="str">
            <v>105317-CES. JORGE JORDAN D.</v>
          </cell>
          <cell r="I103">
            <v>72</v>
          </cell>
          <cell r="J103">
            <v>99</v>
          </cell>
          <cell r="K103">
            <v>153</v>
          </cell>
          <cell r="L103">
            <v>113</v>
          </cell>
          <cell r="M103">
            <v>139</v>
          </cell>
          <cell r="N103">
            <v>147</v>
          </cell>
          <cell r="O103">
            <v>157</v>
          </cell>
          <cell r="P103">
            <v>187</v>
          </cell>
          <cell r="Q103">
            <v>100</v>
          </cell>
          <cell r="R103">
            <v>134</v>
          </cell>
          <cell r="S103">
            <v>91</v>
          </cell>
          <cell r="T103">
            <v>61</v>
          </cell>
          <cell r="U103">
            <v>1453</v>
          </cell>
        </row>
        <row r="104">
          <cell r="H104" t="str">
            <v>105322-CES. MARCOS MACUADA</v>
          </cell>
          <cell r="I104">
            <v>342</v>
          </cell>
          <cell r="J104">
            <v>324</v>
          </cell>
          <cell r="K104">
            <v>393</v>
          </cell>
          <cell r="L104">
            <v>262</v>
          </cell>
          <cell r="M104">
            <v>281</v>
          </cell>
          <cell r="N104">
            <v>181</v>
          </cell>
          <cell r="O104">
            <v>130</v>
          </cell>
          <cell r="P104">
            <v>196</v>
          </cell>
          <cell r="Q104">
            <v>135</v>
          </cell>
          <cell r="R104">
            <v>153</v>
          </cell>
          <cell r="S104">
            <v>102</v>
          </cell>
          <cell r="T104">
            <v>8</v>
          </cell>
          <cell r="U104">
            <v>2507</v>
          </cell>
        </row>
        <row r="105">
          <cell r="H105" t="str">
            <v>105324-CES. SOTAQUI</v>
          </cell>
          <cell r="I105">
            <v>55</v>
          </cell>
          <cell r="J105">
            <v>13</v>
          </cell>
          <cell r="K105">
            <v>19</v>
          </cell>
          <cell r="L105">
            <v>50</v>
          </cell>
          <cell r="M105">
            <v>37</v>
          </cell>
          <cell r="N105">
            <v>27</v>
          </cell>
          <cell r="O105">
            <v>21</v>
          </cell>
          <cell r="P105">
            <v>33</v>
          </cell>
          <cell r="Q105">
            <v>23</v>
          </cell>
          <cell r="R105">
            <v>28</v>
          </cell>
          <cell r="S105">
            <v>26</v>
          </cell>
          <cell r="T105">
            <v>12</v>
          </cell>
          <cell r="U105">
            <v>344</v>
          </cell>
        </row>
        <row r="106">
          <cell r="H106" t="str">
            <v>105415-P.S.R. BARRAZA</v>
          </cell>
          <cell r="I106"/>
          <cell r="J106">
            <v>12</v>
          </cell>
          <cell r="K106">
            <v>18</v>
          </cell>
          <cell r="L106">
            <v>12</v>
          </cell>
          <cell r="M106">
            <v>10</v>
          </cell>
          <cell r="N106">
            <v>25</v>
          </cell>
          <cell r="O106">
            <v>8</v>
          </cell>
          <cell r="P106">
            <v>5</v>
          </cell>
          <cell r="Q106">
            <v>16</v>
          </cell>
          <cell r="R106">
            <v>16</v>
          </cell>
          <cell r="S106">
            <v>12</v>
          </cell>
          <cell r="T106">
            <v>6</v>
          </cell>
          <cell r="U106">
            <v>140</v>
          </cell>
        </row>
        <row r="107">
          <cell r="H107" t="str">
            <v xml:space="preserve">105416-P.S.R. CAMARICO                  </v>
          </cell>
          <cell r="I107">
            <v>15</v>
          </cell>
          <cell r="J107">
            <v>2</v>
          </cell>
          <cell r="K107">
            <v>7</v>
          </cell>
          <cell r="L107">
            <v>14</v>
          </cell>
          <cell r="M107">
            <v>2</v>
          </cell>
          <cell r="N107">
            <v>4</v>
          </cell>
          <cell r="O107">
            <v>12</v>
          </cell>
          <cell r="P107">
            <v>11</v>
          </cell>
          <cell r="Q107">
            <v>2</v>
          </cell>
          <cell r="R107">
            <v>29</v>
          </cell>
          <cell r="S107">
            <v>17</v>
          </cell>
          <cell r="T107">
            <v>20</v>
          </cell>
          <cell r="U107">
            <v>135</v>
          </cell>
        </row>
        <row r="108">
          <cell r="H108" t="str">
            <v>105417-P.S.R. ALCONES BAJOS</v>
          </cell>
          <cell r="I108">
            <v>6</v>
          </cell>
          <cell r="J108">
            <v>4</v>
          </cell>
          <cell r="K108">
            <v>1</v>
          </cell>
          <cell r="L108">
            <v>16</v>
          </cell>
          <cell r="M108">
            <v>11</v>
          </cell>
          <cell r="N108">
            <v>6</v>
          </cell>
          <cell r="O108">
            <v>0</v>
          </cell>
          <cell r="P108">
            <v>8</v>
          </cell>
          <cell r="Q108"/>
          <cell r="R108">
            <v>2</v>
          </cell>
          <cell r="S108">
            <v>15</v>
          </cell>
          <cell r="T108">
            <v>19</v>
          </cell>
          <cell r="U108">
            <v>88</v>
          </cell>
        </row>
        <row r="109">
          <cell r="H109" t="str">
            <v>105419-P.S.R. LAS SOSSAS</v>
          </cell>
          <cell r="I109">
            <v>6</v>
          </cell>
          <cell r="J109">
            <v>11</v>
          </cell>
          <cell r="K109">
            <v>10</v>
          </cell>
          <cell r="L109">
            <v>12</v>
          </cell>
          <cell r="M109">
            <v>4</v>
          </cell>
          <cell r="N109">
            <v>0</v>
          </cell>
          <cell r="O109">
            <v>9</v>
          </cell>
          <cell r="P109">
            <v>4</v>
          </cell>
          <cell r="Q109">
            <v>3</v>
          </cell>
          <cell r="R109">
            <v>4</v>
          </cell>
          <cell r="S109">
            <v>2</v>
          </cell>
          <cell r="T109">
            <v>2</v>
          </cell>
          <cell r="U109">
            <v>67</v>
          </cell>
        </row>
        <row r="110">
          <cell r="H110" t="str">
            <v>105420-P.S.R. LIMARI</v>
          </cell>
          <cell r="I110">
            <v>0</v>
          </cell>
          <cell r="J110">
            <v>1</v>
          </cell>
          <cell r="K110">
            <v>3</v>
          </cell>
          <cell r="L110">
            <v>9</v>
          </cell>
          <cell r="M110">
            <v>21</v>
          </cell>
          <cell r="N110">
            <v>21</v>
          </cell>
          <cell r="O110">
            <v>29</v>
          </cell>
          <cell r="P110">
            <v>31</v>
          </cell>
          <cell r="Q110"/>
          <cell r="R110"/>
          <cell r="S110"/>
          <cell r="T110"/>
          <cell r="U110">
            <v>115</v>
          </cell>
        </row>
        <row r="111">
          <cell r="H111" t="str">
            <v>105422-P.S.R. HORNILLOS</v>
          </cell>
          <cell r="I111">
            <v>2</v>
          </cell>
          <cell r="J111">
            <v>0</v>
          </cell>
          <cell r="K111">
            <v>1</v>
          </cell>
          <cell r="L111">
            <v>0</v>
          </cell>
          <cell r="M111">
            <v>0</v>
          </cell>
          <cell r="N111">
            <v>1</v>
          </cell>
          <cell r="O111">
            <v>2</v>
          </cell>
          <cell r="P111">
            <v>1</v>
          </cell>
          <cell r="Q111">
            <v>7</v>
          </cell>
          <cell r="R111">
            <v>0</v>
          </cell>
          <cell r="S111">
            <v>3</v>
          </cell>
          <cell r="T111">
            <v>5</v>
          </cell>
          <cell r="U111">
            <v>22</v>
          </cell>
        </row>
        <row r="112">
          <cell r="H112" t="str">
            <v>105437-P.S.R. CHALINGA</v>
          </cell>
          <cell r="I112">
            <v>0</v>
          </cell>
          <cell r="J112">
            <v>6</v>
          </cell>
          <cell r="K112">
            <v>5</v>
          </cell>
          <cell r="L112">
            <v>10</v>
          </cell>
          <cell r="M112">
            <v>7</v>
          </cell>
          <cell r="N112">
            <v>12</v>
          </cell>
          <cell r="O112">
            <v>4</v>
          </cell>
          <cell r="P112">
            <v>14</v>
          </cell>
          <cell r="Q112">
            <v>1</v>
          </cell>
          <cell r="R112">
            <v>4</v>
          </cell>
          <cell r="S112">
            <v>20</v>
          </cell>
          <cell r="T112">
            <v>2</v>
          </cell>
          <cell r="U112">
            <v>85</v>
          </cell>
        </row>
        <row r="113">
          <cell r="H113" t="str">
            <v>105439-P.S.R. CERRO BLANCO</v>
          </cell>
          <cell r="I113">
            <v>3</v>
          </cell>
          <cell r="J113">
            <v>3</v>
          </cell>
          <cell r="K113">
            <v>2</v>
          </cell>
          <cell r="L113">
            <v>2</v>
          </cell>
          <cell r="M113">
            <v>3</v>
          </cell>
          <cell r="N113">
            <v>3</v>
          </cell>
          <cell r="O113">
            <v>2</v>
          </cell>
          <cell r="P113">
            <v>3</v>
          </cell>
          <cell r="Q113">
            <v>0</v>
          </cell>
          <cell r="R113">
            <v>7</v>
          </cell>
          <cell r="S113">
            <v>6</v>
          </cell>
          <cell r="T113">
            <v>7</v>
          </cell>
          <cell r="U113">
            <v>41</v>
          </cell>
        </row>
        <row r="114">
          <cell r="H114" t="str">
            <v>105507-P.S.R. HUAMALATA</v>
          </cell>
          <cell r="I114">
            <v>0</v>
          </cell>
          <cell r="J114">
            <v>2</v>
          </cell>
          <cell r="K114">
            <v>10</v>
          </cell>
          <cell r="L114">
            <v>10</v>
          </cell>
          <cell r="M114">
            <v>6</v>
          </cell>
          <cell r="N114">
            <v>20</v>
          </cell>
          <cell r="O114">
            <v>16</v>
          </cell>
          <cell r="P114">
            <v>13</v>
          </cell>
          <cell r="Q114">
            <v>12</v>
          </cell>
          <cell r="R114">
            <v>15</v>
          </cell>
          <cell r="S114">
            <v>25</v>
          </cell>
          <cell r="T114">
            <v>15</v>
          </cell>
          <cell r="U114">
            <v>144</v>
          </cell>
        </row>
        <row r="115">
          <cell r="H115" t="str">
            <v>105510-P.S.R. RECOLETA</v>
          </cell>
          <cell r="I115">
            <v>3</v>
          </cell>
          <cell r="J115">
            <v>4</v>
          </cell>
          <cell r="K115">
            <v>4</v>
          </cell>
          <cell r="L115">
            <v>8</v>
          </cell>
          <cell r="M115">
            <v>10</v>
          </cell>
          <cell r="N115">
            <v>19</v>
          </cell>
          <cell r="O115">
            <v>10</v>
          </cell>
          <cell r="P115">
            <v>12</v>
          </cell>
          <cell r="Q115">
            <v>5</v>
          </cell>
          <cell r="R115">
            <v>19</v>
          </cell>
          <cell r="S115">
            <v>15</v>
          </cell>
          <cell r="T115">
            <v>9</v>
          </cell>
          <cell r="U115">
            <v>118</v>
          </cell>
        </row>
        <row r="116">
          <cell r="H116" t="str">
            <v>105722-CECOF SAN JOSE DE LA DEHESA</v>
          </cell>
          <cell r="I116">
            <v>17</v>
          </cell>
          <cell r="J116">
            <v>12</v>
          </cell>
          <cell r="K116">
            <v>108</v>
          </cell>
          <cell r="L116">
            <v>4</v>
          </cell>
          <cell r="M116">
            <v>1</v>
          </cell>
          <cell r="N116">
            <v>15</v>
          </cell>
          <cell r="O116">
            <v>49</v>
          </cell>
          <cell r="P116">
            <v>60</v>
          </cell>
          <cell r="Q116">
            <v>33</v>
          </cell>
          <cell r="R116">
            <v>54</v>
          </cell>
          <cell r="S116">
            <v>16</v>
          </cell>
          <cell r="T116">
            <v>25</v>
          </cell>
          <cell r="U116">
            <v>394</v>
          </cell>
        </row>
        <row r="117">
          <cell r="H117" t="str">
            <v>105723-CECOF LIMARI</v>
          </cell>
          <cell r="I117">
            <v>35</v>
          </cell>
          <cell r="J117">
            <v>35</v>
          </cell>
          <cell r="K117">
            <v>67</v>
          </cell>
          <cell r="L117">
            <v>53</v>
          </cell>
          <cell r="M117">
            <v>52</v>
          </cell>
          <cell r="N117">
            <v>36</v>
          </cell>
          <cell r="O117">
            <v>32</v>
          </cell>
          <cell r="P117">
            <v>35</v>
          </cell>
          <cell r="Q117">
            <v>26</v>
          </cell>
          <cell r="R117">
            <v>14</v>
          </cell>
          <cell r="S117">
            <v>25</v>
          </cell>
          <cell r="T117">
            <v>7</v>
          </cell>
          <cell r="U117">
            <v>417</v>
          </cell>
        </row>
        <row r="118">
          <cell r="H118" t="str">
            <v>200258-CECOF LOS COPIHUES</v>
          </cell>
          <cell r="I118">
            <v>0</v>
          </cell>
          <cell r="J118">
            <v>5</v>
          </cell>
          <cell r="K118">
            <v>19</v>
          </cell>
          <cell r="L118">
            <v>24</v>
          </cell>
          <cell r="M118">
            <v>15</v>
          </cell>
          <cell r="N118">
            <v>12</v>
          </cell>
          <cell r="O118">
            <v>31</v>
          </cell>
          <cell r="P118">
            <v>78</v>
          </cell>
          <cell r="Q118">
            <v>50</v>
          </cell>
          <cell r="R118">
            <v>33</v>
          </cell>
          <cell r="S118">
            <v>33</v>
          </cell>
          <cell r="T118">
            <v>6</v>
          </cell>
          <cell r="U118">
            <v>306</v>
          </cell>
        </row>
        <row r="119">
          <cell r="H119" t="str">
            <v>200367-CECOF COLONIA LIMARÍ</v>
          </cell>
          <cell r="I119"/>
          <cell r="J119"/>
          <cell r="K119"/>
          <cell r="L119"/>
          <cell r="M119"/>
          <cell r="N119"/>
          <cell r="O119"/>
          <cell r="P119"/>
          <cell r="Q119">
            <v>6</v>
          </cell>
          <cell r="R119">
            <v>27</v>
          </cell>
          <cell r="S119">
            <v>27</v>
          </cell>
          <cell r="T119">
            <v>21</v>
          </cell>
          <cell r="U119">
            <v>81</v>
          </cell>
        </row>
        <row r="120">
          <cell r="H120" t="str">
            <v>04302-COMBARBALÁ</v>
          </cell>
          <cell r="I120">
            <v>105</v>
          </cell>
          <cell r="J120">
            <v>96</v>
          </cell>
          <cell r="K120">
            <v>78</v>
          </cell>
          <cell r="L120">
            <v>80</v>
          </cell>
          <cell r="M120">
            <v>67</v>
          </cell>
          <cell r="N120">
            <v>96</v>
          </cell>
          <cell r="O120">
            <v>69</v>
          </cell>
          <cell r="P120">
            <v>54</v>
          </cell>
          <cell r="Q120">
            <v>110</v>
          </cell>
          <cell r="R120">
            <v>170</v>
          </cell>
          <cell r="S120">
            <v>218</v>
          </cell>
          <cell r="T120">
            <v>165</v>
          </cell>
          <cell r="U120">
            <v>1308</v>
          </cell>
        </row>
        <row r="121">
          <cell r="H121" t="str">
            <v>105105-HOSPITAL COMBARBALA</v>
          </cell>
          <cell r="I121">
            <v>28</v>
          </cell>
          <cell r="J121">
            <v>30</v>
          </cell>
          <cell r="K121">
            <v>22</v>
          </cell>
          <cell r="L121">
            <v>22</v>
          </cell>
          <cell r="M121">
            <v>17</v>
          </cell>
          <cell r="N121">
            <v>16</v>
          </cell>
          <cell r="O121">
            <v>8</v>
          </cell>
          <cell r="P121">
            <v>21</v>
          </cell>
          <cell r="Q121">
            <v>22</v>
          </cell>
          <cell r="R121">
            <v>84</v>
          </cell>
          <cell r="S121">
            <v>146</v>
          </cell>
          <cell r="T121">
            <v>103</v>
          </cell>
          <cell r="U121">
            <v>519</v>
          </cell>
        </row>
        <row r="122">
          <cell r="H122" t="str">
            <v>105433-P.S.R. SAN LORENZO</v>
          </cell>
          <cell r="I122"/>
          <cell r="J122"/>
          <cell r="K122">
            <v>5</v>
          </cell>
          <cell r="L122">
            <v>1</v>
          </cell>
          <cell r="M122"/>
          <cell r="N122">
            <v>7</v>
          </cell>
          <cell r="O122">
            <v>2</v>
          </cell>
          <cell r="P122">
            <v>2</v>
          </cell>
          <cell r="Q122">
            <v>6</v>
          </cell>
          <cell r="R122">
            <v>5</v>
          </cell>
          <cell r="S122">
            <v>2</v>
          </cell>
          <cell r="T122"/>
          <cell r="U122">
            <v>30</v>
          </cell>
        </row>
        <row r="123">
          <cell r="H123" t="str">
            <v>105434-P.S.R. SAN MARCOS</v>
          </cell>
          <cell r="I123">
            <v>2</v>
          </cell>
          <cell r="J123">
            <v>1</v>
          </cell>
          <cell r="K123">
            <v>4</v>
          </cell>
          <cell r="L123">
            <v>2</v>
          </cell>
          <cell r="M123">
            <v>5</v>
          </cell>
          <cell r="N123">
            <v>5</v>
          </cell>
          <cell r="O123">
            <v>23</v>
          </cell>
          <cell r="P123">
            <v>11</v>
          </cell>
          <cell r="Q123">
            <v>8</v>
          </cell>
          <cell r="R123">
            <v>6</v>
          </cell>
          <cell r="S123">
            <v>16</v>
          </cell>
          <cell r="T123">
            <v>9</v>
          </cell>
          <cell r="U123">
            <v>92</v>
          </cell>
        </row>
        <row r="124">
          <cell r="H124" t="str">
            <v>105441-P.S.R. MANQUEHUA</v>
          </cell>
          <cell r="I124">
            <v>12</v>
          </cell>
          <cell r="J124">
            <v>8</v>
          </cell>
          <cell r="K124">
            <v>4</v>
          </cell>
          <cell r="L124">
            <v>17</v>
          </cell>
          <cell r="M124">
            <v>6</v>
          </cell>
          <cell r="N124">
            <v>12</v>
          </cell>
          <cell r="O124">
            <v>7</v>
          </cell>
          <cell r="P124">
            <v>5</v>
          </cell>
          <cell r="Q124">
            <v>19</v>
          </cell>
          <cell r="R124">
            <v>4</v>
          </cell>
          <cell r="S124">
            <v>15</v>
          </cell>
          <cell r="T124">
            <v>2</v>
          </cell>
          <cell r="U124">
            <v>111</v>
          </cell>
        </row>
        <row r="125">
          <cell r="H125" t="str">
            <v xml:space="preserve">105459-P.S.R. BARRANCAS                </v>
          </cell>
          <cell r="I125">
            <v>15</v>
          </cell>
          <cell r="J125">
            <v>7</v>
          </cell>
          <cell r="K125">
            <v>6</v>
          </cell>
          <cell r="L125">
            <v>7</v>
          </cell>
          <cell r="M125">
            <v>8</v>
          </cell>
          <cell r="N125">
            <v>8</v>
          </cell>
          <cell r="O125">
            <v>12</v>
          </cell>
          <cell r="P125">
            <v>5</v>
          </cell>
          <cell r="Q125">
            <v>15</v>
          </cell>
          <cell r="R125">
            <v>10</v>
          </cell>
          <cell r="S125">
            <v>4</v>
          </cell>
          <cell r="T125">
            <v>21</v>
          </cell>
          <cell r="U125">
            <v>118</v>
          </cell>
        </row>
        <row r="126">
          <cell r="H126" t="str">
            <v>105460-P.S.R. COGOTI 18</v>
          </cell>
          <cell r="I126">
            <v>7</v>
          </cell>
          <cell r="J126">
            <v>10</v>
          </cell>
          <cell r="K126">
            <v>10</v>
          </cell>
          <cell r="L126">
            <v>9</v>
          </cell>
          <cell r="M126">
            <v>2</v>
          </cell>
          <cell r="N126">
            <v>9</v>
          </cell>
          <cell r="O126">
            <v>4</v>
          </cell>
          <cell r="P126">
            <v>2</v>
          </cell>
          <cell r="Q126">
            <v>4</v>
          </cell>
          <cell r="R126">
            <v>7</v>
          </cell>
          <cell r="S126">
            <v>1</v>
          </cell>
          <cell r="T126"/>
          <cell r="U126">
            <v>65</v>
          </cell>
        </row>
        <row r="127">
          <cell r="H127" t="str">
            <v>105461-P.S.R. EL HUACHO</v>
          </cell>
          <cell r="I127"/>
          <cell r="J127">
            <v>2</v>
          </cell>
          <cell r="K127"/>
          <cell r="L127">
            <v>1</v>
          </cell>
          <cell r="M127">
            <v>4</v>
          </cell>
          <cell r="N127">
            <v>3</v>
          </cell>
          <cell r="O127">
            <v>1</v>
          </cell>
          <cell r="P127"/>
          <cell r="Q127">
            <v>1</v>
          </cell>
          <cell r="R127">
            <v>7</v>
          </cell>
          <cell r="S127">
            <v>6</v>
          </cell>
          <cell r="T127"/>
          <cell r="U127">
            <v>25</v>
          </cell>
        </row>
        <row r="128">
          <cell r="H128" t="str">
            <v>105462-P.S.R. EL SAUCE</v>
          </cell>
          <cell r="I128">
            <v>14</v>
          </cell>
          <cell r="J128">
            <v>9</v>
          </cell>
          <cell r="K128">
            <v>8</v>
          </cell>
          <cell r="L128">
            <v>2</v>
          </cell>
          <cell r="M128">
            <v>10</v>
          </cell>
          <cell r="N128">
            <v>8</v>
          </cell>
          <cell r="O128">
            <v>2</v>
          </cell>
          <cell r="P128">
            <v>1</v>
          </cell>
          <cell r="Q128">
            <v>4</v>
          </cell>
          <cell r="R128">
            <v>5</v>
          </cell>
          <cell r="S128">
            <v>4</v>
          </cell>
          <cell r="T128">
            <v>9</v>
          </cell>
          <cell r="U128">
            <v>76</v>
          </cell>
        </row>
        <row r="129">
          <cell r="H129" t="str">
            <v>105463-P.S.R. QUILITAPIA</v>
          </cell>
          <cell r="I129">
            <v>8</v>
          </cell>
          <cell r="J129">
            <v>10</v>
          </cell>
          <cell r="K129">
            <v>5</v>
          </cell>
          <cell r="L129">
            <v>8</v>
          </cell>
          <cell r="M129">
            <v>5</v>
          </cell>
          <cell r="N129">
            <v>7</v>
          </cell>
          <cell r="O129">
            <v>0</v>
          </cell>
          <cell r="P129">
            <v>1</v>
          </cell>
          <cell r="Q129">
            <v>8</v>
          </cell>
          <cell r="R129">
            <v>10</v>
          </cell>
          <cell r="S129">
            <v>15</v>
          </cell>
          <cell r="T129">
            <v>3</v>
          </cell>
          <cell r="U129">
            <v>80</v>
          </cell>
        </row>
        <row r="130">
          <cell r="H130" t="str">
            <v>105464-P.S.R. LA LIGUA</v>
          </cell>
          <cell r="I130">
            <v>5</v>
          </cell>
          <cell r="J130">
            <v>4</v>
          </cell>
          <cell r="K130">
            <v>3</v>
          </cell>
          <cell r="L130">
            <v>0</v>
          </cell>
          <cell r="M130">
            <v>0</v>
          </cell>
          <cell r="N130">
            <v>9</v>
          </cell>
          <cell r="O130">
            <v>2</v>
          </cell>
          <cell r="P130">
            <v>2</v>
          </cell>
          <cell r="Q130">
            <v>0</v>
          </cell>
          <cell r="R130">
            <v>6</v>
          </cell>
          <cell r="S130">
            <v>1</v>
          </cell>
          <cell r="T130">
            <v>6</v>
          </cell>
          <cell r="U130">
            <v>38</v>
          </cell>
        </row>
        <row r="131">
          <cell r="H131" t="str">
            <v>105465-P.S.R. RAMADILLA</v>
          </cell>
          <cell r="I131">
            <v>4</v>
          </cell>
          <cell r="J131">
            <v>0</v>
          </cell>
          <cell r="K131">
            <v>1</v>
          </cell>
          <cell r="L131">
            <v>6</v>
          </cell>
          <cell r="M131">
            <v>7</v>
          </cell>
          <cell r="N131">
            <v>3</v>
          </cell>
          <cell r="O131">
            <v>4</v>
          </cell>
          <cell r="P131">
            <v>0</v>
          </cell>
          <cell r="Q131">
            <v>10</v>
          </cell>
          <cell r="R131">
            <v>13</v>
          </cell>
          <cell r="S131">
            <v>4</v>
          </cell>
          <cell r="T131">
            <v>3</v>
          </cell>
          <cell r="U131">
            <v>55</v>
          </cell>
        </row>
        <row r="132">
          <cell r="H132" t="str">
            <v>105466-P.S.R. VALLE HERMOSO</v>
          </cell>
          <cell r="I132">
            <v>6</v>
          </cell>
          <cell r="J132">
            <v>4</v>
          </cell>
          <cell r="K132">
            <v>6</v>
          </cell>
          <cell r="L132">
            <v>5</v>
          </cell>
          <cell r="M132">
            <v>3</v>
          </cell>
          <cell r="N132">
            <v>6</v>
          </cell>
          <cell r="O132">
            <v>1</v>
          </cell>
          <cell r="P132">
            <v>0</v>
          </cell>
          <cell r="Q132">
            <v>8</v>
          </cell>
          <cell r="R132">
            <v>10</v>
          </cell>
          <cell r="S132"/>
          <cell r="T132">
            <v>6</v>
          </cell>
          <cell r="U132">
            <v>55</v>
          </cell>
        </row>
        <row r="133">
          <cell r="H133" t="str">
            <v>105490-P.S.R. EL DURAZNO</v>
          </cell>
          <cell r="I133">
            <v>4</v>
          </cell>
          <cell r="J133">
            <v>11</v>
          </cell>
          <cell r="K133">
            <v>4</v>
          </cell>
          <cell r="L133"/>
          <cell r="M133">
            <v>0</v>
          </cell>
          <cell r="N133">
            <v>3</v>
          </cell>
          <cell r="O133">
            <v>3</v>
          </cell>
          <cell r="P133">
            <v>4</v>
          </cell>
          <cell r="Q133">
            <v>5</v>
          </cell>
          <cell r="R133">
            <v>3</v>
          </cell>
          <cell r="S133">
            <v>4</v>
          </cell>
          <cell r="T133">
            <v>3</v>
          </cell>
          <cell r="U133">
            <v>44</v>
          </cell>
        </row>
        <row r="134">
          <cell r="H134" t="str">
            <v>04304-MONTE PATRIA</v>
          </cell>
          <cell r="I134">
            <v>131</v>
          </cell>
          <cell r="J134">
            <v>151</v>
          </cell>
          <cell r="K134">
            <v>295</v>
          </cell>
          <cell r="L134">
            <v>166</v>
          </cell>
          <cell r="M134">
            <v>175</v>
          </cell>
          <cell r="N134">
            <v>175</v>
          </cell>
          <cell r="O134">
            <v>132</v>
          </cell>
          <cell r="P134">
            <v>148</v>
          </cell>
          <cell r="Q134">
            <v>144</v>
          </cell>
          <cell r="R134">
            <v>194</v>
          </cell>
          <cell r="S134">
            <v>150</v>
          </cell>
          <cell r="T134">
            <v>192</v>
          </cell>
          <cell r="U134">
            <v>2053</v>
          </cell>
        </row>
        <row r="135">
          <cell r="H135" t="str">
            <v>105307-CES. RURAL MONTE PATRIA</v>
          </cell>
          <cell r="I135">
            <v>23</v>
          </cell>
          <cell r="J135">
            <v>35</v>
          </cell>
          <cell r="K135">
            <v>51</v>
          </cell>
          <cell r="L135">
            <v>17</v>
          </cell>
          <cell r="M135">
            <v>48</v>
          </cell>
          <cell r="N135">
            <v>84</v>
          </cell>
          <cell r="O135">
            <v>43</v>
          </cell>
          <cell r="P135">
            <v>33</v>
          </cell>
          <cell r="Q135">
            <v>31</v>
          </cell>
          <cell r="R135">
            <v>24</v>
          </cell>
          <cell r="S135">
            <v>46</v>
          </cell>
          <cell r="T135">
            <v>43</v>
          </cell>
          <cell r="U135">
            <v>478</v>
          </cell>
        </row>
        <row r="136">
          <cell r="H136" t="str">
            <v>105311-CES. RURAL CHAÑARAL ALTO</v>
          </cell>
          <cell r="I136">
            <v>11</v>
          </cell>
          <cell r="J136">
            <v>4</v>
          </cell>
          <cell r="K136">
            <v>38</v>
          </cell>
          <cell r="L136">
            <v>45</v>
          </cell>
          <cell r="M136">
            <v>42</v>
          </cell>
          <cell r="N136">
            <v>7</v>
          </cell>
          <cell r="O136">
            <v>15</v>
          </cell>
          <cell r="P136">
            <v>19</v>
          </cell>
          <cell r="Q136">
            <v>12</v>
          </cell>
          <cell r="R136">
            <v>40</v>
          </cell>
          <cell r="S136">
            <v>28</v>
          </cell>
          <cell r="T136">
            <v>33</v>
          </cell>
          <cell r="U136">
            <v>294</v>
          </cell>
        </row>
        <row r="137">
          <cell r="H137" t="str">
            <v>105312-CES. RURAL CAREN</v>
          </cell>
          <cell r="I137">
            <v>3</v>
          </cell>
          <cell r="J137">
            <v>0</v>
          </cell>
          <cell r="K137">
            <v>22</v>
          </cell>
          <cell r="L137">
            <v>26</v>
          </cell>
          <cell r="M137">
            <v>12</v>
          </cell>
          <cell r="N137">
            <v>13</v>
          </cell>
          <cell r="O137">
            <v>0</v>
          </cell>
          <cell r="P137">
            <v>0</v>
          </cell>
          <cell r="Q137">
            <v>9</v>
          </cell>
          <cell r="R137">
            <v>16</v>
          </cell>
          <cell r="S137">
            <v>11</v>
          </cell>
          <cell r="T137">
            <v>19</v>
          </cell>
          <cell r="U137">
            <v>131</v>
          </cell>
        </row>
        <row r="138">
          <cell r="H138" t="str">
            <v>105318-CES. RURAL EL PALQUI</v>
          </cell>
          <cell r="I138">
            <v>22</v>
          </cell>
          <cell r="J138">
            <v>56</v>
          </cell>
          <cell r="K138">
            <v>70</v>
          </cell>
          <cell r="L138">
            <v>26</v>
          </cell>
          <cell r="M138">
            <v>22</v>
          </cell>
          <cell r="N138">
            <v>25</v>
          </cell>
          <cell r="O138">
            <v>20</v>
          </cell>
          <cell r="P138">
            <v>37</v>
          </cell>
          <cell r="Q138">
            <v>37</v>
          </cell>
          <cell r="R138">
            <v>50</v>
          </cell>
          <cell r="S138">
            <v>33</v>
          </cell>
          <cell r="T138">
            <v>69</v>
          </cell>
          <cell r="U138">
            <v>467</v>
          </cell>
        </row>
        <row r="139">
          <cell r="H139" t="str">
            <v>105425-P.S.R. CHILECITO</v>
          </cell>
          <cell r="I139">
            <v>5</v>
          </cell>
          <cell r="J139">
            <v>3</v>
          </cell>
          <cell r="K139">
            <v>22</v>
          </cell>
          <cell r="L139">
            <v>2</v>
          </cell>
          <cell r="M139">
            <v>6</v>
          </cell>
          <cell r="N139">
            <v>2</v>
          </cell>
          <cell r="O139">
            <v>2</v>
          </cell>
          <cell r="P139">
            <v>1</v>
          </cell>
          <cell r="Q139">
            <v>2</v>
          </cell>
          <cell r="R139">
            <v>4</v>
          </cell>
          <cell r="S139">
            <v>1</v>
          </cell>
          <cell r="T139">
            <v>3</v>
          </cell>
          <cell r="U139">
            <v>53</v>
          </cell>
        </row>
        <row r="140">
          <cell r="H140" t="str">
            <v>105427-P.S.R. HACIENDA VALDIVIA</v>
          </cell>
          <cell r="I140">
            <v>4</v>
          </cell>
          <cell r="J140">
            <v>2</v>
          </cell>
          <cell r="K140">
            <v>10</v>
          </cell>
          <cell r="L140">
            <v>5</v>
          </cell>
          <cell r="M140">
            <v>6</v>
          </cell>
          <cell r="N140">
            <v>1</v>
          </cell>
          <cell r="O140">
            <v>7</v>
          </cell>
          <cell r="P140">
            <v>8</v>
          </cell>
          <cell r="Q140">
            <v>9</v>
          </cell>
          <cell r="R140">
            <v>13</v>
          </cell>
          <cell r="S140">
            <v>3</v>
          </cell>
          <cell r="T140">
            <v>3</v>
          </cell>
          <cell r="U140">
            <v>71</v>
          </cell>
        </row>
        <row r="141">
          <cell r="H141" t="str">
            <v>105428-P.S.R. HUATULAME</v>
          </cell>
          <cell r="I141">
            <v>0</v>
          </cell>
          <cell r="J141">
            <v>3</v>
          </cell>
          <cell r="K141">
            <v>24</v>
          </cell>
          <cell r="L141">
            <v>11</v>
          </cell>
          <cell r="M141">
            <v>0</v>
          </cell>
          <cell r="N141">
            <v>13</v>
          </cell>
          <cell r="O141">
            <v>6</v>
          </cell>
          <cell r="P141">
            <v>13</v>
          </cell>
          <cell r="Q141">
            <v>0</v>
          </cell>
          <cell r="R141">
            <v>2</v>
          </cell>
          <cell r="S141">
            <v>12</v>
          </cell>
          <cell r="T141">
            <v>3</v>
          </cell>
          <cell r="U141">
            <v>87</v>
          </cell>
        </row>
        <row r="142">
          <cell r="H142" t="str">
            <v>105430-P.S.R. MIALQUI</v>
          </cell>
          <cell r="I142">
            <v>1</v>
          </cell>
          <cell r="J142">
            <v>2</v>
          </cell>
          <cell r="K142"/>
          <cell r="L142">
            <v>0</v>
          </cell>
          <cell r="M142">
            <v>0</v>
          </cell>
          <cell r="N142">
            <v>0</v>
          </cell>
          <cell r="O142">
            <v>3</v>
          </cell>
          <cell r="P142">
            <v>8</v>
          </cell>
          <cell r="Q142">
            <v>8</v>
          </cell>
          <cell r="R142">
            <v>5</v>
          </cell>
          <cell r="S142"/>
          <cell r="T142"/>
          <cell r="U142">
            <v>27</v>
          </cell>
        </row>
        <row r="143">
          <cell r="H143" t="str">
            <v>105431-P.S.R. PEDREGAL</v>
          </cell>
          <cell r="I143">
            <v>6</v>
          </cell>
          <cell r="J143">
            <v>7</v>
          </cell>
          <cell r="K143">
            <v>11</v>
          </cell>
          <cell r="L143">
            <v>4</v>
          </cell>
          <cell r="M143">
            <v>12</v>
          </cell>
          <cell r="N143">
            <v>14</v>
          </cell>
          <cell r="O143">
            <v>1</v>
          </cell>
          <cell r="P143">
            <v>6</v>
          </cell>
          <cell r="Q143">
            <v>7</v>
          </cell>
          <cell r="R143">
            <v>9</v>
          </cell>
          <cell r="S143">
            <v>4</v>
          </cell>
          <cell r="T143">
            <v>3</v>
          </cell>
          <cell r="U143">
            <v>84</v>
          </cell>
        </row>
        <row r="144">
          <cell r="H144" t="str">
            <v>105432-P.S.R. RAPEL</v>
          </cell>
          <cell r="I144">
            <v>22</v>
          </cell>
          <cell r="J144">
            <v>18</v>
          </cell>
          <cell r="K144">
            <v>17</v>
          </cell>
          <cell r="L144">
            <v>5</v>
          </cell>
          <cell r="M144">
            <v>16</v>
          </cell>
          <cell r="N144">
            <v>2</v>
          </cell>
          <cell r="O144">
            <v>9</v>
          </cell>
          <cell r="P144">
            <v>11</v>
          </cell>
          <cell r="Q144">
            <v>20</v>
          </cell>
          <cell r="R144">
            <v>21</v>
          </cell>
          <cell r="S144">
            <v>2</v>
          </cell>
          <cell r="T144">
            <v>6</v>
          </cell>
          <cell r="U144">
            <v>149</v>
          </cell>
        </row>
        <row r="145">
          <cell r="H145" t="str">
            <v>105435-P.S.R. TULAHUEN</v>
          </cell>
          <cell r="I145">
            <v>20</v>
          </cell>
          <cell r="J145">
            <v>10</v>
          </cell>
          <cell r="K145">
            <v>21</v>
          </cell>
          <cell r="L145">
            <v>20</v>
          </cell>
          <cell r="M145">
            <v>7</v>
          </cell>
          <cell r="N145">
            <v>10</v>
          </cell>
          <cell r="O145">
            <v>18</v>
          </cell>
          <cell r="P145">
            <v>7</v>
          </cell>
          <cell r="Q145">
            <v>7</v>
          </cell>
          <cell r="R145">
            <v>0</v>
          </cell>
          <cell r="S145">
            <v>1</v>
          </cell>
          <cell r="T145">
            <v>1</v>
          </cell>
          <cell r="U145">
            <v>122</v>
          </cell>
        </row>
        <row r="146">
          <cell r="H146" t="str">
            <v>105436-P.S.R. EL MAITEN</v>
          </cell>
          <cell r="I146">
            <v>7</v>
          </cell>
          <cell r="J146">
            <v>0</v>
          </cell>
          <cell r="K146">
            <v>6</v>
          </cell>
          <cell r="L146">
            <v>5</v>
          </cell>
          <cell r="M146">
            <v>4</v>
          </cell>
          <cell r="N146">
            <v>0</v>
          </cell>
          <cell r="O146">
            <v>8</v>
          </cell>
          <cell r="P146">
            <v>5</v>
          </cell>
          <cell r="Q146">
            <v>2</v>
          </cell>
          <cell r="R146">
            <v>2</v>
          </cell>
          <cell r="S146">
            <v>3</v>
          </cell>
          <cell r="T146">
            <v>8</v>
          </cell>
          <cell r="U146">
            <v>50</v>
          </cell>
        </row>
        <row r="147">
          <cell r="H147" t="str">
            <v>105489-P.S.R. RAMADAS DE TULAHUEN</v>
          </cell>
          <cell r="I147">
            <v>7</v>
          </cell>
          <cell r="J147">
            <v>11</v>
          </cell>
          <cell r="K147">
            <v>3</v>
          </cell>
          <cell r="L147"/>
          <cell r="M147"/>
          <cell r="N147">
            <v>4</v>
          </cell>
          <cell r="O147">
            <v>0</v>
          </cell>
          <cell r="P147">
            <v>0</v>
          </cell>
          <cell r="Q147">
            <v>0</v>
          </cell>
          <cell r="R147">
            <v>8</v>
          </cell>
          <cell r="S147">
            <v>6</v>
          </cell>
          <cell r="T147">
            <v>1</v>
          </cell>
          <cell r="U147">
            <v>40</v>
          </cell>
        </row>
        <row r="148">
          <cell r="H148" t="str">
            <v>04304-PUNITAQUI</v>
          </cell>
          <cell r="I148">
            <v>74</v>
          </cell>
          <cell r="J148">
            <v>47</v>
          </cell>
          <cell r="K148">
            <v>91</v>
          </cell>
          <cell r="L148">
            <v>30</v>
          </cell>
          <cell r="M148">
            <v>65</v>
          </cell>
          <cell r="N148">
            <v>79</v>
          </cell>
          <cell r="O148">
            <v>89</v>
          </cell>
          <cell r="P148">
            <v>43</v>
          </cell>
          <cell r="Q148">
            <v>51</v>
          </cell>
          <cell r="R148">
            <v>81</v>
          </cell>
          <cell r="S148">
            <v>45</v>
          </cell>
          <cell r="T148">
            <v>31</v>
          </cell>
          <cell r="U148">
            <v>726</v>
          </cell>
        </row>
        <row r="149">
          <cell r="H149" t="str">
            <v>105308-CES. RURAL PUNITAQUI</v>
          </cell>
          <cell r="I149">
            <v>59</v>
          </cell>
          <cell r="J149">
            <v>34</v>
          </cell>
          <cell r="K149">
            <v>72</v>
          </cell>
          <cell r="L149">
            <v>26</v>
          </cell>
          <cell r="M149">
            <v>48</v>
          </cell>
          <cell r="N149">
            <v>73</v>
          </cell>
          <cell r="O149">
            <v>67</v>
          </cell>
          <cell r="P149">
            <v>39</v>
          </cell>
          <cell r="Q149">
            <v>47</v>
          </cell>
          <cell r="R149">
            <v>74</v>
          </cell>
          <cell r="S149">
            <v>41</v>
          </cell>
          <cell r="T149">
            <v>26</v>
          </cell>
          <cell r="U149">
            <v>606</v>
          </cell>
        </row>
        <row r="150">
          <cell r="H150" t="str">
            <v>105440-P.S.R. DIVISADERO</v>
          </cell>
          <cell r="I150">
            <v>15</v>
          </cell>
          <cell r="J150">
            <v>11</v>
          </cell>
          <cell r="K150">
            <v>19</v>
          </cell>
          <cell r="L150">
            <v>4</v>
          </cell>
          <cell r="M150">
            <v>11</v>
          </cell>
          <cell r="N150">
            <v>5</v>
          </cell>
          <cell r="O150">
            <v>22</v>
          </cell>
          <cell r="P150">
            <v>4</v>
          </cell>
          <cell r="Q150">
            <v>3</v>
          </cell>
          <cell r="R150">
            <v>7</v>
          </cell>
          <cell r="S150">
            <v>4</v>
          </cell>
          <cell r="T150">
            <v>5</v>
          </cell>
          <cell r="U150">
            <v>110</v>
          </cell>
        </row>
        <row r="151">
          <cell r="H151" t="str">
            <v>105442-P.S.R. SAN PEDRO DE QUILES</v>
          </cell>
          <cell r="I151"/>
          <cell r="J151">
            <v>2</v>
          </cell>
          <cell r="K151"/>
          <cell r="L151"/>
          <cell r="M151"/>
          <cell r="N151"/>
          <cell r="O151"/>
          <cell r="P151"/>
          <cell r="Q151">
            <v>1</v>
          </cell>
          <cell r="R151"/>
          <cell r="S151"/>
          <cell r="T151"/>
          <cell r="U151">
            <v>3</v>
          </cell>
        </row>
        <row r="152">
          <cell r="H152" t="str">
            <v xml:space="preserve">105508-P.S.R. EL PARRAL DE QUILES  </v>
          </cell>
          <cell r="I152"/>
          <cell r="J152"/>
          <cell r="K152"/>
          <cell r="L152"/>
          <cell r="M152">
            <v>6</v>
          </cell>
          <cell r="N152">
            <v>1</v>
          </cell>
          <cell r="O152"/>
          <cell r="P152"/>
          <cell r="Q152"/>
          <cell r="R152"/>
          <cell r="S152"/>
          <cell r="T152"/>
          <cell r="U152">
            <v>7</v>
          </cell>
        </row>
        <row r="153">
          <cell r="H153" t="str">
            <v>04305-RIO HURTADO</v>
          </cell>
          <cell r="I153">
            <v>15</v>
          </cell>
          <cell r="J153">
            <v>36</v>
          </cell>
          <cell r="K153">
            <v>57</v>
          </cell>
          <cell r="L153">
            <v>29</v>
          </cell>
          <cell r="M153">
            <v>29</v>
          </cell>
          <cell r="N153">
            <v>53</v>
          </cell>
          <cell r="O153">
            <v>34</v>
          </cell>
          <cell r="P153">
            <v>40</v>
          </cell>
          <cell r="Q153">
            <v>8</v>
          </cell>
          <cell r="R153">
            <v>39</v>
          </cell>
          <cell r="S153">
            <v>74</v>
          </cell>
          <cell r="T153">
            <v>51</v>
          </cell>
          <cell r="U153">
            <v>465</v>
          </cell>
        </row>
        <row r="154">
          <cell r="H154" t="str">
            <v>105310-CES. RURAL PICHASCA</v>
          </cell>
          <cell r="I154">
            <v>0</v>
          </cell>
          <cell r="J154">
            <v>5</v>
          </cell>
          <cell r="K154">
            <v>31</v>
          </cell>
          <cell r="L154">
            <v>7</v>
          </cell>
          <cell r="M154">
            <v>5</v>
          </cell>
          <cell r="N154">
            <v>33</v>
          </cell>
          <cell r="O154">
            <v>0</v>
          </cell>
          <cell r="P154">
            <v>0</v>
          </cell>
          <cell r="Q154">
            <v>0</v>
          </cell>
          <cell r="R154">
            <v>26</v>
          </cell>
          <cell r="S154">
            <v>29</v>
          </cell>
          <cell r="T154">
            <v>27</v>
          </cell>
          <cell r="U154">
            <v>163</v>
          </cell>
        </row>
        <row r="155">
          <cell r="H155" t="str">
            <v>105409-P.S.R. EL CHAÑAR</v>
          </cell>
          <cell r="I155">
            <v>0</v>
          </cell>
          <cell r="J155">
            <v>5</v>
          </cell>
          <cell r="K155">
            <v>0</v>
          </cell>
          <cell r="L155">
            <v>2</v>
          </cell>
          <cell r="M155">
            <v>0</v>
          </cell>
          <cell r="N155">
            <v>3</v>
          </cell>
          <cell r="O155">
            <v>3</v>
          </cell>
          <cell r="P155">
            <v>4</v>
          </cell>
          <cell r="Q155">
            <v>0</v>
          </cell>
          <cell r="R155">
            <v>3</v>
          </cell>
          <cell r="S155">
            <v>2</v>
          </cell>
          <cell r="T155">
            <v>1</v>
          </cell>
          <cell r="U155">
            <v>23</v>
          </cell>
        </row>
        <row r="156">
          <cell r="H156" t="str">
            <v>105410-P.S.R. HURTADO</v>
          </cell>
          <cell r="I156">
            <v>7</v>
          </cell>
          <cell r="J156">
            <v>7</v>
          </cell>
          <cell r="K156">
            <v>9</v>
          </cell>
          <cell r="L156">
            <v>2</v>
          </cell>
          <cell r="M156">
            <v>3</v>
          </cell>
          <cell r="N156">
            <v>3</v>
          </cell>
          <cell r="O156">
            <v>11</v>
          </cell>
          <cell r="P156">
            <v>12</v>
          </cell>
          <cell r="Q156">
            <v>0</v>
          </cell>
          <cell r="R156"/>
          <cell r="S156">
            <v>1</v>
          </cell>
          <cell r="T156"/>
          <cell r="U156">
            <v>55</v>
          </cell>
        </row>
        <row r="157">
          <cell r="H157" t="str">
            <v>105411-P.S.R. LAS BREAS</v>
          </cell>
          <cell r="I157">
            <v>5</v>
          </cell>
          <cell r="J157"/>
          <cell r="K157">
            <v>6</v>
          </cell>
          <cell r="L157">
            <v>8</v>
          </cell>
          <cell r="M157">
            <v>1</v>
          </cell>
          <cell r="N157">
            <v>0</v>
          </cell>
          <cell r="O157">
            <v>5</v>
          </cell>
          <cell r="P157">
            <v>6</v>
          </cell>
          <cell r="Q157">
            <v>0</v>
          </cell>
          <cell r="R157">
            <v>1</v>
          </cell>
          <cell r="S157">
            <v>2</v>
          </cell>
          <cell r="T157">
            <v>2</v>
          </cell>
          <cell r="U157">
            <v>36</v>
          </cell>
        </row>
        <row r="158">
          <cell r="H158" t="str">
            <v>105413-P.S.R. SAMO ALTO</v>
          </cell>
          <cell r="I158">
            <v>2</v>
          </cell>
          <cell r="J158">
            <v>16</v>
          </cell>
          <cell r="K158">
            <v>7</v>
          </cell>
          <cell r="L158">
            <v>10</v>
          </cell>
          <cell r="M158">
            <v>3</v>
          </cell>
          <cell r="N158">
            <v>1</v>
          </cell>
          <cell r="O158">
            <v>8</v>
          </cell>
          <cell r="P158">
            <v>12</v>
          </cell>
          <cell r="Q158">
            <v>5</v>
          </cell>
          <cell r="R158">
            <v>1</v>
          </cell>
          <cell r="S158">
            <v>21</v>
          </cell>
          <cell r="T158">
            <v>1</v>
          </cell>
          <cell r="U158">
            <v>87</v>
          </cell>
        </row>
        <row r="159">
          <cell r="H159" t="str">
            <v>105414-P.S.R. SERON</v>
          </cell>
          <cell r="I159">
            <v>0</v>
          </cell>
          <cell r="J159"/>
          <cell r="K159">
            <v>3</v>
          </cell>
          <cell r="L159"/>
          <cell r="M159">
            <v>12</v>
          </cell>
          <cell r="N159">
            <v>7</v>
          </cell>
          <cell r="O159"/>
          <cell r="P159">
            <v>5</v>
          </cell>
          <cell r="Q159">
            <v>0</v>
          </cell>
          <cell r="R159">
            <v>8</v>
          </cell>
          <cell r="S159">
            <v>13</v>
          </cell>
          <cell r="T159">
            <v>15</v>
          </cell>
          <cell r="U159">
            <v>63</v>
          </cell>
        </row>
        <row r="160">
          <cell r="H160" t="str">
            <v>105503-P.S.R. TABAQUEROS</v>
          </cell>
          <cell r="I160">
            <v>1</v>
          </cell>
          <cell r="J160">
            <v>3</v>
          </cell>
          <cell r="K160">
            <v>1</v>
          </cell>
          <cell r="L160"/>
          <cell r="M160">
            <v>5</v>
          </cell>
          <cell r="N160">
            <v>6</v>
          </cell>
          <cell r="O160">
            <v>7</v>
          </cell>
          <cell r="P160">
            <v>1</v>
          </cell>
          <cell r="Q160">
            <v>3</v>
          </cell>
          <cell r="R160"/>
          <cell r="S160">
            <v>6</v>
          </cell>
          <cell r="T160">
            <v>5</v>
          </cell>
          <cell r="U160">
            <v>38</v>
          </cell>
        </row>
        <row r="161">
          <cell r="H161" t="str">
            <v>Total general</v>
          </cell>
          <cell r="I161">
            <v>3123</v>
          </cell>
          <cell r="J161">
            <v>2858</v>
          </cell>
          <cell r="K161">
            <v>4395</v>
          </cell>
          <cell r="L161">
            <v>2858</v>
          </cell>
          <cell r="M161">
            <v>3287</v>
          </cell>
          <cell r="N161">
            <v>3580</v>
          </cell>
          <cell r="O161">
            <v>2968</v>
          </cell>
          <cell r="P161">
            <v>3246</v>
          </cell>
          <cell r="Q161">
            <v>2525</v>
          </cell>
          <cell r="R161">
            <v>4042</v>
          </cell>
          <cell r="S161">
            <v>3177</v>
          </cell>
          <cell r="T161">
            <v>2736</v>
          </cell>
          <cell r="U161">
            <v>38795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193</v>
          </cell>
          <cell r="J5">
            <v>124</v>
          </cell>
          <cell r="K5">
            <v>202</v>
          </cell>
          <cell r="L5">
            <v>201</v>
          </cell>
          <cell r="M5">
            <v>153</v>
          </cell>
          <cell r="N5">
            <v>145</v>
          </cell>
          <cell r="O5">
            <v>185</v>
          </cell>
          <cell r="P5">
            <v>173</v>
          </cell>
          <cell r="Q5">
            <v>192</v>
          </cell>
          <cell r="R5">
            <v>255</v>
          </cell>
          <cell r="S5">
            <v>150</v>
          </cell>
          <cell r="T5">
            <v>136</v>
          </cell>
          <cell r="U5">
            <v>2109</v>
          </cell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15</v>
          </cell>
          <cell r="Q6">
            <v>23</v>
          </cell>
          <cell r="R6">
            <v>26</v>
          </cell>
          <cell r="S6">
            <v>14</v>
          </cell>
          <cell r="T6">
            <v>28</v>
          </cell>
          <cell r="U6">
            <v>248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26</v>
          </cell>
          <cell r="Q7">
            <v>13</v>
          </cell>
          <cell r="R7">
            <v>31</v>
          </cell>
          <cell r="S7">
            <v>27</v>
          </cell>
          <cell r="T7">
            <v>26</v>
          </cell>
          <cell r="U7">
            <v>260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40</v>
          </cell>
          <cell r="Q8">
            <v>53</v>
          </cell>
          <cell r="R8">
            <v>46</v>
          </cell>
          <cell r="S8">
            <v>14</v>
          </cell>
          <cell r="T8">
            <v>11</v>
          </cell>
          <cell r="U8">
            <v>367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24</v>
          </cell>
          <cell r="Q9">
            <v>21</v>
          </cell>
          <cell r="R9">
            <v>50</v>
          </cell>
          <cell r="S9">
            <v>35</v>
          </cell>
          <cell r="T9">
            <v>29</v>
          </cell>
          <cell r="U9">
            <v>307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29</v>
          </cell>
          <cell r="Q10">
            <v>30</v>
          </cell>
          <cell r="R10">
            <v>30</v>
          </cell>
          <cell r="S10">
            <v>16</v>
          </cell>
          <cell r="T10">
            <v>4</v>
          </cell>
          <cell r="U10">
            <v>351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21</v>
          </cell>
          <cell r="Q11">
            <v>40</v>
          </cell>
          <cell r="R11">
            <v>57</v>
          </cell>
          <cell r="S11">
            <v>29</v>
          </cell>
          <cell r="T11">
            <v>33</v>
          </cell>
          <cell r="U11">
            <v>406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6</v>
          </cell>
          <cell r="P12">
            <v>3</v>
          </cell>
          <cell r="Q12">
            <v>1</v>
          </cell>
          <cell r="R12">
            <v>4</v>
          </cell>
          <cell r="S12">
            <v>6</v>
          </cell>
          <cell r="T12">
            <v>1</v>
          </cell>
          <cell r="U12">
            <v>41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0</v>
          </cell>
          <cell r="N13">
            <v>1</v>
          </cell>
          <cell r="O13">
            <v>2</v>
          </cell>
          <cell r="P13">
            <v>0</v>
          </cell>
          <cell r="Q13">
            <v>0</v>
          </cell>
          <cell r="R13">
            <v>0</v>
          </cell>
          <cell r="S13"/>
          <cell r="T13">
            <v>1</v>
          </cell>
          <cell r="U13">
            <v>9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0</v>
          </cell>
          <cell r="Q14">
            <v>1</v>
          </cell>
          <cell r="R14"/>
          <cell r="S14">
            <v>1</v>
          </cell>
          <cell r="T14"/>
          <cell r="U14">
            <v>6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2</v>
          </cell>
          <cell r="Q15">
            <v>2</v>
          </cell>
          <cell r="R15"/>
          <cell r="S15">
            <v>2</v>
          </cell>
          <cell r="T15"/>
          <cell r="U15">
            <v>13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1</v>
          </cell>
          <cell r="Q16">
            <v>7</v>
          </cell>
          <cell r="R16">
            <v>2</v>
          </cell>
          <cell r="S16"/>
          <cell r="T16">
            <v>2</v>
          </cell>
          <cell r="U16">
            <v>33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3</v>
          </cell>
          <cell r="Q17">
            <v>0</v>
          </cell>
          <cell r="R17">
            <v>2</v>
          </cell>
          <cell r="S17">
            <v>1</v>
          </cell>
          <cell r="T17"/>
          <cell r="U17">
            <v>17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9</v>
          </cell>
          <cell r="Q18">
            <v>1</v>
          </cell>
          <cell r="R18">
            <v>7</v>
          </cell>
          <cell r="S18">
            <v>4</v>
          </cell>
          <cell r="T18">
            <v>0</v>
          </cell>
          <cell r="U18">
            <v>49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1</v>
          </cell>
          <cell r="T19">
            <v>1</v>
          </cell>
          <cell r="U19">
            <v>2</v>
          </cell>
        </row>
        <row r="20">
          <cell r="H20" t="str">
            <v>04102-COQUIMBO</v>
          </cell>
          <cell r="I20">
            <v>169</v>
          </cell>
          <cell r="J20">
            <v>192</v>
          </cell>
          <cell r="K20">
            <v>209</v>
          </cell>
          <cell r="L20">
            <v>130</v>
          </cell>
          <cell r="M20">
            <v>189</v>
          </cell>
          <cell r="N20">
            <v>207</v>
          </cell>
          <cell r="O20">
            <v>200</v>
          </cell>
          <cell r="P20">
            <v>179</v>
          </cell>
          <cell r="Q20">
            <v>160</v>
          </cell>
          <cell r="R20">
            <v>254</v>
          </cell>
          <cell r="S20">
            <v>203</v>
          </cell>
          <cell r="T20">
            <v>172</v>
          </cell>
          <cell r="U20">
            <v>2264</v>
          </cell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21</v>
          </cell>
          <cell r="Q21">
            <v>17</v>
          </cell>
          <cell r="R21">
            <v>58</v>
          </cell>
          <cell r="S21">
            <v>23</v>
          </cell>
          <cell r="T21">
            <v>24</v>
          </cell>
          <cell r="U21">
            <v>313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30</v>
          </cell>
          <cell r="Q22">
            <v>27</v>
          </cell>
          <cell r="R22">
            <v>50</v>
          </cell>
          <cell r="S22">
            <v>45</v>
          </cell>
          <cell r="T22">
            <v>19</v>
          </cell>
          <cell r="U22">
            <v>382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53</v>
          </cell>
          <cell r="Q23">
            <v>42</v>
          </cell>
          <cell r="R23">
            <v>54</v>
          </cell>
          <cell r="S23">
            <v>40</v>
          </cell>
          <cell r="T23">
            <v>44</v>
          </cell>
          <cell r="U23">
            <v>618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3</v>
          </cell>
          <cell r="Q24">
            <v>7</v>
          </cell>
          <cell r="R24">
            <v>4</v>
          </cell>
          <cell r="S24">
            <v>4</v>
          </cell>
          <cell r="T24">
            <v>9</v>
          </cell>
          <cell r="U24">
            <v>85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48</v>
          </cell>
          <cell r="Q25">
            <v>45</v>
          </cell>
          <cell r="R25">
            <v>54</v>
          </cell>
          <cell r="S25">
            <v>62</v>
          </cell>
          <cell r="T25">
            <v>32</v>
          </cell>
          <cell r="U25">
            <v>568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3</v>
          </cell>
          <cell r="Q26">
            <v>3</v>
          </cell>
          <cell r="R26">
            <v>4</v>
          </cell>
          <cell r="S26">
            <v>0</v>
          </cell>
          <cell r="T26">
            <v>1</v>
          </cell>
          <cell r="U26">
            <v>22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10</v>
          </cell>
          <cell r="P27">
            <v>9</v>
          </cell>
          <cell r="Q27">
            <v>6</v>
          </cell>
          <cell r="R27">
            <v>6</v>
          </cell>
          <cell r="S27">
            <v>12</v>
          </cell>
          <cell r="T27">
            <v>35</v>
          </cell>
          <cell r="U27">
            <v>120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K28"/>
          <cell r="L28"/>
          <cell r="M28">
            <v>1</v>
          </cell>
          <cell r="N28">
            <v>5</v>
          </cell>
          <cell r="O28"/>
          <cell r="P28"/>
          <cell r="Q28">
            <v>2</v>
          </cell>
          <cell r="R28">
            <v>1</v>
          </cell>
          <cell r="S28"/>
          <cell r="T28"/>
          <cell r="U28">
            <v>15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5</v>
          </cell>
          <cell r="Q29">
            <v>2</v>
          </cell>
          <cell r="R29">
            <v>6</v>
          </cell>
          <cell r="S29">
            <v>7</v>
          </cell>
          <cell r="T29">
            <v>6</v>
          </cell>
          <cell r="U29">
            <v>57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7</v>
          </cell>
          <cell r="Q30">
            <v>9</v>
          </cell>
          <cell r="R30">
            <v>17</v>
          </cell>
          <cell r="S30">
            <v>10</v>
          </cell>
          <cell r="T30">
            <v>2</v>
          </cell>
          <cell r="U30">
            <v>84</v>
          </cell>
        </row>
        <row r="31">
          <cell r="H31" t="str">
            <v>04103-ANDACOLLO</v>
          </cell>
          <cell r="I31">
            <v>12</v>
          </cell>
          <cell r="J31">
            <v>7</v>
          </cell>
          <cell r="K31">
            <v>7</v>
          </cell>
          <cell r="L31">
            <v>9</v>
          </cell>
          <cell r="M31">
            <v>12</v>
          </cell>
          <cell r="N31">
            <v>14</v>
          </cell>
          <cell r="O31">
            <v>16</v>
          </cell>
          <cell r="P31">
            <v>16</v>
          </cell>
          <cell r="Q31">
            <v>15</v>
          </cell>
          <cell r="R31">
            <v>28</v>
          </cell>
          <cell r="S31">
            <v>26</v>
          </cell>
          <cell r="T31">
            <v>7</v>
          </cell>
          <cell r="U31">
            <v>169</v>
          </cell>
        </row>
        <row r="32">
          <cell r="H32" t="str">
            <v>105106-HOSPITAL ANDACOLLO</v>
          </cell>
          <cell r="I32">
            <v>12</v>
          </cell>
          <cell r="J32">
            <v>7</v>
          </cell>
          <cell r="K32">
            <v>7</v>
          </cell>
          <cell r="L32">
            <v>9</v>
          </cell>
          <cell r="M32">
            <v>12</v>
          </cell>
          <cell r="N32">
            <v>14</v>
          </cell>
          <cell r="O32">
            <v>16</v>
          </cell>
          <cell r="P32">
            <v>16</v>
          </cell>
          <cell r="Q32">
            <v>15</v>
          </cell>
          <cell r="R32">
            <v>28</v>
          </cell>
          <cell r="S32">
            <v>26</v>
          </cell>
          <cell r="T32">
            <v>7</v>
          </cell>
          <cell r="U32">
            <v>169</v>
          </cell>
        </row>
        <row r="33">
          <cell r="H33" t="str">
            <v>04104-LA HIGUERA</v>
          </cell>
          <cell r="I33">
            <v>4</v>
          </cell>
          <cell r="J33">
            <v>2</v>
          </cell>
          <cell r="K33">
            <v>6</v>
          </cell>
          <cell r="L33">
            <v>2</v>
          </cell>
          <cell r="M33">
            <v>6</v>
          </cell>
          <cell r="N33">
            <v>6</v>
          </cell>
          <cell r="O33">
            <v>2</v>
          </cell>
          <cell r="P33">
            <v>6</v>
          </cell>
          <cell r="Q33">
            <v>2</v>
          </cell>
          <cell r="R33">
            <v>8</v>
          </cell>
          <cell r="S33">
            <v>4</v>
          </cell>
          <cell r="T33">
            <v>1</v>
          </cell>
          <cell r="U33">
            <v>49</v>
          </cell>
        </row>
        <row r="34">
          <cell r="H34" t="str">
            <v>105314-CES. LA HIGUERA</v>
          </cell>
          <cell r="I34">
            <v>4</v>
          </cell>
          <cell r="J34">
            <v>2</v>
          </cell>
          <cell r="K34">
            <v>1</v>
          </cell>
          <cell r="L34">
            <v>1</v>
          </cell>
          <cell r="M34">
            <v>3</v>
          </cell>
          <cell r="N34">
            <v>4</v>
          </cell>
          <cell r="O34">
            <v>1</v>
          </cell>
          <cell r="P34">
            <v>3</v>
          </cell>
          <cell r="Q34">
            <v>0</v>
          </cell>
          <cell r="R34">
            <v>5</v>
          </cell>
          <cell r="S34">
            <v>2</v>
          </cell>
          <cell r="T34">
            <v>1</v>
          </cell>
          <cell r="U34">
            <v>27</v>
          </cell>
        </row>
        <row r="35">
          <cell r="H35" t="str">
            <v xml:space="preserve">105500-P.S.R. CALETA HORNOS        </v>
          </cell>
          <cell r="I35"/>
          <cell r="J35">
            <v>0</v>
          </cell>
          <cell r="K35">
            <v>3</v>
          </cell>
          <cell r="L35"/>
          <cell r="M35">
            <v>2</v>
          </cell>
          <cell r="N35">
            <v>1</v>
          </cell>
          <cell r="O35">
            <v>1</v>
          </cell>
          <cell r="P35">
            <v>1</v>
          </cell>
          <cell r="Q35">
            <v>2</v>
          </cell>
          <cell r="R35">
            <v>2</v>
          </cell>
          <cell r="S35">
            <v>0</v>
          </cell>
          <cell r="T35">
            <v>0</v>
          </cell>
          <cell r="U35">
            <v>12</v>
          </cell>
        </row>
        <row r="36">
          <cell r="H36" t="str">
            <v>105505-P.S.R. LOS CHOROS</v>
          </cell>
          <cell r="I36"/>
          <cell r="J36">
            <v>0</v>
          </cell>
          <cell r="K36">
            <v>0</v>
          </cell>
          <cell r="L36">
            <v>1</v>
          </cell>
          <cell r="M36">
            <v>0</v>
          </cell>
          <cell r="N36">
            <v>1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1</v>
          </cell>
          <cell r="T36"/>
          <cell r="U36">
            <v>3</v>
          </cell>
        </row>
        <row r="37">
          <cell r="H37" t="str">
            <v>105506-P.S.R. EL TRAPICHE</v>
          </cell>
          <cell r="I37"/>
          <cell r="J37">
            <v>0</v>
          </cell>
          <cell r="K37">
            <v>2</v>
          </cell>
          <cell r="L37">
            <v>0</v>
          </cell>
          <cell r="M37">
            <v>1</v>
          </cell>
          <cell r="N37"/>
          <cell r="O37">
            <v>0</v>
          </cell>
          <cell r="P37">
            <v>2</v>
          </cell>
          <cell r="Q37"/>
          <cell r="R37">
            <v>1</v>
          </cell>
          <cell r="S37">
            <v>1</v>
          </cell>
          <cell r="T37"/>
          <cell r="U37">
            <v>7</v>
          </cell>
        </row>
        <row r="38">
          <cell r="H38" t="str">
            <v>04105-PAIHUANO</v>
          </cell>
          <cell r="I38">
            <v>3</v>
          </cell>
          <cell r="J38">
            <v>3</v>
          </cell>
          <cell r="K38">
            <v>5</v>
          </cell>
          <cell r="L38">
            <v>0</v>
          </cell>
          <cell r="M38">
            <v>3</v>
          </cell>
          <cell r="N38">
            <v>3</v>
          </cell>
          <cell r="O38">
            <v>7</v>
          </cell>
          <cell r="P38">
            <v>4</v>
          </cell>
          <cell r="Q38">
            <v>1</v>
          </cell>
          <cell r="R38">
            <v>2</v>
          </cell>
          <cell r="S38">
            <v>0</v>
          </cell>
          <cell r="T38">
            <v>3</v>
          </cell>
          <cell r="U38">
            <v>34</v>
          </cell>
        </row>
        <row r="39">
          <cell r="H39" t="str">
            <v>105306-CES. PAIHUANO</v>
          </cell>
          <cell r="I39">
            <v>3</v>
          </cell>
          <cell r="J39">
            <v>2</v>
          </cell>
          <cell r="K39">
            <v>1</v>
          </cell>
          <cell r="L39">
            <v>0</v>
          </cell>
          <cell r="M39">
            <v>1</v>
          </cell>
          <cell r="N39">
            <v>1</v>
          </cell>
          <cell r="O39">
            <v>5</v>
          </cell>
          <cell r="P39">
            <v>2</v>
          </cell>
          <cell r="Q39">
            <v>0</v>
          </cell>
          <cell r="R39">
            <v>1</v>
          </cell>
          <cell r="S39">
            <v>0</v>
          </cell>
          <cell r="T39">
            <v>2</v>
          </cell>
          <cell r="U39">
            <v>18</v>
          </cell>
        </row>
        <row r="40">
          <cell r="H40" t="str">
            <v>105475-P.S.R. HORCON</v>
          </cell>
          <cell r="I40">
            <v>0</v>
          </cell>
          <cell r="J40">
            <v>1</v>
          </cell>
          <cell r="K40">
            <v>0</v>
          </cell>
          <cell r="L40"/>
          <cell r="M40">
            <v>1</v>
          </cell>
          <cell r="N40">
            <v>0</v>
          </cell>
          <cell r="O40">
            <v>1</v>
          </cell>
          <cell r="P40">
            <v>2</v>
          </cell>
          <cell r="Q40"/>
          <cell r="R40">
            <v>1</v>
          </cell>
          <cell r="S40">
            <v>0</v>
          </cell>
          <cell r="T40">
            <v>1</v>
          </cell>
          <cell r="U40">
            <v>7</v>
          </cell>
        </row>
        <row r="41">
          <cell r="H41" t="str">
            <v>105476-P.S.R. MONTE GRANDE</v>
          </cell>
          <cell r="I41"/>
          <cell r="J41">
            <v>0</v>
          </cell>
          <cell r="K41">
            <v>1</v>
          </cell>
          <cell r="L41">
            <v>0</v>
          </cell>
          <cell r="M41">
            <v>1</v>
          </cell>
          <cell r="N41">
            <v>1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/>
          <cell r="T41">
            <v>0</v>
          </cell>
          <cell r="U41">
            <v>3</v>
          </cell>
        </row>
        <row r="42">
          <cell r="H42" t="str">
            <v>105477-P.S.R. PISCO ELQUI</v>
          </cell>
          <cell r="I42"/>
          <cell r="J42">
            <v>0</v>
          </cell>
          <cell r="K42">
            <v>3</v>
          </cell>
          <cell r="L42"/>
          <cell r="M42">
            <v>0</v>
          </cell>
          <cell r="N42">
            <v>1</v>
          </cell>
          <cell r="O42">
            <v>1</v>
          </cell>
          <cell r="P42">
            <v>0</v>
          </cell>
          <cell r="Q42">
            <v>1</v>
          </cell>
          <cell r="R42">
            <v>0</v>
          </cell>
          <cell r="S42">
            <v>0</v>
          </cell>
          <cell r="T42"/>
          <cell r="U42">
            <v>6</v>
          </cell>
        </row>
        <row r="43">
          <cell r="H43" t="str">
            <v>04106-VICUÑA</v>
          </cell>
          <cell r="I43">
            <v>20</v>
          </cell>
          <cell r="J43">
            <v>20</v>
          </cell>
          <cell r="K43">
            <v>18</v>
          </cell>
          <cell r="L43">
            <v>13</v>
          </cell>
          <cell r="M43">
            <v>33</v>
          </cell>
          <cell r="N43">
            <v>22</v>
          </cell>
          <cell r="O43">
            <v>23</v>
          </cell>
          <cell r="P43">
            <v>12</v>
          </cell>
          <cell r="Q43">
            <v>25</v>
          </cell>
          <cell r="R43">
            <v>24</v>
          </cell>
          <cell r="S43">
            <v>18</v>
          </cell>
          <cell r="T43">
            <v>17</v>
          </cell>
          <cell r="U43">
            <v>245</v>
          </cell>
        </row>
        <row r="44">
          <cell r="H44" t="str">
            <v>105107-HOSPITAL VICUÑA</v>
          </cell>
          <cell r="I44">
            <v>13</v>
          </cell>
          <cell r="J44">
            <v>9</v>
          </cell>
          <cell r="K44">
            <v>7</v>
          </cell>
          <cell r="L44">
            <v>5</v>
          </cell>
          <cell r="M44">
            <v>15</v>
          </cell>
          <cell r="N44">
            <v>10</v>
          </cell>
          <cell r="O44">
            <v>13</v>
          </cell>
          <cell r="P44">
            <v>6</v>
          </cell>
          <cell r="Q44">
            <v>9</v>
          </cell>
          <cell r="R44">
            <v>17</v>
          </cell>
          <cell r="S44">
            <v>10</v>
          </cell>
          <cell r="T44">
            <v>14</v>
          </cell>
          <cell r="U44">
            <v>128</v>
          </cell>
        </row>
        <row r="45">
          <cell r="H45" t="str">
            <v>105467-P.S.R. DIAGUITAS</v>
          </cell>
          <cell r="I45">
            <v>0</v>
          </cell>
          <cell r="J45">
            <v>0</v>
          </cell>
          <cell r="K45">
            <v>1</v>
          </cell>
          <cell r="L45">
            <v>1</v>
          </cell>
          <cell r="M45">
            <v>4</v>
          </cell>
          <cell r="N45">
            <v>0</v>
          </cell>
          <cell r="O45">
            <v>1</v>
          </cell>
          <cell r="P45">
            <v>1</v>
          </cell>
          <cell r="Q45">
            <v>3</v>
          </cell>
          <cell r="R45">
            <v>0</v>
          </cell>
          <cell r="S45">
            <v>3</v>
          </cell>
          <cell r="T45">
            <v>0</v>
          </cell>
          <cell r="U45">
            <v>14</v>
          </cell>
        </row>
        <row r="46">
          <cell r="H46" t="str">
            <v>105468-P.S.R. EL MOLLE</v>
          </cell>
          <cell r="I46">
            <v>2</v>
          </cell>
          <cell r="J46">
            <v>2</v>
          </cell>
          <cell r="K46"/>
          <cell r="L46">
            <v>2</v>
          </cell>
          <cell r="M46"/>
          <cell r="N46">
            <v>0</v>
          </cell>
          <cell r="O46"/>
          <cell r="P46">
            <v>0</v>
          </cell>
          <cell r="Q46">
            <v>1</v>
          </cell>
          <cell r="R46"/>
          <cell r="S46">
            <v>0</v>
          </cell>
          <cell r="T46"/>
          <cell r="U46">
            <v>7</v>
          </cell>
        </row>
        <row r="47">
          <cell r="H47" t="str">
            <v>105469-P.S.R. EL TAMBO</v>
          </cell>
          <cell r="I47">
            <v>1</v>
          </cell>
          <cell r="J47">
            <v>3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2</v>
          </cell>
          <cell r="R47">
            <v>1</v>
          </cell>
          <cell r="S47">
            <v>0</v>
          </cell>
          <cell r="T47">
            <v>0</v>
          </cell>
          <cell r="U47">
            <v>14</v>
          </cell>
        </row>
        <row r="48">
          <cell r="H48" t="str">
            <v>105470-P.S.R. HUANTA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>
            <v>0</v>
          </cell>
          <cell r="U48">
            <v>0</v>
          </cell>
        </row>
        <row r="49">
          <cell r="H49" t="str">
            <v>105471-P.S.R. PERALILLO</v>
          </cell>
          <cell r="I49">
            <v>1</v>
          </cell>
          <cell r="J49">
            <v>2</v>
          </cell>
          <cell r="K49">
            <v>0</v>
          </cell>
          <cell r="L49">
            <v>2</v>
          </cell>
          <cell r="M49">
            <v>4</v>
          </cell>
          <cell r="N49">
            <v>2</v>
          </cell>
          <cell r="O49">
            <v>3</v>
          </cell>
          <cell r="P49">
            <v>0</v>
          </cell>
          <cell r="Q49">
            <v>1</v>
          </cell>
          <cell r="R49">
            <v>2</v>
          </cell>
          <cell r="S49">
            <v>1</v>
          </cell>
          <cell r="T49"/>
          <cell r="U49">
            <v>18</v>
          </cell>
        </row>
        <row r="50">
          <cell r="H50" t="str">
            <v>105472-P.S.R. RIVADAVIA</v>
          </cell>
          <cell r="I50"/>
          <cell r="J50">
            <v>2</v>
          </cell>
          <cell r="K50"/>
          <cell r="L50">
            <v>0</v>
          </cell>
          <cell r="M50">
            <v>1</v>
          </cell>
          <cell r="N50"/>
          <cell r="O50"/>
          <cell r="P50">
            <v>1</v>
          </cell>
          <cell r="Q50">
            <v>1</v>
          </cell>
          <cell r="R50">
            <v>0</v>
          </cell>
          <cell r="S50">
            <v>1</v>
          </cell>
          <cell r="T50">
            <v>0</v>
          </cell>
          <cell r="U50">
            <v>6</v>
          </cell>
        </row>
        <row r="51">
          <cell r="H51" t="str">
            <v>105473-P.S.R. TALCUNA</v>
          </cell>
          <cell r="I51">
            <v>0</v>
          </cell>
          <cell r="J51">
            <v>1</v>
          </cell>
          <cell r="K51">
            <v>1</v>
          </cell>
          <cell r="L51">
            <v>0</v>
          </cell>
          <cell r="M51">
            <v>1</v>
          </cell>
          <cell r="N51">
            <v>2</v>
          </cell>
          <cell r="O51">
            <v>1</v>
          </cell>
          <cell r="P51">
            <v>0</v>
          </cell>
          <cell r="Q51">
            <v>2</v>
          </cell>
          <cell r="R51">
            <v>2</v>
          </cell>
          <cell r="S51">
            <v>1</v>
          </cell>
          <cell r="T51">
            <v>0</v>
          </cell>
          <cell r="U51">
            <v>11</v>
          </cell>
        </row>
        <row r="52">
          <cell r="H52" t="str">
            <v>105474-P.S.R. CHAPILCA</v>
          </cell>
          <cell r="I52"/>
          <cell r="J52">
            <v>0</v>
          </cell>
          <cell r="K52">
            <v>1</v>
          </cell>
          <cell r="L52">
            <v>0</v>
          </cell>
          <cell r="M52"/>
          <cell r="N52"/>
          <cell r="O52">
            <v>1</v>
          </cell>
          <cell r="P52">
            <v>0</v>
          </cell>
          <cell r="Q52">
            <v>1</v>
          </cell>
          <cell r="R52"/>
          <cell r="S52"/>
          <cell r="T52">
            <v>0</v>
          </cell>
          <cell r="U52">
            <v>3</v>
          </cell>
        </row>
        <row r="53">
          <cell r="H53" t="str">
            <v>105502-P.S.R. CALINGASTA</v>
          </cell>
          <cell r="I53">
            <v>3</v>
          </cell>
          <cell r="J53">
            <v>1</v>
          </cell>
          <cell r="K53">
            <v>4</v>
          </cell>
          <cell r="L53">
            <v>2</v>
          </cell>
          <cell r="M53">
            <v>7</v>
          </cell>
          <cell r="N53">
            <v>5</v>
          </cell>
          <cell r="O53">
            <v>3</v>
          </cell>
          <cell r="P53">
            <v>1</v>
          </cell>
          <cell r="Q53">
            <v>4</v>
          </cell>
          <cell r="R53">
            <v>2</v>
          </cell>
          <cell r="S53">
            <v>2</v>
          </cell>
          <cell r="T53">
            <v>3</v>
          </cell>
          <cell r="U53">
            <v>37</v>
          </cell>
        </row>
        <row r="54">
          <cell r="H54" t="str">
            <v>105509-P.S.R. GUALLIGUAICA</v>
          </cell>
          <cell r="I54"/>
          <cell r="J54">
            <v>0</v>
          </cell>
          <cell r="K54">
            <v>3</v>
          </cell>
          <cell r="L54">
            <v>1</v>
          </cell>
          <cell r="M54"/>
          <cell r="N54">
            <v>2</v>
          </cell>
          <cell r="O54"/>
          <cell r="P54"/>
          <cell r="Q54">
            <v>1</v>
          </cell>
          <cell r="R54">
            <v>0</v>
          </cell>
          <cell r="S54"/>
          <cell r="T54"/>
          <cell r="U54">
            <v>7</v>
          </cell>
        </row>
        <row r="55">
          <cell r="H55" t="str">
            <v>04201-ILLAPEL</v>
          </cell>
          <cell r="I55">
            <v>21</v>
          </cell>
          <cell r="J55">
            <v>41</v>
          </cell>
          <cell r="K55">
            <v>26</v>
          </cell>
          <cell r="L55">
            <v>15</v>
          </cell>
          <cell r="M55">
            <v>36</v>
          </cell>
          <cell r="N55">
            <v>33</v>
          </cell>
          <cell r="O55">
            <v>35</v>
          </cell>
          <cell r="P55">
            <v>23</v>
          </cell>
          <cell r="Q55">
            <v>30</v>
          </cell>
          <cell r="R55">
            <v>34</v>
          </cell>
          <cell r="S55">
            <v>15</v>
          </cell>
          <cell r="T55">
            <v>14</v>
          </cell>
          <cell r="U55">
            <v>323</v>
          </cell>
        </row>
        <row r="56">
          <cell r="H56" t="str">
            <v>105103-HOSPITAL ILLAPEL</v>
          </cell>
          <cell r="I56">
            <v>14</v>
          </cell>
          <cell r="J56">
            <v>17</v>
          </cell>
          <cell r="K56">
            <v>15</v>
          </cell>
          <cell r="L56">
            <v>10</v>
          </cell>
          <cell r="M56">
            <v>16</v>
          </cell>
          <cell r="N56">
            <v>15</v>
          </cell>
          <cell r="O56">
            <v>19</v>
          </cell>
          <cell r="P56">
            <v>12</v>
          </cell>
          <cell r="Q56">
            <v>9</v>
          </cell>
          <cell r="R56">
            <v>16</v>
          </cell>
          <cell r="S56">
            <v>11</v>
          </cell>
          <cell r="T56">
            <v>6</v>
          </cell>
          <cell r="U56">
            <v>160</v>
          </cell>
        </row>
        <row r="57">
          <cell r="H57" t="str">
            <v>105326-CESFAM SAN RAFAEL</v>
          </cell>
          <cell r="I57">
            <v>4</v>
          </cell>
          <cell r="J57">
            <v>15</v>
          </cell>
          <cell r="K57">
            <v>4</v>
          </cell>
          <cell r="L57"/>
          <cell r="M57">
            <v>14</v>
          </cell>
          <cell r="N57">
            <v>8</v>
          </cell>
          <cell r="O57">
            <v>7</v>
          </cell>
          <cell r="P57">
            <v>3</v>
          </cell>
          <cell r="Q57">
            <v>14</v>
          </cell>
          <cell r="R57">
            <v>15</v>
          </cell>
          <cell r="S57">
            <v>2</v>
          </cell>
          <cell r="T57">
            <v>5</v>
          </cell>
          <cell r="U57">
            <v>91</v>
          </cell>
        </row>
        <row r="58">
          <cell r="H58" t="str">
            <v xml:space="preserve">105443-P.S.R. CARCAMO                   </v>
          </cell>
          <cell r="I58"/>
          <cell r="J58">
            <v>0</v>
          </cell>
          <cell r="K58">
            <v>1</v>
          </cell>
          <cell r="L58">
            <v>0</v>
          </cell>
          <cell r="M58"/>
          <cell r="N58">
            <v>3</v>
          </cell>
          <cell r="O58">
            <v>2</v>
          </cell>
          <cell r="P58"/>
          <cell r="Q58">
            <v>0</v>
          </cell>
          <cell r="R58"/>
          <cell r="S58"/>
          <cell r="T58">
            <v>1</v>
          </cell>
          <cell r="U58">
            <v>7</v>
          </cell>
        </row>
        <row r="59">
          <cell r="H59" t="str">
            <v>105444-P.S.R. HUINTIL</v>
          </cell>
          <cell r="I59"/>
          <cell r="J59"/>
          <cell r="K59"/>
          <cell r="L59">
            <v>1</v>
          </cell>
          <cell r="M59"/>
          <cell r="N59">
            <v>1</v>
          </cell>
          <cell r="O59">
            <v>0</v>
          </cell>
          <cell r="P59">
            <v>1</v>
          </cell>
          <cell r="Q59">
            <v>1</v>
          </cell>
          <cell r="R59">
            <v>0</v>
          </cell>
          <cell r="S59"/>
          <cell r="T59"/>
          <cell r="U59">
            <v>4</v>
          </cell>
        </row>
        <row r="60">
          <cell r="H60" t="str">
            <v>105445-P.S.R. LIMAHUIDA</v>
          </cell>
          <cell r="I60">
            <v>2</v>
          </cell>
          <cell r="J60"/>
          <cell r="K60">
            <v>0</v>
          </cell>
          <cell r="L60"/>
          <cell r="M60">
            <v>0</v>
          </cell>
          <cell r="N60">
            <v>1</v>
          </cell>
          <cell r="O60"/>
          <cell r="P60"/>
          <cell r="Q60">
            <v>3</v>
          </cell>
          <cell r="R60">
            <v>0</v>
          </cell>
          <cell r="S60">
            <v>0</v>
          </cell>
          <cell r="T60"/>
          <cell r="U60">
            <v>6</v>
          </cell>
        </row>
        <row r="61">
          <cell r="H61" t="str">
            <v>105446-P.S.R. MATANCILLA</v>
          </cell>
          <cell r="I61"/>
          <cell r="J61"/>
          <cell r="K61"/>
          <cell r="L61"/>
          <cell r="M61"/>
          <cell r="N61"/>
          <cell r="O61"/>
          <cell r="P61">
            <v>1</v>
          </cell>
          <cell r="Q61"/>
          <cell r="R61"/>
          <cell r="S61"/>
          <cell r="T61"/>
          <cell r="U61">
            <v>1</v>
          </cell>
        </row>
        <row r="62">
          <cell r="H62" t="str">
            <v>105447-P.S.R. PERALILLO</v>
          </cell>
          <cell r="I62"/>
          <cell r="J62">
            <v>2</v>
          </cell>
          <cell r="K62">
            <v>1</v>
          </cell>
          <cell r="L62">
            <v>1</v>
          </cell>
          <cell r="M62">
            <v>0</v>
          </cell>
          <cell r="N62">
            <v>0</v>
          </cell>
          <cell r="O62">
            <v>2</v>
          </cell>
          <cell r="P62">
            <v>0</v>
          </cell>
          <cell r="Q62">
            <v>1</v>
          </cell>
          <cell r="R62">
            <v>1</v>
          </cell>
          <cell r="S62">
            <v>2</v>
          </cell>
          <cell r="T62"/>
          <cell r="U62">
            <v>10</v>
          </cell>
        </row>
        <row r="63">
          <cell r="H63" t="str">
            <v>105448-P.S.R. SANTA VIRGINIA</v>
          </cell>
          <cell r="I63"/>
          <cell r="J63"/>
          <cell r="K63">
            <v>0</v>
          </cell>
          <cell r="L63">
            <v>1</v>
          </cell>
          <cell r="M63">
            <v>0</v>
          </cell>
          <cell r="N63">
            <v>2</v>
          </cell>
          <cell r="O63"/>
          <cell r="P63">
            <v>2</v>
          </cell>
          <cell r="Q63">
            <v>1</v>
          </cell>
          <cell r="R63">
            <v>0</v>
          </cell>
          <cell r="S63"/>
          <cell r="T63">
            <v>2</v>
          </cell>
          <cell r="U63">
            <v>8</v>
          </cell>
        </row>
        <row r="64">
          <cell r="H64" t="str">
            <v>105485-P.S.R. PLAN DE HORNOS</v>
          </cell>
          <cell r="I64"/>
          <cell r="J64">
            <v>1</v>
          </cell>
          <cell r="K64">
            <v>1</v>
          </cell>
          <cell r="L64">
            <v>1</v>
          </cell>
          <cell r="M64">
            <v>1</v>
          </cell>
          <cell r="N64"/>
          <cell r="O64">
            <v>1</v>
          </cell>
          <cell r="P64">
            <v>1</v>
          </cell>
          <cell r="Q64">
            <v>0</v>
          </cell>
          <cell r="R64">
            <v>1</v>
          </cell>
          <cell r="S64"/>
          <cell r="T64"/>
          <cell r="U64">
            <v>7</v>
          </cell>
        </row>
        <row r="65">
          <cell r="H65" t="str">
            <v>105486-P.S.R. TUNGA SUR</v>
          </cell>
          <cell r="I65"/>
          <cell r="J65"/>
          <cell r="K65"/>
          <cell r="L65"/>
          <cell r="M65">
            <v>0</v>
          </cell>
          <cell r="N65"/>
          <cell r="O65"/>
          <cell r="P65">
            <v>1</v>
          </cell>
          <cell r="Q65"/>
          <cell r="R65"/>
          <cell r="S65"/>
          <cell r="T65"/>
          <cell r="U65">
            <v>1</v>
          </cell>
        </row>
        <row r="66">
          <cell r="H66" t="str">
            <v>105487-P.S.R. CAÑAS UNO</v>
          </cell>
          <cell r="I66">
            <v>1</v>
          </cell>
          <cell r="J66">
            <v>6</v>
          </cell>
          <cell r="K66">
            <v>3</v>
          </cell>
          <cell r="L66">
            <v>1</v>
          </cell>
          <cell r="M66">
            <v>3</v>
          </cell>
          <cell r="N66">
            <v>3</v>
          </cell>
          <cell r="O66">
            <v>3</v>
          </cell>
          <cell r="P66">
            <v>2</v>
          </cell>
          <cell r="Q66"/>
          <cell r="R66">
            <v>1</v>
          </cell>
          <cell r="S66">
            <v>0</v>
          </cell>
          <cell r="T66">
            <v>0</v>
          </cell>
          <cell r="U66">
            <v>23</v>
          </cell>
        </row>
        <row r="67">
          <cell r="H67" t="str">
            <v>105496-P.S.R. PINTACURA SUR</v>
          </cell>
          <cell r="I67"/>
          <cell r="J67">
            <v>0</v>
          </cell>
          <cell r="K67">
            <v>1</v>
          </cell>
          <cell r="L67">
            <v>0</v>
          </cell>
          <cell r="M67">
            <v>2</v>
          </cell>
          <cell r="N67"/>
          <cell r="O67">
            <v>1</v>
          </cell>
          <cell r="P67">
            <v>0</v>
          </cell>
          <cell r="Q67"/>
          <cell r="R67"/>
          <cell r="S67"/>
          <cell r="T67"/>
          <cell r="U67">
            <v>4</v>
          </cell>
        </row>
        <row r="68">
          <cell r="H68" t="str">
            <v>105504-P.S.R. SOCAVON</v>
          </cell>
          <cell r="I68"/>
          <cell r="J68">
            <v>0</v>
          </cell>
          <cell r="K68"/>
          <cell r="L68"/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1</v>
          </cell>
          <cell r="R68">
            <v>0</v>
          </cell>
          <cell r="S68"/>
          <cell r="T68"/>
          <cell r="U68">
            <v>1</v>
          </cell>
        </row>
        <row r="69">
          <cell r="H69" t="str">
            <v>04202-CANELA</v>
          </cell>
          <cell r="I69">
            <v>6</v>
          </cell>
          <cell r="J69">
            <v>9</v>
          </cell>
          <cell r="K69">
            <v>20</v>
          </cell>
          <cell r="L69">
            <v>11</v>
          </cell>
          <cell r="M69">
            <v>8</v>
          </cell>
          <cell r="N69">
            <v>10</v>
          </cell>
          <cell r="O69">
            <v>8</v>
          </cell>
          <cell r="P69">
            <v>5</v>
          </cell>
          <cell r="Q69">
            <v>6</v>
          </cell>
          <cell r="R69">
            <v>8</v>
          </cell>
          <cell r="S69">
            <v>8</v>
          </cell>
          <cell r="T69">
            <v>14</v>
          </cell>
          <cell r="U69">
            <v>113</v>
          </cell>
        </row>
        <row r="70">
          <cell r="H70" t="str">
            <v>105309-CES. RURAL CANELA</v>
          </cell>
          <cell r="I70">
            <v>4</v>
          </cell>
          <cell r="J70">
            <v>9</v>
          </cell>
          <cell r="K70">
            <v>13</v>
          </cell>
          <cell r="L70">
            <v>8</v>
          </cell>
          <cell r="M70">
            <v>3</v>
          </cell>
          <cell r="N70">
            <v>8</v>
          </cell>
          <cell r="O70">
            <v>6</v>
          </cell>
          <cell r="P70">
            <v>4</v>
          </cell>
          <cell r="Q70">
            <v>4</v>
          </cell>
          <cell r="R70">
            <v>6</v>
          </cell>
          <cell r="S70">
            <v>5</v>
          </cell>
          <cell r="T70">
            <v>10</v>
          </cell>
          <cell r="U70">
            <v>80</v>
          </cell>
        </row>
        <row r="71">
          <cell r="H71" t="str">
            <v xml:space="preserve">105450-P.S.R. MINCHA NORTE            </v>
          </cell>
          <cell r="I71"/>
          <cell r="J71">
            <v>0</v>
          </cell>
          <cell r="K71">
            <v>0</v>
          </cell>
          <cell r="L71">
            <v>1</v>
          </cell>
          <cell r="M71">
            <v>4</v>
          </cell>
          <cell r="N71">
            <v>0</v>
          </cell>
          <cell r="O71"/>
          <cell r="P71">
            <v>1</v>
          </cell>
          <cell r="Q71">
            <v>1</v>
          </cell>
          <cell r="R71">
            <v>1</v>
          </cell>
          <cell r="S71">
            <v>1</v>
          </cell>
          <cell r="T71">
            <v>2</v>
          </cell>
          <cell r="U71">
            <v>11</v>
          </cell>
        </row>
        <row r="72">
          <cell r="H72" t="str">
            <v>105451-P.S.R. AGUA FRIA</v>
          </cell>
          <cell r="I72"/>
          <cell r="J72">
            <v>0</v>
          </cell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>
            <v>0</v>
          </cell>
        </row>
        <row r="73">
          <cell r="H73" t="str">
            <v>105482-P.S.R. CANELA ALTA</v>
          </cell>
          <cell r="I73">
            <v>0</v>
          </cell>
          <cell r="J73"/>
          <cell r="K73">
            <v>4</v>
          </cell>
          <cell r="L73"/>
          <cell r="M73"/>
          <cell r="N73">
            <v>1</v>
          </cell>
          <cell r="O73">
            <v>1</v>
          </cell>
          <cell r="P73">
            <v>0</v>
          </cell>
          <cell r="Q73"/>
          <cell r="R73"/>
          <cell r="S73">
            <v>2</v>
          </cell>
          <cell r="T73"/>
          <cell r="U73">
            <v>8</v>
          </cell>
        </row>
        <row r="74">
          <cell r="H74" t="str">
            <v>105483-P.S.R. LOS RULOS</v>
          </cell>
          <cell r="I74"/>
          <cell r="J74">
            <v>0</v>
          </cell>
          <cell r="K74">
            <v>0</v>
          </cell>
          <cell r="L74"/>
          <cell r="M74">
            <v>1</v>
          </cell>
          <cell r="N74"/>
          <cell r="O74">
            <v>0</v>
          </cell>
          <cell r="P74">
            <v>0</v>
          </cell>
          <cell r="Q74"/>
          <cell r="R74">
            <v>0</v>
          </cell>
          <cell r="S74"/>
          <cell r="T74">
            <v>1</v>
          </cell>
          <cell r="U74">
            <v>2</v>
          </cell>
        </row>
        <row r="75">
          <cell r="H75" t="str">
            <v>105484-P.S.R. HUENTELAUQUEN</v>
          </cell>
          <cell r="I75">
            <v>1</v>
          </cell>
          <cell r="J75"/>
          <cell r="K75">
            <v>2</v>
          </cell>
          <cell r="L75">
            <v>1</v>
          </cell>
          <cell r="M75"/>
          <cell r="N75">
            <v>1</v>
          </cell>
          <cell r="O75">
            <v>1</v>
          </cell>
          <cell r="P75">
            <v>0</v>
          </cell>
          <cell r="Q75"/>
          <cell r="R75">
            <v>1</v>
          </cell>
          <cell r="S75"/>
          <cell r="T75">
            <v>1</v>
          </cell>
          <cell r="U75">
            <v>8</v>
          </cell>
        </row>
        <row r="76">
          <cell r="H76" t="str">
            <v>105488-P.S.R. ESPIRITU SANTO</v>
          </cell>
          <cell r="I76">
            <v>1</v>
          </cell>
          <cell r="J76"/>
          <cell r="K76"/>
          <cell r="L76">
            <v>1</v>
          </cell>
          <cell r="M76"/>
          <cell r="N76"/>
          <cell r="O76"/>
          <cell r="P76"/>
          <cell r="Q76"/>
          <cell r="R76"/>
          <cell r="S76"/>
          <cell r="T76"/>
          <cell r="U76">
            <v>2</v>
          </cell>
        </row>
        <row r="77">
          <cell r="H77" t="str">
            <v>105493-P.S.R. MINCHA SUR</v>
          </cell>
          <cell r="I77"/>
          <cell r="J77"/>
          <cell r="K77">
            <v>1</v>
          </cell>
          <cell r="L77"/>
          <cell r="M77"/>
          <cell r="N77"/>
          <cell r="O77"/>
          <cell r="P77"/>
          <cell r="Q77">
            <v>1</v>
          </cell>
          <cell r="R77"/>
          <cell r="S77">
            <v>0</v>
          </cell>
          <cell r="T77"/>
          <cell r="U77">
            <v>2</v>
          </cell>
        </row>
        <row r="78">
          <cell r="H78" t="str">
            <v>105497-P.S.R. JABONERIA</v>
          </cell>
          <cell r="I78"/>
          <cell r="J78"/>
          <cell r="K78"/>
          <cell r="L78"/>
          <cell r="M78"/>
          <cell r="N78">
            <v>0</v>
          </cell>
          <cell r="O78"/>
          <cell r="P78"/>
          <cell r="Q78"/>
          <cell r="R78"/>
          <cell r="S78"/>
          <cell r="T78"/>
          <cell r="U78">
            <v>0</v>
          </cell>
        </row>
        <row r="79">
          <cell r="H79" t="str">
            <v>04203-LOS VILOS</v>
          </cell>
          <cell r="I79">
            <v>25</v>
          </cell>
          <cell r="J79">
            <v>29</v>
          </cell>
          <cell r="K79">
            <v>23</v>
          </cell>
          <cell r="L79">
            <v>17</v>
          </cell>
          <cell r="M79">
            <v>18</v>
          </cell>
          <cell r="N79">
            <v>16</v>
          </cell>
          <cell r="O79">
            <v>19</v>
          </cell>
          <cell r="P79">
            <v>20</v>
          </cell>
          <cell r="Q79">
            <v>22</v>
          </cell>
          <cell r="R79">
            <v>26</v>
          </cell>
          <cell r="S79">
            <v>22</v>
          </cell>
          <cell r="T79">
            <v>17</v>
          </cell>
          <cell r="U79">
            <v>254</v>
          </cell>
        </row>
        <row r="80">
          <cell r="H80" t="str">
            <v>105108-HOSPITAL LOS VILOS</v>
          </cell>
          <cell r="I80">
            <v>17</v>
          </cell>
          <cell r="J80">
            <v>22</v>
          </cell>
          <cell r="K80">
            <v>13</v>
          </cell>
          <cell r="L80">
            <v>8</v>
          </cell>
          <cell r="M80">
            <v>11</v>
          </cell>
          <cell r="N80">
            <v>11</v>
          </cell>
          <cell r="O80">
            <v>12</v>
          </cell>
          <cell r="P80">
            <v>9</v>
          </cell>
          <cell r="Q80">
            <v>12</v>
          </cell>
          <cell r="R80">
            <v>15</v>
          </cell>
          <cell r="S80">
            <v>17</v>
          </cell>
          <cell r="T80">
            <v>11</v>
          </cell>
          <cell r="U80">
            <v>158</v>
          </cell>
        </row>
        <row r="81">
          <cell r="H81" t="str">
            <v xml:space="preserve">105478-P.S.R. CAIMANES                   </v>
          </cell>
          <cell r="I81">
            <v>3</v>
          </cell>
          <cell r="J81">
            <v>5</v>
          </cell>
          <cell r="K81">
            <v>5</v>
          </cell>
          <cell r="L81">
            <v>3</v>
          </cell>
          <cell r="M81">
            <v>3</v>
          </cell>
          <cell r="N81">
            <v>2</v>
          </cell>
          <cell r="O81">
            <v>3</v>
          </cell>
          <cell r="P81">
            <v>4</v>
          </cell>
          <cell r="Q81">
            <v>7</v>
          </cell>
          <cell r="R81">
            <v>3</v>
          </cell>
          <cell r="S81">
            <v>1</v>
          </cell>
          <cell r="T81">
            <v>1</v>
          </cell>
          <cell r="U81">
            <v>40</v>
          </cell>
        </row>
        <row r="82">
          <cell r="H82" t="str">
            <v>105479-P.S.R. GUANGUALI</v>
          </cell>
          <cell r="I82">
            <v>0</v>
          </cell>
          <cell r="J82">
            <v>1</v>
          </cell>
          <cell r="K82"/>
          <cell r="L82"/>
          <cell r="M82"/>
          <cell r="N82"/>
          <cell r="O82"/>
          <cell r="P82">
            <v>0</v>
          </cell>
          <cell r="Q82">
            <v>1</v>
          </cell>
          <cell r="R82">
            <v>1</v>
          </cell>
          <cell r="S82">
            <v>1</v>
          </cell>
          <cell r="T82">
            <v>1</v>
          </cell>
          <cell r="U82">
            <v>5</v>
          </cell>
        </row>
        <row r="83">
          <cell r="H83" t="str">
            <v>105480-P.S.R. QUILIMARI</v>
          </cell>
          <cell r="I83">
            <v>2</v>
          </cell>
          <cell r="J83">
            <v>1</v>
          </cell>
          <cell r="K83">
            <v>2</v>
          </cell>
          <cell r="L83">
            <v>5</v>
          </cell>
          <cell r="M83">
            <v>0</v>
          </cell>
          <cell r="N83">
            <v>2</v>
          </cell>
          <cell r="O83">
            <v>3</v>
          </cell>
          <cell r="P83">
            <v>2</v>
          </cell>
          <cell r="Q83">
            <v>1</v>
          </cell>
          <cell r="R83">
            <v>5</v>
          </cell>
          <cell r="S83">
            <v>2</v>
          </cell>
          <cell r="T83">
            <v>2</v>
          </cell>
          <cell r="U83">
            <v>27</v>
          </cell>
        </row>
        <row r="84">
          <cell r="H84" t="str">
            <v>105481-P.S.R. TILAMA</v>
          </cell>
          <cell r="I84">
            <v>3</v>
          </cell>
          <cell r="J84"/>
          <cell r="K84">
            <v>2</v>
          </cell>
          <cell r="L84">
            <v>1</v>
          </cell>
          <cell r="M84">
            <v>1</v>
          </cell>
          <cell r="N84">
            <v>1</v>
          </cell>
          <cell r="O84">
            <v>0</v>
          </cell>
          <cell r="P84">
            <v>3</v>
          </cell>
          <cell r="Q84">
            <v>1</v>
          </cell>
          <cell r="R84"/>
          <cell r="S84">
            <v>1</v>
          </cell>
          <cell r="T84">
            <v>1</v>
          </cell>
          <cell r="U84">
            <v>14</v>
          </cell>
        </row>
        <row r="85">
          <cell r="H85" t="str">
            <v>105511-P.S.R. LOS CONDORES</v>
          </cell>
          <cell r="I85"/>
          <cell r="J85"/>
          <cell r="K85">
            <v>1</v>
          </cell>
          <cell r="L85">
            <v>0</v>
          </cell>
          <cell r="M85">
            <v>3</v>
          </cell>
          <cell r="N85">
            <v>0</v>
          </cell>
          <cell r="O85">
            <v>1</v>
          </cell>
          <cell r="P85">
            <v>2</v>
          </cell>
          <cell r="Q85">
            <v>0</v>
          </cell>
          <cell r="R85">
            <v>2</v>
          </cell>
          <cell r="S85">
            <v>0</v>
          </cell>
          <cell r="T85">
            <v>1</v>
          </cell>
          <cell r="U85">
            <v>10</v>
          </cell>
        </row>
        <row r="86">
          <cell r="H86" t="str">
            <v>04204-SALAMANCA</v>
          </cell>
          <cell r="I86">
            <v>17</v>
          </cell>
          <cell r="J86">
            <v>12</v>
          </cell>
          <cell r="K86">
            <v>27</v>
          </cell>
          <cell r="L86">
            <v>24</v>
          </cell>
          <cell r="M86">
            <v>14</v>
          </cell>
          <cell r="N86">
            <v>19</v>
          </cell>
          <cell r="O86">
            <v>24</v>
          </cell>
          <cell r="P86">
            <v>32</v>
          </cell>
          <cell r="Q86">
            <v>17</v>
          </cell>
          <cell r="R86">
            <v>22</v>
          </cell>
          <cell r="S86">
            <v>52</v>
          </cell>
          <cell r="T86">
            <v>16</v>
          </cell>
          <cell r="U86">
            <v>276</v>
          </cell>
        </row>
        <row r="87">
          <cell r="H87" t="str">
            <v>105104-HOSPITAL SALAMANCA</v>
          </cell>
          <cell r="I87">
            <v>9</v>
          </cell>
          <cell r="J87">
            <v>1</v>
          </cell>
          <cell r="K87">
            <v>15</v>
          </cell>
          <cell r="L87">
            <v>12</v>
          </cell>
          <cell r="M87">
            <v>8</v>
          </cell>
          <cell r="N87">
            <v>9</v>
          </cell>
          <cell r="O87">
            <v>14</v>
          </cell>
          <cell r="P87">
            <v>16</v>
          </cell>
          <cell r="Q87">
            <v>9</v>
          </cell>
          <cell r="R87">
            <v>13</v>
          </cell>
          <cell r="S87">
            <v>45</v>
          </cell>
          <cell r="T87">
            <v>2</v>
          </cell>
          <cell r="U87">
            <v>153</v>
          </cell>
        </row>
        <row r="88">
          <cell r="H88" t="str">
            <v xml:space="preserve">105452-P.S.R. CUNCUMEN                 </v>
          </cell>
          <cell r="I88">
            <v>4</v>
          </cell>
          <cell r="J88">
            <v>3</v>
          </cell>
          <cell r="K88">
            <v>6</v>
          </cell>
          <cell r="L88">
            <v>4</v>
          </cell>
          <cell r="M88">
            <v>1</v>
          </cell>
          <cell r="N88">
            <v>6</v>
          </cell>
          <cell r="O88">
            <v>8</v>
          </cell>
          <cell r="P88">
            <v>5</v>
          </cell>
          <cell r="Q88">
            <v>2</v>
          </cell>
          <cell r="R88">
            <v>5</v>
          </cell>
          <cell r="S88">
            <v>2</v>
          </cell>
          <cell r="T88">
            <v>2</v>
          </cell>
          <cell r="U88">
            <v>48</v>
          </cell>
        </row>
        <row r="89">
          <cell r="H89" t="str">
            <v>105453-P.S.R. TRANQUILLA</v>
          </cell>
          <cell r="I89"/>
          <cell r="J89">
            <v>2</v>
          </cell>
          <cell r="K89"/>
          <cell r="L89">
            <v>1</v>
          </cell>
          <cell r="M89"/>
          <cell r="N89">
            <v>1</v>
          </cell>
          <cell r="O89">
            <v>0</v>
          </cell>
          <cell r="P89">
            <v>2</v>
          </cell>
          <cell r="Q89">
            <v>1</v>
          </cell>
          <cell r="R89">
            <v>0</v>
          </cell>
          <cell r="S89"/>
          <cell r="T89">
            <v>2</v>
          </cell>
          <cell r="U89">
            <v>9</v>
          </cell>
        </row>
        <row r="90">
          <cell r="H90" t="str">
            <v>105454-P.S.R. CUNLAGUA</v>
          </cell>
          <cell r="I90"/>
          <cell r="J90">
            <v>1</v>
          </cell>
          <cell r="K90"/>
          <cell r="L90">
            <v>0</v>
          </cell>
          <cell r="M90"/>
          <cell r="N90">
            <v>0</v>
          </cell>
          <cell r="O90"/>
          <cell r="P90">
            <v>1</v>
          </cell>
          <cell r="Q90">
            <v>0</v>
          </cell>
          <cell r="R90">
            <v>1</v>
          </cell>
          <cell r="S90"/>
          <cell r="T90">
            <v>1</v>
          </cell>
          <cell r="U90">
            <v>4</v>
          </cell>
        </row>
        <row r="91">
          <cell r="H91" t="str">
            <v>105455-P.S.R. CHILLEPIN</v>
          </cell>
          <cell r="I91">
            <v>2</v>
          </cell>
          <cell r="J91">
            <v>0</v>
          </cell>
          <cell r="K91">
            <v>3</v>
          </cell>
          <cell r="L91">
            <v>4</v>
          </cell>
          <cell r="M91">
            <v>1</v>
          </cell>
          <cell r="N91">
            <v>1</v>
          </cell>
          <cell r="O91">
            <v>1</v>
          </cell>
          <cell r="P91">
            <v>1</v>
          </cell>
          <cell r="Q91">
            <v>0</v>
          </cell>
          <cell r="R91">
            <v>2</v>
          </cell>
          <cell r="S91">
            <v>1</v>
          </cell>
          <cell r="T91">
            <v>6</v>
          </cell>
          <cell r="U91">
            <v>22</v>
          </cell>
        </row>
        <row r="92">
          <cell r="H92" t="str">
            <v>105456-P.S.R. LLIMPO</v>
          </cell>
          <cell r="I92">
            <v>2</v>
          </cell>
          <cell r="J92">
            <v>1</v>
          </cell>
          <cell r="K92"/>
          <cell r="L92">
            <v>0</v>
          </cell>
          <cell r="M92">
            <v>0</v>
          </cell>
          <cell r="N92"/>
          <cell r="O92">
            <v>1</v>
          </cell>
          <cell r="P92">
            <v>1</v>
          </cell>
          <cell r="Q92">
            <v>3</v>
          </cell>
          <cell r="R92"/>
          <cell r="S92">
            <v>2</v>
          </cell>
          <cell r="T92">
            <v>1</v>
          </cell>
          <cell r="U92">
            <v>11</v>
          </cell>
        </row>
        <row r="93">
          <cell r="H93" t="str">
            <v>105457-P.S.R. SAN AGUSTIN</v>
          </cell>
          <cell r="I93"/>
          <cell r="J93">
            <v>1</v>
          </cell>
          <cell r="K93">
            <v>0</v>
          </cell>
          <cell r="L93">
            <v>0</v>
          </cell>
          <cell r="M93">
            <v>1</v>
          </cell>
          <cell r="N93"/>
          <cell r="O93">
            <v>0</v>
          </cell>
          <cell r="P93">
            <v>1</v>
          </cell>
          <cell r="Q93"/>
          <cell r="R93"/>
          <cell r="S93"/>
          <cell r="T93">
            <v>0</v>
          </cell>
          <cell r="U93">
            <v>3</v>
          </cell>
        </row>
        <row r="94">
          <cell r="H94" t="str">
            <v>105458-P.S.R. TAHUINCO</v>
          </cell>
          <cell r="I94">
            <v>0</v>
          </cell>
          <cell r="J94">
            <v>2</v>
          </cell>
          <cell r="K94">
            <v>1</v>
          </cell>
          <cell r="L94">
            <v>0</v>
          </cell>
          <cell r="M94">
            <v>1</v>
          </cell>
          <cell r="N94">
            <v>1</v>
          </cell>
          <cell r="O94">
            <v>0</v>
          </cell>
          <cell r="P94">
            <v>1</v>
          </cell>
          <cell r="Q94"/>
          <cell r="R94">
            <v>0</v>
          </cell>
          <cell r="S94">
            <v>0</v>
          </cell>
          <cell r="T94">
            <v>1</v>
          </cell>
          <cell r="U94">
            <v>7</v>
          </cell>
        </row>
        <row r="95">
          <cell r="H95" t="str">
            <v>105491-P.S.R. QUELEN BAJO</v>
          </cell>
          <cell r="I95">
            <v>0</v>
          </cell>
          <cell r="J95"/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0</v>
          </cell>
          <cell r="P95"/>
          <cell r="Q95">
            <v>2</v>
          </cell>
          <cell r="R95">
            <v>0</v>
          </cell>
          <cell r="S95">
            <v>1</v>
          </cell>
          <cell r="T95">
            <v>0</v>
          </cell>
          <cell r="U95">
            <v>5</v>
          </cell>
        </row>
        <row r="96">
          <cell r="H96" t="str">
            <v>105492-P.S.R. CAMISA</v>
          </cell>
          <cell r="I96">
            <v>0</v>
          </cell>
          <cell r="J96"/>
          <cell r="K96">
            <v>1</v>
          </cell>
          <cell r="L96">
            <v>2</v>
          </cell>
          <cell r="M96">
            <v>1</v>
          </cell>
          <cell r="N96">
            <v>0</v>
          </cell>
          <cell r="O96"/>
          <cell r="P96">
            <v>1</v>
          </cell>
          <cell r="Q96"/>
          <cell r="R96">
            <v>1</v>
          </cell>
          <cell r="S96"/>
          <cell r="T96">
            <v>0</v>
          </cell>
          <cell r="U96">
            <v>6</v>
          </cell>
        </row>
        <row r="97">
          <cell r="H97" t="str">
            <v>105501-P.S.R. ARBOLEDA GRANDE</v>
          </cell>
          <cell r="I97">
            <v>0</v>
          </cell>
          <cell r="J97">
            <v>1</v>
          </cell>
          <cell r="K97">
            <v>1</v>
          </cell>
          <cell r="L97">
            <v>1</v>
          </cell>
          <cell r="M97">
            <v>0</v>
          </cell>
          <cell r="N97">
            <v>0</v>
          </cell>
          <cell r="O97">
            <v>0</v>
          </cell>
          <cell r="P97">
            <v>3</v>
          </cell>
          <cell r="Q97">
            <v>0</v>
          </cell>
          <cell r="R97">
            <v>0</v>
          </cell>
          <cell r="S97">
            <v>1</v>
          </cell>
          <cell r="T97">
            <v>1</v>
          </cell>
          <cell r="U97">
            <v>8</v>
          </cell>
        </row>
        <row r="98">
          <cell r="H98" t="str">
            <v>04301-OVALLE</v>
          </cell>
          <cell r="I98">
            <v>70</v>
          </cell>
          <cell r="J98">
            <v>123</v>
          </cell>
          <cell r="K98">
            <v>110</v>
          </cell>
          <cell r="L98">
            <v>124</v>
          </cell>
          <cell r="M98">
            <v>101</v>
          </cell>
          <cell r="N98">
            <v>108</v>
          </cell>
          <cell r="O98">
            <v>91</v>
          </cell>
          <cell r="P98">
            <v>118</v>
          </cell>
          <cell r="Q98">
            <v>110</v>
          </cell>
          <cell r="R98">
            <v>98</v>
          </cell>
          <cell r="S98">
            <v>98</v>
          </cell>
          <cell r="T98">
            <v>121</v>
          </cell>
          <cell r="U98">
            <v>1272</v>
          </cell>
        </row>
        <row r="99">
          <cell r="H99" t="str">
            <v>105315-CES. RURAL C. DE TAMAYA</v>
          </cell>
          <cell r="I99">
            <v>4</v>
          </cell>
          <cell r="J99">
            <v>7</v>
          </cell>
          <cell r="K99">
            <v>7</v>
          </cell>
          <cell r="L99">
            <v>10</v>
          </cell>
          <cell r="M99">
            <v>5</v>
          </cell>
          <cell r="N99">
            <v>2</v>
          </cell>
          <cell r="O99">
            <v>5</v>
          </cell>
          <cell r="P99">
            <v>6</v>
          </cell>
          <cell r="Q99">
            <v>5</v>
          </cell>
          <cell r="R99">
            <v>8</v>
          </cell>
          <cell r="S99">
            <v>5</v>
          </cell>
          <cell r="T99">
            <v>6</v>
          </cell>
          <cell r="U99">
            <v>70</v>
          </cell>
        </row>
        <row r="100">
          <cell r="H100" t="str">
            <v>105317-CES. JORGE JORDAN D.</v>
          </cell>
          <cell r="I100">
            <v>23</v>
          </cell>
          <cell r="J100">
            <v>32</v>
          </cell>
          <cell r="K100">
            <v>22</v>
          </cell>
          <cell r="L100">
            <v>42</v>
          </cell>
          <cell r="M100">
            <v>39</v>
          </cell>
          <cell r="N100">
            <v>39</v>
          </cell>
          <cell r="O100">
            <v>29</v>
          </cell>
          <cell r="P100">
            <v>37</v>
          </cell>
          <cell r="Q100">
            <v>15</v>
          </cell>
          <cell r="R100">
            <v>13</v>
          </cell>
          <cell r="S100">
            <v>30</v>
          </cell>
          <cell r="T100">
            <v>30</v>
          </cell>
          <cell r="U100">
            <v>351</v>
          </cell>
        </row>
        <row r="101">
          <cell r="H101" t="str">
            <v>105322-CES. MARCOS MACUADA</v>
          </cell>
          <cell r="I101">
            <v>19</v>
          </cell>
          <cell r="J101">
            <v>56</v>
          </cell>
          <cell r="K101">
            <v>52</v>
          </cell>
          <cell r="L101">
            <v>39</v>
          </cell>
          <cell r="M101">
            <v>35</v>
          </cell>
          <cell r="N101">
            <v>34</v>
          </cell>
          <cell r="O101">
            <v>30</v>
          </cell>
          <cell r="P101">
            <v>41</v>
          </cell>
          <cell r="Q101">
            <v>55</v>
          </cell>
          <cell r="R101">
            <v>43</v>
          </cell>
          <cell r="S101">
            <v>31</v>
          </cell>
          <cell r="T101">
            <v>59</v>
          </cell>
          <cell r="U101">
            <v>494</v>
          </cell>
        </row>
        <row r="102">
          <cell r="H102" t="str">
            <v>105324-CES. SOTAQUI</v>
          </cell>
          <cell r="I102">
            <v>0</v>
          </cell>
          <cell r="J102">
            <v>2</v>
          </cell>
          <cell r="K102">
            <v>8</v>
          </cell>
          <cell r="L102">
            <v>6</v>
          </cell>
          <cell r="M102">
            <v>4</v>
          </cell>
          <cell r="N102">
            <v>4</v>
          </cell>
          <cell r="O102">
            <v>5</v>
          </cell>
          <cell r="P102">
            <v>8</v>
          </cell>
          <cell r="Q102">
            <v>7</v>
          </cell>
          <cell r="R102">
            <v>9</v>
          </cell>
          <cell r="S102">
            <v>12</v>
          </cell>
          <cell r="T102">
            <v>12</v>
          </cell>
          <cell r="U102">
            <v>77</v>
          </cell>
        </row>
        <row r="103">
          <cell r="H103" t="str">
            <v>105415-P.S.R. BARRAZA</v>
          </cell>
          <cell r="I103"/>
          <cell r="J103">
            <v>3</v>
          </cell>
          <cell r="K103">
            <v>1</v>
          </cell>
          <cell r="L103">
            <v>1</v>
          </cell>
          <cell r="M103">
            <v>1</v>
          </cell>
          <cell r="N103">
            <v>0</v>
          </cell>
          <cell r="O103">
            <v>0</v>
          </cell>
          <cell r="P103">
            <v>1</v>
          </cell>
          <cell r="Q103"/>
          <cell r="R103"/>
          <cell r="S103">
            <v>0</v>
          </cell>
          <cell r="T103"/>
          <cell r="U103">
            <v>7</v>
          </cell>
        </row>
        <row r="104">
          <cell r="H104" t="str">
            <v xml:space="preserve">105416-P.S.R. CAMARICO                  </v>
          </cell>
          <cell r="I104">
            <v>0</v>
          </cell>
          <cell r="J104"/>
          <cell r="K104">
            <v>1</v>
          </cell>
          <cell r="L104">
            <v>1</v>
          </cell>
          <cell r="M104">
            <v>1</v>
          </cell>
          <cell r="N104">
            <v>0</v>
          </cell>
          <cell r="O104"/>
          <cell r="P104">
            <v>1</v>
          </cell>
          <cell r="Q104">
            <v>1</v>
          </cell>
          <cell r="R104">
            <v>2</v>
          </cell>
          <cell r="S104"/>
          <cell r="T104">
            <v>1</v>
          </cell>
          <cell r="U104">
            <v>8</v>
          </cell>
        </row>
        <row r="105">
          <cell r="H105" t="str">
            <v>105417-P.S.R. ALCONES BAJOS</v>
          </cell>
          <cell r="I105">
            <v>1</v>
          </cell>
          <cell r="J105"/>
          <cell r="K105">
            <v>1</v>
          </cell>
          <cell r="L105">
            <v>2</v>
          </cell>
          <cell r="M105">
            <v>0</v>
          </cell>
          <cell r="N105">
            <v>0</v>
          </cell>
          <cell r="O105"/>
          <cell r="P105"/>
          <cell r="Q105">
            <v>1</v>
          </cell>
          <cell r="R105"/>
          <cell r="S105">
            <v>2</v>
          </cell>
          <cell r="T105"/>
          <cell r="U105">
            <v>7</v>
          </cell>
        </row>
        <row r="106">
          <cell r="H106" t="str">
            <v>105419-P.S.R. LAS SOSSAS</v>
          </cell>
          <cell r="I106">
            <v>1</v>
          </cell>
          <cell r="J106"/>
          <cell r="K106"/>
          <cell r="L106"/>
          <cell r="M106">
            <v>1</v>
          </cell>
          <cell r="N106">
            <v>0</v>
          </cell>
          <cell r="O106">
            <v>0</v>
          </cell>
          <cell r="P106"/>
          <cell r="Q106"/>
          <cell r="R106"/>
          <cell r="S106"/>
          <cell r="T106"/>
          <cell r="U106">
            <v>2</v>
          </cell>
        </row>
        <row r="107">
          <cell r="H107" t="str">
            <v>105420-P.S.R. LIMARI</v>
          </cell>
          <cell r="I107">
            <v>1</v>
          </cell>
          <cell r="J107">
            <v>3</v>
          </cell>
          <cell r="K107">
            <v>2</v>
          </cell>
          <cell r="L107">
            <v>4</v>
          </cell>
          <cell r="M107"/>
          <cell r="N107">
            <v>7</v>
          </cell>
          <cell r="O107">
            <v>3</v>
          </cell>
          <cell r="P107">
            <v>0</v>
          </cell>
          <cell r="Q107"/>
          <cell r="R107"/>
          <cell r="S107"/>
          <cell r="T107"/>
          <cell r="U107">
            <v>20</v>
          </cell>
        </row>
        <row r="108">
          <cell r="H108" t="str">
            <v>105422-P.S.R. HORNILLOS</v>
          </cell>
          <cell r="I108"/>
          <cell r="J108">
            <v>1</v>
          </cell>
          <cell r="K108">
            <v>1</v>
          </cell>
          <cell r="L108">
            <v>2</v>
          </cell>
          <cell r="M108"/>
          <cell r="N108">
            <v>1</v>
          </cell>
          <cell r="O108">
            <v>0</v>
          </cell>
          <cell r="P108"/>
          <cell r="Q108"/>
          <cell r="R108">
            <v>2</v>
          </cell>
          <cell r="S108"/>
          <cell r="T108"/>
          <cell r="U108">
            <v>7</v>
          </cell>
        </row>
        <row r="109">
          <cell r="H109" t="str">
            <v>105437-P.S.R. CHALINGA</v>
          </cell>
          <cell r="I109">
            <v>0</v>
          </cell>
          <cell r="J109"/>
          <cell r="K109"/>
          <cell r="L109">
            <v>0</v>
          </cell>
          <cell r="M109"/>
          <cell r="N109"/>
          <cell r="O109">
            <v>1</v>
          </cell>
          <cell r="P109"/>
          <cell r="Q109">
            <v>0</v>
          </cell>
          <cell r="R109">
            <v>0</v>
          </cell>
          <cell r="S109"/>
          <cell r="T109">
            <v>0</v>
          </cell>
          <cell r="U109">
            <v>1</v>
          </cell>
        </row>
        <row r="110">
          <cell r="H110" t="str">
            <v>105439-P.S.R. CERRO BLANCO</v>
          </cell>
          <cell r="I110">
            <v>1</v>
          </cell>
          <cell r="J110"/>
          <cell r="K110">
            <v>0</v>
          </cell>
          <cell r="L110">
            <v>1</v>
          </cell>
          <cell r="M110">
            <v>1</v>
          </cell>
          <cell r="N110"/>
          <cell r="O110">
            <v>1</v>
          </cell>
          <cell r="P110"/>
          <cell r="Q110"/>
          <cell r="R110">
            <v>0</v>
          </cell>
          <cell r="S110">
            <v>0</v>
          </cell>
          <cell r="T110"/>
          <cell r="U110">
            <v>4</v>
          </cell>
        </row>
        <row r="111">
          <cell r="H111" t="str">
            <v>105507-P.S.R. HUAMALATA</v>
          </cell>
          <cell r="I111">
            <v>0</v>
          </cell>
          <cell r="J111">
            <v>2</v>
          </cell>
          <cell r="K111">
            <v>1</v>
          </cell>
          <cell r="L111">
            <v>3</v>
          </cell>
          <cell r="M111">
            <v>0</v>
          </cell>
          <cell r="N111">
            <v>2</v>
          </cell>
          <cell r="O111">
            <v>2</v>
          </cell>
          <cell r="P111">
            <v>1</v>
          </cell>
          <cell r="Q111">
            <v>2</v>
          </cell>
          <cell r="R111">
            <v>1</v>
          </cell>
          <cell r="S111">
            <v>0</v>
          </cell>
          <cell r="T111">
            <v>1</v>
          </cell>
          <cell r="U111">
            <v>15</v>
          </cell>
        </row>
        <row r="112">
          <cell r="H112" t="str">
            <v>105510-P.S.R. RECOLETA</v>
          </cell>
          <cell r="I112">
            <v>0</v>
          </cell>
          <cell r="J112"/>
          <cell r="K112">
            <v>0</v>
          </cell>
          <cell r="L112">
            <v>0</v>
          </cell>
          <cell r="M112">
            <v>0</v>
          </cell>
          <cell r="N112">
            <v>4</v>
          </cell>
          <cell r="O112">
            <v>0</v>
          </cell>
          <cell r="P112">
            <v>2</v>
          </cell>
          <cell r="Q112"/>
          <cell r="R112">
            <v>0</v>
          </cell>
          <cell r="S112"/>
          <cell r="T112">
            <v>2</v>
          </cell>
          <cell r="U112">
            <v>8</v>
          </cell>
        </row>
        <row r="113">
          <cell r="H113" t="str">
            <v>105722-CECOF SAN JOSE DE LA DEHESA</v>
          </cell>
          <cell r="I113">
            <v>6</v>
          </cell>
          <cell r="J113">
            <v>9</v>
          </cell>
          <cell r="K113">
            <v>6</v>
          </cell>
          <cell r="L113">
            <v>8</v>
          </cell>
          <cell r="M113">
            <v>6</v>
          </cell>
          <cell r="N113">
            <v>5</v>
          </cell>
          <cell r="O113">
            <v>6</v>
          </cell>
          <cell r="P113">
            <v>12</v>
          </cell>
          <cell r="Q113">
            <v>17</v>
          </cell>
          <cell r="R113">
            <v>10</v>
          </cell>
          <cell r="S113">
            <v>7</v>
          </cell>
          <cell r="T113">
            <v>3</v>
          </cell>
          <cell r="U113">
            <v>95</v>
          </cell>
        </row>
        <row r="114">
          <cell r="H114" t="str">
            <v>105723-CECOF LIMARI</v>
          </cell>
          <cell r="I114">
            <v>7</v>
          </cell>
          <cell r="J114">
            <v>4</v>
          </cell>
          <cell r="K114">
            <v>4</v>
          </cell>
          <cell r="L114">
            <v>3</v>
          </cell>
          <cell r="M114">
            <v>5</v>
          </cell>
          <cell r="N114">
            <v>7</v>
          </cell>
          <cell r="O114">
            <v>5</v>
          </cell>
          <cell r="P114">
            <v>6</v>
          </cell>
          <cell r="Q114">
            <v>0</v>
          </cell>
          <cell r="R114">
            <v>3</v>
          </cell>
          <cell r="S114">
            <v>4</v>
          </cell>
          <cell r="T114">
            <v>4</v>
          </cell>
          <cell r="U114">
            <v>52</v>
          </cell>
        </row>
        <row r="115">
          <cell r="H115" t="str">
            <v>200258-CECOF LOS COPIHUES</v>
          </cell>
          <cell r="I115">
            <v>7</v>
          </cell>
          <cell r="J115">
            <v>4</v>
          </cell>
          <cell r="K115">
            <v>4</v>
          </cell>
          <cell r="L115">
            <v>2</v>
          </cell>
          <cell r="M115">
            <v>3</v>
          </cell>
          <cell r="N115">
            <v>3</v>
          </cell>
          <cell r="O115">
            <v>4</v>
          </cell>
          <cell r="P115">
            <v>3</v>
          </cell>
          <cell r="Q115">
            <v>5</v>
          </cell>
          <cell r="R115">
            <v>3</v>
          </cell>
          <cell r="S115">
            <v>4</v>
          </cell>
          <cell r="T115">
            <v>1</v>
          </cell>
          <cell r="U115">
            <v>43</v>
          </cell>
        </row>
        <row r="116">
          <cell r="H116" t="str">
            <v>200367-CECOF COLONIA LIMARÍ</v>
          </cell>
          <cell r="I116"/>
          <cell r="J116"/>
          <cell r="K116"/>
          <cell r="L116"/>
          <cell r="M116"/>
          <cell r="N116"/>
          <cell r="O116"/>
          <cell r="P116"/>
          <cell r="Q116">
            <v>2</v>
          </cell>
          <cell r="R116">
            <v>4</v>
          </cell>
          <cell r="S116">
            <v>3</v>
          </cell>
          <cell r="T116">
            <v>2</v>
          </cell>
          <cell r="U116">
            <v>11</v>
          </cell>
        </row>
        <row r="117">
          <cell r="H117" t="str">
            <v>04302-COMBARBALÁ</v>
          </cell>
          <cell r="I117">
            <v>12</v>
          </cell>
          <cell r="J117">
            <v>17</v>
          </cell>
          <cell r="K117">
            <v>17</v>
          </cell>
          <cell r="L117">
            <v>7</v>
          </cell>
          <cell r="M117">
            <v>12</v>
          </cell>
          <cell r="N117">
            <v>12</v>
          </cell>
          <cell r="O117">
            <v>1</v>
          </cell>
          <cell r="P117">
            <v>9</v>
          </cell>
          <cell r="Q117">
            <v>15</v>
          </cell>
          <cell r="R117">
            <v>7</v>
          </cell>
          <cell r="S117">
            <v>13</v>
          </cell>
          <cell r="T117">
            <v>10</v>
          </cell>
          <cell r="U117">
            <v>132</v>
          </cell>
        </row>
        <row r="118">
          <cell r="H118" t="str">
            <v>105105-HOSPITAL COMBARBALA</v>
          </cell>
          <cell r="I118">
            <v>10</v>
          </cell>
          <cell r="J118">
            <v>11</v>
          </cell>
          <cell r="K118">
            <v>10</v>
          </cell>
          <cell r="L118">
            <v>6</v>
          </cell>
          <cell r="M118">
            <v>11</v>
          </cell>
          <cell r="N118">
            <v>6</v>
          </cell>
          <cell r="O118">
            <v>0</v>
          </cell>
          <cell r="P118">
            <v>3</v>
          </cell>
          <cell r="Q118">
            <v>6</v>
          </cell>
          <cell r="R118">
            <v>3</v>
          </cell>
          <cell r="S118">
            <v>10</v>
          </cell>
          <cell r="T118">
            <v>8</v>
          </cell>
          <cell r="U118">
            <v>84</v>
          </cell>
        </row>
        <row r="119">
          <cell r="H119" t="str">
            <v>105434-P.S.R. SAN MARCOS</v>
          </cell>
          <cell r="I119">
            <v>1</v>
          </cell>
          <cell r="J119">
            <v>0</v>
          </cell>
          <cell r="K119">
            <v>1</v>
          </cell>
          <cell r="L119"/>
          <cell r="M119">
            <v>0</v>
          </cell>
          <cell r="N119"/>
          <cell r="O119"/>
          <cell r="P119"/>
          <cell r="Q119">
            <v>1</v>
          </cell>
          <cell r="R119">
            <v>0</v>
          </cell>
          <cell r="S119">
            <v>0</v>
          </cell>
          <cell r="T119">
            <v>0</v>
          </cell>
          <cell r="U119">
            <v>3</v>
          </cell>
        </row>
        <row r="120">
          <cell r="H120" t="str">
            <v>105441-P.S.R. MANQUEHUA</v>
          </cell>
          <cell r="I120">
            <v>0</v>
          </cell>
          <cell r="J120"/>
          <cell r="K120">
            <v>2</v>
          </cell>
          <cell r="L120"/>
          <cell r="M120"/>
          <cell r="N120">
            <v>1</v>
          </cell>
          <cell r="O120"/>
          <cell r="P120">
            <v>2</v>
          </cell>
          <cell r="Q120"/>
          <cell r="R120"/>
          <cell r="S120">
            <v>0</v>
          </cell>
          <cell r="T120"/>
          <cell r="U120">
            <v>5</v>
          </cell>
        </row>
        <row r="121">
          <cell r="H121" t="str">
            <v xml:space="preserve">105459-P.S.R. BARRANCAS                </v>
          </cell>
          <cell r="I121"/>
          <cell r="J121">
            <v>1</v>
          </cell>
          <cell r="K121">
            <v>0</v>
          </cell>
          <cell r="L121"/>
          <cell r="M121">
            <v>0</v>
          </cell>
          <cell r="N121">
            <v>0</v>
          </cell>
          <cell r="O121">
            <v>1</v>
          </cell>
          <cell r="P121"/>
          <cell r="Q121">
            <v>3</v>
          </cell>
          <cell r="R121">
            <v>1</v>
          </cell>
          <cell r="S121">
            <v>1</v>
          </cell>
          <cell r="T121"/>
          <cell r="U121">
            <v>7</v>
          </cell>
        </row>
        <row r="122">
          <cell r="H122" t="str">
            <v>105460-P.S.R. COGOTI 18</v>
          </cell>
          <cell r="I122">
            <v>0</v>
          </cell>
          <cell r="J122">
            <v>2</v>
          </cell>
          <cell r="K122">
            <v>1</v>
          </cell>
          <cell r="L122">
            <v>0</v>
          </cell>
          <cell r="M122">
            <v>1</v>
          </cell>
          <cell r="N122">
            <v>1</v>
          </cell>
          <cell r="O122">
            <v>0</v>
          </cell>
          <cell r="P122">
            <v>3</v>
          </cell>
          <cell r="Q122">
            <v>1</v>
          </cell>
          <cell r="R122">
            <v>2</v>
          </cell>
          <cell r="S122">
            <v>0</v>
          </cell>
          <cell r="T122">
            <v>1</v>
          </cell>
          <cell r="U122">
            <v>12</v>
          </cell>
        </row>
        <row r="123">
          <cell r="H123" t="str">
            <v>105461-P.S.R. EL HUACHO</v>
          </cell>
          <cell r="I123"/>
          <cell r="J123"/>
          <cell r="K123">
            <v>1</v>
          </cell>
          <cell r="L123">
            <v>0</v>
          </cell>
          <cell r="M123"/>
          <cell r="N123"/>
          <cell r="O123">
            <v>0</v>
          </cell>
          <cell r="P123"/>
          <cell r="Q123">
            <v>0</v>
          </cell>
          <cell r="R123"/>
          <cell r="S123">
            <v>1</v>
          </cell>
          <cell r="T123"/>
          <cell r="U123">
            <v>2</v>
          </cell>
        </row>
        <row r="124">
          <cell r="H124" t="str">
            <v>105462-P.S.R. EL SAUCE</v>
          </cell>
          <cell r="I124"/>
          <cell r="J124">
            <v>1</v>
          </cell>
          <cell r="K124">
            <v>1</v>
          </cell>
          <cell r="L124">
            <v>0</v>
          </cell>
          <cell r="M124">
            <v>0</v>
          </cell>
          <cell r="N124"/>
          <cell r="O124"/>
          <cell r="P124"/>
          <cell r="Q124">
            <v>1</v>
          </cell>
          <cell r="R124"/>
          <cell r="S124"/>
          <cell r="T124"/>
          <cell r="U124">
            <v>3</v>
          </cell>
        </row>
        <row r="125">
          <cell r="H125" t="str">
            <v>105463-P.S.R. QUILITAPIA</v>
          </cell>
          <cell r="I125">
            <v>1</v>
          </cell>
          <cell r="J125">
            <v>0</v>
          </cell>
          <cell r="K125">
            <v>0</v>
          </cell>
          <cell r="L125">
            <v>1</v>
          </cell>
          <cell r="M125"/>
          <cell r="N125">
            <v>1</v>
          </cell>
          <cell r="O125">
            <v>0</v>
          </cell>
          <cell r="P125"/>
          <cell r="Q125">
            <v>2</v>
          </cell>
          <cell r="R125">
            <v>0</v>
          </cell>
          <cell r="S125">
            <v>0</v>
          </cell>
          <cell r="T125">
            <v>1</v>
          </cell>
          <cell r="U125">
            <v>6</v>
          </cell>
        </row>
        <row r="126">
          <cell r="H126" t="str">
            <v>105464-P.S.R. LA LIGUA</v>
          </cell>
          <cell r="I126"/>
          <cell r="J126">
            <v>0</v>
          </cell>
          <cell r="K126">
            <v>0</v>
          </cell>
          <cell r="L126"/>
          <cell r="M126">
            <v>0</v>
          </cell>
          <cell r="N126">
            <v>3</v>
          </cell>
          <cell r="O126">
            <v>0</v>
          </cell>
          <cell r="P126">
            <v>0</v>
          </cell>
          <cell r="Q126">
            <v>1</v>
          </cell>
          <cell r="R126">
            <v>0</v>
          </cell>
          <cell r="S126"/>
          <cell r="T126">
            <v>0</v>
          </cell>
          <cell r="U126">
            <v>4</v>
          </cell>
        </row>
        <row r="127">
          <cell r="H127" t="str">
            <v>105465-P.S.R. RAMADILLA</v>
          </cell>
          <cell r="I127">
            <v>0</v>
          </cell>
          <cell r="J127">
            <v>1</v>
          </cell>
          <cell r="K127">
            <v>1</v>
          </cell>
          <cell r="L127"/>
          <cell r="M127"/>
          <cell r="N127"/>
          <cell r="O127"/>
          <cell r="P127"/>
          <cell r="Q127"/>
          <cell r="R127"/>
          <cell r="S127">
            <v>1</v>
          </cell>
          <cell r="T127"/>
          <cell r="U127">
            <v>3</v>
          </cell>
        </row>
        <row r="128">
          <cell r="H128" t="str">
            <v>105466-P.S.R. VALLE HERMOSO</v>
          </cell>
          <cell r="I128">
            <v>0</v>
          </cell>
          <cell r="J128">
            <v>1</v>
          </cell>
          <cell r="K128"/>
          <cell r="L128"/>
          <cell r="M128"/>
          <cell r="N128">
            <v>0</v>
          </cell>
          <cell r="O128"/>
          <cell r="P128">
            <v>1</v>
          </cell>
          <cell r="Q128">
            <v>0</v>
          </cell>
          <cell r="R128">
            <v>1</v>
          </cell>
          <cell r="S128">
            <v>0</v>
          </cell>
          <cell r="T128"/>
          <cell r="U128">
            <v>3</v>
          </cell>
        </row>
        <row r="129">
          <cell r="H129" t="str">
            <v>105490-P.S.R. EL DURAZNO</v>
          </cell>
          <cell r="I129"/>
          <cell r="J129"/>
          <cell r="K129">
            <v>0</v>
          </cell>
          <cell r="L129"/>
          <cell r="M129"/>
          <cell r="N129"/>
          <cell r="O129">
            <v>0</v>
          </cell>
          <cell r="P129"/>
          <cell r="Q129"/>
          <cell r="R129"/>
          <cell r="S129"/>
          <cell r="T129"/>
          <cell r="U129">
            <v>0</v>
          </cell>
        </row>
        <row r="130">
          <cell r="H130" t="str">
            <v>04304-MONTE PATRIA</v>
          </cell>
          <cell r="I130">
            <v>39</v>
          </cell>
          <cell r="J130">
            <v>26</v>
          </cell>
          <cell r="K130">
            <v>42</v>
          </cell>
          <cell r="L130">
            <v>28</v>
          </cell>
          <cell r="M130">
            <v>31</v>
          </cell>
          <cell r="N130">
            <v>37</v>
          </cell>
          <cell r="O130">
            <v>31</v>
          </cell>
          <cell r="P130">
            <v>42</v>
          </cell>
          <cell r="Q130">
            <v>31</v>
          </cell>
          <cell r="R130">
            <v>31</v>
          </cell>
          <cell r="S130">
            <v>33</v>
          </cell>
          <cell r="T130">
            <v>33</v>
          </cell>
          <cell r="U130">
            <v>404</v>
          </cell>
        </row>
        <row r="131">
          <cell r="H131" t="str">
            <v>105307-CES. RURAL MONTE PATRIA</v>
          </cell>
          <cell r="I131">
            <v>16</v>
          </cell>
          <cell r="J131">
            <v>9</v>
          </cell>
          <cell r="K131">
            <v>17</v>
          </cell>
          <cell r="L131">
            <v>12</v>
          </cell>
          <cell r="M131">
            <v>15</v>
          </cell>
          <cell r="N131">
            <v>13</v>
          </cell>
          <cell r="O131">
            <v>15</v>
          </cell>
          <cell r="P131">
            <v>16</v>
          </cell>
          <cell r="Q131">
            <v>14</v>
          </cell>
          <cell r="R131">
            <v>17</v>
          </cell>
          <cell r="S131">
            <v>9</v>
          </cell>
          <cell r="T131">
            <v>15</v>
          </cell>
          <cell r="U131">
            <v>168</v>
          </cell>
        </row>
        <row r="132">
          <cell r="H132" t="str">
            <v>105311-CES. RURAL CHAÑARAL ALTO</v>
          </cell>
          <cell r="I132">
            <v>7</v>
          </cell>
          <cell r="J132">
            <v>2</v>
          </cell>
          <cell r="K132">
            <v>6</v>
          </cell>
          <cell r="L132">
            <v>4</v>
          </cell>
          <cell r="M132">
            <v>6</v>
          </cell>
          <cell r="N132">
            <v>6</v>
          </cell>
          <cell r="O132">
            <v>2</v>
          </cell>
          <cell r="P132">
            <v>5</v>
          </cell>
          <cell r="Q132">
            <v>1</v>
          </cell>
          <cell r="R132">
            <v>4</v>
          </cell>
          <cell r="S132">
            <v>2</v>
          </cell>
          <cell r="T132">
            <v>8</v>
          </cell>
          <cell r="U132">
            <v>53</v>
          </cell>
        </row>
        <row r="133">
          <cell r="H133" t="str">
            <v>105312-CES. RURAL CAREN</v>
          </cell>
          <cell r="I133">
            <v>2</v>
          </cell>
          <cell r="J133">
            <v>3</v>
          </cell>
          <cell r="K133">
            <v>3</v>
          </cell>
          <cell r="L133">
            <v>0</v>
          </cell>
          <cell r="M133">
            <v>1</v>
          </cell>
          <cell r="N133">
            <v>3</v>
          </cell>
          <cell r="O133">
            <v>4</v>
          </cell>
          <cell r="P133">
            <v>6</v>
          </cell>
          <cell r="Q133">
            <v>4</v>
          </cell>
          <cell r="R133">
            <v>2</v>
          </cell>
          <cell r="S133">
            <v>0</v>
          </cell>
          <cell r="T133">
            <v>3</v>
          </cell>
          <cell r="U133">
            <v>31</v>
          </cell>
        </row>
        <row r="134">
          <cell r="H134" t="str">
            <v>105318-CES. RURAL EL PALQUI</v>
          </cell>
          <cell r="I134">
            <v>8</v>
          </cell>
          <cell r="J134">
            <v>9</v>
          </cell>
          <cell r="K134">
            <v>13</v>
          </cell>
          <cell r="L134">
            <v>9</v>
          </cell>
          <cell r="M134">
            <v>7</v>
          </cell>
          <cell r="N134">
            <v>10</v>
          </cell>
          <cell r="O134">
            <v>7</v>
          </cell>
          <cell r="P134">
            <v>9</v>
          </cell>
          <cell r="Q134">
            <v>8</v>
          </cell>
          <cell r="R134">
            <v>6</v>
          </cell>
          <cell r="S134">
            <v>13</v>
          </cell>
          <cell r="T134">
            <v>1</v>
          </cell>
          <cell r="U134">
            <v>100</v>
          </cell>
        </row>
        <row r="135">
          <cell r="H135" t="str">
            <v>105425-P.S.R. CHILECITO</v>
          </cell>
          <cell r="I135"/>
          <cell r="J135"/>
          <cell r="K135"/>
          <cell r="L135">
            <v>1</v>
          </cell>
          <cell r="M135">
            <v>0</v>
          </cell>
          <cell r="N135"/>
          <cell r="O135">
            <v>1</v>
          </cell>
          <cell r="P135"/>
          <cell r="Q135">
            <v>0</v>
          </cell>
          <cell r="R135"/>
          <cell r="S135"/>
          <cell r="T135">
            <v>0</v>
          </cell>
          <cell r="U135">
            <v>2</v>
          </cell>
        </row>
        <row r="136">
          <cell r="H136" t="str">
            <v>105427-P.S.R. HACIENDA VALDIVIA</v>
          </cell>
          <cell r="I136">
            <v>1</v>
          </cell>
          <cell r="J136"/>
          <cell r="K136"/>
          <cell r="L136"/>
          <cell r="M136">
            <v>1</v>
          </cell>
          <cell r="N136">
            <v>1</v>
          </cell>
          <cell r="O136"/>
          <cell r="P136"/>
          <cell r="Q136">
            <v>0</v>
          </cell>
          <cell r="R136"/>
          <cell r="S136">
            <v>0</v>
          </cell>
          <cell r="T136">
            <v>0</v>
          </cell>
          <cell r="U136">
            <v>3</v>
          </cell>
        </row>
        <row r="137">
          <cell r="H137" t="str">
            <v>105428-P.S.R. HUATULAME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/>
          <cell r="P137"/>
          <cell r="Q137">
            <v>0</v>
          </cell>
          <cell r="R137"/>
          <cell r="S137">
            <v>2</v>
          </cell>
          <cell r="T137">
            <v>0</v>
          </cell>
          <cell r="U137">
            <v>3</v>
          </cell>
        </row>
        <row r="138">
          <cell r="H138" t="str">
            <v>105430-P.S.R. MIALQUI</v>
          </cell>
          <cell r="I138">
            <v>2</v>
          </cell>
          <cell r="J138">
            <v>1</v>
          </cell>
          <cell r="K138"/>
          <cell r="L138">
            <v>1</v>
          </cell>
          <cell r="M138"/>
          <cell r="N138"/>
          <cell r="O138"/>
          <cell r="P138"/>
          <cell r="Q138">
            <v>1</v>
          </cell>
          <cell r="R138"/>
          <cell r="S138">
            <v>0</v>
          </cell>
          <cell r="T138"/>
          <cell r="U138">
            <v>5</v>
          </cell>
        </row>
        <row r="139">
          <cell r="H139" t="str">
            <v>105431-P.S.R. PEDREGAL</v>
          </cell>
          <cell r="I139">
            <v>1</v>
          </cell>
          <cell r="J139">
            <v>0</v>
          </cell>
          <cell r="K139"/>
          <cell r="L139">
            <v>0</v>
          </cell>
          <cell r="M139"/>
          <cell r="N139">
            <v>0</v>
          </cell>
          <cell r="O139"/>
          <cell r="P139">
            <v>1</v>
          </cell>
          <cell r="Q139">
            <v>0</v>
          </cell>
          <cell r="R139"/>
          <cell r="S139">
            <v>2</v>
          </cell>
          <cell r="T139">
            <v>2</v>
          </cell>
          <cell r="U139">
            <v>6</v>
          </cell>
        </row>
        <row r="140">
          <cell r="H140" t="str">
            <v>105432-P.S.R. RAPEL</v>
          </cell>
          <cell r="I140"/>
          <cell r="J140">
            <v>2</v>
          </cell>
          <cell r="K140">
            <v>1</v>
          </cell>
          <cell r="L140"/>
          <cell r="M140">
            <v>1</v>
          </cell>
          <cell r="N140">
            <v>1</v>
          </cell>
          <cell r="O140">
            <v>1</v>
          </cell>
          <cell r="P140">
            <v>3</v>
          </cell>
          <cell r="Q140"/>
          <cell r="R140">
            <v>0</v>
          </cell>
          <cell r="S140"/>
          <cell r="T140">
            <v>0</v>
          </cell>
          <cell r="U140">
            <v>9</v>
          </cell>
        </row>
        <row r="141">
          <cell r="H141" t="str">
            <v>105435-P.S.R. TULAHUEN</v>
          </cell>
          <cell r="I141">
            <v>1</v>
          </cell>
          <cell r="J141">
            <v>0</v>
          </cell>
          <cell r="K141">
            <v>2</v>
          </cell>
          <cell r="L141">
            <v>1</v>
          </cell>
          <cell r="M141">
            <v>0</v>
          </cell>
          <cell r="N141">
            <v>2</v>
          </cell>
          <cell r="O141">
            <v>1</v>
          </cell>
          <cell r="P141">
            <v>1</v>
          </cell>
          <cell r="Q141">
            <v>3</v>
          </cell>
          <cell r="R141">
            <v>2</v>
          </cell>
          <cell r="S141">
            <v>4</v>
          </cell>
          <cell r="T141">
            <v>3</v>
          </cell>
          <cell r="U141">
            <v>20</v>
          </cell>
        </row>
        <row r="142">
          <cell r="H142" t="str">
            <v>105436-P.S.R. EL MAITEN</v>
          </cell>
          <cell r="I142">
            <v>1</v>
          </cell>
          <cell r="J142"/>
          <cell r="K142"/>
          <cell r="L142"/>
          <cell r="M142"/>
          <cell r="N142">
            <v>0</v>
          </cell>
          <cell r="O142"/>
          <cell r="P142"/>
          <cell r="Q142">
            <v>0</v>
          </cell>
          <cell r="R142"/>
          <cell r="S142"/>
          <cell r="T142">
            <v>0</v>
          </cell>
          <cell r="U142">
            <v>1</v>
          </cell>
        </row>
        <row r="143">
          <cell r="H143" t="str">
            <v>105489-P.S.R. RAMADAS DE TULAHUEN</v>
          </cell>
          <cell r="I143">
            <v>0</v>
          </cell>
          <cell r="J143">
            <v>0</v>
          </cell>
          <cell r="K143"/>
          <cell r="L143"/>
          <cell r="M143"/>
          <cell r="N143"/>
          <cell r="O143"/>
          <cell r="P143">
            <v>1</v>
          </cell>
          <cell r="Q143">
            <v>0</v>
          </cell>
          <cell r="R143"/>
          <cell r="S143">
            <v>1</v>
          </cell>
          <cell r="T143">
            <v>1</v>
          </cell>
          <cell r="U143">
            <v>3</v>
          </cell>
        </row>
        <row r="144">
          <cell r="H144" t="str">
            <v>04304-PUNITAQUI</v>
          </cell>
          <cell r="I144">
            <v>9</v>
          </cell>
          <cell r="J144">
            <v>13</v>
          </cell>
          <cell r="K144">
            <v>18</v>
          </cell>
          <cell r="L144">
            <v>9</v>
          </cell>
          <cell r="M144">
            <v>9</v>
          </cell>
          <cell r="N144">
            <v>15</v>
          </cell>
          <cell r="O144">
            <v>12</v>
          </cell>
          <cell r="P144">
            <v>13</v>
          </cell>
          <cell r="Q144">
            <v>14</v>
          </cell>
          <cell r="R144">
            <v>13</v>
          </cell>
          <cell r="S144">
            <v>9</v>
          </cell>
          <cell r="T144">
            <v>9</v>
          </cell>
          <cell r="U144">
            <v>143</v>
          </cell>
        </row>
        <row r="145">
          <cell r="H145" t="str">
            <v>105308-CES. RURAL PUNITAQUI</v>
          </cell>
          <cell r="I145">
            <v>9</v>
          </cell>
          <cell r="J145">
            <v>13</v>
          </cell>
          <cell r="K145">
            <v>18</v>
          </cell>
          <cell r="L145">
            <v>9</v>
          </cell>
          <cell r="M145">
            <v>9</v>
          </cell>
          <cell r="N145">
            <v>14</v>
          </cell>
          <cell r="O145">
            <v>12</v>
          </cell>
          <cell r="P145">
            <v>13</v>
          </cell>
          <cell r="Q145">
            <v>14</v>
          </cell>
          <cell r="R145">
            <v>12</v>
          </cell>
          <cell r="S145">
            <v>9</v>
          </cell>
          <cell r="T145">
            <v>9</v>
          </cell>
          <cell r="U145">
            <v>141</v>
          </cell>
        </row>
        <row r="146">
          <cell r="H146" t="str">
            <v>105440-P.S.R. DIVISADERO</v>
          </cell>
          <cell r="I146"/>
          <cell r="J146">
            <v>0</v>
          </cell>
          <cell r="K146">
            <v>0</v>
          </cell>
          <cell r="L146"/>
          <cell r="M146"/>
          <cell r="N146"/>
          <cell r="O146">
            <v>0</v>
          </cell>
          <cell r="P146"/>
          <cell r="Q146">
            <v>0</v>
          </cell>
          <cell r="R146"/>
          <cell r="S146"/>
          <cell r="T146"/>
          <cell r="U146">
            <v>0</v>
          </cell>
        </row>
        <row r="147">
          <cell r="H147" t="str">
            <v>105442-P.S.R. SAN PEDRO DE QUILES</v>
          </cell>
          <cell r="I147"/>
          <cell r="J147"/>
          <cell r="K147"/>
          <cell r="L147"/>
          <cell r="M147"/>
          <cell r="N147"/>
          <cell r="O147"/>
          <cell r="P147"/>
          <cell r="Q147">
            <v>0</v>
          </cell>
          <cell r="R147"/>
          <cell r="S147"/>
          <cell r="T147"/>
          <cell r="U147">
            <v>0</v>
          </cell>
        </row>
        <row r="148">
          <cell r="H148" t="str">
            <v xml:space="preserve">105508-P.S.R. EL PARRAL DE QUILES  </v>
          </cell>
          <cell r="I148"/>
          <cell r="J148">
            <v>0</v>
          </cell>
          <cell r="K148"/>
          <cell r="L148"/>
          <cell r="M148"/>
          <cell r="N148">
            <v>1</v>
          </cell>
          <cell r="O148"/>
          <cell r="P148">
            <v>0</v>
          </cell>
          <cell r="Q148"/>
          <cell r="R148">
            <v>1</v>
          </cell>
          <cell r="S148"/>
          <cell r="T148"/>
          <cell r="U148">
            <v>2</v>
          </cell>
        </row>
        <row r="149">
          <cell r="H149" t="str">
            <v>04305-RIO HURTADO</v>
          </cell>
          <cell r="I149">
            <v>0</v>
          </cell>
          <cell r="J149"/>
          <cell r="K149">
            <v>7</v>
          </cell>
          <cell r="L149">
            <v>8</v>
          </cell>
          <cell r="M149">
            <v>0</v>
          </cell>
          <cell r="N149">
            <v>4</v>
          </cell>
          <cell r="O149">
            <v>0</v>
          </cell>
          <cell r="P149">
            <v>1</v>
          </cell>
          <cell r="Q149">
            <v>8</v>
          </cell>
          <cell r="R149">
            <v>8</v>
          </cell>
          <cell r="S149">
            <v>3</v>
          </cell>
          <cell r="T149">
            <v>11</v>
          </cell>
          <cell r="U149">
            <v>50</v>
          </cell>
        </row>
        <row r="150">
          <cell r="H150" t="str">
            <v>105310-CES. RURAL PICHASCA</v>
          </cell>
          <cell r="I150"/>
          <cell r="J150"/>
          <cell r="K150"/>
          <cell r="L150">
            <v>4</v>
          </cell>
          <cell r="M150">
            <v>0</v>
          </cell>
          <cell r="N150">
            <v>1</v>
          </cell>
          <cell r="O150">
            <v>0</v>
          </cell>
          <cell r="P150">
            <v>0</v>
          </cell>
          <cell r="Q150">
            <v>3</v>
          </cell>
          <cell r="R150">
            <v>5</v>
          </cell>
          <cell r="S150">
            <v>2</v>
          </cell>
          <cell r="T150">
            <v>3</v>
          </cell>
          <cell r="U150">
            <v>18</v>
          </cell>
        </row>
        <row r="151">
          <cell r="H151" t="str">
            <v>105409-P.S.R. EL CHAÑAR</v>
          </cell>
          <cell r="I151"/>
          <cell r="J151"/>
          <cell r="K151">
            <v>1</v>
          </cell>
          <cell r="L151"/>
          <cell r="M151"/>
          <cell r="N151">
            <v>1</v>
          </cell>
          <cell r="O151"/>
          <cell r="P151"/>
          <cell r="Q151"/>
          <cell r="R151">
            <v>0</v>
          </cell>
          <cell r="S151"/>
          <cell r="T151">
            <v>0</v>
          </cell>
          <cell r="U151">
            <v>2</v>
          </cell>
        </row>
        <row r="152">
          <cell r="H152" t="str">
            <v>105410-P.S.R. HURTADO</v>
          </cell>
          <cell r="I152">
            <v>0</v>
          </cell>
          <cell r="J152"/>
          <cell r="K152">
            <v>1</v>
          </cell>
          <cell r="L152">
            <v>1</v>
          </cell>
          <cell r="M152">
            <v>0</v>
          </cell>
          <cell r="N152"/>
          <cell r="O152"/>
          <cell r="P152">
            <v>0</v>
          </cell>
          <cell r="Q152">
            <v>0</v>
          </cell>
          <cell r="R152">
            <v>1</v>
          </cell>
          <cell r="S152"/>
          <cell r="T152"/>
          <cell r="U152">
            <v>3</v>
          </cell>
        </row>
        <row r="153">
          <cell r="H153" t="str">
            <v>105411-P.S.R. LAS BREAS</v>
          </cell>
          <cell r="I153"/>
          <cell r="J153"/>
          <cell r="K153">
            <v>1</v>
          </cell>
          <cell r="L153">
            <v>1</v>
          </cell>
          <cell r="M153"/>
          <cell r="N153"/>
          <cell r="O153">
            <v>0</v>
          </cell>
          <cell r="P153">
            <v>0</v>
          </cell>
          <cell r="Q153">
            <v>1</v>
          </cell>
          <cell r="R153"/>
          <cell r="S153">
            <v>1</v>
          </cell>
          <cell r="T153"/>
          <cell r="U153">
            <v>4</v>
          </cell>
        </row>
        <row r="154">
          <cell r="H154" t="str">
            <v>105413-P.S.R. SAMO ALTO</v>
          </cell>
          <cell r="I154"/>
          <cell r="J154"/>
          <cell r="K154"/>
          <cell r="L154">
            <v>1</v>
          </cell>
          <cell r="M154"/>
          <cell r="N154"/>
          <cell r="O154"/>
          <cell r="P154">
            <v>1</v>
          </cell>
          <cell r="Q154">
            <v>4</v>
          </cell>
          <cell r="R154">
            <v>2</v>
          </cell>
          <cell r="S154"/>
          <cell r="T154">
            <v>3</v>
          </cell>
          <cell r="U154">
            <v>11</v>
          </cell>
        </row>
        <row r="155">
          <cell r="H155" t="str">
            <v>105414-P.S.R. SERON</v>
          </cell>
          <cell r="I155"/>
          <cell r="J155"/>
          <cell r="K155">
            <v>4</v>
          </cell>
          <cell r="L155">
            <v>1</v>
          </cell>
          <cell r="M155">
            <v>0</v>
          </cell>
          <cell r="N155"/>
          <cell r="O155">
            <v>0</v>
          </cell>
          <cell r="P155">
            <v>0</v>
          </cell>
          <cell r="Q155">
            <v>0</v>
          </cell>
          <cell r="R155"/>
          <cell r="S155">
            <v>0</v>
          </cell>
          <cell r="T155">
            <v>3</v>
          </cell>
          <cell r="U155">
            <v>8</v>
          </cell>
        </row>
        <row r="156">
          <cell r="H156" t="str">
            <v>105503-P.S.R. TABAQUEROS</v>
          </cell>
          <cell r="I156"/>
          <cell r="J156"/>
          <cell r="K156"/>
          <cell r="L156"/>
          <cell r="M156"/>
          <cell r="N156">
            <v>2</v>
          </cell>
          <cell r="O156"/>
          <cell r="P156"/>
          <cell r="Q156"/>
          <cell r="R156"/>
          <cell r="S156"/>
          <cell r="T156">
            <v>2</v>
          </cell>
          <cell r="U156">
            <v>4</v>
          </cell>
        </row>
        <row r="157">
          <cell r="H157" t="str">
            <v>Total general</v>
          </cell>
          <cell r="I157">
            <v>600</v>
          </cell>
          <cell r="J157">
            <v>618</v>
          </cell>
          <cell r="K157">
            <v>737</v>
          </cell>
          <cell r="L157">
            <v>598</v>
          </cell>
          <cell r="M157">
            <v>625</v>
          </cell>
          <cell r="N157">
            <v>651</v>
          </cell>
          <cell r="O157">
            <v>654</v>
          </cell>
          <cell r="P157">
            <v>653</v>
          </cell>
          <cell r="Q157">
            <v>648</v>
          </cell>
          <cell r="R157">
            <v>818</v>
          </cell>
          <cell r="S157">
            <v>654</v>
          </cell>
          <cell r="T157">
            <v>581</v>
          </cell>
          <cell r="U157">
            <v>7837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2117</v>
          </cell>
          <cell r="J5">
            <v>2054</v>
          </cell>
          <cell r="K5">
            <v>4171</v>
          </cell>
        </row>
        <row r="6">
          <cell r="H6" t="str">
            <v>105300-CES. CARDENAL CARO</v>
          </cell>
          <cell r="I6">
            <v>271</v>
          </cell>
          <cell r="J6">
            <v>218</v>
          </cell>
          <cell r="K6">
            <v>489</v>
          </cell>
        </row>
        <row r="7">
          <cell r="H7" t="str">
            <v>105301-CES. LAS COMPAÑIAS</v>
          </cell>
          <cell r="I7">
            <v>261</v>
          </cell>
          <cell r="J7">
            <v>260</v>
          </cell>
          <cell r="K7">
            <v>521</v>
          </cell>
        </row>
        <row r="8">
          <cell r="H8" t="str">
            <v>105302-CES. PEDRO AGUIRRE C.</v>
          </cell>
          <cell r="I8">
            <v>363</v>
          </cell>
          <cell r="J8">
            <v>340</v>
          </cell>
          <cell r="K8">
            <v>703</v>
          </cell>
        </row>
        <row r="9">
          <cell r="H9" t="str">
            <v>105313-CES. SCHAFFHAUSER</v>
          </cell>
          <cell r="I9">
            <v>300</v>
          </cell>
          <cell r="J9">
            <v>312</v>
          </cell>
          <cell r="K9">
            <v>612</v>
          </cell>
        </row>
        <row r="10">
          <cell r="H10" t="str">
            <v>105319-CES. CARDENAL R.S.H.</v>
          </cell>
          <cell r="I10">
            <v>354</v>
          </cell>
          <cell r="J10">
            <v>343</v>
          </cell>
          <cell r="K10">
            <v>697</v>
          </cell>
        </row>
        <row r="11">
          <cell r="H11" t="str">
            <v>105325-CESFAM JUAN PABLO II</v>
          </cell>
          <cell r="I11">
            <v>405</v>
          </cell>
          <cell r="J11">
            <v>413</v>
          </cell>
          <cell r="K11">
            <v>818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39</v>
          </cell>
          <cell r="K12">
            <v>76</v>
          </cell>
        </row>
        <row r="13">
          <cell r="H13" t="str">
            <v>105401-P.S.R. LAS ROJAS</v>
          </cell>
          <cell r="I13">
            <v>10</v>
          </cell>
          <cell r="J13">
            <v>9</v>
          </cell>
          <cell r="K13">
            <v>19</v>
          </cell>
        </row>
        <row r="14">
          <cell r="H14" t="str">
            <v>105402-P.S.R. EL ROMERO</v>
          </cell>
          <cell r="I14">
            <v>5</v>
          </cell>
          <cell r="J14">
            <v>8</v>
          </cell>
          <cell r="K14">
            <v>13</v>
          </cell>
        </row>
        <row r="15">
          <cell r="H15" t="str">
            <v>105499-P.S.R. LAMBERT</v>
          </cell>
          <cell r="I15">
            <v>14</v>
          </cell>
          <cell r="J15">
            <v>20</v>
          </cell>
          <cell r="K15">
            <v>34</v>
          </cell>
        </row>
        <row r="16">
          <cell r="H16" t="str">
            <v>105700-CECOF VILLA EL INDIO</v>
          </cell>
          <cell r="I16">
            <v>24</v>
          </cell>
          <cell r="J16">
            <v>28</v>
          </cell>
          <cell r="K16">
            <v>52</v>
          </cell>
        </row>
        <row r="17">
          <cell r="H17" t="str">
            <v>105701-CECOF VILLA ALEMANIA</v>
          </cell>
          <cell r="I17">
            <v>18</v>
          </cell>
          <cell r="J17">
            <v>16</v>
          </cell>
          <cell r="K17">
            <v>34</v>
          </cell>
        </row>
        <row r="18">
          <cell r="H18" t="str">
            <v>105702-CECOF VILLA LAMBERT</v>
          </cell>
          <cell r="I18">
            <v>55</v>
          </cell>
          <cell r="J18">
            <v>39</v>
          </cell>
          <cell r="K18">
            <v>94</v>
          </cell>
        </row>
        <row r="19">
          <cell r="H19" t="str">
            <v>200402-CECOF ARCOS DE PINAMAR</v>
          </cell>
          <cell r="I19"/>
          <cell r="J19">
            <v>9</v>
          </cell>
          <cell r="K19">
            <v>9</v>
          </cell>
        </row>
        <row r="20">
          <cell r="H20" t="str">
            <v>04102-COQUIMBO</v>
          </cell>
          <cell r="I20">
            <v>2382</v>
          </cell>
          <cell r="J20">
            <v>2307</v>
          </cell>
          <cell r="K20">
            <v>4689</v>
          </cell>
        </row>
        <row r="21">
          <cell r="H21" t="str">
            <v>105303-CES. SAN JUAN</v>
          </cell>
          <cell r="I21">
            <v>339</v>
          </cell>
          <cell r="J21">
            <v>338</v>
          </cell>
          <cell r="K21">
            <v>677</v>
          </cell>
        </row>
        <row r="22">
          <cell r="H22" t="str">
            <v>105304-CES. SANTA CECILIA</v>
          </cell>
          <cell r="I22">
            <v>469</v>
          </cell>
          <cell r="J22">
            <v>426</v>
          </cell>
          <cell r="K22">
            <v>895</v>
          </cell>
        </row>
        <row r="23">
          <cell r="H23" t="str">
            <v>105305-CES. TIERRAS BLANCAS</v>
          </cell>
          <cell r="I23">
            <v>560</v>
          </cell>
          <cell r="J23">
            <v>606</v>
          </cell>
          <cell r="K23">
            <v>1166</v>
          </cell>
        </row>
        <row r="24">
          <cell r="H24" t="str">
            <v>105321-CES. RURAL  TONGOY</v>
          </cell>
          <cell r="I24">
            <v>102</v>
          </cell>
          <cell r="J24">
            <v>86</v>
          </cell>
          <cell r="K24">
            <v>188</v>
          </cell>
        </row>
        <row r="25">
          <cell r="H25" t="str">
            <v>105323-CES. DR. SERGIO AGUILAR</v>
          </cell>
          <cell r="I25">
            <v>602</v>
          </cell>
          <cell r="J25">
            <v>569</v>
          </cell>
          <cell r="K25">
            <v>1171</v>
          </cell>
        </row>
        <row r="26">
          <cell r="H26" t="str">
            <v>105405-P.S.R. GUANAQUEROS</v>
          </cell>
          <cell r="I26">
            <v>30</v>
          </cell>
          <cell r="J26">
            <v>20</v>
          </cell>
          <cell r="K26">
            <v>50</v>
          </cell>
        </row>
        <row r="27">
          <cell r="H27" t="str">
            <v>105406-P.S.R. PAN DE AZUCAR</v>
          </cell>
          <cell r="I27">
            <v>119</v>
          </cell>
          <cell r="J27">
            <v>129</v>
          </cell>
          <cell r="K27">
            <v>248</v>
          </cell>
        </row>
        <row r="28">
          <cell r="H28" t="str">
            <v>105407-P.S.R. TAMBILLOS</v>
          </cell>
          <cell r="I28">
            <v>13</v>
          </cell>
          <cell r="J28">
            <v>10</v>
          </cell>
          <cell r="K28">
            <v>23</v>
          </cell>
        </row>
        <row r="29">
          <cell r="H29" t="str">
            <v>105705-CECOF EL ALBA</v>
          </cell>
          <cell r="I29">
            <v>58</v>
          </cell>
          <cell r="J29">
            <v>57</v>
          </cell>
          <cell r="K29">
            <v>115</v>
          </cell>
        </row>
        <row r="30">
          <cell r="H30" t="str">
            <v>200273-CECOF PUNTA MIRA</v>
          </cell>
          <cell r="I30">
            <v>90</v>
          </cell>
          <cell r="J30">
            <v>66</v>
          </cell>
          <cell r="K30">
            <v>156</v>
          </cell>
        </row>
        <row r="31">
          <cell r="H31" t="str">
            <v>04103-ANDACOLLO</v>
          </cell>
          <cell r="I31">
            <v>132</v>
          </cell>
          <cell r="J31">
            <v>145</v>
          </cell>
          <cell r="K31">
            <v>277</v>
          </cell>
        </row>
        <row r="32">
          <cell r="H32" t="str">
            <v>105106-HOSPITAL ANDACOLLO</v>
          </cell>
          <cell r="I32">
            <v>132</v>
          </cell>
          <cell r="J32">
            <v>145</v>
          </cell>
          <cell r="K32">
            <v>277</v>
          </cell>
        </row>
        <row r="33">
          <cell r="H33" t="str">
            <v>04104-LA HIGUERA</v>
          </cell>
          <cell r="I33">
            <v>62</v>
          </cell>
          <cell r="J33">
            <v>45</v>
          </cell>
          <cell r="K33">
            <v>107</v>
          </cell>
        </row>
        <row r="34">
          <cell r="H34" t="str">
            <v>105314-CES. LA HIGUERA</v>
          </cell>
          <cell r="I34">
            <v>33</v>
          </cell>
          <cell r="J34">
            <v>26</v>
          </cell>
          <cell r="K34">
            <v>59</v>
          </cell>
        </row>
        <row r="35">
          <cell r="H35" t="str">
            <v xml:space="preserve">105500-P.S.R. CALETA HORNOS        </v>
          </cell>
          <cell r="I35">
            <v>15</v>
          </cell>
          <cell r="J35">
            <v>8</v>
          </cell>
          <cell r="K35">
            <v>23</v>
          </cell>
        </row>
        <row r="36">
          <cell r="H36" t="str">
            <v>105505-P.S.R. LOS CHOROS</v>
          </cell>
          <cell r="I36">
            <v>6</v>
          </cell>
          <cell r="J36">
            <v>4</v>
          </cell>
          <cell r="K36">
            <v>10</v>
          </cell>
        </row>
        <row r="37">
          <cell r="H37" t="str">
            <v>105506-P.S.R. EL TRAPICHE</v>
          </cell>
          <cell r="I37">
            <v>8</v>
          </cell>
          <cell r="J37">
            <v>7</v>
          </cell>
          <cell r="K37">
            <v>15</v>
          </cell>
        </row>
        <row r="38">
          <cell r="H38" t="str">
            <v>04105-PAIHUANO</v>
          </cell>
          <cell r="I38">
            <v>49</v>
          </cell>
          <cell r="J38">
            <v>47</v>
          </cell>
          <cell r="K38">
            <v>96</v>
          </cell>
        </row>
        <row r="39">
          <cell r="H39" t="str">
            <v>105306-CES. PAIHUANO</v>
          </cell>
          <cell r="I39">
            <v>16</v>
          </cell>
          <cell r="J39">
            <v>22</v>
          </cell>
          <cell r="K39">
            <v>38</v>
          </cell>
        </row>
        <row r="40">
          <cell r="H40" t="str">
            <v>105475-P.S.R. HORCON</v>
          </cell>
          <cell r="I40">
            <v>8</v>
          </cell>
          <cell r="J40">
            <v>14</v>
          </cell>
          <cell r="K40">
            <v>22</v>
          </cell>
        </row>
        <row r="41">
          <cell r="H41" t="str">
            <v>105476-P.S.R. MONTE GRANDE</v>
          </cell>
          <cell r="I41">
            <v>6</v>
          </cell>
          <cell r="J41">
            <v>4</v>
          </cell>
          <cell r="K41">
            <v>10</v>
          </cell>
        </row>
        <row r="42">
          <cell r="H42" t="str">
            <v>105477-P.S.R. PISCO ELQUI</v>
          </cell>
          <cell r="I42">
            <v>19</v>
          </cell>
          <cell r="J42">
            <v>7</v>
          </cell>
          <cell r="K42">
            <v>26</v>
          </cell>
        </row>
        <row r="43">
          <cell r="H43" t="str">
            <v>04106-VICUÑA</v>
          </cell>
          <cell r="I43">
            <v>354</v>
          </cell>
          <cell r="J43">
            <v>351</v>
          </cell>
          <cell r="K43">
            <v>705</v>
          </cell>
        </row>
        <row r="44">
          <cell r="H44" t="str">
            <v>105107-HOSPITAL VICUÑA</v>
          </cell>
          <cell r="I44">
            <v>232</v>
          </cell>
          <cell r="J44">
            <v>238</v>
          </cell>
          <cell r="K44">
            <v>470</v>
          </cell>
        </row>
        <row r="45">
          <cell r="H45" t="str">
            <v>105467-P.S.R. DIAGUITAS</v>
          </cell>
          <cell r="I45">
            <v>18</v>
          </cell>
          <cell r="J45">
            <v>17</v>
          </cell>
          <cell r="K45">
            <v>35</v>
          </cell>
        </row>
        <row r="46">
          <cell r="H46" t="str">
            <v>105468-P.S.R. EL MOLLE</v>
          </cell>
          <cell r="I46">
            <v>7</v>
          </cell>
          <cell r="J46">
            <v>7</v>
          </cell>
          <cell r="K46">
            <v>14</v>
          </cell>
        </row>
        <row r="47">
          <cell r="H47" t="str">
            <v>105469-P.S.R. EL TAMBO</v>
          </cell>
          <cell r="I47">
            <v>14</v>
          </cell>
          <cell r="J47">
            <v>14</v>
          </cell>
          <cell r="K47">
            <v>28</v>
          </cell>
        </row>
        <row r="48">
          <cell r="H48" t="str">
            <v>105470-P.S.R. HUANTA</v>
          </cell>
          <cell r="I48">
            <v>0</v>
          </cell>
          <cell r="J48">
            <v>0</v>
          </cell>
          <cell r="K48">
            <v>0</v>
          </cell>
        </row>
        <row r="49">
          <cell r="H49" t="str">
            <v>105471-P.S.R. PERALILLO</v>
          </cell>
          <cell r="I49">
            <v>18</v>
          </cell>
          <cell r="J49">
            <v>18</v>
          </cell>
          <cell r="K49">
            <v>36</v>
          </cell>
        </row>
        <row r="50">
          <cell r="H50" t="str">
            <v>105472-P.S.R. RIVADAVIA</v>
          </cell>
          <cell r="I50">
            <v>7</v>
          </cell>
          <cell r="J50">
            <v>7</v>
          </cell>
          <cell r="K50">
            <v>14</v>
          </cell>
        </row>
        <row r="51">
          <cell r="H51" t="str">
            <v>105473-P.S.R. TALCUNA</v>
          </cell>
          <cell r="I51">
            <v>12</v>
          </cell>
          <cell r="J51">
            <v>10</v>
          </cell>
          <cell r="K51">
            <v>22</v>
          </cell>
        </row>
        <row r="52">
          <cell r="H52" t="str">
            <v>105474-P.S.R. CHAPILCA</v>
          </cell>
          <cell r="I52">
            <v>3</v>
          </cell>
          <cell r="J52">
            <v>2</v>
          </cell>
          <cell r="K52">
            <v>5</v>
          </cell>
        </row>
        <row r="53">
          <cell r="H53" t="str">
            <v>105502-P.S.R. CALINGASTA</v>
          </cell>
          <cell r="I53">
            <v>36</v>
          </cell>
          <cell r="J53">
            <v>35</v>
          </cell>
          <cell r="K53">
            <v>71</v>
          </cell>
        </row>
        <row r="54">
          <cell r="H54" t="str">
            <v>105509-P.S.R. GUALLIGUAICA</v>
          </cell>
          <cell r="I54">
            <v>7</v>
          </cell>
          <cell r="J54">
            <v>3</v>
          </cell>
          <cell r="K54">
            <v>10</v>
          </cell>
        </row>
        <row r="55">
          <cell r="H55" t="str">
            <v>04201-ILLAPEL</v>
          </cell>
          <cell r="I55">
            <v>342</v>
          </cell>
          <cell r="J55">
            <v>343</v>
          </cell>
          <cell r="K55">
            <v>685</v>
          </cell>
        </row>
        <row r="56">
          <cell r="H56" t="str">
            <v>105103-HOSPITAL ILLAPEL</v>
          </cell>
          <cell r="I56">
            <v>172</v>
          </cell>
          <cell r="J56">
            <v>199</v>
          </cell>
          <cell r="K56">
            <v>371</v>
          </cell>
        </row>
        <row r="57">
          <cell r="H57" t="str">
            <v>105326-CESFAM SAN RAFAEL</v>
          </cell>
          <cell r="I57">
            <v>99</v>
          </cell>
          <cell r="J57">
            <v>87</v>
          </cell>
          <cell r="K57">
            <v>186</v>
          </cell>
        </row>
        <row r="58">
          <cell r="H58" t="str">
            <v xml:space="preserve">105443-P.S.R. CARCAMO                   </v>
          </cell>
          <cell r="I58">
            <v>5</v>
          </cell>
          <cell r="J58">
            <v>5</v>
          </cell>
          <cell r="K58">
            <v>10</v>
          </cell>
        </row>
        <row r="59">
          <cell r="H59" t="str">
            <v>105444-P.S.R. HUINTIL</v>
          </cell>
          <cell r="I59">
            <v>5</v>
          </cell>
          <cell r="J59">
            <v>5</v>
          </cell>
          <cell r="K59">
            <v>10</v>
          </cell>
        </row>
        <row r="60">
          <cell r="H60" t="str">
            <v>105445-P.S.R. LIMAHUIDA</v>
          </cell>
          <cell r="I60">
            <v>5</v>
          </cell>
          <cell r="J60">
            <v>4</v>
          </cell>
          <cell r="K60">
            <v>9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>
            <v>2</v>
          </cell>
        </row>
        <row r="62">
          <cell r="H62" t="str">
            <v>105447-P.S.R. PERALILLO</v>
          </cell>
          <cell r="I62">
            <v>12</v>
          </cell>
          <cell r="J62">
            <v>8</v>
          </cell>
          <cell r="K62">
            <v>20</v>
          </cell>
        </row>
        <row r="63">
          <cell r="H63" t="str">
            <v>105448-P.S.R. SANTA VIRGINIA</v>
          </cell>
          <cell r="I63">
            <v>8</v>
          </cell>
          <cell r="J63">
            <v>7</v>
          </cell>
          <cell r="K63">
            <v>15</v>
          </cell>
        </row>
        <row r="64">
          <cell r="H64" t="str">
            <v>105449-P.S.R. TUNGA NORTE</v>
          </cell>
          <cell r="I64">
            <v>0</v>
          </cell>
          <cell r="J64">
            <v>0</v>
          </cell>
          <cell r="K64">
            <v>0</v>
          </cell>
        </row>
        <row r="65">
          <cell r="H65" t="str">
            <v>105485-P.S.R. PLAN DE HORNOS</v>
          </cell>
          <cell r="I65">
            <v>8</v>
          </cell>
          <cell r="J65">
            <v>9</v>
          </cell>
          <cell r="K65">
            <v>17</v>
          </cell>
        </row>
        <row r="66">
          <cell r="H66" t="str">
            <v>105486-P.S.R. TUNGA SUR</v>
          </cell>
          <cell r="I66">
            <v>0</v>
          </cell>
          <cell r="J66">
            <v>2</v>
          </cell>
          <cell r="K66">
            <v>2</v>
          </cell>
        </row>
        <row r="67">
          <cell r="H67" t="str">
            <v>105487-P.S.R. CAÑAS UNO</v>
          </cell>
          <cell r="I67">
            <v>23</v>
          </cell>
          <cell r="J67">
            <v>12</v>
          </cell>
          <cell r="K67">
            <v>35</v>
          </cell>
        </row>
        <row r="68">
          <cell r="H68" t="str">
            <v>105496-P.S.R. PINTACURA SUR</v>
          </cell>
          <cell r="I68">
            <v>3</v>
          </cell>
          <cell r="J68">
            <v>1</v>
          </cell>
          <cell r="K68">
            <v>4</v>
          </cell>
        </row>
        <row r="69">
          <cell r="H69" t="str">
            <v>105504-P.S.R. SOCAVON</v>
          </cell>
          <cell r="I69">
            <v>1</v>
          </cell>
          <cell r="J69">
            <v>3</v>
          </cell>
          <cell r="K69">
            <v>4</v>
          </cell>
        </row>
        <row r="70">
          <cell r="H70" t="str">
            <v>04202-CANELA</v>
          </cell>
          <cell r="I70">
            <v>96</v>
          </cell>
          <cell r="J70">
            <v>102</v>
          </cell>
          <cell r="K70">
            <v>198</v>
          </cell>
        </row>
        <row r="71">
          <cell r="H71" t="str">
            <v>105309-CES. RURAL CANELA</v>
          </cell>
          <cell r="I71">
            <v>72</v>
          </cell>
          <cell r="J71">
            <v>79</v>
          </cell>
          <cell r="K71">
            <v>151</v>
          </cell>
        </row>
        <row r="72">
          <cell r="H72" t="str">
            <v xml:space="preserve">105450-P.S.R. MINCHA NORTE            </v>
          </cell>
          <cell r="I72">
            <v>6</v>
          </cell>
          <cell r="J72">
            <v>6</v>
          </cell>
          <cell r="K72">
            <v>12</v>
          </cell>
        </row>
        <row r="73">
          <cell r="H73" t="str">
            <v>105451-P.S.R. AGUA FRIA</v>
          </cell>
          <cell r="I73">
            <v>1</v>
          </cell>
          <cell r="J73">
            <v>2</v>
          </cell>
          <cell r="K73">
            <v>3</v>
          </cell>
        </row>
        <row r="74">
          <cell r="H74" t="str">
            <v>105482-P.S.R. CANELA ALTA</v>
          </cell>
          <cell r="I74">
            <v>2</v>
          </cell>
          <cell r="J74">
            <v>5</v>
          </cell>
          <cell r="K74">
            <v>7</v>
          </cell>
        </row>
        <row r="75">
          <cell r="H75" t="str">
            <v>105483-P.S.R. LOS RULOS</v>
          </cell>
          <cell r="I75">
            <v>1</v>
          </cell>
          <cell r="J75">
            <v>1</v>
          </cell>
          <cell r="K75">
            <v>2</v>
          </cell>
        </row>
        <row r="76">
          <cell r="H76" t="str">
            <v>105484-P.S.R. HUENTELAUQUEN</v>
          </cell>
          <cell r="I76">
            <v>12</v>
          </cell>
          <cell r="J76">
            <v>8</v>
          </cell>
          <cell r="K76">
            <v>20</v>
          </cell>
        </row>
        <row r="77">
          <cell r="H77" t="str">
            <v>105488-P.S.R. ESPIRITU SANTO</v>
          </cell>
          <cell r="I77">
            <v>2</v>
          </cell>
          <cell r="J77">
            <v>0</v>
          </cell>
          <cell r="K77">
            <v>2</v>
          </cell>
        </row>
        <row r="78">
          <cell r="H78" t="str">
            <v>105493-P.S.R. MINCHA SUR</v>
          </cell>
          <cell r="I78">
            <v>0</v>
          </cell>
          <cell r="J78">
            <v>1</v>
          </cell>
          <cell r="K78">
            <v>1</v>
          </cell>
        </row>
        <row r="79">
          <cell r="H79" t="str">
            <v>105497-P.S.R. JABONERIA</v>
          </cell>
          <cell r="I79">
            <v>0</v>
          </cell>
          <cell r="J79">
            <v>0</v>
          </cell>
          <cell r="K79">
            <v>0</v>
          </cell>
        </row>
        <row r="80">
          <cell r="H80" t="str">
            <v>105498-P.S.R. QUEBRADA DE LINARES</v>
          </cell>
          <cell r="I80">
            <v>0</v>
          </cell>
          <cell r="J80">
            <v>0</v>
          </cell>
          <cell r="K80">
            <v>0</v>
          </cell>
        </row>
        <row r="81">
          <cell r="H81" t="str">
            <v>04203-LOS VILOS</v>
          </cell>
          <cell r="I81">
            <v>299</v>
          </cell>
          <cell r="J81">
            <v>242</v>
          </cell>
          <cell r="K81">
            <v>541</v>
          </cell>
        </row>
        <row r="82">
          <cell r="H82" t="str">
            <v>105108-HOSPITAL LOS VILOS</v>
          </cell>
          <cell r="I82">
            <v>207</v>
          </cell>
          <cell r="J82">
            <v>167</v>
          </cell>
          <cell r="K82">
            <v>374</v>
          </cell>
        </row>
        <row r="83">
          <cell r="H83" t="str">
            <v xml:space="preserve">105478-P.S.R. CAIMANES                   </v>
          </cell>
          <cell r="I83">
            <v>46</v>
          </cell>
          <cell r="J83">
            <v>37</v>
          </cell>
          <cell r="K83">
            <v>83</v>
          </cell>
        </row>
        <row r="84">
          <cell r="H84" t="str">
            <v>105479-P.S.R. GUANGUALI</v>
          </cell>
          <cell r="I84">
            <v>5</v>
          </cell>
          <cell r="J84">
            <v>6</v>
          </cell>
          <cell r="K84">
            <v>11</v>
          </cell>
        </row>
        <row r="85">
          <cell r="H85" t="str">
            <v>105480-P.S.R. QUILIMARI</v>
          </cell>
          <cell r="I85">
            <v>23</v>
          </cell>
          <cell r="J85">
            <v>20</v>
          </cell>
          <cell r="K85">
            <v>43</v>
          </cell>
        </row>
        <row r="86">
          <cell r="H86" t="str">
            <v>105481-P.S.R. TILAMA</v>
          </cell>
          <cell r="I86">
            <v>12</v>
          </cell>
          <cell r="J86">
            <v>6</v>
          </cell>
          <cell r="K86">
            <v>18</v>
          </cell>
        </row>
        <row r="87">
          <cell r="H87" t="str">
            <v>105511-P.S.R. LOS CONDORES</v>
          </cell>
          <cell r="I87">
            <v>6</v>
          </cell>
          <cell r="J87">
            <v>6</v>
          </cell>
          <cell r="K87">
            <v>12</v>
          </cell>
        </row>
        <row r="88">
          <cell r="H88" t="str">
            <v>04204-SALAMANCA</v>
          </cell>
          <cell r="I88">
            <v>326</v>
          </cell>
          <cell r="J88">
            <v>277</v>
          </cell>
          <cell r="K88">
            <v>603</v>
          </cell>
        </row>
        <row r="89">
          <cell r="H89" t="str">
            <v>105104-HOSPITAL SALAMANCA</v>
          </cell>
          <cell r="I89">
            <v>202</v>
          </cell>
          <cell r="J89">
            <v>152</v>
          </cell>
          <cell r="K89">
            <v>354</v>
          </cell>
        </row>
        <row r="90">
          <cell r="H90" t="str">
            <v xml:space="preserve">105452-P.S.R. CUNCUMEN                 </v>
          </cell>
          <cell r="I90">
            <v>51</v>
          </cell>
          <cell r="J90">
            <v>59</v>
          </cell>
          <cell r="K90">
            <v>110</v>
          </cell>
        </row>
        <row r="91">
          <cell r="H91" t="str">
            <v>105453-P.S.R. TRANQUILLA</v>
          </cell>
          <cell r="I91">
            <v>11</v>
          </cell>
          <cell r="J91">
            <v>7</v>
          </cell>
          <cell r="K91">
            <v>18</v>
          </cell>
        </row>
        <row r="92">
          <cell r="H92" t="str">
            <v>105454-P.S.R. CUNLAGUA</v>
          </cell>
          <cell r="I92">
            <v>5</v>
          </cell>
          <cell r="J92">
            <v>3</v>
          </cell>
          <cell r="K92">
            <v>8</v>
          </cell>
        </row>
        <row r="93">
          <cell r="H93" t="str">
            <v>105455-P.S.R. CHILLEPIN</v>
          </cell>
          <cell r="I93">
            <v>19</v>
          </cell>
          <cell r="J93">
            <v>21</v>
          </cell>
          <cell r="K93">
            <v>40</v>
          </cell>
        </row>
        <row r="94">
          <cell r="H94" t="str">
            <v>105456-P.S.R. LLIMPO</v>
          </cell>
          <cell r="I94">
            <v>10</v>
          </cell>
          <cell r="J94">
            <v>10</v>
          </cell>
          <cell r="K94">
            <v>20</v>
          </cell>
        </row>
        <row r="95">
          <cell r="H95" t="str">
            <v>105457-P.S.R. SAN AGUSTIN</v>
          </cell>
          <cell r="I95">
            <v>2</v>
          </cell>
          <cell r="J95">
            <v>2</v>
          </cell>
          <cell r="K95">
            <v>4</v>
          </cell>
        </row>
        <row r="96">
          <cell r="H96" t="str">
            <v>105458-P.S.R. TAHUINCO</v>
          </cell>
          <cell r="I96">
            <v>8</v>
          </cell>
          <cell r="J96">
            <v>4</v>
          </cell>
          <cell r="K96">
            <v>12</v>
          </cell>
        </row>
        <row r="97">
          <cell r="H97" t="str">
            <v>105491-P.S.R. QUELEN BAJO</v>
          </cell>
          <cell r="I97">
            <v>6</v>
          </cell>
          <cell r="J97">
            <v>7</v>
          </cell>
          <cell r="K97">
            <v>13</v>
          </cell>
        </row>
        <row r="98">
          <cell r="H98" t="str">
            <v>105492-P.S.R. CAMISA</v>
          </cell>
          <cell r="I98">
            <v>7</v>
          </cell>
          <cell r="J98">
            <v>5</v>
          </cell>
          <cell r="K98">
            <v>12</v>
          </cell>
        </row>
        <row r="99">
          <cell r="H99" t="str">
            <v>105501-P.S.R. ARBOLEDA GRANDE</v>
          </cell>
          <cell r="I99">
            <v>5</v>
          </cell>
          <cell r="J99">
            <v>7</v>
          </cell>
          <cell r="K99">
            <v>12</v>
          </cell>
        </row>
        <row r="100">
          <cell r="H100" t="str">
            <v>04301-OVALLE</v>
          </cell>
          <cell r="I100">
            <v>1311</v>
          </cell>
          <cell r="J100">
            <v>1323</v>
          </cell>
          <cell r="K100">
            <v>2634</v>
          </cell>
        </row>
        <row r="101">
          <cell r="H101" t="str">
            <v>105315-CES. RURAL C. DE TAMAYA</v>
          </cell>
          <cell r="I101">
            <v>67</v>
          </cell>
          <cell r="J101">
            <v>65</v>
          </cell>
          <cell r="K101">
            <v>132</v>
          </cell>
        </row>
        <row r="102">
          <cell r="H102" t="str">
            <v>105317-CES. JORGE JORDAN D.</v>
          </cell>
          <cell r="I102">
            <v>386</v>
          </cell>
          <cell r="J102">
            <v>419</v>
          </cell>
          <cell r="K102">
            <v>805</v>
          </cell>
        </row>
        <row r="103">
          <cell r="H103" t="str">
            <v>105322-CES. MARCOS MACUADA</v>
          </cell>
          <cell r="I103">
            <v>506</v>
          </cell>
          <cell r="J103">
            <v>491</v>
          </cell>
          <cell r="K103">
            <v>997</v>
          </cell>
        </row>
        <row r="104">
          <cell r="H104" t="str">
            <v>105324-CES. SOTAQUI</v>
          </cell>
          <cell r="I104">
            <v>82</v>
          </cell>
          <cell r="J104">
            <v>81</v>
          </cell>
          <cell r="K104">
            <v>163</v>
          </cell>
        </row>
        <row r="105">
          <cell r="H105" t="str">
            <v>105415-P.S.R. BARRAZA</v>
          </cell>
          <cell r="I105">
            <v>7</v>
          </cell>
          <cell r="J105">
            <v>9</v>
          </cell>
          <cell r="K105">
            <v>16</v>
          </cell>
        </row>
        <row r="106">
          <cell r="H106" t="str">
            <v xml:space="preserve">105416-P.S.R. CAMARICO                  </v>
          </cell>
          <cell r="I106">
            <v>8</v>
          </cell>
          <cell r="J106">
            <v>13</v>
          </cell>
          <cell r="K106">
            <v>21</v>
          </cell>
        </row>
        <row r="107">
          <cell r="H107" t="str">
            <v>105417-P.S.R. ALCONES BAJOS</v>
          </cell>
          <cell r="I107">
            <v>8</v>
          </cell>
          <cell r="J107">
            <v>5</v>
          </cell>
          <cell r="K107">
            <v>13</v>
          </cell>
        </row>
        <row r="108">
          <cell r="H108" t="str">
            <v>105419-P.S.R. LAS SOSSAS</v>
          </cell>
          <cell r="I108">
            <v>1</v>
          </cell>
          <cell r="J108">
            <v>1</v>
          </cell>
          <cell r="K108">
            <v>2</v>
          </cell>
        </row>
        <row r="109">
          <cell r="H109" t="str">
            <v>105420-P.S.R. LIMARI</v>
          </cell>
          <cell r="I109">
            <v>24</v>
          </cell>
          <cell r="J109"/>
          <cell r="K109">
            <v>24</v>
          </cell>
        </row>
        <row r="110">
          <cell r="H110" t="str">
            <v>105422-P.S.R. HORNILLOS</v>
          </cell>
          <cell r="I110">
            <v>6</v>
          </cell>
          <cell r="J110">
            <v>3</v>
          </cell>
          <cell r="K110">
            <v>9</v>
          </cell>
        </row>
        <row r="111">
          <cell r="H111" t="str">
            <v>105437-P.S.R. CHALINGA</v>
          </cell>
          <cell r="I111">
            <v>5</v>
          </cell>
          <cell r="J111">
            <v>3</v>
          </cell>
          <cell r="K111">
            <v>8</v>
          </cell>
        </row>
        <row r="112">
          <cell r="H112" t="str">
            <v>105439-P.S.R. CERRO BLANCO</v>
          </cell>
          <cell r="I112">
            <v>2</v>
          </cell>
          <cell r="J112">
            <v>1</v>
          </cell>
          <cell r="K112">
            <v>3</v>
          </cell>
        </row>
        <row r="113">
          <cell r="H113" t="str">
            <v>105507-P.S.R. HUAMALATA</v>
          </cell>
          <cell r="I113">
            <v>20</v>
          </cell>
          <cell r="J113">
            <v>14</v>
          </cell>
          <cell r="K113">
            <v>34</v>
          </cell>
        </row>
        <row r="114">
          <cell r="H114" t="str">
            <v>105510-P.S.R. RECOLETA</v>
          </cell>
          <cell r="I114">
            <v>9</v>
          </cell>
          <cell r="J114">
            <v>12</v>
          </cell>
          <cell r="K114">
            <v>21</v>
          </cell>
        </row>
        <row r="115">
          <cell r="H115" t="str">
            <v>105722-CECOF SAN JOSE DE LA DEHESA</v>
          </cell>
          <cell r="I115">
            <v>96</v>
          </cell>
          <cell r="J115">
            <v>80</v>
          </cell>
          <cell r="K115">
            <v>176</v>
          </cell>
        </row>
        <row r="116">
          <cell r="H116" t="str">
            <v>105723-CECOF LIMARI</v>
          </cell>
          <cell r="I116">
            <v>42</v>
          </cell>
          <cell r="J116">
            <v>63</v>
          </cell>
          <cell r="K116">
            <v>105</v>
          </cell>
        </row>
        <row r="117">
          <cell r="H117" t="str">
            <v>200258-CECOF LOS COPIHUES</v>
          </cell>
          <cell r="I117">
            <v>42</v>
          </cell>
          <cell r="J117">
            <v>40</v>
          </cell>
          <cell r="K117">
            <v>82</v>
          </cell>
        </row>
        <row r="118">
          <cell r="H118" t="str">
            <v>200367-CECOF COLONIA LIMARÍ</v>
          </cell>
          <cell r="I118"/>
          <cell r="J118">
            <v>23</v>
          </cell>
          <cell r="K118">
            <v>23</v>
          </cell>
        </row>
        <row r="119">
          <cell r="H119" t="str">
            <v>04302-COMBARBALÁ</v>
          </cell>
          <cell r="I119">
            <v>122</v>
          </cell>
          <cell r="J119">
            <v>118</v>
          </cell>
          <cell r="K119">
            <v>240</v>
          </cell>
        </row>
        <row r="120">
          <cell r="H120" t="str">
            <v>105105-HOSPITAL COMBARBALA</v>
          </cell>
          <cell r="I120">
            <v>79</v>
          </cell>
          <cell r="J120">
            <v>73</v>
          </cell>
          <cell r="K120">
            <v>152</v>
          </cell>
        </row>
        <row r="121">
          <cell r="H121" t="str">
            <v>105434-P.S.R. SAN MARCOS</v>
          </cell>
          <cell r="I121">
            <v>2</v>
          </cell>
          <cell r="J121">
            <v>4</v>
          </cell>
          <cell r="K121">
            <v>6</v>
          </cell>
        </row>
        <row r="122">
          <cell r="H122" t="str">
            <v>105441-P.S.R. MANQUEHUA</v>
          </cell>
          <cell r="I122">
            <v>5</v>
          </cell>
          <cell r="J122">
            <v>2</v>
          </cell>
          <cell r="K122">
            <v>7</v>
          </cell>
        </row>
        <row r="123">
          <cell r="H123" t="str">
            <v xml:space="preserve">105459-P.S.R. BARRANCAS                </v>
          </cell>
          <cell r="I123">
            <v>7</v>
          </cell>
          <cell r="J123">
            <v>4</v>
          </cell>
          <cell r="K123">
            <v>11</v>
          </cell>
        </row>
        <row r="124">
          <cell r="H124" t="str">
            <v>105460-P.S.R. COGOTI 18</v>
          </cell>
          <cell r="I124">
            <v>10</v>
          </cell>
          <cell r="J124">
            <v>11</v>
          </cell>
          <cell r="K124">
            <v>21</v>
          </cell>
        </row>
        <row r="125">
          <cell r="H125" t="str">
            <v>105461-P.S.R. EL HUACHO</v>
          </cell>
          <cell r="I125">
            <v>1</v>
          </cell>
          <cell r="J125">
            <v>3</v>
          </cell>
          <cell r="K125">
            <v>4</v>
          </cell>
        </row>
        <row r="126">
          <cell r="H126" t="str">
            <v>105462-P.S.R. EL SAUCE</v>
          </cell>
          <cell r="I126">
            <v>2</v>
          </cell>
          <cell r="J126">
            <v>2</v>
          </cell>
          <cell r="K126">
            <v>4</v>
          </cell>
        </row>
        <row r="127">
          <cell r="H127" t="str">
            <v>105463-P.S.R. QUILITAPIA</v>
          </cell>
          <cell r="I127">
            <v>7</v>
          </cell>
          <cell r="J127">
            <v>7</v>
          </cell>
          <cell r="K127">
            <v>14</v>
          </cell>
        </row>
        <row r="128">
          <cell r="H128" t="str">
            <v>105464-P.S.R. LA LIGUA</v>
          </cell>
          <cell r="I128">
            <v>5</v>
          </cell>
          <cell r="J128">
            <v>5</v>
          </cell>
          <cell r="K128">
            <v>10</v>
          </cell>
        </row>
        <row r="129">
          <cell r="H129" t="str">
            <v>105465-P.S.R. RAMADILLA</v>
          </cell>
          <cell r="I129">
            <v>2</v>
          </cell>
          <cell r="J129">
            <v>3</v>
          </cell>
          <cell r="K129">
            <v>5</v>
          </cell>
        </row>
        <row r="130">
          <cell r="H130" t="str">
            <v>105466-P.S.R. VALLE HERMOSO</v>
          </cell>
          <cell r="I130">
            <v>2</v>
          </cell>
          <cell r="J130">
            <v>4</v>
          </cell>
          <cell r="K130">
            <v>6</v>
          </cell>
        </row>
        <row r="131">
          <cell r="H131" t="str">
            <v>105490-P.S.R. EL DURAZNO</v>
          </cell>
          <cell r="I131">
            <v>0</v>
          </cell>
          <cell r="J131">
            <v>0</v>
          </cell>
          <cell r="K131">
            <v>0</v>
          </cell>
        </row>
        <row r="132">
          <cell r="H132" t="str">
            <v>04304-MONTE PATRIA</v>
          </cell>
          <cell r="I132">
            <v>433</v>
          </cell>
          <cell r="J132">
            <v>395</v>
          </cell>
          <cell r="K132">
            <v>828</v>
          </cell>
        </row>
        <row r="133">
          <cell r="H133" t="str">
            <v>105307-CES. RURAL MONTE PATRIA</v>
          </cell>
          <cell r="I133">
            <v>182</v>
          </cell>
          <cell r="J133">
            <v>140</v>
          </cell>
          <cell r="K133">
            <v>322</v>
          </cell>
        </row>
        <row r="134">
          <cell r="H134" t="str">
            <v>105311-CES. RURAL CHAÑARAL ALTO</v>
          </cell>
          <cell r="I134">
            <v>61</v>
          </cell>
          <cell r="J134">
            <v>54</v>
          </cell>
          <cell r="K134">
            <v>115</v>
          </cell>
        </row>
        <row r="135">
          <cell r="H135" t="str">
            <v>105312-CES. RURAL CAREN</v>
          </cell>
          <cell r="I135">
            <v>31</v>
          </cell>
          <cell r="J135">
            <v>34</v>
          </cell>
          <cell r="K135">
            <v>65</v>
          </cell>
        </row>
        <row r="136">
          <cell r="H136" t="str">
            <v>105318-CES. RURAL EL PALQUI</v>
          </cell>
          <cell r="I136">
            <v>115</v>
          </cell>
          <cell r="J136">
            <v>108</v>
          </cell>
          <cell r="K136">
            <v>223</v>
          </cell>
        </row>
        <row r="137">
          <cell r="H137" t="str">
            <v>105425-P.S.R. CHILECITO</v>
          </cell>
          <cell r="I137">
            <v>3</v>
          </cell>
          <cell r="J137">
            <v>2</v>
          </cell>
          <cell r="K137">
            <v>5</v>
          </cell>
        </row>
        <row r="138">
          <cell r="H138" t="str">
            <v>105427-P.S.R. HACIENDA VALDIVIA</v>
          </cell>
          <cell r="I138">
            <v>3</v>
          </cell>
          <cell r="J138">
            <v>5</v>
          </cell>
          <cell r="K138">
            <v>8</v>
          </cell>
        </row>
        <row r="139">
          <cell r="H139" t="str">
            <v>105428-P.S.R. HUATULAME</v>
          </cell>
          <cell r="I139">
            <v>3</v>
          </cell>
          <cell r="J139">
            <v>11</v>
          </cell>
          <cell r="K139">
            <v>14</v>
          </cell>
        </row>
        <row r="140">
          <cell r="H140" t="str">
            <v>105430-P.S.R. MIALQUI</v>
          </cell>
          <cell r="I140">
            <v>4</v>
          </cell>
          <cell r="J140">
            <v>2</v>
          </cell>
          <cell r="K140">
            <v>6</v>
          </cell>
        </row>
        <row r="141">
          <cell r="H141" t="str">
            <v>105431-P.S.R. PEDREGAL</v>
          </cell>
          <cell r="I141">
            <v>4</v>
          </cell>
          <cell r="J141">
            <v>7</v>
          </cell>
          <cell r="K141">
            <v>11</v>
          </cell>
        </row>
        <row r="142">
          <cell r="H142" t="str">
            <v>105432-P.S.R. RAPEL</v>
          </cell>
          <cell r="I142">
            <v>9</v>
          </cell>
          <cell r="J142">
            <v>9</v>
          </cell>
          <cell r="K142">
            <v>18</v>
          </cell>
        </row>
        <row r="143">
          <cell r="H143" t="str">
            <v>105435-P.S.R. TULAHUEN</v>
          </cell>
          <cell r="I143">
            <v>15</v>
          </cell>
          <cell r="J143">
            <v>17</v>
          </cell>
          <cell r="K143">
            <v>32</v>
          </cell>
        </row>
        <row r="144">
          <cell r="H144" t="str">
            <v>105436-P.S.R. EL MAITEN</v>
          </cell>
          <cell r="I144">
            <v>0</v>
          </cell>
          <cell r="J144">
            <v>1</v>
          </cell>
          <cell r="K144">
            <v>1</v>
          </cell>
        </row>
        <row r="145">
          <cell r="H145" t="str">
            <v>105489-P.S.R. RAMADAS DE TULAHUEN</v>
          </cell>
          <cell r="I145">
            <v>3</v>
          </cell>
          <cell r="J145">
            <v>5</v>
          </cell>
          <cell r="K145">
            <v>8</v>
          </cell>
        </row>
        <row r="146">
          <cell r="H146" t="str">
            <v>04304-PUNITAQUI</v>
          </cell>
          <cell r="I146">
            <v>155</v>
          </cell>
          <cell r="J146">
            <v>162</v>
          </cell>
          <cell r="K146">
            <v>317</v>
          </cell>
        </row>
        <row r="147">
          <cell r="H147" t="str">
            <v>105308-CES. RURAL PUNITAQUI</v>
          </cell>
          <cell r="I147">
            <v>149</v>
          </cell>
          <cell r="J147">
            <v>157</v>
          </cell>
          <cell r="K147">
            <v>306</v>
          </cell>
        </row>
        <row r="148">
          <cell r="H148" t="str">
            <v>105440-P.S.R. DIVISADERO</v>
          </cell>
          <cell r="I148">
            <v>4</v>
          </cell>
          <cell r="J148">
            <v>2</v>
          </cell>
          <cell r="K148">
            <v>6</v>
          </cell>
        </row>
        <row r="149">
          <cell r="H149" t="str">
            <v>105442-P.S.R. SAN PEDRO DE QUILES</v>
          </cell>
          <cell r="I149">
            <v>0</v>
          </cell>
          <cell r="J149">
            <v>0</v>
          </cell>
          <cell r="K149">
            <v>0</v>
          </cell>
        </row>
        <row r="150">
          <cell r="H150" t="str">
            <v xml:space="preserve">105508-P.S.R. EL PARRAL DE QUILES  </v>
          </cell>
          <cell r="I150">
            <v>2</v>
          </cell>
          <cell r="J150">
            <v>3</v>
          </cell>
          <cell r="K150">
            <v>5</v>
          </cell>
        </row>
        <row r="151">
          <cell r="H151" t="str">
            <v>04305-RIO HURTADO</v>
          </cell>
          <cell r="I151">
            <v>44</v>
          </cell>
          <cell r="J151">
            <v>35</v>
          </cell>
          <cell r="K151">
            <v>79</v>
          </cell>
        </row>
        <row r="152">
          <cell r="H152" t="str">
            <v>105310-CES. RURAL PICHASCA</v>
          </cell>
          <cell r="I152">
            <v>16</v>
          </cell>
          <cell r="J152">
            <v>17</v>
          </cell>
          <cell r="K152">
            <v>33</v>
          </cell>
        </row>
        <row r="153">
          <cell r="H153" t="str">
            <v>105409-P.S.R. EL CHAÑAR</v>
          </cell>
          <cell r="I153">
            <v>2</v>
          </cell>
          <cell r="J153">
            <v>1</v>
          </cell>
          <cell r="K153">
            <v>3</v>
          </cell>
        </row>
        <row r="154">
          <cell r="H154" t="str">
            <v>105410-P.S.R. HURTADO</v>
          </cell>
          <cell r="I154">
            <v>5</v>
          </cell>
          <cell r="J154">
            <v>0</v>
          </cell>
          <cell r="K154">
            <v>5</v>
          </cell>
        </row>
        <row r="155">
          <cell r="H155" t="str">
            <v>105411-P.S.R. LAS BREAS</v>
          </cell>
          <cell r="I155">
            <v>3</v>
          </cell>
          <cell r="J155">
            <v>3</v>
          </cell>
          <cell r="K155">
            <v>6</v>
          </cell>
        </row>
        <row r="156">
          <cell r="H156" t="str">
            <v>105413-P.S.R. SAMO ALTO</v>
          </cell>
          <cell r="I156">
            <v>8</v>
          </cell>
          <cell r="J156">
            <v>5</v>
          </cell>
          <cell r="K156">
            <v>13</v>
          </cell>
        </row>
        <row r="157">
          <cell r="H157" t="str">
            <v>105414-P.S.R. SERON</v>
          </cell>
          <cell r="I157">
            <v>5</v>
          </cell>
          <cell r="J157">
            <v>6</v>
          </cell>
          <cell r="K157">
            <v>11</v>
          </cell>
        </row>
        <row r="158">
          <cell r="H158" t="str">
            <v>105503-P.S.R. TABAQUEROS</v>
          </cell>
          <cell r="I158">
            <v>5</v>
          </cell>
          <cell r="J158">
            <v>3</v>
          </cell>
          <cell r="K158">
            <v>8</v>
          </cell>
        </row>
        <row r="159">
          <cell r="H159" t="str">
            <v>Total general</v>
          </cell>
          <cell r="I159">
            <v>8224</v>
          </cell>
          <cell r="J159">
            <v>7946</v>
          </cell>
          <cell r="K159">
            <v>16170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5</v>
          </cell>
          <cell r="J5">
            <v>16</v>
          </cell>
          <cell r="K5">
            <v>188</v>
          </cell>
          <cell r="L5">
            <v>165</v>
          </cell>
          <cell r="M5">
            <v>272</v>
          </cell>
          <cell r="N5">
            <v>127</v>
          </cell>
          <cell r="O5">
            <v>409</v>
          </cell>
          <cell r="P5">
            <v>232</v>
          </cell>
          <cell r="Q5">
            <v>198</v>
          </cell>
          <cell r="R5">
            <v>227</v>
          </cell>
          <cell r="S5">
            <v>113</v>
          </cell>
          <cell r="T5">
            <v>29</v>
          </cell>
          <cell r="U5">
            <v>1981</v>
          </cell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</v>
          </cell>
          <cell r="P6"/>
          <cell r="Q6"/>
          <cell r="R6"/>
          <cell r="S6"/>
          <cell r="T6"/>
          <cell r="U6">
            <v>70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3</v>
          </cell>
          <cell r="P7"/>
          <cell r="Q7">
            <v>12</v>
          </cell>
          <cell r="R7">
            <v>21</v>
          </cell>
          <cell r="S7">
            <v>2</v>
          </cell>
          <cell r="T7">
            <v>8</v>
          </cell>
          <cell r="U7">
            <v>70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</v>
          </cell>
          <cell r="O8">
            <v>7</v>
          </cell>
          <cell r="P8">
            <v>3</v>
          </cell>
          <cell r="Q8">
            <v>1</v>
          </cell>
          <cell r="R8">
            <v>3</v>
          </cell>
          <cell r="S8"/>
          <cell r="T8">
            <v>9</v>
          </cell>
          <cell r="U8">
            <v>75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362</v>
          </cell>
          <cell r="P9">
            <v>209</v>
          </cell>
          <cell r="Q9">
            <v>158</v>
          </cell>
          <cell r="R9">
            <v>180</v>
          </cell>
          <cell r="S9">
            <v>103</v>
          </cell>
          <cell r="T9">
            <v>8</v>
          </cell>
          <cell r="U9">
            <v>1384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4</v>
          </cell>
          <cell r="P10">
            <v>8</v>
          </cell>
          <cell r="Q10">
            <v>12</v>
          </cell>
          <cell r="R10">
            <v>12</v>
          </cell>
          <cell r="S10">
            <v>1</v>
          </cell>
          <cell r="T10">
            <v>0</v>
          </cell>
          <cell r="U10">
            <v>142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16</v>
          </cell>
          <cell r="P11">
            <v>11</v>
          </cell>
          <cell r="Q11">
            <v>11</v>
          </cell>
          <cell r="R11">
            <v>8</v>
          </cell>
          <cell r="S11">
            <v>6</v>
          </cell>
          <cell r="T11">
            <v>4</v>
          </cell>
          <cell r="U11">
            <v>114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16</v>
          </cell>
          <cell r="O12">
            <v>1</v>
          </cell>
          <cell r="P12"/>
          <cell r="Q12">
            <v>1</v>
          </cell>
          <cell r="R12"/>
          <cell r="S12">
            <v>1</v>
          </cell>
          <cell r="T12"/>
          <cell r="U12">
            <v>21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  <cell r="O13"/>
          <cell r="P13"/>
          <cell r="Q13"/>
          <cell r="R13">
            <v>2</v>
          </cell>
          <cell r="S13"/>
          <cell r="T13"/>
          <cell r="U13">
            <v>30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0</v>
          </cell>
          <cell r="O14"/>
          <cell r="P14"/>
          <cell r="Q14"/>
          <cell r="R14"/>
          <cell r="S14"/>
          <cell r="T14"/>
          <cell r="U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1</v>
          </cell>
          <cell r="O15"/>
          <cell r="P15"/>
          <cell r="Q15"/>
          <cell r="R15"/>
          <cell r="S15"/>
          <cell r="T15"/>
          <cell r="U15">
            <v>32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/>
          <cell r="O16">
            <v>9</v>
          </cell>
          <cell r="P16"/>
          <cell r="Q16"/>
          <cell r="R16"/>
          <cell r="S16"/>
          <cell r="T16"/>
          <cell r="U16">
            <v>10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/>
          <cell r="O17"/>
          <cell r="P17"/>
          <cell r="Q17"/>
          <cell r="R17">
            <v>1</v>
          </cell>
          <cell r="S17"/>
          <cell r="T17"/>
          <cell r="U17">
            <v>11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1</v>
          </cell>
          <cell r="P18">
            <v>1</v>
          </cell>
          <cell r="Q18">
            <v>3</v>
          </cell>
          <cell r="R18"/>
          <cell r="S18"/>
          <cell r="T18"/>
          <cell r="U18">
            <v>11</v>
          </cell>
        </row>
        <row r="19">
          <cell r="H19" t="str">
            <v>04102-COQUIMBO</v>
          </cell>
          <cell r="I19">
            <v>33</v>
          </cell>
          <cell r="J19">
            <v>45</v>
          </cell>
          <cell r="K19">
            <v>45</v>
          </cell>
          <cell r="L19">
            <v>54</v>
          </cell>
          <cell r="M19">
            <v>183</v>
          </cell>
          <cell r="N19">
            <v>324</v>
          </cell>
          <cell r="O19">
            <v>218</v>
          </cell>
          <cell r="P19">
            <v>284</v>
          </cell>
          <cell r="Q19">
            <v>273</v>
          </cell>
          <cell r="R19">
            <v>433</v>
          </cell>
          <cell r="S19">
            <v>196</v>
          </cell>
          <cell r="T19">
            <v>89</v>
          </cell>
          <cell r="U19">
            <v>2177</v>
          </cell>
        </row>
        <row r="20">
          <cell r="H20" t="str">
            <v>105303-CES. SAN JUAN</v>
          </cell>
          <cell r="I20"/>
          <cell r="J20"/>
          <cell r="K20">
            <v>1</v>
          </cell>
          <cell r="L20">
            <v>14</v>
          </cell>
          <cell r="M20">
            <v>42</v>
          </cell>
          <cell r="N20">
            <v>25</v>
          </cell>
          <cell r="O20">
            <v>2</v>
          </cell>
          <cell r="P20">
            <v>45</v>
          </cell>
          <cell r="Q20">
            <v>25</v>
          </cell>
          <cell r="R20">
            <v>57</v>
          </cell>
          <cell r="S20">
            <v>25</v>
          </cell>
          <cell r="T20">
            <v>18</v>
          </cell>
          <cell r="U20">
            <v>254</v>
          </cell>
        </row>
        <row r="21">
          <cell r="H21" t="str">
            <v>105304-CES. SANTA CECILIA</v>
          </cell>
          <cell r="I21">
            <v>8</v>
          </cell>
          <cell r="J21">
            <v>9</v>
          </cell>
          <cell r="K21">
            <v>4</v>
          </cell>
          <cell r="L21">
            <v>8</v>
          </cell>
          <cell r="M21">
            <v>34</v>
          </cell>
          <cell r="N21">
            <v>7</v>
          </cell>
          <cell r="O21">
            <v>87</v>
          </cell>
          <cell r="P21">
            <v>46</v>
          </cell>
          <cell r="Q21">
            <v>43</v>
          </cell>
          <cell r="R21">
            <v>53</v>
          </cell>
          <cell r="S21">
            <v>17</v>
          </cell>
          <cell r="T21">
            <v>2</v>
          </cell>
          <cell r="U21">
            <v>318</v>
          </cell>
        </row>
        <row r="22">
          <cell r="H22" t="str">
            <v>105305-CES. TIERRAS BLANCAS</v>
          </cell>
          <cell r="I22">
            <v>19</v>
          </cell>
          <cell r="J22">
            <v>20</v>
          </cell>
          <cell r="K22">
            <v>27</v>
          </cell>
          <cell r="L22">
            <v>22</v>
          </cell>
          <cell r="M22">
            <v>32</v>
          </cell>
          <cell r="N22">
            <v>114</v>
          </cell>
          <cell r="O22">
            <v>45</v>
          </cell>
          <cell r="P22">
            <v>53</v>
          </cell>
          <cell r="Q22">
            <v>50</v>
          </cell>
          <cell r="R22">
            <v>46</v>
          </cell>
          <cell r="S22">
            <v>37</v>
          </cell>
          <cell r="T22">
            <v>45</v>
          </cell>
          <cell r="U22">
            <v>510</v>
          </cell>
        </row>
        <row r="23">
          <cell r="H23" t="str">
            <v>105321-CES. RURAL  TONGOY</v>
          </cell>
          <cell r="I23"/>
          <cell r="J23"/>
          <cell r="K23"/>
          <cell r="L23"/>
          <cell r="M23">
            <v>14</v>
          </cell>
          <cell r="N23">
            <v>30</v>
          </cell>
          <cell r="O23">
            <v>11</v>
          </cell>
          <cell r="P23"/>
          <cell r="Q23"/>
          <cell r="R23">
            <v>21</v>
          </cell>
          <cell r="S23">
            <v>8</v>
          </cell>
          <cell r="T23">
            <v>9</v>
          </cell>
          <cell r="U23">
            <v>93</v>
          </cell>
        </row>
        <row r="24">
          <cell r="H24" t="str">
            <v>105323-CES. DR. SERGIO AGUILAR</v>
          </cell>
          <cell r="I24">
            <v>1</v>
          </cell>
          <cell r="J24">
            <v>8</v>
          </cell>
          <cell r="K24">
            <v>6</v>
          </cell>
          <cell r="L24">
            <v>7</v>
          </cell>
          <cell r="M24">
            <v>31</v>
          </cell>
          <cell r="N24">
            <v>98</v>
          </cell>
          <cell r="O24">
            <v>18</v>
          </cell>
          <cell r="P24">
            <v>48</v>
          </cell>
          <cell r="Q24">
            <v>117</v>
          </cell>
          <cell r="R24">
            <v>181</v>
          </cell>
          <cell r="S24">
            <v>91</v>
          </cell>
          <cell r="T24">
            <v>7</v>
          </cell>
          <cell r="U24">
            <v>613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2</v>
          </cell>
          <cell r="N25">
            <v>8</v>
          </cell>
          <cell r="O25">
            <v>10</v>
          </cell>
          <cell r="P25">
            <v>33</v>
          </cell>
          <cell r="Q25">
            <v>27</v>
          </cell>
          <cell r="R25">
            <v>33</v>
          </cell>
          <cell r="S25"/>
          <cell r="T25"/>
          <cell r="U25">
            <v>113</v>
          </cell>
        </row>
        <row r="26">
          <cell r="H26" t="str">
            <v>105407-P.S.R. TAMBILLOS</v>
          </cell>
          <cell r="I26"/>
          <cell r="J26"/>
          <cell r="K26"/>
          <cell r="L26"/>
          <cell r="M26"/>
          <cell r="N26"/>
          <cell r="O26"/>
          <cell r="P26">
            <v>4</v>
          </cell>
          <cell r="Q26">
            <v>3</v>
          </cell>
          <cell r="R26">
            <v>7</v>
          </cell>
          <cell r="S26"/>
          <cell r="T26"/>
          <cell r="U26">
            <v>14</v>
          </cell>
        </row>
        <row r="27">
          <cell r="H27" t="str">
            <v>105705-CECOF EL ALBA</v>
          </cell>
          <cell r="I27">
            <v>5</v>
          </cell>
          <cell r="J27">
            <v>8</v>
          </cell>
          <cell r="K27">
            <v>7</v>
          </cell>
          <cell r="L27">
            <v>3</v>
          </cell>
          <cell r="M27">
            <v>13</v>
          </cell>
          <cell r="N27">
            <v>20</v>
          </cell>
          <cell r="O27">
            <v>6</v>
          </cell>
          <cell r="P27">
            <v>7</v>
          </cell>
          <cell r="Q27">
            <v>3</v>
          </cell>
          <cell r="R27">
            <v>10</v>
          </cell>
          <cell r="S27">
            <v>3</v>
          </cell>
          <cell r="T27">
            <v>8</v>
          </cell>
          <cell r="U27">
            <v>93</v>
          </cell>
        </row>
        <row r="28">
          <cell r="H28" t="str">
            <v>200273-CECOF PUNTA MIRA</v>
          </cell>
          <cell r="I28"/>
          <cell r="J28"/>
          <cell r="K28"/>
          <cell r="L28"/>
          <cell r="M28">
            <v>15</v>
          </cell>
          <cell r="N28">
            <v>22</v>
          </cell>
          <cell r="O28">
            <v>39</v>
          </cell>
          <cell r="P28">
            <v>48</v>
          </cell>
          <cell r="Q28">
            <v>5</v>
          </cell>
          <cell r="R28">
            <v>25</v>
          </cell>
          <cell r="S28">
            <v>15</v>
          </cell>
          <cell r="T28"/>
          <cell r="U28">
            <v>169</v>
          </cell>
        </row>
        <row r="29">
          <cell r="H29" t="str">
            <v>04103-ANDACOLLO</v>
          </cell>
          <cell r="I29">
            <v>2</v>
          </cell>
          <cell r="J29">
            <v>6</v>
          </cell>
          <cell r="K29">
            <v>6</v>
          </cell>
          <cell r="L29"/>
          <cell r="M29"/>
          <cell r="N29">
            <v>1</v>
          </cell>
          <cell r="O29">
            <v>9</v>
          </cell>
          <cell r="P29">
            <v>23</v>
          </cell>
          <cell r="Q29">
            <v>0</v>
          </cell>
          <cell r="R29">
            <v>1</v>
          </cell>
          <cell r="S29">
            <v>22</v>
          </cell>
          <cell r="T29">
            <v>0</v>
          </cell>
          <cell r="U29">
            <v>70</v>
          </cell>
        </row>
        <row r="30">
          <cell r="H30" t="str">
            <v>105106-HOSPITAL ANDACOLLO</v>
          </cell>
          <cell r="I30">
            <v>2</v>
          </cell>
          <cell r="J30">
            <v>6</v>
          </cell>
          <cell r="K30">
            <v>6</v>
          </cell>
          <cell r="L30"/>
          <cell r="M30"/>
          <cell r="N30">
            <v>1</v>
          </cell>
          <cell r="O30">
            <v>9</v>
          </cell>
          <cell r="P30">
            <v>23</v>
          </cell>
          <cell r="Q30">
            <v>0</v>
          </cell>
          <cell r="R30">
            <v>1</v>
          </cell>
          <cell r="S30">
            <v>22</v>
          </cell>
          <cell r="T30">
            <v>0</v>
          </cell>
          <cell r="U30">
            <v>70</v>
          </cell>
        </row>
        <row r="31">
          <cell r="H31" t="str">
            <v>04104-LA HIGUERA</v>
          </cell>
          <cell r="I31"/>
          <cell r="J31"/>
          <cell r="K31"/>
          <cell r="L31"/>
          <cell r="M31"/>
          <cell r="N31"/>
          <cell r="O31">
            <v>9</v>
          </cell>
          <cell r="P31">
            <v>23</v>
          </cell>
          <cell r="Q31"/>
          <cell r="R31"/>
          <cell r="S31"/>
          <cell r="T31"/>
          <cell r="U31">
            <v>32</v>
          </cell>
        </row>
        <row r="32">
          <cell r="H32" t="str">
            <v>105314-CES. LA HIGUERA</v>
          </cell>
          <cell r="I32"/>
          <cell r="J32"/>
          <cell r="K32"/>
          <cell r="L32"/>
          <cell r="M32"/>
          <cell r="N32"/>
          <cell r="O32">
            <v>9</v>
          </cell>
          <cell r="P32">
            <v>23</v>
          </cell>
          <cell r="Q32"/>
          <cell r="R32"/>
          <cell r="S32"/>
          <cell r="T32"/>
          <cell r="U32">
            <v>32</v>
          </cell>
        </row>
        <row r="33">
          <cell r="H33" t="str">
            <v>04106-VICUÑA</v>
          </cell>
          <cell r="I33"/>
          <cell r="J33">
            <v>10</v>
          </cell>
          <cell r="K33"/>
          <cell r="L33">
            <v>37</v>
          </cell>
          <cell r="M33">
            <v>24</v>
          </cell>
          <cell r="N33">
            <v>55</v>
          </cell>
          <cell r="O33">
            <v>0</v>
          </cell>
          <cell r="P33">
            <v>1</v>
          </cell>
          <cell r="Q33">
            <v>1</v>
          </cell>
          <cell r="R33">
            <v>10</v>
          </cell>
          <cell r="S33">
            <v>1</v>
          </cell>
          <cell r="T33">
            <v>1</v>
          </cell>
          <cell r="U33">
            <v>140</v>
          </cell>
        </row>
        <row r="34">
          <cell r="H34" t="str">
            <v>105107-HOSPITAL VICUÑA</v>
          </cell>
          <cell r="I34"/>
          <cell r="J34"/>
          <cell r="K34"/>
          <cell r="L34"/>
          <cell r="M34">
            <v>0</v>
          </cell>
          <cell r="N34">
            <v>0</v>
          </cell>
          <cell r="O34">
            <v>0</v>
          </cell>
          <cell r="P34"/>
          <cell r="Q34"/>
          <cell r="R34"/>
          <cell r="S34">
            <v>0</v>
          </cell>
          <cell r="T34"/>
          <cell r="U34">
            <v>0</v>
          </cell>
        </row>
        <row r="35">
          <cell r="H35" t="str">
            <v>105467-P.S.R. DIAGUITAS</v>
          </cell>
          <cell r="I35"/>
          <cell r="J35"/>
          <cell r="K35"/>
          <cell r="L35">
            <v>21</v>
          </cell>
          <cell r="M35"/>
          <cell r="N35">
            <v>22</v>
          </cell>
          <cell r="O35"/>
          <cell r="P35"/>
          <cell r="Q35"/>
          <cell r="R35"/>
          <cell r="S35"/>
          <cell r="T35"/>
          <cell r="U35">
            <v>43</v>
          </cell>
        </row>
        <row r="36">
          <cell r="H36" t="str">
            <v>105468-P.S.R. EL MOLLE</v>
          </cell>
          <cell r="I36"/>
          <cell r="J36">
            <v>8</v>
          </cell>
          <cell r="K36"/>
          <cell r="L36">
            <v>0</v>
          </cell>
          <cell r="M36"/>
          <cell r="N36"/>
          <cell r="O36"/>
          <cell r="P36"/>
          <cell r="Q36"/>
          <cell r="R36"/>
          <cell r="S36"/>
          <cell r="T36"/>
          <cell r="U36">
            <v>8</v>
          </cell>
        </row>
        <row r="37">
          <cell r="H37" t="str">
            <v>105469-P.S.R. EL TAMBO</v>
          </cell>
          <cell r="I37"/>
          <cell r="J37">
            <v>2</v>
          </cell>
          <cell r="K37"/>
          <cell r="L37">
            <v>0</v>
          </cell>
          <cell r="M37"/>
          <cell r="N37"/>
          <cell r="O37"/>
          <cell r="P37">
            <v>1</v>
          </cell>
          <cell r="Q37"/>
          <cell r="R37"/>
          <cell r="S37"/>
          <cell r="T37"/>
          <cell r="U37">
            <v>3</v>
          </cell>
        </row>
        <row r="38">
          <cell r="H38" t="str">
            <v>105471-P.S.R. PERALILLO</v>
          </cell>
          <cell r="I38"/>
          <cell r="J38"/>
          <cell r="K38"/>
          <cell r="L38">
            <v>16</v>
          </cell>
          <cell r="M38">
            <v>15</v>
          </cell>
          <cell r="N38"/>
          <cell r="O38"/>
          <cell r="P38"/>
          <cell r="Q38"/>
          <cell r="R38">
            <v>4</v>
          </cell>
          <cell r="S38"/>
          <cell r="T38"/>
          <cell r="U38">
            <v>35</v>
          </cell>
        </row>
        <row r="39">
          <cell r="H39" t="str">
            <v>105472-P.S.R. RIVADAVIA</v>
          </cell>
          <cell r="I39"/>
          <cell r="J39"/>
          <cell r="K39"/>
          <cell r="L39"/>
          <cell r="M39"/>
          <cell r="N39"/>
          <cell r="O39"/>
          <cell r="P39"/>
          <cell r="Q39">
            <v>1</v>
          </cell>
          <cell r="R39">
            <v>1</v>
          </cell>
          <cell r="S39">
            <v>1</v>
          </cell>
          <cell r="T39"/>
          <cell r="U39">
            <v>3</v>
          </cell>
        </row>
        <row r="40">
          <cell r="H40" t="str">
            <v>105473-P.S.R. TALCUNA</v>
          </cell>
          <cell r="I40"/>
          <cell r="J40"/>
          <cell r="K40"/>
          <cell r="L40"/>
          <cell r="M40">
            <v>9</v>
          </cell>
          <cell r="N40">
            <v>22</v>
          </cell>
          <cell r="O40"/>
          <cell r="P40"/>
          <cell r="Q40"/>
          <cell r="R40">
            <v>5</v>
          </cell>
          <cell r="S40"/>
          <cell r="T40"/>
          <cell r="U40">
            <v>36</v>
          </cell>
        </row>
        <row r="41">
          <cell r="H41" t="str">
            <v>105502-P.S.R. CALINGASTA</v>
          </cell>
          <cell r="I41"/>
          <cell r="J41">
            <v>0</v>
          </cell>
          <cell r="K41"/>
          <cell r="L41"/>
          <cell r="M41"/>
          <cell r="N41">
            <v>11</v>
          </cell>
          <cell r="O41"/>
          <cell r="P41"/>
          <cell r="Q41"/>
          <cell r="R41"/>
          <cell r="S41"/>
          <cell r="T41">
            <v>1</v>
          </cell>
          <cell r="U41">
            <v>12</v>
          </cell>
        </row>
        <row r="42">
          <cell r="H42" t="str">
            <v>04201-ILLAPEL</v>
          </cell>
          <cell r="I42"/>
          <cell r="J42"/>
          <cell r="K42"/>
          <cell r="L42">
            <v>41</v>
          </cell>
          <cell r="M42">
            <v>12</v>
          </cell>
          <cell r="N42">
            <v>16</v>
          </cell>
          <cell r="O42">
            <v>15</v>
          </cell>
          <cell r="P42">
            <v>48</v>
          </cell>
          <cell r="Q42">
            <v>175</v>
          </cell>
          <cell r="R42">
            <v>16</v>
          </cell>
          <cell r="S42">
            <v>0</v>
          </cell>
          <cell r="T42"/>
          <cell r="U42">
            <v>323</v>
          </cell>
        </row>
        <row r="43">
          <cell r="H43" t="str">
            <v>105103-HOSPITAL ILLAPEL</v>
          </cell>
          <cell r="I43"/>
          <cell r="J43"/>
          <cell r="K43"/>
          <cell r="L43"/>
          <cell r="M43">
            <v>12</v>
          </cell>
          <cell r="N43">
            <v>16</v>
          </cell>
          <cell r="O43">
            <v>15</v>
          </cell>
          <cell r="P43"/>
          <cell r="Q43">
            <v>20</v>
          </cell>
          <cell r="R43">
            <v>9</v>
          </cell>
          <cell r="S43"/>
          <cell r="T43"/>
          <cell r="U43">
            <v>72</v>
          </cell>
        </row>
        <row r="44">
          <cell r="H44" t="str">
            <v>105326-CESFAM SAN RAFAEL</v>
          </cell>
          <cell r="I44"/>
          <cell r="J44"/>
          <cell r="K44"/>
          <cell r="L44">
            <v>41</v>
          </cell>
          <cell r="M44"/>
          <cell r="N44">
            <v>0</v>
          </cell>
          <cell r="O44"/>
          <cell r="P44">
            <v>48</v>
          </cell>
          <cell r="Q44">
            <v>128</v>
          </cell>
          <cell r="R44">
            <v>7</v>
          </cell>
          <cell r="S44">
            <v>0</v>
          </cell>
          <cell r="T44"/>
          <cell r="U44">
            <v>224</v>
          </cell>
        </row>
        <row r="45">
          <cell r="H45" t="str">
            <v>105487-P.S.R. CAÑAS UNO</v>
          </cell>
          <cell r="I45"/>
          <cell r="J45"/>
          <cell r="K45"/>
          <cell r="L45"/>
          <cell r="M45"/>
          <cell r="N45"/>
          <cell r="O45"/>
          <cell r="P45"/>
          <cell r="Q45">
            <v>27</v>
          </cell>
          <cell r="R45"/>
          <cell r="S45"/>
          <cell r="T45"/>
          <cell r="U45">
            <v>27</v>
          </cell>
        </row>
        <row r="46">
          <cell r="H46" t="str">
            <v>04202-CANELA</v>
          </cell>
          <cell r="I46"/>
          <cell r="J46"/>
          <cell r="K46"/>
          <cell r="L46">
            <v>21</v>
          </cell>
          <cell r="M46">
            <v>6</v>
          </cell>
          <cell r="N46">
            <v>5</v>
          </cell>
          <cell r="O46">
            <v>17</v>
          </cell>
          <cell r="P46"/>
          <cell r="Q46">
            <v>21</v>
          </cell>
          <cell r="R46">
            <v>20</v>
          </cell>
          <cell r="S46">
            <v>9</v>
          </cell>
          <cell r="T46"/>
          <cell r="U46">
            <v>99</v>
          </cell>
        </row>
        <row r="47">
          <cell r="H47" t="str">
            <v>105309-CES. RURAL CANELA</v>
          </cell>
          <cell r="I47"/>
          <cell r="J47"/>
          <cell r="K47"/>
          <cell r="L47">
            <v>21</v>
          </cell>
          <cell r="M47">
            <v>6</v>
          </cell>
          <cell r="N47">
            <v>5</v>
          </cell>
          <cell r="O47">
            <v>17</v>
          </cell>
          <cell r="P47"/>
          <cell r="Q47">
            <v>21</v>
          </cell>
          <cell r="R47">
            <v>20</v>
          </cell>
          <cell r="S47">
            <v>9</v>
          </cell>
          <cell r="T47"/>
          <cell r="U47">
            <v>99</v>
          </cell>
        </row>
        <row r="48">
          <cell r="H48" t="str">
            <v>04203-LOS VILOS</v>
          </cell>
          <cell r="I48">
            <v>3</v>
          </cell>
          <cell r="J48">
            <v>2</v>
          </cell>
          <cell r="K48">
            <v>18</v>
          </cell>
          <cell r="L48">
            <v>19</v>
          </cell>
          <cell r="M48">
            <v>49</v>
          </cell>
          <cell r="N48"/>
          <cell r="O48"/>
          <cell r="P48"/>
          <cell r="Q48">
            <v>2</v>
          </cell>
          <cell r="R48">
            <v>0</v>
          </cell>
          <cell r="S48"/>
          <cell r="T48"/>
          <cell r="U48">
            <v>93</v>
          </cell>
        </row>
        <row r="49">
          <cell r="H49" t="str">
            <v>105108-HOSPITAL LOS VILOS</v>
          </cell>
          <cell r="I49">
            <v>3</v>
          </cell>
          <cell r="J49">
            <v>2</v>
          </cell>
          <cell r="K49"/>
          <cell r="L49">
            <v>1</v>
          </cell>
          <cell r="M49"/>
          <cell r="N49"/>
          <cell r="O49"/>
          <cell r="P49"/>
          <cell r="Q49">
            <v>2</v>
          </cell>
          <cell r="R49">
            <v>0</v>
          </cell>
          <cell r="S49"/>
          <cell r="T49"/>
          <cell r="U49">
            <v>8</v>
          </cell>
        </row>
        <row r="50">
          <cell r="H50" t="str">
            <v xml:space="preserve">105478-P.S.R. CAIMANES                   </v>
          </cell>
          <cell r="I50"/>
          <cell r="J50"/>
          <cell r="K50">
            <v>18</v>
          </cell>
          <cell r="L50">
            <v>18</v>
          </cell>
          <cell r="M50">
            <v>23</v>
          </cell>
          <cell r="N50"/>
          <cell r="O50"/>
          <cell r="P50"/>
          <cell r="Q50"/>
          <cell r="R50"/>
          <cell r="S50"/>
          <cell r="T50"/>
          <cell r="U50">
            <v>59</v>
          </cell>
        </row>
        <row r="51">
          <cell r="H51" t="str">
            <v>105479-P.S.R. GUANGUALI</v>
          </cell>
          <cell r="I51"/>
          <cell r="J51"/>
          <cell r="K51"/>
          <cell r="L51"/>
          <cell r="M51">
            <v>8</v>
          </cell>
          <cell r="N51"/>
          <cell r="O51"/>
          <cell r="P51"/>
          <cell r="Q51"/>
          <cell r="R51"/>
          <cell r="S51"/>
          <cell r="T51"/>
          <cell r="U51">
            <v>8</v>
          </cell>
        </row>
        <row r="52">
          <cell r="H52" t="str">
            <v>105480-P.S.R. QUILIMARI</v>
          </cell>
          <cell r="I52"/>
          <cell r="J52"/>
          <cell r="K52"/>
          <cell r="L52"/>
          <cell r="M52">
            <v>15</v>
          </cell>
          <cell r="N52"/>
          <cell r="O52"/>
          <cell r="P52"/>
          <cell r="Q52"/>
          <cell r="R52"/>
          <cell r="S52"/>
          <cell r="T52"/>
          <cell r="U52">
            <v>15</v>
          </cell>
        </row>
        <row r="53">
          <cell r="H53" t="str">
            <v>105511-P.S.R. LOS CONDORES</v>
          </cell>
          <cell r="I53"/>
          <cell r="J53"/>
          <cell r="K53"/>
          <cell r="L53"/>
          <cell r="M53">
            <v>3</v>
          </cell>
          <cell r="N53"/>
          <cell r="O53"/>
          <cell r="P53"/>
          <cell r="Q53"/>
          <cell r="R53"/>
          <cell r="S53"/>
          <cell r="T53"/>
          <cell r="U53">
            <v>3</v>
          </cell>
        </row>
        <row r="54">
          <cell r="H54" t="str">
            <v>04204-SALAMANCA</v>
          </cell>
          <cell r="I54"/>
          <cell r="J54"/>
          <cell r="K54"/>
          <cell r="L54"/>
          <cell r="M54">
            <v>73</v>
          </cell>
          <cell r="N54"/>
          <cell r="O54">
            <v>20</v>
          </cell>
          <cell r="P54">
            <v>30</v>
          </cell>
          <cell r="Q54">
            <v>53</v>
          </cell>
          <cell r="R54"/>
          <cell r="S54">
            <v>68</v>
          </cell>
          <cell r="T54">
            <v>60</v>
          </cell>
          <cell r="U54">
            <v>304</v>
          </cell>
        </row>
        <row r="55">
          <cell r="H55" t="str">
            <v>105104-HOSPITAL SALAMANCA</v>
          </cell>
          <cell r="I55"/>
          <cell r="J55"/>
          <cell r="K55"/>
          <cell r="L55"/>
          <cell r="M55">
            <v>57</v>
          </cell>
          <cell r="N55"/>
          <cell r="O55">
            <v>2</v>
          </cell>
          <cell r="P55">
            <v>30</v>
          </cell>
          <cell r="Q55">
            <v>14</v>
          </cell>
          <cell r="R55"/>
          <cell r="S55">
            <v>4</v>
          </cell>
          <cell r="T55"/>
          <cell r="U55">
            <v>107</v>
          </cell>
        </row>
        <row r="56">
          <cell r="H56" t="str">
            <v xml:space="preserve">105452-P.S.R. CUNCUMEN                 </v>
          </cell>
          <cell r="I56"/>
          <cell r="J56"/>
          <cell r="K56"/>
          <cell r="L56"/>
          <cell r="M56">
            <v>14</v>
          </cell>
          <cell r="N56"/>
          <cell r="O56">
            <v>7</v>
          </cell>
          <cell r="P56"/>
          <cell r="Q56">
            <v>2</v>
          </cell>
          <cell r="R56"/>
          <cell r="S56">
            <v>36</v>
          </cell>
          <cell r="T56">
            <v>30</v>
          </cell>
          <cell r="U56">
            <v>89</v>
          </cell>
        </row>
        <row r="57">
          <cell r="H57" t="str">
            <v>105453-P.S.R. TRANQUILLA</v>
          </cell>
          <cell r="I57"/>
          <cell r="J57"/>
          <cell r="K57"/>
          <cell r="L57"/>
          <cell r="M57"/>
          <cell r="N57"/>
          <cell r="O57"/>
          <cell r="P57"/>
          <cell r="Q57">
            <v>0</v>
          </cell>
          <cell r="R57"/>
          <cell r="S57">
            <v>22</v>
          </cell>
          <cell r="T57">
            <v>11</v>
          </cell>
          <cell r="U57">
            <v>33</v>
          </cell>
        </row>
        <row r="58">
          <cell r="H58" t="str">
            <v>105454-P.S.R. CUNLAGUA</v>
          </cell>
          <cell r="I58"/>
          <cell r="J58"/>
          <cell r="K58"/>
          <cell r="L58"/>
          <cell r="M58"/>
          <cell r="N58"/>
          <cell r="O58"/>
          <cell r="P58"/>
          <cell r="Q58"/>
          <cell r="R58"/>
          <cell r="S58">
            <v>1</v>
          </cell>
          <cell r="T58"/>
          <cell r="U58">
            <v>1</v>
          </cell>
        </row>
        <row r="59">
          <cell r="H59" t="str">
            <v>105455-P.S.R. CHILLEPIN</v>
          </cell>
          <cell r="I59"/>
          <cell r="J59"/>
          <cell r="K59"/>
          <cell r="L59"/>
          <cell r="M59"/>
          <cell r="N59"/>
          <cell r="O59"/>
          <cell r="P59"/>
          <cell r="Q59">
            <v>37</v>
          </cell>
          <cell r="R59"/>
          <cell r="S59"/>
          <cell r="T59"/>
          <cell r="U59">
            <v>37</v>
          </cell>
        </row>
        <row r="60">
          <cell r="H60" t="str">
            <v>105456-P.S.R. LLIMPO</v>
          </cell>
          <cell r="I60"/>
          <cell r="J60"/>
          <cell r="K60"/>
          <cell r="L60"/>
          <cell r="M60">
            <v>2</v>
          </cell>
          <cell r="N60"/>
          <cell r="O60">
            <v>2</v>
          </cell>
          <cell r="P60"/>
          <cell r="Q60"/>
          <cell r="R60"/>
          <cell r="S60"/>
          <cell r="T60">
            <v>5</v>
          </cell>
          <cell r="U60">
            <v>9</v>
          </cell>
        </row>
        <row r="61">
          <cell r="H61" t="str">
            <v>105491-P.S.R. QUELEN BAJO</v>
          </cell>
          <cell r="I61"/>
          <cell r="J61"/>
          <cell r="K61"/>
          <cell r="L61"/>
          <cell r="M61"/>
          <cell r="N61"/>
          <cell r="O61">
            <v>5</v>
          </cell>
          <cell r="P61"/>
          <cell r="Q61">
            <v>0</v>
          </cell>
          <cell r="R61"/>
          <cell r="S61">
            <v>4</v>
          </cell>
          <cell r="T61">
            <v>10</v>
          </cell>
          <cell r="U61">
            <v>19</v>
          </cell>
        </row>
        <row r="62">
          <cell r="H62" t="str">
            <v>105492-P.S.R. CAMISA</v>
          </cell>
          <cell r="I62"/>
          <cell r="J62"/>
          <cell r="K62"/>
          <cell r="L62"/>
          <cell r="M62"/>
          <cell r="N62"/>
          <cell r="O62">
            <v>3</v>
          </cell>
          <cell r="P62"/>
          <cell r="Q62">
            <v>0</v>
          </cell>
          <cell r="R62"/>
          <cell r="S62">
            <v>1</v>
          </cell>
          <cell r="T62">
            <v>4</v>
          </cell>
          <cell r="U62">
            <v>8</v>
          </cell>
        </row>
        <row r="63">
          <cell r="H63" t="str">
            <v>105501-P.S.R. ARBOLEDA GRANDE</v>
          </cell>
          <cell r="I63"/>
          <cell r="J63"/>
          <cell r="K63"/>
          <cell r="L63"/>
          <cell r="M63">
            <v>0</v>
          </cell>
          <cell r="N63"/>
          <cell r="O63">
            <v>1</v>
          </cell>
          <cell r="P63"/>
          <cell r="Q63"/>
          <cell r="R63"/>
          <cell r="S63"/>
          <cell r="T63"/>
          <cell r="U63">
            <v>1</v>
          </cell>
        </row>
        <row r="64">
          <cell r="H64" t="str">
            <v>04301-OVALLE</v>
          </cell>
          <cell r="I64">
            <v>3</v>
          </cell>
          <cell r="J64">
            <v>6</v>
          </cell>
          <cell r="K64">
            <v>98</v>
          </cell>
          <cell r="L64">
            <v>131</v>
          </cell>
          <cell r="M64">
            <v>337</v>
          </cell>
          <cell r="N64">
            <v>204</v>
          </cell>
          <cell r="O64">
            <v>58</v>
          </cell>
          <cell r="P64">
            <v>294</v>
          </cell>
          <cell r="Q64">
            <v>286</v>
          </cell>
          <cell r="R64">
            <v>288</v>
          </cell>
          <cell r="S64">
            <v>207</v>
          </cell>
          <cell r="T64">
            <v>67</v>
          </cell>
          <cell r="U64">
            <v>1979</v>
          </cell>
        </row>
        <row r="65">
          <cell r="H65" t="str">
            <v>105315-CES. RURAL C. DE TAMAYA</v>
          </cell>
          <cell r="I65"/>
          <cell r="J65"/>
          <cell r="K65"/>
          <cell r="L65">
            <v>20</v>
          </cell>
          <cell r="M65"/>
          <cell r="N65"/>
          <cell r="O65">
            <v>30</v>
          </cell>
          <cell r="P65"/>
          <cell r="Q65"/>
          <cell r="R65">
            <v>20</v>
          </cell>
          <cell r="S65"/>
          <cell r="T65">
            <v>15</v>
          </cell>
          <cell r="U65">
            <v>85</v>
          </cell>
        </row>
        <row r="66">
          <cell r="H66" t="str">
            <v>105317-CES. JORGE JORDAN D.</v>
          </cell>
          <cell r="I66">
            <v>3</v>
          </cell>
          <cell r="J66">
            <v>4</v>
          </cell>
          <cell r="K66">
            <v>32</v>
          </cell>
          <cell r="L66">
            <v>55</v>
          </cell>
          <cell r="M66">
            <v>56</v>
          </cell>
          <cell r="N66">
            <v>16</v>
          </cell>
          <cell r="O66">
            <v>10</v>
          </cell>
          <cell r="P66">
            <v>45</v>
          </cell>
          <cell r="Q66">
            <v>69</v>
          </cell>
          <cell r="R66">
            <v>49</v>
          </cell>
          <cell r="S66">
            <v>0</v>
          </cell>
          <cell r="T66"/>
          <cell r="U66">
            <v>339</v>
          </cell>
        </row>
        <row r="67">
          <cell r="H67" t="str">
            <v>105322-CES. MARCOS MACUADA</v>
          </cell>
          <cell r="I67"/>
          <cell r="J67">
            <v>1</v>
          </cell>
          <cell r="K67">
            <v>59</v>
          </cell>
          <cell r="L67">
            <v>3</v>
          </cell>
          <cell r="M67">
            <v>236</v>
          </cell>
          <cell r="N67">
            <v>135</v>
          </cell>
          <cell r="O67">
            <v>3</v>
          </cell>
          <cell r="P67">
            <v>209</v>
          </cell>
          <cell r="Q67">
            <v>205</v>
          </cell>
          <cell r="R67">
            <v>205</v>
          </cell>
          <cell r="S67">
            <v>186</v>
          </cell>
          <cell r="T67">
            <v>0</v>
          </cell>
          <cell r="U67">
            <v>1242</v>
          </cell>
        </row>
        <row r="68">
          <cell r="H68" t="str">
            <v>105324-CES. SOTAQUI</v>
          </cell>
          <cell r="I68"/>
          <cell r="J68"/>
          <cell r="K68"/>
          <cell r="L68">
            <v>12</v>
          </cell>
          <cell r="M68">
            <v>4</v>
          </cell>
          <cell r="N68">
            <v>9</v>
          </cell>
          <cell r="O68">
            <v>3</v>
          </cell>
          <cell r="P68">
            <v>6</v>
          </cell>
          <cell r="Q68">
            <v>9</v>
          </cell>
          <cell r="R68">
            <v>11</v>
          </cell>
          <cell r="S68">
            <v>6</v>
          </cell>
          <cell r="T68">
            <v>7</v>
          </cell>
          <cell r="U68">
            <v>67</v>
          </cell>
        </row>
        <row r="69">
          <cell r="H69" t="str">
            <v xml:space="preserve">105416-P.S.R. CAMARICO                  </v>
          </cell>
          <cell r="I69"/>
          <cell r="J69"/>
          <cell r="K69"/>
          <cell r="L69"/>
          <cell r="M69"/>
          <cell r="N69">
            <v>4</v>
          </cell>
          <cell r="O69"/>
          <cell r="P69"/>
          <cell r="Q69"/>
          <cell r="R69"/>
          <cell r="S69"/>
          <cell r="T69"/>
          <cell r="U69">
            <v>4</v>
          </cell>
        </row>
        <row r="70">
          <cell r="H70" t="str">
            <v>105417-P.S.R. ALCONES BAJOS</v>
          </cell>
          <cell r="I70"/>
          <cell r="J70"/>
          <cell r="K70"/>
          <cell r="L70"/>
          <cell r="M70"/>
          <cell r="N70">
            <v>4</v>
          </cell>
          <cell r="O70"/>
          <cell r="P70"/>
          <cell r="Q70"/>
          <cell r="R70"/>
          <cell r="S70">
            <v>12</v>
          </cell>
          <cell r="T70"/>
          <cell r="U70">
            <v>16</v>
          </cell>
        </row>
        <row r="71">
          <cell r="H71" t="str">
            <v>105420-P.S.R. LIMARI</v>
          </cell>
          <cell r="I71"/>
          <cell r="J71"/>
          <cell r="K71"/>
          <cell r="L71"/>
          <cell r="M71"/>
          <cell r="N71"/>
          <cell r="O71">
            <v>2</v>
          </cell>
          <cell r="P71">
            <v>5</v>
          </cell>
          <cell r="Q71"/>
          <cell r="R71"/>
          <cell r="S71"/>
          <cell r="T71"/>
          <cell r="U71">
            <v>7</v>
          </cell>
        </row>
        <row r="72">
          <cell r="H72" t="str">
            <v>105437-P.S.R. CHALINGA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T72">
            <v>25</v>
          </cell>
          <cell r="U72">
            <v>25</v>
          </cell>
        </row>
        <row r="73">
          <cell r="H73" t="str">
            <v>105507-P.S.R. HUAMALATA</v>
          </cell>
          <cell r="I73"/>
          <cell r="J73"/>
          <cell r="K73"/>
          <cell r="L73"/>
          <cell r="M73"/>
          <cell r="N73">
            <v>15</v>
          </cell>
          <cell r="O73"/>
          <cell r="P73"/>
          <cell r="Q73"/>
          <cell r="R73"/>
          <cell r="S73"/>
          <cell r="T73">
            <v>11</v>
          </cell>
          <cell r="U73">
            <v>26</v>
          </cell>
        </row>
        <row r="74">
          <cell r="H74" t="str">
            <v>105510-P.S.R. RECOLETA</v>
          </cell>
          <cell r="I74"/>
          <cell r="J74"/>
          <cell r="K74"/>
          <cell r="L74"/>
          <cell r="M74"/>
          <cell r="N74">
            <v>14</v>
          </cell>
          <cell r="O74"/>
          <cell r="P74"/>
          <cell r="Q74"/>
          <cell r="R74"/>
          <cell r="S74"/>
          <cell r="T74"/>
          <cell r="U74">
            <v>14</v>
          </cell>
        </row>
        <row r="75">
          <cell r="H75" t="str">
            <v>105722-CECOF SAN JOSE DE LA DEHESA</v>
          </cell>
          <cell r="I75"/>
          <cell r="J75"/>
          <cell r="K75"/>
          <cell r="L75">
            <v>39</v>
          </cell>
          <cell r="M75">
            <v>34</v>
          </cell>
          <cell r="N75"/>
          <cell r="O75">
            <v>7</v>
          </cell>
          <cell r="P75">
            <v>3</v>
          </cell>
          <cell r="Q75">
            <v>0</v>
          </cell>
          <cell r="R75"/>
          <cell r="S75"/>
          <cell r="T75"/>
          <cell r="U75">
            <v>83</v>
          </cell>
        </row>
        <row r="76">
          <cell r="H76" t="str">
            <v>105723-CECOF LIMARI</v>
          </cell>
          <cell r="I76"/>
          <cell r="J76">
            <v>1</v>
          </cell>
          <cell r="K76">
            <v>7</v>
          </cell>
          <cell r="L76">
            <v>2</v>
          </cell>
          <cell r="M76">
            <v>2</v>
          </cell>
          <cell r="N76">
            <v>7</v>
          </cell>
          <cell r="O76">
            <v>3</v>
          </cell>
          <cell r="P76">
            <v>3</v>
          </cell>
          <cell r="Q76">
            <v>3</v>
          </cell>
          <cell r="R76">
            <v>3</v>
          </cell>
          <cell r="S76">
            <v>3</v>
          </cell>
          <cell r="T76">
            <v>1</v>
          </cell>
          <cell r="U76">
            <v>35</v>
          </cell>
        </row>
        <row r="77">
          <cell r="H77" t="str">
            <v>200258-CECOF LOS COPIHUES</v>
          </cell>
          <cell r="I77"/>
          <cell r="J77"/>
          <cell r="K77"/>
          <cell r="L77"/>
          <cell r="M77">
            <v>5</v>
          </cell>
          <cell r="N77"/>
          <cell r="O77"/>
          <cell r="P77">
            <v>23</v>
          </cell>
          <cell r="Q77"/>
          <cell r="R77"/>
          <cell r="S77"/>
          <cell r="T77"/>
          <cell r="U77">
            <v>28</v>
          </cell>
        </row>
        <row r="78">
          <cell r="H78" t="str">
            <v>200367-CECOF COLONIA LIMARÍ</v>
          </cell>
          <cell r="I78"/>
          <cell r="J78"/>
          <cell r="K78"/>
          <cell r="L78"/>
          <cell r="M78"/>
          <cell r="N78"/>
          <cell r="O78"/>
          <cell r="P78"/>
          <cell r="Q78"/>
          <cell r="R78">
            <v>0</v>
          </cell>
          <cell r="S78"/>
          <cell r="T78">
            <v>8</v>
          </cell>
          <cell r="U78">
            <v>8</v>
          </cell>
        </row>
        <row r="79">
          <cell r="H79" t="str">
            <v>04302-COMBARBALÁ</v>
          </cell>
          <cell r="I79"/>
          <cell r="J79"/>
          <cell r="K79"/>
          <cell r="L79">
            <v>11</v>
          </cell>
          <cell r="M79"/>
          <cell r="N79">
            <v>17</v>
          </cell>
          <cell r="O79"/>
          <cell r="P79"/>
          <cell r="Q79">
            <v>20</v>
          </cell>
          <cell r="R79">
            <v>10</v>
          </cell>
          <cell r="S79"/>
          <cell r="T79">
            <v>46</v>
          </cell>
          <cell r="U79">
            <v>104</v>
          </cell>
        </row>
        <row r="80">
          <cell r="H80" t="str">
            <v>105105-HOSPITAL COMBARBALA</v>
          </cell>
          <cell r="I80"/>
          <cell r="J80"/>
          <cell r="K80"/>
          <cell r="L80"/>
          <cell r="M80"/>
          <cell r="N80"/>
          <cell r="O80"/>
          <cell r="P80"/>
          <cell r="Q80"/>
          <cell r="R80"/>
          <cell r="S80"/>
          <cell r="T80">
            <v>46</v>
          </cell>
          <cell r="U80">
            <v>46</v>
          </cell>
        </row>
        <row r="81">
          <cell r="H81" t="str">
            <v>105434-P.S.R. SAN MARCOS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>
            <v>10</v>
          </cell>
          <cell r="S81"/>
          <cell r="T81"/>
          <cell r="U81">
            <v>10</v>
          </cell>
        </row>
        <row r="82">
          <cell r="H82" t="str">
            <v>105441-P.S.R. MANQUEHUA</v>
          </cell>
          <cell r="I82"/>
          <cell r="J82"/>
          <cell r="K82"/>
          <cell r="L82">
            <v>5</v>
          </cell>
          <cell r="M82"/>
          <cell r="N82"/>
          <cell r="O82"/>
          <cell r="P82"/>
          <cell r="Q82"/>
          <cell r="R82"/>
          <cell r="S82"/>
          <cell r="T82"/>
          <cell r="U82">
            <v>5</v>
          </cell>
        </row>
        <row r="83">
          <cell r="H83" t="str">
            <v xml:space="preserve">105459-P.S.R. BARRANCAS                </v>
          </cell>
          <cell r="I83"/>
          <cell r="J83"/>
          <cell r="K83"/>
          <cell r="L83"/>
          <cell r="M83"/>
          <cell r="N83"/>
          <cell r="O83"/>
          <cell r="P83"/>
          <cell r="Q83">
            <v>11</v>
          </cell>
          <cell r="R83"/>
          <cell r="S83"/>
          <cell r="T83"/>
          <cell r="U83">
            <v>11</v>
          </cell>
        </row>
        <row r="84">
          <cell r="H84" t="str">
            <v>105460-P.S.R. COGOTI 18</v>
          </cell>
          <cell r="I84"/>
          <cell r="J84"/>
          <cell r="K84"/>
          <cell r="L84"/>
          <cell r="M84"/>
          <cell r="N84">
            <v>7</v>
          </cell>
          <cell r="O84"/>
          <cell r="P84"/>
          <cell r="Q84">
            <v>1</v>
          </cell>
          <cell r="R84"/>
          <cell r="S84"/>
          <cell r="T84"/>
          <cell r="U84">
            <v>8</v>
          </cell>
        </row>
        <row r="85">
          <cell r="H85" t="str">
            <v>105463-P.S.R. QUILITAPIA</v>
          </cell>
          <cell r="I85"/>
          <cell r="J85"/>
          <cell r="K85"/>
          <cell r="L85"/>
          <cell r="M85"/>
          <cell r="N85">
            <v>10</v>
          </cell>
          <cell r="O85"/>
          <cell r="P85"/>
          <cell r="Q85">
            <v>6</v>
          </cell>
          <cell r="R85"/>
          <cell r="S85"/>
          <cell r="T85"/>
          <cell r="U85">
            <v>16</v>
          </cell>
        </row>
        <row r="86">
          <cell r="H86" t="str">
            <v>105490-P.S.R. EL DURAZNO</v>
          </cell>
          <cell r="I86"/>
          <cell r="J86"/>
          <cell r="K86"/>
          <cell r="L86">
            <v>6</v>
          </cell>
          <cell r="M86"/>
          <cell r="N86"/>
          <cell r="O86"/>
          <cell r="P86"/>
          <cell r="Q86">
            <v>2</v>
          </cell>
          <cell r="R86"/>
          <cell r="S86"/>
          <cell r="T86"/>
          <cell r="U86">
            <v>8</v>
          </cell>
        </row>
        <row r="87">
          <cell r="H87" t="str">
            <v>04304-MONTE PATRIA</v>
          </cell>
          <cell r="I87">
            <v>1</v>
          </cell>
          <cell r="J87">
            <v>2</v>
          </cell>
          <cell r="K87">
            <v>3</v>
          </cell>
          <cell r="L87">
            <v>44</v>
          </cell>
          <cell r="M87">
            <v>64</v>
          </cell>
          <cell r="N87">
            <v>128</v>
          </cell>
          <cell r="O87">
            <v>66</v>
          </cell>
          <cell r="P87">
            <v>43</v>
          </cell>
          <cell r="Q87">
            <v>25</v>
          </cell>
          <cell r="R87">
            <v>18</v>
          </cell>
          <cell r="S87">
            <v>7</v>
          </cell>
          <cell r="T87">
            <v>1</v>
          </cell>
          <cell r="U87">
            <v>402</v>
          </cell>
        </row>
        <row r="88">
          <cell r="H88" t="str">
            <v>105307-CES. RURAL MONTE PATRIA</v>
          </cell>
          <cell r="I88">
            <v>1</v>
          </cell>
          <cell r="J88">
            <v>2</v>
          </cell>
          <cell r="K88">
            <v>0</v>
          </cell>
          <cell r="L88"/>
          <cell r="M88">
            <v>26</v>
          </cell>
          <cell r="N88">
            <v>52</v>
          </cell>
          <cell r="O88">
            <v>45</v>
          </cell>
          <cell r="P88">
            <v>9</v>
          </cell>
          <cell r="Q88">
            <v>1</v>
          </cell>
          <cell r="R88">
            <v>18</v>
          </cell>
          <cell r="S88">
            <v>0</v>
          </cell>
          <cell r="T88">
            <v>0</v>
          </cell>
          <cell r="U88">
            <v>154</v>
          </cell>
        </row>
        <row r="89">
          <cell r="H89" t="str">
            <v>105311-CES. RURAL CHAÑARAL ALTO</v>
          </cell>
          <cell r="I89"/>
          <cell r="J89"/>
          <cell r="K89">
            <v>0</v>
          </cell>
          <cell r="L89">
            <v>12</v>
          </cell>
          <cell r="M89"/>
          <cell r="N89">
            <v>3</v>
          </cell>
          <cell r="O89">
            <v>15</v>
          </cell>
          <cell r="P89">
            <v>1</v>
          </cell>
          <cell r="Q89">
            <v>11</v>
          </cell>
          <cell r="R89"/>
          <cell r="S89">
            <v>7</v>
          </cell>
          <cell r="T89">
            <v>1</v>
          </cell>
          <cell r="U89">
            <v>50</v>
          </cell>
        </row>
        <row r="90">
          <cell r="H90" t="str">
            <v>105312-CES. RURAL CAREN</v>
          </cell>
          <cell r="I90">
            <v>0</v>
          </cell>
          <cell r="J90"/>
          <cell r="K90">
            <v>3</v>
          </cell>
          <cell r="L90"/>
          <cell r="M90"/>
          <cell r="N90"/>
          <cell r="O90"/>
          <cell r="P90">
            <v>20</v>
          </cell>
          <cell r="Q90">
            <v>1</v>
          </cell>
          <cell r="R90"/>
          <cell r="S90"/>
          <cell r="T90"/>
          <cell r="U90">
            <v>24</v>
          </cell>
        </row>
        <row r="91">
          <cell r="H91" t="str">
            <v>105318-CES. RURAL EL PALQUI</v>
          </cell>
          <cell r="I91"/>
          <cell r="J91"/>
          <cell r="K91"/>
          <cell r="L91">
            <v>32</v>
          </cell>
          <cell r="M91">
            <v>38</v>
          </cell>
          <cell r="N91">
            <v>51</v>
          </cell>
          <cell r="O91">
            <v>6</v>
          </cell>
          <cell r="P91">
            <v>9</v>
          </cell>
          <cell r="Q91">
            <v>1</v>
          </cell>
          <cell r="R91"/>
          <cell r="S91"/>
          <cell r="T91"/>
          <cell r="U91">
            <v>137</v>
          </cell>
        </row>
        <row r="92">
          <cell r="H92" t="str">
            <v>105428-P.S.R. HUATULAME</v>
          </cell>
          <cell r="I92"/>
          <cell r="J92"/>
          <cell r="K92"/>
          <cell r="L92"/>
          <cell r="M92"/>
          <cell r="N92"/>
          <cell r="O92"/>
          <cell r="P92"/>
          <cell r="Q92">
            <v>11</v>
          </cell>
          <cell r="R92"/>
          <cell r="S92"/>
          <cell r="T92"/>
          <cell r="U92">
            <v>11</v>
          </cell>
        </row>
        <row r="93">
          <cell r="H93" t="str">
            <v>105432-P.S.R. RAPEL</v>
          </cell>
          <cell r="I93"/>
          <cell r="J93"/>
          <cell r="K93"/>
          <cell r="L93"/>
          <cell r="M93"/>
          <cell r="N93">
            <v>22</v>
          </cell>
          <cell r="O93"/>
          <cell r="P93"/>
          <cell r="Q93"/>
          <cell r="R93"/>
          <cell r="S93"/>
          <cell r="T93"/>
          <cell r="U93">
            <v>22</v>
          </cell>
        </row>
        <row r="94">
          <cell r="H94" t="str">
            <v>105435-P.S.R. TULAHUEN</v>
          </cell>
          <cell r="I94"/>
          <cell r="J94"/>
          <cell r="K94"/>
          <cell r="L94"/>
          <cell r="M94"/>
          <cell r="N94"/>
          <cell r="O94"/>
          <cell r="P94">
            <v>4</v>
          </cell>
          <cell r="Q94"/>
          <cell r="R94"/>
          <cell r="S94"/>
          <cell r="T94"/>
          <cell r="U94">
            <v>4</v>
          </cell>
        </row>
        <row r="95">
          <cell r="H95" t="str">
            <v>04304-PUNITAQUI</v>
          </cell>
          <cell r="I95"/>
          <cell r="J95"/>
          <cell r="K95"/>
          <cell r="L95">
            <v>9</v>
          </cell>
          <cell r="M95"/>
          <cell r="N95">
            <v>37</v>
          </cell>
          <cell r="O95">
            <v>3</v>
          </cell>
          <cell r="P95">
            <v>13</v>
          </cell>
          <cell r="Q95">
            <v>5</v>
          </cell>
          <cell r="R95">
            <v>34</v>
          </cell>
          <cell r="S95"/>
          <cell r="T95">
            <v>33</v>
          </cell>
          <cell r="U95">
            <v>134</v>
          </cell>
        </row>
        <row r="96">
          <cell r="H96" t="str">
            <v>105308-CES. RURAL PUNITAQUI</v>
          </cell>
          <cell r="I96"/>
          <cell r="J96"/>
          <cell r="K96"/>
          <cell r="L96">
            <v>9</v>
          </cell>
          <cell r="M96"/>
          <cell r="N96">
            <v>37</v>
          </cell>
          <cell r="O96">
            <v>3</v>
          </cell>
          <cell r="P96">
            <v>13</v>
          </cell>
          <cell r="Q96">
            <v>5</v>
          </cell>
          <cell r="R96">
            <v>22</v>
          </cell>
          <cell r="S96"/>
          <cell r="T96">
            <v>29</v>
          </cell>
          <cell r="U96">
            <v>118</v>
          </cell>
        </row>
        <row r="97">
          <cell r="H97" t="str">
            <v>105440-P.S.R. DIVISADERO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>
            <v>12</v>
          </cell>
          <cell r="S97"/>
          <cell r="T97">
            <v>4</v>
          </cell>
          <cell r="U97">
            <v>16</v>
          </cell>
        </row>
        <row r="98">
          <cell r="H98" t="str">
            <v>04305-RIO HURTADO</v>
          </cell>
          <cell r="I98"/>
          <cell r="J98"/>
          <cell r="K98"/>
          <cell r="L98">
            <v>10</v>
          </cell>
          <cell r="M98">
            <v>2</v>
          </cell>
          <cell r="N98"/>
          <cell r="O98">
            <v>9</v>
          </cell>
          <cell r="P98"/>
          <cell r="Q98"/>
          <cell r="R98">
            <v>9</v>
          </cell>
          <cell r="S98">
            <v>5</v>
          </cell>
          <cell r="T98">
            <v>29</v>
          </cell>
          <cell r="U98">
            <v>64</v>
          </cell>
        </row>
        <row r="99">
          <cell r="H99" t="str">
            <v>105310-CES. RURAL PICHASCA</v>
          </cell>
          <cell r="I99"/>
          <cell r="J99"/>
          <cell r="K99"/>
          <cell r="L99">
            <v>10</v>
          </cell>
          <cell r="M99">
            <v>2</v>
          </cell>
          <cell r="N99"/>
          <cell r="O99">
            <v>9</v>
          </cell>
          <cell r="P99"/>
          <cell r="Q99"/>
          <cell r="R99">
            <v>9</v>
          </cell>
          <cell r="S99">
            <v>5</v>
          </cell>
          <cell r="T99">
            <v>29</v>
          </cell>
          <cell r="U99">
            <v>64</v>
          </cell>
        </row>
        <row r="100">
          <cell r="H100" t="str">
            <v>Total general</v>
          </cell>
          <cell r="I100">
            <v>47</v>
          </cell>
          <cell r="J100">
            <v>87</v>
          </cell>
          <cell r="K100">
            <v>358</v>
          </cell>
          <cell r="L100">
            <v>542</v>
          </cell>
          <cell r="M100">
            <v>1022</v>
          </cell>
          <cell r="N100">
            <v>914</v>
          </cell>
          <cell r="O100">
            <v>833</v>
          </cell>
          <cell r="P100">
            <v>991</v>
          </cell>
          <cell r="Q100">
            <v>1059</v>
          </cell>
          <cell r="R100">
            <v>1066</v>
          </cell>
          <cell r="S100">
            <v>628</v>
          </cell>
          <cell r="T100">
            <v>355</v>
          </cell>
          <cell r="U100">
            <v>7902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655</v>
          </cell>
          <cell r="J5">
            <v>314</v>
          </cell>
          <cell r="K5">
            <v>1293</v>
          </cell>
          <cell r="L5">
            <v>1395</v>
          </cell>
          <cell r="M5">
            <v>1619</v>
          </cell>
          <cell r="N5">
            <v>1467</v>
          </cell>
          <cell r="O5">
            <v>1484</v>
          </cell>
          <cell r="P5">
            <v>1464</v>
          </cell>
          <cell r="Q5">
            <v>1297</v>
          </cell>
          <cell r="R5">
            <v>1129</v>
          </cell>
          <cell r="S5">
            <v>933</v>
          </cell>
          <cell r="T5">
            <v>903</v>
          </cell>
          <cell r="U5">
            <v>13953</v>
          </cell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138</v>
          </cell>
          <cell r="Q6">
            <v>277</v>
          </cell>
          <cell r="R6">
            <v>217</v>
          </cell>
          <cell r="S6">
            <v>191</v>
          </cell>
          <cell r="T6">
            <v>69</v>
          </cell>
          <cell r="U6">
            <v>2165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160</v>
          </cell>
          <cell r="Q7">
            <v>58</v>
          </cell>
          <cell r="R7">
            <v>47</v>
          </cell>
          <cell r="S7">
            <v>174</v>
          </cell>
          <cell r="T7">
            <v>124</v>
          </cell>
          <cell r="U7">
            <v>1184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163</v>
          </cell>
          <cell r="Q8">
            <v>169</v>
          </cell>
          <cell r="R8">
            <v>89</v>
          </cell>
          <cell r="S8">
            <v>82</v>
          </cell>
          <cell r="T8">
            <v>101</v>
          </cell>
          <cell r="U8">
            <v>1557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679</v>
          </cell>
          <cell r="Q9">
            <v>474</v>
          </cell>
          <cell r="R9">
            <v>529</v>
          </cell>
          <cell r="S9">
            <v>302</v>
          </cell>
          <cell r="T9">
            <v>404</v>
          </cell>
          <cell r="U9">
            <v>5824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149</v>
          </cell>
          <cell r="Q10">
            <v>114</v>
          </cell>
          <cell r="R10">
            <v>146</v>
          </cell>
          <cell r="S10">
            <v>119</v>
          </cell>
          <cell r="T10">
            <v>71</v>
          </cell>
          <cell r="U10">
            <v>1423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102</v>
          </cell>
          <cell r="Q11">
            <v>60</v>
          </cell>
          <cell r="R11">
            <v>88</v>
          </cell>
          <cell r="S11">
            <v>58</v>
          </cell>
          <cell r="T11">
            <v>56</v>
          </cell>
          <cell r="U11">
            <v>938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60</v>
          </cell>
          <cell r="P12">
            <v>11</v>
          </cell>
          <cell r="Q12">
            <v>49</v>
          </cell>
          <cell r="R12">
            <v>9</v>
          </cell>
          <cell r="S12">
            <v>4</v>
          </cell>
          <cell r="T12">
            <v>11</v>
          </cell>
          <cell r="U12">
            <v>327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4</v>
          </cell>
          <cell r="Q13">
            <v>1</v>
          </cell>
          <cell r="R13">
            <v>1</v>
          </cell>
          <cell r="S13">
            <v>1</v>
          </cell>
          <cell r="T13">
            <v>0</v>
          </cell>
          <cell r="U13">
            <v>14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54</v>
          </cell>
          <cell r="Q14">
            <v>2</v>
          </cell>
          <cell r="R14">
            <v>2</v>
          </cell>
          <cell r="S14">
            <v>1</v>
          </cell>
          <cell r="T14">
            <v>1</v>
          </cell>
          <cell r="U14">
            <v>95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  <cell r="P15">
            <v>3</v>
          </cell>
          <cell r="Q15">
            <v>1</v>
          </cell>
          <cell r="R15">
            <v>1</v>
          </cell>
          <cell r="S15">
            <v>1</v>
          </cell>
          <cell r="T15">
            <v>1</v>
          </cell>
          <cell r="U15">
            <v>13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1</v>
          </cell>
          <cell r="Q16">
            <v>92</v>
          </cell>
          <cell r="R16"/>
          <cell r="S16"/>
          <cell r="T16"/>
          <cell r="U16">
            <v>347</v>
          </cell>
        </row>
        <row r="17">
          <cell r="H17" t="str">
            <v>105702-CECOF VILLA LAMBERT</v>
          </cell>
          <cell r="I17"/>
          <cell r="J17"/>
          <cell r="K17"/>
          <cell r="L17"/>
          <cell r="M17"/>
          <cell r="N17"/>
          <cell r="O17">
            <v>1</v>
          </cell>
          <cell r="P17"/>
          <cell r="Q17"/>
          <cell r="R17"/>
          <cell r="S17"/>
          <cell r="T17"/>
          <cell r="U17">
            <v>1</v>
          </cell>
        </row>
        <row r="18">
          <cell r="H18" t="str">
            <v>200402-CECOF ARCOS DE PINAMAR</v>
          </cell>
          <cell r="I18"/>
          <cell r="J18"/>
          <cell r="K18"/>
          <cell r="L18"/>
          <cell r="M18"/>
          <cell r="N18"/>
          <cell r="O18"/>
          <cell r="P18"/>
          <cell r="Q18"/>
          <cell r="R18"/>
          <cell r="S18"/>
          <cell r="T18">
            <v>65</v>
          </cell>
          <cell r="U18">
            <v>65</v>
          </cell>
        </row>
        <row r="19">
          <cell r="H19" t="str">
            <v>04102-COQUIMBO</v>
          </cell>
          <cell r="I19">
            <v>1078</v>
          </cell>
          <cell r="J19">
            <v>1009</v>
          </cell>
          <cell r="K19">
            <v>1224</v>
          </cell>
          <cell r="L19">
            <v>1223</v>
          </cell>
          <cell r="M19">
            <v>1319</v>
          </cell>
          <cell r="N19">
            <v>1123</v>
          </cell>
          <cell r="O19">
            <v>1331</v>
          </cell>
          <cell r="P19">
            <v>1596</v>
          </cell>
          <cell r="Q19">
            <v>1019</v>
          </cell>
          <cell r="R19">
            <v>1260</v>
          </cell>
          <cell r="S19">
            <v>875</v>
          </cell>
          <cell r="T19">
            <v>753</v>
          </cell>
          <cell r="U19">
            <v>13810</v>
          </cell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280</v>
          </cell>
          <cell r="Q20">
            <v>112</v>
          </cell>
          <cell r="R20">
            <v>118</v>
          </cell>
          <cell r="S20">
            <v>93</v>
          </cell>
          <cell r="T20">
            <v>74</v>
          </cell>
          <cell r="U20">
            <v>1523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247</v>
          </cell>
          <cell r="Q21">
            <v>195</v>
          </cell>
          <cell r="R21">
            <v>266</v>
          </cell>
          <cell r="S21">
            <v>181</v>
          </cell>
          <cell r="T21">
            <v>72</v>
          </cell>
          <cell r="U21">
            <v>2404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346</v>
          </cell>
          <cell r="Q22">
            <v>236</v>
          </cell>
          <cell r="R22">
            <v>204</v>
          </cell>
          <cell r="S22">
            <v>161</v>
          </cell>
          <cell r="T22">
            <v>226</v>
          </cell>
          <cell r="U22">
            <v>3596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41</v>
          </cell>
          <cell r="Q23">
            <v>76</v>
          </cell>
          <cell r="R23">
            <v>29</v>
          </cell>
          <cell r="S23">
            <v>11</v>
          </cell>
          <cell r="T23">
            <v>29</v>
          </cell>
          <cell r="U23">
            <v>490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502</v>
          </cell>
          <cell r="Q24">
            <v>271</v>
          </cell>
          <cell r="R24">
            <v>472</v>
          </cell>
          <cell r="S24">
            <v>302</v>
          </cell>
          <cell r="T24">
            <v>286</v>
          </cell>
          <cell r="U24">
            <v>3964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19</v>
          </cell>
          <cell r="Q25">
            <v>11</v>
          </cell>
          <cell r="R25">
            <v>13</v>
          </cell>
          <cell r="S25">
            <v>13</v>
          </cell>
          <cell r="T25">
            <v>13</v>
          </cell>
          <cell r="U25">
            <v>232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19</v>
          </cell>
          <cell r="P26">
            <v>67</v>
          </cell>
          <cell r="Q26">
            <v>42</v>
          </cell>
          <cell r="R26">
            <v>50</v>
          </cell>
          <cell r="S26">
            <v>43</v>
          </cell>
          <cell r="T26">
            <v>13</v>
          </cell>
          <cell r="U26">
            <v>542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>
            <v>6</v>
          </cell>
          <cell r="O27">
            <v>1</v>
          </cell>
          <cell r="P27"/>
          <cell r="Q27"/>
          <cell r="R27"/>
          <cell r="S27"/>
          <cell r="T27"/>
          <cell r="U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40</v>
          </cell>
          <cell r="Q28">
            <v>39</v>
          </cell>
          <cell r="R28">
            <v>52</v>
          </cell>
          <cell r="S28">
            <v>41</v>
          </cell>
          <cell r="T28">
            <v>20</v>
          </cell>
          <cell r="U28">
            <v>513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54</v>
          </cell>
          <cell r="Q29">
            <v>37</v>
          </cell>
          <cell r="R29">
            <v>56</v>
          </cell>
          <cell r="S29">
            <v>30</v>
          </cell>
          <cell r="T29">
            <v>20</v>
          </cell>
          <cell r="U29">
            <v>539</v>
          </cell>
        </row>
        <row r="30">
          <cell r="H30" t="str">
            <v>04103-ANDACOLLO</v>
          </cell>
          <cell r="I30"/>
          <cell r="J30">
            <v>14</v>
          </cell>
          <cell r="K30">
            <v>16</v>
          </cell>
          <cell r="L30">
            <v>11</v>
          </cell>
          <cell r="M30">
            <v>26</v>
          </cell>
          <cell r="N30">
            <v>21</v>
          </cell>
          <cell r="O30">
            <v>147</v>
          </cell>
          <cell r="P30">
            <v>161</v>
          </cell>
          <cell r="Q30">
            <v>13</v>
          </cell>
          <cell r="R30">
            <v>13</v>
          </cell>
          <cell r="S30">
            <v>17</v>
          </cell>
          <cell r="T30">
            <v>55</v>
          </cell>
          <cell r="U30">
            <v>494</v>
          </cell>
        </row>
        <row r="31">
          <cell r="H31" t="str">
            <v>105106-HOSPITAL ANDACOLLO</v>
          </cell>
          <cell r="I31"/>
          <cell r="J31">
            <v>14</v>
          </cell>
          <cell r="K31">
            <v>16</v>
          </cell>
          <cell r="L31">
            <v>11</v>
          </cell>
          <cell r="M31">
            <v>26</v>
          </cell>
          <cell r="N31">
            <v>21</v>
          </cell>
          <cell r="O31">
            <v>147</v>
          </cell>
          <cell r="P31">
            <v>161</v>
          </cell>
          <cell r="Q31">
            <v>13</v>
          </cell>
          <cell r="R31">
            <v>13</v>
          </cell>
          <cell r="S31">
            <v>17</v>
          </cell>
          <cell r="T31">
            <v>55</v>
          </cell>
          <cell r="U31">
            <v>494</v>
          </cell>
        </row>
        <row r="32">
          <cell r="H32" t="str">
            <v>04104-LA HIGUERA</v>
          </cell>
          <cell r="I32"/>
          <cell r="J32"/>
          <cell r="K32">
            <v>0</v>
          </cell>
          <cell r="L32">
            <v>20</v>
          </cell>
          <cell r="M32">
            <v>133</v>
          </cell>
          <cell r="N32">
            <v>57</v>
          </cell>
          <cell r="O32">
            <v>7</v>
          </cell>
          <cell r="P32">
            <v>6</v>
          </cell>
          <cell r="Q32">
            <v>5</v>
          </cell>
          <cell r="R32">
            <v>1</v>
          </cell>
          <cell r="S32">
            <v>8</v>
          </cell>
          <cell r="T32">
            <v>12</v>
          </cell>
          <cell r="U32">
            <v>249</v>
          </cell>
        </row>
        <row r="33">
          <cell r="H33" t="str">
            <v>105314-CES. LA HIGUERA</v>
          </cell>
          <cell r="I33"/>
          <cell r="J33"/>
          <cell r="K33">
            <v>0</v>
          </cell>
          <cell r="L33">
            <v>11</v>
          </cell>
          <cell r="M33">
            <v>75</v>
          </cell>
          <cell r="N33">
            <v>7</v>
          </cell>
          <cell r="O33"/>
          <cell r="P33">
            <v>6</v>
          </cell>
          <cell r="Q33">
            <v>0</v>
          </cell>
          <cell r="R33"/>
          <cell r="S33"/>
          <cell r="T33">
            <v>6</v>
          </cell>
          <cell r="U33">
            <v>105</v>
          </cell>
        </row>
        <row r="34">
          <cell r="H34" t="str">
            <v xml:space="preserve">105500-P.S.R. CALETA HORNOS        </v>
          </cell>
          <cell r="I34"/>
          <cell r="J34"/>
          <cell r="K34"/>
          <cell r="L34"/>
          <cell r="M34">
            <v>16</v>
          </cell>
          <cell r="N34">
            <v>37</v>
          </cell>
          <cell r="O34">
            <v>6</v>
          </cell>
          <cell r="P34">
            <v>0</v>
          </cell>
          <cell r="Q34"/>
          <cell r="R34">
            <v>1</v>
          </cell>
          <cell r="S34">
            <v>8</v>
          </cell>
          <cell r="T34">
            <v>6</v>
          </cell>
          <cell r="U34">
            <v>74</v>
          </cell>
        </row>
        <row r="35">
          <cell r="H35" t="str">
            <v>105505-P.S.R. LOS CHOROS</v>
          </cell>
          <cell r="I35"/>
          <cell r="J35"/>
          <cell r="K35"/>
          <cell r="L35">
            <v>1</v>
          </cell>
          <cell r="M35">
            <v>24</v>
          </cell>
          <cell r="N35">
            <v>5</v>
          </cell>
          <cell r="O35">
            <v>1</v>
          </cell>
          <cell r="P35">
            <v>0</v>
          </cell>
          <cell r="Q35">
            <v>1</v>
          </cell>
          <cell r="R35">
            <v>0</v>
          </cell>
          <cell r="S35"/>
          <cell r="T35">
            <v>0</v>
          </cell>
          <cell r="U35">
            <v>32</v>
          </cell>
        </row>
        <row r="36">
          <cell r="H36" t="str">
            <v>105506-P.S.R. EL TRAPICHE</v>
          </cell>
          <cell r="I36"/>
          <cell r="J36"/>
          <cell r="K36"/>
          <cell r="L36">
            <v>8</v>
          </cell>
          <cell r="M36">
            <v>18</v>
          </cell>
          <cell r="N36">
            <v>8</v>
          </cell>
          <cell r="O36"/>
          <cell r="P36">
            <v>0</v>
          </cell>
          <cell r="Q36">
            <v>4</v>
          </cell>
          <cell r="R36">
            <v>0</v>
          </cell>
          <cell r="S36"/>
          <cell r="T36">
            <v>0</v>
          </cell>
          <cell r="U36">
            <v>38</v>
          </cell>
        </row>
        <row r="37">
          <cell r="H37" t="str">
            <v>04105-PAIHUANO</v>
          </cell>
          <cell r="I37">
            <v>5</v>
          </cell>
          <cell r="J37">
            <v>5</v>
          </cell>
          <cell r="K37">
            <v>12</v>
          </cell>
          <cell r="L37">
            <v>22</v>
          </cell>
          <cell r="M37">
            <v>80</v>
          </cell>
          <cell r="N37">
            <v>94</v>
          </cell>
          <cell r="O37">
            <v>13</v>
          </cell>
          <cell r="P37">
            <v>39</v>
          </cell>
          <cell r="Q37">
            <v>8</v>
          </cell>
          <cell r="R37">
            <v>17</v>
          </cell>
          <cell r="S37">
            <v>61</v>
          </cell>
          <cell r="T37">
            <v>18</v>
          </cell>
          <cell r="U37">
            <v>374</v>
          </cell>
        </row>
        <row r="38">
          <cell r="H38" t="str">
            <v>105306-CES. PAIHUANO</v>
          </cell>
          <cell r="I38">
            <v>4</v>
          </cell>
          <cell r="J38">
            <v>2</v>
          </cell>
          <cell r="K38">
            <v>8</v>
          </cell>
          <cell r="L38">
            <v>11</v>
          </cell>
          <cell r="M38">
            <v>46</v>
          </cell>
          <cell r="N38">
            <v>21</v>
          </cell>
          <cell r="O38">
            <v>10</v>
          </cell>
          <cell r="P38">
            <v>23</v>
          </cell>
          <cell r="Q38">
            <v>1</v>
          </cell>
          <cell r="R38">
            <v>10</v>
          </cell>
          <cell r="S38">
            <v>7</v>
          </cell>
          <cell r="T38">
            <v>16</v>
          </cell>
          <cell r="U38">
            <v>159</v>
          </cell>
        </row>
        <row r="39">
          <cell r="H39" t="str">
            <v>105475-P.S.R. HORCON</v>
          </cell>
          <cell r="I39"/>
          <cell r="J39"/>
          <cell r="K39"/>
          <cell r="L39">
            <v>1</v>
          </cell>
          <cell r="M39"/>
          <cell r="N39">
            <v>20</v>
          </cell>
          <cell r="O39">
            <v>1</v>
          </cell>
          <cell r="P39">
            <v>1</v>
          </cell>
          <cell r="Q39">
            <v>2</v>
          </cell>
          <cell r="R39">
            <v>1</v>
          </cell>
          <cell r="S39">
            <v>13</v>
          </cell>
          <cell r="T39">
            <v>2</v>
          </cell>
          <cell r="U39">
            <v>41</v>
          </cell>
        </row>
        <row r="40">
          <cell r="H40" t="str">
            <v>105476-P.S.R. MONTE GRANDE</v>
          </cell>
          <cell r="I40">
            <v>1</v>
          </cell>
          <cell r="J40">
            <v>1</v>
          </cell>
          <cell r="K40">
            <v>2</v>
          </cell>
          <cell r="L40">
            <v>3</v>
          </cell>
          <cell r="M40">
            <v>27</v>
          </cell>
          <cell r="N40">
            <v>8</v>
          </cell>
          <cell r="O40">
            <v>2</v>
          </cell>
          <cell r="P40">
            <v>6</v>
          </cell>
          <cell r="Q40">
            <v>5</v>
          </cell>
          <cell r="R40">
            <v>1</v>
          </cell>
          <cell r="S40">
            <v>14</v>
          </cell>
          <cell r="T40"/>
          <cell r="U40">
            <v>70</v>
          </cell>
        </row>
        <row r="41">
          <cell r="H41" t="str">
            <v>105477-P.S.R. PISCO ELQUI</v>
          </cell>
          <cell r="I41"/>
          <cell r="J41">
            <v>2</v>
          </cell>
          <cell r="K41">
            <v>2</v>
          </cell>
          <cell r="L41">
            <v>7</v>
          </cell>
          <cell r="M41">
            <v>7</v>
          </cell>
          <cell r="N41">
            <v>45</v>
          </cell>
          <cell r="O41"/>
          <cell r="P41">
            <v>9</v>
          </cell>
          <cell r="Q41"/>
          <cell r="R41">
            <v>5</v>
          </cell>
          <cell r="S41">
            <v>27</v>
          </cell>
          <cell r="T41"/>
          <cell r="U41">
            <v>104</v>
          </cell>
        </row>
        <row r="42">
          <cell r="H42" t="str">
            <v>04106-VICUÑA</v>
          </cell>
          <cell r="I42">
            <v>65</v>
          </cell>
          <cell r="J42">
            <v>64</v>
          </cell>
          <cell r="K42">
            <v>156</v>
          </cell>
          <cell r="L42">
            <v>137</v>
          </cell>
          <cell r="M42">
            <v>183</v>
          </cell>
          <cell r="N42">
            <v>153</v>
          </cell>
          <cell r="O42">
            <v>177</v>
          </cell>
          <cell r="P42">
            <v>129</v>
          </cell>
          <cell r="Q42">
            <v>87</v>
          </cell>
          <cell r="R42">
            <v>39</v>
          </cell>
          <cell r="S42">
            <v>149</v>
          </cell>
          <cell r="T42">
            <v>70</v>
          </cell>
          <cell r="U42">
            <v>1409</v>
          </cell>
        </row>
        <row r="43">
          <cell r="H43" t="str">
            <v>105107-HOSPITAL VICUÑA</v>
          </cell>
          <cell r="I43">
            <v>36</v>
          </cell>
          <cell r="J43">
            <v>38</v>
          </cell>
          <cell r="K43">
            <v>38</v>
          </cell>
          <cell r="L43">
            <v>34</v>
          </cell>
          <cell r="M43">
            <v>31</v>
          </cell>
          <cell r="N43">
            <v>52</v>
          </cell>
          <cell r="O43">
            <v>38</v>
          </cell>
          <cell r="P43">
            <v>51</v>
          </cell>
          <cell r="Q43">
            <v>39</v>
          </cell>
          <cell r="R43"/>
          <cell r="S43">
            <v>147</v>
          </cell>
          <cell r="T43">
            <v>69</v>
          </cell>
          <cell r="U43">
            <v>573</v>
          </cell>
        </row>
        <row r="44">
          <cell r="H44" t="str">
            <v>105467-P.S.R. DIAGUITAS</v>
          </cell>
          <cell r="I44">
            <v>19</v>
          </cell>
          <cell r="J44">
            <v>5</v>
          </cell>
          <cell r="K44">
            <v>56</v>
          </cell>
          <cell r="L44">
            <v>45</v>
          </cell>
          <cell r="M44">
            <v>79</v>
          </cell>
          <cell r="N44">
            <v>58</v>
          </cell>
          <cell r="O44">
            <v>98</v>
          </cell>
          <cell r="P44">
            <v>45</v>
          </cell>
          <cell r="Q44">
            <v>30</v>
          </cell>
          <cell r="R44">
            <v>22</v>
          </cell>
          <cell r="S44">
            <v>1</v>
          </cell>
          <cell r="T44">
            <v>0</v>
          </cell>
          <cell r="U44">
            <v>458</v>
          </cell>
        </row>
        <row r="45">
          <cell r="H45" t="str">
            <v>105469-P.S.R. EL TAMBO</v>
          </cell>
          <cell r="I45">
            <v>5</v>
          </cell>
          <cell r="J45">
            <v>18</v>
          </cell>
          <cell r="K45">
            <v>56</v>
          </cell>
          <cell r="L45">
            <v>12</v>
          </cell>
          <cell r="M45">
            <v>29</v>
          </cell>
          <cell r="N45">
            <v>16</v>
          </cell>
          <cell r="O45">
            <v>21</v>
          </cell>
          <cell r="P45">
            <v>32</v>
          </cell>
          <cell r="Q45">
            <v>13</v>
          </cell>
          <cell r="R45">
            <v>14</v>
          </cell>
          <cell r="S45">
            <v>1</v>
          </cell>
          <cell r="T45">
            <v>1</v>
          </cell>
          <cell r="U45">
            <v>218</v>
          </cell>
        </row>
        <row r="46">
          <cell r="H46" t="str">
            <v>105502-P.S.R. CALINGASTA</v>
          </cell>
          <cell r="I46">
            <v>5</v>
          </cell>
          <cell r="J46">
            <v>3</v>
          </cell>
          <cell r="K46">
            <v>6</v>
          </cell>
          <cell r="L46">
            <v>46</v>
          </cell>
          <cell r="M46">
            <v>44</v>
          </cell>
          <cell r="N46">
            <v>27</v>
          </cell>
          <cell r="O46">
            <v>20</v>
          </cell>
          <cell r="P46">
            <v>1</v>
          </cell>
          <cell r="Q46">
            <v>5</v>
          </cell>
          <cell r="R46">
            <v>3</v>
          </cell>
          <cell r="S46">
            <v>0</v>
          </cell>
          <cell r="T46">
            <v>0</v>
          </cell>
          <cell r="U46">
            <v>160</v>
          </cell>
        </row>
        <row r="47">
          <cell r="H47" t="str">
            <v>04201-ILLAPEL</v>
          </cell>
          <cell r="I47">
            <v>53</v>
          </cell>
          <cell r="J47">
            <v>135</v>
          </cell>
          <cell r="K47">
            <v>78</v>
          </cell>
          <cell r="L47">
            <v>130</v>
          </cell>
          <cell r="M47">
            <v>88</v>
          </cell>
          <cell r="N47">
            <v>490</v>
          </cell>
          <cell r="O47">
            <v>166</v>
          </cell>
          <cell r="P47">
            <v>210</v>
          </cell>
          <cell r="Q47">
            <v>74</v>
          </cell>
          <cell r="R47">
            <v>212</v>
          </cell>
          <cell r="S47">
            <v>203</v>
          </cell>
          <cell r="T47">
            <v>178</v>
          </cell>
          <cell r="U47">
            <v>2017</v>
          </cell>
        </row>
        <row r="48">
          <cell r="H48" t="str">
            <v>105103-HOSPITAL ILLAPEL</v>
          </cell>
          <cell r="I48">
            <v>51</v>
          </cell>
          <cell r="J48">
            <v>71</v>
          </cell>
          <cell r="K48">
            <v>71</v>
          </cell>
          <cell r="L48">
            <v>24</v>
          </cell>
          <cell r="M48">
            <v>31</v>
          </cell>
          <cell r="N48">
            <v>31</v>
          </cell>
          <cell r="O48">
            <v>104</v>
          </cell>
          <cell r="P48">
            <v>91</v>
          </cell>
          <cell r="Q48">
            <v>31</v>
          </cell>
          <cell r="R48">
            <v>114</v>
          </cell>
          <cell r="S48">
            <v>92</v>
          </cell>
          <cell r="T48">
            <v>52</v>
          </cell>
          <cell r="U48">
            <v>763</v>
          </cell>
        </row>
        <row r="49">
          <cell r="H49" t="str">
            <v>105326-CESFAM SAN RAFAEL</v>
          </cell>
          <cell r="I49">
            <v>2</v>
          </cell>
          <cell r="J49">
            <v>41</v>
          </cell>
          <cell r="K49">
            <v>7</v>
          </cell>
          <cell r="L49">
            <v>85</v>
          </cell>
          <cell r="M49">
            <v>0</v>
          </cell>
          <cell r="N49">
            <v>101</v>
          </cell>
          <cell r="O49">
            <v>26</v>
          </cell>
          <cell r="P49">
            <v>51</v>
          </cell>
          <cell r="Q49">
            <v>32</v>
          </cell>
          <cell r="R49">
            <v>59</v>
          </cell>
          <cell r="S49">
            <v>31</v>
          </cell>
          <cell r="T49">
            <v>11</v>
          </cell>
          <cell r="U49">
            <v>446</v>
          </cell>
        </row>
        <row r="50">
          <cell r="H50" t="str">
            <v xml:space="preserve">105443-P.S.R. CARCAMO                   </v>
          </cell>
          <cell r="I50"/>
          <cell r="J50">
            <v>8</v>
          </cell>
          <cell r="K50"/>
          <cell r="L50">
            <v>5</v>
          </cell>
          <cell r="M50">
            <v>7</v>
          </cell>
          <cell r="N50">
            <v>14</v>
          </cell>
          <cell r="O50">
            <v>2</v>
          </cell>
          <cell r="P50">
            <v>9</v>
          </cell>
          <cell r="Q50">
            <v>0</v>
          </cell>
          <cell r="R50">
            <v>3</v>
          </cell>
          <cell r="S50">
            <v>3</v>
          </cell>
          <cell r="T50">
            <v>2</v>
          </cell>
          <cell r="U50">
            <v>53</v>
          </cell>
        </row>
        <row r="51">
          <cell r="H51" t="str">
            <v>105444-P.S.R. HUINTIL</v>
          </cell>
          <cell r="I51"/>
          <cell r="J51"/>
          <cell r="K51"/>
          <cell r="L51"/>
          <cell r="M51">
            <v>5</v>
          </cell>
          <cell r="N51">
            <v>5</v>
          </cell>
          <cell r="O51">
            <v>10</v>
          </cell>
          <cell r="P51"/>
          <cell r="Q51"/>
          <cell r="R51">
            <v>5</v>
          </cell>
          <cell r="S51"/>
          <cell r="T51"/>
          <cell r="U51">
            <v>25</v>
          </cell>
        </row>
        <row r="52">
          <cell r="H52" t="str">
            <v>105445-P.S.R. LIMAHUIDA</v>
          </cell>
          <cell r="I52"/>
          <cell r="J52">
            <v>0</v>
          </cell>
          <cell r="K52"/>
          <cell r="L52"/>
          <cell r="M52">
            <v>1</v>
          </cell>
          <cell r="N52">
            <v>16</v>
          </cell>
          <cell r="O52"/>
          <cell r="P52">
            <v>12</v>
          </cell>
          <cell r="Q52"/>
          <cell r="R52">
            <v>3</v>
          </cell>
          <cell r="S52"/>
          <cell r="T52">
            <v>2</v>
          </cell>
          <cell r="U52">
            <v>34</v>
          </cell>
        </row>
        <row r="53">
          <cell r="H53" t="str">
            <v>105446-P.S.R. MATANCILLA</v>
          </cell>
          <cell r="I53"/>
          <cell r="J53"/>
          <cell r="K53"/>
          <cell r="L53"/>
          <cell r="M53"/>
          <cell r="N53"/>
          <cell r="O53"/>
          <cell r="P53">
            <v>1</v>
          </cell>
          <cell r="Q53"/>
          <cell r="R53">
            <v>5</v>
          </cell>
          <cell r="S53"/>
          <cell r="T53">
            <v>1</v>
          </cell>
          <cell r="U53">
            <v>7</v>
          </cell>
        </row>
        <row r="54">
          <cell r="H54" t="str">
            <v>105447-P.S.R. PERALILLO</v>
          </cell>
          <cell r="I54"/>
          <cell r="J54">
            <v>1</v>
          </cell>
          <cell r="K54"/>
          <cell r="L54"/>
          <cell r="M54">
            <v>6</v>
          </cell>
          <cell r="N54">
            <v>7</v>
          </cell>
          <cell r="O54">
            <v>3</v>
          </cell>
          <cell r="P54"/>
          <cell r="Q54">
            <v>3</v>
          </cell>
          <cell r="R54">
            <v>0</v>
          </cell>
          <cell r="S54">
            <v>6</v>
          </cell>
          <cell r="T54"/>
          <cell r="U54">
            <v>26</v>
          </cell>
        </row>
        <row r="55">
          <cell r="H55" t="str">
            <v>105448-P.S.R. SANTA VIRGINIA</v>
          </cell>
          <cell r="I55"/>
          <cell r="J55"/>
          <cell r="K55"/>
          <cell r="L55"/>
          <cell r="M55"/>
          <cell r="N55">
            <v>2</v>
          </cell>
          <cell r="O55">
            <v>8</v>
          </cell>
          <cell r="P55"/>
          <cell r="Q55">
            <v>3</v>
          </cell>
          <cell r="R55">
            <v>2</v>
          </cell>
          <cell r="S55"/>
          <cell r="T55">
            <v>2</v>
          </cell>
          <cell r="U55">
            <v>17</v>
          </cell>
        </row>
        <row r="56">
          <cell r="H56" t="str">
            <v>105485-P.S.R. PLAN DE HORNOS</v>
          </cell>
          <cell r="I56"/>
          <cell r="J56"/>
          <cell r="K56"/>
          <cell r="L56"/>
          <cell r="M56">
            <v>20</v>
          </cell>
          <cell r="N56">
            <v>269</v>
          </cell>
          <cell r="O56">
            <v>7</v>
          </cell>
          <cell r="P56">
            <v>36</v>
          </cell>
          <cell r="Q56"/>
          <cell r="R56">
            <v>4</v>
          </cell>
          <cell r="S56">
            <v>69</v>
          </cell>
          <cell r="T56">
            <v>100</v>
          </cell>
          <cell r="U56">
            <v>505</v>
          </cell>
        </row>
        <row r="57">
          <cell r="H57" t="str">
            <v>105486-P.S.R. TUNGA SUR</v>
          </cell>
          <cell r="I57"/>
          <cell r="J57">
            <v>1</v>
          </cell>
          <cell r="K57"/>
          <cell r="L57"/>
          <cell r="M57">
            <v>1</v>
          </cell>
          <cell r="N57">
            <v>5</v>
          </cell>
          <cell r="O57"/>
          <cell r="P57"/>
          <cell r="Q57"/>
          <cell r="R57"/>
          <cell r="S57">
            <v>1</v>
          </cell>
          <cell r="T57"/>
          <cell r="U57">
            <v>8</v>
          </cell>
        </row>
        <row r="58">
          <cell r="H58" t="str">
            <v>105487-P.S.R. CAÑAS UNO</v>
          </cell>
          <cell r="I58"/>
          <cell r="J58">
            <v>13</v>
          </cell>
          <cell r="K58"/>
          <cell r="L58">
            <v>16</v>
          </cell>
          <cell r="M58">
            <v>12</v>
          </cell>
          <cell r="N58">
            <v>35</v>
          </cell>
          <cell r="O58">
            <v>5</v>
          </cell>
          <cell r="P58">
            <v>10</v>
          </cell>
          <cell r="Q58">
            <v>4</v>
          </cell>
          <cell r="R58">
            <v>16</v>
          </cell>
          <cell r="S58">
            <v>1</v>
          </cell>
          <cell r="T58">
            <v>8</v>
          </cell>
          <cell r="U58">
            <v>120</v>
          </cell>
        </row>
        <row r="59">
          <cell r="H59" t="str">
            <v>105496-P.S.R. PINTACURA SUR</v>
          </cell>
          <cell r="I59"/>
          <cell r="J59"/>
          <cell r="K59"/>
          <cell r="L59"/>
          <cell r="M59">
            <v>1</v>
          </cell>
          <cell r="N59">
            <v>1</v>
          </cell>
          <cell r="O59"/>
          <cell r="P59"/>
          <cell r="Q59">
            <v>1</v>
          </cell>
          <cell r="R59"/>
          <cell r="S59"/>
          <cell r="T59"/>
          <cell r="U59">
            <v>3</v>
          </cell>
        </row>
        <row r="60">
          <cell r="H60" t="str">
            <v>105504-P.S.R. SOCAVON</v>
          </cell>
          <cell r="I60"/>
          <cell r="J60"/>
          <cell r="K60"/>
          <cell r="L60"/>
          <cell r="M60">
            <v>4</v>
          </cell>
          <cell r="N60">
            <v>4</v>
          </cell>
          <cell r="O60">
            <v>1</v>
          </cell>
          <cell r="P60"/>
          <cell r="Q60"/>
          <cell r="R60">
            <v>1</v>
          </cell>
          <cell r="S60"/>
          <cell r="T60"/>
          <cell r="U60">
            <v>10</v>
          </cell>
        </row>
        <row r="61">
          <cell r="H61" t="str">
            <v>04202-CANELA</v>
          </cell>
          <cell r="I61">
            <v>23</v>
          </cell>
          <cell r="J61">
            <v>12</v>
          </cell>
          <cell r="K61">
            <v>5</v>
          </cell>
          <cell r="L61">
            <v>54</v>
          </cell>
          <cell r="M61">
            <v>63</v>
          </cell>
          <cell r="N61">
            <v>126</v>
          </cell>
          <cell r="O61">
            <v>124</v>
          </cell>
          <cell r="P61">
            <v>73</v>
          </cell>
          <cell r="Q61">
            <v>115</v>
          </cell>
          <cell r="R61">
            <v>124</v>
          </cell>
          <cell r="S61">
            <v>104</v>
          </cell>
          <cell r="T61">
            <v>130</v>
          </cell>
          <cell r="U61">
            <v>953</v>
          </cell>
        </row>
        <row r="62">
          <cell r="H62" t="str">
            <v>105309-CES. RURAL CANELA</v>
          </cell>
          <cell r="I62">
            <v>19</v>
          </cell>
          <cell r="J62">
            <v>11</v>
          </cell>
          <cell r="K62">
            <v>5</v>
          </cell>
          <cell r="L62">
            <v>54</v>
          </cell>
          <cell r="M62">
            <v>43</v>
          </cell>
          <cell r="N62">
            <v>86</v>
          </cell>
          <cell r="O62">
            <v>93</v>
          </cell>
          <cell r="P62">
            <v>57</v>
          </cell>
          <cell r="Q62">
            <v>88</v>
          </cell>
          <cell r="R62">
            <v>71</v>
          </cell>
          <cell r="S62">
            <v>52</v>
          </cell>
          <cell r="T62">
            <v>61</v>
          </cell>
          <cell r="U62">
            <v>640</v>
          </cell>
        </row>
        <row r="63">
          <cell r="H63" t="str">
            <v xml:space="preserve">105450-P.S.R. MINCHA NORTE            </v>
          </cell>
          <cell r="I63">
            <v>3</v>
          </cell>
          <cell r="J63">
            <v>1</v>
          </cell>
          <cell r="K63"/>
          <cell r="L63"/>
          <cell r="M63">
            <v>7</v>
          </cell>
          <cell r="N63">
            <v>20</v>
          </cell>
          <cell r="O63">
            <v>13</v>
          </cell>
          <cell r="P63">
            <v>4</v>
          </cell>
          <cell r="Q63">
            <v>10</v>
          </cell>
          <cell r="R63">
            <v>4</v>
          </cell>
          <cell r="S63">
            <v>23</v>
          </cell>
          <cell r="T63">
            <v>57</v>
          </cell>
          <cell r="U63">
            <v>142</v>
          </cell>
        </row>
        <row r="64">
          <cell r="H64" t="str">
            <v>105451-P.S.R. AGUA FRIA</v>
          </cell>
          <cell r="I64">
            <v>1</v>
          </cell>
          <cell r="J64"/>
          <cell r="K64"/>
          <cell r="L64"/>
          <cell r="M64"/>
          <cell r="N64"/>
          <cell r="O64">
            <v>12</v>
          </cell>
          <cell r="P64"/>
          <cell r="Q64">
            <v>6</v>
          </cell>
          <cell r="R64">
            <v>5</v>
          </cell>
          <cell r="S64">
            <v>2</v>
          </cell>
          <cell r="T64"/>
          <cell r="U64">
            <v>26</v>
          </cell>
        </row>
        <row r="65">
          <cell r="H65" t="str">
            <v>105482-P.S.R. CANELA ALTA</v>
          </cell>
          <cell r="I65"/>
          <cell r="J65"/>
          <cell r="K65"/>
          <cell r="L65"/>
          <cell r="M65">
            <v>4</v>
          </cell>
          <cell r="N65">
            <v>6</v>
          </cell>
          <cell r="O65">
            <v>0</v>
          </cell>
          <cell r="P65">
            <v>8</v>
          </cell>
          <cell r="Q65">
            <v>2</v>
          </cell>
          <cell r="R65">
            <v>4</v>
          </cell>
          <cell r="S65">
            <v>27</v>
          </cell>
          <cell r="T65">
            <v>7</v>
          </cell>
          <cell r="U65">
            <v>58</v>
          </cell>
        </row>
        <row r="66">
          <cell r="H66" t="str">
            <v>105483-P.S.R. LOS RULOS</v>
          </cell>
          <cell r="I66"/>
          <cell r="J66"/>
          <cell r="K66"/>
          <cell r="L66"/>
          <cell r="M66"/>
          <cell r="N66">
            <v>7</v>
          </cell>
          <cell r="O66"/>
          <cell r="P66">
            <v>4</v>
          </cell>
          <cell r="Q66"/>
          <cell r="R66">
            <v>16</v>
          </cell>
          <cell r="S66"/>
          <cell r="T66"/>
          <cell r="U66">
            <v>27</v>
          </cell>
        </row>
        <row r="67">
          <cell r="H67" t="str">
            <v>105484-P.S.R. HUENTELAUQUEN</v>
          </cell>
          <cell r="I67"/>
          <cell r="J67"/>
          <cell r="K67"/>
          <cell r="L67"/>
          <cell r="M67">
            <v>9</v>
          </cell>
          <cell r="N67">
            <v>7</v>
          </cell>
          <cell r="O67">
            <v>6</v>
          </cell>
          <cell r="P67"/>
          <cell r="Q67">
            <v>9</v>
          </cell>
          <cell r="R67">
            <v>24</v>
          </cell>
          <cell r="S67"/>
          <cell r="T67">
            <v>5</v>
          </cell>
          <cell r="U67">
            <v>60</v>
          </cell>
        </row>
        <row r="68">
          <cell r="H68" t="str">
            <v>04203-LOS VILOS</v>
          </cell>
          <cell r="I68">
            <v>21</v>
          </cell>
          <cell r="J68">
            <v>14</v>
          </cell>
          <cell r="K68">
            <v>59</v>
          </cell>
          <cell r="L68">
            <v>115</v>
          </cell>
          <cell r="M68">
            <v>128</v>
          </cell>
          <cell r="N68">
            <v>123</v>
          </cell>
          <cell r="O68">
            <v>97</v>
          </cell>
          <cell r="P68">
            <v>195</v>
          </cell>
          <cell r="Q68">
            <v>110</v>
          </cell>
          <cell r="R68">
            <v>167</v>
          </cell>
          <cell r="S68">
            <v>245</v>
          </cell>
          <cell r="T68">
            <v>154</v>
          </cell>
          <cell r="U68">
            <v>1428</v>
          </cell>
        </row>
        <row r="69">
          <cell r="H69" t="str">
            <v>105108-HOSPITAL LOS VILOS</v>
          </cell>
          <cell r="I69">
            <v>4</v>
          </cell>
          <cell r="J69">
            <v>8</v>
          </cell>
          <cell r="K69">
            <v>24</v>
          </cell>
          <cell r="L69">
            <v>56</v>
          </cell>
          <cell r="M69">
            <v>79</v>
          </cell>
          <cell r="N69">
            <v>87</v>
          </cell>
          <cell r="O69">
            <v>59</v>
          </cell>
          <cell r="P69">
            <v>148</v>
          </cell>
          <cell r="Q69">
            <v>84</v>
          </cell>
          <cell r="R69">
            <v>105</v>
          </cell>
          <cell r="S69">
            <v>200</v>
          </cell>
          <cell r="T69">
            <v>133</v>
          </cell>
          <cell r="U69">
            <v>987</v>
          </cell>
        </row>
        <row r="70">
          <cell r="H70" t="str">
            <v xml:space="preserve">105478-P.S.R. CAIMANES                   </v>
          </cell>
          <cell r="I70">
            <v>4</v>
          </cell>
          <cell r="J70">
            <v>3</v>
          </cell>
          <cell r="K70">
            <v>9</v>
          </cell>
          <cell r="L70">
            <v>33</v>
          </cell>
          <cell r="M70">
            <v>22</v>
          </cell>
          <cell r="N70">
            <v>20</v>
          </cell>
          <cell r="O70">
            <v>2</v>
          </cell>
          <cell r="P70">
            <v>6</v>
          </cell>
          <cell r="Q70">
            <v>11</v>
          </cell>
          <cell r="R70">
            <v>6</v>
          </cell>
          <cell r="S70">
            <v>4</v>
          </cell>
          <cell r="T70">
            <v>7</v>
          </cell>
          <cell r="U70">
            <v>127</v>
          </cell>
        </row>
        <row r="71">
          <cell r="H71" t="str">
            <v>105479-P.S.R. GUANGUALI</v>
          </cell>
          <cell r="I71">
            <v>2</v>
          </cell>
          <cell r="J71">
            <v>1</v>
          </cell>
          <cell r="K71">
            <v>4</v>
          </cell>
          <cell r="L71"/>
          <cell r="M71">
            <v>2</v>
          </cell>
          <cell r="N71">
            <v>2</v>
          </cell>
          <cell r="O71">
            <v>1</v>
          </cell>
          <cell r="P71">
            <v>2</v>
          </cell>
          <cell r="Q71">
            <v>1</v>
          </cell>
          <cell r="R71">
            <v>1</v>
          </cell>
          <cell r="S71"/>
          <cell r="T71"/>
          <cell r="U71">
            <v>16</v>
          </cell>
        </row>
        <row r="72">
          <cell r="H72" t="str">
            <v>105480-P.S.R. QUILIMARI</v>
          </cell>
          <cell r="I72"/>
          <cell r="J72"/>
          <cell r="K72">
            <v>17</v>
          </cell>
          <cell r="L72">
            <v>21</v>
          </cell>
          <cell r="M72">
            <v>24</v>
          </cell>
          <cell r="N72">
            <v>5</v>
          </cell>
          <cell r="O72">
            <v>28</v>
          </cell>
          <cell r="P72">
            <v>25</v>
          </cell>
          <cell r="Q72">
            <v>12</v>
          </cell>
          <cell r="R72">
            <v>43</v>
          </cell>
          <cell r="S72">
            <v>40</v>
          </cell>
          <cell r="T72">
            <v>11</v>
          </cell>
          <cell r="U72">
            <v>226</v>
          </cell>
        </row>
        <row r="73">
          <cell r="H73" t="str">
            <v>105481-P.S.R. TILAMA</v>
          </cell>
          <cell r="I73">
            <v>5</v>
          </cell>
          <cell r="J73"/>
          <cell r="K73">
            <v>2</v>
          </cell>
          <cell r="L73">
            <v>2</v>
          </cell>
          <cell r="M73"/>
          <cell r="N73">
            <v>3</v>
          </cell>
          <cell r="O73">
            <v>5</v>
          </cell>
          <cell r="P73">
            <v>1</v>
          </cell>
          <cell r="Q73"/>
          <cell r="R73"/>
          <cell r="S73">
            <v>1</v>
          </cell>
          <cell r="T73"/>
          <cell r="U73">
            <v>19</v>
          </cell>
        </row>
        <row r="74">
          <cell r="H74" t="str">
            <v>105511-P.S.R. LOS CONDORES</v>
          </cell>
          <cell r="I74">
            <v>6</v>
          </cell>
          <cell r="J74">
            <v>2</v>
          </cell>
          <cell r="K74">
            <v>3</v>
          </cell>
          <cell r="L74">
            <v>3</v>
          </cell>
          <cell r="M74">
            <v>1</v>
          </cell>
          <cell r="N74">
            <v>6</v>
          </cell>
          <cell r="O74">
            <v>2</v>
          </cell>
          <cell r="P74">
            <v>13</v>
          </cell>
          <cell r="Q74">
            <v>2</v>
          </cell>
          <cell r="R74">
            <v>12</v>
          </cell>
          <cell r="S74">
            <v>0</v>
          </cell>
          <cell r="T74">
            <v>3</v>
          </cell>
          <cell r="U74">
            <v>53</v>
          </cell>
        </row>
        <row r="75">
          <cell r="H75" t="str">
            <v>04204-SALAMANCA</v>
          </cell>
          <cell r="I75">
            <v>183</v>
          </cell>
          <cell r="J75">
            <v>104</v>
          </cell>
          <cell r="K75">
            <v>318</v>
          </cell>
          <cell r="L75">
            <v>324</v>
          </cell>
          <cell r="M75">
            <v>367</v>
          </cell>
          <cell r="N75">
            <v>366</v>
          </cell>
          <cell r="O75">
            <v>224</v>
          </cell>
          <cell r="P75">
            <v>482</v>
          </cell>
          <cell r="Q75">
            <v>172</v>
          </cell>
          <cell r="R75">
            <v>59</v>
          </cell>
          <cell r="S75">
            <v>101</v>
          </cell>
          <cell r="T75">
            <v>30</v>
          </cell>
          <cell r="U75">
            <v>2730</v>
          </cell>
        </row>
        <row r="76">
          <cell r="H76" t="str">
            <v>105104-HOSPITAL SALAMANCA</v>
          </cell>
          <cell r="I76">
            <v>63</v>
          </cell>
          <cell r="J76">
            <v>58</v>
          </cell>
          <cell r="K76">
            <v>106</v>
          </cell>
          <cell r="L76">
            <v>100</v>
          </cell>
          <cell r="M76">
            <v>143</v>
          </cell>
          <cell r="N76">
            <v>177</v>
          </cell>
          <cell r="O76">
            <v>92</v>
          </cell>
          <cell r="P76">
            <v>294</v>
          </cell>
          <cell r="Q76">
            <v>68</v>
          </cell>
          <cell r="R76">
            <v>44</v>
          </cell>
          <cell r="S76">
            <v>78</v>
          </cell>
          <cell r="T76">
            <v>19</v>
          </cell>
          <cell r="U76">
            <v>1242</v>
          </cell>
        </row>
        <row r="77">
          <cell r="H77" t="str">
            <v xml:space="preserve">105452-P.S.R. CUNCUMEN                 </v>
          </cell>
          <cell r="I77">
            <v>32</v>
          </cell>
          <cell r="J77">
            <v>13</v>
          </cell>
          <cell r="K77">
            <v>43</v>
          </cell>
          <cell r="L77">
            <v>58</v>
          </cell>
          <cell r="M77">
            <v>154</v>
          </cell>
          <cell r="N77">
            <v>16</v>
          </cell>
          <cell r="O77">
            <v>15</v>
          </cell>
          <cell r="P77">
            <v>57</v>
          </cell>
          <cell r="Q77">
            <v>38</v>
          </cell>
          <cell r="R77">
            <v>3</v>
          </cell>
          <cell r="S77">
            <v>2</v>
          </cell>
          <cell r="T77">
            <v>10</v>
          </cell>
          <cell r="U77">
            <v>441</v>
          </cell>
        </row>
        <row r="78">
          <cell r="H78" t="str">
            <v>105453-P.S.R. TRANQUILLA</v>
          </cell>
          <cell r="I78">
            <v>20</v>
          </cell>
          <cell r="J78"/>
          <cell r="K78">
            <v>45</v>
          </cell>
          <cell r="L78">
            <v>32</v>
          </cell>
          <cell r="M78">
            <v>25</v>
          </cell>
          <cell r="N78">
            <v>7</v>
          </cell>
          <cell r="O78">
            <v>39</v>
          </cell>
          <cell r="P78">
            <v>45</v>
          </cell>
          <cell r="Q78">
            <v>6</v>
          </cell>
          <cell r="R78">
            <v>1</v>
          </cell>
          <cell r="S78">
            <v>0</v>
          </cell>
          <cell r="T78">
            <v>1</v>
          </cell>
          <cell r="U78">
            <v>221</v>
          </cell>
        </row>
        <row r="79">
          <cell r="H79" t="str">
            <v>105454-P.S.R. CUNLAGUA</v>
          </cell>
          <cell r="I79"/>
          <cell r="J79"/>
          <cell r="K79"/>
          <cell r="L79">
            <v>1</v>
          </cell>
          <cell r="M79"/>
          <cell r="N79"/>
          <cell r="O79"/>
          <cell r="P79">
            <v>3</v>
          </cell>
          <cell r="Q79"/>
          <cell r="R79"/>
          <cell r="S79"/>
          <cell r="T79"/>
          <cell r="U79">
            <v>4</v>
          </cell>
        </row>
        <row r="80">
          <cell r="H80" t="str">
            <v>105455-P.S.R. CHILLEPIN</v>
          </cell>
          <cell r="I80">
            <v>3</v>
          </cell>
          <cell r="J80">
            <v>2</v>
          </cell>
          <cell r="K80">
            <v>71</v>
          </cell>
          <cell r="L80">
            <v>75</v>
          </cell>
          <cell r="M80"/>
          <cell r="N80">
            <v>39</v>
          </cell>
          <cell r="O80">
            <v>7</v>
          </cell>
          <cell r="P80">
            <v>12</v>
          </cell>
          <cell r="Q80">
            <v>2</v>
          </cell>
          <cell r="R80">
            <v>0</v>
          </cell>
          <cell r="S80">
            <v>2</v>
          </cell>
          <cell r="T80"/>
          <cell r="U80">
            <v>213</v>
          </cell>
        </row>
        <row r="81">
          <cell r="H81" t="str">
            <v>105456-P.S.R. LLIMPO</v>
          </cell>
          <cell r="I81">
            <v>3</v>
          </cell>
          <cell r="J81"/>
          <cell r="K81"/>
          <cell r="L81">
            <v>1</v>
          </cell>
          <cell r="M81">
            <v>2</v>
          </cell>
          <cell r="N81">
            <v>23</v>
          </cell>
          <cell r="O81">
            <v>5</v>
          </cell>
          <cell r="P81">
            <v>8</v>
          </cell>
          <cell r="Q81">
            <v>1</v>
          </cell>
          <cell r="R81">
            <v>1</v>
          </cell>
          <cell r="S81">
            <v>1</v>
          </cell>
          <cell r="T81"/>
          <cell r="U81">
            <v>45</v>
          </cell>
        </row>
        <row r="82">
          <cell r="H82" t="str">
            <v>105457-P.S.R. SAN AGUSTIN</v>
          </cell>
          <cell r="I82">
            <v>12</v>
          </cell>
          <cell r="J82">
            <v>2</v>
          </cell>
          <cell r="K82"/>
          <cell r="L82"/>
          <cell r="M82"/>
          <cell r="N82">
            <v>13</v>
          </cell>
          <cell r="O82">
            <v>3</v>
          </cell>
          <cell r="P82">
            <v>9</v>
          </cell>
          <cell r="Q82"/>
          <cell r="R82"/>
          <cell r="S82"/>
          <cell r="T82"/>
          <cell r="U82">
            <v>39</v>
          </cell>
        </row>
        <row r="83">
          <cell r="H83" t="str">
            <v>105458-P.S.R. TAHUINCO</v>
          </cell>
          <cell r="I83">
            <v>41</v>
          </cell>
          <cell r="J83">
            <v>14</v>
          </cell>
          <cell r="K83">
            <v>43</v>
          </cell>
          <cell r="L83">
            <v>44</v>
          </cell>
          <cell r="M83">
            <v>33</v>
          </cell>
          <cell r="N83">
            <v>15</v>
          </cell>
          <cell r="O83">
            <v>25</v>
          </cell>
          <cell r="P83">
            <v>38</v>
          </cell>
          <cell r="Q83">
            <v>34</v>
          </cell>
          <cell r="R83">
            <v>8</v>
          </cell>
          <cell r="S83">
            <v>0</v>
          </cell>
          <cell r="T83">
            <v>0</v>
          </cell>
          <cell r="U83">
            <v>295</v>
          </cell>
        </row>
        <row r="84">
          <cell r="H84" t="str">
            <v>105491-P.S.R. QUELEN BAJO</v>
          </cell>
          <cell r="I84">
            <v>1</v>
          </cell>
          <cell r="J84"/>
          <cell r="K84">
            <v>4</v>
          </cell>
          <cell r="L84">
            <v>5</v>
          </cell>
          <cell r="M84">
            <v>0</v>
          </cell>
          <cell r="N84">
            <v>46</v>
          </cell>
          <cell r="O84">
            <v>21</v>
          </cell>
          <cell r="P84">
            <v>1</v>
          </cell>
          <cell r="Q84">
            <v>14</v>
          </cell>
          <cell r="R84">
            <v>1</v>
          </cell>
          <cell r="S84"/>
          <cell r="T84"/>
          <cell r="U84">
            <v>93</v>
          </cell>
        </row>
        <row r="85">
          <cell r="H85" t="str">
            <v>105492-P.S.R. CAMISA</v>
          </cell>
          <cell r="I85">
            <v>3</v>
          </cell>
          <cell r="J85">
            <v>6</v>
          </cell>
          <cell r="K85">
            <v>0</v>
          </cell>
          <cell r="L85">
            <v>5</v>
          </cell>
          <cell r="M85">
            <v>6</v>
          </cell>
          <cell r="N85">
            <v>9</v>
          </cell>
          <cell r="O85">
            <v>1</v>
          </cell>
          <cell r="P85">
            <v>9</v>
          </cell>
          <cell r="Q85">
            <v>4</v>
          </cell>
          <cell r="R85"/>
          <cell r="S85">
            <v>0</v>
          </cell>
          <cell r="T85"/>
          <cell r="U85">
            <v>43</v>
          </cell>
        </row>
        <row r="86">
          <cell r="H86" t="str">
            <v>105501-P.S.R. ARBOLEDA GRANDE</v>
          </cell>
          <cell r="I86">
            <v>5</v>
          </cell>
          <cell r="J86">
            <v>9</v>
          </cell>
          <cell r="K86">
            <v>6</v>
          </cell>
          <cell r="L86">
            <v>3</v>
          </cell>
          <cell r="M86">
            <v>4</v>
          </cell>
          <cell r="N86">
            <v>21</v>
          </cell>
          <cell r="O86">
            <v>16</v>
          </cell>
          <cell r="P86">
            <v>6</v>
          </cell>
          <cell r="Q86">
            <v>5</v>
          </cell>
          <cell r="R86">
            <v>1</v>
          </cell>
          <cell r="S86">
            <v>18</v>
          </cell>
          <cell r="T86">
            <v>0</v>
          </cell>
          <cell r="U86">
            <v>94</v>
          </cell>
        </row>
        <row r="87">
          <cell r="H87" t="str">
            <v>04301-OVALLE</v>
          </cell>
          <cell r="I87">
            <v>452</v>
          </cell>
          <cell r="J87">
            <v>401</v>
          </cell>
          <cell r="K87">
            <v>686</v>
          </cell>
          <cell r="L87">
            <v>546</v>
          </cell>
          <cell r="M87">
            <v>654</v>
          </cell>
          <cell r="N87">
            <v>687</v>
          </cell>
          <cell r="O87">
            <v>641</v>
          </cell>
          <cell r="P87">
            <v>1283</v>
          </cell>
          <cell r="Q87">
            <v>616</v>
          </cell>
          <cell r="R87">
            <v>832</v>
          </cell>
          <cell r="S87">
            <v>672</v>
          </cell>
          <cell r="T87">
            <v>289</v>
          </cell>
          <cell r="U87">
            <v>7759</v>
          </cell>
        </row>
        <row r="88">
          <cell r="H88" t="str">
            <v>105315-CES. RURAL C. DE TAMAYA</v>
          </cell>
          <cell r="I88">
            <v>75</v>
          </cell>
          <cell r="J88">
            <v>59</v>
          </cell>
          <cell r="K88">
            <v>48</v>
          </cell>
          <cell r="L88">
            <v>53</v>
          </cell>
          <cell r="M88">
            <v>71</v>
          </cell>
          <cell r="N88">
            <v>61</v>
          </cell>
          <cell r="O88">
            <v>42</v>
          </cell>
          <cell r="P88">
            <v>62</v>
          </cell>
          <cell r="Q88">
            <v>30</v>
          </cell>
          <cell r="R88">
            <v>61</v>
          </cell>
          <cell r="S88">
            <v>17</v>
          </cell>
          <cell r="T88">
            <v>13</v>
          </cell>
          <cell r="U88">
            <v>592</v>
          </cell>
        </row>
        <row r="89">
          <cell r="H89" t="str">
            <v>105317-CES. JORGE JORDAN D.</v>
          </cell>
          <cell r="I89">
            <v>89</v>
          </cell>
          <cell r="J89">
            <v>65</v>
          </cell>
          <cell r="K89">
            <v>117</v>
          </cell>
          <cell r="L89">
            <v>123</v>
          </cell>
          <cell r="M89">
            <v>108</v>
          </cell>
          <cell r="N89">
            <v>145</v>
          </cell>
          <cell r="O89">
            <v>129</v>
          </cell>
          <cell r="P89">
            <v>200</v>
          </cell>
          <cell r="Q89">
            <v>91</v>
          </cell>
          <cell r="R89">
            <v>217</v>
          </cell>
          <cell r="S89">
            <v>206</v>
          </cell>
          <cell r="T89">
            <v>107</v>
          </cell>
          <cell r="U89">
            <v>1597</v>
          </cell>
        </row>
        <row r="90">
          <cell r="H90" t="str">
            <v>105322-CES. MARCOS MACUADA</v>
          </cell>
          <cell r="I90">
            <v>219</v>
          </cell>
          <cell r="J90">
            <v>177</v>
          </cell>
          <cell r="K90">
            <v>253</v>
          </cell>
          <cell r="L90">
            <v>169</v>
          </cell>
          <cell r="M90">
            <v>321</v>
          </cell>
          <cell r="N90">
            <v>319</v>
          </cell>
          <cell r="O90">
            <v>303</v>
          </cell>
          <cell r="P90">
            <v>796</v>
          </cell>
          <cell r="Q90">
            <v>258</v>
          </cell>
          <cell r="R90">
            <v>294</v>
          </cell>
          <cell r="S90">
            <v>282</v>
          </cell>
          <cell r="T90">
            <v>126</v>
          </cell>
          <cell r="U90">
            <v>3517</v>
          </cell>
        </row>
        <row r="91">
          <cell r="H91" t="str">
            <v>105324-CES. SOTAQUI</v>
          </cell>
          <cell r="I91">
            <v>13</v>
          </cell>
          <cell r="J91">
            <v>23</v>
          </cell>
          <cell r="K91">
            <v>45</v>
          </cell>
          <cell r="L91">
            <v>42</v>
          </cell>
          <cell r="M91">
            <v>37</v>
          </cell>
          <cell r="N91">
            <v>69</v>
          </cell>
          <cell r="O91">
            <v>50</v>
          </cell>
          <cell r="P91">
            <v>52</v>
          </cell>
          <cell r="Q91">
            <v>49</v>
          </cell>
          <cell r="R91">
            <v>38</v>
          </cell>
          <cell r="S91">
            <v>26</v>
          </cell>
          <cell r="T91">
            <v>0</v>
          </cell>
          <cell r="U91">
            <v>444</v>
          </cell>
        </row>
        <row r="92">
          <cell r="H92" t="str">
            <v>105415-P.S.R. BARRAZA</v>
          </cell>
          <cell r="I92"/>
          <cell r="J92">
            <v>7</v>
          </cell>
          <cell r="K92">
            <v>2</v>
          </cell>
          <cell r="L92">
            <v>3</v>
          </cell>
          <cell r="M92">
            <v>3</v>
          </cell>
          <cell r="N92">
            <v>6</v>
          </cell>
          <cell r="O92">
            <v>7</v>
          </cell>
          <cell r="P92">
            <v>1</v>
          </cell>
          <cell r="Q92">
            <v>1</v>
          </cell>
          <cell r="R92">
            <v>4</v>
          </cell>
          <cell r="S92">
            <v>10</v>
          </cell>
          <cell r="T92">
            <v>5</v>
          </cell>
          <cell r="U92">
            <v>49</v>
          </cell>
        </row>
        <row r="93">
          <cell r="H93" t="str">
            <v xml:space="preserve">105416-P.S.R. CAMARICO                  </v>
          </cell>
          <cell r="I93"/>
          <cell r="J93">
            <v>1</v>
          </cell>
          <cell r="K93">
            <v>45</v>
          </cell>
          <cell r="L93">
            <v>9</v>
          </cell>
          <cell r="M93">
            <v>1</v>
          </cell>
          <cell r="N93"/>
          <cell r="O93">
            <v>22</v>
          </cell>
          <cell r="P93">
            <v>10</v>
          </cell>
          <cell r="Q93">
            <v>29</v>
          </cell>
          <cell r="R93">
            <v>23</v>
          </cell>
          <cell r="S93">
            <v>8</v>
          </cell>
          <cell r="T93">
            <v>1</v>
          </cell>
          <cell r="U93">
            <v>149</v>
          </cell>
        </row>
        <row r="94">
          <cell r="H94" t="str">
            <v>105417-P.S.R. ALCONES BAJOS</v>
          </cell>
          <cell r="I94">
            <v>1</v>
          </cell>
          <cell r="J94">
            <v>1</v>
          </cell>
          <cell r="K94"/>
          <cell r="L94"/>
          <cell r="M94"/>
          <cell r="N94">
            <v>20</v>
          </cell>
          <cell r="O94">
            <v>27</v>
          </cell>
          <cell r="P94">
            <v>9</v>
          </cell>
          <cell r="Q94"/>
          <cell r="R94"/>
          <cell r="S94"/>
          <cell r="T94"/>
          <cell r="U94">
            <v>58</v>
          </cell>
        </row>
        <row r="95">
          <cell r="H95" t="str">
            <v>105419-P.S.R. LAS SOSSAS</v>
          </cell>
          <cell r="I95"/>
          <cell r="J95"/>
          <cell r="K95"/>
          <cell r="L95"/>
          <cell r="M95"/>
          <cell r="N95">
            <v>1</v>
          </cell>
          <cell r="O95">
            <v>3</v>
          </cell>
          <cell r="P95">
            <v>9</v>
          </cell>
          <cell r="Q95"/>
          <cell r="R95">
            <v>12</v>
          </cell>
          <cell r="S95"/>
          <cell r="T95"/>
          <cell r="U95">
            <v>25</v>
          </cell>
        </row>
        <row r="96">
          <cell r="H96" t="str">
            <v>105420-P.S.R. LIMARI</v>
          </cell>
          <cell r="I96">
            <v>2</v>
          </cell>
          <cell r="J96"/>
          <cell r="K96"/>
          <cell r="L96"/>
          <cell r="M96"/>
          <cell r="N96">
            <v>2</v>
          </cell>
          <cell r="O96">
            <v>3</v>
          </cell>
          <cell r="P96">
            <v>11</v>
          </cell>
          <cell r="Q96"/>
          <cell r="R96"/>
          <cell r="S96"/>
          <cell r="T96"/>
          <cell r="U96">
            <v>18</v>
          </cell>
        </row>
        <row r="97">
          <cell r="H97" t="str">
            <v>105422-P.S.R. HORNILLOS</v>
          </cell>
          <cell r="I97"/>
          <cell r="J97"/>
          <cell r="K97"/>
          <cell r="L97"/>
          <cell r="M97"/>
          <cell r="N97"/>
          <cell r="O97"/>
          <cell r="P97">
            <v>11</v>
          </cell>
          <cell r="Q97"/>
          <cell r="R97"/>
          <cell r="S97"/>
          <cell r="T97"/>
          <cell r="U97">
            <v>11</v>
          </cell>
        </row>
        <row r="98">
          <cell r="H98" t="str">
            <v>105437-P.S.R. CHALINGA</v>
          </cell>
          <cell r="I98"/>
          <cell r="J98"/>
          <cell r="K98"/>
          <cell r="L98"/>
          <cell r="M98"/>
          <cell r="N98"/>
          <cell r="O98"/>
          <cell r="P98">
            <v>22</v>
          </cell>
          <cell r="Q98"/>
          <cell r="R98"/>
          <cell r="S98"/>
          <cell r="T98">
            <v>0</v>
          </cell>
          <cell r="U98">
            <v>22</v>
          </cell>
        </row>
        <row r="99">
          <cell r="H99" t="str">
            <v>105439-P.S.R. CERRO BLANCO</v>
          </cell>
          <cell r="I99"/>
          <cell r="J99"/>
          <cell r="K99"/>
          <cell r="L99"/>
          <cell r="M99"/>
          <cell r="N99"/>
          <cell r="O99"/>
          <cell r="P99"/>
          <cell r="Q99"/>
          <cell r="R99">
            <v>8</v>
          </cell>
          <cell r="S99">
            <v>1</v>
          </cell>
          <cell r="T99"/>
          <cell r="U99">
            <v>9</v>
          </cell>
        </row>
        <row r="100">
          <cell r="H100" t="str">
            <v>105507-P.S.R. HUAMALATA</v>
          </cell>
          <cell r="I100"/>
          <cell r="J100">
            <v>5</v>
          </cell>
          <cell r="K100">
            <v>77</v>
          </cell>
          <cell r="L100">
            <v>33</v>
          </cell>
          <cell r="M100">
            <v>5</v>
          </cell>
          <cell r="N100"/>
          <cell r="O100"/>
          <cell r="P100"/>
          <cell r="Q100">
            <v>34</v>
          </cell>
          <cell r="R100">
            <v>14</v>
          </cell>
          <cell r="S100">
            <v>12</v>
          </cell>
          <cell r="T100">
            <v>1</v>
          </cell>
          <cell r="U100">
            <v>181</v>
          </cell>
        </row>
        <row r="101">
          <cell r="H101" t="str">
            <v>105510-P.S.R. RECOLETA</v>
          </cell>
          <cell r="I101"/>
          <cell r="J101"/>
          <cell r="K101"/>
          <cell r="L101">
            <v>12</v>
          </cell>
          <cell r="M101">
            <v>38</v>
          </cell>
          <cell r="N101">
            <v>10</v>
          </cell>
          <cell r="O101">
            <v>7</v>
          </cell>
          <cell r="P101">
            <v>5</v>
          </cell>
          <cell r="Q101"/>
          <cell r="R101">
            <v>9</v>
          </cell>
          <cell r="S101">
            <v>13</v>
          </cell>
          <cell r="T101"/>
          <cell r="U101">
            <v>94</v>
          </cell>
        </row>
        <row r="102">
          <cell r="H102" t="str">
            <v>105722-CECOF SAN JOSE DE LA DEHESA</v>
          </cell>
          <cell r="I102">
            <v>31</v>
          </cell>
          <cell r="J102">
            <v>26</v>
          </cell>
          <cell r="K102">
            <v>51</v>
          </cell>
          <cell r="L102">
            <v>46</v>
          </cell>
          <cell r="M102">
            <v>23</v>
          </cell>
          <cell r="N102">
            <v>22</v>
          </cell>
          <cell r="O102">
            <v>11</v>
          </cell>
          <cell r="P102">
            <v>26</v>
          </cell>
          <cell r="Q102">
            <v>58</v>
          </cell>
          <cell r="R102">
            <v>73</v>
          </cell>
          <cell r="S102">
            <v>19</v>
          </cell>
          <cell r="T102">
            <v>9</v>
          </cell>
          <cell r="U102">
            <v>395</v>
          </cell>
        </row>
        <row r="103">
          <cell r="H103" t="str">
            <v>105723-CECOF LIMARI</v>
          </cell>
          <cell r="I103"/>
          <cell r="J103">
            <v>13</v>
          </cell>
          <cell r="K103">
            <v>16</v>
          </cell>
          <cell r="L103">
            <v>19</v>
          </cell>
          <cell r="M103">
            <v>14</v>
          </cell>
          <cell r="N103">
            <v>12</v>
          </cell>
          <cell r="O103">
            <v>18</v>
          </cell>
          <cell r="P103">
            <v>36</v>
          </cell>
          <cell r="Q103">
            <v>13</v>
          </cell>
          <cell r="R103">
            <v>19</v>
          </cell>
          <cell r="S103">
            <v>22</v>
          </cell>
          <cell r="T103">
            <v>20</v>
          </cell>
          <cell r="U103">
            <v>202</v>
          </cell>
        </row>
        <row r="104">
          <cell r="H104" t="str">
            <v>200258-CECOF LOS COPIHUES</v>
          </cell>
          <cell r="I104">
            <v>22</v>
          </cell>
          <cell r="J104">
            <v>24</v>
          </cell>
          <cell r="K104">
            <v>32</v>
          </cell>
          <cell r="L104">
            <v>37</v>
          </cell>
          <cell r="M104">
            <v>33</v>
          </cell>
          <cell r="N104">
            <v>20</v>
          </cell>
          <cell r="O104">
            <v>19</v>
          </cell>
          <cell r="P104">
            <v>33</v>
          </cell>
          <cell r="Q104">
            <v>35</v>
          </cell>
          <cell r="R104">
            <v>20</v>
          </cell>
          <cell r="S104">
            <v>23</v>
          </cell>
          <cell r="T104">
            <v>6</v>
          </cell>
          <cell r="U104">
            <v>304</v>
          </cell>
        </row>
        <row r="105">
          <cell r="H105" t="str">
            <v>200367-CECOF COLONIA LIMARÍ</v>
          </cell>
          <cell r="I105"/>
          <cell r="J105"/>
          <cell r="K105"/>
          <cell r="L105"/>
          <cell r="M105"/>
          <cell r="N105"/>
          <cell r="O105"/>
          <cell r="P105"/>
          <cell r="Q105">
            <v>18</v>
          </cell>
          <cell r="R105">
            <v>40</v>
          </cell>
          <cell r="S105">
            <v>33</v>
          </cell>
          <cell r="T105">
            <v>1</v>
          </cell>
          <cell r="U105">
            <v>92</v>
          </cell>
        </row>
        <row r="106">
          <cell r="H106" t="str">
            <v>04302-COMBARBALÁ</v>
          </cell>
          <cell r="I106">
            <v>67</v>
          </cell>
          <cell r="J106">
            <v>40</v>
          </cell>
          <cell r="K106">
            <v>65</v>
          </cell>
          <cell r="L106">
            <v>51</v>
          </cell>
          <cell r="M106">
            <v>98</v>
          </cell>
          <cell r="N106">
            <v>93</v>
          </cell>
          <cell r="O106">
            <v>50</v>
          </cell>
          <cell r="P106">
            <v>140</v>
          </cell>
          <cell r="Q106">
            <v>38</v>
          </cell>
          <cell r="R106">
            <v>57</v>
          </cell>
          <cell r="S106">
            <v>57</v>
          </cell>
          <cell r="T106">
            <v>39</v>
          </cell>
          <cell r="U106">
            <v>795</v>
          </cell>
        </row>
        <row r="107">
          <cell r="H107" t="str">
            <v>105105-HOSPITAL COMBARBALA</v>
          </cell>
          <cell r="I107">
            <v>12</v>
          </cell>
          <cell r="J107">
            <v>17</v>
          </cell>
          <cell r="K107">
            <v>30</v>
          </cell>
          <cell r="L107">
            <v>9</v>
          </cell>
          <cell r="M107">
            <v>43</v>
          </cell>
          <cell r="N107">
            <v>28</v>
          </cell>
          <cell r="O107">
            <v>28</v>
          </cell>
          <cell r="P107">
            <v>112</v>
          </cell>
          <cell r="Q107">
            <v>38</v>
          </cell>
          <cell r="R107">
            <v>48</v>
          </cell>
          <cell r="S107">
            <v>55</v>
          </cell>
          <cell r="T107">
            <v>30</v>
          </cell>
          <cell r="U107">
            <v>450</v>
          </cell>
        </row>
        <row r="108">
          <cell r="H108" t="str">
            <v>105434-P.S.R. SAN MARCOS</v>
          </cell>
          <cell r="I108"/>
          <cell r="J108"/>
          <cell r="K108"/>
          <cell r="L108"/>
          <cell r="M108"/>
          <cell r="N108"/>
          <cell r="O108"/>
          <cell r="P108">
            <v>10</v>
          </cell>
          <cell r="Q108"/>
          <cell r="R108">
            <v>9</v>
          </cell>
          <cell r="S108"/>
          <cell r="T108"/>
          <cell r="U108">
            <v>19</v>
          </cell>
        </row>
        <row r="109">
          <cell r="H109" t="str">
            <v>105441-P.S.R. MANQUEHUA</v>
          </cell>
          <cell r="I109"/>
          <cell r="J109"/>
          <cell r="K109">
            <v>11</v>
          </cell>
          <cell r="L109">
            <v>7</v>
          </cell>
          <cell r="M109">
            <v>19</v>
          </cell>
          <cell r="N109"/>
          <cell r="O109"/>
          <cell r="P109"/>
          <cell r="Q109"/>
          <cell r="R109"/>
          <cell r="S109"/>
          <cell r="T109"/>
          <cell r="U109">
            <v>37</v>
          </cell>
        </row>
        <row r="110">
          <cell r="H110" t="str">
            <v xml:space="preserve">105459-P.S.R. BARRANCAS                </v>
          </cell>
          <cell r="I110"/>
          <cell r="J110"/>
          <cell r="K110"/>
          <cell r="L110"/>
          <cell r="M110"/>
          <cell r="N110">
            <v>17</v>
          </cell>
          <cell r="O110">
            <v>15</v>
          </cell>
          <cell r="P110">
            <v>0</v>
          </cell>
          <cell r="Q110"/>
          <cell r="R110"/>
          <cell r="S110"/>
          <cell r="T110"/>
          <cell r="U110">
            <v>32</v>
          </cell>
        </row>
        <row r="111">
          <cell r="H111" t="str">
            <v>105460-P.S.R. COGOTI 18</v>
          </cell>
          <cell r="I111"/>
          <cell r="J111"/>
          <cell r="K111"/>
          <cell r="L111">
            <v>35</v>
          </cell>
          <cell r="M111">
            <v>36</v>
          </cell>
          <cell r="N111"/>
          <cell r="O111"/>
          <cell r="P111"/>
          <cell r="Q111"/>
          <cell r="R111"/>
          <cell r="S111">
            <v>2</v>
          </cell>
          <cell r="T111">
            <v>2</v>
          </cell>
          <cell r="U111">
            <v>75</v>
          </cell>
        </row>
        <row r="112">
          <cell r="H112" t="str">
            <v>105461-P.S.R. EL HUACHO</v>
          </cell>
          <cell r="I112">
            <v>18</v>
          </cell>
          <cell r="J112"/>
          <cell r="K112"/>
          <cell r="L112"/>
          <cell r="M112"/>
          <cell r="N112"/>
          <cell r="O112"/>
          <cell r="P112"/>
          <cell r="Q112"/>
          <cell r="R112"/>
          <cell r="S112"/>
          <cell r="T112"/>
          <cell r="U112">
            <v>18</v>
          </cell>
        </row>
        <row r="113">
          <cell r="H113" t="str">
            <v>105462-P.S.R. EL SAUCE</v>
          </cell>
          <cell r="I113"/>
          <cell r="J113"/>
          <cell r="K113"/>
          <cell r="L113"/>
          <cell r="M113"/>
          <cell r="N113"/>
          <cell r="O113"/>
          <cell r="P113">
            <v>18</v>
          </cell>
          <cell r="Q113"/>
          <cell r="R113"/>
          <cell r="S113"/>
          <cell r="T113"/>
          <cell r="U113">
            <v>18</v>
          </cell>
        </row>
        <row r="114">
          <cell r="H114" t="str">
            <v>105463-P.S.R. QUILITAPIA</v>
          </cell>
          <cell r="I114"/>
          <cell r="J114"/>
          <cell r="K114"/>
          <cell r="L114"/>
          <cell r="M114"/>
          <cell r="N114">
            <v>48</v>
          </cell>
          <cell r="O114">
            <v>7</v>
          </cell>
          <cell r="P114"/>
          <cell r="Q114"/>
          <cell r="R114"/>
          <cell r="S114"/>
          <cell r="T114"/>
          <cell r="U114">
            <v>55</v>
          </cell>
        </row>
        <row r="115">
          <cell r="H115" t="str">
            <v>105464-P.S.R. LA LIGUA</v>
          </cell>
          <cell r="I115"/>
          <cell r="J115">
            <v>20</v>
          </cell>
          <cell r="K115">
            <v>21</v>
          </cell>
          <cell r="L115"/>
          <cell r="M115"/>
          <cell r="N115">
            <v>0</v>
          </cell>
          <cell r="O115"/>
          <cell r="P115"/>
          <cell r="Q115"/>
          <cell r="R115"/>
          <cell r="S115"/>
          <cell r="T115"/>
          <cell r="U115">
            <v>41</v>
          </cell>
        </row>
        <row r="116">
          <cell r="H116" t="str">
            <v>105465-P.S.R. RAMADILLA</v>
          </cell>
          <cell r="I116">
            <v>26</v>
          </cell>
          <cell r="J116"/>
          <cell r="K116">
            <v>3</v>
          </cell>
          <cell r="L116"/>
          <cell r="M116"/>
          <cell r="N116"/>
          <cell r="O116"/>
          <cell r="P116">
            <v>0</v>
          </cell>
          <cell r="Q116"/>
          <cell r="R116"/>
          <cell r="S116"/>
          <cell r="T116"/>
          <cell r="U116">
            <v>29</v>
          </cell>
        </row>
        <row r="117">
          <cell r="H117" t="str">
            <v>105466-P.S.R. VALLE HERMOSO</v>
          </cell>
          <cell r="I117">
            <v>11</v>
          </cell>
          <cell r="J117">
            <v>3</v>
          </cell>
          <cell r="K117"/>
          <cell r="L117"/>
          <cell r="M117"/>
          <cell r="N117"/>
          <cell r="O117"/>
          <cell r="P117"/>
          <cell r="Q117"/>
          <cell r="R117"/>
          <cell r="S117"/>
          <cell r="T117"/>
          <cell r="U117">
            <v>14</v>
          </cell>
        </row>
        <row r="118">
          <cell r="H118" t="str">
            <v>105490-P.S.R. EL DURAZNO</v>
          </cell>
          <cell r="I118"/>
          <cell r="J118"/>
          <cell r="K118"/>
          <cell r="L118"/>
          <cell r="M118"/>
          <cell r="N118"/>
          <cell r="O118"/>
          <cell r="P118"/>
          <cell r="Q118"/>
          <cell r="R118"/>
          <cell r="S118"/>
          <cell r="T118">
            <v>7</v>
          </cell>
          <cell r="U118">
            <v>7</v>
          </cell>
        </row>
        <row r="119">
          <cell r="H119" t="str">
            <v>04304-MONTE PATRIA</v>
          </cell>
          <cell r="I119">
            <v>129</v>
          </cell>
          <cell r="J119">
            <v>98</v>
          </cell>
          <cell r="K119">
            <v>256</v>
          </cell>
          <cell r="L119">
            <v>148</v>
          </cell>
          <cell r="M119">
            <v>210</v>
          </cell>
          <cell r="N119">
            <v>265</v>
          </cell>
          <cell r="O119">
            <v>179</v>
          </cell>
          <cell r="P119">
            <v>200</v>
          </cell>
          <cell r="Q119">
            <v>134</v>
          </cell>
          <cell r="R119">
            <v>117</v>
          </cell>
          <cell r="S119">
            <v>166</v>
          </cell>
          <cell r="T119">
            <v>199</v>
          </cell>
          <cell r="U119">
            <v>2101</v>
          </cell>
        </row>
        <row r="120">
          <cell r="H120" t="str">
            <v>105307-CES. RURAL MONTE PATRIA</v>
          </cell>
          <cell r="I120">
            <v>22</v>
          </cell>
          <cell r="J120">
            <v>50</v>
          </cell>
          <cell r="K120">
            <v>75</v>
          </cell>
          <cell r="L120">
            <v>34</v>
          </cell>
          <cell r="M120">
            <v>77</v>
          </cell>
          <cell r="N120">
            <v>137</v>
          </cell>
          <cell r="O120">
            <v>77</v>
          </cell>
          <cell r="P120">
            <v>137</v>
          </cell>
          <cell r="Q120">
            <v>60</v>
          </cell>
          <cell r="R120">
            <v>56</v>
          </cell>
          <cell r="S120">
            <v>88</v>
          </cell>
          <cell r="T120">
            <v>71</v>
          </cell>
          <cell r="U120">
            <v>884</v>
          </cell>
        </row>
        <row r="121">
          <cell r="H121" t="str">
            <v>105311-CES. RURAL CHAÑARAL ALTO</v>
          </cell>
          <cell r="I121">
            <v>12</v>
          </cell>
          <cell r="J121">
            <v>14</v>
          </cell>
          <cell r="K121">
            <v>95</v>
          </cell>
          <cell r="L121">
            <v>6</v>
          </cell>
          <cell r="M121">
            <v>22</v>
          </cell>
          <cell r="N121">
            <v>51</v>
          </cell>
          <cell r="O121">
            <v>55</v>
          </cell>
          <cell r="P121">
            <v>13</v>
          </cell>
          <cell r="Q121">
            <v>22</v>
          </cell>
          <cell r="R121">
            <v>4</v>
          </cell>
          <cell r="S121">
            <v>40</v>
          </cell>
          <cell r="T121">
            <v>40</v>
          </cell>
          <cell r="U121">
            <v>374</v>
          </cell>
        </row>
        <row r="122">
          <cell r="H122" t="str">
            <v>105312-CES. RURAL CAREN</v>
          </cell>
          <cell r="I122"/>
          <cell r="J122"/>
          <cell r="K122">
            <v>8</v>
          </cell>
          <cell r="L122">
            <v>6</v>
          </cell>
          <cell r="M122">
            <v>15</v>
          </cell>
          <cell r="N122">
            <v>31</v>
          </cell>
          <cell r="O122">
            <v>15</v>
          </cell>
          <cell r="P122">
            <v>11</v>
          </cell>
          <cell r="Q122">
            <v>7</v>
          </cell>
          <cell r="R122">
            <v>21</v>
          </cell>
          <cell r="S122">
            <v>10</v>
          </cell>
          <cell r="T122">
            <v>16</v>
          </cell>
          <cell r="U122">
            <v>140</v>
          </cell>
        </row>
        <row r="123">
          <cell r="H123" t="str">
            <v>105318-CES. RURAL EL PALQUI</v>
          </cell>
          <cell r="I123">
            <v>93</v>
          </cell>
          <cell r="J123">
            <v>34</v>
          </cell>
          <cell r="K123">
            <v>66</v>
          </cell>
          <cell r="L123">
            <v>86</v>
          </cell>
          <cell r="M123">
            <v>86</v>
          </cell>
          <cell r="N123">
            <v>33</v>
          </cell>
          <cell r="O123">
            <v>25</v>
          </cell>
          <cell r="P123">
            <v>32</v>
          </cell>
          <cell r="Q123">
            <v>36</v>
          </cell>
          <cell r="R123">
            <v>18</v>
          </cell>
          <cell r="S123">
            <v>16</v>
          </cell>
          <cell r="T123">
            <v>44</v>
          </cell>
          <cell r="U123">
            <v>569</v>
          </cell>
        </row>
        <row r="124">
          <cell r="H124" t="str">
            <v>105427-P.S.R. HACIENDA VALDIVIA</v>
          </cell>
          <cell r="I124">
            <v>2</v>
          </cell>
          <cell r="J124"/>
          <cell r="K124">
            <v>1</v>
          </cell>
          <cell r="L124">
            <v>2</v>
          </cell>
          <cell r="M124"/>
          <cell r="N124">
            <v>1</v>
          </cell>
          <cell r="O124"/>
          <cell r="P124"/>
          <cell r="Q124"/>
          <cell r="R124"/>
          <cell r="S124"/>
          <cell r="T124">
            <v>3</v>
          </cell>
          <cell r="U124">
            <v>9</v>
          </cell>
        </row>
        <row r="125">
          <cell r="H125" t="str">
            <v>105428-P.S.R. HUATULAME</v>
          </cell>
          <cell r="I125"/>
          <cell r="J125"/>
          <cell r="K125"/>
          <cell r="L125"/>
          <cell r="M125">
            <v>2</v>
          </cell>
          <cell r="N125"/>
          <cell r="O125"/>
          <cell r="P125"/>
          <cell r="Q125">
            <v>2</v>
          </cell>
          <cell r="R125"/>
          <cell r="S125"/>
          <cell r="T125"/>
          <cell r="U125">
            <v>4</v>
          </cell>
        </row>
        <row r="126">
          <cell r="H126" t="str">
            <v>105430-P.S.R. MIALQUI</v>
          </cell>
          <cell r="I126"/>
          <cell r="J126"/>
          <cell r="K126"/>
          <cell r="L126"/>
          <cell r="M126"/>
          <cell r="N126"/>
          <cell r="O126">
            <v>2</v>
          </cell>
          <cell r="P126"/>
          <cell r="Q126"/>
          <cell r="R126"/>
          <cell r="S126"/>
          <cell r="T126"/>
          <cell r="U126">
            <v>2</v>
          </cell>
        </row>
        <row r="127">
          <cell r="H127" t="str">
            <v>105431-P.S.R. PEDREGAL</v>
          </cell>
          <cell r="I127"/>
          <cell r="J127"/>
          <cell r="K127"/>
          <cell r="L127">
            <v>1</v>
          </cell>
          <cell r="M127">
            <v>3</v>
          </cell>
          <cell r="N127">
            <v>6</v>
          </cell>
          <cell r="O127">
            <v>3</v>
          </cell>
          <cell r="P127"/>
          <cell r="Q127"/>
          <cell r="R127">
            <v>2</v>
          </cell>
          <cell r="S127">
            <v>1</v>
          </cell>
          <cell r="T127">
            <v>12</v>
          </cell>
          <cell r="U127">
            <v>28</v>
          </cell>
        </row>
        <row r="128">
          <cell r="H128" t="str">
            <v>105432-P.S.R. RAPEL</v>
          </cell>
          <cell r="I128"/>
          <cell r="J128"/>
          <cell r="K128">
            <v>3</v>
          </cell>
          <cell r="L128"/>
          <cell r="M128">
            <v>1</v>
          </cell>
          <cell r="N128">
            <v>2</v>
          </cell>
          <cell r="O128"/>
          <cell r="P128">
            <v>6</v>
          </cell>
          <cell r="Q128"/>
          <cell r="R128">
            <v>4</v>
          </cell>
          <cell r="S128"/>
          <cell r="T128"/>
          <cell r="U128">
            <v>16</v>
          </cell>
        </row>
        <row r="129">
          <cell r="H129" t="str">
            <v>105435-P.S.R. TULAHUEN</v>
          </cell>
          <cell r="I129"/>
          <cell r="J129"/>
          <cell r="K129">
            <v>8</v>
          </cell>
          <cell r="L129">
            <v>10</v>
          </cell>
          <cell r="M129"/>
          <cell r="N129"/>
          <cell r="O129"/>
          <cell r="P129"/>
          <cell r="Q129"/>
          <cell r="R129">
            <v>11</v>
          </cell>
          <cell r="S129">
            <v>5</v>
          </cell>
          <cell r="T129">
            <v>9</v>
          </cell>
          <cell r="U129">
            <v>43</v>
          </cell>
        </row>
        <row r="130">
          <cell r="H130" t="str">
            <v>105436-P.S.R. EL MAITEN</v>
          </cell>
          <cell r="I130"/>
          <cell r="J130"/>
          <cell r="K130"/>
          <cell r="L130"/>
          <cell r="M130">
            <v>4</v>
          </cell>
          <cell r="N130">
            <v>1</v>
          </cell>
          <cell r="O130">
            <v>2</v>
          </cell>
          <cell r="P130"/>
          <cell r="Q130">
            <v>0</v>
          </cell>
          <cell r="R130">
            <v>1</v>
          </cell>
          <cell r="S130">
            <v>6</v>
          </cell>
          <cell r="T130">
            <v>2</v>
          </cell>
          <cell r="U130">
            <v>16</v>
          </cell>
        </row>
        <row r="131">
          <cell r="H131" t="str">
            <v>105489-P.S.R. RAMADAS DE TULAHUEN</v>
          </cell>
          <cell r="I131"/>
          <cell r="J131"/>
          <cell r="K131"/>
          <cell r="L131">
            <v>3</v>
          </cell>
          <cell r="M131"/>
          <cell r="N131">
            <v>3</v>
          </cell>
          <cell r="O131"/>
          <cell r="P131">
            <v>1</v>
          </cell>
          <cell r="Q131">
            <v>7</v>
          </cell>
          <cell r="R131"/>
          <cell r="S131"/>
          <cell r="T131">
            <v>2</v>
          </cell>
          <cell r="U131">
            <v>16</v>
          </cell>
        </row>
        <row r="132">
          <cell r="H132" t="str">
            <v>04304-PUNITAQUI</v>
          </cell>
          <cell r="I132">
            <v>19</v>
          </cell>
          <cell r="J132">
            <v>31</v>
          </cell>
          <cell r="K132">
            <v>100</v>
          </cell>
          <cell r="L132">
            <v>21</v>
          </cell>
          <cell r="M132">
            <v>54</v>
          </cell>
          <cell r="N132">
            <v>64</v>
          </cell>
          <cell r="O132">
            <v>166</v>
          </cell>
          <cell r="P132">
            <v>66</v>
          </cell>
          <cell r="Q132">
            <v>52</v>
          </cell>
          <cell r="R132">
            <v>91</v>
          </cell>
          <cell r="S132">
            <v>101</v>
          </cell>
          <cell r="T132">
            <v>73</v>
          </cell>
          <cell r="U132">
            <v>838</v>
          </cell>
        </row>
        <row r="133">
          <cell r="H133" t="str">
            <v>105308-CES. RURAL PUNITAQUI</v>
          </cell>
          <cell r="I133">
            <v>19</v>
          </cell>
          <cell r="J133">
            <v>31</v>
          </cell>
          <cell r="K133">
            <v>99</v>
          </cell>
          <cell r="L133">
            <v>21</v>
          </cell>
          <cell r="M133">
            <v>54</v>
          </cell>
          <cell r="N133">
            <v>64</v>
          </cell>
          <cell r="O133">
            <v>166</v>
          </cell>
          <cell r="P133">
            <v>66</v>
          </cell>
          <cell r="Q133">
            <v>52</v>
          </cell>
          <cell r="R133">
            <v>91</v>
          </cell>
          <cell r="S133">
            <v>101</v>
          </cell>
          <cell r="T133">
            <v>73</v>
          </cell>
          <cell r="U133">
            <v>837</v>
          </cell>
        </row>
        <row r="134">
          <cell r="H134" t="str">
            <v xml:space="preserve">105508-P.S.R. EL PARRAL DE QUILES  </v>
          </cell>
          <cell r="I134"/>
          <cell r="J134"/>
          <cell r="K134">
            <v>1</v>
          </cell>
          <cell r="L134"/>
          <cell r="M134"/>
          <cell r="N134"/>
          <cell r="O134"/>
          <cell r="P134"/>
          <cell r="Q134"/>
          <cell r="R134"/>
          <cell r="S134"/>
          <cell r="T134"/>
          <cell r="U134">
            <v>1</v>
          </cell>
        </row>
        <row r="135">
          <cell r="H135" t="str">
            <v>04305-RIO HURTADO</v>
          </cell>
          <cell r="I135">
            <v>9</v>
          </cell>
          <cell r="J135">
            <v>11</v>
          </cell>
          <cell r="K135">
            <v>22</v>
          </cell>
          <cell r="L135">
            <v>33</v>
          </cell>
          <cell r="M135">
            <v>27</v>
          </cell>
          <cell r="N135">
            <v>76</v>
          </cell>
          <cell r="O135">
            <v>40</v>
          </cell>
          <cell r="P135">
            <v>49</v>
          </cell>
          <cell r="Q135">
            <v>38</v>
          </cell>
          <cell r="R135">
            <v>26</v>
          </cell>
          <cell r="S135">
            <v>52</v>
          </cell>
          <cell r="T135">
            <v>14</v>
          </cell>
          <cell r="U135">
            <v>397</v>
          </cell>
        </row>
        <row r="136">
          <cell r="H136" t="str">
            <v>105310-CES. RURAL PICHASCA</v>
          </cell>
          <cell r="I136">
            <v>3</v>
          </cell>
          <cell r="J136">
            <v>1</v>
          </cell>
          <cell r="K136">
            <v>2</v>
          </cell>
          <cell r="L136">
            <v>2</v>
          </cell>
          <cell r="M136">
            <v>20</v>
          </cell>
          <cell r="N136">
            <v>44</v>
          </cell>
          <cell r="O136">
            <v>17</v>
          </cell>
          <cell r="P136">
            <v>14</v>
          </cell>
          <cell r="Q136">
            <v>20</v>
          </cell>
          <cell r="R136">
            <v>21</v>
          </cell>
          <cell r="S136">
            <v>45</v>
          </cell>
          <cell r="T136">
            <v>12</v>
          </cell>
          <cell r="U136">
            <v>201</v>
          </cell>
        </row>
        <row r="137">
          <cell r="H137" t="str">
            <v>105409-P.S.R. EL CHAÑAR</v>
          </cell>
          <cell r="I137"/>
          <cell r="J137"/>
          <cell r="K137">
            <v>4</v>
          </cell>
          <cell r="L137">
            <v>3</v>
          </cell>
          <cell r="M137"/>
          <cell r="N137"/>
          <cell r="O137"/>
          <cell r="P137">
            <v>1</v>
          </cell>
          <cell r="Q137">
            <v>3</v>
          </cell>
          <cell r="R137"/>
          <cell r="S137"/>
          <cell r="T137"/>
          <cell r="U137">
            <v>11</v>
          </cell>
        </row>
        <row r="138">
          <cell r="H138" t="str">
            <v>105410-P.S.R. HURTADO</v>
          </cell>
          <cell r="I138">
            <v>1</v>
          </cell>
          <cell r="J138"/>
          <cell r="K138">
            <v>3</v>
          </cell>
          <cell r="L138">
            <v>11</v>
          </cell>
          <cell r="M138">
            <v>5</v>
          </cell>
          <cell r="N138">
            <v>8</v>
          </cell>
          <cell r="O138">
            <v>16</v>
          </cell>
          <cell r="P138">
            <v>21</v>
          </cell>
          <cell r="Q138">
            <v>2</v>
          </cell>
          <cell r="R138">
            <v>2</v>
          </cell>
          <cell r="S138">
            <v>1</v>
          </cell>
          <cell r="T138"/>
          <cell r="U138">
            <v>70</v>
          </cell>
        </row>
        <row r="139">
          <cell r="H139" t="str">
            <v>105411-P.S.R. LAS BREAS</v>
          </cell>
          <cell r="I139">
            <v>2</v>
          </cell>
          <cell r="J139"/>
          <cell r="K139"/>
          <cell r="L139"/>
          <cell r="M139">
            <v>1</v>
          </cell>
          <cell r="N139">
            <v>1</v>
          </cell>
          <cell r="O139">
            <v>4</v>
          </cell>
          <cell r="P139">
            <v>1</v>
          </cell>
          <cell r="Q139"/>
          <cell r="R139"/>
          <cell r="S139"/>
          <cell r="T139">
            <v>0</v>
          </cell>
          <cell r="U139">
            <v>9</v>
          </cell>
        </row>
        <row r="140">
          <cell r="H140" t="str">
            <v>105413-P.S.R. SAMO ALTO</v>
          </cell>
          <cell r="I140">
            <v>2</v>
          </cell>
          <cell r="J140">
            <v>8</v>
          </cell>
          <cell r="K140">
            <v>1</v>
          </cell>
          <cell r="L140"/>
          <cell r="M140"/>
          <cell r="N140">
            <v>19</v>
          </cell>
          <cell r="O140"/>
          <cell r="P140">
            <v>9</v>
          </cell>
          <cell r="Q140">
            <v>13</v>
          </cell>
          <cell r="R140">
            <v>3</v>
          </cell>
          <cell r="S140">
            <v>5</v>
          </cell>
          <cell r="T140">
            <v>2</v>
          </cell>
          <cell r="U140">
            <v>62</v>
          </cell>
        </row>
        <row r="141">
          <cell r="H141" t="str">
            <v>105414-P.S.R. SERON</v>
          </cell>
          <cell r="I141">
            <v>1</v>
          </cell>
          <cell r="J141">
            <v>2</v>
          </cell>
          <cell r="K141">
            <v>7</v>
          </cell>
          <cell r="L141">
            <v>9</v>
          </cell>
          <cell r="M141"/>
          <cell r="N141">
            <v>3</v>
          </cell>
          <cell r="O141">
            <v>2</v>
          </cell>
          <cell r="P141"/>
          <cell r="Q141"/>
          <cell r="R141"/>
          <cell r="S141"/>
          <cell r="T141">
            <v>0</v>
          </cell>
          <cell r="U141">
            <v>24</v>
          </cell>
        </row>
        <row r="142">
          <cell r="H142" t="str">
            <v>105503-P.S.R. TABAQUEROS</v>
          </cell>
          <cell r="I142"/>
          <cell r="J142"/>
          <cell r="K142">
            <v>5</v>
          </cell>
          <cell r="L142">
            <v>8</v>
          </cell>
          <cell r="M142">
            <v>1</v>
          </cell>
          <cell r="N142">
            <v>1</v>
          </cell>
          <cell r="O142">
            <v>1</v>
          </cell>
          <cell r="P142">
            <v>3</v>
          </cell>
          <cell r="Q142"/>
          <cell r="R142">
            <v>0</v>
          </cell>
          <cell r="S142">
            <v>1</v>
          </cell>
          <cell r="T142"/>
          <cell r="U142">
            <v>20</v>
          </cell>
        </row>
        <row r="143">
          <cell r="H143" t="str">
            <v>Total general</v>
          </cell>
          <cell r="I143">
            <v>2759</v>
          </cell>
          <cell r="J143">
            <v>2252</v>
          </cell>
          <cell r="K143">
            <v>4290</v>
          </cell>
          <cell r="L143">
            <v>4230</v>
          </cell>
          <cell r="M143">
            <v>5049</v>
          </cell>
          <cell r="N143">
            <v>5205</v>
          </cell>
          <cell r="O143">
            <v>4846</v>
          </cell>
          <cell r="P143">
            <v>6093</v>
          </cell>
          <cell r="Q143">
            <v>3778</v>
          </cell>
          <cell r="R143">
            <v>4144</v>
          </cell>
          <cell r="S143">
            <v>3744</v>
          </cell>
          <cell r="T143">
            <v>2917</v>
          </cell>
          <cell r="U143">
            <v>49307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6772</v>
          </cell>
          <cell r="J5">
            <v>6895</v>
          </cell>
          <cell r="K5">
            <v>13667</v>
          </cell>
        </row>
        <row r="6">
          <cell r="H6" t="str">
            <v>105300-CES. CARDENAL CARO</v>
          </cell>
          <cell r="I6">
            <v>1464</v>
          </cell>
          <cell r="J6">
            <v>1474</v>
          </cell>
          <cell r="K6">
            <v>2938</v>
          </cell>
        </row>
        <row r="7">
          <cell r="H7" t="str">
            <v>105301-CES. LAS COMPAÑIAS</v>
          </cell>
          <cell r="I7">
            <v>1056</v>
          </cell>
          <cell r="J7">
            <v>972</v>
          </cell>
          <cell r="K7">
            <v>2028</v>
          </cell>
        </row>
        <row r="8">
          <cell r="H8" t="str">
            <v>105302-CES. PEDRO AGUIRRE C.</v>
          </cell>
          <cell r="I8">
            <v>780</v>
          </cell>
          <cell r="J8">
            <v>1041</v>
          </cell>
          <cell r="K8">
            <v>1821</v>
          </cell>
        </row>
        <row r="9">
          <cell r="H9" t="str">
            <v>105313-CES. SCHAFFHAUSER</v>
          </cell>
          <cell r="I9">
            <v>1392</v>
          </cell>
          <cell r="J9">
            <v>1349</v>
          </cell>
          <cell r="K9">
            <v>2741</v>
          </cell>
        </row>
        <row r="10">
          <cell r="H10" t="str">
            <v>105319-CES. CARDENAL R.S.H.</v>
          </cell>
          <cell r="I10">
            <v>730</v>
          </cell>
          <cell r="J10">
            <v>799</v>
          </cell>
          <cell r="K10">
            <v>1529</v>
          </cell>
        </row>
        <row r="11">
          <cell r="H11" t="str">
            <v>105325-CESFAM JUAN PABLO II</v>
          </cell>
          <cell r="I11">
            <v>727</v>
          </cell>
          <cell r="J11">
            <v>782</v>
          </cell>
          <cell r="K11">
            <v>1509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158</v>
          </cell>
          <cell r="K12">
            <v>266</v>
          </cell>
        </row>
        <row r="13">
          <cell r="H13" t="str">
            <v>105401-P.S.R. LAS ROJAS</v>
          </cell>
          <cell r="I13">
            <v>20</v>
          </cell>
          <cell r="J13">
            <v>32</v>
          </cell>
          <cell r="K13">
            <v>52</v>
          </cell>
        </row>
        <row r="14">
          <cell r="H14" t="str">
            <v>105402-P.S.R. EL ROMERO</v>
          </cell>
          <cell r="I14">
            <v>17</v>
          </cell>
          <cell r="J14">
            <v>25</v>
          </cell>
          <cell r="K14">
            <v>42</v>
          </cell>
        </row>
        <row r="15">
          <cell r="H15" t="str">
            <v>105499-P.S.R. LAMBERT</v>
          </cell>
          <cell r="I15">
            <v>19</v>
          </cell>
          <cell r="J15">
            <v>34</v>
          </cell>
          <cell r="K15">
            <v>53</v>
          </cell>
        </row>
        <row r="16">
          <cell r="H16" t="str">
            <v>105700-CECOF VILLA EL INDIO</v>
          </cell>
          <cell r="I16">
            <v>176</v>
          </cell>
          <cell r="J16"/>
          <cell r="K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104</v>
          </cell>
          <cell r="K17">
            <v>216</v>
          </cell>
        </row>
        <row r="18">
          <cell r="H18" t="str">
            <v>105702-CECOF VILLA LAMBERT</v>
          </cell>
          <cell r="I18">
            <v>171</v>
          </cell>
          <cell r="J18">
            <v>115</v>
          </cell>
          <cell r="K18">
            <v>286</v>
          </cell>
        </row>
        <row r="19">
          <cell r="H19" t="str">
            <v>200402-CECOF ARCOS DE PINAMAR</v>
          </cell>
          <cell r="I19"/>
          <cell r="J19">
            <v>10</v>
          </cell>
          <cell r="K19">
            <v>10</v>
          </cell>
        </row>
        <row r="20">
          <cell r="H20" t="str">
            <v>04102-COQUIMBO</v>
          </cell>
          <cell r="I20">
            <v>5591</v>
          </cell>
          <cell r="J20">
            <v>5750</v>
          </cell>
          <cell r="K20">
            <v>11341</v>
          </cell>
        </row>
        <row r="21">
          <cell r="H21" t="str">
            <v>105303-CES. SAN JUAN</v>
          </cell>
          <cell r="I21">
            <v>767</v>
          </cell>
          <cell r="J21">
            <v>831</v>
          </cell>
          <cell r="K21">
            <v>1598</v>
          </cell>
        </row>
        <row r="22">
          <cell r="H22" t="str">
            <v>105304-CES. SANTA CECILIA</v>
          </cell>
          <cell r="I22">
            <v>732</v>
          </cell>
          <cell r="J22">
            <v>689</v>
          </cell>
          <cell r="K22">
            <v>1421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  <cell r="K23">
            <v>3236</v>
          </cell>
        </row>
        <row r="24">
          <cell r="H24" t="str">
            <v>105321-CES. RURAL  TONGOY</v>
          </cell>
          <cell r="I24">
            <v>291</v>
          </cell>
          <cell r="J24">
            <v>383</v>
          </cell>
          <cell r="K24">
            <v>674</v>
          </cell>
        </row>
        <row r="25">
          <cell r="H25" t="str">
            <v>105323-CES. DR. SERGIO AGUILAR</v>
          </cell>
          <cell r="I25">
            <v>1746</v>
          </cell>
          <cell r="J25">
            <v>1396</v>
          </cell>
          <cell r="K25">
            <v>3142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5</v>
          </cell>
          <cell r="K26">
            <v>7</v>
          </cell>
        </row>
        <row r="27">
          <cell r="H27" t="str">
            <v>105405-P.S.R. GUANAQUEROS</v>
          </cell>
          <cell r="I27">
            <v>67</v>
          </cell>
          <cell r="J27">
            <v>111</v>
          </cell>
          <cell r="K27">
            <v>178</v>
          </cell>
        </row>
        <row r="28">
          <cell r="H28" t="str">
            <v>105406-P.S.R. PAN DE AZUCAR</v>
          </cell>
          <cell r="I28">
            <v>153</v>
          </cell>
          <cell r="J28">
            <v>293</v>
          </cell>
          <cell r="K28">
            <v>446</v>
          </cell>
        </row>
        <row r="29">
          <cell r="H29" t="str">
            <v>105407-P.S.R. TAMBILLOS</v>
          </cell>
          <cell r="I29">
            <v>32</v>
          </cell>
          <cell r="J29">
            <v>25</v>
          </cell>
          <cell r="K29">
            <v>57</v>
          </cell>
        </row>
        <row r="30">
          <cell r="H30" t="str">
            <v>105705-CECOF EL ALBA</v>
          </cell>
          <cell r="I30">
            <v>181</v>
          </cell>
          <cell r="J30">
            <v>200</v>
          </cell>
          <cell r="K30">
            <v>381</v>
          </cell>
        </row>
        <row r="31">
          <cell r="H31" t="str">
            <v>200273-CECOF PUNTA MIRA</v>
          </cell>
          <cell r="I31">
            <v>2</v>
          </cell>
          <cell r="J31">
            <v>199</v>
          </cell>
          <cell r="K31">
            <v>201</v>
          </cell>
        </row>
        <row r="32">
          <cell r="H32" t="str">
            <v>04103-ANDACOLLO</v>
          </cell>
          <cell r="I32">
            <v>369</v>
          </cell>
          <cell r="J32">
            <v>369</v>
          </cell>
          <cell r="K32">
            <v>738</v>
          </cell>
        </row>
        <row r="33">
          <cell r="H33" t="str">
            <v>105106-HOSPITAL ANDACOLLO</v>
          </cell>
          <cell r="I33">
            <v>369</v>
          </cell>
          <cell r="J33">
            <v>369</v>
          </cell>
          <cell r="K33">
            <v>738</v>
          </cell>
        </row>
        <row r="34">
          <cell r="H34" t="str">
            <v>04104-LA HIGUERA</v>
          </cell>
          <cell r="I34">
            <v>203</v>
          </cell>
          <cell r="J34">
            <v>232</v>
          </cell>
          <cell r="K34">
            <v>435</v>
          </cell>
        </row>
        <row r="35">
          <cell r="H35" t="str">
            <v>105314-CES. LA HIGUERA</v>
          </cell>
          <cell r="I35">
            <v>64</v>
          </cell>
          <cell r="J35">
            <v>82</v>
          </cell>
          <cell r="K35">
            <v>146</v>
          </cell>
        </row>
        <row r="36">
          <cell r="H36" t="str">
            <v xml:space="preserve">105500-P.S.R. CALETA HORNOS        </v>
          </cell>
          <cell r="I36">
            <v>67</v>
          </cell>
          <cell r="J36">
            <v>67</v>
          </cell>
          <cell r="K36">
            <v>134</v>
          </cell>
        </row>
        <row r="37">
          <cell r="H37" t="str">
            <v>105505-P.S.R. LOS CHOROS</v>
          </cell>
          <cell r="I37">
            <v>41</v>
          </cell>
          <cell r="J37">
            <v>51</v>
          </cell>
          <cell r="K37">
            <v>92</v>
          </cell>
        </row>
        <row r="38">
          <cell r="H38" t="str">
            <v>105506-P.S.R. EL TRAPICHE</v>
          </cell>
          <cell r="I38">
            <v>31</v>
          </cell>
          <cell r="J38">
            <v>32</v>
          </cell>
          <cell r="K38">
            <v>63</v>
          </cell>
        </row>
        <row r="39">
          <cell r="H39" t="str">
            <v>04105-PAIHUANO</v>
          </cell>
          <cell r="I39">
            <v>236</v>
          </cell>
          <cell r="J39">
            <v>243</v>
          </cell>
          <cell r="K39">
            <v>479</v>
          </cell>
        </row>
        <row r="40">
          <cell r="H40" t="str">
            <v>105306-CES. PAIHUANO</v>
          </cell>
          <cell r="I40">
            <v>236</v>
          </cell>
          <cell r="J40">
            <v>243</v>
          </cell>
          <cell r="K40">
            <v>479</v>
          </cell>
        </row>
        <row r="41">
          <cell r="H41" t="str">
            <v>04106-VICUÑA</v>
          </cell>
          <cell r="I41">
            <v>1184</v>
          </cell>
          <cell r="J41">
            <v>1407</v>
          </cell>
          <cell r="K41">
            <v>2591</v>
          </cell>
        </row>
        <row r="42">
          <cell r="H42" t="str">
            <v>105107-HOSPITAL VICUÑA</v>
          </cell>
          <cell r="I42">
            <v>592</v>
          </cell>
          <cell r="J42">
            <v>564</v>
          </cell>
          <cell r="K42">
            <v>1156</v>
          </cell>
        </row>
        <row r="43">
          <cell r="H43" t="str">
            <v>105467-P.S.R. DIAGUITAS</v>
          </cell>
          <cell r="I43">
            <v>35</v>
          </cell>
          <cell r="J43">
            <v>59</v>
          </cell>
          <cell r="K43">
            <v>94</v>
          </cell>
        </row>
        <row r="44">
          <cell r="H44" t="str">
            <v>105468-P.S.R. EL MOLLE</v>
          </cell>
          <cell r="I44">
            <v>59</v>
          </cell>
          <cell r="J44">
            <v>77</v>
          </cell>
          <cell r="K44">
            <v>136</v>
          </cell>
        </row>
        <row r="45">
          <cell r="H45" t="str">
            <v>105469-P.S.R. EL TAMBO</v>
          </cell>
          <cell r="I45">
            <v>87</v>
          </cell>
          <cell r="J45">
            <v>100</v>
          </cell>
          <cell r="K45">
            <v>187</v>
          </cell>
        </row>
        <row r="46">
          <cell r="H46" t="str">
            <v>105470-P.S.R. HUANTA</v>
          </cell>
          <cell r="I46">
            <v>5</v>
          </cell>
          <cell r="J46">
            <v>5</v>
          </cell>
          <cell r="K46">
            <v>10</v>
          </cell>
        </row>
        <row r="47">
          <cell r="H47" t="str">
            <v>105471-P.S.R. PERALILLO</v>
          </cell>
          <cell r="I47">
            <v>105</v>
          </cell>
          <cell r="J47">
            <v>161</v>
          </cell>
          <cell r="K47">
            <v>266</v>
          </cell>
        </row>
        <row r="48">
          <cell r="H48" t="str">
            <v>105472-P.S.R. RIVADAVIA</v>
          </cell>
          <cell r="I48">
            <v>10</v>
          </cell>
          <cell r="J48">
            <v>34</v>
          </cell>
          <cell r="K48">
            <v>44</v>
          </cell>
        </row>
        <row r="49">
          <cell r="H49" t="str">
            <v>105473-P.S.R. TALCUNA</v>
          </cell>
          <cell r="I49">
            <v>86</v>
          </cell>
          <cell r="J49">
            <v>97</v>
          </cell>
          <cell r="K49">
            <v>183</v>
          </cell>
        </row>
        <row r="50">
          <cell r="H50" t="str">
            <v>105474-P.S.R. CHAPILCA</v>
          </cell>
          <cell r="I50">
            <v>10</v>
          </cell>
          <cell r="J50">
            <v>18</v>
          </cell>
          <cell r="K50">
            <v>28</v>
          </cell>
        </row>
        <row r="51">
          <cell r="H51" t="str">
            <v>105502-P.S.R. CALINGASTA</v>
          </cell>
          <cell r="I51">
            <v>150</v>
          </cell>
          <cell r="J51">
            <v>241</v>
          </cell>
          <cell r="K51">
            <v>391</v>
          </cell>
        </row>
        <row r="52">
          <cell r="H52" t="str">
            <v>105509-P.S.R. GUALLIGUAICA</v>
          </cell>
          <cell r="I52">
            <v>45</v>
          </cell>
          <cell r="J52">
            <v>51</v>
          </cell>
          <cell r="K52">
            <v>96</v>
          </cell>
        </row>
        <row r="53">
          <cell r="H53" t="str">
            <v>04201-ILLAPEL</v>
          </cell>
          <cell r="I53">
            <v>1171</v>
          </cell>
          <cell r="J53">
            <v>1355</v>
          </cell>
          <cell r="K53">
            <v>2526</v>
          </cell>
        </row>
        <row r="54">
          <cell r="H54" t="str">
            <v>105103-HOSPITAL ILLAPEL</v>
          </cell>
          <cell r="I54">
            <v>702</v>
          </cell>
          <cell r="J54">
            <v>795</v>
          </cell>
          <cell r="K54">
            <v>1497</v>
          </cell>
        </row>
        <row r="55">
          <cell r="H55" t="str">
            <v>105326-CESFAM SAN RAFAEL</v>
          </cell>
          <cell r="I55">
            <v>351</v>
          </cell>
          <cell r="J55">
            <v>406</v>
          </cell>
          <cell r="K55">
            <v>757</v>
          </cell>
        </row>
        <row r="56">
          <cell r="H56" t="str">
            <v xml:space="preserve">105443-P.S.R. CARCAMO                   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105444-P.S.R. HUINTIL</v>
          </cell>
          <cell r="I57">
            <v>10</v>
          </cell>
          <cell r="J57">
            <v>9</v>
          </cell>
          <cell r="K57">
            <v>19</v>
          </cell>
        </row>
        <row r="58">
          <cell r="H58" t="str">
            <v>105445-P.S.R. LIMAHUIDA</v>
          </cell>
          <cell r="I58">
            <v>8</v>
          </cell>
          <cell r="J58">
            <v>14</v>
          </cell>
          <cell r="K58">
            <v>22</v>
          </cell>
        </row>
        <row r="59">
          <cell r="H59" t="str">
            <v>105446-P.S.R. MATANCILLA</v>
          </cell>
          <cell r="I59">
            <v>5</v>
          </cell>
          <cell r="J59">
            <v>7</v>
          </cell>
          <cell r="K59">
            <v>12</v>
          </cell>
        </row>
        <row r="60">
          <cell r="H60" t="str">
            <v>105447-P.S.R. PERALILLO</v>
          </cell>
          <cell r="I60">
            <v>11</v>
          </cell>
          <cell r="J60">
            <v>9</v>
          </cell>
          <cell r="K60">
            <v>20</v>
          </cell>
        </row>
        <row r="61">
          <cell r="H61" t="str">
            <v>105448-P.S.R. SANTA VIRGINIA</v>
          </cell>
          <cell r="I61">
            <v>11</v>
          </cell>
          <cell r="J61">
            <v>8</v>
          </cell>
          <cell r="K61">
            <v>19</v>
          </cell>
        </row>
        <row r="62">
          <cell r="H62" t="str">
            <v>105449-P.S.R. TUNGA NORTE</v>
          </cell>
          <cell r="I62">
            <v>10</v>
          </cell>
          <cell r="J62">
            <v>10</v>
          </cell>
          <cell r="K62">
            <v>20</v>
          </cell>
        </row>
        <row r="63">
          <cell r="H63" t="str">
            <v>105485-P.S.R. PLAN DE HORNOS</v>
          </cell>
          <cell r="I63">
            <v>8</v>
          </cell>
          <cell r="J63">
            <v>15</v>
          </cell>
          <cell r="K63">
            <v>23</v>
          </cell>
        </row>
        <row r="64">
          <cell r="H64" t="str">
            <v>105486-P.S.R. TUNGA SUR</v>
          </cell>
          <cell r="I64">
            <v>14</v>
          </cell>
          <cell r="J64">
            <v>14</v>
          </cell>
          <cell r="K64">
            <v>28</v>
          </cell>
        </row>
        <row r="65">
          <cell r="H65" t="str">
            <v>105487-P.S.R. CAÑAS UNO</v>
          </cell>
          <cell r="I65"/>
          <cell r="J65">
            <v>31</v>
          </cell>
          <cell r="K65">
            <v>31</v>
          </cell>
        </row>
        <row r="66">
          <cell r="H66" t="str">
            <v>105496-P.S.R. PINTACURA SUR</v>
          </cell>
          <cell r="I66">
            <v>10</v>
          </cell>
          <cell r="J66">
            <v>11</v>
          </cell>
          <cell r="K66">
            <v>21</v>
          </cell>
        </row>
        <row r="67">
          <cell r="H67" t="str">
            <v>105504-P.S.R. SOCAVON</v>
          </cell>
          <cell r="I67">
            <v>11</v>
          </cell>
          <cell r="J67">
            <v>6</v>
          </cell>
          <cell r="K67">
            <v>17</v>
          </cell>
        </row>
        <row r="68">
          <cell r="H68" t="str">
            <v>04202-CANELA</v>
          </cell>
          <cell r="I68">
            <v>201</v>
          </cell>
          <cell r="J68">
            <v>259</v>
          </cell>
          <cell r="K68">
            <v>460</v>
          </cell>
        </row>
        <row r="69">
          <cell r="H69" t="str">
            <v>105309-CES. RURAL CANELA</v>
          </cell>
          <cell r="I69">
            <v>64</v>
          </cell>
          <cell r="J69">
            <v>132</v>
          </cell>
          <cell r="K69">
            <v>196</v>
          </cell>
        </row>
        <row r="70">
          <cell r="H70" t="str">
            <v xml:space="preserve">105450-P.S.R. MINCHA NORTE            </v>
          </cell>
          <cell r="I70">
            <v>44</v>
          </cell>
          <cell r="J70">
            <v>46</v>
          </cell>
          <cell r="K70">
            <v>90</v>
          </cell>
        </row>
        <row r="71">
          <cell r="H71" t="str">
            <v>105451-P.S.R. AGUA FRIA</v>
          </cell>
          <cell r="I71">
            <v>13</v>
          </cell>
          <cell r="J71">
            <v>17</v>
          </cell>
          <cell r="K71">
            <v>30</v>
          </cell>
        </row>
        <row r="72">
          <cell r="H72" t="str">
            <v>105482-P.S.R. CANELA ALTA</v>
          </cell>
          <cell r="I72">
            <v>10</v>
          </cell>
          <cell r="J72">
            <v>6</v>
          </cell>
          <cell r="K72">
            <v>16</v>
          </cell>
        </row>
        <row r="73">
          <cell r="H73" t="str">
            <v>105483-P.S.R. LOS RULOS</v>
          </cell>
          <cell r="I73">
            <v>6</v>
          </cell>
          <cell r="J73">
            <v>5</v>
          </cell>
          <cell r="K73">
            <v>11</v>
          </cell>
        </row>
        <row r="74">
          <cell r="H74" t="str">
            <v>105484-P.S.R. HUENTELAUQUEN</v>
          </cell>
          <cell r="I74">
            <v>26</v>
          </cell>
          <cell r="J74">
            <v>18</v>
          </cell>
          <cell r="K74">
            <v>44</v>
          </cell>
        </row>
        <row r="75">
          <cell r="H75" t="str">
            <v>105488-P.S.R. ESPIRITU SANTO</v>
          </cell>
          <cell r="I75">
            <v>15</v>
          </cell>
          <cell r="J75">
            <v>13</v>
          </cell>
          <cell r="K75">
            <v>28</v>
          </cell>
        </row>
        <row r="76">
          <cell r="H76" t="str">
            <v>105493-P.S.R. MINCHA SUR</v>
          </cell>
          <cell r="I76">
            <v>8</v>
          </cell>
          <cell r="J76">
            <v>7</v>
          </cell>
          <cell r="K76">
            <v>15</v>
          </cell>
        </row>
        <row r="77">
          <cell r="H77" t="str">
            <v>105497-P.S.R. JABONERIA</v>
          </cell>
          <cell r="I77">
            <v>4</v>
          </cell>
          <cell r="J77">
            <v>3</v>
          </cell>
          <cell r="K77">
            <v>7</v>
          </cell>
        </row>
        <row r="78">
          <cell r="H78" t="str">
            <v>105498-P.S.R. QUEBRADA DE LINARES</v>
          </cell>
          <cell r="I78">
            <v>11</v>
          </cell>
          <cell r="J78">
            <v>12</v>
          </cell>
          <cell r="K78">
            <v>23</v>
          </cell>
        </row>
        <row r="79">
          <cell r="H79" t="str">
            <v>04203-LOS VILOS</v>
          </cell>
          <cell r="I79">
            <v>139</v>
          </cell>
          <cell r="J79">
            <v>356</v>
          </cell>
          <cell r="K79">
            <v>495</v>
          </cell>
        </row>
        <row r="80">
          <cell r="H80" t="str">
            <v>105108-HOSPITAL LOS VILOS</v>
          </cell>
          <cell r="I80">
            <v>61</v>
          </cell>
          <cell r="J80">
            <v>251</v>
          </cell>
          <cell r="K80">
            <v>312</v>
          </cell>
        </row>
        <row r="81">
          <cell r="H81" t="str">
            <v xml:space="preserve">105478-P.S.R. CAIMANES                   </v>
          </cell>
          <cell r="I81">
            <v>37</v>
          </cell>
          <cell r="J81">
            <v>42</v>
          </cell>
          <cell r="K81">
            <v>79</v>
          </cell>
        </row>
        <row r="82">
          <cell r="H82" t="str">
            <v>105479-P.S.R. GUANGUALI</v>
          </cell>
          <cell r="I82">
            <v>12</v>
          </cell>
          <cell r="J82">
            <v>13</v>
          </cell>
          <cell r="K82">
            <v>25</v>
          </cell>
        </row>
        <row r="83">
          <cell r="H83" t="str">
            <v>105480-P.S.R. QUILIMARI</v>
          </cell>
          <cell r="I83">
            <v>21</v>
          </cell>
          <cell r="J83">
            <v>38</v>
          </cell>
          <cell r="K83">
            <v>59</v>
          </cell>
        </row>
        <row r="84">
          <cell r="H84" t="str">
            <v>105481-P.S.R. TILAMA</v>
          </cell>
          <cell r="I84">
            <v>3</v>
          </cell>
          <cell r="J84">
            <v>8</v>
          </cell>
          <cell r="K84">
            <v>11</v>
          </cell>
        </row>
        <row r="85">
          <cell r="H85" t="str">
            <v>105511-P.S.R. LOS CONDORES</v>
          </cell>
          <cell r="I85">
            <v>5</v>
          </cell>
          <cell r="J85">
            <v>4</v>
          </cell>
          <cell r="K85">
            <v>9</v>
          </cell>
        </row>
        <row r="86">
          <cell r="H86" t="str">
            <v>04204-SALAMANCA</v>
          </cell>
          <cell r="I86">
            <v>1042</v>
          </cell>
          <cell r="J86">
            <v>968</v>
          </cell>
          <cell r="K86">
            <v>2010</v>
          </cell>
        </row>
        <row r="87">
          <cell r="H87" t="str">
            <v>105104-HOSPITAL SALAMANCA</v>
          </cell>
          <cell r="I87">
            <v>318</v>
          </cell>
          <cell r="J87">
            <v>268</v>
          </cell>
          <cell r="K87">
            <v>586</v>
          </cell>
        </row>
        <row r="88">
          <cell r="H88" t="str">
            <v xml:space="preserve">105452-P.S.R. CUNCUMEN                 </v>
          </cell>
          <cell r="I88">
            <v>342</v>
          </cell>
          <cell r="J88">
            <v>332</v>
          </cell>
          <cell r="K88">
            <v>674</v>
          </cell>
        </row>
        <row r="89">
          <cell r="H89" t="str">
            <v>105453-P.S.R. TRANQUILLA</v>
          </cell>
          <cell r="I89">
            <v>31</v>
          </cell>
          <cell r="J89">
            <v>30</v>
          </cell>
          <cell r="K89">
            <v>61</v>
          </cell>
        </row>
        <row r="90">
          <cell r="H90" t="str">
            <v>105454-P.S.R. CUNLAGUA</v>
          </cell>
          <cell r="I90">
            <v>18</v>
          </cell>
          <cell r="J90">
            <v>18</v>
          </cell>
          <cell r="K90">
            <v>36</v>
          </cell>
        </row>
        <row r="91">
          <cell r="H91" t="str">
            <v>105455-P.S.R. CHILLEPIN</v>
          </cell>
          <cell r="I91">
            <v>52</v>
          </cell>
          <cell r="J91">
            <v>51</v>
          </cell>
          <cell r="K91">
            <v>103</v>
          </cell>
        </row>
        <row r="92">
          <cell r="H92" t="str">
            <v>105456-P.S.R. LLIMPO</v>
          </cell>
          <cell r="I92">
            <v>75</v>
          </cell>
          <cell r="J92">
            <v>59</v>
          </cell>
          <cell r="K92">
            <v>134</v>
          </cell>
        </row>
        <row r="93">
          <cell r="H93" t="str">
            <v>105457-P.S.R. SAN AGUSTIN</v>
          </cell>
          <cell r="I93">
            <v>30</v>
          </cell>
          <cell r="J93">
            <v>36</v>
          </cell>
          <cell r="K93">
            <v>66</v>
          </cell>
        </row>
        <row r="94">
          <cell r="H94" t="str">
            <v>105458-P.S.R. TAHUINCO</v>
          </cell>
          <cell r="I94">
            <v>26</v>
          </cell>
          <cell r="J94">
            <v>23</v>
          </cell>
          <cell r="K94">
            <v>49</v>
          </cell>
        </row>
        <row r="95">
          <cell r="H95" t="str">
            <v>105491-P.S.R. QUELEN BAJO</v>
          </cell>
          <cell r="I95">
            <v>45</v>
          </cell>
          <cell r="J95">
            <v>41</v>
          </cell>
          <cell r="K95">
            <v>86</v>
          </cell>
        </row>
        <row r="96">
          <cell r="H96" t="str">
            <v>105492-P.S.R. CAMISA</v>
          </cell>
          <cell r="I96">
            <v>58</v>
          </cell>
          <cell r="J96">
            <v>55</v>
          </cell>
          <cell r="K96">
            <v>113</v>
          </cell>
        </row>
        <row r="97">
          <cell r="H97" t="str">
            <v>105501-P.S.R. ARBOLEDA GRANDE</v>
          </cell>
          <cell r="I97">
            <v>47</v>
          </cell>
          <cell r="J97">
            <v>55</v>
          </cell>
          <cell r="K97">
            <v>102</v>
          </cell>
        </row>
        <row r="98">
          <cell r="H98" t="str">
            <v>04301-OVALLE</v>
          </cell>
          <cell r="I98">
            <v>3430</v>
          </cell>
          <cell r="J98">
            <v>4124</v>
          </cell>
          <cell r="K98">
            <v>7554</v>
          </cell>
        </row>
        <row r="99">
          <cell r="H99" t="str">
            <v>105315-CES. RURAL C. DE TAMAYA</v>
          </cell>
          <cell r="I99">
            <v>179</v>
          </cell>
          <cell r="J99">
            <v>179</v>
          </cell>
          <cell r="K99">
            <v>358</v>
          </cell>
        </row>
        <row r="100">
          <cell r="H100" t="str">
            <v>105317-CES. JORGE JORDAN D.</v>
          </cell>
          <cell r="I100">
            <v>694</v>
          </cell>
          <cell r="J100">
            <v>928</v>
          </cell>
          <cell r="K100">
            <v>1622</v>
          </cell>
        </row>
        <row r="101">
          <cell r="H101" t="str">
            <v>105322-CES. MARCOS MACUADA</v>
          </cell>
          <cell r="I101">
            <v>1197</v>
          </cell>
          <cell r="J101">
            <v>1602</v>
          </cell>
          <cell r="K101">
            <v>2799</v>
          </cell>
        </row>
        <row r="102">
          <cell r="H102" t="str">
            <v>105324-CES. SOTAQUI</v>
          </cell>
          <cell r="I102">
            <v>197</v>
          </cell>
          <cell r="J102">
            <v>200</v>
          </cell>
          <cell r="K102">
            <v>397</v>
          </cell>
        </row>
        <row r="103">
          <cell r="H103" t="str">
            <v>105415-P.S.R. BARRAZA</v>
          </cell>
          <cell r="I103">
            <v>60</v>
          </cell>
          <cell r="J103">
            <v>63</v>
          </cell>
          <cell r="K103">
            <v>123</v>
          </cell>
        </row>
        <row r="104">
          <cell r="H104" t="str">
            <v xml:space="preserve">105416-P.S.R. CAMARICO                  </v>
          </cell>
          <cell r="I104">
            <v>58</v>
          </cell>
          <cell r="J104">
            <v>58</v>
          </cell>
          <cell r="K104">
            <v>116</v>
          </cell>
        </row>
        <row r="105">
          <cell r="H105" t="str">
            <v>105417-P.S.R. ALCONES BAJOS</v>
          </cell>
          <cell r="I105">
            <v>57</v>
          </cell>
          <cell r="J105">
            <v>55</v>
          </cell>
          <cell r="K105">
            <v>112</v>
          </cell>
        </row>
        <row r="106">
          <cell r="H106" t="str">
            <v>105419-P.S.R. LAS SOSSAS</v>
          </cell>
          <cell r="I106">
            <v>35</v>
          </cell>
          <cell r="J106">
            <v>40</v>
          </cell>
          <cell r="K106">
            <v>75</v>
          </cell>
        </row>
        <row r="107">
          <cell r="H107" t="str">
            <v>105420-P.S.R. LIMARI</v>
          </cell>
          <cell r="I107">
            <v>24</v>
          </cell>
          <cell r="J107"/>
          <cell r="K107">
            <v>24</v>
          </cell>
        </row>
        <row r="108">
          <cell r="H108" t="str">
            <v>105422-P.S.R. HORNILLOS</v>
          </cell>
          <cell r="I108">
            <v>7</v>
          </cell>
          <cell r="J108">
            <v>8</v>
          </cell>
          <cell r="K108">
            <v>15</v>
          </cell>
        </row>
        <row r="109">
          <cell r="H109" t="str">
            <v>105437-P.S.R. CHALINGA</v>
          </cell>
          <cell r="I109">
            <v>25</v>
          </cell>
          <cell r="J109">
            <v>25</v>
          </cell>
          <cell r="K109">
            <v>50</v>
          </cell>
        </row>
        <row r="110">
          <cell r="H110" t="str">
            <v>105439-P.S.R. CERRO BLANCO</v>
          </cell>
          <cell r="I110">
            <v>8</v>
          </cell>
          <cell r="J110">
            <v>9</v>
          </cell>
          <cell r="K110">
            <v>17</v>
          </cell>
        </row>
        <row r="111">
          <cell r="H111" t="str">
            <v>105507-P.S.R. HUAMALATA</v>
          </cell>
          <cell r="I111">
            <v>64</v>
          </cell>
          <cell r="J111">
            <v>76</v>
          </cell>
          <cell r="K111">
            <v>140</v>
          </cell>
        </row>
        <row r="112">
          <cell r="H112" t="str">
            <v>105510-P.S.R. RECOLETA</v>
          </cell>
          <cell r="I112">
            <v>70</v>
          </cell>
          <cell r="J112">
            <v>61</v>
          </cell>
          <cell r="K112">
            <v>131</v>
          </cell>
        </row>
        <row r="113">
          <cell r="H113" t="str">
            <v>105722-CECOF SAN JOSE DE LA DEHESA</v>
          </cell>
          <cell r="I113">
            <v>453</v>
          </cell>
          <cell r="J113">
            <v>467</v>
          </cell>
          <cell r="K113">
            <v>920</v>
          </cell>
        </row>
        <row r="114">
          <cell r="H114" t="str">
            <v>105723-CECOF LIMARI</v>
          </cell>
          <cell r="I114">
            <v>198</v>
          </cell>
          <cell r="J114">
            <v>194</v>
          </cell>
          <cell r="K114">
            <v>392</v>
          </cell>
        </row>
        <row r="115">
          <cell r="H115" t="str">
            <v>200258-CECOF LOS COPIHUES</v>
          </cell>
          <cell r="I115">
            <v>104</v>
          </cell>
          <cell r="J115">
            <v>93</v>
          </cell>
          <cell r="K115">
            <v>197</v>
          </cell>
        </row>
        <row r="116">
          <cell r="H116" t="str">
            <v>200367-CECOF COLONIA LIMARÍ</v>
          </cell>
          <cell r="I116"/>
          <cell r="J116">
            <v>66</v>
          </cell>
          <cell r="K116">
            <v>66</v>
          </cell>
        </row>
        <row r="117">
          <cell r="H117" t="str">
            <v>04302-COMBARBALÁ</v>
          </cell>
          <cell r="I117">
            <v>370</v>
          </cell>
          <cell r="J117">
            <v>425</v>
          </cell>
          <cell r="K117">
            <v>795</v>
          </cell>
        </row>
        <row r="118">
          <cell r="H118" t="str">
            <v>105105-HOSPITAL COMBARBALA</v>
          </cell>
          <cell r="I118">
            <v>159</v>
          </cell>
          <cell r="J118">
            <v>207</v>
          </cell>
          <cell r="K118">
            <v>366</v>
          </cell>
        </row>
        <row r="119">
          <cell r="H119" t="str">
            <v>105433-P.S.R. SAN LORENZO</v>
          </cell>
          <cell r="I119"/>
          <cell r="J119">
            <v>5</v>
          </cell>
          <cell r="K119">
            <v>5</v>
          </cell>
        </row>
        <row r="120">
          <cell r="H120" t="str">
            <v>105434-P.S.R. SAN MARCOS</v>
          </cell>
          <cell r="I120">
            <v>14</v>
          </cell>
          <cell r="J120">
            <v>16</v>
          </cell>
          <cell r="K120">
            <v>30</v>
          </cell>
        </row>
        <row r="121">
          <cell r="H121" t="str">
            <v>105441-P.S.R. MANQUEHUA</v>
          </cell>
          <cell r="I121">
            <v>21</v>
          </cell>
          <cell r="J121">
            <v>20</v>
          </cell>
          <cell r="K121">
            <v>41</v>
          </cell>
        </row>
        <row r="122">
          <cell r="H122" t="str">
            <v xml:space="preserve">105459-P.S.R. BARRANCAS                </v>
          </cell>
          <cell r="I122">
            <v>19</v>
          </cell>
          <cell r="J122">
            <v>18</v>
          </cell>
          <cell r="K122">
            <v>37</v>
          </cell>
        </row>
        <row r="123">
          <cell r="H123" t="str">
            <v>105460-P.S.R. COGOTI 18</v>
          </cell>
          <cell r="I123">
            <v>14</v>
          </cell>
          <cell r="J123">
            <v>16</v>
          </cell>
          <cell r="K123">
            <v>30</v>
          </cell>
        </row>
        <row r="124">
          <cell r="H124" t="str">
            <v>105461-P.S.R. EL HUACHO</v>
          </cell>
          <cell r="I124">
            <v>13</v>
          </cell>
          <cell r="J124">
            <v>14</v>
          </cell>
          <cell r="K124">
            <v>27</v>
          </cell>
        </row>
        <row r="125">
          <cell r="H125" t="str">
            <v>105462-P.S.R. EL SAUCE</v>
          </cell>
          <cell r="I125">
            <v>18</v>
          </cell>
          <cell r="J125">
            <v>18</v>
          </cell>
          <cell r="K125">
            <v>36</v>
          </cell>
        </row>
        <row r="126">
          <cell r="H126" t="str">
            <v>105463-P.S.R. QUILITAPIA</v>
          </cell>
          <cell r="I126">
            <v>35</v>
          </cell>
          <cell r="J126">
            <v>40</v>
          </cell>
          <cell r="K126">
            <v>75</v>
          </cell>
        </row>
        <row r="127">
          <cell r="H127" t="str">
            <v>105464-P.S.R. LA LIGUA</v>
          </cell>
          <cell r="I127">
            <v>33</v>
          </cell>
          <cell r="J127">
            <v>25</v>
          </cell>
          <cell r="K127">
            <v>58</v>
          </cell>
        </row>
        <row r="128">
          <cell r="H128" t="str">
            <v>105465-P.S.R. RAMADILLA</v>
          </cell>
          <cell r="I128">
            <v>6</v>
          </cell>
          <cell r="J128">
            <v>7</v>
          </cell>
          <cell r="K128">
            <v>13</v>
          </cell>
        </row>
        <row r="129">
          <cell r="H129" t="str">
            <v>105466-P.S.R. VALLE HERMOSO</v>
          </cell>
          <cell r="I129">
            <v>28</v>
          </cell>
          <cell r="J129">
            <v>28</v>
          </cell>
          <cell r="K129">
            <v>56</v>
          </cell>
        </row>
        <row r="130">
          <cell r="H130" t="str">
            <v>105490-P.S.R. EL DURAZNO</v>
          </cell>
          <cell r="I130">
            <v>10</v>
          </cell>
          <cell r="J130">
            <v>11</v>
          </cell>
          <cell r="K130">
            <v>21</v>
          </cell>
        </row>
        <row r="131">
          <cell r="H131" t="str">
            <v>04304-MONTE PATRIA</v>
          </cell>
          <cell r="I131">
            <v>951</v>
          </cell>
          <cell r="J131">
            <v>1151</v>
          </cell>
          <cell r="K131">
            <v>2102</v>
          </cell>
        </row>
        <row r="132">
          <cell r="H132" t="str">
            <v>105307-CES. RURAL MONTE PATRIA</v>
          </cell>
          <cell r="I132">
            <v>308</v>
          </cell>
          <cell r="J132">
            <v>338</v>
          </cell>
          <cell r="K132">
            <v>646</v>
          </cell>
        </row>
        <row r="133">
          <cell r="H133" t="str">
            <v>105311-CES. RURAL CHAÑARAL ALTO</v>
          </cell>
          <cell r="I133">
            <v>141</v>
          </cell>
          <cell r="J133">
            <v>168</v>
          </cell>
          <cell r="K133">
            <v>309</v>
          </cell>
        </row>
        <row r="134">
          <cell r="H134" t="str">
            <v>105312-CES. RURAL CAREN</v>
          </cell>
          <cell r="I134">
            <v>76</v>
          </cell>
          <cell r="J134">
            <v>108</v>
          </cell>
          <cell r="K134">
            <v>184</v>
          </cell>
        </row>
        <row r="135">
          <cell r="H135" t="str">
            <v>105318-CES. RURAL EL PALQUI</v>
          </cell>
          <cell r="I135">
            <v>220</v>
          </cell>
          <cell r="J135">
            <v>290</v>
          </cell>
          <cell r="K135">
            <v>510</v>
          </cell>
        </row>
        <row r="136">
          <cell r="H136" t="str">
            <v>105425-P.S.R. CHILECITO</v>
          </cell>
          <cell r="I136">
            <v>22</v>
          </cell>
          <cell r="J136">
            <v>24</v>
          </cell>
          <cell r="K136">
            <v>46</v>
          </cell>
        </row>
        <row r="137">
          <cell r="H137" t="str">
            <v>105427-P.S.R. HACIENDA VALDIVIA</v>
          </cell>
          <cell r="I137">
            <v>17</v>
          </cell>
          <cell r="J137">
            <v>12</v>
          </cell>
          <cell r="K137">
            <v>29</v>
          </cell>
        </row>
        <row r="138">
          <cell r="H138" t="str">
            <v>105428-P.S.R. HUATULAME</v>
          </cell>
          <cell r="I138">
            <v>27</v>
          </cell>
          <cell r="J138">
            <v>33</v>
          </cell>
          <cell r="K138">
            <v>60</v>
          </cell>
        </row>
        <row r="139">
          <cell r="H139" t="str">
            <v>105430-P.S.R. MIALQUI</v>
          </cell>
          <cell r="I139">
            <v>22</v>
          </cell>
          <cell r="J139">
            <v>31</v>
          </cell>
          <cell r="K139">
            <v>53</v>
          </cell>
        </row>
        <row r="140">
          <cell r="H140" t="str">
            <v>105431-P.S.R. PEDREGAL</v>
          </cell>
          <cell r="I140">
            <v>19</v>
          </cell>
          <cell r="J140">
            <v>23</v>
          </cell>
          <cell r="K140">
            <v>42</v>
          </cell>
        </row>
        <row r="141">
          <cell r="H141" t="str">
            <v>105432-P.S.R. RAPEL</v>
          </cell>
          <cell r="I141">
            <v>39</v>
          </cell>
          <cell r="J141">
            <v>46</v>
          </cell>
          <cell r="K141">
            <v>85</v>
          </cell>
        </row>
        <row r="142">
          <cell r="H142" t="str">
            <v>105435-P.S.R. TULAHUEN</v>
          </cell>
          <cell r="I142">
            <v>33</v>
          </cell>
          <cell r="J142">
            <v>46</v>
          </cell>
          <cell r="K142">
            <v>79</v>
          </cell>
        </row>
        <row r="143">
          <cell r="H143" t="str">
            <v>105436-P.S.R. EL MAITEN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105489-P.S.R. RAMADAS DE TULAHUEN</v>
          </cell>
          <cell r="I144">
            <v>12</v>
          </cell>
          <cell r="J144">
            <v>14</v>
          </cell>
          <cell r="K144">
            <v>26</v>
          </cell>
        </row>
        <row r="145">
          <cell r="H145" t="str">
            <v>04304-PUNITAQUI</v>
          </cell>
          <cell r="I145">
            <v>423</v>
          </cell>
          <cell r="J145">
            <v>420</v>
          </cell>
          <cell r="K145">
            <v>843</v>
          </cell>
        </row>
        <row r="146">
          <cell r="H146" t="str">
            <v>105308-CES. RURAL PUNITAQUI</v>
          </cell>
          <cell r="I146">
            <v>422</v>
          </cell>
          <cell r="J146">
            <v>419</v>
          </cell>
          <cell r="K146">
            <v>841</v>
          </cell>
        </row>
        <row r="147">
          <cell r="H147" t="str">
            <v xml:space="preserve">105508-P.S.R. EL PARRAL DE QUILES  </v>
          </cell>
          <cell r="I147">
            <v>1</v>
          </cell>
          <cell r="J147">
            <v>1</v>
          </cell>
          <cell r="K147">
            <v>2</v>
          </cell>
        </row>
        <row r="148">
          <cell r="H148" t="str">
            <v>04305-RIO HURTADO</v>
          </cell>
          <cell r="I148">
            <v>257</v>
          </cell>
          <cell r="J148">
            <v>217</v>
          </cell>
          <cell r="K148">
            <v>474</v>
          </cell>
        </row>
        <row r="149">
          <cell r="H149" t="str">
            <v>105310-CES. RURAL PICHASCA</v>
          </cell>
          <cell r="I149">
            <v>87</v>
          </cell>
          <cell r="J149">
            <v>78</v>
          </cell>
          <cell r="K149">
            <v>165</v>
          </cell>
        </row>
        <row r="150">
          <cell r="H150" t="str">
            <v>105409-P.S.R. EL CHAÑAR</v>
          </cell>
          <cell r="I150">
            <v>19</v>
          </cell>
          <cell r="J150">
            <v>13</v>
          </cell>
          <cell r="K150">
            <v>32</v>
          </cell>
        </row>
        <row r="151">
          <cell r="H151" t="str">
            <v>105410-P.S.R. HURTADO</v>
          </cell>
          <cell r="I151">
            <v>25</v>
          </cell>
          <cell r="J151">
            <v>18</v>
          </cell>
          <cell r="K151">
            <v>43</v>
          </cell>
        </row>
        <row r="152">
          <cell r="H152" t="str">
            <v>105411-P.S.R. LAS BREAS</v>
          </cell>
          <cell r="I152">
            <v>28</v>
          </cell>
          <cell r="J152">
            <v>24</v>
          </cell>
          <cell r="K152">
            <v>52</v>
          </cell>
        </row>
        <row r="153">
          <cell r="H153" t="str">
            <v>105413-P.S.R. SAMO ALTO</v>
          </cell>
          <cell r="I153">
            <v>42</v>
          </cell>
          <cell r="J153">
            <v>36</v>
          </cell>
          <cell r="K153">
            <v>78</v>
          </cell>
        </row>
        <row r="154">
          <cell r="H154" t="str">
            <v>105414-P.S.R. SERON</v>
          </cell>
          <cell r="I154">
            <v>34</v>
          </cell>
          <cell r="J154">
            <v>30</v>
          </cell>
          <cell r="K154">
            <v>64</v>
          </cell>
        </row>
        <row r="155">
          <cell r="H155" t="str">
            <v>105503-P.S.R. TABAQUEROS</v>
          </cell>
          <cell r="I155">
            <v>22</v>
          </cell>
          <cell r="J155">
            <v>18</v>
          </cell>
          <cell r="K155">
            <v>40</v>
          </cell>
        </row>
        <row r="156">
          <cell r="H156" t="str">
            <v>Total general</v>
          </cell>
          <cell r="I156">
            <v>22339</v>
          </cell>
          <cell r="J156">
            <v>24171</v>
          </cell>
          <cell r="K156">
            <v>46510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  <cell r="AE3" t="str">
            <v>Suma de Total</v>
          </cell>
          <cell r="AF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  <cell r="AE4" t="str">
            <v>Etiquetas de fila</v>
          </cell>
          <cell r="AF4">
            <v>1</v>
          </cell>
          <cell r="AG4">
            <v>2</v>
          </cell>
          <cell r="AH4">
            <v>3</v>
          </cell>
          <cell r="AI4">
            <v>4</v>
          </cell>
          <cell r="AJ4">
            <v>5</v>
          </cell>
          <cell r="AK4">
            <v>6</v>
          </cell>
          <cell r="AL4">
            <v>7</v>
          </cell>
          <cell r="AM4">
            <v>8</v>
          </cell>
          <cell r="AN4">
            <v>9</v>
          </cell>
          <cell r="AO4">
            <v>10</v>
          </cell>
          <cell r="AP4">
            <v>11</v>
          </cell>
          <cell r="AQ4">
            <v>12</v>
          </cell>
          <cell r="AR4" t="str">
            <v>Total general</v>
          </cell>
        </row>
        <row r="5">
          <cell r="H5" t="str">
            <v>04101-LA SERENA</v>
          </cell>
          <cell r="I5">
            <v>210</v>
          </cell>
          <cell r="J5">
            <v>231</v>
          </cell>
          <cell r="K5">
            <v>266</v>
          </cell>
          <cell r="L5">
            <v>208</v>
          </cell>
          <cell r="M5">
            <v>260</v>
          </cell>
          <cell r="N5">
            <v>253</v>
          </cell>
          <cell r="O5">
            <v>262</v>
          </cell>
          <cell r="P5">
            <v>283</v>
          </cell>
          <cell r="Q5">
            <v>218</v>
          </cell>
          <cell r="R5">
            <v>278</v>
          </cell>
          <cell r="S5">
            <v>242</v>
          </cell>
          <cell r="T5">
            <v>275</v>
          </cell>
          <cell r="U5">
            <v>2986</v>
          </cell>
          <cell r="AE5" t="str">
            <v>04101-LA SERENA</v>
          </cell>
          <cell r="AF5">
            <v>14</v>
          </cell>
          <cell r="AG5">
            <v>27</v>
          </cell>
          <cell r="AH5">
            <v>16</v>
          </cell>
          <cell r="AI5">
            <v>27</v>
          </cell>
          <cell r="AJ5">
            <v>16</v>
          </cell>
          <cell r="AK5">
            <v>48</v>
          </cell>
          <cell r="AL5">
            <v>18</v>
          </cell>
          <cell r="AM5">
            <v>31</v>
          </cell>
          <cell r="AN5">
            <v>31</v>
          </cell>
          <cell r="AO5">
            <v>13</v>
          </cell>
          <cell r="AP5">
            <v>14</v>
          </cell>
          <cell r="AQ5">
            <v>91</v>
          </cell>
          <cell r="AR5">
            <v>346</v>
          </cell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50</v>
          </cell>
          <cell r="O6">
            <v>37</v>
          </cell>
          <cell r="P6">
            <v>45</v>
          </cell>
          <cell r="Q6">
            <v>49</v>
          </cell>
          <cell r="R6">
            <v>54</v>
          </cell>
          <cell r="S6">
            <v>30</v>
          </cell>
          <cell r="T6">
            <v>33</v>
          </cell>
          <cell r="U6">
            <v>457</v>
          </cell>
          <cell r="AE6" t="str">
            <v>105300-CES. CARDENAL CARO</v>
          </cell>
          <cell r="AF6"/>
          <cell r="AG6">
            <v>1</v>
          </cell>
          <cell r="AH6">
            <v>1</v>
          </cell>
          <cell r="AI6"/>
          <cell r="AJ6"/>
          <cell r="AK6"/>
          <cell r="AL6">
            <v>2</v>
          </cell>
          <cell r="AM6"/>
          <cell r="AN6"/>
          <cell r="AO6">
            <v>4</v>
          </cell>
          <cell r="AP6">
            <v>3</v>
          </cell>
          <cell r="AQ6">
            <v>8</v>
          </cell>
          <cell r="AR6">
            <v>19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34</v>
          </cell>
          <cell r="O7">
            <v>28</v>
          </cell>
          <cell r="P7">
            <v>40</v>
          </cell>
          <cell r="Q7">
            <v>41</v>
          </cell>
          <cell r="R7">
            <v>52</v>
          </cell>
          <cell r="S7">
            <v>35</v>
          </cell>
          <cell r="T7">
            <v>40</v>
          </cell>
          <cell r="U7">
            <v>450</v>
          </cell>
          <cell r="AE7" t="str">
            <v>105301-CES. LAS COMPAÑIAS</v>
          </cell>
          <cell r="AF7">
            <v>9</v>
          </cell>
          <cell r="AG7">
            <v>8</v>
          </cell>
          <cell r="AH7">
            <v>7</v>
          </cell>
          <cell r="AI7">
            <v>12</v>
          </cell>
          <cell r="AJ7">
            <v>2</v>
          </cell>
          <cell r="AK7">
            <v>17</v>
          </cell>
          <cell r="AL7">
            <v>10</v>
          </cell>
          <cell r="AM7">
            <v>2</v>
          </cell>
          <cell r="AN7">
            <v>2</v>
          </cell>
          <cell r="AO7">
            <v>0</v>
          </cell>
          <cell r="AP7"/>
          <cell r="AQ7">
            <v>19</v>
          </cell>
          <cell r="AR7">
            <v>88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25</v>
          </cell>
          <cell r="O8">
            <v>44</v>
          </cell>
          <cell r="P8">
            <v>40</v>
          </cell>
          <cell r="Q8">
            <v>31</v>
          </cell>
          <cell r="R8">
            <v>40</v>
          </cell>
          <cell r="S8">
            <v>61</v>
          </cell>
          <cell r="T8">
            <v>80</v>
          </cell>
          <cell r="U8">
            <v>499</v>
          </cell>
          <cell r="AE8" t="str">
            <v>105302-CES. PEDRO AGUIRRE C.</v>
          </cell>
          <cell r="AF8">
            <v>4</v>
          </cell>
          <cell r="AG8">
            <v>1</v>
          </cell>
          <cell r="AH8">
            <v>1</v>
          </cell>
          <cell r="AI8">
            <v>4</v>
          </cell>
          <cell r="AJ8">
            <v>5</v>
          </cell>
          <cell r="AK8">
            <v>16</v>
          </cell>
          <cell r="AL8">
            <v>3</v>
          </cell>
          <cell r="AM8">
            <v>5</v>
          </cell>
          <cell r="AN8">
            <v>2</v>
          </cell>
          <cell r="AO8">
            <v>0</v>
          </cell>
          <cell r="AP8"/>
          <cell r="AQ8"/>
          <cell r="AR8">
            <v>41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33</v>
          </cell>
          <cell r="O9">
            <v>41</v>
          </cell>
          <cell r="P9">
            <v>43</v>
          </cell>
          <cell r="Q9">
            <v>22</v>
          </cell>
          <cell r="R9">
            <v>37</v>
          </cell>
          <cell r="S9">
            <v>20</v>
          </cell>
          <cell r="T9"/>
          <cell r="U9">
            <v>388</v>
          </cell>
          <cell r="AE9" t="str">
            <v>105313-CES. SCHAFFHAUSER</v>
          </cell>
          <cell r="AF9"/>
          <cell r="AG9"/>
          <cell r="AH9">
            <v>4</v>
          </cell>
          <cell r="AI9">
            <v>2</v>
          </cell>
          <cell r="AJ9">
            <v>1</v>
          </cell>
          <cell r="AK9">
            <v>9</v>
          </cell>
          <cell r="AL9">
            <v>1</v>
          </cell>
          <cell r="AM9">
            <v>7</v>
          </cell>
          <cell r="AN9">
            <v>5</v>
          </cell>
          <cell r="AO9"/>
          <cell r="AP9">
            <v>6</v>
          </cell>
          <cell r="AQ9">
            <v>2</v>
          </cell>
          <cell r="AR9">
            <v>37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38</v>
          </cell>
          <cell r="O10">
            <v>37</v>
          </cell>
          <cell r="P10">
            <v>41</v>
          </cell>
          <cell r="Q10">
            <v>14</v>
          </cell>
          <cell r="R10">
            <v>36</v>
          </cell>
          <cell r="S10">
            <v>29</v>
          </cell>
          <cell r="T10">
            <v>11</v>
          </cell>
          <cell r="U10">
            <v>344</v>
          </cell>
          <cell r="AE10" t="str">
            <v>105319-CES. CARDENAL R.S.H.</v>
          </cell>
          <cell r="AF10"/>
          <cell r="AG10"/>
          <cell r="AH10"/>
          <cell r="AI10">
            <v>2</v>
          </cell>
          <cell r="AJ10">
            <v>4</v>
          </cell>
          <cell r="AK10">
            <v>3</v>
          </cell>
          <cell r="AL10"/>
          <cell r="AM10">
            <v>2</v>
          </cell>
          <cell r="AN10">
            <v>4</v>
          </cell>
          <cell r="AO10"/>
          <cell r="AP10">
            <v>2</v>
          </cell>
          <cell r="AQ10">
            <v>0</v>
          </cell>
          <cell r="AR10">
            <v>17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56</v>
          </cell>
          <cell r="O11">
            <v>65</v>
          </cell>
          <cell r="P11">
            <v>58</v>
          </cell>
          <cell r="Q11">
            <v>47</v>
          </cell>
          <cell r="R11">
            <v>45</v>
          </cell>
          <cell r="S11">
            <v>49</v>
          </cell>
          <cell r="T11">
            <v>79</v>
          </cell>
          <cell r="U11">
            <v>639</v>
          </cell>
          <cell r="AE11" t="str">
            <v>105325-CESFAM JUAN PABLO II</v>
          </cell>
          <cell r="AF11">
            <v>0</v>
          </cell>
          <cell r="AG11">
            <v>14</v>
          </cell>
          <cell r="AH11">
            <v>3</v>
          </cell>
          <cell r="AI11">
            <v>7</v>
          </cell>
          <cell r="AJ11">
            <v>4</v>
          </cell>
          <cell r="AK11">
            <v>1</v>
          </cell>
          <cell r="AL11">
            <v>2</v>
          </cell>
          <cell r="AM11">
            <v>2</v>
          </cell>
          <cell r="AN11">
            <v>3</v>
          </cell>
          <cell r="AO11">
            <v>6</v>
          </cell>
          <cell r="AP11">
            <v>3</v>
          </cell>
          <cell r="AQ11">
            <v>5</v>
          </cell>
          <cell r="AR11">
            <v>50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/>
          <cell r="M12">
            <v>1</v>
          </cell>
          <cell r="N12">
            <v>7</v>
          </cell>
          <cell r="O12">
            <v>2</v>
          </cell>
          <cell r="P12">
            <v>3</v>
          </cell>
          <cell r="Q12"/>
          <cell r="R12">
            <v>3</v>
          </cell>
          <cell r="S12">
            <v>11</v>
          </cell>
          <cell r="T12">
            <v>5</v>
          </cell>
          <cell r="U12">
            <v>43</v>
          </cell>
          <cell r="AE12" t="str">
            <v xml:space="preserve">105400-P.S.R. ALGARROBITO            </v>
          </cell>
          <cell r="AF12"/>
          <cell r="AG12"/>
          <cell r="AH12"/>
          <cell r="AI12"/>
          <cell r="AJ12"/>
          <cell r="AK12"/>
          <cell r="AL12"/>
          <cell r="AM12"/>
          <cell r="AN12"/>
          <cell r="AO12"/>
          <cell r="AP12"/>
          <cell r="AQ12">
            <v>34</v>
          </cell>
          <cell r="AR12">
            <v>34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/>
          <cell r="M13"/>
          <cell r="N13"/>
          <cell r="O13"/>
          <cell r="P13"/>
          <cell r="Q13"/>
          <cell r="R13"/>
          <cell r="S13">
            <v>1</v>
          </cell>
          <cell r="T13">
            <v>1</v>
          </cell>
          <cell r="U13">
            <v>3</v>
          </cell>
          <cell r="AE13" t="str">
            <v>105401-P.S.R. LAS ROJAS</v>
          </cell>
          <cell r="AF13"/>
          <cell r="AG13"/>
          <cell r="AH13"/>
          <cell r="AI13"/>
          <cell r="AJ13"/>
          <cell r="AK13"/>
          <cell r="AL13"/>
          <cell r="AM13"/>
          <cell r="AN13"/>
          <cell r="AO13">
            <v>2</v>
          </cell>
          <cell r="AP13"/>
          <cell r="AQ13">
            <v>6</v>
          </cell>
          <cell r="AR13">
            <v>8</v>
          </cell>
        </row>
        <row r="14">
          <cell r="H14" t="str">
            <v>105402-P.S.R. EL ROMERO</v>
          </cell>
          <cell r="I14"/>
          <cell r="J14"/>
          <cell r="K14"/>
          <cell r="L14"/>
          <cell r="M14">
            <v>1</v>
          </cell>
          <cell r="N14">
            <v>2</v>
          </cell>
          <cell r="O14"/>
          <cell r="P14">
            <v>1</v>
          </cell>
          <cell r="Q14"/>
          <cell r="R14">
            <v>1</v>
          </cell>
          <cell r="S14">
            <v>1</v>
          </cell>
          <cell r="T14">
            <v>1</v>
          </cell>
          <cell r="U14">
            <v>7</v>
          </cell>
          <cell r="AE14" t="str">
            <v>105402-P.S.R. EL ROMERO</v>
          </cell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>
            <v>5</v>
          </cell>
          <cell r="AR14">
            <v>5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K15"/>
          <cell r="L15"/>
          <cell r="M15"/>
          <cell r="N15">
            <v>2</v>
          </cell>
          <cell r="O15">
            <v>1</v>
          </cell>
          <cell r="P15"/>
          <cell r="Q15"/>
          <cell r="R15">
            <v>1</v>
          </cell>
          <cell r="S15">
            <v>1</v>
          </cell>
          <cell r="T15">
            <v>1</v>
          </cell>
          <cell r="U15">
            <v>9</v>
          </cell>
          <cell r="AE15" t="str">
            <v>105499-P.S.R. LAMBERT</v>
          </cell>
          <cell r="AF15"/>
          <cell r="AG15"/>
          <cell r="AH15"/>
          <cell r="AI15"/>
          <cell r="AJ15"/>
          <cell r="AK15"/>
          <cell r="AL15"/>
          <cell r="AM15"/>
          <cell r="AN15"/>
          <cell r="AO15"/>
          <cell r="AP15"/>
          <cell r="AQ15">
            <v>1</v>
          </cell>
          <cell r="AR15">
            <v>1</v>
          </cell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M16"/>
          <cell r="N16"/>
          <cell r="O16">
            <v>3</v>
          </cell>
          <cell r="P16">
            <v>5</v>
          </cell>
          <cell r="Q16">
            <v>3</v>
          </cell>
          <cell r="R16">
            <v>3</v>
          </cell>
          <cell r="S16"/>
          <cell r="T16">
            <v>3</v>
          </cell>
          <cell r="U16">
            <v>39</v>
          </cell>
          <cell r="AE16" t="str">
            <v>105700-CECOF VILLA EL INDIO</v>
          </cell>
          <cell r="AF16">
            <v>1</v>
          </cell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>
            <v>1</v>
          </cell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4</v>
          </cell>
          <cell r="O17">
            <v>2</v>
          </cell>
          <cell r="P17">
            <v>2</v>
          </cell>
          <cell r="Q17">
            <v>2</v>
          </cell>
          <cell r="R17">
            <v>2</v>
          </cell>
          <cell r="S17">
            <v>2</v>
          </cell>
          <cell r="T17">
            <v>4</v>
          </cell>
          <cell r="U17">
            <v>46</v>
          </cell>
          <cell r="AE17" t="str">
            <v>105701-CECOF VILLA ALEMANIA</v>
          </cell>
          <cell r="AF17">
            <v>0</v>
          </cell>
          <cell r="AG17">
            <v>3</v>
          </cell>
          <cell r="AH17"/>
          <cell r="AI17"/>
          <cell r="AJ17"/>
          <cell r="AK17">
            <v>2</v>
          </cell>
          <cell r="AL17"/>
          <cell r="AM17">
            <v>0</v>
          </cell>
          <cell r="AN17">
            <v>0</v>
          </cell>
          <cell r="AO17">
            <v>1</v>
          </cell>
          <cell r="AP17">
            <v>0</v>
          </cell>
          <cell r="AQ17">
            <v>0</v>
          </cell>
          <cell r="AR17">
            <v>6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L18"/>
          <cell r="M18"/>
          <cell r="N18">
            <v>2</v>
          </cell>
          <cell r="O18">
            <v>2</v>
          </cell>
          <cell r="P18">
            <v>5</v>
          </cell>
          <cell r="Q18">
            <v>9</v>
          </cell>
          <cell r="R18">
            <v>4</v>
          </cell>
          <cell r="S18">
            <v>2</v>
          </cell>
          <cell r="T18">
            <v>7</v>
          </cell>
          <cell r="U18">
            <v>52</v>
          </cell>
          <cell r="AE18" t="str">
            <v>105702-CECOF VILLA LAMBERT</v>
          </cell>
          <cell r="AF18"/>
          <cell r="AG18"/>
          <cell r="AH18"/>
          <cell r="AI18"/>
          <cell r="AJ18"/>
          <cell r="AK18"/>
          <cell r="AL18"/>
          <cell r="AM18">
            <v>13</v>
          </cell>
          <cell r="AN18">
            <v>15</v>
          </cell>
          <cell r="AO18"/>
          <cell r="AP18"/>
          <cell r="AQ18">
            <v>11</v>
          </cell>
          <cell r="AR18">
            <v>39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/>
          <cell r="T19">
            <v>10</v>
          </cell>
          <cell r="U19">
            <v>10</v>
          </cell>
          <cell r="AE19" t="str">
            <v>04102-COQUIMBO</v>
          </cell>
          <cell r="AF19">
            <v>36</v>
          </cell>
          <cell r="AG19">
            <v>24</v>
          </cell>
          <cell r="AH19">
            <v>38</v>
          </cell>
          <cell r="AI19">
            <v>28</v>
          </cell>
          <cell r="AJ19">
            <v>38</v>
          </cell>
          <cell r="AK19">
            <v>445</v>
          </cell>
          <cell r="AL19">
            <v>60</v>
          </cell>
          <cell r="AM19">
            <v>71</v>
          </cell>
          <cell r="AN19">
            <v>56</v>
          </cell>
          <cell r="AO19">
            <v>45</v>
          </cell>
          <cell r="AP19">
            <v>41</v>
          </cell>
          <cell r="AQ19">
            <v>239</v>
          </cell>
          <cell r="AR19">
            <v>1121</v>
          </cell>
        </row>
        <row r="20">
          <cell r="H20" t="str">
            <v>04102-COQUIMBO</v>
          </cell>
          <cell r="I20">
            <v>326</v>
          </cell>
          <cell r="J20">
            <v>281</v>
          </cell>
          <cell r="K20">
            <v>374</v>
          </cell>
          <cell r="L20">
            <v>293</v>
          </cell>
          <cell r="M20">
            <v>348</v>
          </cell>
          <cell r="N20">
            <v>304</v>
          </cell>
          <cell r="O20">
            <v>499</v>
          </cell>
          <cell r="P20">
            <v>390</v>
          </cell>
          <cell r="Q20">
            <v>268</v>
          </cell>
          <cell r="R20">
            <v>354</v>
          </cell>
          <cell r="S20">
            <v>407</v>
          </cell>
          <cell r="T20">
            <v>195</v>
          </cell>
          <cell r="U20">
            <v>4039</v>
          </cell>
          <cell r="AE20" t="str">
            <v>105303-CES. SAN JUAN</v>
          </cell>
          <cell r="AF20">
            <v>3</v>
          </cell>
          <cell r="AG20"/>
          <cell r="AH20">
            <v>2</v>
          </cell>
          <cell r="AI20">
            <v>6</v>
          </cell>
          <cell r="AJ20">
            <v>7</v>
          </cell>
          <cell r="AK20">
            <v>4</v>
          </cell>
          <cell r="AL20">
            <v>3</v>
          </cell>
          <cell r="AM20">
            <v>3</v>
          </cell>
          <cell r="AN20">
            <v>3</v>
          </cell>
          <cell r="AO20">
            <v>1</v>
          </cell>
          <cell r="AP20">
            <v>5</v>
          </cell>
          <cell r="AQ20">
            <v>2</v>
          </cell>
          <cell r="AR20">
            <v>39</v>
          </cell>
        </row>
        <row r="21">
          <cell r="H21" t="str">
            <v>105303-CES. SAN JUAN</v>
          </cell>
          <cell r="I21">
            <v>67</v>
          </cell>
          <cell r="J21">
            <v>60</v>
          </cell>
          <cell r="K21">
            <v>122</v>
          </cell>
          <cell r="L21">
            <v>58</v>
          </cell>
          <cell r="M21">
            <v>72</v>
          </cell>
          <cell r="N21">
            <v>62</v>
          </cell>
          <cell r="O21">
            <v>57</v>
          </cell>
          <cell r="P21">
            <v>98</v>
          </cell>
          <cell r="Q21">
            <v>37</v>
          </cell>
          <cell r="R21">
            <v>36</v>
          </cell>
          <cell r="S21">
            <v>115</v>
          </cell>
          <cell r="T21">
            <v>32</v>
          </cell>
          <cell r="U21">
            <v>816</v>
          </cell>
          <cell r="AE21" t="str">
            <v>105304-CES. SANTA CECILIA</v>
          </cell>
          <cell r="AF21">
            <v>3</v>
          </cell>
          <cell r="AG21">
            <v>1</v>
          </cell>
          <cell r="AH21">
            <v>10</v>
          </cell>
          <cell r="AI21">
            <v>11</v>
          </cell>
          <cell r="AJ21">
            <v>3</v>
          </cell>
          <cell r="AK21">
            <v>5</v>
          </cell>
          <cell r="AL21">
            <v>6</v>
          </cell>
          <cell r="AM21">
            <v>3</v>
          </cell>
          <cell r="AN21">
            <v>4</v>
          </cell>
          <cell r="AO21">
            <v>1</v>
          </cell>
          <cell r="AP21">
            <v>1</v>
          </cell>
          <cell r="AQ21">
            <v>4</v>
          </cell>
          <cell r="AR21">
            <v>52</v>
          </cell>
        </row>
        <row r="22">
          <cell r="H22" t="str">
            <v>105304-CES. SANTA CECILIA</v>
          </cell>
          <cell r="I22">
            <v>107</v>
          </cell>
          <cell r="J22">
            <v>59</v>
          </cell>
          <cell r="K22">
            <v>103</v>
          </cell>
          <cell r="L22">
            <v>87</v>
          </cell>
          <cell r="M22">
            <v>87</v>
          </cell>
          <cell r="N22">
            <v>43</v>
          </cell>
          <cell r="O22">
            <v>94</v>
          </cell>
          <cell r="P22">
            <v>104</v>
          </cell>
          <cell r="Q22">
            <v>68</v>
          </cell>
          <cell r="R22">
            <v>59</v>
          </cell>
          <cell r="S22">
            <v>93</v>
          </cell>
          <cell r="T22">
            <v>42</v>
          </cell>
          <cell r="U22">
            <v>946</v>
          </cell>
          <cell r="AE22" t="str">
            <v>105305-CES. TIERRAS BLANCAS</v>
          </cell>
          <cell r="AF22">
            <v>23</v>
          </cell>
          <cell r="AG22">
            <v>19</v>
          </cell>
          <cell r="AH22">
            <v>21</v>
          </cell>
          <cell r="AI22">
            <v>7</v>
          </cell>
          <cell r="AJ22">
            <v>22</v>
          </cell>
          <cell r="AK22">
            <v>430</v>
          </cell>
          <cell r="AL22">
            <v>51</v>
          </cell>
          <cell r="AM22">
            <v>53</v>
          </cell>
          <cell r="AN22">
            <v>43</v>
          </cell>
          <cell r="AO22">
            <v>27</v>
          </cell>
          <cell r="AP22">
            <v>28</v>
          </cell>
          <cell r="AQ22">
            <v>211</v>
          </cell>
          <cell r="AR22">
            <v>935</v>
          </cell>
        </row>
        <row r="23">
          <cell r="H23" t="str">
            <v>105305-CES. TIERRAS BLANCAS</v>
          </cell>
          <cell r="I23">
            <v>48</v>
          </cell>
          <cell r="J23">
            <v>87</v>
          </cell>
          <cell r="K23">
            <v>61</v>
          </cell>
          <cell r="L23">
            <v>98</v>
          </cell>
          <cell r="M23">
            <v>86</v>
          </cell>
          <cell r="N23">
            <v>136</v>
          </cell>
          <cell r="O23">
            <v>93</v>
          </cell>
          <cell r="P23">
            <v>63</v>
          </cell>
          <cell r="Q23">
            <v>58</v>
          </cell>
          <cell r="R23">
            <v>64</v>
          </cell>
          <cell r="S23">
            <v>94</v>
          </cell>
          <cell r="T23">
            <v>46</v>
          </cell>
          <cell r="U23">
            <v>934</v>
          </cell>
          <cell r="AE23" t="str">
            <v>105321-CES. RURAL  TONGOY</v>
          </cell>
          <cell r="AF23">
            <v>4</v>
          </cell>
          <cell r="AG23">
            <v>1</v>
          </cell>
          <cell r="AH23"/>
          <cell r="AI23">
            <v>3</v>
          </cell>
          <cell r="AJ23">
            <v>1</v>
          </cell>
          <cell r="AK23">
            <v>1</v>
          </cell>
          <cell r="AL23"/>
          <cell r="AM23">
            <v>5</v>
          </cell>
          <cell r="AN23">
            <v>2</v>
          </cell>
          <cell r="AO23">
            <v>4</v>
          </cell>
          <cell r="AP23"/>
          <cell r="AQ23">
            <v>8</v>
          </cell>
          <cell r="AR23">
            <v>29</v>
          </cell>
        </row>
        <row r="24">
          <cell r="H24" t="str">
            <v>105321-CES. RURAL  TONGOY</v>
          </cell>
          <cell r="I24">
            <v>34</v>
          </cell>
          <cell r="J24">
            <v>11</v>
          </cell>
          <cell r="K24">
            <v>21</v>
          </cell>
          <cell r="L24">
            <v>14</v>
          </cell>
          <cell r="M24">
            <v>9</v>
          </cell>
          <cell r="N24">
            <v>18</v>
          </cell>
          <cell r="O24">
            <v>10</v>
          </cell>
          <cell r="P24">
            <v>22</v>
          </cell>
          <cell r="Q24">
            <v>17</v>
          </cell>
          <cell r="R24">
            <v>14</v>
          </cell>
          <cell r="S24">
            <v>22</v>
          </cell>
          <cell r="T24">
            <v>10</v>
          </cell>
          <cell r="U24">
            <v>202</v>
          </cell>
          <cell r="AE24" t="str">
            <v>105323-CES. DR. SERGIO AGUILAR</v>
          </cell>
          <cell r="AF24">
            <v>1</v>
          </cell>
          <cell r="AG24">
            <v>3</v>
          </cell>
          <cell r="AH24"/>
          <cell r="AI24"/>
          <cell r="AJ24"/>
          <cell r="AK24"/>
          <cell r="AL24"/>
          <cell r="AM24">
            <v>3</v>
          </cell>
          <cell r="AN24"/>
          <cell r="AO24">
            <v>1</v>
          </cell>
          <cell r="AP24">
            <v>3</v>
          </cell>
          <cell r="AQ24"/>
          <cell r="AR24">
            <v>11</v>
          </cell>
        </row>
        <row r="25">
          <cell r="H25" t="str">
            <v>105323-CES. DR. SERGIO AGUILAR</v>
          </cell>
          <cell r="I25">
            <v>39</v>
          </cell>
          <cell r="J25">
            <v>45</v>
          </cell>
          <cell r="K25">
            <v>35</v>
          </cell>
          <cell r="L25">
            <v>20</v>
          </cell>
          <cell r="M25">
            <v>50</v>
          </cell>
          <cell r="N25"/>
          <cell r="O25">
            <v>138</v>
          </cell>
          <cell r="P25">
            <v>43</v>
          </cell>
          <cell r="Q25">
            <v>59</v>
          </cell>
          <cell r="R25">
            <v>68</v>
          </cell>
          <cell r="S25">
            <v>43</v>
          </cell>
          <cell r="T25">
            <v>33</v>
          </cell>
          <cell r="U25">
            <v>573</v>
          </cell>
          <cell r="AE25" t="str">
            <v xml:space="preserve">105404-P.S.R. EL TANGUE                         </v>
          </cell>
          <cell r="AF25"/>
          <cell r="AG25"/>
          <cell r="AH25"/>
          <cell r="AI25"/>
          <cell r="AJ25">
            <v>4</v>
          </cell>
          <cell r="AK25"/>
          <cell r="AL25"/>
          <cell r="AM25"/>
          <cell r="AN25"/>
          <cell r="AO25"/>
          <cell r="AP25"/>
          <cell r="AQ25"/>
          <cell r="AR25">
            <v>4</v>
          </cell>
        </row>
        <row r="26">
          <cell r="H26" t="str">
            <v>105405-P.S.R. GUANAQUEROS</v>
          </cell>
          <cell r="I26">
            <v>3</v>
          </cell>
          <cell r="J26"/>
          <cell r="K26">
            <v>3</v>
          </cell>
          <cell r="L26"/>
          <cell r="M26">
            <v>6</v>
          </cell>
          <cell r="N26">
            <v>2</v>
          </cell>
          <cell r="O26">
            <v>2</v>
          </cell>
          <cell r="P26">
            <v>1</v>
          </cell>
          <cell r="Q26"/>
          <cell r="R26">
            <v>10</v>
          </cell>
          <cell r="S26">
            <v>3</v>
          </cell>
          <cell r="T26"/>
          <cell r="U26">
            <v>30</v>
          </cell>
          <cell r="AE26" t="str">
            <v>105405-P.S.R. GUANAQUEROS</v>
          </cell>
          <cell r="AF26"/>
          <cell r="AG26"/>
          <cell r="AH26"/>
          <cell r="AI26">
            <v>1</v>
          </cell>
          <cell r="AJ26">
            <v>0</v>
          </cell>
          <cell r="AK26"/>
          <cell r="AL26"/>
          <cell r="AM26"/>
          <cell r="AN26"/>
          <cell r="AO26"/>
          <cell r="AP26"/>
          <cell r="AQ26"/>
          <cell r="AR26">
            <v>1</v>
          </cell>
        </row>
        <row r="27">
          <cell r="H27" t="str">
            <v>105406-P.S.R. PAN DE AZUCAR</v>
          </cell>
          <cell r="I27">
            <v>24</v>
          </cell>
          <cell r="J27">
            <v>16</v>
          </cell>
          <cell r="K27">
            <v>20</v>
          </cell>
          <cell r="L27">
            <v>9</v>
          </cell>
          <cell r="M27">
            <v>33</v>
          </cell>
          <cell r="N27">
            <v>37</v>
          </cell>
          <cell r="O27">
            <v>101</v>
          </cell>
          <cell r="P27">
            <v>49</v>
          </cell>
          <cell r="Q27">
            <v>18</v>
          </cell>
          <cell r="R27">
            <v>34</v>
          </cell>
          <cell r="S27">
            <v>21</v>
          </cell>
          <cell r="T27">
            <v>25</v>
          </cell>
          <cell r="U27">
            <v>387</v>
          </cell>
          <cell r="AE27" t="str">
            <v>105406-P.S.R. PAN DE AZUCAR</v>
          </cell>
          <cell r="AF27"/>
          <cell r="AG27"/>
          <cell r="AH27"/>
          <cell r="AI27"/>
          <cell r="AJ27">
            <v>1</v>
          </cell>
          <cell r="AK27">
            <v>1</v>
          </cell>
          <cell r="AL27"/>
          <cell r="AM27"/>
          <cell r="AN27"/>
          <cell r="AO27"/>
          <cell r="AP27">
            <v>1</v>
          </cell>
          <cell r="AQ27"/>
          <cell r="AR27">
            <v>3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/>
          <cell r="L28">
            <v>2</v>
          </cell>
          <cell r="M28"/>
          <cell r="N28">
            <v>3</v>
          </cell>
          <cell r="O28"/>
          <cell r="P28">
            <v>1</v>
          </cell>
          <cell r="Q28">
            <v>4</v>
          </cell>
          <cell r="R28"/>
          <cell r="S28"/>
          <cell r="T28"/>
          <cell r="U28">
            <v>12</v>
          </cell>
          <cell r="AE28" t="str">
            <v>105705-CECOF EL ALBA</v>
          </cell>
          <cell r="AF28">
            <v>2</v>
          </cell>
          <cell r="AG28"/>
          <cell r="AH28">
            <v>5</v>
          </cell>
          <cell r="AI28"/>
          <cell r="AJ28"/>
          <cell r="AK28">
            <v>4</v>
          </cell>
          <cell r="AL28"/>
          <cell r="AM28">
            <v>4</v>
          </cell>
          <cell r="AN28">
            <v>4</v>
          </cell>
          <cell r="AO28">
            <v>8</v>
          </cell>
          <cell r="AP28">
            <v>3</v>
          </cell>
          <cell r="AQ28">
            <v>14</v>
          </cell>
          <cell r="AR28">
            <v>44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9</v>
          </cell>
          <cell r="L29">
            <v>5</v>
          </cell>
          <cell r="M29">
            <v>5</v>
          </cell>
          <cell r="N29">
            <v>3</v>
          </cell>
          <cell r="O29">
            <v>4</v>
          </cell>
          <cell r="P29">
            <v>9</v>
          </cell>
          <cell r="Q29">
            <v>7</v>
          </cell>
          <cell r="R29">
            <v>12</v>
          </cell>
          <cell r="S29">
            <v>9</v>
          </cell>
          <cell r="T29">
            <v>7</v>
          </cell>
          <cell r="U29">
            <v>75</v>
          </cell>
          <cell r="AE29" t="str">
            <v>200273-CECOF PUNTA MIRA</v>
          </cell>
          <cell r="AF29"/>
          <cell r="AG29"/>
          <cell r="AH29"/>
          <cell r="AI29"/>
          <cell r="AJ29"/>
          <cell r="AK29"/>
          <cell r="AL29"/>
          <cell r="AM29"/>
          <cell r="AN29"/>
          <cell r="AO29">
            <v>3</v>
          </cell>
          <cell r="AP29"/>
          <cell r="AQ29"/>
          <cell r="AR29">
            <v>3</v>
          </cell>
        </row>
        <row r="30">
          <cell r="H30" t="str">
            <v>200273-CECOF PUNTA MIRA</v>
          </cell>
          <cell r="I30"/>
          <cell r="J30"/>
          <cell r="K30"/>
          <cell r="L30"/>
          <cell r="M30"/>
          <cell r="N30"/>
          <cell r="O30"/>
          <cell r="P30"/>
          <cell r="Q30"/>
          <cell r="R30">
            <v>57</v>
          </cell>
          <cell r="S30">
            <v>7</v>
          </cell>
          <cell r="T30"/>
          <cell r="U30">
            <v>64</v>
          </cell>
          <cell r="AE30" t="str">
            <v>04103-ANDACOLLO</v>
          </cell>
          <cell r="AF30"/>
          <cell r="AG30">
            <v>1</v>
          </cell>
          <cell r="AH30">
            <v>2</v>
          </cell>
          <cell r="AI30">
            <v>25</v>
          </cell>
          <cell r="AJ30">
            <v>34</v>
          </cell>
          <cell r="AK30"/>
          <cell r="AL30"/>
          <cell r="AM30">
            <v>33</v>
          </cell>
          <cell r="AN30">
            <v>42</v>
          </cell>
          <cell r="AO30">
            <v>63</v>
          </cell>
          <cell r="AP30">
            <v>42</v>
          </cell>
          <cell r="AQ30">
            <v>4</v>
          </cell>
          <cell r="AR30">
            <v>246</v>
          </cell>
        </row>
        <row r="31">
          <cell r="H31" t="str">
            <v>04103-ANDACOLLO</v>
          </cell>
          <cell r="I31">
            <v>12</v>
          </cell>
          <cell r="J31">
            <v>18</v>
          </cell>
          <cell r="K31">
            <v>19</v>
          </cell>
          <cell r="L31">
            <v>25</v>
          </cell>
          <cell r="M31">
            <v>16</v>
          </cell>
          <cell r="N31">
            <v>10</v>
          </cell>
          <cell r="O31">
            <v>23</v>
          </cell>
          <cell r="P31">
            <v>38</v>
          </cell>
          <cell r="Q31">
            <v>14</v>
          </cell>
          <cell r="R31">
            <v>19</v>
          </cell>
          <cell r="S31">
            <v>16</v>
          </cell>
          <cell r="T31">
            <v>38</v>
          </cell>
          <cell r="U31">
            <v>248</v>
          </cell>
          <cell r="AE31" t="str">
            <v>105106-HOSPITAL ANDACOLLO</v>
          </cell>
          <cell r="AF31"/>
          <cell r="AG31">
            <v>1</v>
          </cell>
          <cell r="AH31">
            <v>2</v>
          </cell>
          <cell r="AI31">
            <v>25</v>
          </cell>
          <cell r="AJ31">
            <v>34</v>
          </cell>
          <cell r="AK31"/>
          <cell r="AL31"/>
          <cell r="AM31">
            <v>33</v>
          </cell>
          <cell r="AN31">
            <v>42</v>
          </cell>
          <cell r="AO31">
            <v>63</v>
          </cell>
          <cell r="AP31">
            <v>42</v>
          </cell>
          <cell r="AQ31">
            <v>4</v>
          </cell>
          <cell r="AR31">
            <v>246</v>
          </cell>
        </row>
        <row r="32">
          <cell r="H32" t="str">
            <v>105106-HOSPITAL ANDACOLLO</v>
          </cell>
          <cell r="I32">
            <v>12</v>
          </cell>
          <cell r="J32">
            <v>18</v>
          </cell>
          <cell r="K32">
            <v>19</v>
          </cell>
          <cell r="L32">
            <v>25</v>
          </cell>
          <cell r="M32">
            <v>16</v>
          </cell>
          <cell r="N32">
            <v>10</v>
          </cell>
          <cell r="O32">
            <v>23</v>
          </cell>
          <cell r="P32">
            <v>38</v>
          </cell>
          <cell r="Q32">
            <v>14</v>
          </cell>
          <cell r="R32">
            <v>19</v>
          </cell>
          <cell r="S32">
            <v>16</v>
          </cell>
          <cell r="T32">
            <v>38</v>
          </cell>
          <cell r="U32">
            <v>248</v>
          </cell>
          <cell r="AE32" t="str">
            <v>04104-LA HIGUERA</v>
          </cell>
          <cell r="AF32"/>
          <cell r="AG32"/>
          <cell r="AH32"/>
          <cell r="AI32"/>
          <cell r="AJ32"/>
          <cell r="AK32"/>
          <cell r="AL32">
            <v>1</v>
          </cell>
          <cell r="AM32"/>
          <cell r="AN32"/>
          <cell r="AO32"/>
          <cell r="AP32"/>
          <cell r="AQ32">
            <v>19</v>
          </cell>
          <cell r="AR32">
            <v>20</v>
          </cell>
        </row>
        <row r="33">
          <cell r="H33" t="str">
            <v>04104-LA HIGUERA</v>
          </cell>
          <cell r="I33">
            <v>5</v>
          </cell>
          <cell r="J33">
            <v>1</v>
          </cell>
          <cell r="K33">
            <v>4</v>
          </cell>
          <cell r="L33">
            <v>2</v>
          </cell>
          <cell r="M33">
            <v>7</v>
          </cell>
          <cell r="N33"/>
          <cell r="O33">
            <v>6</v>
          </cell>
          <cell r="P33"/>
          <cell r="Q33">
            <v>1</v>
          </cell>
          <cell r="R33">
            <v>3</v>
          </cell>
          <cell r="S33">
            <v>21</v>
          </cell>
          <cell r="T33">
            <v>19</v>
          </cell>
          <cell r="U33">
            <v>69</v>
          </cell>
          <cell r="AE33" t="str">
            <v>105314-CES. LA HIGUERA</v>
          </cell>
          <cell r="AF33"/>
          <cell r="AG33"/>
          <cell r="AH33"/>
          <cell r="AI33"/>
          <cell r="AJ33"/>
          <cell r="AK33"/>
          <cell r="AL33"/>
          <cell r="AM33"/>
          <cell r="AN33"/>
          <cell r="AO33"/>
          <cell r="AP33"/>
          <cell r="AQ33">
            <v>5</v>
          </cell>
          <cell r="AR33">
            <v>5</v>
          </cell>
        </row>
        <row r="34">
          <cell r="H34" t="str">
            <v>105314-CES. LA HIGUERA</v>
          </cell>
          <cell r="I34"/>
          <cell r="J34">
            <v>1</v>
          </cell>
          <cell r="K34"/>
          <cell r="L34">
            <v>2</v>
          </cell>
          <cell r="M34">
            <v>2</v>
          </cell>
          <cell r="N34"/>
          <cell r="O34"/>
          <cell r="P34"/>
          <cell r="Q34">
            <v>1</v>
          </cell>
          <cell r="R34">
            <v>2</v>
          </cell>
          <cell r="S34">
            <v>11</v>
          </cell>
          <cell r="T34">
            <v>11</v>
          </cell>
          <cell r="U34">
            <v>30</v>
          </cell>
          <cell r="AE34" t="str">
            <v xml:space="preserve">105500-P.S.R. CALETA HORNOS        </v>
          </cell>
          <cell r="AF34"/>
          <cell r="AG34"/>
          <cell r="AH34"/>
          <cell r="AI34"/>
          <cell r="AJ34"/>
          <cell r="AK34"/>
          <cell r="AL34"/>
          <cell r="AM34"/>
          <cell r="AN34"/>
          <cell r="AO34"/>
          <cell r="AP34"/>
          <cell r="AQ34">
            <v>5</v>
          </cell>
          <cell r="AR34">
            <v>5</v>
          </cell>
        </row>
        <row r="35">
          <cell r="H35" t="str">
            <v xml:space="preserve">105500-P.S.R. CALETA HORNOS        </v>
          </cell>
          <cell r="I35">
            <v>1</v>
          </cell>
          <cell r="J35"/>
          <cell r="K35">
            <v>2</v>
          </cell>
          <cell r="L35"/>
          <cell r="M35">
            <v>5</v>
          </cell>
          <cell r="N35"/>
          <cell r="O35">
            <v>5</v>
          </cell>
          <cell r="P35"/>
          <cell r="Q35"/>
          <cell r="R35"/>
          <cell r="S35">
            <v>2</v>
          </cell>
          <cell r="T35"/>
          <cell r="U35">
            <v>15</v>
          </cell>
          <cell r="AE35" t="str">
            <v>105505-P.S.R. LOS CHOROS</v>
          </cell>
          <cell r="AF35"/>
          <cell r="AG35"/>
          <cell r="AH35"/>
          <cell r="AI35"/>
          <cell r="AJ35"/>
          <cell r="AK35"/>
          <cell r="AL35"/>
          <cell r="AM35"/>
          <cell r="AN35"/>
          <cell r="AO35"/>
          <cell r="AP35"/>
          <cell r="AQ35">
            <v>5</v>
          </cell>
          <cell r="AR35">
            <v>5</v>
          </cell>
        </row>
        <row r="36">
          <cell r="H36" t="str">
            <v>105505-P.S.R. LOS CHOROS</v>
          </cell>
          <cell r="I36"/>
          <cell r="J36"/>
          <cell r="K36"/>
          <cell r="L36"/>
          <cell r="M36"/>
          <cell r="N36"/>
          <cell r="O36">
            <v>1</v>
          </cell>
          <cell r="P36"/>
          <cell r="Q36"/>
          <cell r="R36">
            <v>1</v>
          </cell>
          <cell r="S36">
            <v>2</v>
          </cell>
          <cell r="T36">
            <v>8</v>
          </cell>
          <cell r="U36">
            <v>12</v>
          </cell>
          <cell r="AE36" t="str">
            <v>105506-P.S.R. EL TRAPICHE</v>
          </cell>
          <cell r="AF36"/>
          <cell r="AG36"/>
          <cell r="AH36"/>
          <cell r="AI36"/>
          <cell r="AJ36"/>
          <cell r="AK36"/>
          <cell r="AL36">
            <v>1</v>
          </cell>
          <cell r="AM36"/>
          <cell r="AN36"/>
          <cell r="AO36"/>
          <cell r="AP36"/>
          <cell r="AQ36">
            <v>4</v>
          </cell>
          <cell r="AR36">
            <v>5</v>
          </cell>
        </row>
        <row r="37">
          <cell r="H37" t="str">
            <v>105506-P.S.R. EL TRAPICHE</v>
          </cell>
          <cell r="I37">
            <v>4</v>
          </cell>
          <cell r="J37"/>
          <cell r="K37">
            <v>2</v>
          </cell>
          <cell r="L37"/>
          <cell r="M37"/>
          <cell r="N37"/>
          <cell r="O37"/>
          <cell r="P37"/>
          <cell r="Q37"/>
          <cell r="R37"/>
          <cell r="S37">
            <v>6</v>
          </cell>
          <cell r="T37"/>
          <cell r="U37">
            <v>12</v>
          </cell>
          <cell r="AE37" t="str">
            <v>04105-PAIHUANO</v>
          </cell>
          <cell r="AF37">
            <v>1</v>
          </cell>
          <cell r="AG37">
            <v>1</v>
          </cell>
          <cell r="AH37"/>
          <cell r="AI37">
            <v>2</v>
          </cell>
          <cell r="AJ37"/>
          <cell r="AK37">
            <v>3</v>
          </cell>
          <cell r="AL37">
            <v>1</v>
          </cell>
          <cell r="AM37">
            <v>2</v>
          </cell>
          <cell r="AN37">
            <v>2</v>
          </cell>
          <cell r="AO37"/>
          <cell r="AP37">
            <v>2</v>
          </cell>
          <cell r="AQ37">
            <v>16</v>
          </cell>
          <cell r="AR37">
            <v>30</v>
          </cell>
        </row>
        <row r="38">
          <cell r="H38" t="str">
            <v>04105-PAIHUANO</v>
          </cell>
          <cell r="I38">
            <v>18</v>
          </cell>
          <cell r="J38">
            <v>19</v>
          </cell>
          <cell r="K38">
            <v>23</v>
          </cell>
          <cell r="L38">
            <v>26</v>
          </cell>
          <cell r="M38">
            <v>36</v>
          </cell>
          <cell r="N38">
            <v>27</v>
          </cell>
          <cell r="O38">
            <v>28</v>
          </cell>
          <cell r="P38">
            <v>24</v>
          </cell>
          <cell r="Q38">
            <v>30</v>
          </cell>
          <cell r="R38">
            <v>37</v>
          </cell>
          <cell r="S38">
            <v>32</v>
          </cell>
          <cell r="T38">
            <v>20</v>
          </cell>
          <cell r="U38">
            <v>320</v>
          </cell>
          <cell r="AE38" t="str">
            <v>105306-CES. PAIHUANO</v>
          </cell>
          <cell r="AF38"/>
          <cell r="AG38"/>
          <cell r="AH38"/>
          <cell r="AI38">
            <v>2</v>
          </cell>
          <cell r="AJ38"/>
          <cell r="AK38">
            <v>2</v>
          </cell>
          <cell r="AL38">
            <v>1</v>
          </cell>
          <cell r="AM38">
            <v>1</v>
          </cell>
          <cell r="AN38">
            <v>1</v>
          </cell>
          <cell r="AO38"/>
          <cell r="AP38">
            <v>2</v>
          </cell>
          <cell r="AQ38">
            <v>13</v>
          </cell>
          <cell r="AR38">
            <v>22</v>
          </cell>
        </row>
        <row r="39">
          <cell r="H39" t="str">
            <v>105306-CES. PAIHUANO</v>
          </cell>
          <cell r="I39">
            <v>15</v>
          </cell>
          <cell r="J39">
            <v>14</v>
          </cell>
          <cell r="K39">
            <v>18</v>
          </cell>
          <cell r="L39">
            <v>12</v>
          </cell>
          <cell r="M39">
            <v>29</v>
          </cell>
          <cell r="N39">
            <v>19</v>
          </cell>
          <cell r="O39">
            <v>16</v>
          </cell>
          <cell r="P39">
            <v>17</v>
          </cell>
          <cell r="Q39">
            <v>21</v>
          </cell>
          <cell r="R39">
            <v>27</v>
          </cell>
          <cell r="S39">
            <v>23</v>
          </cell>
          <cell r="T39">
            <v>17</v>
          </cell>
          <cell r="U39">
            <v>228</v>
          </cell>
          <cell r="AE39" t="str">
            <v>105475-P.S.R. HORCON</v>
          </cell>
          <cell r="AF39"/>
          <cell r="AG39">
            <v>1</v>
          </cell>
          <cell r="AH39"/>
          <cell r="AI39"/>
          <cell r="AJ39"/>
          <cell r="AK39"/>
          <cell r="AL39"/>
          <cell r="AM39">
            <v>1</v>
          </cell>
          <cell r="AN39"/>
          <cell r="AO39"/>
          <cell r="AP39"/>
          <cell r="AQ39"/>
          <cell r="AR39">
            <v>2</v>
          </cell>
        </row>
        <row r="40">
          <cell r="H40" t="str">
            <v>105475-P.S.R. HORCON</v>
          </cell>
          <cell r="I40">
            <v>1</v>
          </cell>
          <cell r="J40"/>
          <cell r="K40">
            <v>1</v>
          </cell>
          <cell r="L40">
            <v>1</v>
          </cell>
          <cell r="M40"/>
          <cell r="N40">
            <v>2</v>
          </cell>
          <cell r="O40">
            <v>3</v>
          </cell>
          <cell r="P40">
            <v>2</v>
          </cell>
          <cell r="Q40">
            <v>3</v>
          </cell>
          <cell r="R40">
            <v>1</v>
          </cell>
          <cell r="S40">
            <v>2</v>
          </cell>
          <cell r="T40">
            <v>1</v>
          </cell>
          <cell r="U40">
            <v>17</v>
          </cell>
          <cell r="AE40" t="str">
            <v>105477-P.S.R. PISCO ELQUI</v>
          </cell>
          <cell r="AF40">
            <v>1</v>
          </cell>
          <cell r="AG40"/>
          <cell r="AH40"/>
          <cell r="AI40"/>
          <cell r="AJ40"/>
          <cell r="AK40">
            <v>1</v>
          </cell>
          <cell r="AL40"/>
          <cell r="AM40"/>
          <cell r="AN40">
            <v>1</v>
          </cell>
          <cell r="AO40"/>
          <cell r="AP40"/>
          <cell r="AQ40">
            <v>3</v>
          </cell>
          <cell r="AR40">
            <v>6</v>
          </cell>
        </row>
        <row r="41">
          <cell r="H41" t="str">
            <v>105476-P.S.R. MONTE GRANDE</v>
          </cell>
          <cell r="I41">
            <v>2</v>
          </cell>
          <cell r="J41">
            <v>1</v>
          </cell>
          <cell r="K41">
            <v>3</v>
          </cell>
          <cell r="L41">
            <v>3</v>
          </cell>
          <cell r="M41">
            <v>2</v>
          </cell>
          <cell r="N41">
            <v>1</v>
          </cell>
          <cell r="O41">
            <v>1</v>
          </cell>
          <cell r="P41">
            <v>1</v>
          </cell>
          <cell r="Q41">
            <v>1</v>
          </cell>
          <cell r="R41">
            <v>1</v>
          </cell>
          <cell r="S41">
            <v>1</v>
          </cell>
          <cell r="T41"/>
          <cell r="U41">
            <v>17</v>
          </cell>
          <cell r="AE41" t="str">
            <v>04106-VICUÑA</v>
          </cell>
          <cell r="AF41">
            <v>33</v>
          </cell>
          <cell r="AG41">
            <v>16</v>
          </cell>
          <cell r="AH41">
            <v>13</v>
          </cell>
          <cell r="AI41">
            <v>3</v>
          </cell>
          <cell r="AJ41">
            <v>14</v>
          </cell>
          <cell r="AK41">
            <v>3</v>
          </cell>
          <cell r="AL41">
            <v>18</v>
          </cell>
          <cell r="AM41">
            <v>3</v>
          </cell>
          <cell r="AN41">
            <v>7</v>
          </cell>
          <cell r="AO41">
            <v>10</v>
          </cell>
          <cell r="AP41">
            <v>13</v>
          </cell>
          <cell r="AQ41">
            <v>8</v>
          </cell>
          <cell r="AR41">
            <v>141</v>
          </cell>
        </row>
        <row r="42">
          <cell r="H42" t="str">
            <v>105477-P.S.R. PISCO ELQUI</v>
          </cell>
          <cell r="I42"/>
          <cell r="J42">
            <v>4</v>
          </cell>
          <cell r="K42">
            <v>1</v>
          </cell>
          <cell r="L42">
            <v>10</v>
          </cell>
          <cell r="M42">
            <v>5</v>
          </cell>
          <cell r="N42">
            <v>5</v>
          </cell>
          <cell r="O42">
            <v>8</v>
          </cell>
          <cell r="P42">
            <v>4</v>
          </cell>
          <cell r="Q42">
            <v>5</v>
          </cell>
          <cell r="R42">
            <v>8</v>
          </cell>
          <cell r="S42">
            <v>6</v>
          </cell>
          <cell r="T42">
            <v>2</v>
          </cell>
          <cell r="U42">
            <v>58</v>
          </cell>
          <cell r="AE42" t="str">
            <v>105107-HOSPITAL VICUÑA</v>
          </cell>
          <cell r="AF42">
            <v>23</v>
          </cell>
          <cell r="AG42">
            <v>16</v>
          </cell>
          <cell r="AH42">
            <v>12</v>
          </cell>
          <cell r="AI42">
            <v>3</v>
          </cell>
          <cell r="AJ42">
            <v>9</v>
          </cell>
          <cell r="AK42">
            <v>1</v>
          </cell>
          <cell r="AL42">
            <v>12</v>
          </cell>
          <cell r="AM42">
            <v>3</v>
          </cell>
          <cell r="AN42">
            <v>7</v>
          </cell>
          <cell r="AO42">
            <v>10</v>
          </cell>
          <cell r="AP42">
            <v>13</v>
          </cell>
          <cell r="AQ42">
            <v>8</v>
          </cell>
          <cell r="AR42">
            <v>117</v>
          </cell>
        </row>
        <row r="43">
          <cell r="H43" t="str">
            <v>04106-VICUÑA</v>
          </cell>
          <cell r="I43">
            <v>44</v>
          </cell>
          <cell r="J43">
            <v>44</v>
          </cell>
          <cell r="K43">
            <v>62</v>
          </cell>
          <cell r="L43">
            <v>30</v>
          </cell>
          <cell r="M43">
            <v>44</v>
          </cell>
          <cell r="N43">
            <v>56</v>
          </cell>
          <cell r="O43">
            <v>80</v>
          </cell>
          <cell r="P43">
            <v>67</v>
          </cell>
          <cell r="Q43">
            <v>65</v>
          </cell>
          <cell r="R43">
            <v>45</v>
          </cell>
          <cell r="S43">
            <v>48</v>
          </cell>
          <cell r="T43">
            <v>45</v>
          </cell>
          <cell r="U43">
            <v>630</v>
          </cell>
          <cell r="AE43" t="str">
            <v>105468-P.S.R. EL MOLLE</v>
          </cell>
          <cell r="AF43"/>
          <cell r="AG43"/>
          <cell r="AH43"/>
          <cell r="AI43"/>
          <cell r="AJ43">
            <v>2</v>
          </cell>
          <cell r="AK43"/>
          <cell r="AL43">
            <v>1</v>
          </cell>
          <cell r="AM43"/>
          <cell r="AN43"/>
          <cell r="AO43"/>
          <cell r="AP43"/>
          <cell r="AQ43"/>
          <cell r="AR43">
            <v>3</v>
          </cell>
        </row>
        <row r="44">
          <cell r="H44" t="str">
            <v>105107-HOSPITAL VICUÑA</v>
          </cell>
          <cell r="I44">
            <v>36</v>
          </cell>
          <cell r="J44">
            <v>28</v>
          </cell>
          <cell r="K44">
            <v>29</v>
          </cell>
          <cell r="L44">
            <v>18</v>
          </cell>
          <cell r="M44">
            <v>33</v>
          </cell>
          <cell r="N44">
            <v>20</v>
          </cell>
          <cell r="O44">
            <v>31</v>
          </cell>
          <cell r="P44">
            <v>33</v>
          </cell>
          <cell r="Q44">
            <v>25</v>
          </cell>
          <cell r="R44">
            <v>19</v>
          </cell>
          <cell r="S44">
            <v>19</v>
          </cell>
          <cell r="T44">
            <v>18</v>
          </cell>
          <cell r="U44">
            <v>309</v>
          </cell>
          <cell r="AE44" t="str">
            <v>105471-P.S.R. PERALILLO</v>
          </cell>
          <cell r="AF44">
            <v>2</v>
          </cell>
          <cell r="AG44"/>
          <cell r="AH44"/>
          <cell r="AI44"/>
          <cell r="AJ44"/>
          <cell r="AK44">
            <v>0</v>
          </cell>
          <cell r="AL44"/>
          <cell r="AM44"/>
          <cell r="AN44"/>
          <cell r="AO44"/>
          <cell r="AP44"/>
          <cell r="AQ44"/>
          <cell r="AR44">
            <v>2</v>
          </cell>
        </row>
        <row r="45">
          <cell r="H45" t="str">
            <v>105467-P.S.R. DIAGUITAS</v>
          </cell>
          <cell r="I45"/>
          <cell r="J45"/>
          <cell r="K45"/>
          <cell r="L45"/>
          <cell r="M45">
            <v>1</v>
          </cell>
          <cell r="N45">
            <v>2</v>
          </cell>
          <cell r="O45">
            <v>5</v>
          </cell>
          <cell r="P45">
            <v>2</v>
          </cell>
          <cell r="Q45">
            <v>4</v>
          </cell>
          <cell r="R45">
            <v>4</v>
          </cell>
          <cell r="S45">
            <v>2</v>
          </cell>
          <cell r="T45">
            <v>3</v>
          </cell>
          <cell r="U45">
            <v>23</v>
          </cell>
          <cell r="AE45" t="str">
            <v>105473-P.S.R. TALCUNA</v>
          </cell>
          <cell r="AF45"/>
          <cell r="AG45"/>
          <cell r="AH45"/>
          <cell r="AI45"/>
          <cell r="AJ45"/>
          <cell r="AK45">
            <v>2</v>
          </cell>
          <cell r="AL45"/>
          <cell r="AM45"/>
          <cell r="AN45"/>
          <cell r="AO45"/>
          <cell r="AP45"/>
          <cell r="AQ45"/>
          <cell r="AR45">
            <v>2</v>
          </cell>
        </row>
        <row r="46">
          <cell r="H46" t="str">
            <v>105468-P.S.R. EL MOLLE</v>
          </cell>
          <cell r="I46"/>
          <cell r="J46"/>
          <cell r="K46">
            <v>6</v>
          </cell>
          <cell r="L46">
            <v>1</v>
          </cell>
          <cell r="M46">
            <v>2</v>
          </cell>
          <cell r="N46">
            <v>1</v>
          </cell>
          <cell r="O46">
            <v>1</v>
          </cell>
          <cell r="P46">
            <v>1</v>
          </cell>
          <cell r="Q46">
            <v>6</v>
          </cell>
          <cell r="R46">
            <v>3</v>
          </cell>
          <cell r="S46">
            <v>6</v>
          </cell>
          <cell r="T46">
            <v>3</v>
          </cell>
          <cell r="U46">
            <v>30</v>
          </cell>
          <cell r="AE46" t="str">
            <v>105502-P.S.R. CALINGASTA</v>
          </cell>
          <cell r="AF46">
            <v>8</v>
          </cell>
          <cell r="AG46"/>
          <cell r="AH46">
            <v>1</v>
          </cell>
          <cell r="AI46"/>
          <cell r="AJ46"/>
          <cell r="AK46"/>
          <cell r="AL46">
            <v>5</v>
          </cell>
          <cell r="AM46"/>
          <cell r="AN46"/>
          <cell r="AO46"/>
          <cell r="AP46"/>
          <cell r="AQ46"/>
          <cell r="AR46">
            <v>14</v>
          </cell>
        </row>
        <row r="47">
          <cell r="H47" t="str">
            <v>105469-P.S.R. EL TAMBO</v>
          </cell>
          <cell r="I47"/>
          <cell r="J47"/>
          <cell r="K47">
            <v>3</v>
          </cell>
          <cell r="L47">
            <v>2</v>
          </cell>
          <cell r="M47">
            <v>1</v>
          </cell>
          <cell r="N47">
            <v>6</v>
          </cell>
          <cell r="O47">
            <v>3</v>
          </cell>
          <cell r="P47">
            <v>1</v>
          </cell>
          <cell r="Q47">
            <v>2</v>
          </cell>
          <cell r="R47">
            <v>2</v>
          </cell>
          <cell r="S47">
            <v>3</v>
          </cell>
          <cell r="T47">
            <v>2</v>
          </cell>
          <cell r="U47">
            <v>25</v>
          </cell>
          <cell r="AE47" t="str">
            <v>105509-P.S.R. GUALLIGUAICA</v>
          </cell>
          <cell r="AF47"/>
          <cell r="AG47"/>
          <cell r="AH47"/>
          <cell r="AI47"/>
          <cell r="AJ47">
            <v>3</v>
          </cell>
          <cell r="AK47"/>
          <cell r="AL47"/>
          <cell r="AM47"/>
          <cell r="AN47"/>
          <cell r="AO47"/>
          <cell r="AP47"/>
          <cell r="AQ47"/>
          <cell r="AR47">
            <v>3</v>
          </cell>
        </row>
        <row r="48">
          <cell r="H48" t="str">
            <v>105470-P.S.R. HUANTA</v>
          </cell>
          <cell r="I48"/>
          <cell r="J48"/>
          <cell r="K48"/>
          <cell r="L48"/>
          <cell r="M48"/>
          <cell r="N48"/>
          <cell r="O48"/>
          <cell r="P48">
            <v>1</v>
          </cell>
          <cell r="Q48"/>
          <cell r="R48"/>
          <cell r="S48"/>
          <cell r="T48"/>
          <cell r="U48">
            <v>1</v>
          </cell>
          <cell r="AE48" t="str">
            <v>04201-ILLAPEL</v>
          </cell>
          <cell r="AF48">
            <v>3</v>
          </cell>
          <cell r="AG48">
            <v>2</v>
          </cell>
          <cell r="AH48">
            <v>10</v>
          </cell>
          <cell r="AI48">
            <v>17</v>
          </cell>
          <cell r="AJ48">
            <v>26</v>
          </cell>
          <cell r="AK48">
            <v>18</v>
          </cell>
          <cell r="AL48">
            <v>18</v>
          </cell>
          <cell r="AM48">
            <v>6</v>
          </cell>
          <cell r="AN48">
            <v>6</v>
          </cell>
          <cell r="AO48">
            <v>2</v>
          </cell>
          <cell r="AP48"/>
          <cell r="AQ48"/>
          <cell r="AR48">
            <v>108</v>
          </cell>
        </row>
        <row r="49">
          <cell r="H49" t="str">
            <v>105471-P.S.R. PERALILLO</v>
          </cell>
          <cell r="I49">
            <v>2</v>
          </cell>
          <cell r="J49"/>
          <cell r="K49">
            <v>9</v>
          </cell>
          <cell r="L49">
            <v>4</v>
          </cell>
          <cell r="M49">
            <v>2</v>
          </cell>
          <cell r="N49">
            <v>5</v>
          </cell>
          <cell r="O49">
            <v>10</v>
          </cell>
          <cell r="P49">
            <v>4</v>
          </cell>
          <cell r="Q49">
            <v>7</v>
          </cell>
          <cell r="R49">
            <v>5</v>
          </cell>
          <cell r="S49">
            <v>5</v>
          </cell>
          <cell r="T49">
            <v>11</v>
          </cell>
          <cell r="U49">
            <v>64</v>
          </cell>
          <cell r="AE49" t="str">
            <v>105103-HOSPITAL ILLAPEL</v>
          </cell>
          <cell r="AF49">
            <v>3</v>
          </cell>
          <cell r="AG49">
            <v>1</v>
          </cell>
          <cell r="AH49">
            <v>10</v>
          </cell>
          <cell r="AI49">
            <v>14</v>
          </cell>
          <cell r="AJ49">
            <v>7</v>
          </cell>
          <cell r="AK49">
            <v>1</v>
          </cell>
          <cell r="AL49">
            <v>6</v>
          </cell>
          <cell r="AM49"/>
          <cell r="AN49">
            <v>4</v>
          </cell>
          <cell r="AO49"/>
          <cell r="AP49"/>
          <cell r="AQ49"/>
          <cell r="AR49">
            <v>46</v>
          </cell>
        </row>
        <row r="50">
          <cell r="H50" t="str">
            <v>105472-P.S.R. RIVADAVIA</v>
          </cell>
          <cell r="I50"/>
          <cell r="J50"/>
          <cell r="K50"/>
          <cell r="L50"/>
          <cell r="M50"/>
          <cell r="N50">
            <v>11</v>
          </cell>
          <cell r="O50">
            <v>2</v>
          </cell>
          <cell r="P50">
            <v>2</v>
          </cell>
          <cell r="Q50">
            <v>5</v>
          </cell>
          <cell r="R50">
            <v>3</v>
          </cell>
          <cell r="S50">
            <v>1</v>
          </cell>
          <cell r="T50">
            <v>1</v>
          </cell>
          <cell r="U50">
            <v>25</v>
          </cell>
          <cell r="AE50" t="str">
            <v>105326-CESFAM SAN RAFAEL</v>
          </cell>
          <cell r="AF50"/>
          <cell r="AG50">
            <v>1</v>
          </cell>
          <cell r="AH50"/>
          <cell r="AI50"/>
          <cell r="AJ50">
            <v>19</v>
          </cell>
          <cell r="AK50">
            <v>17</v>
          </cell>
          <cell r="AL50">
            <v>4</v>
          </cell>
          <cell r="AM50"/>
          <cell r="AN50"/>
          <cell r="AO50"/>
          <cell r="AP50"/>
          <cell r="AQ50"/>
          <cell r="AR50">
            <v>41</v>
          </cell>
        </row>
        <row r="51">
          <cell r="H51" t="str">
            <v>105473-P.S.R. TALCUNA</v>
          </cell>
          <cell r="I51"/>
          <cell r="J51">
            <v>2</v>
          </cell>
          <cell r="K51">
            <v>3</v>
          </cell>
          <cell r="L51"/>
          <cell r="M51">
            <v>1</v>
          </cell>
          <cell r="N51">
            <v>3</v>
          </cell>
          <cell r="O51">
            <v>5</v>
          </cell>
          <cell r="P51">
            <v>2</v>
          </cell>
          <cell r="Q51">
            <v>1</v>
          </cell>
          <cell r="R51"/>
          <cell r="S51">
            <v>2</v>
          </cell>
          <cell r="T51">
            <v>1</v>
          </cell>
          <cell r="U51">
            <v>20</v>
          </cell>
          <cell r="AE51" t="str">
            <v xml:space="preserve">105443-P.S.R. CARCAMO                   </v>
          </cell>
          <cell r="AF51"/>
          <cell r="AG51"/>
          <cell r="AH51"/>
          <cell r="AI51">
            <v>1</v>
          </cell>
          <cell r="AJ51"/>
          <cell r="AK51"/>
          <cell r="AL51"/>
          <cell r="AM51">
            <v>2</v>
          </cell>
          <cell r="AN51"/>
          <cell r="AO51"/>
          <cell r="AP51"/>
          <cell r="AQ51"/>
          <cell r="AR51">
            <v>3</v>
          </cell>
        </row>
        <row r="52">
          <cell r="H52" t="str">
            <v>105474-P.S.R. CHAPILCA</v>
          </cell>
          <cell r="I52"/>
          <cell r="J52"/>
          <cell r="K52"/>
          <cell r="L52"/>
          <cell r="M52"/>
          <cell r="N52">
            <v>1</v>
          </cell>
          <cell r="O52">
            <v>1</v>
          </cell>
          <cell r="P52">
            <v>1</v>
          </cell>
          <cell r="Q52"/>
          <cell r="R52"/>
          <cell r="S52">
            <v>1</v>
          </cell>
          <cell r="T52">
            <v>1</v>
          </cell>
          <cell r="U52">
            <v>5</v>
          </cell>
          <cell r="AE52" t="str">
            <v>105444-P.S.R. HUINTIL</v>
          </cell>
          <cell r="AF52"/>
          <cell r="AG52"/>
          <cell r="AH52"/>
          <cell r="AI52"/>
          <cell r="AJ52"/>
          <cell r="AK52"/>
          <cell r="AL52"/>
          <cell r="AM52"/>
          <cell r="AN52">
            <v>1</v>
          </cell>
          <cell r="AO52"/>
          <cell r="AP52"/>
          <cell r="AQ52"/>
          <cell r="AR52">
            <v>1</v>
          </cell>
        </row>
        <row r="53">
          <cell r="H53" t="str">
            <v>105502-P.S.R. CALINGASTA</v>
          </cell>
          <cell r="I53">
            <v>6</v>
          </cell>
          <cell r="J53">
            <v>14</v>
          </cell>
          <cell r="K53">
            <v>12</v>
          </cell>
          <cell r="L53">
            <v>4</v>
          </cell>
          <cell r="M53">
            <v>4</v>
          </cell>
          <cell r="N53">
            <v>6</v>
          </cell>
          <cell r="O53">
            <v>22</v>
          </cell>
          <cell r="P53">
            <v>17</v>
          </cell>
          <cell r="Q53">
            <v>13</v>
          </cell>
          <cell r="R53">
            <v>9</v>
          </cell>
          <cell r="S53">
            <v>9</v>
          </cell>
          <cell r="T53">
            <v>5</v>
          </cell>
          <cell r="U53">
            <v>121</v>
          </cell>
          <cell r="AE53" t="str">
            <v>105445-P.S.R. LIMAHUIDA</v>
          </cell>
          <cell r="AF53"/>
          <cell r="AG53"/>
          <cell r="AH53"/>
          <cell r="AI53"/>
          <cell r="AJ53"/>
          <cell r="AK53"/>
          <cell r="AL53"/>
          <cell r="AM53"/>
          <cell r="AN53"/>
          <cell r="AO53">
            <v>2</v>
          </cell>
          <cell r="AP53"/>
          <cell r="AQ53"/>
          <cell r="AR53">
            <v>2</v>
          </cell>
        </row>
        <row r="54">
          <cell r="H54" t="str">
            <v>105509-P.S.R. GUALLIGUAICA</v>
          </cell>
          <cell r="I54"/>
          <cell r="J54"/>
          <cell r="K54"/>
          <cell r="L54">
            <v>1</v>
          </cell>
          <cell r="M54"/>
          <cell r="N54">
            <v>1</v>
          </cell>
          <cell r="O54"/>
          <cell r="P54">
            <v>3</v>
          </cell>
          <cell r="Q54">
            <v>2</v>
          </cell>
          <cell r="R54"/>
          <cell r="S54"/>
          <cell r="T54"/>
          <cell r="U54">
            <v>7</v>
          </cell>
          <cell r="AE54" t="str">
            <v>105447-P.S.R. PERALILLO</v>
          </cell>
          <cell r="AF54"/>
          <cell r="AG54"/>
          <cell r="AH54"/>
          <cell r="AI54"/>
          <cell r="AJ54"/>
          <cell r="AK54"/>
          <cell r="AL54"/>
          <cell r="AM54">
            <v>2</v>
          </cell>
          <cell r="AN54">
            <v>1</v>
          </cell>
          <cell r="AO54"/>
          <cell r="AP54"/>
          <cell r="AQ54"/>
          <cell r="AR54">
            <v>3</v>
          </cell>
        </row>
        <row r="55">
          <cell r="H55" t="str">
            <v>04201-ILLAPEL</v>
          </cell>
          <cell r="I55">
            <v>51</v>
          </cell>
          <cell r="J55">
            <v>38</v>
          </cell>
          <cell r="K55">
            <v>99</v>
          </cell>
          <cell r="L55">
            <v>57</v>
          </cell>
          <cell r="M55">
            <v>65</v>
          </cell>
          <cell r="N55">
            <v>51</v>
          </cell>
          <cell r="O55">
            <v>34</v>
          </cell>
          <cell r="P55">
            <v>11</v>
          </cell>
          <cell r="Q55">
            <v>54</v>
          </cell>
          <cell r="R55">
            <v>28</v>
          </cell>
          <cell r="S55">
            <v>30</v>
          </cell>
          <cell r="T55">
            <v>9</v>
          </cell>
          <cell r="U55">
            <v>527</v>
          </cell>
          <cell r="AE55" t="str">
            <v>105448-P.S.R. SANTA VIRGINIA</v>
          </cell>
          <cell r="AF55"/>
          <cell r="AG55"/>
          <cell r="AH55"/>
          <cell r="AI55"/>
          <cell r="AJ55"/>
          <cell r="AK55"/>
          <cell r="AL55">
            <v>3</v>
          </cell>
          <cell r="AM55"/>
          <cell r="AN55"/>
          <cell r="AO55"/>
          <cell r="AP55"/>
          <cell r="AQ55"/>
          <cell r="AR55">
            <v>3</v>
          </cell>
        </row>
        <row r="56">
          <cell r="H56" t="str">
            <v>105103-HOSPITAL ILLAPEL</v>
          </cell>
          <cell r="I56">
            <v>51</v>
          </cell>
          <cell r="J56">
            <v>38</v>
          </cell>
          <cell r="K56">
            <v>86</v>
          </cell>
          <cell r="L56">
            <v>56</v>
          </cell>
          <cell r="M56">
            <v>61</v>
          </cell>
          <cell r="N56">
            <v>44</v>
          </cell>
          <cell r="O56">
            <v>26</v>
          </cell>
          <cell r="P56"/>
          <cell r="Q56">
            <v>30</v>
          </cell>
          <cell r="R56"/>
          <cell r="S56">
            <v>16</v>
          </cell>
          <cell r="T56"/>
          <cell r="U56">
            <v>408</v>
          </cell>
          <cell r="AE56" t="str">
            <v>105449-P.S.R. TUNGA NORTE</v>
          </cell>
          <cell r="AF56"/>
          <cell r="AG56"/>
          <cell r="AH56"/>
          <cell r="AI56"/>
          <cell r="AJ56"/>
          <cell r="AK56"/>
          <cell r="AL56"/>
          <cell r="AM56">
            <v>1</v>
          </cell>
          <cell r="AN56"/>
          <cell r="AO56"/>
          <cell r="AP56"/>
          <cell r="AQ56"/>
          <cell r="AR56">
            <v>1</v>
          </cell>
        </row>
        <row r="57">
          <cell r="H57" t="str">
            <v>105326-CESFAM SAN RAFAEL</v>
          </cell>
          <cell r="I57"/>
          <cell r="J57"/>
          <cell r="K57">
            <v>9</v>
          </cell>
          <cell r="L57"/>
          <cell r="M57">
            <v>4</v>
          </cell>
          <cell r="N57">
            <v>7</v>
          </cell>
          <cell r="O57">
            <v>6</v>
          </cell>
          <cell r="P57">
            <v>4</v>
          </cell>
          <cell r="Q57">
            <v>18</v>
          </cell>
          <cell r="R57">
            <v>17</v>
          </cell>
          <cell r="S57">
            <v>5</v>
          </cell>
          <cell r="T57">
            <v>9</v>
          </cell>
          <cell r="U57">
            <v>79</v>
          </cell>
          <cell r="AE57" t="str">
            <v>105485-P.S.R. PLAN DE HORNOS</v>
          </cell>
          <cell r="AF57"/>
          <cell r="AG57"/>
          <cell r="AH57"/>
          <cell r="AI57">
            <v>1</v>
          </cell>
          <cell r="AJ57"/>
          <cell r="AK57"/>
          <cell r="AL57"/>
          <cell r="AM57"/>
          <cell r="AN57"/>
          <cell r="AO57"/>
          <cell r="AP57"/>
          <cell r="AQ57"/>
          <cell r="AR57">
            <v>1</v>
          </cell>
        </row>
        <row r="58">
          <cell r="H58" t="str">
            <v xml:space="preserve">105443-P.S.R. CARCAMO                   </v>
          </cell>
          <cell r="I58"/>
          <cell r="J58"/>
          <cell r="K58"/>
          <cell r="L58"/>
          <cell r="M58"/>
          <cell r="N58"/>
          <cell r="O58"/>
          <cell r="P58">
            <v>1</v>
          </cell>
          <cell r="Q58"/>
          <cell r="R58">
            <v>3</v>
          </cell>
          <cell r="S58">
            <v>1</v>
          </cell>
          <cell r="T58"/>
          <cell r="U58">
            <v>5</v>
          </cell>
          <cell r="AE58" t="str">
            <v>105487-P.S.R. CAÑAS UNO</v>
          </cell>
          <cell r="AF58"/>
          <cell r="AG58"/>
          <cell r="AH58"/>
          <cell r="AI58">
            <v>1</v>
          </cell>
          <cell r="AJ58"/>
          <cell r="AK58"/>
          <cell r="AL58">
            <v>4</v>
          </cell>
          <cell r="AM58">
            <v>1</v>
          </cell>
          <cell r="AN58"/>
          <cell r="AO58"/>
          <cell r="AP58"/>
          <cell r="AQ58"/>
          <cell r="AR58">
            <v>6</v>
          </cell>
        </row>
        <row r="59">
          <cell r="H59" t="str">
            <v>105444-P.S.R. HUINTIL</v>
          </cell>
          <cell r="I59"/>
          <cell r="J59"/>
          <cell r="K59">
            <v>1</v>
          </cell>
          <cell r="L59">
            <v>1</v>
          </cell>
          <cell r="M59"/>
          <cell r="N59"/>
          <cell r="O59"/>
          <cell r="P59"/>
          <cell r="Q59"/>
          <cell r="R59">
            <v>1</v>
          </cell>
          <cell r="S59"/>
          <cell r="T59"/>
          <cell r="U59">
            <v>3</v>
          </cell>
          <cell r="AE59" t="str">
            <v>105504-P.S.R. SOCAVON</v>
          </cell>
          <cell r="AF59"/>
          <cell r="AG59"/>
          <cell r="AH59"/>
          <cell r="AI59"/>
          <cell r="AJ59"/>
          <cell r="AK59"/>
          <cell r="AL59">
            <v>1</v>
          </cell>
          <cell r="AM59"/>
          <cell r="AN59"/>
          <cell r="AO59"/>
          <cell r="AP59"/>
          <cell r="AQ59"/>
          <cell r="AR59">
            <v>1</v>
          </cell>
        </row>
        <row r="60">
          <cell r="H60" t="str">
            <v>105445-P.S.R. LIMAHUIDA</v>
          </cell>
          <cell r="I60"/>
          <cell r="J60"/>
          <cell r="K60">
            <v>1</v>
          </cell>
          <cell r="L60"/>
          <cell r="M60"/>
          <cell r="N60"/>
          <cell r="O60"/>
          <cell r="P60"/>
          <cell r="Q60">
            <v>2</v>
          </cell>
          <cell r="R60"/>
          <cell r="S60">
            <v>1</v>
          </cell>
          <cell r="T60"/>
          <cell r="U60">
            <v>4</v>
          </cell>
          <cell r="AE60" t="str">
            <v>04202-CANELA</v>
          </cell>
          <cell r="AF60"/>
          <cell r="AG60"/>
          <cell r="AH60"/>
          <cell r="AI60"/>
          <cell r="AJ60">
            <v>1</v>
          </cell>
          <cell r="AK60"/>
          <cell r="AL60"/>
          <cell r="AM60">
            <v>1</v>
          </cell>
          <cell r="AN60">
            <v>1</v>
          </cell>
          <cell r="AO60">
            <v>1</v>
          </cell>
          <cell r="AP60"/>
          <cell r="AQ60"/>
          <cell r="AR60">
            <v>4</v>
          </cell>
        </row>
        <row r="61">
          <cell r="H61" t="str">
            <v>105446-P.S.R. MATANCILLA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>
            <v>2</v>
          </cell>
          <cell r="S61"/>
          <cell r="T61"/>
          <cell r="U61">
            <v>2</v>
          </cell>
          <cell r="AE61" t="str">
            <v>105309-CES. RURAL CANELA</v>
          </cell>
          <cell r="AF61"/>
          <cell r="AG61"/>
          <cell r="AH61"/>
          <cell r="AI61"/>
          <cell r="AJ61">
            <v>1</v>
          </cell>
          <cell r="AK61"/>
          <cell r="AL61"/>
          <cell r="AM61">
            <v>1</v>
          </cell>
          <cell r="AN61">
            <v>1</v>
          </cell>
          <cell r="AO61">
            <v>1</v>
          </cell>
          <cell r="AP61"/>
          <cell r="AQ61"/>
          <cell r="AR61">
            <v>4</v>
          </cell>
        </row>
        <row r="62">
          <cell r="H62" t="str">
            <v>105447-P.S.R. PERALILLO</v>
          </cell>
          <cell r="I62"/>
          <cell r="J62"/>
          <cell r="K62"/>
          <cell r="L62"/>
          <cell r="M62"/>
          <cell r="N62"/>
          <cell r="O62"/>
          <cell r="P62"/>
          <cell r="Q62"/>
          <cell r="R62">
            <v>1</v>
          </cell>
          <cell r="S62">
            <v>1</v>
          </cell>
          <cell r="T62"/>
          <cell r="U62">
            <v>2</v>
          </cell>
          <cell r="AE62" t="str">
            <v>04203-LOS VILOS</v>
          </cell>
          <cell r="AF62">
            <v>24</v>
          </cell>
          <cell r="AG62">
            <v>15</v>
          </cell>
          <cell r="AH62">
            <v>9</v>
          </cell>
          <cell r="AI62">
            <v>11</v>
          </cell>
          <cell r="AJ62">
            <v>1</v>
          </cell>
          <cell r="AK62">
            <v>193</v>
          </cell>
          <cell r="AL62"/>
          <cell r="AM62"/>
          <cell r="AN62"/>
          <cell r="AO62">
            <v>3</v>
          </cell>
          <cell r="AP62">
            <v>11</v>
          </cell>
          <cell r="AQ62"/>
          <cell r="AR62">
            <v>267</v>
          </cell>
        </row>
        <row r="63">
          <cell r="H63" t="str">
            <v>105448-P.S.R. SANTA VIRGINIA</v>
          </cell>
          <cell r="I63"/>
          <cell r="J63"/>
          <cell r="K63"/>
          <cell r="L63"/>
          <cell r="M63"/>
          <cell r="N63"/>
          <cell r="O63"/>
          <cell r="P63">
            <v>3</v>
          </cell>
          <cell r="Q63"/>
          <cell r="R63"/>
          <cell r="S63"/>
          <cell r="T63"/>
          <cell r="U63">
            <v>3</v>
          </cell>
          <cell r="AE63" t="str">
            <v>105108-HOSPITAL LOS VILOS</v>
          </cell>
          <cell r="AF63">
            <v>24</v>
          </cell>
          <cell r="AG63">
            <v>14</v>
          </cell>
          <cell r="AH63">
            <v>8</v>
          </cell>
          <cell r="AI63">
            <v>9</v>
          </cell>
          <cell r="AJ63"/>
          <cell r="AK63"/>
          <cell r="AL63"/>
          <cell r="AM63"/>
          <cell r="AN63"/>
          <cell r="AO63">
            <v>3</v>
          </cell>
          <cell r="AP63">
            <v>11</v>
          </cell>
          <cell r="AQ63"/>
          <cell r="AR63">
            <v>69</v>
          </cell>
        </row>
        <row r="64">
          <cell r="H64" t="str">
            <v>105449-P.S.R. TUNGA NORTE</v>
          </cell>
          <cell r="I64"/>
          <cell r="J64"/>
          <cell r="K64"/>
          <cell r="L64"/>
          <cell r="M64"/>
          <cell r="N64"/>
          <cell r="O64"/>
          <cell r="P64">
            <v>1</v>
          </cell>
          <cell r="Q64"/>
          <cell r="R64"/>
          <cell r="S64"/>
          <cell r="T64"/>
          <cell r="U64">
            <v>1</v>
          </cell>
          <cell r="AE64" t="str">
            <v xml:space="preserve">105478-P.S.R. CAIMANES                   </v>
          </cell>
          <cell r="AF64"/>
          <cell r="AG64"/>
          <cell r="AH64">
            <v>1</v>
          </cell>
          <cell r="AI64"/>
          <cell r="AJ64"/>
          <cell r="AK64">
            <v>72</v>
          </cell>
          <cell r="AL64"/>
          <cell r="AM64"/>
          <cell r="AN64"/>
          <cell r="AO64"/>
          <cell r="AP64"/>
          <cell r="AQ64"/>
          <cell r="AR64">
            <v>73</v>
          </cell>
        </row>
        <row r="65">
          <cell r="H65" t="str">
            <v>105485-P.S.R. PLAN DE HORNOS</v>
          </cell>
          <cell r="I65"/>
          <cell r="J65"/>
          <cell r="K65"/>
          <cell r="L65"/>
          <cell r="M65"/>
          <cell r="N65"/>
          <cell r="O65"/>
          <cell r="P65"/>
          <cell r="Q65">
            <v>1</v>
          </cell>
          <cell r="R65"/>
          <cell r="S65">
            <v>6</v>
          </cell>
          <cell r="T65"/>
          <cell r="U65">
            <v>7</v>
          </cell>
          <cell r="AE65" t="str">
            <v>105479-P.S.R. GUANGUALI</v>
          </cell>
          <cell r="AF65"/>
          <cell r="AG65"/>
          <cell r="AH65"/>
          <cell r="AI65"/>
          <cell r="AJ65"/>
          <cell r="AK65">
            <v>18</v>
          </cell>
          <cell r="AL65"/>
          <cell r="AM65"/>
          <cell r="AN65"/>
          <cell r="AO65"/>
          <cell r="AP65"/>
          <cell r="AQ65"/>
          <cell r="AR65">
            <v>18</v>
          </cell>
        </row>
        <row r="66">
          <cell r="H66" t="str">
            <v>105487-P.S.R. CAÑAS UNO</v>
          </cell>
          <cell r="I66"/>
          <cell r="J66"/>
          <cell r="K66">
            <v>2</v>
          </cell>
          <cell r="L66"/>
          <cell r="M66"/>
          <cell r="N66"/>
          <cell r="O66">
            <v>1</v>
          </cell>
          <cell r="P66">
            <v>2</v>
          </cell>
          <cell r="Q66">
            <v>3</v>
          </cell>
          <cell r="R66">
            <v>4</v>
          </cell>
          <cell r="S66"/>
          <cell r="T66"/>
          <cell r="U66">
            <v>12</v>
          </cell>
          <cell r="AE66" t="str">
            <v>105480-P.S.R. QUILIMARI</v>
          </cell>
          <cell r="AF66"/>
          <cell r="AG66"/>
          <cell r="AH66"/>
          <cell r="AI66"/>
          <cell r="AJ66"/>
          <cell r="AK66">
            <v>81</v>
          </cell>
          <cell r="AL66"/>
          <cell r="AM66"/>
          <cell r="AN66"/>
          <cell r="AO66"/>
          <cell r="AP66"/>
          <cell r="AQ66"/>
          <cell r="AR66">
            <v>81</v>
          </cell>
        </row>
        <row r="67">
          <cell r="H67" t="str">
            <v>105504-P.S.R. SOCAVON</v>
          </cell>
          <cell r="I67"/>
          <cell r="J67"/>
          <cell r="K67"/>
          <cell r="L67"/>
          <cell r="M67"/>
          <cell r="N67"/>
          <cell r="O67">
            <v>1</v>
          </cell>
          <cell r="P67">
            <v>0</v>
          </cell>
          <cell r="Q67"/>
          <cell r="R67"/>
          <cell r="S67"/>
          <cell r="T67"/>
          <cell r="U67">
            <v>1</v>
          </cell>
          <cell r="AE67" t="str">
            <v>105481-P.S.R. TILAMA</v>
          </cell>
          <cell r="AF67"/>
          <cell r="AG67"/>
          <cell r="AH67"/>
          <cell r="AI67">
            <v>2</v>
          </cell>
          <cell r="AJ67">
            <v>1</v>
          </cell>
          <cell r="AK67"/>
          <cell r="AL67"/>
          <cell r="AM67"/>
          <cell r="AN67"/>
          <cell r="AO67"/>
          <cell r="AP67"/>
          <cell r="AQ67"/>
          <cell r="AR67">
            <v>3</v>
          </cell>
        </row>
        <row r="68">
          <cell r="H68" t="str">
            <v>04202-CANELA</v>
          </cell>
          <cell r="I68"/>
          <cell r="J68">
            <v>31</v>
          </cell>
          <cell r="K68">
            <v>26</v>
          </cell>
          <cell r="L68">
            <v>27</v>
          </cell>
          <cell r="M68">
            <v>13</v>
          </cell>
          <cell r="N68">
            <v>3</v>
          </cell>
          <cell r="O68">
            <v>10</v>
          </cell>
          <cell r="P68">
            <v>17</v>
          </cell>
          <cell r="Q68">
            <v>14</v>
          </cell>
          <cell r="R68">
            <v>25</v>
          </cell>
          <cell r="S68">
            <v>14</v>
          </cell>
          <cell r="T68">
            <v>8</v>
          </cell>
          <cell r="U68">
            <v>188</v>
          </cell>
          <cell r="AE68" t="str">
            <v>105511-P.S.R. LOS CONDORES</v>
          </cell>
          <cell r="AF68"/>
          <cell r="AG68">
            <v>1</v>
          </cell>
          <cell r="AH68"/>
          <cell r="AI68"/>
          <cell r="AJ68"/>
          <cell r="AK68">
            <v>22</v>
          </cell>
          <cell r="AL68"/>
          <cell r="AM68"/>
          <cell r="AN68"/>
          <cell r="AO68"/>
          <cell r="AP68"/>
          <cell r="AQ68"/>
          <cell r="AR68">
            <v>23</v>
          </cell>
        </row>
        <row r="69">
          <cell r="H69" t="str">
            <v>105309-CES. RURAL CANELA</v>
          </cell>
          <cell r="I69"/>
          <cell r="J69">
            <v>19</v>
          </cell>
          <cell r="K69">
            <v>9</v>
          </cell>
          <cell r="L69">
            <v>20</v>
          </cell>
          <cell r="M69">
            <v>11</v>
          </cell>
          <cell r="N69">
            <v>2</v>
          </cell>
          <cell r="O69">
            <v>6</v>
          </cell>
          <cell r="P69">
            <v>11</v>
          </cell>
          <cell r="Q69">
            <v>11</v>
          </cell>
          <cell r="R69">
            <v>19</v>
          </cell>
          <cell r="S69">
            <v>14</v>
          </cell>
          <cell r="T69">
            <v>5</v>
          </cell>
          <cell r="U69">
            <v>127</v>
          </cell>
          <cell r="AE69" t="str">
            <v>04204-SALAMANCA</v>
          </cell>
          <cell r="AF69">
            <v>45</v>
          </cell>
          <cell r="AG69">
            <v>10</v>
          </cell>
          <cell r="AH69">
            <v>4</v>
          </cell>
          <cell r="AI69">
            <v>41</v>
          </cell>
          <cell r="AJ69">
            <v>30</v>
          </cell>
          <cell r="AK69">
            <v>45</v>
          </cell>
          <cell r="AL69">
            <v>13</v>
          </cell>
          <cell r="AM69">
            <v>61</v>
          </cell>
          <cell r="AN69">
            <v>19</v>
          </cell>
          <cell r="AO69">
            <v>11</v>
          </cell>
          <cell r="AP69">
            <v>175</v>
          </cell>
          <cell r="AQ69">
            <v>12</v>
          </cell>
          <cell r="AR69">
            <v>466</v>
          </cell>
        </row>
        <row r="70">
          <cell r="H70" t="str">
            <v xml:space="preserve">105450-P.S.R. MINCHA NORTE            </v>
          </cell>
          <cell r="I70"/>
          <cell r="J70"/>
          <cell r="K70"/>
          <cell r="L70">
            <v>7</v>
          </cell>
          <cell r="M70">
            <v>2</v>
          </cell>
          <cell r="N70">
            <v>1</v>
          </cell>
          <cell r="O70"/>
          <cell r="P70">
            <v>4</v>
          </cell>
          <cell r="Q70"/>
          <cell r="R70">
            <v>1</v>
          </cell>
          <cell r="S70"/>
          <cell r="T70"/>
          <cell r="U70">
            <v>15</v>
          </cell>
          <cell r="AE70" t="str">
            <v>105104-HOSPITAL SALAMANCA</v>
          </cell>
          <cell r="AF70">
            <v>43</v>
          </cell>
          <cell r="AG70"/>
          <cell r="AH70"/>
          <cell r="AI70">
            <v>22</v>
          </cell>
          <cell r="AJ70">
            <v>13</v>
          </cell>
          <cell r="AK70">
            <v>14</v>
          </cell>
          <cell r="AL70">
            <v>9</v>
          </cell>
          <cell r="AM70">
            <v>49</v>
          </cell>
          <cell r="AN70">
            <v>9</v>
          </cell>
          <cell r="AO70"/>
          <cell r="AP70"/>
          <cell r="AQ70">
            <v>3</v>
          </cell>
          <cell r="AR70">
            <v>162</v>
          </cell>
        </row>
        <row r="71">
          <cell r="H71" t="str">
            <v>105451-P.S.R. AGUA FRIA</v>
          </cell>
          <cell r="I71"/>
          <cell r="J71"/>
          <cell r="K71">
            <v>4</v>
          </cell>
          <cell r="L71"/>
          <cell r="M71"/>
          <cell r="N71"/>
          <cell r="O71">
            <v>2</v>
          </cell>
          <cell r="P71"/>
          <cell r="Q71">
            <v>2</v>
          </cell>
          <cell r="R71">
            <v>2</v>
          </cell>
          <cell r="S71"/>
          <cell r="T71">
            <v>1</v>
          </cell>
          <cell r="U71">
            <v>11</v>
          </cell>
          <cell r="AE71" t="str">
            <v xml:space="preserve">105452-P.S.R. CUNCUMEN                 </v>
          </cell>
          <cell r="AF71">
            <v>2</v>
          </cell>
          <cell r="AG71">
            <v>3</v>
          </cell>
          <cell r="AH71">
            <v>2</v>
          </cell>
          <cell r="AI71">
            <v>14</v>
          </cell>
          <cell r="AJ71"/>
          <cell r="AK71">
            <v>13</v>
          </cell>
          <cell r="AL71"/>
          <cell r="AM71"/>
          <cell r="AN71">
            <v>4</v>
          </cell>
          <cell r="AO71">
            <v>6</v>
          </cell>
          <cell r="AP71">
            <v>73</v>
          </cell>
          <cell r="AQ71">
            <v>5</v>
          </cell>
          <cell r="AR71">
            <v>122</v>
          </cell>
        </row>
        <row r="72">
          <cell r="H72" t="str">
            <v>105482-P.S.R. CANELA ALTA</v>
          </cell>
          <cell r="I72"/>
          <cell r="J72">
            <v>4</v>
          </cell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>
            <v>4</v>
          </cell>
          <cell r="AE72" t="str">
            <v>105453-P.S.R. TRANQUILLA</v>
          </cell>
          <cell r="AF72"/>
          <cell r="AG72"/>
          <cell r="AH72"/>
          <cell r="AI72"/>
          <cell r="AJ72"/>
          <cell r="AK72"/>
          <cell r="AL72"/>
          <cell r="AM72"/>
          <cell r="AN72"/>
          <cell r="AO72"/>
          <cell r="AP72">
            <v>17</v>
          </cell>
          <cell r="AQ72"/>
          <cell r="AR72">
            <v>17</v>
          </cell>
        </row>
        <row r="73">
          <cell r="H73" t="str">
            <v>105484-P.S.R. HUENTELAUQUEN</v>
          </cell>
          <cell r="I73"/>
          <cell r="J73"/>
          <cell r="K73">
            <v>4</v>
          </cell>
          <cell r="L73"/>
          <cell r="M73"/>
          <cell r="N73"/>
          <cell r="O73">
            <v>2</v>
          </cell>
          <cell r="P73">
            <v>2</v>
          </cell>
          <cell r="Q73"/>
          <cell r="R73"/>
          <cell r="S73"/>
          <cell r="T73">
            <v>2</v>
          </cell>
          <cell r="U73">
            <v>10</v>
          </cell>
          <cell r="AE73" t="str">
            <v>105454-P.S.R. CUNLAGUA</v>
          </cell>
          <cell r="AF73"/>
          <cell r="AG73"/>
          <cell r="AH73"/>
          <cell r="AI73"/>
          <cell r="AJ73">
            <v>3</v>
          </cell>
          <cell r="AK73"/>
          <cell r="AL73">
            <v>1</v>
          </cell>
          <cell r="AM73"/>
          <cell r="AN73"/>
          <cell r="AO73">
            <v>2</v>
          </cell>
          <cell r="AP73"/>
          <cell r="AQ73"/>
          <cell r="AR73">
            <v>6</v>
          </cell>
        </row>
        <row r="74">
          <cell r="H74" t="str">
            <v>105488-P.S.R. ESPIRITU SANTO</v>
          </cell>
          <cell r="I74"/>
          <cell r="J74">
            <v>5</v>
          </cell>
          <cell r="K74">
            <v>2</v>
          </cell>
          <cell r="L74"/>
          <cell r="M74"/>
          <cell r="N74"/>
          <cell r="O74"/>
          <cell r="P74"/>
          <cell r="Q74"/>
          <cell r="R74">
            <v>1</v>
          </cell>
          <cell r="S74"/>
          <cell r="T74"/>
          <cell r="U74">
            <v>8</v>
          </cell>
          <cell r="AE74" t="str">
            <v>105455-P.S.R. CHILLEPIN</v>
          </cell>
          <cell r="AF74"/>
          <cell r="AG74"/>
          <cell r="AH74"/>
          <cell r="AI74">
            <v>2</v>
          </cell>
          <cell r="AJ74"/>
          <cell r="AK74"/>
          <cell r="AL74"/>
          <cell r="AM74"/>
          <cell r="AN74"/>
          <cell r="AO74"/>
          <cell r="AP74">
            <v>9</v>
          </cell>
          <cell r="AQ74"/>
          <cell r="AR74">
            <v>11</v>
          </cell>
        </row>
        <row r="75">
          <cell r="H75" t="str">
            <v>105493-P.S.R. MINCHA SUR</v>
          </cell>
          <cell r="I75"/>
          <cell r="J75">
            <v>3</v>
          </cell>
          <cell r="K75">
            <v>3</v>
          </cell>
          <cell r="L75"/>
          <cell r="M75"/>
          <cell r="N75"/>
          <cell r="O75"/>
          <cell r="P75"/>
          <cell r="Q75">
            <v>1</v>
          </cell>
          <cell r="R75">
            <v>2</v>
          </cell>
          <cell r="S75"/>
          <cell r="T75"/>
          <cell r="U75">
            <v>9</v>
          </cell>
          <cell r="AE75" t="str">
            <v>105456-P.S.R. LLIMPO</v>
          </cell>
          <cell r="AF75"/>
          <cell r="AG75"/>
          <cell r="AH75"/>
          <cell r="AI75"/>
          <cell r="AJ75">
            <v>5</v>
          </cell>
          <cell r="AK75">
            <v>8</v>
          </cell>
          <cell r="AL75">
            <v>3</v>
          </cell>
          <cell r="AM75"/>
          <cell r="AN75"/>
          <cell r="AO75">
            <v>1</v>
          </cell>
          <cell r="AP75">
            <v>37</v>
          </cell>
          <cell r="AQ75"/>
          <cell r="AR75">
            <v>54</v>
          </cell>
        </row>
        <row r="76">
          <cell r="H76" t="str">
            <v>105497-P.S.R. JABONERIA</v>
          </cell>
          <cell r="I76"/>
          <cell r="J76"/>
          <cell r="K76">
            <v>4</v>
          </cell>
          <cell r="L76"/>
          <cell r="M76"/>
          <cell r="N76"/>
          <cell r="O76"/>
          <cell r="P76"/>
          <cell r="Q76"/>
          <cell r="R76"/>
          <cell r="S76"/>
          <cell r="T76"/>
          <cell r="U76">
            <v>4</v>
          </cell>
          <cell r="AE76" t="str">
            <v>105457-P.S.R. SAN AGUSTIN</v>
          </cell>
          <cell r="AF76"/>
          <cell r="AG76">
            <v>2</v>
          </cell>
          <cell r="AH76"/>
          <cell r="AI76"/>
          <cell r="AJ76"/>
          <cell r="AK76"/>
          <cell r="AL76"/>
          <cell r="AM76"/>
          <cell r="AN76"/>
          <cell r="AO76"/>
          <cell r="AP76"/>
          <cell r="AQ76">
            <v>1</v>
          </cell>
          <cell r="AR76">
            <v>3</v>
          </cell>
        </row>
        <row r="77">
          <cell r="H77" t="str">
            <v>04203-LOS VILOS</v>
          </cell>
          <cell r="I77">
            <v>40</v>
          </cell>
          <cell r="J77">
            <v>36</v>
          </cell>
          <cell r="K77">
            <v>47</v>
          </cell>
          <cell r="L77">
            <v>44</v>
          </cell>
          <cell r="M77">
            <v>2</v>
          </cell>
          <cell r="N77">
            <v>4</v>
          </cell>
          <cell r="O77">
            <v>1</v>
          </cell>
          <cell r="P77">
            <v>57</v>
          </cell>
          <cell r="Q77"/>
          <cell r="R77">
            <v>43</v>
          </cell>
          <cell r="S77">
            <v>37</v>
          </cell>
          <cell r="T77">
            <v>16</v>
          </cell>
          <cell r="U77">
            <v>327</v>
          </cell>
          <cell r="AE77" t="str">
            <v>105458-P.S.R. TAHUINCO</v>
          </cell>
          <cell r="AF77"/>
          <cell r="AG77"/>
          <cell r="AH77"/>
          <cell r="AI77">
            <v>1</v>
          </cell>
          <cell r="AJ77"/>
          <cell r="AK77">
            <v>1</v>
          </cell>
          <cell r="AL77"/>
          <cell r="AM77"/>
          <cell r="AN77"/>
          <cell r="AO77"/>
          <cell r="AP77">
            <v>14</v>
          </cell>
          <cell r="AQ77"/>
          <cell r="AR77">
            <v>16</v>
          </cell>
        </row>
        <row r="78">
          <cell r="H78" t="str">
            <v>105108-HOSPITAL LOS VILOS</v>
          </cell>
          <cell r="I78">
            <v>38</v>
          </cell>
          <cell r="J78">
            <v>35</v>
          </cell>
          <cell r="K78">
            <v>46</v>
          </cell>
          <cell r="L78">
            <v>43</v>
          </cell>
          <cell r="M78"/>
          <cell r="N78"/>
          <cell r="O78"/>
          <cell r="P78">
            <v>56</v>
          </cell>
          <cell r="Q78"/>
          <cell r="R78">
            <v>43</v>
          </cell>
          <cell r="S78">
            <v>36</v>
          </cell>
          <cell r="T78">
            <v>16</v>
          </cell>
          <cell r="U78">
            <v>313</v>
          </cell>
          <cell r="AE78" t="str">
            <v>105491-P.S.R. QUELEN BAJO</v>
          </cell>
          <cell r="AF78"/>
          <cell r="AG78">
            <v>2</v>
          </cell>
          <cell r="AH78">
            <v>1</v>
          </cell>
          <cell r="AI78"/>
          <cell r="AJ78">
            <v>2</v>
          </cell>
          <cell r="AK78"/>
          <cell r="AL78"/>
          <cell r="AM78">
            <v>4</v>
          </cell>
          <cell r="AN78">
            <v>6</v>
          </cell>
          <cell r="AO78">
            <v>1</v>
          </cell>
          <cell r="AP78">
            <v>7</v>
          </cell>
          <cell r="AQ78">
            <v>1</v>
          </cell>
          <cell r="AR78">
            <v>24</v>
          </cell>
        </row>
        <row r="79">
          <cell r="H79" t="str">
            <v xml:space="preserve">105478-P.S.R. CAIMANES                   </v>
          </cell>
          <cell r="I79"/>
          <cell r="J79">
            <v>1</v>
          </cell>
          <cell r="K79">
            <v>1</v>
          </cell>
          <cell r="L79">
            <v>1</v>
          </cell>
          <cell r="M79">
            <v>1</v>
          </cell>
          <cell r="N79">
            <v>1</v>
          </cell>
          <cell r="O79">
            <v>1</v>
          </cell>
          <cell r="P79"/>
          <cell r="Q79"/>
          <cell r="R79"/>
          <cell r="S79">
            <v>1</v>
          </cell>
          <cell r="T79"/>
          <cell r="U79">
            <v>7</v>
          </cell>
          <cell r="AE79" t="str">
            <v>105492-P.S.R. CAMISA</v>
          </cell>
          <cell r="AF79"/>
          <cell r="AG79">
            <v>2</v>
          </cell>
          <cell r="AH79"/>
          <cell r="AI79"/>
          <cell r="AJ79">
            <v>3</v>
          </cell>
          <cell r="AK79">
            <v>6</v>
          </cell>
          <cell r="AL79"/>
          <cell r="AM79">
            <v>1</v>
          </cell>
          <cell r="AN79"/>
          <cell r="AO79"/>
          <cell r="AP79">
            <v>2</v>
          </cell>
          <cell r="AQ79">
            <v>1</v>
          </cell>
          <cell r="AR79">
            <v>15</v>
          </cell>
        </row>
        <row r="80">
          <cell r="H80" t="str">
            <v>105479-P.S.R. GUANGUALI</v>
          </cell>
          <cell r="I80"/>
          <cell r="J80"/>
          <cell r="K80"/>
          <cell r="L80"/>
          <cell r="M80"/>
          <cell r="N80">
            <v>1</v>
          </cell>
          <cell r="O80"/>
          <cell r="P80">
            <v>1</v>
          </cell>
          <cell r="Q80"/>
          <cell r="R80"/>
          <cell r="S80"/>
          <cell r="T80"/>
          <cell r="U80">
            <v>2</v>
          </cell>
          <cell r="AE80" t="str">
            <v>105501-P.S.R. ARBOLEDA GRANDE</v>
          </cell>
          <cell r="AF80"/>
          <cell r="AG80">
            <v>1</v>
          </cell>
          <cell r="AH80">
            <v>1</v>
          </cell>
          <cell r="AI80">
            <v>2</v>
          </cell>
          <cell r="AJ80">
            <v>4</v>
          </cell>
          <cell r="AK80">
            <v>3</v>
          </cell>
          <cell r="AL80"/>
          <cell r="AM80">
            <v>7</v>
          </cell>
          <cell r="AN80"/>
          <cell r="AO80">
            <v>1</v>
          </cell>
          <cell r="AP80">
            <v>16</v>
          </cell>
          <cell r="AQ80">
            <v>1</v>
          </cell>
          <cell r="AR80">
            <v>36</v>
          </cell>
        </row>
        <row r="81">
          <cell r="H81" t="str">
            <v>105480-P.S.R. QUILIMARI</v>
          </cell>
          <cell r="I81">
            <v>2</v>
          </cell>
          <cell r="J81"/>
          <cell r="K81"/>
          <cell r="L81"/>
          <cell r="M81"/>
          <cell r="N81"/>
          <cell r="O81"/>
          <cell r="P81"/>
          <cell r="Q81"/>
          <cell r="R81"/>
          <cell r="S81"/>
          <cell r="T81"/>
          <cell r="U81">
            <v>2</v>
          </cell>
          <cell r="AE81" t="str">
            <v>04301-OVALLE</v>
          </cell>
          <cell r="AF81">
            <v>38</v>
          </cell>
          <cell r="AG81">
            <v>11</v>
          </cell>
          <cell r="AH81">
            <v>62</v>
          </cell>
          <cell r="AI81">
            <v>28</v>
          </cell>
          <cell r="AJ81">
            <v>27</v>
          </cell>
          <cell r="AK81">
            <v>51</v>
          </cell>
          <cell r="AL81">
            <v>44</v>
          </cell>
          <cell r="AM81">
            <v>25</v>
          </cell>
          <cell r="AN81">
            <v>40</v>
          </cell>
          <cell r="AO81">
            <v>52</v>
          </cell>
          <cell r="AP81">
            <v>68</v>
          </cell>
          <cell r="AQ81">
            <v>193</v>
          </cell>
          <cell r="AR81">
            <v>639</v>
          </cell>
        </row>
        <row r="82">
          <cell r="H82" t="str">
            <v>105481-P.S.R. TILAMA</v>
          </cell>
          <cell r="I82"/>
          <cell r="J82"/>
          <cell r="K82"/>
          <cell r="L82"/>
          <cell r="M82">
            <v>1</v>
          </cell>
          <cell r="N82">
            <v>1</v>
          </cell>
          <cell r="O82"/>
          <cell r="P82"/>
          <cell r="Q82"/>
          <cell r="R82"/>
          <cell r="S82"/>
          <cell r="T82"/>
          <cell r="U82">
            <v>2</v>
          </cell>
          <cell r="AE82" t="str">
            <v>105315-CES. RURAL C. DE TAMAYA</v>
          </cell>
          <cell r="AF82">
            <v>4</v>
          </cell>
          <cell r="AG82"/>
          <cell r="AH82">
            <v>2</v>
          </cell>
          <cell r="AI82">
            <v>6</v>
          </cell>
          <cell r="AJ82">
            <v>6</v>
          </cell>
          <cell r="AK82">
            <v>11</v>
          </cell>
          <cell r="AL82"/>
          <cell r="AM82"/>
          <cell r="AN82">
            <v>3</v>
          </cell>
          <cell r="AO82">
            <v>13</v>
          </cell>
          <cell r="AP82"/>
          <cell r="AQ82"/>
          <cell r="AR82">
            <v>45</v>
          </cell>
        </row>
        <row r="83">
          <cell r="H83" t="str">
            <v>105511-P.S.R. LOS CONDORES</v>
          </cell>
          <cell r="I83"/>
          <cell r="J83"/>
          <cell r="K83"/>
          <cell r="L83"/>
          <cell r="M83"/>
          <cell r="N83">
            <v>1</v>
          </cell>
          <cell r="O83"/>
          <cell r="P83"/>
          <cell r="Q83"/>
          <cell r="R83"/>
          <cell r="S83"/>
          <cell r="T83"/>
          <cell r="U83">
            <v>1</v>
          </cell>
          <cell r="AE83" t="str">
            <v>105317-CES. JORGE JORDAN D.</v>
          </cell>
          <cell r="AF83">
            <v>3</v>
          </cell>
          <cell r="AG83"/>
          <cell r="AH83">
            <v>6</v>
          </cell>
          <cell r="AI83">
            <v>8</v>
          </cell>
          <cell r="AJ83">
            <v>2</v>
          </cell>
          <cell r="AK83">
            <v>5</v>
          </cell>
          <cell r="AL83"/>
          <cell r="AM83"/>
          <cell r="AN83">
            <v>4</v>
          </cell>
          <cell r="AO83">
            <v>2</v>
          </cell>
          <cell r="AP83">
            <v>3</v>
          </cell>
          <cell r="AQ83"/>
          <cell r="AR83">
            <v>33</v>
          </cell>
        </row>
        <row r="84">
          <cell r="H84" t="str">
            <v>04204-SALAMANCA</v>
          </cell>
          <cell r="I84">
            <v>33</v>
          </cell>
          <cell r="J84">
            <v>48</v>
          </cell>
          <cell r="K84">
            <v>98</v>
          </cell>
          <cell r="L84">
            <v>57</v>
          </cell>
          <cell r="M84">
            <v>72</v>
          </cell>
          <cell r="N84">
            <v>37</v>
          </cell>
          <cell r="O84">
            <v>37</v>
          </cell>
          <cell r="P84">
            <v>69</v>
          </cell>
          <cell r="Q84">
            <v>27</v>
          </cell>
          <cell r="R84">
            <v>106</v>
          </cell>
          <cell r="S84">
            <v>31</v>
          </cell>
          <cell r="T84">
            <v>31</v>
          </cell>
          <cell r="U84">
            <v>646</v>
          </cell>
          <cell r="AE84" t="str">
            <v>105322-CES. MARCOS MACUADA</v>
          </cell>
          <cell r="AF84">
            <v>6</v>
          </cell>
          <cell r="AG84">
            <v>11</v>
          </cell>
          <cell r="AH84">
            <v>46</v>
          </cell>
          <cell r="AI84">
            <v>2</v>
          </cell>
          <cell r="AJ84">
            <v>3</v>
          </cell>
          <cell r="AK84">
            <v>16</v>
          </cell>
          <cell r="AL84">
            <v>27</v>
          </cell>
          <cell r="AM84">
            <v>14</v>
          </cell>
          <cell r="AN84">
            <v>25</v>
          </cell>
          <cell r="AO84">
            <v>12</v>
          </cell>
          <cell r="AP84">
            <v>57</v>
          </cell>
          <cell r="AQ84">
            <v>177</v>
          </cell>
          <cell r="AR84">
            <v>396</v>
          </cell>
        </row>
        <row r="85">
          <cell r="H85" t="str">
            <v>105104-HOSPITAL SALAMANCA</v>
          </cell>
          <cell r="I85">
            <v>20</v>
          </cell>
          <cell r="J85">
            <v>21</v>
          </cell>
          <cell r="K85">
            <v>37</v>
          </cell>
          <cell r="L85">
            <v>24</v>
          </cell>
          <cell r="M85">
            <v>49</v>
          </cell>
          <cell r="N85">
            <v>17</v>
          </cell>
          <cell r="O85">
            <v>13</v>
          </cell>
          <cell r="P85">
            <v>58</v>
          </cell>
          <cell r="Q85">
            <v>9</v>
          </cell>
          <cell r="R85">
            <v>80</v>
          </cell>
          <cell r="S85">
            <v>26</v>
          </cell>
          <cell r="T85">
            <v>22</v>
          </cell>
          <cell r="U85">
            <v>376</v>
          </cell>
          <cell r="AE85" t="str">
            <v>105324-CES. SOTAQUI</v>
          </cell>
          <cell r="AF85">
            <v>17</v>
          </cell>
          <cell r="AG85"/>
          <cell r="AH85">
            <v>2</v>
          </cell>
          <cell r="AI85">
            <v>6</v>
          </cell>
          <cell r="AJ85">
            <v>14</v>
          </cell>
          <cell r="AK85">
            <v>1</v>
          </cell>
          <cell r="AL85">
            <v>1</v>
          </cell>
          <cell r="AM85">
            <v>1</v>
          </cell>
          <cell r="AN85">
            <v>5</v>
          </cell>
          <cell r="AO85">
            <v>1</v>
          </cell>
          <cell r="AP85">
            <v>3</v>
          </cell>
          <cell r="AQ85">
            <v>1</v>
          </cell>
          <cell r="AR85">
            <v>52</v>
          </cell>
        </row>
        <row r="86">
          <cell r="H86" t="str">
            <v xml:space="preserve">105452-P.S.R. CUNCUMEN                 </v>
          </cell>
          <cell r="I86">
            <v>5</v>
          </cell>
          <cell r="J86">
            <v>16</v>
          </cell>
          <cell r="K86">
            <v>28</v>
          </cell>
          <cell r="L86">
            <v>11</v>
          </cell>
          <cell r="M86">
            <v>11</v>
          </cell>
          <cell r="N86">
            <v>8</v>
          </cell>
          <cell r="O86">
            <v>10</v>
          </cell>
          <cell r="P86">
            <v>3</v>
          </cell>
          <cell r="Q86">
            <v>14</v>
          </cell>
          <cell r="R86">
            <v>16</v>
          </cell>
          <cell r="S86"/>
          <cell r="T86">
            <v>4</v>
          </cell>
          <cell r="U86">
            <v>126</v>
          </cell>
          <cell r="AE86" t="str">
            <v>105415-P.S.R. BARRAZA</v>
          </cell>
          <cell r="AF86"/>
          <cell r="AG86"/>
          <cell r="AH86"/>
          <cell r="AI86"/>
          <cell r="AJ86">
            <v>1</v>
          </cell>
          <cell r="AK86">
            <v>2</v>
          </cell>
          <cell r="AL86">
            <v>1</v>
          </cell>
          <cell r="AM86"/>
          <cell r="AN86"/>
          <cell r="AO86"/>
          <cell r="AP86"/>
          <cell r="AQ86"/>
          <cell r="AR86">
            <v>4</v>
          </cell>
        </row>
        <row r="87">
          <cell r="H87" t="str">
            <v>105453-P.S.R. TRANQUILLA</v>
          </cell>
          <cell r="I87">
            <v>1</v>
          </cell>
          <cell r="J87">
            <v>3</v>
          </cell>
          <cell r="K87">
            <v>2</v>
          </cell>
          <cell r="L87">
            <v>1</v>
          </cell>
          <cell r="M87">
            <v>2</v>
          </cell>
          <cell r="N87">
            <v>0</v>
          </cell>
          <cell r="O87">
            <v>2</v>
          </cell>
          <cell r="P87"/>
          <cell r="Q87">
            <v>1</v>
          </cell>
          <cell r="R87"/>
          <cell r="S87"/>
          <cell r="T87"/>
          <cell r="U87">
            <v>12</v>
          </cell>
          <cell r="AE87" t="str">
            <v xml:space="preserve">105416-P.S.R. CAMARICO                  </v>
          </cell>
          <cell r="AF87"/>
          <cell r="AG87"/>
          <cell r="AH87">
            <v>1</v>
          </cell>
          <cell r="AI87">
            <v>1</v>
          </cell>
          <cell r="AJ87"/>
          <cell r="AK87"/>
          <cell r="AL87"/>
          <cell r="AM87"/>
          <cell r="AN87"/>
          <cell r="AO87"/>
          <cell r="AP87"/>
          <cell r="AQ87"/>
          <cell r="AR87">
            <v>2</v>
          </cell>
        </row>
        <row r="88">
          <cell r="H88" t="str">
            <v>105454-P.S.R. CUNLAGUA</v>
          </cell>
          <cell r="I88"/>
          <cell r="J88"/>
          <cell r="K88">
            <v>4</v>
          </cell>
          <cell r="L88"/>
          <cell r="M88"/>
          <cell r="N88"/>
          <cell r="O88"/>
          <cell r="P88">
            <v>1</v>
          </cell>
          <cell r="Q88"/>
          <cell r="R88"/>
          <cell r="S88">
            <v>2</v>
          </cell>
          <cell r="T88">
            <v>1</v>
          </cell>
          <cell r="U88">
            <v>8</v>
          </cell>
          <cell r="AE88" t="str">
            <v>105420-P.S.R. LIMARI</v>
          </cell>
          <cell r="AF88"/>
          <cell r="AG88"/>
          <cell r="AH88">
            <v>1</v>
          </cell>
          <cell r="AI88"/>
          <cell r="AJ88"/>
          <cell r="AK88"/>
          <cell r="AL88"/>
          <cell r="AM88"/>
          <cell r="AN88"/>
          <cell r="AO88"/>
          <cell r="AP88"/>
          <cell r="AQ88"/>
          <cell r="AR88">
            <v>1</v>
          </cell>
        </row>
        <row r="89">
          <cell r="H89" t="str">
            <v>105455-P.S.R. CHILLEPIN</v>
          </cell>
          <cell r="I89">
            <v>2</v>
          </cell>
          <cell r="J89">
            <v>1</v>
          </cell>
          <cell r="K89">
            <v>3</v>
          </cell>
          <cell r="L89">
            <v>6</v>
          </cell>
          <cell r="M89">
            <v>3</v>
          </cell>
          <cell r="N89">
            <v>2</v>
          </cell>
          <cell r="O89">
            <v>2</v>
          </cell>
          <cell r="P89">
            <v>1</v>
          </cell>
          <cell r="Q89">
            <v>1</v>
          </cell>
          <cell r="R89"/>
          <cell r="S89"/>
          <cell r="T89">
            <v>2</v>
          </cell>
          <cell r="U89">
            <v>23</v>
          </cell>
          <cell r="AE89" t="str">
            <v>105507-P.S.R. HUAMALATA</v>
          </cell>
          <cell r="AF89"/>
          <cell r="AG89"/>
          <cell r="AH89"/>
          <cell r="AI89">
            <v>1</v>
          </cell>
          <cell r="AJ89"/>
          <cell r="AK89"/>
          <cell r="AL89"/>
          <cell r="AM89"/>
          <cell r="AN89"/>
          <cell r="AO89"/>
          <cell r="AP89"/>
          <cell r="AQ89"/>
          <cell r="AR89">
            <v>1</v>
          </cell>
        </row>
        <row r="90">
          <cell r="H90" t="str">
            <v>105456-P.S.R. LLIMPO</v>
          </cell>
          <cell r="I90">
            <v>2</v>
          </cell>
          <cell r="J90">
            <v>1</v>
          </cell>
          <cell r="K90">
            <v>14</v>
          </cell>
          <cell r="L90">
            <v>3</v>
          </cell>
          <cell r="M90"/>
          <cell r="N90">
            <v>6</v>
          </cell>
          <cell r="O90">
            <v>4</v>
          </cell>
          <cell r="P90">
            <v>3</v>
          </cell>
          <cell r="Q90"/>
          <cell r="R90">
            <v>1</v>
          </cell>
          <cell r="S90"/>
          <cell r="T90"/>
          <cell r="U90">
            <v>34</v>
          </cell>
          <cell r="AE90" t="str">
            <v>105510-P.S.R. RECOLETA</v>
          </cell>
          <cell r="AF90"/>
          <cell r="AG90"/>
          <cell r="AH90">
            <v>1</v>
          </cell>
          <cell r="AI90"/>
          <cell r="AJ90"/>
          <cell r="AK90"/>
          <cell r="AL90"/>
          <cell r="AM90"/>
          <cell r="AN90"/>
          <cell r="AO90"/>
          <cell r="AP90"/>
          <cell r="AQ90"/>
          <cell r="AR90">
            <v>1</v>
          </cell>
        </row>
        <row r="91">
          <cell r="H91" t="str">
            <v>105457-P.S.R. SAN AGUSTIN</v>
          </cell>
          <cell r="I91"/>
          <cell r="J91"/>
          <cell r="K91">
            <v>1</v>
          </cell>
          <cell r="L91">
            <v>2</v>
          </cell>
          <cell r="M91">
            <v>2</v>
          </cell>
          <cell r="N91">
            <v>1</v>
          </cell>
          <cell r="O91">
            <v>1</v>
          </cell>
          <cell r="P91"/>
          <cell r="Q91"/>
          <cell r="R91">
            <v>1</v>
          </cell>
          <cell r="S91"/>
          <cell r="T91"/>
          <cell r="U91">
            <v>8</v>
          </cell>
          <cell r="AE91" t="str">
            <v>105722-CECOF SAN JOSE DE LA DEHESA</v>
          </cell>
          <cell r="AF91">
            <v>4</v>
          </cell>
          <cell r="AG91"/>
          <cell r="AH91">
            <v>3</v>
          </cell>
          <cell r="AI91">
            <v>2</v>
          </cell>
          <cell r="AJ91">
            <v>1</v>
          </cell>
          <cell r="AK91">
            <v>6</v>
          </cell>
          <cell r="AL91"/>
          <cell r="AM91"/>
          <cell r="AN91">
            <v>1</v>
          </cell>
          <cell r="AO91">
            <v>10</v>
          </cell>
          <cell r="AP91">
            <v>1</v>
          </cell>
          <cell r="AQ91">
            <v>14</v>
          </cell>
          <cell r="AR91">
            <v>42</v>
          </cell>
        </row>
        <row r="92">
          <cell r="H92" t="str">
            <v>105458-P.S.R. TAHUINCO</v>
          </cell>
          <cell r="I92">
            <v>1</v>
          </cell>
          <cell r="J92"/>
          <cell r="K92">
            <v>1</v>
          </cell>
          <cell r="L92">
            <v>3</v>
          </cell>
          <cell r="M92">
            <v>1</v>
          </cell>
          <cell r="N92"/>
          <cell r="O92">
            <v>1</v>
          </cell>
          <cell r="P92"/>
          <cell r="Q92">
            <v>1</v>
          </cell>
          <cell r="R92">
            <v>1</v>
          </cell>
          <cell r="S92"/>
          <cell r="T92"/>
          <cell r="U92">
            <v>9</v>
          </cell>
          <cell r="AE92" t="str">
            <v>105723-CECOF LIMARI</v>
          </cell>
          <cell r="AF92">
            <v>4</v>
          </cell>
          <cell r="AG92"/>
          <cell r="AH92"/>
          <cell r="AI92">
            <v>2</v>
          </cell>
          <cell r="AJ92"/>
          <cell r="AK92">
            <v>10</v>
          </cell>
          <cell r="AL92">
            <v>15</v>
          </cell>
          <cell r="AM92">
            <v>10</v>
          </cell>
          <cell r="AN92">
            <v>2</v>
          </cell>
          <cell r="AO92">
            <v>10</v>
          </cell>
          <cell r="AP92">
            <v>1</v>
          </cell>
          <cell r="AQ92">
            <v>1</v>
          </cell>
          <cell r="AR92">
            <v>55</v>
          </cell>
        </row>
        <row r="93">
          <cell r="H93" t="str">
            <v>105491-P.S.R. QUELEN BAJO</v>
          </cell>
          <cell r="I93">
            <v>1</v>
          </cell>
          <cell r="J93"/>
          <cell r="K93">
            <v>7</v>
          </cell>
          <cell r="L93">
            <v>3</v>
          </cell>
          <cell r="M93"/>
          <cell r="N93"/>
          <cell r="O93"/>
          <cell r="P93">
            <v>2</v>
          </cell>
          <cell r="Q93"/>
          <cell r="R93">
            <v>2</v>
          </cell>
          <cell r="S93"/>
          <cell r="T93">
            <v>2</v>
          </cell>
          <cell r="U93">
            <v>17</v>
          </cell>
          <cell r="AE93" t="str">
            <v>200367-CECOF COLONIA LIMARÍ</v>
          </cell>
          <cell r="AF93"/>
          <cell r="AG93"/>
          <cell r="AH93"/>
          <cell r="AI93"/>
          <cell r="AJ93"/>
          <cell r="AK93"/>
          <cell r="AL93"/>
          <cell r="AM93"/>
          <cell r="AN93"/>
          <cell r="AO93">
            <v>4</v>
          </cell>
          <cell r="AP93">
            <v>3</v>
          </cell>
          <cell r="AQ93"/>
          <cell r="AR93">
            <v>7</v>
          </cell>
        </row>
        <row r="94">
          <cell r="H94" t="str">
            <v>105492-P.S.R. CAMISA</v>
          </cell>
          <cell r="I94"/>
          <cell r="J94">
            <v>3</v>
          </cell>
          <cell r="K94">
            <v>1</v>
          </cell>
          <cell r="L94">
            <v>2</v>
          </cell>
          <cell r="M94">
            <v>2</v>
          </cell>
          <cell r="N94">
            <v>2</v>
          </cell>
          <cell r="O94">
            <v>3</v>
          </cell>
          <cell r="P94">
            <v>1</v>
          </cell>
          <cell r="Q94"/>
          <cell r="R94">
            <v>3</v>
          </cell>
          <cell r="S94"/>
          <cell r="T94"/>
          <cell r="U94">
            <v>17</v>
          </cell>
          <cell r="AE94" t="str">
            <v>04302-COMBARBALÁ</v>
          </cell>
          <cell r="AF94">
            <v>2</v>
          </cell>
          <cell r="AG94">
            <v>8</v>
          </cell>
          <cell r="AH94">
            <v>23</v>
          </cell>
          <cell r="AI94">
            <v>3</v>
          </cell>
          <cell r="AJ94">
            <v>5</v>
          </cell>
          <cell r="AK94">
            <v>2</v>
          </cell>
          <cell r="AL94">
            <v>6</v>
          </cell>
          <cell r="AM94">
            <v>33</v>
          </cell>
          <cell r="AN94">
            <v>2</v>
          </cell>
          <cell r="AO94">
            <v>2</v>
          </cell>
          <cell r="AP94">
            <v>16</v>
          </cell>
          <cell r="AQ94">
            <v>17</v>
          </cell>
          <cell r="AR94">
            <v>119</v>
          </cell>
        </row>
        <row r="95">
          <cell r="H95" t="str">
            <v>105501-P.S.R. ARBOLEDA GRANDE</v>
          </cell>
          <cell r="I95">
            <v>1</v>
          </cell>
          <cell r="J95">
            <v>3</v>
          </cell>
          <cell r="K95"/>
          <cell r="L95">
            <v>2</v>
          </cell>
          <cell r="M95">
            <v>2</v>
          </cell>
          <cell r="N95">
            <v>1</v>
          </cell>
          <cell r="O95">
            <v>1</v>
          </cell>
          <cell r="P95"/>
          <cell r="Q95">
            <v>1</v>
          </cell>
          <cell r="R95">
            <v>2</v>
          </cell>
          <cell r="S95">
            <v>3</v>
          </cell>
          <cell r="T95"/>
          <cell r="U95">
            <v>16</v>
          </cell>
          <cell r="AE95" t="str">
            <v>105105-HOSPITAL COMBARBALA</v>
          </cell>
          <cell r="AF95">
            <v>2</v>
          </cell>
          <cell r="AG95">
            <v>4</v>
          </cell>
          <cell r="AH95">
            <v>6</v>
          </cell>
          <cell r="AI95">
            <v>3</v>
          </cell>
          <cell r="AJ95">
            <v>5</v>
          </cell>
          <cell r="AK95">
            <v>2</v>
          </cell>
          <cell r="AL95">
            <v>6</v>
          </cell>
          <cell r="AM95">
            <v>26</v>
          </cell>
          <cell r="AN95"/>
          <cell r="AO95">
            <v>1</v>
          </cell>
          <cell r="AP95">
            <v>16</v>
          </cell>
          <cell r="AQ95">
            <v>15</v>
          </cell>
          <cell r="AR95">
            <v>86</v>
          </cell>
        </row>
        <row r="96">
          <cell r="H96" t="str">
            <v>04301-OVALLE</v>
          </cell>
          <cell r="I96">
            <v>158</v>
          </cell>
          <cell r="J96">
            <v>137</v>
          </cell>
          <cell r="K96">
            <v>275</v>
          </cell>
          <cell r="L96">
            <v>202</v>
          </cell>
          <cell r="M96">
            <v>215</v>
          </cell>
          <cell r="N96">
            <v>222</v>
          </cell>
          <cell r="O96">
            <v>186</v>
          </cell>
          <cell r="P96">
            <v>159</v>
          </cell>
          <cell r="Q96">
            <v>142</v>
          </cell>
          <cell r="R96">
            <v>169</v>
          </cell>
          <cell r="S96">
            <v>163</v>
          </cell>
          <cell r="T96">
            <v>159</v>
          </cell>
          <cell r="U96">
            <v>2187</v>
          </cell>
          <cell r="AE96" t="str">
            <v>105434-P.S.R. SAN MARCOS</v>
          </cell>
          <cell r="AF96"/>
          <cell r="AG96"/>
          <cell r="AH96"/>
          <cell r="AI96"/>
          <cell r="AJ96"/>
          <cell r="AK96"/>
          <cell r="AL96"/>
          <cell r="AM96"/>
          <cell r="AN96">
            <v>1</v>
          </cell>
          <cell r="AO96">
            <v>1</v>
          </cell>
          <cell r="AP96"/>
          <cell r="AQ96"/>
          <cell r="AR96">
            <v>2</v>
          </cell>
        </row>
        <row r="97">
          <cell r="H97" t="str">
            <v>105315-CES. RURAL C. DE TAMAYA</v>
          </cell>
          <cell r="I97">
            <v>4</v>
          </cell>
          <cell r="J97">
            <v>4</v>
          </cell>
          <cell r="K97">
            <v>9</v>
          </cell>
          <cell r="L97">
            <v>17</v>
          </cell>
          <cell r="M97">
            <v>22</v>
          </cell>
          <cell r="N97">
            <v>31</v>
          </cell>
          <cell r="O97">
            <v>15</v>
          </cell>
          <cell r="P97"/>
          <cell r="Q97">
            <v>5</v>
          </cell>
          <cell r="R97">
            <v>5</v>
          </cell>
          <cell r="S97">
            <v>10</v>
          </cell>
          <cell r="T97">
            <v>4</v>
          </cell>
          <cell r="U97">
            <v>126</v>
          </cell>
          <cell r="AE97" t="str">
            <v>105441-P.S.R. MANQUEHUA</v>
          </cell>
          <cell r="AF97"/>
          <cell r="AG97">
            <v>3</v>
          </cell>
          <cell r="AH97">
            <v>3</v>
          </cell>
          <cell r="AI97"/>
          <cell r="AJ97"/>
          <cell r="AK97"/>
          <cell r="AL97"/>
          <cell r="AM97">
            <v>2</v>
          </cell>
          <cell r="AN97"/>
          <cell r="AO97"/>
          <cell r="AP97"/>
          <cell r="AQ97"/>
          <cell r="AR97">
            <v>8</v>
          </cell>
        </row>
        <row r="98">
          <cell r="H98" t="str">
            <v>105317-CES. JORGE JORDAN D.</v>
          </cell>
          <cell r="I98">
            <v>38</v>
          </cell>
          <cell r="J98">
            <v>24</v>
          </cell>
          <cell r="K98">
            <v>64</v>
          </cell>
          <cell r="L98">
            <v>55</v>
          </cell>
          <cell r="M98">
            <v>54</v>
          </cell>
          <cell r="N98">
            <v>59</v>
          </cell>
          <cell r="O98">
            <v>19</v>
          </cell>
          <cell r="P98"/>
          <cell r="Q98">
            <v>29</v>
          </cell>
          <cell r="R98">
            <v>18</v>
          </cell>
          <cell r="S98">
            <v>38</v>
          </cell>
          <cell r="T98">
            <v>39</v>
          </cell>
          <cell r="U98">
            <v>437</v>
          </cell>
          <cell r="AE98" t="str">
            <v xml:space="preserve">105459-P.S.R. BARRANCAS                </v>
          </cell>
          <cell r="AF98"/>
          <cell r="AG98"/>
          <cell r="AH98">
            <v>1</v>
          </cell>
          <cell r="AI98"/>
          <cell r="AJ98"/>
          <cell r="AK98"/>
          <cell r="AL98"/>
          <cell r="AM98"/>
          <cell r="AN98"/>
          <cell r="AO98"/>
          <cell r="AP98"/>
          <cell r="AQ98"/>
          <cell r="AR98">
            <v>1</v>
          </cell>
        </row>
        <row r="99">
          <cell r="H99" t="str">
            <v>105322-CES. MARCOS MACUADA</v>
          </cell>
          <cell r="I99">
            <v>80</v>
          </cell>
          <cell r="J99">
            <v>85</v>
          </cell>
          <cell r="K99">
            <v>152</v>
          </cell>
          <cell r="L99">
            <v>79</v>
          </cell>
          <cell r="M99">
            <v>88</v>
          </cell>
          <cell r="N99">
            <v>100</v>
          </cell>
          <cell r="O99">
            <v>112</v>
          </cell>
          <cell r="P99">
            <v>116</v>
          </cell>
          <cell r="Q99">
            <v>62</v>
          </cell>
          <cell r="R99">
            <v>87</v>
          </cell>
          <cell r="S99">
            <v>77</v>
          </cell>
          <cell r="T99">
            <v>68</v>
          </cell>
          <cell r="U99">
            <v>1106</v>
          </cell>
          <cell r="AE99" t="str">
            <v>105460-P.S.R. COGOTI 18</v>
          </cell>
          <cell r="AF99"/>
          <cell r="AG99"/>
          <cell r="AH99">
            <v>6</v>
          </cell>
          <cell r="AI99"/>
          <cell r="AJ99"/>
          <cell r="AK99"/>
          <cell r="AL99"/>
          <cell r="AM99">
            <v>1</v>
          </cell>
          <cell r="AN99">
            <v>1</v>
          </cell>
          <cell r="AO99"/>
          <cell r="AP99"/>
          <cell r="AQ99"/>
          <cell r="AR99">
            <v>8</v>
          </cell>
        </row>
        <row r="100">
          <cell r="H100" t="str">
            <v>105324-CES. SOTAQUI</v>
          </cell>
          <cell r="I100">
            <v>10</v>
          </cell>
          <cell r="J100">
            <v>13</v>
          </cell>
          <cell r="K100">
            <v>21</v>
          </cell>
          <cell r="L100">
            <v>19</v>
          </cell>
          <cell r="M100">
            <v>8</v>
          </cell>
          <cell r="N100">
            <v>9</v>
          </cell>
          <cell r="O100">
            <v>13</v>
          </cell>
          <cell r="P100">
            <v>8</v>
          </cell>
          <cell r="Q100">
            <v>23</v>
          </cell>
          <cell r="R100">
            <v>18</v>
          </cell>
          <cell r="S100">
            <v>14</v>
          </cell>
          <cell r="T100">
            <v>22</v>
          </cell>
          <cell r="U100">
            <v>178</v>
          </cell>
          <cell r="AE100" t="str">
            <v>105462-P.S.R. EL SAUCE</v>
          </cell>
          <cell r="AF100"/>
          <cell r="AG100">
            <v>1</v>
          </cell>
          <cell r="AH100">
            <v>2</v>
          </cell>
          <cell r="AI100"/>
          <cell r="AJ100"/>
          <cell r="AK100"/>
          <cell r="AL100"/>
          <cell r="AM100"/>
          <cell r="AN100"/>
          <cell r="AO100"/>
          <cell r="AP100"/>
          <cell r="AQ100">
            <v>1</v>
          </cell>
          <cell r="AR100">
            <v>4</v>
          </cell>
        </row>
        <row r="101">
          <cell r="H101" t="str">
            <v>105415-P.S.R. BARRAZA</v>
          </cell>
          <cell r="I101"/>
          <cell r="J101"/>
          <cell r="K101"/>
          <cell r="L101">
            <v>4</v>
          </cell>
          <cell r="M101">
            <v>7</v>
          </cell>
          <cell r="N101">
            <v>2</v>
          </cell>
          <cell r="O101">
            <v>2</v>
          </cell>
          <cell r="P101"/>
          <cell r="Q101"/>
          <cell r="R101"/>
          <cell r="S101"/>
          <cell r="T101"/>
          <cell r="U101">
            <v>15</v>
          </cell>
          <cell r="AE101" t="str">
            <v>105463-P.S.R. QUILITAPIA</v>
          </cell>
          <cell r="AF101"/>
          <cell r="AG101"/>
          <cell r="AH101">
            <v>3</v>
          </cell>
          <cell r="AI101"/>
          <cell r="AJ101"/>
          <cell r="AK101"/>
          <cell r="AL101"/>
          <cell r="AM101">
            <v>2</v>
          </cell>
          <cell r="AN101"/>
          <cell r="AO101"/>
          <cell r="AP101"/>
          <cell r="AQ101"/>
          <cell r="AR101">
            <v>5</v>
          </cell>
        </row>
        <row r="102">
          <cell r="H102" t="str">
            <v xml:space="preserve">105416-P.S.R. CAMARICO                  </v>
          </cell>
          <cell r="I102"/>
          <cell r="J102"/>
          <cell r="K102">
            <v>2</v>
          </cell>
          <cell r="L102">
            <v>2</v>
          </cell>
          <cell r="M102">
            <v>2</v>
          </cell>
          <cell r="N102"/>
          <cell r="O102"/>
          <cell r="P102"/>
          <cell r="Q102"/>
          <cell r="R102"/>
          <cell r="S102"/>
          <cell r="T102"/>
          <cell r="U102">
            <v>6</v>
          </cell>
          <cell r="AE102" t="str">
            <v>105465-P.S.R. RAMADILLA</v>
          </cell>
          <cell r="AF102"/>
          <cell r="AG102"/>
          <cell r="AH102">
            <v>1</v>
          </cell>
          <cell r="AI102"/>
          <cell r="AJ102"/>
          <cell r="AK102"/>
          <cell r="AL102"/>
          <cell r="AM102"/>
          <cell r="AN102"/>
          <cell r="AO102"/>
          <cell r="AP102"/>
          <cell r="AQ102"/>
          <cell r="AR102">
            <v>1</v>
          </cell>
        </row>
        <row r="103">
          <cell r="H103" t="str">
            <v>105417-P.S.R. ALCONES BAJOS</v>
          </cell>
          <cell r="I103"/>
          <cell r="J103"/>
          <cell r="K103"/>
          <cell r="L103">
            <v>1</v>
          </cell>
          <cell r="M103"/>
          <cell r="N103"/>
          <cell r="O103"/>
          <cell r="P103"/>
          <cell r="Q103"/>
          <cell r="R103"/>
          <cell r="S103"/>
          <cell r="T103"/>
          <cell r="U103">
            <v>1</v>
          </cell>
          <cell r="AE103" t="str">
            <v>105490-P.S.R. EL DURAZNO</v>
          </cell>
          <cell r="AF103"/>
          <cell r="AG103"/>
          <cell r="AH103">
            <v>1</v>
          </cell>
          <cell r="AI103"/>
          <cell r="AJ103"/>
          <cell r="AK103"/>
          <cell r="AL103"/>
          <cell r="AM103">
            <v>2</v>
          </cell>
          <cell r="AN103"/>
          <cell r="AO103"/>
          <cell r="AP103"/>
          <cell r="AQ103">
            <v>1</v>
          </cell>
          <cell r="AR103">
            <v>4</v>
          </cell>
        </row>
        <row r="104">
          <cell r="H104" t="str">
            <v>105420-P.S.R. LIMARI</v>
          </cell>
          <cell r="I104"/>
          <cell r="J104"/>
          <cell r="K104">
            <v>2</v>
          </cell>
          <cell r="L104"/>
          <cell r="M104"/>
          <cell r="N104"/>
          <cell r="O104"/>
          <cell r="P104"/>
          <cell r="Q104"/>
          <cell r="R104"/>
          <cell r="S104"/>
          <cell r="T104"/>
          <cell r="U104">
            <v>2</v>
          </cell>
          <cell r="AE104" t="str">
            <v>04304-MONTE PATRIA</v>
          </cell>
          <cell r="AF104">
            <v>18</v>
          </cell>
          <cell r="AG104">
            <v>2</v>
          </cell>
          <cell r="AH104">
            <v>9</v>
          </cell>
          <cell r="AI104">
            <v>3</v>
          </cell>
          <cell r="AJ104">
            <v>1</v>
          </cell>
          <cell r="AK104">
            <v>53</v>
          </cell>
          <cell r="AL104">
            <v>8</v>
          </cell>
          <cell r="AM104">
            <v>2</v>
          </cell>
          <cell r="AN104">
            <v>1</v>
          </cell>
          <cell r="AO104">
            <v>1</v>
          </cell>
          <cell r="AP104">
            <v>2</v>
          </cell>
          <cell r="AQ104">
            <v>1</v>
          </cell>
          <cell r="AR104">
            <v>101</v>
          </cell>
        </row>
        <row r="105">
          <cell r="H105" t="str">
            <v>105439-P.S.R. CERRO BLANCO</v>
          </cell>
          <cell r="I105">
            <v>2</v>
          </cell>
          <cell r="J105"/>
          <cell r="K105"/>
          <cell r="L105"/>
          <cell r="M105"/>
          <cell r="N105"/>
          <cell r="O105"/>
          <cell r="P105"/>
          <cell r="Q105"/>
          <cell r="R105"/>
          <cell r="S105">
            <v>1</v>
          </cell>
          <cell r="T105"/>
          <cell r="U105">
            <v>3</v>
          </cell>
          <cell r="AE105" t="str">
            <v>105307-CES. RURAL MONTE PATRIA</v>
          </cell>
          <cell r="AF105">
            <v>11</v>
          </cell>
          <cell r="AG105"/>
          <cell r="AH105">
            <v>2</v>
          </cell>
          <cell r="AI105"/>
          <cell r="AJ105"/>
          <cell r="AK105">
            <v>1</v>
          </cell>
          <cell r="AL105">
            <v>3</v>
          </cell>
          <cell r="AM105"/>
          <cell r="AN105"/>
          <cell r="AO105">
            <v>1</v>
          </cell>
          <cell r="AP105">
            <v>2</v>
          </cell>
          <cell r="AQ105">
            <v>1</v>
          </cell>
          <cell r="AR105">
            <v>21</v>
          </cell>
        </row>
        <row r="106">
          <cell r="H106" t="str">
            <v>105507-P.S.R. HUAMALATA</v>
          </cell>
          <cell r="I106">
            <v>2</v>
          </cell>
          <cell r="J106"/>
          <cell r="K106"/>
          <cell r="L106">
            <v>2</v>
          </cell>
          <cell r="M106"/>
          <cell r="N106"/>
          <cell r="O106">
            <v>1</v>
          </cell>
          <cell r="P106">
            <v>1</v>
          </cell>
          <cell r="Q106">
            <v>1</v>
          </cell>
          <cell r="R106"/>
          <cell r="S106"/>
          <cell r="T106"/>
          <cell r="U106">
            <v>7</v>
          </cell>
          <cell r="AE106" t="str">
            <v>105311-CES. RURAL CHAÑARAL ALTO</v>
          </cell>
          <cell r="AF106"/>
          <cell r="AG106"/>
          <cell r="AH106"/>
          <cell r="AI106"/>
          <cell r="AJ106"/>
          <cell r="AK106">
            <v>2</v>
          </cell>
          <cell r="AL106"/>
          <cell r="AM106"/>
          <cell r="AN106"/>
          <cell r="AO106"/>
          <cell r="AP106"/>
          <cell r="AQ106"/>
          <cell r="AR106">
            <v>2</v>
          </cell>
        </row>
        <row r="107">
          <cell r="H107" t="str">
            <v>105510-P.S.R. RECOLETA</v>
          </cell>
          <cell r="I107"/>
          <cell r="J107"/>
          <cell r="K107">
            <v>1</v>
          </cell>
          <cell r="L107">
            <v>2</v>
          </cell>
          <cell r="M107">
            <v>5</v>
          </cell>
          <cell r="N107">
            <v>1</v>
          </cell>
          <cell r="O107"/>
          <cell r="P107"/>
          <cell r="Q107"/>
          <cell r="R107"/>
          <cell r="S107"/>
          <cell r="T107"/>
          <cell r="U107">
            <v>9</v>
          </cell>
          <cell r="AE107" t="str">
            <v>105312-CES. RURAL CAREN</v>
          </cell>
          <cell r="AF107">
            <v>1</v>
          </cell>
          <cell r="AG107">
            <v>1</v>
          </cell>
          <cell r="AH107"/>
          <cell r="AI107"/>
          <cell r="AJ107"/>
          <cell r="AK107">
            <v>25</v>
          </cell>
          <cell r="AL107">
            <v>1</v>
          </cell>
          <cell r="AM107"/>
          <cell r="AN107"/>
          <cell r="AO107"/>
          <cell r="AP107"/>
          <cell r="AQ107"/>
          <cell r="AR107">
            <v>28</v>
          </cell>
        </row>
        <row r="108">
          <cell r="H108" t="str">
            <v>105722-CECOF SAN JOSE DE LA DEHESA</v>
          </cell>
          <cell r="I108">
            <v>18</v>
          </cell>
          <cell r="J108">
            <v>11</v>
          </cell>
          <cell r="K108">
            <v>17</v>
          </cell>
          <cell r="L108">
            <v>9</v>
          </cell>
          <cell r="M108">
            <v>6</v>
          </cell>
          <cell r="N108">
            <v>8</v>
          </cell>
          <cell r="O108">
            <v>9</v>
          </cell>
          <cell r="P108">
            <v>15</v>
          </cell>
          <cell r="Q108"/>
          <cell r="R108">
            <v>6</v>
          </cell>
          <cell r="S108">
            <v>2</v>
          </cell>
          <cell r="T108">
            <v>10</v>
          </cell>
          <cell r="U108">
            <v>111</v>
          </cell>
          <cell r="AE108" t="str">
            <v>105318-CES. RURAL EL PALQUI</v>
          </cell>
          <cell r="AF108">
            <v>5</v>
          </cell>
          <cell r="AG108">
            <v>1</v>
          </cell>
          <cell r="AH108">
            <v>5</v>
          </cell>
          <cell r="AI108">
            <v>2</v>
          </cell>
          <cell r="AJ108"/>
          <cell r="AK108">
            <v>12</v>
          </cell>
          <cell r="AL108">
            <v>3</v>
          </cell>
          <cell r="AM108"/>
          <cell r="AN108"/>
          <cell r="AO108"/>
          <cell r="AP108"/>
          <cell r="AQ108"/>
          <cell r="AR108">
            <v>28</v>
          </cell>
        </row>
        <row r="109">
          <cell r="H109" t="str">
            <v>105723-CECOF LIMARI</v>
          </cell>
          <cell r="I109">
            <v>4</v>
          </cell>
          <cell r="J109"/>
          <cell r="K109">
            <v>7</v>
          </cell>
          <cell r="L109">
            <v>12</v>
          </cell>
          <cell r="M109">
            <v>3</v>
          </cell>
          <cell r="N109">
            <v>12</v>
          </cell>
          <cell r="O109">
            <v>15</v>
          </cell>
          <cell r="P109">
            <v>9</v>
          </cell>
          <cell r="Q109">
            <v>7</v>
          </cell>
          <cell r="R109">
            <v>6</v>
          </cell>
          <cell r="S109">
            <v>4</v>
          </cell>
          <cell r="T109">
            <v>4</v>
          </cell>
          <cell r="U109">
            <v>83</v>
          </cell>
          <cell r="AE109" t="str">
            <v>105425-P.S.R. CHILECITO</v>
          </cell>
          <cell r="AF109"/>
          <cell r="AG109"/>
          <cell r="AH109">
            <v>1</v>
          </cell>
          <cell r="AI109"/>
          <cell r="AJ109"/>
          <cell r="AK109"/>
          <cell r="AL109"/>
          <cell r="AM109"/>
          <cell r="AN109"/>
          <cell r="AO109"/>
          <cell r="AP109"/>
          <cell r="AQ109"/>
          <cell r="AR109">
            <v>1</v>
          </cell>
        </row>
        <row r="110">
          <cell r="H110" t="str">
            <v>200258-CECOF LOS COPIHUES</v>
          </cell>
          <cell r="I110"/>
          <cell r="J110"/>
          <cell r="K110"/>
          <cell r="L110"/>
          <cell r="M110">
            <v>20</v>
          </cell>
          <cell r="N110"/>
          <cell r="O110"/>
          <cell r="P110">
            <v>10</v>
          </cell>
          <cell r="Q110">
            <v>4</v>
          </cell>
          <cell r="R110">
            <v>7</v>
          </cell>
          <cell r="S110">
            <v>8</v>
          </cell>
          <cell r="T110">
            <v>6</v>
          </cell>
          <cell r="U110">
            <v>55</v>
          </cell>
          <cell r="AE110" t="str">
            <v>105431-P.S.R. PEDREGAL</v>
          </cell>
          <cell r="AF110">
            <v>1</v>
          </cell>
          <cell r="AG110"/>
          <cell r="AH110"/>
          <cell r="AI110"/>
          <cell r="AJ110"/>
          <cell r="AK110">
            <v>9</v>
          </cell>
          <cell r="AL110"/>
          <cell r="AM110"/>
          <cell r="AN110"/>
          <cell r="AO110"/>
          <cell r="AP110"/>
          <cell r="AQ110"/>
          <cell r="AR110">
            <v>10</v>
          </cell>
        </row>
        <row r="111">
          <cell r="H111" t="str">
            <v>200367-CECOF COLONIA LIMARÍ</v>
          </cell>
          <cell r="I111"/>
          <cell r="J111"/>
          <cell r="K111"/>
          <cell r="L111"/>
          <cell r="M111"/>
          <cell r="N111"/>
          <cell r="O111"/>
          <cell r="P111"/>
          <cell r="Q111">
            <v>11</v>
          </cell>
          <cell r="R111">
            <v>22</v>
          </cell>
          <cell r="S111">
            <v>9</v>
          </cell>
          <cell r="T111">
            <v>6</v>
          </cell>
          <cell r="U111">
            <v>48</v>
          </cell>
          <cell r="AE111" t="str">
            <v>105432-P.S.R. RAPEL</v>
          </cell>
          <cell r="AF111"/>
          <cell r="AG111"/>
          <cell r="AH111">
            <v>1</v>
          </cell>
          <cell r="AI111">
            <v>1</v>
          </cell>
          <cell r="AJ111">
            <v>1</v>
          </cell>
          <cell r="AK111"/>
          <cell r="AL111">
            <v>1</v>
          </cell>
          <cell r="AM111">
            <v>2</v>
          </cell>
          <cell r="AN111">
            <v>1</v>
          </cell>
          <cell r="AO111"/>
          <cell r="AP111"/>
          <cell r="AQ111"/>
          <cell r="AR111">
            <v>7</v>
          </cell>
        </row>
        <row r="112">
          <cell r="H112" t="str">
            <v>04302-COMBARBALÁ</v>
          </cell>
          <cell r="I112">
            <v>38</v>
          </cell>
          <cell r="J112">
            <v>8</v>
          </cell>
          <cell r="K112">
            <v>19</v>
          </cell>
          <cell r="L112">
            <v>24</v>
          </cell>
          <cell r="M112">
            <v>13</v>
          </cell>
          <cell r="N112">
            <v>14</v>
          </cell>
          <cell r="O112">
            <v>24</v>
          </cell>
          <cell r="P112">
            <v>23</v>
          </cell>
          <cell r="Q112">
            <v>4</v>
          </cell>
          <cell r="R112">
            <v>22</v>
          </cell>
          <cell r="S112">
            <v>28</v>
          </cell>
          <cell r="T112">
            <v>44</v>
          </cell>
          <cell r="U112">
            <v>261</v>
          </cell>
          <cell r="AE112" t="str">
            <v>105436-P.S.R. EL MAITEN</v>
          </cell>
          <cell r="AF112"/>
          <cell r="AG112"/>
          <cell r="AH112"/>
          <cell r="AI112"/>
          <cell r="AJ112"/>
          <cell r="AK112">
            <v>3</v>
          </cell>
          <cell r="AL112"/>
          <cell r="AM112"/>
          <cell r="AN112"/>
          <cell r="AO112"/>
          <cell r="AP112"/>
          <cell r="AQ112"/>
          <cell r="AR112">
            <v>3</v>
          </cell>
        </row>
        <row r="113">
          <cell r="H113" t="str">
            <v>105105-HOSPITAL COMBARBALA</v>
          </cell>
          <cell r="I113">
            <v>18</v>
          </cell>
          <cell r="J113">
            <v>2</v>
          </cell>
          <cell r="K113">
            <v>16</v>
          </cell>
          <cell r="L113">
            <v>17</v>
          </cell>
          <cell r="M113">
            <v>12</v>
          </cell>
          <cell r="N113">
            <v>12</v>
          </cell>
          <cell r="O113">
            <v>24</v>
          </cell>
          <cell r="P113">
            <v>21</v>
          </cell>
          <cell r="Q113"/>
          <cell r="R113">
            <v>15</v>
          </cell>
          <cell r="S113">
            <v>19</v>
          </cell>
          <cell r="T113">
            <v>33</v>
          </cell>
          <cell r="U113">
            <v>189</v>
          </cell>
          <cell r="AE113" t="str">
            <v>105489-P.S.R. RAMADAS DE TULAHUEN</v>
          </cell>
          <cell r="AF113"/>
          <cell r="AG113"/>
          <cell r="AH113"/>
          <cell r="AI113"/>
          <cell r="AJ113"/>
          <cell r="AK113">
            <v>1</v>
          </cell>
          <cell r="AL113"/>
          <cell r="AM113"/>
          <cell r="AN113"/>
          <cell r="AO113"/>
          <cell r="AP113"/>
          <cell r="AQ113"/>
          <cell r="AR113">
            <v>1</v>
          </cell>
        </row>
        <row r="114">
          <cell r="H114" t="str">
            <v>105433-P.S.R. SAN LORENZO</v>
          </cell>
          <cell r="I114"/>
          <cell r="J114"/>
          <cell r="K114"/>
          <cell r="L114"/>
          <cell r="M114"/>
          <cell r="N114"/>
          <cell r="O114"/>
          <cell r="P114"/>
          <cell r="Q114"/>
          <cell r="R114"/>
          <cell r="S114"/>
          <cell r="T114">
            <v>1</v>
          </cell>
          <cell r="U114">
            <v>1</v>
          </cell>
          <cell r="AE114" t="str">
            <v>04304-PUNITAQUI</v>
          </cell>
          <cell r="AF114"/>
          <cell r="AG114"/>
          <cell r="AH114"/>
          <cell r="AI114"/>
          <cell r="AJ114">
            <v>2</v>
          </cell>
          <cell r="AK114">
            <v>22</v>
          </cell>
          <cell r="AL114"/>
          <cell r="AM114">
            <v>1</v>
          </cell>
          <cell r="AN114">
            <v>1</v>
          </cell>
          <cell r="AO114"/>
          <cell r="AP114"/>
          <cell r="AQ114">
            <v>48</v>
          </cell>
          <cell r="AR114">
            <v>74</v>
          </cell>
        </row>
        <row r="115">
          <cell r="H115" t="str">
            <v>105434-P.S.R. SAN MARCOS</v>
          </cell>
          <cell r="I115">
            <v>1</v>
          </cell>
          <cell r="J115"/>
          <cell r="K115"/>
          <cell r="L115"/>
          <cell r="M115"/>
          <cell r="N115"/>
          <cell r="O115"/>
          <cell r="P115"/>
          <cell r="Q115">
            <v>1</v>
          </cell>
          <cell r="R115"/>
          <cell r="S115">
            <v>2</v>
          </cell>
          <cell r="T115">
            <v>1</v>
          </cell>
          <cell r="U115">
            <v>5</v>
          </cell>
          <cell r="AE115" t="str">
            <v>105308-CES. RURAL PUNITAQUI</v>
          </cell>
          <cell r="AF115"/>
          <cell r="AG115"/>
          <cell r="AH115"/>
          <cell r="AI115"/>
          <cell r="AJ115">
            <v>2</v>
          </cell>
          <cell r="AK115">
            <v>22</v>
          </cell>
          <cell r="AL115"/>
          <cell r="AM115">
            <v>1</v>
          </cell>
          <cell r="AN115">
            <v>1</v>
          </cell>
          <cell r="AO115"/>
          <cell r="AP115"/>
          <cell r="AQ115">
            <v>48</v>
          </cell>
          <cell r="AR115">
            <v>74</v>
          </cell>
        </row>
        <row r="116">
          <cell r="H116" t="str">
            <v>105441-P.S.R. MANQUEHUA</v>
          </cell>
          <cell r="I116">
            <v>2</v>
          </cell>
          <cell r="J116">
            <v>2</v>
          </cell>
          <cell r="K116">
            <v>1</v>
          </cell>
          <cell r="L116">
            <v>1</v>
          </cell>
          <cell r="M116"/>
          <cell r="N116"/>
          <cell r="O116"/>
          <cell r="P116"/>
          <cell r="Q116"/>
          <cell r="R116">
            <v>4</v>
          </cell>
          <cell r="S116">
            <v>1</v>
          </cell>
          <cell r="T116">
            <v>1</v>
          </cell>
          <cell r="U116">
            <v>12</v>
          </cell>
          <cell r="AE116" t="str">
            <v>04305-RIO HURTADO</v>
          </cell>
          <cell r="AF116"/>
          <cell r="AG116"/>
          <cell r="AH116"/>
          <cell r="AI116"/>
          <cell r="AJ116"/>
          <cell r="AK116"/>
          <cell r="AL116"/>
          <cell r="AM116"/>
          <cell r="AN116"/>
          <cell r="AO116">
            <v>20</v>
          </cell>
          <cell r="AP116"/>
          <cell r="AQ116">
            <v>22</v>
          </cell>
          <cell r="AR116">
            <v>42</v>
          </cell>
        </row>
        <row r="117">
          <cell r="H117" t="str">
            <v xml:space="preserve">105459-P.S.R. BARRANCAS                </v>
          </cell>
          <cell r="I117">
            <v>4</v>
          </cell>
          <cell r="J117"/>
          <cell r="K117"/>
          <cell r="L117"/>
          <cell r="M117"/>
          <cell r="N117"/>
          <cell r="O117"/>
          <cell r="P117"/>
          <cell r="Q117"/>
          <cell r="R117">
            <v>1</v>
          </cell>
          <cell r="S117"/>
          <cell r="T117">
            <v>1</v>
          </cell>
          <cell r="U117">
            <v>6</v>
          </cell>
          <cell r="AE117" t="str">
            <v>105310-CES. RURAL PICHASCA</v>
          </cell>
          <cell r="AF117"/>
          <cell r="AG117"/>
          <cell r="AH117"/>
          <cell r="AI117"/>
          <cell r="AJ117"/>
          <cell r="AK117"/>
          <cell r="AL117"/>
          <cell r="AM117"/>
          <cell r="AN117"/>
          <cell r="AO117">
            <v>1</v>
          </cell>
          <cell r="AP117"/>
          <cell r="AQ117">
            <v>3</v>
          </cell>
          <cell r="AR117">
            <v>4</v>
          </cell>
        </row>
        <row r="118">
          <cell r="H118" t="str">
            <v>105460-P.S.R. COGOTI 18</v>
          </cell>
          <cell r="I118">
            <v>3</v>
          </cell>
          <cell r="J118">
            <v>1</v>
          </cell>
          <cell r="K118"/>
          <cell r="L118">
            <v>2</v>
          </cell>
          <cell r="M118"/>
          <cell r="N118"/>
          <cell r="O118"/>
          <cell r="P118"/>
          <cell r="Q118">
            <v>2</v>
          </cell>
          <cell r="R118">
            <v>1</v>
          </cell>
          <cell r="S118">
            <v>3</v>
          </cell>
          <cell r="T118">
            <v>2</v>
          </cell>
          <cell r="U118">
            <v>14</v>
          </cell>
          <cell r="AE118" t="str">
            <v>105409-P.S.R. EL CHAÑAR</v>
          </cell>
          <cell r="AF118"/>
          <cell r="AG118"/>
          <cell r="AH118"/>
          <cell r="AI118"/>
          <cell r="AJ118"/>
          <cell r="AK118"/>
          <cell r="AL118"/>
          <cell r="AM118"/>
          <cell r="AN118"/>
          <cell r="AO118">
            <v>1</v>
          </cell>
          <cell r="AP118"/>
          <cell r="AQ118">
            <v>3</v>
          </cell>
          <cell r="AR118">
            <v>4</v>
          </cell>
        </row>
        <row r="119">
          <cell r="H119" t="str">
            <v>105461-P.S.R. EL HUACHO</v>
          </cell>
          <cell r="I119"/>
          <cell r="J119"/>
          <cell r="K119"/>
          <cell r="L119">
            <v>2</v>
          </cell>
          <cell r="M119"/>
          <cell r="N119"/>
          <cell r="O119"/>
          <cell r="P119"/>
          <cell r="Q119"/>
          <cell r="R119"/>
          <cell r="S119">
            <v>1</v>
          </cell>
          <cell r="T119"/>
          <cell r="U119">
            <v>3</v>
          </cell>
          <cell r="AE119" t="str">
            <v>105410-P.S.R. HURTADO</v>
          </cell>
          <cell r="AF119"/>
          <cell r="AG119"/>
          <cell r="AH119"/>
          <cell r="AI119"/>
          <cell r="AJ119"/>
          <cell r="AK119"/>
          <cell r="AL119"/>
          <cell r="AM119"/>
          <cell r="AN119"/>
          <cell r="AO119">
            <v>6</v>
          </cell>
          <cell r="AP119"/>
          <cell r="AQ119">
            <v>3</v>
          </cell>
          <cell r="AR119">
            <v>9</v>
          </cell>
        </row>
        <row r="120">
          <cell r="H120" t="str">
            <v>105462-P.S.R. EL SAUCE</v>
          </cell>
          <cell r="I120">
            <v>3</v>
          </cell>
          <cell r="J120"/>
          <cell r="K120"/>
          <cell r="L120"/>
          <cell r="M120"/>
          <cell r="N120">
            <v>1</v>
          </cell>
          <cell r="O120"/>
          <cell r="P120"/>
          <cell r="Q120"/>
          <cell r="R120"/>
          <cell r="S120">
            <v>1</v>
          </cell>
          <cell r="T120">
            <v>1</v>
          </cell>
          <cell r="U120">
            <v>6</v>
          </cell>
          <cell r="AE120" t="str">
            <v>105411-P.S.R. LAS BREAS</v>
          </cell>
          <cell r="AF120"/>
          <cell r="AG120"/>
          <cell r="AH120"/>
          <cell r="AI120"/>
          <cell r="AJ120"/>
          <cell r="AK120"/>
          <cell r="AL120"/>
          <cell r="AM120"/>
          <cell r="AN120"/>
          <cell r="AO120">
            <v>6</v>
          </cell>
          <cell r="AP120"/>
          <cell r="AQ120">
            <v>5</v>
          </cell>
          <cell r="AR120">
            <v>11</v>
          </cell>
        </row>
        <row r="121">
          <cell r="H121" t="str">
            <v>105463-P.S.R. QUILITAPIA</v>
          </cell>
          <cell r="I121">
            <v>3</v>
          </cell>
          <cell r="J121">
            <v>1</v>
          </cell>
          <cell r="K121">
            <v>1</v>
          </cell>
          <cell r="L121">
            <v>1</v>
          </cell>
          <cell r="M121"/>
          <cell r="N121"/>
          <cell r="O121"/>
          <cell r="P121"/>
          <cell r="Q121">
            <v>1</v>
          </cell>
          <cell r="R121"/>
          <cell r="S121"/>
          <cell r="T121">
            <v>2</v>
          </cell>
          <cell r="U121">
            <v>9</v>
          </cell>
          <cell r="AE121" t="str">
            <v>105413-P.S.R. SAMO ALTO</v>
          </cell>
          <cell r="AF121"/>
          <cell r="AG121"/>
          <cell r="AH121"/>
          <cell r="AI121"/>
          <cell r="AJ121"/>
          <cell r="AK121"/>
          <cell r="AL121"/>
          <cell r="AM121"/>
          <cell r="AN121"/>
          <cell r="AO121"/>
          <cell r="AP121"/>
          <cell r="AQ121">
            <v>4</v>
          </cell>
          <cell r="AR121">
            <v>4</v>
          </cell>
        </row>
        <row r="122">
          <cell r="H122" t="str">
            <v>105464-P.S.R. LA LIGUA</v>
          </cell>
          <cell r="I122">
            <v>1</v>
          </cell>
          <cell r="J122">
            <v>1</v>
          </cell>
          <cell r="K122">
            <v>1</v>
          </cell>
          <cell r="L122"/>
          <cell r="M122"/>
          <cell r="N122"/>
          <cell r="O122"/>
          <cell r="P122"/>
          <cell r="Q122"/>
          <cell r="R122"/>
          <cell r="S122">
            <v>1</v>
          </cell>
          <cell r="T122">
            <v>1</v>
          </cell>
          <cell r="U122">
            <v>5</v>
          </cell>
          <cell r="AE122" t="str">
            <v>105414-P.S.R. SERON</v>
          </cell>
          <cell r="AF122"/>
          <cell r="AG122"/>
          <cell r="AH122"/>
          <cell r="AI122"/>
          <cell r="AJ122"/>
          <cell r="AK122"/>
          <cell r="AL122"/>
          <cell r="AM122"/>
          <cell r="AN122"/>
          <cell r="AO122">
            <v>6</v>
          </cell>
          <cell r="AP122"/>
          <cell r="AQ122">
            <v>4</v>
          </cell>
          <cell r="AR122">
            <v>10</v>
          </cell>
        </row>
        <row r="123">
          <cell r="H123" t="str">
            <v>105465-P.S.R. RAMADILLA</v>
          </cell>
          <cell r="I123"/>
          <cell r="J123"/>
          <cell r="K123"/>
          <cell r="L123">
            <v>1</v>
          </cell>
          <cell r="M123">
            <v>1</v>
          </cell>
          <cell r="N123"/>
          <cell r="O123"/>
          <cell r="P123">
            <v>2</v>
          </cell>
          <cell r="Q123"/>
          <cell r="R123"/>
          <cell r="S123"/>
          <cell r="T123"/>
          <cell r="U123">
            <v>4</v>
          </cell>
          <cell r="AE123" t="str">
            <v>Total general</v>
          </cell>
          <cell r="AF123">
            <v>214</v>
          </cell>
          <cell r="AG123">
            <v>117</v>
          </cell>
          <cell r="AH123">
            <v>186</v>
          </cell>
          <cell r="AI123">
            <v>188</v>
          </cell>
          <cell r="AJ123">
            <v>195</v>
          </cell>
          <cell r="AK123">
            <v>883</v>
          </cell>
          <cell r="AL123">
            <v>187</v>
          </cell>
          <cell r="AM123">
            <v>269</v>
          </cell>
          <cell r="AN123">
            <v>208</v>
          </cell>
          <cell r="AO123">
            <v>223</v>
          </cell>
          <cell r="AP123">
            <v>384</v>
          </cell>
          <cell r="AQ123">
            <v>670</v>
          </cell>
          <cell r="AR123">
            <v>3724</v>
          </cell>
        </row>
        <row r="124">
          <cell r="H124" t="str">
            <v>105466-P.S.R. VALLE HERMOSO</v>
          </cell>
          <cell r="I124">
            <v>2</v>
          </cell>
          <cell r="J124">
            <v>1</v>
          </cell>
          <cell r="K124"/>
          <cell r="L124"/>
          <cell r="M124"/>
          <cell r="N124"/>
          <cell r="O124"/>
          <cell r="P124"/>
          <cell r="Q124"/>
          <cell r="R124">
            <v>1</v>
          </cell>
          <cell r="S124"/>
          <cell r="T124"/>
          <cell r="U124">
            <v>4</v>
          </cell>
        </row>
        <row r="125">
          <cell r="H125" t="str">
            <v>105490-P.S.R. EL DURAZNO</v>
          </cell>
          <cell r="I125">
            <v>1</v>
          </cell>
          <cell r="J125"/>
          <cell r="K125"/>
          <cell r="L125"/>
          <cell r="M125"/>
          <cell r="N125">
            <v>1</v>
          </cell>
          <cell r="O125"/>
          <cell r="P125"/>
          <cell r="Q125"/>
          <cell r="R125"/>
          <cell r="S125"/>
          <cell r="T125">
            <v>1</v>
          </cell>
          <cell r="U125">
            <v>3</v>
          </cell>
        </row>
        <row r="126">
          <cell r="H126" t="str">
            <v>04304-MONTE PATRIA</v>
          </cell>
          <cell r="I126">
            <v>34</v>
          </cell>
          <cell r="J126">
            <v>23</v>
          </cell>
          <cell r="K126">
            <v>40</v>
          </cell>
          <cell r="L126">
            <v>31</v>
          </cell>
          <cell r="M126">
            <v>11</v>
          </cell>
          <cell r="N126">
            <v>34</v>
          </cell>
          <cell r="O126">
            <v>33</v>
          </cell>
          <cell r="P126">
            <v>27</v>
          </cell>
          <cell r="Q126">
            <v>44</v>
          </cell>
          <cell r="R126">
            <v>14</v>
          </cell>
          <cell r="S126">
            <v>33</v>
          </cell>
          <cell r="T126">
            <v>55</v>
          </cell>
          <cell r="U126">
            <v>379</v>
          </cell>
        </row>
        <row r="127">
          <cell r="H127" t="str">
            <v>105307-CES. RURAL MONTE PATRIA</v>
          </cell>
          <cell r="I127">
            <v>8</v>
          </cell>
          <cell r="J127">
            <v>8</v>
          </cell>
          <cell r="K127">
            <v>12</v>
          </cell>
          <cell r="L127">
            <v>16</v>
          </cell>
          <cell r="M127">
            <v>4</v>
          </cell>
          <cell r="N127">
            <v>13</v>
          </cell>
          <cell r="O127">
            <v>9</v>
          </cell>
          <cell r="P127">
            <v>3</v>
          </cell>
          <cell r="Q127">
            <v>16</v>
          </cell>
          <cell r="R127">
            <v>2</v>
          </cell>
          <cell r="S127">
            <v>8</v>
          </cell>
          <cell r="T127">
            <v>4</v>
          </cell>
          <cell r="U127">
            <v>103</v>
          </cell>
        </row>
        <row r="128">
          <cell r="H128" t="str">
            <v>105311-CES. RURAL CHAÑARAL ALTO</v>
          </cell>
          <cell r="I128">
            <v>9</v>
          </cell>
          <cell r="J128">
            <v>1</v>
          </cell>
          <cell r="K128">
            <v>1</v>
          </cell>
          <cell r="L128"/>
          <cell r="M128"/>
          <cell r="N128">
            <v>3</v>
          </cell>
          <cell r="O128">
            <v>2</v>
          </cell>
          <cell r="P128">
            <v>2</v>
          </cell>
          <cell r="Q128">
            <v>6</v>
          </cell>
          <cell r="R128">
            <v>5</v>
          </cell>
          <cell r="S128">
            <v>7</v>
          </cell>
          <cell r="T128">
            <v>4</v>
          </cell>
          <cell r="U128">
            <v>40</v>
          </cell>
        </row>
        <row r="129">
          <cell r="H129" t="str">
            <v>105312-CES. RURAL CAREN</v>
          </cell>
          <cell r="I129">
            <v>5</v>
          </cell>
          <cell r="J129">
            <v>1</v>
          </cell>
          <cell r="K129">
            <v>10</v>
          </cell>
          <cell r="L129"/>
          <cell r="M129">
            <v>2</v>
          </cell>
          <cell r="N129"/>
          <cell r="O129">
            <v>4</v>
          </cell>
          <cell r="P129">
            <v>2</v>
          </cell>
          <cell r="Q129">
            <v>8</v>
          </cell>
          <cell r="R129"/>
          <cell r="S129">
            <v>5</v>
          </cell>
          <cell r="T129">
            <v>15</v>
          </cell>
          <cell r="U129">
            <v>52</v>
          </cell>
        </row>
        <row r="130">
          <cell r="H130" t="str">
            <v>105318-CES. RURAL EL PALQUI</v>
          </cell>
          <cell r="I130">
            <v>9</v>
          </cell>
          <cell r="J130">
            <v>10</v>
          </cell>
          <cell r="K130">
            <v>14</v>
          </cell>
          <cell r="L130">
            <v>10</v>
          </cell>
          <cell r="M130">
            <v>1</v>
          </cell>
          <cell r="N130">
            <v>16</v>
          </cell>
          <cell r="O130">
            <v>10</v>
          </cell>
          <cell r="P130">
            <v>10</v>
          </cell>
          <cell r="Q130">
            <v>9</v>
          </cell>
          <cell r="R130">
            <v>4</v>
          </cell>
          <cell r="S130">
            <v>7</v>
          </cell>
          <cell r="T130">
            <v>24</v>
          </cell>
          <cell r="U130">
            <v>124</v>
          </cell>
        </row>
        <row r="131">
          <cell r="H131" t="str">
            <v>105425-P.S.R. CHILECITO</v>
          </cell>
          <cell r="I131"/>
          <cell r="J131"/>
          <cell r="K131"/>
          <cell r="L131">
            <v>1</v>
          </cell>
          <cell r="M131"/>
          <cell r="N131"/>
          <cell r="O131"/>
          <cell r="P131">
            <v>3</v>
          </cell>
          <cell r="Q131">
            <v>1</v>
          </cell>
          <cell r="R131"/>
          <cell r="S131"/>
          <cell r="T131"/>
          <cell r="U131">
            <v>5</v>
          </cell>
        </row>
        <row r="132">
          <cell r="H132" t="str">
            <v>105427-P.S.R. HACIENDA VALDIVIA</v>
          </cell>
          <cell r="I132"/>
          <cell r="J132"/>
          <cell r="K132"/>
          <cell r="L132"/>
          <cell r="M132"/>
          <cell r="N132"/>
          <cell r="O132"/>
          <cell r="P132">
            <v>1</v>
          </cell>
          <cell r="Q132"/>
          <cell r="R132"/>
          <cell r="S132"/>
          <cell r="T132"/>
          <cell r="U132">
            <v>1</v>
          </cell>
        </row>
        <row r="133">
          <cell r="H133" t="str">
            <v>105428-P.S.R. HUATULAME</v>
          </cell>
          <cell r="I133"/>
          <cell r="J133">
            <v>3</v>
          </cell>
          <cell r="K133"/>
          <cell r="L133"/>
          <cell r="M133"/>
          <cell r="N133">
            <v>1</v>
          </cell>
          <cell r="O133">
            <v>2</v>
          </cell>
          <cell r="P133">
            <v>2</v>
          </cell>
          <cell r="Q133">
            <v>1</v>
          </cell>
          <cell r="R133"/>
          <cell r="S133"/>
          <cell r="T133"/>
          <cell r="U133">
            <v>9</v>
          </cell>
        </row>
        <row r="134">
          <cell r="H134" t="str">
            <v>105430-P.S.R. MIALQUI</v>
          </cell>
          <cell r="I134">
            <v>2</v>
          </cell>
          <cell r="J134"/>
          <cell r="K134">
            <v>1</v>
          </cell>
          <cell r="L134">
            <v>1</v>
          </cell>
          <cell r="M134"/>
          <cell r="N134">
            <v>1</v>
          </cell>
          <cell r="O134"/>
          <cell r="P134"/>
          <cell r="Q134">
            <v>2</v>
          </cell>
          <cell r="R134"/>
          <cell r="S134"/>
          <cell r="T134">
            <v>1</v>
          </cell>
          <cell r="U134">
            <v>8</v>
          </cell>
        </row>
        <row r="135">
          <cell r="H135" t="str">
            <v>105431-P.S.R. PEDREGAL</v>
          </cell>
          <cell r="I135"/>
          <cell r="J135"/>
          <cell r="K135"/>
          <cell r="L135"/>
          <cell r="M135"/>
          <cell r="N135"/>
          <cell r="O135"/>
          <cell r="P135">
            <v>1</v>
          </cell>
          <cell r="Q135"/>
          <cell r="R135"/>
          <cell r="S135">
            <v>2</v>
          </cell>
          <cell r="T135">
            <v>2</v>
          </cell>
          <cell r="U135">
            <v>5</v>
          </cell>
        </row>
        <row r="136">
          <cell r="H136" t="str">
            <v>105432-P.S.R. RAPEL</v>
          </cell>
          <cell r="I136"/>
          <cell r="J136"/>
          <cell r="K136"/>
          <cell r="L136">
            <v>2</v>
          </cell>
          <cell r="M136">
            <v>2</v>
          </cell>
          <cell r="N136"/>
          <cell r="O136">
            <v>3</v>
          </cell>
          <cell r="P136"/>
          <cell r="Q136">
            <v>1</v>
          </cell>
          <cell r="R136">
            <v>2</v>
          </cell>
          <cell r="S136">
            <v>2</v>
          </cell>
          <cell r="T136">
            <v>1</v>
          </cell>
          <cell r="U136">
            <v>13</v>
          </cell>
        </row>
        <row r="137">
          <cell r="H137" t="str">
            <v>105435-P.S.R. TULAHUEN</v>
          </cell>
          <cell r="I137"/>
          <cell r="J137"/>
          <cell r="K137"/>
          <cell r="L137">
            <v>1</v>
          </cell>
          <cell r="M137">
            <v>1</v>
          </cell>
          <cell r="N137"/>
          <cell r="O137">
            <v>3</v>
          </cell>
          <cell r="P137">
            <v>1</v>
          </cell>
          <cell r="Q137"/>
          <cell r="R137"/>
          <cell r="S137">
            <v>2</v>
          </cell>
          <cell r="T137">
            <v>4</v>
          </cell>
          <cell r="U137">
            <v>12</v>
          </cell>
        </row>
        <row r="138">
          <cell r="H138" t="str">
            <v>105436-P.S.R. EL MAITEN</v>
          </cell>
          <cell r="I138"/>
          <cell r="J138"/>
          <cell r="K138"/>
          <cell r="L138"/>
          <cell r="M138">
            <v>1</v>
          </cell>
          <cell r="N138"/>
          <cell r="O138"/>
          <cell r="P138"/>
          <cell r="Q138"/>
          <cell r="R138"/>
          <cell r="S138"/>
          <cell r="T138"/>
          <cell r="U138">
            <v>1</v>
          </cell>
        </row>
        <row r="139">
          <cell r="H139" t="str">
            <v>105489-P.S.R. RAMADAS DE TULAHUEN</v>
          </cell>
          <cell r="I139">
            <v>1</v>
          </cell>
          <cell r="J139"/>
          <cell r="K139">
            <v>2</v>
          </cell>
          <cell r="L139"/>
          <cell r="M139"/>
          <cell r="N139"/>
          <cell r="O139"/>
          <cell r="P139">
            <v>2</v>
          </cell>
          <cell r="Q139"/>
          <cell r="R139">
            <v>1</v>
          </cell>
          <cell r="S139"/>
          <cell r="T139"/>
          <cell r="U139">
            <v>6</v>
          </cell>
        </row>
        <row r="140">
          <cell r="H140" t="str">
            <v>04304-PUNITAQUI</v>
          </cell>
          <cell r="I140">
            <v>16</v>
          </cell>
          <cell r="J140">
            <v>13</v>
          </cell>
          <cell r="K140">
            <v>17</v>
          </cell>
          <cell r="L140">
            <v>26</v>
          </cell>
          <cell r="M140">
            <v>19</v>
          </cell>
          <cell r="N140">
            <v>20</v>
          </cell>
          <cell r="O140">
            <v>21</v>
          </cell>
          <cell r="P140">
            <v>28</v>
          </cell>
          <cell r="Q140">
            <v>15</v>
          </cell>
          <cell r="R140">
            <v>13</v>
          </cell>
          <cell r="S140">
            <v>18</v>
          </cell>
          <cell r="T140">
            <v>10</v>
          </cell>
          <cell r="U140">
            <v>216</v>
          </cell>
        </row>
        <row r="141">
          <cell r="H141" t="str">
            <v>105308-CES. RURAL PUNITAQUI</v>
          </cell>
          <cell r="I141">
            <v>16</v>
          </cell>
          <cell r="J141">
            <v>13</v>
          </cell>
          <cell r="K141">
            <v>17</v>
          </cell>
          <cell r="L141">
            <v>26</v>
          </cell>
          <cell r="M141">
            <v>19</v>
          </cell>
          <cell r="N141">
            <v>20</v>
          </cell>
          <cell r="O141">
            <v>21</v>
          </cell>
          <cell r="P141">
            <v>22</v>
          </cell>
          <cell r="Q141">
            <v>15</v>
          </cell>
          <cell r="R141">
            <v>13</v>
          </cell>
          <cell r="S141">
            <v>18</v>
          </cell>
          <cell r="T141">
            <v>10</v>
          </cell>
          <cell r="U141">
            <v>210</v>
          </cell>
        </row>
        <row r="142">
          <cell r="H142" t="str">
            <v>105440-P.S.R. DIVISADERO</v>
          </cell>
          <cell r="I142"/>
          <cell r="J142"/>
          <cell r="K142"/>
          <cell r="L142"/>
          <cell r="M142"/>
          <cell r="N142"/>
          <cell r="O142"/>
          <cell r="P142">
            <v>6</v>
          </cell>
          <cell r="Q142"/>
          <cell r="R142"/>
          <cell r="S142"/>
          <cell r="T142"/>
          <cell r="U142">
            <v>6</v>
          </cell>
        </row>
        <row r="143">
          <cell r="H143" t="str">
            <v>04305-RIO HURTADO</v>
          </cell>
          <cell r="I143"/>
          <cell r="J143"/>
          <cell r="K143"/>
          <cell r="L143"/>
          <cell r="M143"/>
          <cell r="N143"/>
          <cell r="O143"/>
          <cell r="P143"/>
          <cell r="Q143"/>
          <cell r="R143">
            <v>21</v>
          </cell>
          <cell r="S143"/>
          <cell r="T143">
            <v>4</v>
          </cell>
          <cell r="U143">
            <v>25</v>
          </cell>
        </row>
        <row r="144">
          <cell r="H144" t="str">
            <v>105310-CES. RURAL PICHASCA</v>
          </cell>
          <cell r="I144"/>
          <cell r="J144"/>
          <cell r="K144"/>
          <cell r="L144"/>
          <cell r="M144"/>
          <cell r="N144"/>
          <cell r="O144"/>
          <cell r="P144"/>
          <cell r="Q144"/>
          <cell r="R144">
            <v>4</v>
          </cell>
          <cell r="S144"/>
          <cell r="T144">
            <v>1</v>
          </cell>
          <cell r="U144">
            <v>5</v>
          </cell>
        </row>
        <row r="145">
          <cell r="H145" t="str">
            <v>105409-P.S.R. EL CHAÑAR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>
            <v>4</v>
          </cell>
          <cell r="S145"/>
          <cell r="T145">
            <v>2</v>
          </cell>
          <cell r="U145">
            <v>6</v>
          </cell>
        </row>
        <row r="146">
          <cell r="H146" t="str">
            <v>105410-P.S.R.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  <cell r="R146">
            <v>3</v>
          </cell>
          <cell r="S146"/>
          <cell r="T146">
            <v>1</v>
          </cell>
          <cell r="U146">
            <v>4</v>
          </cell>
        </row>
        <row r="147">
          <cell r="H147" t="str">
            <v>105411-P.S.R. LAS BREAS</v>
          </cell>
          <cell r="I147"/>
          <cell r="J147"/>
          <cell r="K147"/>
          <cell r="L147"/>
          <cell r="M147"/>
          <cell r="N147"/>
          <cell r="O147"/>
          <cell r="P147"/>
          <cell r="Q147"/>
          <cell r="R147">
            <v>5</v>
          </cell>
          <cell r="S147"/>
          <cell r="T147"/>
          <cell r="U147">
            <v>5</v>
          </cell>
        </row>
        <row r="148">
          <cell r="H148" t="str">
            <v>105414-P.S.R. SERON</v>
          </cell>
          <cell r="I148"/>
          <cell r="J148"/>
          <cell r="K148"/>
          <cell r="L148"/>
          <cell r="M148"/>
          <cell r="N148"/>
          <cell r="O148"/>
          <cell r="P148"/>
          <cell r="Q148"/>
          <cell r="R148">
            <v>5</v>
          </cell>
          <cell r="S148"/>
          <cell r="T148"/>
          <cell r="U148">
            <v>5</v>
          </cell>
        </row>
        <row r="149">
          <cell r="H149" t="str">
            <v>Total general</v>
          </cell>
          <cell r="I149">
            <v>985</v>
          </cell>
          <cell r="J149">
            <v>928</v>
          </cell>
          <cell r="K149">
            <v>1369</v>
          </cell>
          <cell r="L149">
            <v>1052</v>
          </cell>
          <cell r="M149">
            <v>1121</v>
          </cell>
          <cell r="N149">
            <v>1035</v>
          </cell>
          <cell r="O149">
            <v>1244</v>
          </cell>
          <cell r="P149">
            <v>1193</v>
          </cell>
          <cell r="Q149">
            <v>896</v>
          </cell>
          <cell r="R149">
            <v>1177</v>
          </cell>
          <cell r="S149">
            <v>1120</v>
          </cell>
          <cell r="T149">
            <v>928</v>
          </cell>
          <cell r="U149">
            <v>13048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3585</v>
          </cell>
          <cell r="J5">
            <v>4011</v>
          </cell>
          <cell r="K5">
            <v>7596</v>
          </cell>
        </row>
        <row r="6">
          <cell r="H6" t="str">
            <v>105300-CES. CARDENAL CARO</v>
          </cell>
          <cell r="I6">
            <v>687</v>
          </cell>
          <cell r="J6">
            <v>764</v>
          </cell>
          <cell r="K6">
            <v>1451</v>
          </cell>
        </row>
        <row r="7">
          <cell r="H7" t="str">
            <v>105301-CES. LAS COMPAÑIAS</v>
          </cell>
          <cell r="I7">
            <v>576</v>
          </cell>
          <cell r="J7">
            <v>529</v>
          </cell>
          <cell r="K7">
            <v>1105</v>
          </cell>
        </row>
        <row r="8">
          <cell r="H8" t="str">
            <v>105302-CES. PEDRO AGUIRRE C.</v>
          </cell>
          <cell r="I8">
            <v>536</v>
          </cell>
          <cell r="J8">
            <v>593</v>
          </cell>
          <cell r="K8">
            <v>1129</v>
          </cell>
        </row>
        <row r="9">
          <cell r="H9" t="str">
            <v>105313-CES. SCHAFFHAUSER</v>
          </cell>
          <cell r="I9">
            <v>435</v>
          </cell>
          <cell r="J9">
            <v>614</v>
          </cell>
          <cell r="K9">
            <v>1049</v>
          </cell>
        </row>
        <row r="10">
          <cell r="H10" t="str">
            <v>105319-CES. CARDENAL R.S.H.</v>
          </cell>
          <cell r="I10">
            <v>573</v>
          </cell>
          <cell r="J10">
            <v>690</v>
          </cell>
          <cell r="K10">
            <v>1263</v>
          </cell>
        </row>
        <row r="11">
          <cell r="H11" t="str">
            <v>105325-CESFAM JUAN PABLO II</v>
          </cell>
          <cell r="I11">
            <v>655</v>
          </cell>
          <cell r="J11">
            <v>697</v>
          </cell>
          <cell r="K11">
            <v>1352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86</v>
          </cell>
          <cell r="K12">
            <v>181</v>
          </cell>
        </row>
        <row r="13">
          <cell r="H13" t="str">
            <v>105401-P.S.R. LAS ROJAS</v>
          </cell>
          <cell r="I13">
            <v>19</v>
          </cell>
          <cell r="J13">
            <v>24</v>
          </cell>
          <cell r="K13">
            <v>43</v>
          </cell>
        </row>
        <row r="14">
          <cell r="H14" t="str">
            <v>105402-P.S.R. EL ROMERO</v>
          </cell>
          <cell r="I14">
            <v>6</v>
          </cell>
          <cell r="J14">
            <v>8</v>
          </cell>
          <cell r="K14">
            <v>14</v>
          </cell>
        </row>
        <row r="15">
          <cell r="H15" t="str">
            <v>105499-P.S.R. LAMBERT</v>
          </cell>
          <cell r="I15">
            <v>3</v>
          </cell>
          <cell r="J15">
            <v>5</v>
          </cell>
          <cell r="K15">
            <v>8</v>
          </cell>
        </row>
        <row r="16">
          <cell r="H16" t="str">
            <v>105702-CECOF VILLA LAMBERT</v>
          </cell>
          <cell r="I16"/>
          <cell r="J16">
            <v>1</v>
          </cell>
          <cell r="K16">
            <v>1</v>
          </cell>
        </row>
        <row r="17">
          <cell r="H17" t="str">
            <v>04102-COQUIMBO</v>
          </cell>
          <cell r="I17">
            <v>4079</v>
          </cell>
          <cell r="J17">
            <v>8503</v>
          </cell>
          <cell r="K17">
            <v>12582</v>
          </cell>
        </row>
        <row r="18">
          <cell r="H18" t="str">
            <v>105303-CES. SAN JUAN</v>
          </cell>
          <cell r="I18">
            <v>500</v>
          </cell>
          <cell r="J18">
            <v>696</v>
          </cell>
          <cell r="K18">
            <v>1196</v>
          </cell>
        </row>
        <row r="19">
          <cell r="H19" t="str">
            <v>105304-CES. SANTA CECILIA</v>
          </cell>
          <cell r="I19">
            <v>733</v>
          </cell>
          <cell r="J19">
            <v>650</v>
          </cell>
          <cell r="K19">
            <v>1383</v>
          </cell>
        </row>
        <row r="20">
          <cell r="H20" t="str">
            <v>105305-CES. TIERRAS BLANCAS</v>
          </cell>
          <cell r="I20">
            <v>1458</v>
          </cell>
          <cell r="J20">
            <v>1518</v>
          </cell>
          <cell r="K20">
            <v>2976</v>
          </cell>
        </row>
        <row r="21">
          <cell r="H21" t="str">
            <v>105321-CES. RURAL  TONGOY</v>
          </cell>
          <cell r="I21">
            <v>154</v>
          </cell>
          <cell r="J21">
            <v>163</v>
          </cell>
          <cell r="K21">
            <v>317</v>
          </cell>
        </row>
        <row r="22">
          <cell r="H22" t="str">
            <v>105323-CES. DR. SERGIO AGUILAR</v>
          </cell>
          <cell r="I22">
            <v>899</v>
          </cell>
          <cell r="J22">
            <v>5261</v>
          </cell>
          <cell r="K22">
            <v>6160</v>
          </cell>
        </row>
        <row r="23">
          <cell r="H23" t="str">
            <v>105405-P.S.R. GUANAQUEROS</v>
          </cell>
          <cell r="I23">
            <v>30</v>
          </cell>
          <cell r="J23">
            <v>49</v>
          </cell>
          <cell r="K23">
            <v>79</v>
          </cell>
        </row>
        <row r="24">
          <cell r="H24" t="str">
            <v>105406-P.S.R. PAN DE AZUCAR</v>
          </cell>
          <cell r="I24">
            <v>137</v>
          </cell>
          <cell r="J24">
            <v>153</v>
          </cell>
          <cell r="K24">
            <v>290</v>
          </cell>
        </row>
        <row r="25">
          <cell r="H25" t="str">
            <v>105407-P.S.R. TAMBILLOS</v>
          </cell>
          <cell r="I25">
            <v>18</v>
          </cell>
          <cell r="J25">
            <v>13</v>
          </cell>
          <cell r="K25">
            <v>31</v>
          </cell>
        </row>
        <row r="26">
          <cell r="H26" t="str">
            <v>200273-CECOF PUNTA MIRA</v>
          </cell>
          <cell r="I26">
            <v>150</v>
          </cell>
          <cell r="J26"/>
          <cell r="K26">
            <v>150</v>
          </cell>
        </row>
        <row r="27">
          <cell r="H27" t="str">
            <v>04103-ANDACOLLO</v>
          </cell>
          <cell r="I27">
            <v>312</v>
          </cell>
          <cell r="J27">
            <v>298</v>
          </cell>
          <cell r="K27">
            <v>610</v>
          </cell>
        </row>
        <row r="28">
          <cell r="H28" t="str">
            <v>105106-HOSPITAL ANDACOLLO</v>
          </cell>
          <cell r="I28">
            <v>312</v>
          </cell>
          <cell r="J28">
            <v>298</v>
          </cell>
          <cell r="K28">
            <v>610</v>
          </cell>
        </row>
        <row r="29">
          <cell r="H29" t="str">
            <v>04104-LA HIGUERA</v>
          </cell>
          <cell r="I29">
            <v>96</v>
          </cell>
          <cell r="J29">
            <v>183</v>
          </cell>
          <cell r="K29">
            <v>279</v>
          </cell>
        </row>
        <row r="30">
          <cell r="H30" t="str">
            <v>105314-CES. LA HIGUERA</v>
          </cell>
          <cell r="I30">
            <v>35</v>
          </cell>
          <cell r="J30">
            <v>62</v>
          </cell>
          <cell r="K30">
            <v>97</v>
          </cell>
        </row>
        <row r="31">
          <cell r="H31" t="str">
            <v xml:space="preserve">105500-P.S.R. CALETA HORNOS        </v>
          </cell>
          <cell r="I31">
            <v>17</v>
          </cell>
          <cell r="J31">
            <v>48</v>
          </cell>
          <cell r="K31">
            <v>65</v>
          </cell>
        </row>
        <row r="32">
          <cell r="H32" t="str">
            <v>105505-P.S.R. LOS CHOROS</v>
          </cell>
          <cell r="I32">
            <v>18</v>
          </cell>
          <cell r="J32">
            <v>32</v>
          </cell>
          <cell r="K32">
            <v>50</v>
          </cell>
        </row>
        <row r="33">
          <cell r="H33" t="str">
            <v>105506-P.S.R. EL TRAPICHE</v>
          </cell>
          <cell r="I33">
            <v>26</v>
          </cell>
          <cell r="J33">
            <v>41</v>
          </cell>
          <cell r="K33">
            <v>67</v>
          </cell>
        </row>
        <row r="34">
          <cell r="H34" t="str">
            <v>04105-PAIHUANO</v>
          </cell>
          <cell r="I34">
            <v>36</v>
          </cell>
          <cell r="J34">
            <v>39</v>
          </cell>
          <cell r="K34">
            <v>75</v>
          </cell>
        </row>
        <row r="35">
          <cell r="H35" t="str">
            <v>105306-CES. PAIHUANO</v>
          </cell>
          <cell r="I35">
            <v>11</v>
          </cell>
          <cell r="J35">
            <v>34</v>
          </cell>
          <cell r="K35">
            <v>45</v>
          </cell>
        </row>
        <row r="36">
          <cell r="H36" t="str">
            <v>105475-P.S.R. HORCON</v>
          </cell>
          <cell r="I36">
            <v>6</v>
          </cell>
          <cell r="J36"/>
          <cell r="K36">
            <v>6</v>
          </cell>
        </row>
        <row r="37">
          <cell r="H37" t="str">
            <v>105476-P.S.R. MONTE GRANDE</v>
          </cell>
          <cell r="I37">
            <v>4</v>
          </cell>
          <cell r="J37">
            <v>5</v>
          </cell>
          <cell r="K37">
            <v>9</v>
          </cell>
        </row>
        <row r="38">
          <cell r="H38" t="str">
            <v>105477-P.S.R. PISCO ELQUI</v>
          </cell>
          <cell r="I38">
            <v>15</v>
          </cell>
          <cell r="J38"/>
          <cell r="K38">
            <v>15</v>
          </cell>
        </row>
        <row r="39">
          <cell r="H39" t="str">
            <v>04106-VICUÑA</v>
          </cell>
          <cell r="I39">
            <v>628</v>
          </cell>
          <cell r="J39">
            <v>682</v>
          </cell>
          <cell r="K39">
            <v>1310</v>
          </cell>
        </row>
        <row r="40">
          <cell r="H40" t="str">
            <v>105107-HOSPITAL VICUÑA</v>
          </cell>
          <cell r="I40">
            <v>297</v>
          </cell>
          <cell r="J40">
            <v>322</v>
          </cell>
          <cell r="K40">
            <v>619</v>
          </cell>
        </row>
        <row r="41">
          <cell r="H41" t="str">
            <v>105467-P.S.R. DIAGUITAS</v>
          </cell>
          <cell r="I41">
            <v>63</v>
          </cell>
          <cell r="J41">
            <v>54</v>
          </cell>
          <cell r="K41">
            <v>117</v>
          </cell>
        </row>
        <row r="42">
          <cell r="H42" t="str">
            <v>105468-P.S.R. EL MOLLE</v>
          </cell>
          <cell r="I42">
            <v>31</v>
          </cell>
          <cell r="J42">
            <v>31</v>
          </cell>
          <cell r="K42">
            <v>62</v>
          </cell>
        </row>
        <row r="43">
          <cell r="H43" t="str">
            <v>105469-P.S.R. EL TAMBO</v>
          </cell>
          <cell r="I43">
            <v>34</v>
          </cell>
          <cell r="J43">
            <v>52</v>
          </cell>
          <cell r="K43">
            <v>86</v>
          </cell>
        </row>
        <row r="44">
          <cell r="H44" t="str">
            <v>105470-P.S.R. HUANTA</v>
          </cell>
          <cell r="I44">
            <v>5</v>
          </cell>
          <cell r="J44">
            <v>4</v>
          </cell>
          <cell r="K44">
            <v>9</v>
          </cell>
        </row>
        <row r="45">
          <cell r="H45" t="str">
            <v>105471-P.S.R. PERALILLO</v>
          </cell>
          <cell r="I45">
            <v>51</v>
          </cell>
          <cell r="J45">
            <v>51</v>
          </cell>
          <cell r="K45">
            <v>102</v>
          </cell>
        </row>
        <row r="46">
          <cell r="H46" t="str">
            <v>105472-P.S.R. RIVADAVIA</v>
          </cell>
          <cell r="I46">
            <v>27</v>
          </cell>
          <cell r="J46">
            <v>34</v>
          </cell>
          <cell r="K46">
            <v>61</v>
          </cell>
        </row>
        <row r="47">
          <cell r="H47" t="str">
            <v>105473-P.S.R. TALCUNA</v>
          </cell>
          <cell r="I47">
            <v>31</v>
          </cell>
          <cell r="J47">
            <v>37</v>
          </cell>
          <cell r="K47">
            <v>68</v>
          </cell>
        </row>
        <row r="48">
          <cell r="H48" t="str">
            <v>105474-P.S.R. CHAPILCA</v>
          </cell>
          <cell r="I48">
            <v>19</v>
          </cell>
          <cell r="J48">
            <v>22</v>
          </cell>
          <cell r="K48">
            <v>41</v>
          </cell>
        </row>
        <row r="49">
          <cell r="H49" t="str">
            <v>105502-P.S.R. CALINGASTA</v>
          </cell>
          <cell r="I49">
            <v>58</v>
          </cell>
          <cell r="J49">
            <v>61</v>
          </cell>
          <cell r="K49">
            <v>119</v>
          </cell>
        </row>
        <row r="50">
          <cell r="H50" t="str">
            <v>105509-P.S.R. GUALLIGUAICA</v>
          </cell>
          <cell r="I50">
            <v>12</v>
          </cell>
          <cell r="J50">
            <v>14</v>
          </cell>
          <cell r="K50">
            <v>26</v>
          </cell>
        </row>
        <row r="51">
          <cell r="H51" t="str">
            <v>04201-ILLAPEL</v>
          </cell>
          <cell r="I51">
            <v>556</v>
          </cell>
          <cell r="J51">
            <v>911</v>
          </cell>
          <cell r="K51">
            <v>1467</v>
          </cell>
        </row>
        <row r="52">
          <cell r="H52" t="str">
            <v>105103-HOSPITAL ILLAPEL</v>
          </cell>
          <cell r="I52">
            <v>309</v>
          </cell>
          <cell r="J52">
            <v>578</v>
          </cell>
          <cell r="K52">
            <v>887</v>
          </cell>
        </row>
        <row r="53">
          <cell r="H53" t="str">
            <v>105326-CESFAM SAN RAFAEL</v>
          </cell>
          <cell r="I53">
            <v>115</v>
          </cell>
          <cell r="J53">
            <v>176</v>
          </cell>
          <cell r="K53">
            <v>291</v>
          </cell>
        </row>
        <row r="54">
          <cell r="H54" t="str">
            <v xml:space="preserve">105443-P.S.R. CARCAMO                   </v>
          </cell>
          <cell r="I54">
            <v>15</v>
          </cell>
          <cell r="J54">
            <v>13</v>
          </cell>
          <cell r="K54">
            <v>28</v>
          </cell>
        </row>
        <row r="55">
          <cell r="H55" t="str">
            <v>105444-P.S.R. HUINTIL</v>
          </cell>
          <cell r="I55">
            <v>11</v>
          </cell>
          <cell r="J55">
            <v>13</v>
          </cell>
          <cell r="K55">
            <v>24</v>
          </cell>
        </row>
        <row r="56">
          <cell r="H56" t="str">
            <v>105445-P.S.R. LIMAHUIDA</v>
          </cell>
          <cell r="I56">
            <v>3</v>
          </cell>
          <cell r="J56">
            <v>4</v>
          </cell>
          <cell r="K56">
            <v>7</v>
          </cell>
        </row>
        <row r="57">
          <cell r="H57" t="str">
            <v>105446-P.S.R. MATANCILLA</v>
          </cell>
          <cell r="I57">
            <v>5</v>
          </cell>
          <cell r="J57">
            <v>6</v>
          </cell>
          <cell r="K57">
            <v>11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  <cell r="K58">
            <v>24</v>
          </cell>
        </row>
        <row r="59">
          <cell r="H59" t="str">
            <v>105448-P.S.R. SANTA VIRGINIA</v>
          </cell>
          <cell r="I59">
            <v>6</v>
          </cell>
          <cell r="J59">
            <v>10</v>
          </cell>
          <cell r="K59">
            <v>16</v>
          </cell>
        </row>
        <row r="60">
          <cell r="H60" t="str">
            <v>105449-P.S.R. TUNGA NORTE</v>
          </cell>
          <cell r="I60">
            <v>8</v>
          </cell>
          <cell r="J60">
            <v>9</v>
          </cell>
          <cell r="K60">
            <v>17</v>
          </cell>
        </row>
        <row r="61">
          <cell r="H61" t="str">
            <v>105485-P.S.R. PLAN DE HORNOS</v>
          </cell>
          <cell r="I61">
            <v>17</v>
          </cell>
          <cell r="J61">
            <v>19</v>
          </cell>
          <cell r="K61">
            <v>36</v>
          </cell>
        </row>
        <row r="62">
          <cell r="H62" t="str">
            <v>105486-P.S.R. TUNGA SUR</v>
          </cell>
          <cell r="I62">
            <v>4</v>
          </cell>
          <cell r="J62">
            <v>4</v>
          </cell>
          <cell r="K62">
            <v>8</v>
          </cell>
        </row>
        <row r="63">
          <cell r="H63" t="str">
            <v>105487-P.S.R. CAÑAS UNO</v>
          </cell>
          <cell r="I63">
            <v>46</v>
          </cell>
          <cell r="J63">
            <v>61</v>
          </cell>
          <cell r="K63">
            <v>107</v>
          </cell>
        </row>
        <row r="64">
          <cell r="H64" t="str">
            <v>105496-P.S.R. PINTACURA SUR</v>
          </cell>
          <cell r="I64">
            <v>1</v>
          </cell>
          <cell r="J64">
            <v>2</v>
          </cell>
          <cell r="K64">
            <v>3</v>
          </cell>
        </row>
        <row r="65">
          <cell r="H65" t="str">
            <v>105504-P.S.R. SOCAVON</v>
          </cell>
          <cell r="I65">
            <v>4</v>
          </cell>
          <cell r="J65">
            <v>4</v>
          </cell>
          <cell r="K65">
            <v>8</v>
          </cell>
        </row>
        <row r="66">
          <cell r="H66" t="str">
            <v>04202-CANELA</v>
          </cell>
          <cell r="I66">
            <v>225</v>
          </cell>
          <cell r="J66">
            <v>286</v>
          </cell>
          <cell r="K66">
            <v>511</v>
          </cell>
        </row>
        <row r="67">
          <cell r="H67" t="str">
            <v>105309-CES. RURAL CANELA</v>
          </cell>
          <cell r="I67">
            <v>148</v>
          </cell>
          <cell r="J67">
            <v>150</v>
          </cell>
          <cell r="K67">
            <v>298</v>
          </cell>
        </row>
        <row r="68">
          <cell r="H68" t="str">
            <v xml:space="preserve">105450-P.S.R. MINCHA NORTE            </v>
          </cell>
          <cell r="I68">
            <v>36</v>
          </cell>
          <cell r="J68">
            <v>56</v>
          </cell>
          <cell r="K68">
            <v>92</v>
          </cell>
        </row>
        <row r="69">
          <cell r="H69" t="str">
            <v>105451-P.S.R. AGUA FRIA</v>
          </cell>
          <cell r="I69">
            <v>10</v>
          </cell>
          <cell r="J69">
            <v>11</v>
          </cell>
          <cell r="K69">
            <v>21</v>
          </cell>
        </row>
        <row r="70">
          <cell r="H70" t="str">
            <v>105482-P.S.R. CANELA ALTA</v>
          </cell>
          <cell r="I70">
            <v>5</v>
          </cell>
          <cell r="J70">
            <v>24</v>
          </cell>
          <cell r="K70">
            <v>29</v>
          </cell>
        </row>
        <row r="71">
          <cell r="H71" t="str">
            <v>105483-P.S.R. LOS RULOS</v>
          </cell>
          <cell r="I71">
            <v>7</v>
          </cell>
          <cell r="J71">
            <v>7</v>
          </cell>
          <cell r="K71">
            <v>14</v>
          </cell>
        </row>
        <row r="72">
          <cell r="H72" t="str">
            <v>105484-P.S.R. HUENTELAUQUEN</v>
          </cell>
          <cell r="I72">
            <v>11</v>
          </cell>
          <cell r="J72">
            <v>23</v>
          </cell>
          <cell r="K72">
            <v>34</v>
          </cell>
        </row>
        <row r="73">
          <cell r="H73" t="str">
            <v>105488-P.S.R. ESPIRITU SANTO</v>
          </cell>
          <cell r="I73">
            <v>2</v>
          </cell>
          <cell r="J73">
            <v>4</v>
          </cell>
          <cell r="K73">
            <v>6</v>
          </cell>
        </row>
        <row r="74">
          <cell r="H74" t="str">
            <v>105493-P.S.R. MINCHA SUR</v>
          </cell>
          <cell r="I74">
            <v>1</v>
          </cell>
          <cell r="J74">
            <v>6</v>
          </cell>
          <cell r="K74">
            <v>7</v>
          </cell>
        </row>
        <row r="75">
          <cell r="H75" t="str">
            <v>105498-P.S.R. QUEBRADA DE LINARES</v>
          </cell>
          <cell r="I75">
            <v>5</v>
          </cell>
          <cell r="J75">
            <v>5</v>
          </cell>
          <cell r="K75">
            <v>10</v>
          </cell>
        </row>
        <row r="76">
          <cell r="H76" t="str">
            <v>04203-LOS VILOS</v>
          </cell>
          <cell r="I76">
            <v>217</v>
          </cell>
          <cell r="J76">
            <v>253</v>
          </cell>
          <cell r="K76">
            <v>470</v>
          </cell>
        </row>
        <row r="77">
          <cell r="H77" t="str">
            <v>105108-HOSPITAL LOS VILOS</v>
          </cell>
          <cell r="I77">
            <v>115</v>
          </cell>
          <cell r="J77">
            <v>128</v>
          </cell>
          <cell r="K77">
            <v>243</v>
          </cell>
        </row>
        <row r="78">
          <cell r="H78" t="str">
            <v xml:space="preserve">105478-P.S.R. CAIMANES                   </v>
          </cell>
          <cell r="I78">
            <v>41</v>
          </cell>
          <cell r="J78">
            <v>51</v>
          </cell>
          <cell r="K78">
            <v>92</v>
          </cell>
        </row>
        <row r="79">
          <cell r="H79" t="str">
            <v>105479-P.S.R. GUANGUALI</v>
          </cell>
          <cell r="I79">
            <v>15</v>
          </cell>
          <cell r="J79">
            <v>22</v>
          </cell>
          <cell r="K79">
            <v>37</v>
          </cell>
        </row>
        <row r="80">
          <cell r="H80" t="str">
            <v>105480-P.S.R. QUILIMARI</v>
          </cell>
          <cell r="I80">
            <v>22</v>
          </cell>
          <cell r="J80">
            <v>29</v>
          </cell>
          <cell r="K80">
            <v>51</v>
          </cell>
        </row>
        <row r="81">
          <cell r="H81" t="str">
            <v>105481-P.S.R. TILAMA</v>
          </cell>
          <cell r="I81">
            <v>7</v>
          </cell>
          <cell r="J81">
            <v>7</v>
          </cell>
          <cell r="K81">
            <v>14</v>
          </cell>
        </row>
        <row r="82">
          <cell r="H82" t="str">
            <v>105511-P.S.R. LOS CONDORES</v>
          </cell>
          <cell r="I82">
            <v>17</v>
          </cell>
          <cell r="J82">
            <v>16</v>
          </cell>
          <cell r="K82">
            <v>33</v>
          </cell>
        </row>
        <row r="83">
          <cell r="H83" t="str">
            <v>04204-SALAMANCA</v>
          </cell>
          <cell r="I83">
            <v>624</v>
          </cell>
          <cell r="J83">
            <v>743</v>
          </cell>
          <cell r="K83">
            <v>1367</v>
          </cell>
        </row>
        <row r="84">
          <cell r="H84" t="str">
            <v>105104-HOSPITAL SALAMANCA</v>
          </cell>
          <cell r="I84">
            <v>345</v>
          </cell>
          <cell r="J84">
            <v>382</v>
          </cell>
          <cell r="K84">
            <v>727</v>
          </cell>
        </row>
        <row r="85">
          <cell r="H85" t="str">
            <v xml:space="preserve">105452-P.S.R. CUNCUMEN                 </v>
          </cell>
          <cell r="I85">
            <v>129</v>
          </cell>
          <cell r="J85">
            <v>158</v>
          </cell>
          <cell r="K85">
            <v>287</v>
          </cell>
        </row>
        <row r="86">
          <cell r="H86" t="str">
            <v>105453-P.S.R. TRANQUILLA</v>
          </cell>
          <cell r="I86">
            <v>8</v>
          </cell>
          <cell r="J86">
            <v>12</v>
          </cell>
          <cell r="K86">
            <v>20</v>
          </cell>
        </row>
        <row r="87">
          <cell r="H87" t="str">
            <v>105454-P.S.R. CUNLAGUA</v>
          </cell>
          <cell r="I87">
            <v>9</v>
          </cell>
          <cell r="J87">
            <v>11</v>
          </cell>
          <cell r="K87">
            <v>20</v>
          </cell>
        </row>
        <row r="88">
          <cell r="H88" t="str">
            <v>105455-P.S.R. CHILLEPIN</v>
          </cell>
          <cell r="I88">
            <v>14</v>
          </cell>
          <cell r="J88">
            <v>22</v>
          </cell>
          <cell r="K88">
            <v>36</v>
          </cell>
        </row>
        <row r="89">
          <cell r="H89" t="str">
            <v>105456-P.S.R. LLIMPO</v>
          </cell>
          <cell r="I89">
            <v>16</v>
          </cell>
          <cell r="J89">
            <v>28</v>
          </cell>
          <cell r="K89">
            <v>44</v>
          </cell>
        </row>
        <row r="90">
          <cell r="H90" t="str">
            <v>105457-P.S.R. SAN AGUSTIN</v>
          </cell>
          <cell r="I90">
            <v>27</v>
          </cell>
          <cell r="J90">
            <v>26</v>
          </cell>
          <cell r="K90">
            <v>53</v>
          </cell>
        </row>
        <row r="91">
          <cell r="H91" t="str">
            <v>105458-P.S.R. TAHUINCO</v>
          </cell>
          <cell r="I91">
            <v>16</v>
          </cell>
          <cell r="J91">
            <v>18</v>
          </cell>
          <cell r="K91">
            <v>34</v>
          </cell>
        </row>
        <row r="92">
          <cell r="H92" t="str">
            <v>105491-P.S.R. QUELEN BAJO</v>
          </cell>
          <cell r="I92">
            <v>22</v>
          </cell>
          <cell r="J92">
            <v>28</v>
          </cell>
          <cell r="K92">
            <v>50</v>
          </cell>
        </row>
        <row r="93">
          <cell r="H93" t="str">
            <v>105492-P.S.R. CAMISA</v>
          </cell>
          <cell r="I93">
            <v>12</v>
          </cell>
          <cell r="J93">
            <v>19</v>
          </cell>
          <cell r="K93">
            <v>31</v>
          </cell>
        </row>
        <row r="94">
          <cell r="H94" t="str">
            <v>105501-P.S.R. ARBOLEDA GRANDE</v>
          </cell>
          <cell r="I94">
            <v>26</v>
          </cell>
          <cell r="J94">
            <v>39</v>
          </cell>
          <cell r="K94">
            <v>65</v>
          </cell>
        </row>
        <row r="95">
          <cell r="H95" t="str">
            <v>04301-OVALLE</v>
          </cell>
          <cell r="I95">
            <v>2080</v>
          </cell>
          <cell r="J95">
            <v>2270</v>
          </cell>
          <cell r="K95">
            <v>4350</v>
          </cell>
        </row>
        <row r="96">
          <cell r="H96" t="str">
            <v>105315-CES. RURAL C. DE TAMAYA</v>
          </cell>
          <cell r="I96">
            <v>137</v>
          </cell>
          <cell r="J96">
            <v>125</v>
          </cell>
          <cell r="K96">
            <v>262</v>
          </cell>
        </row>
        <row r="97">
          <cell r="H97" t="str">
            <v>105317-CES. JORGE JORDAN D.</v>
          </cell>
          <cell r="I97">
            <v>323</v>
          </cell>
          <cell r="J97">
            <v>318</v>
          </cell>
          <cell r="K97">
            <v>641</v>
          </cell>
        </row>
        <row r="98">
          <cell r="H98" t="str">
            <v>105322-CES. MARCOS MACUADA</v>
          </cell>
          <cell r="I98">
            <v>773</v>
          </cell>
          <cell r="J98">
            <v>871</v>
          </cell>
          <cell r="K98">
            <v>1644</v>
          </cell>
        </row>
        <row r="99">
          <cell r="H99" t="str">
            <v>105324-CES. SOTAQUI</v>
          </cell>
          <cell r="I99">
            <v>163</v>
          </cell>
          <cell r="J99">
            <v>205</v>
          </cell>
          <cell r="K99">
            <v>368</v>
          </cell>
        </row>
        <row r="100">
          <cell r="H100" t="str">
            <v>105415-P.S.R. BARRAZA</v>
          </cell>
          <cell r="I100">
            <v>21</v>
          </cell>
          <cell r="J100">
            <v>38</v>
          </cell>
          <cell r="K100">
            <v>59</v>
          </cell>
        </row>
        <row r="101">
          <cell r="H101" t="str">
            <v xml:space="preserve">105416-P.S.R. CAMARICO                  </v>
          </cell>
          <cell r="I101">
            <v>33</v>
          </cell>
          <cell r="J101">
            <v>36</v>
          </cell>
          <cell r="K101">
            <v>69</v>
          </cell>
        </row>
        <row r="102">
          <cell r="H102" t="str">
            <v>105417-P.S.R. ALCONES BAJOS</v>
          </cell>
          <cell r="I102">
            <v>19</v>
          </cell>
          <cell r="J102">
            <v>25</v>
          </cell>
          <cell r="K102">
            <v>44</v>
          </cell>
        </row>
        <row r="103">
          <cell r="H103" t="str">
            <v>105419-P.S.R. LAS SOSSAS</v>
          </cell>
          <cell r="I103">
            <v>16</v>
          </cell>
          <cell r="J103">
            <v>42</v>
          </cell>
          <cell r="K103">
            <v>58</v>
          </cell>
        </row>
        <row r="104">
          <cell r="H104" t="str">
            <v>105420-P.S.R. LIMARI</v>
          </cell>
          <cell r="I104">
            <v>66</v>
          </cell>
          <cell r="J104"/>
          <cell r="K104">
            <v>66</v>
          </cell>
        </row>
        <row r="105">
          <cell r="H105" t="str">
            <v>105422-P.S.R. HORNILLOS</v>
          </cell>
          <cell r="I105">
            <v>10</v>
          </cell>
          <cell r="J105">
            <v>9</v>
          </cell>
          <cell r="K105">
            <v>19</v>
          </cell>
        </row>
        <row r="106">
          <cell r="H106" t="str">
            <v>105437-P.S.R. CHALINGA</v>
          </cell>
          <cell r="I106">
            <v>38</v>
          </cell>
          <cell r="J106">
            <v>26</v>
          </cell>
          <cell r="K106">
            <v>64</v>
          </cell>
        </row>
        <row r="107">
          <cell r="H107" t="str">
            <v>105439-P.S.R. CERRO BLANCO</v>
          </cell>
          <cell r="I107">
            <v>6</v>
          </cell>
          <cell r="J107">
            <v>4</v>
          </cell>
          <cell r="K107">
            <v>10</v>
          </cell>
        </row>
        <row r="108">
          <cell r="H108" t="str">
            <v>105507-P.S.R. HUAMALATA</v>
          </cell>
          <cell r="I108">
            <v>44</v>
          </cell>
          <cell r="J108">
            <v>58</v>
          </cell>
          <cell r="K108">
            <v>102</v>
          </cell>
        </row>
        <row r="109">
          <cell r="H109" t="str">
            <v>105510-P.S.R. RECOLETA</v>
          </cell>
          <cell r="I109">
            <v>37</v>
          </cell>
          <cell r="J109">
            <v>47</v>
          </cell>
          <cell r="K109">
            <v>84</v>
          </cell>
        </row>
        <row r="110">
          <cell r="H110" t="str">
            <v>105722-CECOF SAN JOSE DE LA DEHESA</v>
          </cell>
          <cell r="I110">
            <v>174</v>
          </cell>
          <cell r="J110">
            <v>175</v>
          </cell>
          <cell r="K110">
            <v>349</v>
          </cell>
        </row>
        <row r="111">
          <cell r="H111" t="str">
            <v>105723-CECOF LIMARI</v>
          </cell>
          <cell r="I111">
            <v>158</v>
          </cell>
          <cell r="J111">
            <v>170</v>
          </cell>
          <cell r="K111">
            <v>328</v>
          </cell>
        </row>
        <row r="112">
          <cell r="H112" t="str">
            <v>200258-CECOF LOS COPIHUES</v>
          </cell>
          <cell r="I112">
            <v>62</v>
          </cell>
          <cell r="J112">
            <v>51</v>
          </cell>
          <cell r="K112">
            <v>113</v>
          </cell>
        </row>
        <row r="113">
          <cell r="H113" t="str">
            <v>200367-CECOF COLONIA LIMARÍ</v>
          </cell>
          <cell r="I113"/>
          <cell r="J113">
            <v>70</v>
          </cell>
          <cell r="K113">
            <v>70</v>
          </cell>
        </row>
        <row r="114">
          <cell r="H114" t="str">
            <v>04302-COMBARBALÁ</v>
          </cell>
          <cell r="I114">
            <v>311</v>
          </cell>
          <cell r="J114">
            <v>355</v>
          </cell>
          <cell r="K114">
            <v>666</v>
          </cell>
        </row>
        <row r="115">
          <cell r="H115" t="str">
            <v>105105-HOSPITAL COMBARBALA</v>
          </cell>
          <cell r="I115">
            <v>127</v>
          </cell>
          <cell r="J115">
            <v>157</v>
          </cell>
          <cell r="K115">
            <v>284</v>
          </cell>
        </row>
        <row r="116">
          <cell r="H116" t="str">
            <v>105433-P.S.R. SAN LORENZO</v>
          </cell>
          <cell r="I116">
            <v>4</v>
          </cell>
          <cell r="J116">
            <v>4</v>
          </cell>
          <cell r="K116">
            <v>8</v>
          </cell>
        </row>
        <row r="117">
          <cell r="H117" t="str">
            <v>105434-P.S.R. SAN MARCOS</v>
          </cell>
          <cell r="I117">
            <v>15</v>
          </cell>
          <cell r="J117">
            <v>15</v>
          </cell>
          <cell r="K117">
            <v>30</v>
          </cell>
        </row>
        <row r="118">
          <cell r="H118" t="str">
            <v>105441-P.S.R. MANQUEHUA</v>
          </cell>
          <cell r="I118">
            <v>11</v>
          </cell>
          <cell r="J118">
            <v>12</v>
          </cell>
          <cell r="K118">
            <v>23</v>
          </cell>
        </row>
        <row r="119">
          <cell r="H119" t="str">
            <v xml:space="preserve">105459-P.S.R. BARRANCAS                </v>
          </cell>
          <cell r="I119">
            <v>17</v>
          </cell>
          <cell r="J119">
            <v>19</v>
          </cell>
          <cell r="K119">
            <v>36</v>
          </cell>
        </row>
        <row r="120">
          <cell r="H120" t="str">
            <v>105460-P.S.R. COGOTI 18</v>
          </cell>
          <cell r="I120">
            <v>28</v>
          </cell>
          <cell r="J120">
            <v>28</v>
          </cell>
          <cell r="K120">
            <v>56</v>
          </cell>
        </row>
        <row r="121">
          <cell r="H121" t="str">
            <v>105461-P.S.R. EL HUACHO</v>
          </cell>
          <cell r="I121">
            <v>5</v>
          </cell>
          <cell r="J121">
            <v>4</v>
          </cell>
          <cell r="K121">
            <v>9</v>
          </cell>
        </row>
        <row r="122">
          <cell r="H122" t="str">
            <v>105462-P.S.R. EL SAUCE</v>
          </cell>
          <cell r="I122">
            <v>21</v>
          </cell>
          <cell r="J122">
            <v>24</v>
          </cell>
          <cell r="K122">
            <v>45</v>
          </cell>
        </row>
        <row r="123">
          <cell r="H123" t="str">
            <v>105463-P.S.R. QUILITAPIA</v>
          </cell>
          <cell r="I123">
            <v>35</v>
          </cell>
          <cell r="J123">
            <v>39</v>
          </cell>
          <cell r="K123">
            <v>74</v>
          </cell>
        </row>
        <row r="124">
          <cell r="H124" t="str">
            <v>105464-P.S.R. LA LIGUA</v>
          </cell>
          <cell r="I124">
            <v>21</v>
          </cell>
          <cell r="J124">
            <v>23</v>
          </cell>
          <cell r="K124">
            <v>44</v>
          </cell>
        </row>
        <row r="125">
          <cell r="H125" t="str">
            <v>105465-P.S.R. RAMADILLA</v>
          </cell>
          <cell r="I125">
            <v>7</v>
          </cell>
          <cell r="J125">
            <v>9</v>
          </cell>
          <cell r="K125">
            <v>16</v>
          </cell>
        </row>
        <row r="126">
          <cell r="H126" t="str">
            <v>105466-P.S.R. VALLE HERMOSO</v>
          </cell>
          <cell r="I126">
            <v>16</v>
          </cell>
          <cell r="J126">
            <v>17</v>
          </cell>
          <cell r="K126">
            <v>33</v>
          </cell>
        </row>
        <row r="127">
          <cell r="H127" t="str">
            <v>105490-P.S.R. EL DURAZNO</v>
          </cell>
          <cell r="I127">
            <v>4</v>
          </cell>
          <cell r="J127">
            <v>4</v>
          </cell>
          <cell r="K127">
            <v>8</v>
          </cell>
        </row>
        <row r="128">
          <cell r="H128" t="str">
            <v>04304-MONTE PATRIA</v>
          </cell>
          <cell r="I128">
            <v>688</v>
          </cell>
          <cell r="J128">
            <v>669</v>
          </cell>
          <cell r="K128">
            <v>1357</v>
          </cell>
        </row>
        <row r="129">
          <cell r="H129" t="str">
            <v>105307-CES. RURAL MONTE PATRIA</v>
          </cell>
          <cell r="I129">
            <v>351</v>
          </cell>
          <cell r="J129">
            <v>349</v>
          </cell>
          <cell r="K129">
            <v>700</v>
          </cell>
        </row>
        <row r="130">
          <cell r="H130" t="str">
            <v>105311-CES. RURAL CHAÑARAL ALTO</v>
          </cell>
          <cell r="I130">
            <v>91</v>
          </cell>
          <cell r="J130">
            <v>83</v>
          </cell>
          <cell r="K130">
            <v>174</v>
          </cell>
        </row>
        <row r="131">
          <cell r="H131" t="str">
            <v>105312-CES. RURAL CAREN</v>
          </cell>
          <cell r="I131">
            <v>124</v>
          </cell>
          <cell r="J131">
            <v>97</v>
          </cell>
          <cell r="K131">
            <v>221</v>
          </cell>
        </row>
        <row r="132">
          <cell r="H132" t="str">
            <v>105318-CES. RURAL EL PALQUI</v>
          </cell>
          <cell r="I132">
            <v>122</v>
          </cell>
          <cell r="J132">
            <v>133</v>
          </cell>
          <cell r="K132">
            <v>255</v>
          </cell>
        </row>
        <row r="133">
          <cell r="H133" t="str">
            <v>105428-P.S.R. HUATULAME</v>
          </cell>
          <cell r="I133"/>
          <cell r="J133">
            <v>7</v>
          </cell>
          <cell r="K133">
            <v>7</v>
          </cell>
        </row>
        <row r="134">
          <cell r="H134" t="str">
            <v>04304-PUNITAQUI</v>
          </cell>
          <cell r="I134">
            <v>305</v>
          </cell>
          <cell r="J134">
            <v>336</v>
          </cell>
          <cell r="K134">
            <v>641</v>
          </cell>
        </row>
        <row r="135">
          <cell r="H135" t="str">
            <v>105308-CES. RURAL PUNITAQUI</v>
          </cell>
          <cell r="I135">
            <v>297</v>
          </cell>
          <cell r="J135">
            <v>327</v>
          </cell>
          <cell r="K135">
            <v>624</v>
          </cell>
        </row>
        <row r="136">
          <cell r="H136" t="str">
            <v>105440-P.S.R. DIVISADERO</v>
          </cell>
          <cell r="I136">
            <v>6</v>
          </cell>
          <cell r="J136">
            <v>5</v>
          </cell>
          <cell r="K136">
            <v>11</v>
          </cell>
        </row>
        <row r="137">
          <cell r="H137" t="str">
            <v>105442-P.S.R. SAN PEDRO DE QUILES</v>
          </cell>
          <cell r="I137"/>
          <cell r="J137">
            <v>3</v>
          </cell>
          <cell r="K137">
            <v>3</v>
          </cell>
        </row>
        <row r="138">
          <cell r="H138" t="str">
            <v xml:space="preserve">105508-P.S.R. EL PARRAL DE QUILES  </v>
          </cell>
          <cell r="I138">
            <v>2</v>
          </cell>
          <cell r="J138">
            <v>1</v>
          </cell>
          <cell r="K138">
            <v>3</v>
          </cell>
        </row>
        <row r="139">
          <cell r="H139" t="str">
            <v>04305-RIO HURTADO</v>
          </cell>
          <cell r="I139">
            <v>256</v>
          </cell>
          <cell r="J139">
            <v>189</v>
          </cell>
          <cell r="K139">
            <v>445</v>
          </cell>
        </row>
        <row r="140">
          <cell r="H140" t="str">
            <v>105310-CES. RURAL PICHASCA</v>
          </cell>
          <cell r="I140">
            <v>136</v>
          </cell>
          <cell r="J140">
            <v>72</v>
          </cell>
          <cell r="K140">
            <v>208</v>
          </cell>
        </row>
        <row r="141">
          <cell r="H141" t="str">
            <v>105409-P.S.R. EL CHAÑAR</v>
          </cell>
          <cell r="I141"/>
          <cell r="J141">
            <v>6</v>
          </cell>
          <cell r="K141">
            <v>6</v>
          </cell>
        </row>
        <row r="142">
          <cell r="H142" t="str">
            <v>105410-P.S.R. HURTADO</v>
          </cell>
          <cell r="I142"/>
          <cell r="J142">
            <v>15</v>
          </cell>
          <cell r="K142">
            <v>15</v>
          </cell>
        </row>
        <row r="143">
          <cell r="H143" t="str">
            <v>105411-P.S.R. LAS BREAS</v>
          </cell>
          <cell r="I143"/>
          <cell r="J143">
            <v>20</v>
          </cell>
          <cell r="K143">
            <v>20</v>
          </cell>
        </row>
        <row r="144">
          <cell r="H144" t="str">
            <v>105413-P.S.R. SAMO ALTO</v>
          </cell>
          <cell r="I144">
            <v>35</v>
          </cell>
          <cell r="J144">
            <v>38</v>
          </cell>
          <cell r="K144">
            <v>73</v>
          </cell>
        </row>
        <row r="145">
          <cell r="H145" t="str">
            <v>105414-P.S.R. SERON</v>
          </cell>
          <cell r="I145">
            <v>71</v>
          </cell>
          <cell r="J145">
            <v>24</v>
          </cell>
          <cell r="K145">
            <v>95</v>
          </cell>
        </row>
        <row r="146">
          <cell r="H146" t="str">
            <v>105503-P.S.R. TABAQUEROS</v>
          </cell>
          <cell r="I146">
            <v>14</v>
          </cell>
          <cell r="J146">
            <v>14</v>
          </cell>
          <cell r="K146">
            <v>28</v>
          </cell>
        </row>
        <row r="147">
          <cell r="H147" t="str">
            <v>Total general</v>
          </cell>
          <cell r="I147">
            <v>13998</v>
          </cell>
          <cell r="J147">
            <v>19728</v>
          </cell>
          <cell r="K147">
            <v>33726</v>
          </cell>
        </row>
      </sheetData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66</v>
          </cell>
          <cell r="J5">
            <v>55</v>
          </cell>
          <cell r="K5">
            <v>121</v>
          </cell>
        </row>
        <row r="6">
          <cell r="H6" t="str">
            <v>105300-CES. CARDENAL CARO</v>
          </cell>
          <cell r="I6">
            <v>2</v>
          </cell>
          <cell r="J6">
            <v>2</v>
          </cell>
          <cell r="K6">
            <v>4</v>
          </cell>
        </row>
        <row r="7">
          <cell r="H7" t="str">
            <v>105301-CES. LAS COMPAÑIAS</v>
          </cell>
          <cell r="I7">
            <v>10</v>
          </cell>
          <cell r="J7">
            <v>8</v>
          </cell>
          <cell r="K7">
            <v>18</v>
          </cell>
        </row>
        <row r="8">
          <cell r="H8" t="str">
            <v>105302-CES. PEDRO AGUIRRE C.</v>
          </cell>
          <cell r="I8">
            <v>7</v>
          </cell>
          <cell r="J8">
            <v>6</v>
          </cell>
          <cell r="K8">
            <v>13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13</v>
          </cell>
        </row>
        <row r="10">
          <cell r="H10" t="str">
            <v>105319-CES. CARDENAL R.S.H.</v>
          </cell>
          <cell r="I10">
            <v>13</v>
          </cell>
          <cell r="J10">
            <v>11</v>
          </cell>
          <cell r="K10">
            <v>24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  <cell r="K11">
            <v>26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3</v>
          </cell>
          <cell r="K12">
            <v>8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  <cell r="K13">
            <v>0</v>
          </cell>
        </row>
        <row r="14">
          <cell r="H14" t="str">
            <v>105402-P.S.R. EL ROMERO</v>
          </cell>
          <cell r="I14">
            <v>2</v>
          </cell>
          <cell r="J14">
            <v>1</v>
          </cell>
          <cell r="K14">
            <v>3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  <cell r="K17">
            <v>4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  <cell r="K18">
            <v>6</v>
          </cell>
        </row>
        <row r="19">
          <cell r="H19" t="str">
            <v>200402-CECOF ARCOS DE PINAMAR</v>
          </cell>
          <cell r="I19"/>
          <cell r="J19">
            <v>0</v>
          </cell>
          <cell r="K19">
            <v>0</v>
          </cell>
        </row>
        <row r="20">
          <cell r="H20" t="str">
            <v>04102-COQUIMBO</v>
          </cell>
          <cell r="I20">
            <v>63</v>
          </cell>
          <cell r="J20">
            <v>252</v>
          </cell>
          <cell r="K20">
            <v>315</v>
          </cell>
        </row>
        <row r="21">
          <cell r="H21" t="str">
            <v>105303-CES. SAN JUAN</v>
          </cell>
          <cell r="I21">
            <v>8</v>
          </cell>
          <cell r="J21">
            <v>9</v>
          </cell>
          <cell r="K21">
            <v>17</v>
          </cell>
        </row>
        <row r="22">
          <cell r="H22" t="str">
            <v>105304-CES. SANTA CECILIA</v>
          </cell>
          <cell r="I22">
            <v>16</v>
          </cell>
          <cell r="J22">
            <v>15</v>
          </cell>
          <cell r="K22">
            <v>31</v>
          </cell>
        </row>
        <row r="23">
          <cell r="H23" t="str">
            <v>105305-CES. TIERRAS BLANCAS</v>
          </cell>
          <cell r="I23">
            <v>12</v>
          </cell>
          <cell r="J23">
            <v>11</v>
          </cell>
          <cell r="K23">
            <v>23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  <cell r="K24">
            <v>12</v>
          </cell>
        </row>
        <row r="25">
          <cell r="H25" t="str">
            <v>105323-CES. DR. SERGIO AGUILAR</v>
          </cell>
          <cell r="I25">
            <v>13</v>
          </cell>
          <cell r="J25">
            <v>197</v>
          </cell>
          <cell r="K25">
            <v>210</v>
          </cell>
        </row>
        <row r="26">
          <cell r="H26" t="str">
            <v>105405-P.S.R. GUANAQUEROS</v>
          </cell>
          <cell r="I26">
            <v>2</v>
          </cell>
          <cell r="J26">
            <v>3</v>
          </cell>
          <cell r="K26">
            <v>5</v>
          </cell>
        </row>
        <row r="27">
          <cell r="H27" t="str">
            <v>105406-P.S.R. PAN DE AZUCAR</v>
          </cell>
          <cell r="I27">
            <v>5</v>
          </cell>
          <cell r="J27">
            <v>8</v>
          </cell>
          <cell r="K27">
            <v>13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>
            <v>2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  <cell r="K29">
            <v>0</v>
          </cell>
        </row>
        <row r="30">
          <cell r="H30" t="str">
            <v>200273-CECOF PUNTA MIRA</v>
          </cell>
          <cell r="I30">
            <v>0</v>
          </cell>
          <cell r="J30">
            <v>2</v>
          </cell>
          <cell r="K30">
            <v>2</v>
          </cell>
        </row>
        <row r="31">
          <cell r="H31" t="str">
            <v>04103-ANDACOLLO</v>
          </cell>
          <cell r="I31">
            <v>40</v>
          </cell>
          <cell r="J31">
            <v>36</v>
          </cell>
          <cell r="K31">
            <v>76</v>
          </cell>
        </row>
        <row r="32">
          <cell r="H32" t="str">
            <v>105106-HOSPITAL ANDACOLLO</v>
          </cell>
          <cell r="I32">
            <v>40</v>
          </cell>
          <cell r="J32">
            <v>36</v>
          </cell>
          <cell r="K32">
            <v>76</v>
          </cell>
        </row>
        <row r="33">
          <cell r="H33" t="str">
            <v>04104-LA HIGUERA</v>
          </cell>
          <cell r="I33"/>
          <cell r="J33">
            <v>13</v>
          </cell>
          <cell r="K33">
            <v>13</v>
          </cell>
        </row>
        <row r="34">
          <cell r="H34" t="str">
            <v>105314-CES. LA HIGUERA</v>
          </cell>
          <cell r="I34"/>
          <cell r="J34">
            <v>8</v>
          </cell>
          <cell r="K34">
            <v>8</v>
          </cell>
        </row>
        <row r="35">
          <cell r="H35" t="str">
            <v xml:space="preserve">105500-P.S.R. CALETA HORNOS        </v>
          </cell>
          <cell r="I35"/>
          <cell r="J35">
            <v>2</v>
          </cell>
          <cell r="K35">
            <v>2</v>
          </cell>
        </row>
        <row r="36">
          <cell r="H36" t="str">
            <v>105505-P.S.R. LOS CHOROS</v>
          </cell>
          <cell r="I36"/>
          <cell r="J36">
            <v>2</v>
          </cell>
          <cell r="K36">
            <v>2</v>
          </cell>
        </row>
        <row r="37">
          <cell r="H37" t="str">
            <v>105506-P.S.R. EL TRAPICHE</v>
          </cell>
          <cell r="I37"/>
          <cell r="J37">
            <v>1</v>
          </cell>
          <cell r="K37">
            <v>1</v>
          </cell>
        </row>
        <row r="38">
          <cell r="H38" t="str">
            <v>04105-PAIHUANO</v>
          </cell>
          <cell r="I38">
            <v>10</v>
          </cell>
          <cell r="J38">
            <v>10</v>
          </cell>
          <cell r="K38">
            <v>20</v>
          </cell>
        </row>
        <row r="39">
          <cell r="H39" t="str">
            <v>105306-CES. PAIHUANO</v>
          </cell>
          <cell r="I39">
            <v>4</v>
          </cell>
          <cell r="J39">
            <v>4</v>
          </cell>
          <cell r="K39">
            <v>8</v>
          </cell>
        </row>
        <row r="40">
          <cell r="H40" t="str">
            <v>105475-P.S.R. HORCON</v>
          </cell>
          <cell r="I40">
            <v>2</v>
          </cell>
          <cell r="J40">
            <v>2</v>
          </cell>
          <cell r="K40">
            <v>4</v>
          </cell>
        </row>
        <row r="41">
          <cell r="H41" t="str">
            <v>105476-P.S.R. MONTE GRANDE</v>
          </cell>
          <cell r="I41">
            <v>1</v>
          </cell>
          <cell r="J41">
            <v>1</v>
          </cell>
          <cell r="K41">
            <v>2</v>
          </cell>
        </row>
        <row r="42">
          <cell r="H42" t="str">
            <v>105477-P.S.R. PISCO ELQUI</v>
          </cell>
          <cell r="I42">
            <v>3</v>
          </cell>
          <cell r="J42">
            <v>3</v>
          </cell>
          <cell r="K42">
            <v>6</v>
          </cell>
        </row>
        <row r="43">
          <cell r="H43" t="str">
            <v>04106-VICUÑA</v>
          </cell>
          <cell r="I43">
            <v>19</v>
          </cell>
          <cell r="J43">
            <v>21</v>
          </cell>
          <cell r="K43">
            <v>40</v>
          </cell>
        </row>
        <row r="44">
          <cell r="H44" t="str">
            <v>105107-HOSPITAL VICUÑA</v>
          </cell>
          <cell r="I44">
            <v>3</v>
          </cell>
          <cell r="J44">
            <v>3</v>
          </cell>
          <cell r="K44">
            <v>6</v>
          </cell>
        </row>
        <row r="45">
          <cell r="H45" t="str">
            <v>105467-P.S.R. DIAGUITAS</v>
          </cell>
          <cell r="I45">
            <v>2</v>
          </cell>
          <cell r="J45">
            <v>3</v>
          </cell>
          <cell r="K45">
            <v>5</v>
          </cell>
        </row>
        <row r="46">
          <cell r="H46" t="str">
            <v>105468-P.S.R. EL MOLLE</v>
          </cell>
          <cell r="I46">
            <v>3</v>
          </cell>
          <cell r="J46">
            <v>3</v>
          </cell>
          <cell r="K46">
            <v>6</v>
          </cell>
        </row>
        <row r="47">
          <cell r="H47" t="str">
            <v>105469-P.S.R. EL TAMBO</v>
          </cell>
          <cell r="I47">
            <v>0</v>
          </cell>
          <cell r="J47">
            <v>0</v>
          </cell>
          <cell r="K47">
            <v>0</v>
          </cell>
        </row>
        <row r="48">
          <cell r="H48" t="str">
            <v>105470-P.S.R. HUANTA</v>
          </cell>
          <cell r="I48">
            <v>0</v>
          </cell>
          <cell r="J48"/>
          <cell r="K48">
            <v>0</v>
          </cell>
        </row>
        <row r="49">
          <cell r="H49" t="str">
            <v>105471-P.S.R. PERALILLO</v>
          </cell>
          <cell r="I49">
            <v>3</v>
          </cell>
          <cell r="J49">
            <v>3</v>
          </cell>
          <cell r="K49">
            <v>6</v>
          </cell>
        </row>
        <row r="50">
          <cell r="H50" t="str">
            <v>105472-P.S.R. RIVADAVIA</v>
          </cell>
          <cell r="I50">
            <v>3</v>
          </cell>
          <cell r="J50">
            <v>4</v>
          </cell>
          <cell r="K50">
            <v>7</v>
          </cell>
        </row>
        <row r="51">
          <cell r="H51" t="str">
            <v>105473-P.S.R. TALCUNA</v>
          </cell>
          <cell r="I51">
            <v>3</v>
          </cell>
          <cell r="J51">
            <v>3</v>
          </cell>
          <cell r="K51">
            <v>6</v>
          </cell>
        </row>
        <row r="52">
          <cell r="H52" t="str">
            <v>105474-P.S.R. CHAPILCA</v>
          </cell>
          <cell r="I52">
            <v>1</v>
          </cell>
          <cell r="J52">
            <v>1</v>
          </cell>
          <cell r="K52">
            <v>2</v>
          </cell>
        </row>
        <row r="53">
          <cell r="H53" t="str">
            <v>105502-P.S.R. CALINGASTA</v>
          </cell>
          <cell r="I53">
            <v>0</v>
          </cell>
          <cell r="J53">
            <v>1</v>
          </cell>
          <cell r="K53">
            <v>1</v>
          </cell>
        </row>
        <row r="54">
          <cell r="H54" t="str">
            <v>105509-P.S.R. GUALLIGUAICA</v>
          </cell>
          <cell r="I54">
            <v>1</v>
          </cell>
          <cell r="J54">
            <v>0</v>
          </cell>
          <cell r="K54">
            <v>1</v>
          </cell>
        </row>
        <row r="55">
          <cell r="H55" t="str">
            <v>04201-ILLAPEL</v>
          </cell>
          <cell r="I55">
            <v>10</v>
          </cell>
          <cell r="J55">
            <v>43</v>
          </cell>
          <cell r="K55">
            <v>53</v>
          </cell>
        </row>
        <row r="56">
          <cell r="H56" t="str">
            <v>105103-HOSPITAL ILLAPEL</v>
          </cell>
          <cell r="I56">
            <v>3</v>
          </cell>
          <cell r="J56">
            <v>6</v>
          </cell>
          <cell r="K56">
            <v>9</v>
          </cell>
        </row>
        <row r="57">
          <cell r="H57" t="str">
            <v>105326-CESFAM SAN RAFAEL</v>
          </cell>
          <cell r="I57">
            <v>3</v>
          </cell>
          <cell r="J57">
            <v>15</v>
          </cell>
          <cell r="K57">
            <v>18</v>
          </cell>
        </row>
        <row r="58">
          <cell r="H58" t="str">
            <v xml:space="preserve">105443-P.S.R. CARCAMO                   </v>
          </cell>
          <cell r="I58">
            <v>0</v>
          </cell>
          <cell r="J58">
            <v>2</v>
          </cell>
          <cell r="K58">
            <v>2</v>
          </cell>
        </row>
        <row r="59">
          <cell r="H59" t="str">
            <v>105444-P.S.R. HUINTIL</v>
          </cell>
          <cell r="I59">
            <v>1</v>
          </cell>
          <cell r="J59">
            <v>3</v>
          </cell>
          <cell r="K59">
            <v>4</v>
          </cell>
        </row>
        <row r="60">
          <cell r="H60" t="str">
            <v>105445-P.S.R. LIMAHUIDA</v>
          </cell>
          <cell r="I60">
            <v>0</v>
          </cell>
          <cell r="J60">
            <v>3</v>
          </cell>
          <cell r="K60">
            <v>3</v>
          </cell>
        </row>
        <row r="61">
          <cell r="H61" t="str">
            <v>105446-P.S.R. MATANCILLA</v>
          </cell>
          <cell r="I61">
            <v>0</v>
          </cell>
          <cell r="J61">
            <v>0</v>
          </cell>
          <cell r="K61">
            <v>0</v>
          </cell>
        </row>
        <row r="62">
          <cell r="H62" t="str">
            <v>105447-P.S.R. PERALILLO</v>
          </cell>
          <cell r="I62">
            <v>0</v>
          </cell>
          <cell r="J62">
            <v>3</v>
          </cell>
          <cell r="K62">
            <v>3</v>
          </cell>
        </row>
        <row r="63">
          <cell r="H63" t="str">
            <v>105448-P.S.R. SANTA VIRGINIA</v>
          </cell>
          <cell r="I63">
            <v>0</v>
          </cell>
          <cell r="J63">
            <v>3</v>
          </cell>
          <cell r="K63">
            <v>3</v>
          </cell>
        </row>
        <row r="64">
          <cell r="H64" t="str">
            <v>105449-P.S.R. TUNGA NORTE</v>
          </cell>
          <cell r="I64"/>
          <cell r="J64">
            <v>0</v>
          </cell>
          <cell r="K64">
            <v>0</v>
          </cell>
        </row>
        <row r="65">
          <cell r="H65" t="str">
            <v>105485-P.S.R. PLAN DE HORNOS</v>
          </cell>
          <cell r="I65">
            <v>2</v>
          </cell>
          <cell r="J65">
            <v>1</v>
          </cell>
          <cell r="K65">
            <v>3</v>
          </cell>
        </row>
        <row r="66">
          <cell r="H66" t="str">
            <v>105486-P.S.R. TUNGA SUR</v>
          </cell>
          <cell r="I66">
            <v>1</v>
          </cell>
          <cell r="J66">
            <v>2</v>
          </cell>
          <cell r="K66">
            <v>3</v>
          </cell>
        </row>
        <row r="67">
          <cell r="H67" t="str">
            <v>105487-P.S.R. CAÑAS UNO</v>
          </cell>
          <cell r="I67"/>
          <cell r="J67">
            <v>4</v>
          </cell>
          <cell r="K67">
            <v>4</v>
          </cell>
        </row>
        <row r="68">
          <cell r="H68" t="str">
            <v>105496-P.S.R. PINTACURA SUR</v>
          </cell>
          <cell r="I68"/>
          <cell r="J68">
            <v>1</v>
          </cell>
          <cell r="K68">
            <v>1</v>
          </cell>
        </row>
        <row r="69">
          <cell r="H69" t="str">
            <v>04202-CANELA</v>
          </cell>
          <cell r="I69">
            <v>42</v>
          </cell>
          <cell r="J69">
            <v>38</v>
          </cell>
          <cell r="K69">
            <v>80</v>
          </cell>
        </row>
        <row r="70">
          <cell r="H70" t="str">
            <v>105309-CES. RURAL CANELA</v>
          </cell>
          <cell r="I70">
            <v>14</v>
          </cell>
          <cell r="J70">
            <v>12</v>
          </cell>
          <cell r="K70">
            <v>26</v>
          </cell>
        </row>
        <row r="71">
          <cell r="H71" t="str">
            <v xml:space="preserve">105450-P.S.R. MINCHA NORTE            </v>
          </cell>
          <cell r="I71">
            <v>8</v>
          </cell>
          <cell r="J71">
            <v>6</v>
          </cell>
          <cell r="K71">
            <v>14</v>
          </cell>
        </row>
        <row r="72">
          <cell r="H72" t="str">
            <v>105451-P.S.R. AGUA FRIA</v>
          </cell>
          <cell r="I72">
            <v>1</v>
          </cell>
          <cell r="J72"/>
          <cell r="K72">
            <v>1</v>
          </cell>
        </row>
        <row r="73">
          <cell r="H73" t="str">
            <v>105482-P.S.R. CANELA ALTA</v>
          </cell>
          <cell r="I73">
            <v>12</v>
          </cell>
          <cell r="J73">
            <v>13</v>
          </cell>
          <cell r="K73">
            <v>25</v>
          </cell>
        </row>
        <row r="74">
          <cell r="H74" t="str">
            <v>105483-P.S.R. LOS RULOS</v>
          </cell>
          <cell r="I74">
            <v>1</v>
          </cell>
          <cell r="J74">
            <v>1</v>
          </cell>
          <cell r="K74">
            <v>2</v>
          </cell>
        </row>
        <row r="75">
          <cell r="H75" t="str">
            <v>105484-P.S.R. HUENTELAUQUEN</v>
          </cell>
          <cell r="I75">
            <v>3</v>
          </cell>
          <cell r="J75">
            <v>3</v>
          </cell>
          <cell r="K75">
            <v>6</v>
          </cell>
        </row>
        <row r="76">
          <cell r="H76" t="str">
            <v>105488-P.S.R. ESPIRITU SANTO</v>
          </cell>
          <cell r="I76">
            <v>3</v>
          </cell>
          <cell r="J76">
            <v>3</v>
          </cell>
          <cell r="K76">
            <v>6</v>
          </cell>
        </row>
        <row r="77">
          <cell r="H77" t="str">
            <v>04203-LOS VILOS</v>
          </cell>
          <cell r="I77">
            <v>10</v>
          </cell>
          <cell r="J77">
            <v>41</v>
          </cell>
          <cell r="K77">
            <v>51</v>
          </cell>
        </row>
        <row r="78">
          <cell r="H78" t="str">
            <v>105108-HOSPITAL LOS VILOS</v>
          </cell>
          <cell r="I78">
            <v>7</v>
          </cell>
          <cell r="J78">
            <v>17</v>
          </cell>
          <cell r="K78">
            <v>24</v>
          </cell>
        </row>
        <row r="79">
          <cell r="H79" t="str">
            <v xml:space="preserve">105478-P.S.R. CAIMANES                   </v>
          </cell>
          <cell r="I79">
            <v>0</v>
          </cell>
          <cell r="J79">
            <v>14</v>
          </cell>
          <cell r="K79">
            <v>14</v>
          </cell>
        </row>
        <row r="80">
          <cell r="H80" t="str">
            <v>105479-P.S.R. GUANGUALI</v>
          </cell>
          <cell r="I80">
            <v>0</v>
          </cell>
          <cell r="J80">
            <v>2</v>
          </cell>
          <cell r="K80">
            <v>2</v>
          </cell>
        </row>
        <row r="81">
          <cell r="H81" t="str">
            <v>105480-P.S.R. QUILIMARI</v>
          </cell>
          <cell r="I81">
            <v>3</v>
          </cell>
          <cell r="J81">
            <v>4</v>
          </cell>
          <cell r="K81">
            <v>7</v>
          </cell>
        </row>
        <row r="82">
          <cell r="H82" t="str">
            <v>105511-P.S.R. LOS CONDORES</v>
          </cell>
          <cell r="I82">
            <v>0</v>
          </cell>
          <cell r="J82">
            <v>4</v>
          </cell>
          <cell r="K82">
            <v>4</v>
          </cell>
        </row>
        <row r="83">
          <cell r="H83" t="str">
            <v>04204-SALAMANCA</v>
          </cell>
          <cell r="I83">
            <v>37</v>
          </cell>
          <cell r="J83">
            <v>61</v>
          </cell>
          <cell r="K83">
            <v>98</v>
          </cell>
        </row>
        <row r="84">
          <cell r="H84" t="str">
            <v>105104-HOSPITAL SALAMANCA</v>
          </cell>
          <cell r="I84">
            <v>0</v>
          </cell>
          <cell r="J84">
            <v>10</v>
          </cell>
          <cell r="K84">
            <v>10</v>
          </cell>
        </row>
        <row r="85">
          <cell r="H85" t="str">
            <v xml:space="preserve">105452-P.S.R. CUNCUMEN                 </v>
          </cell>
          <cell r="I85">
            <v>17</v>
          </cell>
          <cell r="J85">
            <v>1</v>
          </cell>
          <cell r="K85">
            <v>18</v>
          </cell>
        </row>
        <row r="86">
          <cell r="H86" t="str">
            <v>105453-P.S.R. TRANQUILLA</v>
          </cell>
          <cell r="I86">
            <v>2</v>
          </cell>
          <cell r="J86">
            <v>8</v>
          </cell>
          <cell r="K86">
            <v>10</v>
          </cell>
        </row>
        <row r="87">
          <cell r="H87" t="str">
            <v>105454-P.S.R. CUNLAGUA</v>
          </cell>
          <cell r="I87">
            <v>1</v>
          </cell>
          <cell r="J87">
            <v>1</v>
          </cell>
          <cell r="K87">
            <v>2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5</v>
          </cell>
        </row>
        <row r="89">
          <cell r="H89" t="str">
            <v>105456-P.S.R. LLIMPO</v>
          </cell>
          <cell r="I89">
            <v>5</v>
          </cell>
          <cell r="J89">
            <v>6</v>
          </cell>
          <cell r="K89">
            <v>11</v>
          </cell>
        </row>
        <row r="90">
          <cell r="H90" t="str">
            <v>105457-P.S.R. SAN AGUSTIN</v>
          </cell>
          <cell r="I90">
            <v>2</v>
          </cell>
          <cell r="J90">
            <v>2</v>
          </cell>
          <cell r="K90">
            <v>4</v>
          </cell>
        </row>
        <row r="91">
          <cell r="H91" t="str">
            <v>105458-P.S.R. TAHUINCO</v>
          </cell>
          <cell r="I91">
            <v>2</v>
          </cell>
          <cell r="J91">
            <v>6</v>
          </cell>
          <cell r="K91">
            <v>8</v>
          </cell>
        </row>
        <row r="92">
          <cell r="H92" t="str">
            <v>105491-P.S.R. QUELEN BAJO</v>
          </cell>
          <cell r="I92">
            <v>2</v>
          </cell>
          <cell r="J92">
            <v>12</v>
          </cell>
          <cell r="K92">
            <v>14</v>
          </cell>
        </row>
        <row r="93">
          <cell r="H93" t="str">
            <v>105492-P.S.R. CAMISA</v>
          </cell>
          <cell r="I93">
            <v>1</v>
          </cell>
          <cell r="J93">
            <v>2</v>
          </cell>
          <cell r="K93">
            <v>3</v>
          </cell>
        </row>
        <row r="94">
          <cell r="H94" t="str">
            <v>105501-P.S.R. ARBOLEDA GRANDE</v>
          </cell>
          <cell r="I94">
            <v>2</v>
          </cell>
          <cell r="J94">
            <v>11</v>
          </cell>
          <cell r="K94">
            <v>13</v>
          </cell>
        </row>
        <row r="95">
          <cell r="H95" t="str">
            <v>04301-OVALLE</v>
          </cell>
          <cell r="I95">
            <v>17</v>
          </cell>
          <cell r="J95">
            <v>50</v>
          </cell>
          <cell r="K95">
            <v>67</v>
          </cell>
        </row>
        <row r="96">
          <cell r="H96" t="str">
            <v>105315-CES. RURAL C. DE TAMAYA</v>
          </cell>
          <cell r="I96">
            <v>0</v>
          </cell>
          <cell r="J96">
            <v>18</v>
          </cell>
          <cell r="K96">
            <v>18</v>
          </cell>
        </row>
        <row r="97">
          <cell r="H97" t="str">
            <v>105317-CES. JORGE JORDAN D.</v>
          </cell>
          <cell r="I97">
            <v>2</v>
          </cell>
          <cell r="J97">
            <v>4</v>
          </cell>
          <cell r="K97">
            <v>6</v>
          </cell>
        </row>
        <row r="98">
          <cell r="H98" t="str">
            <v>105322-CES. MARCOS MACUADA</v>
          </cell>
          <cell r="I98">
            <v>8</v>
          </cell>
          <cell r="J98">
            <v>14</v>
          </cell>
          <cell r="K98">
            <v>22</v>
          </cell>
        </row>
        <row r="99">
          <cell r="H99" t="str">
            <v>105324-CES. SOTAQUI</v>
          </cell>
          <cell r="I99">
            <v>2</v>
          </cell>
          <cell r="J99">
            <v>3</v>
          </cell>
          <cell r="K99">
            <v>5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  <cell r="K100">
            <v>2</v>
          </cell>
        </row>
        <row r="101">
          <cell r="H101" t="str">
            <v>105417-P.S.R. ALCONES BAJOS</v>
          </cell>
          <cell r="I101"/>
          <cell r="J101">
            <v>0</v>
          </cell>
          <cell r="K101">
            <v>0</v>
          </cell>
        </row>
        <row r="102">
          <cell r="H102" t="str">
            <v>105437-P.S.R. CHALINGA</v>
          </cell>
          <cell r="I102"/>
          <cell r="J102">
            <v>1</v>
          </cell>
          <cell r="K102">
            <v>1</v>
          </cell>
        </row>
        <row r="103">
          <cell r="H103" t="str">
            <v>105507-P.S.R. HUAMALATA</v>
          </cell>
          <cell r="I103">
            <v>1</v>
          </cell>
          <cell r="J103">
            <v>0</v>
          </cell>
          <cell r="K103">
            <v>1</v>
          </cell>
        </row>
        <row r="104">
          <cell r="H104" t="str">
            <v>105510-P.S.R. RECOLETA</v>
          </cell>
          <cell r="I104">
            <v>1</v>
          </cell>
          <cell r="J104">
            <v>1</v>
          </cell>
          <cell r="K104">
            <v>2</v>
          </cell>
        </row>
        <row r="105">
          <cell r="H105" t="str">
            <v>105722-CECOF SAN JOSE DE LA DEHESA</v>
          </cell>
          <cell r="I105">
            <v>2</v>
          </cell>
          <cell r="J105">
            <v>5</v>
          </cell>
          <cell r="K105">
            <v>7</v>
          </cell>
        </row>
        <row r="106">
          <cell r="H106" t="str">
            <v>105723-CECOF LIMARI</v>
          </cell>
          <cell r="I106"/>
          <cell r="J106">
            <v>1</v>
          </cell>
          <cell r="K106">
            <v>1</v>
          </cell>
        </row>
        <row r="107">
          <cell r="H107" t="str">
            <v>200258-CECOF LOS COPIHUES</v>
          </cell>
          <cell r="I107"/>
          <cell r="J107">
            <v>2</v>
          </cell>
          <cell r="K107">
            <v>2</v>
          </cell>
        </row>
        <row r="108">
          <cell r="H108" t="str">
            <v>04302-COMBARBALÁ</v>
          </cell>
          <cell r="I108">
            <v>50</v>
          </cell>
          <cell r="J108">
            <v>54</v>
          </cell>
          <cell r="K108">
            <v>104</v>
          </cell>
        </row>
        <row r="109">
          <cell r="H109" t="str">
            <v>105105-HOSPITAL COMBARBALA</v>
          </cell>
          <cell r="I109">
            <v>16</v>
          </cell>
          <cell r="J109">
            <v>14</v>
          </cell>
          <cell r="K109">
            <v>30</v>
          </cell>
        </row>
        <row r="110">
          <cell r="H110" t="str">
            <v>105433-P.S.R. SAN LORENZO</v>
          </cell>
          <cell r="I110">
            <v>1</v>
          </cell>
          <cell r="J110">
            <v>1</v>
          </cell>
          <cell r="K110">
            <v>2</v>
          </cell>
        </row>
        <row r="111">
          <cell r="H111" t="str">
            <v>105434-P.S.R. SAN MARCOS</v>
          </cell>
          <cell r="I111">
            <v>3</v>
          </cell>
          <cell r="J111">
            <v>3</v>
          </cell>
          <cell r="K111">
            <v>6</v>
          </cell>
        </row>
        <row r="112">
          <cell r="H112" t="str">
            <v>105441-P.S.R. MANQUEHUA</v>
          </cell>
          <cell r="I112">
            <v>2</v>
          </cell>
          <cell r="J112">
            <v>3</v>
          </cell>
          <cell r="K112">
            <v>5</v>
          </cell>
        </row>
        <row r="113">
          <cell r="H113" t="str">
            <v xml:space="preserve">105459-P.S.R. BARRANCAS                </v>
          </cell>
          <cell r="I113">
            <v>5</v>
          </cell>
          <cell r="J113">
            <v>8</v>
          </cell>
          <cell r="K113">
            <v>13</v>
          </cell>
        </row>
        <row r="114">
          <cell r="H114" t="str">
            <v>105460-P.S.R. COGOTI 18</v>
          </cell>
          <cell r="I114">
            <v>3</v>
          </cell>
          <cell r="J114">
            <v>5</v>
          </cell>
          <cell r="K114">
            <v>8</v>
          </cell>
        </row>
        <row r="115">
          <cell r="H115" t="str">
            <v>105461-P.S.R. EL HUACHO</v>
          </cell>
          <cell r="I115">
            <v>2</v>
          </cell>
          <cell r="J115">
            <v>2</v>
          </cell>
          <cell r="K115">
            <v>4</v>
          </cell>
        </row>
        <row r="116">
          <cell r="H116" t="str">
            <v>105462-P.S.R. EL SAUCE</v>
          </cell>
          <cell r="I116">
            <v>4</v>
          </cell>
          <cell r="J116">
            <v>4</v>
          </cell>
          <cell r="K116">
            <v>8</v>
          </cell>
        </row>
        <row r="117">
          <cell r="H117" t="str">
            <v>105463-P.S.R. QUILITAPIA</v>
          </cell>
          <cell r="I117">
            <v>4</v>
          </cell>
          <cell r="J117">
            <v>6</v>
          </cell>
          <cell r="K117">
            <v>10</v>
          </cell>
        </row>
        <row r="118">
          <cell r="H118" t="str">
            <v>105464-P.S.R. LA LIGUA</v>
          </cell>
          <cell r="I118">
            <v>5</v>
          </cell>
          <cell r="J118">
            <v>4</v>
          </cell>
          <cell r="K118">
            <v>9</v>
          </cell>
        </row>
        <row r="119">
          <cell r="H119" t="str">
            <v>105465-P.S.R. RAMADILLA</v>
          </cell>
          <cell r="I119">
            <v>1</v>
          </cell>
          <cell r="J119">
            <v>1</v>
          </cell>
          <cell r="K119">
            <v>2</v>
          </cell>
        </row>
        <row r="120">
          <cell r="H120" t="str">
            <v>105466-P.S.R. VALLE HERMOSO</v>
          </cell>
          <cell r="I120">
            <v>3</v>
          </cell>
          <cell r="J120">
            <v>2</v>
          </cell>
          <cell r="K120">
            <v>5</v>
          </cell>
        </row>
        <row r="121">
          <cell r="H121" t="str">
            <v>105490-P.S.R. EL DURAZNO</v>
          </cell>
          <cell r="I121">
            <v>1</v>
          </cell>
          <cell r="J121">
            <v>1</v>
          </cell>
          <cell r="K121">
            <v>2</v>
          </cell>
        </row>
        <row r="122">
          <cell r="H122" t="str">
            <v>04304-MONTE PATRIA</v>
          </cell>
          <cell r="I122">
            <v>28</v>
          </cell>
          <cell r="J122">
            <v>25</v>
          </cell>
          <cell r="K122">
            <v>53</v>
          </cell>
        </row>
        <row r="123">
          <cell r="H123" t="str">
            <v>105307-CES. RURAL MONTE PATRIA</v>
          </cell>
          <cell r="I123">
            <v>11</v>
          </cell>
          <cell r="J123">
            <v>11</v>
          </cell>
          <cell r="K123">
            <v>22</v>
          </cell>
        </row>
        <row r="124">
          <cell r="H124" t="str">
            <v>105311-CES. RURAL CHAÑARAL ALTO</v>
          </cell>
          <cell r="I124">
            <v>4</v>
          </cell>
          <cell r="J124">
            <v>3</v>
          </cell>
          <cell r="K124">
            <v>7</v>
          </cell>
        </row>
        <row r="125">
          <cell r="H125" t="str">
            <v>105312-CES. RURAL CAREN</v>
          </cell>
          <cell r="I125">
            <v>2</v>
          </cell>
          <cell r="J125">
            <v>4</v>
          </cell>
          <cell r="K125">
            <v>6</v>
          </cell>
        </row>
        <row r="126">
          <cell r="H126" t="str">
            <v>105318-CES. RURAL EL PALQUI</v>
          </cell>
          <cell r="I126">
            <v>8</v>
          </cell>
          <cell r="J126">
            <v>1</v>
          </cell>
          <cell r="K126">
            <v>9</v>
          </cell>
        </row>
        <row r="127">
          <cell r="H127" t="str">
            <v>105428-P.S.R. HUATULAME</v>
          </cell>
          <cell r="I127">
            <v>0</v>
          </cell>
          <cell r="J127">
            <v>3</v>
          </cell>
          <cell r="K127">
            <v>3</v>
          </cell>
        </row>
        <row r="128">
          <cell r="H128" t="str">
            <v>105435-P.S.R. TULAHUEN</v>
          </cell>
          <cell r="I128">
            <v>3</v>
          </cell>
          <cell r="J128">
            <v>3</v>
          </cell>
          <cell r="K128">
            <v>6</v>
          </cell>
        </row>
        <row r="129">
          <cell r="H129" t="str">
            <v>04304-PUNITAQUI</v>
          </cell>
          <cell r="I129">
            <v>43</v>
          </cell>
          <cell r="J129">
            <v>54</v>
          </cell>
          <cell r="K129">
            <v>97</v>
          </cell>
        </row>
        <row r="130">
          <cell r="H130" t="str">
            <v>105308-CES. RURAL PUNITAQUI</v>
          </cell>
          <cell r="I130">
            <v>36</v>
          </cell>
          <cell r="J130">
            <v>49</v>
          </cell>
          <cell r="K130">
            <v>85</v>
          </cell>
        </row>
        <row r="131">
          <cell r="H131" t="str">
            <v>105440-P.S.R. DIVISADERO</v>
          </cell>
          <cell r="I131">
            <v>7</v>
          </cell>
          <cell r="J131">
            <v>5</v>
          </cell>
          <cell r="K131">
            <v>12</v>
          </cell>
        </row>
        <row r="132">
          <cell r="H132" t="str">
            <v>04305-RIO HURTADO</v>
          </cell>
          <cell r="I132">
            <v>32</v>
          </cell>
          <cell r="J132">
            <v>19</v>
          </cell>
          <cell r="K132">
            <v>51</v>
          </cell>
        </row>
        <row r="133">
          <cell r="H133" t="str">
            <v>105310-CES. RURAL PICHASCA</v>
          </cell>
          <cell r="I133">
            <v>16</v>
          </cell>
          <cell r="J133">
            <v>17</v>
          </cell>
          <cell r="K133">
            <v>33</v>
          </cell>
        </row>
        <row r="134">
          <cell r="H134" t="str">
            <v>105410-P.S.R. HURTADO</v>
          </cell>
          <cell r="I134"/>
          <cell r="J134">
            <v>2</v>
          </cell>
          <cell r="K134">
            <v>2</v>
          </cell>
        </row>
        <row r="135">
          <cell r="H135" t="str">
            <v>105414-P.S.R. SERON</v>
          </cell>
          <cell r="I135">
            <v>16</v>
          </cell>
          <cell r="J135"/>
          <cell r="K135">
            <v>16</v>
          </cell>
        </row>
        <row r="136">
          <cell r="H136" t="str">
            <v>Total general</v>
          </cell>
          <cell r="I136">
            <v>467</v>
          </cell>
          <cell r="J136">
            <v>772</v>
          </cell>
          <cell r="K136">
            <v>1239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66</v>
          </cell>
          <cell r="J5">
            <v>55</v>
          </cell>
          <cell r="K5">
            <v>121</v>
          </cell>
        </row>
        <row r="6">
          <cell r="H6" t="str">
            <v>105300-CES. CARDENAL CARO</v>
          </cell>
          <cell r="I6">
            <v>2</v>
          </cell>
          <cell r="J6">
            <v>2</v>
          </cell>
          <cell r="K6">
            <v>4</v>
          </cell>
        </row>
        <row r="7">
          <cell r="H7" t="str">
            <v>105301-CES. LAS COMPAÑIAS</v>
          </cell>
          <cell r="I7">
            <v>10</v>
          </cell>
          <cell r="J7">
            <v>8</v>
          </cell>
          <cell r="K7">
            <v>18</v>
          </cell>
        </row>
        <row r="8">
          <cell r="H8" t="str">
            <v>105302-CES. PEDRO AGUIRRE C.</v>
          </cell>
          <cell r="I8">
            <v>7</v>
          </cell>
          <cell r="J8">
            <v>6</v>
          </cell>
          <cell r="K8">
            <v>13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13</v>
          </cell>
        </row>
        <row r="10">
          <cell r="H10" t="str">
            <v>105319-CES. CARDENAL R.S.H.</v>
          </cell>
          <cell r="I10">
            <v>13</v>
          </cell>
          <cell r="J10">
            <v>11</v>
          </cell>
          <cell r="K10">
            <v>24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  <cell r="K11">
            <v>26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3</v>
          </cell>
          <cell r="K12">
            <v>8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  <cell r="K13">
            <v>0</v>
          </cell>
        </row>
        <row r="14">
          <cell r="H14" t="str">
            <v>105402-P.S.R. EL ROMERO</v>
          </cell>
          <cell r="I14">
            <v>2</v>
          </cell>
          <cell r="J14">
            <v>1</v>
          </cell>
          <cell r="K14">
            <v>3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  <cell r="K17">
            <v>4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  <cell r="K18">
            <v>6</v>
          </cell>
        </row>
        <row r="19">
          <cell r="H19" t="str">
            <v>200402-CECOF ARCOS DE PINAMAR</v>
          </cell>
          <cell r="I19"/>
          <cell r="J19">
            <v>0</v>
          </cell>
          <cell r="K19">
            <v>0</v>
          </cell>
        </row>
        <row r="20">
          <cell r="H20" t="str">
            <v>04102-COQUIMBO</v>
          </cell>
          <cell r="I20">
            <v>69</v>
          </cell>
          <cell r="J20">
            <v>252</v>
          </cell>
          <cell r="K20">
            <v>321</v>
          </cell>
        </row>
        <row r="21">
          <cell r="H21" t="str">
            <v>105303-CES. SAN JUAN</v>
          </cell>
          <cell r="I21">
            <v>8</v>
          </cell>
          <cell r="J21">
            <v>9</v>
          </cell>
          <cell r="K21">
            <v>17</v>
          </cell>
        </row>
        <row r="22">
          <cell r="H22" t="str">
            <v>105304-CES. SANTA CECILIA</v>
          </cell>
          <cell r="I22">
            <v>16</v>
          </cell>
          <cell r="J22">
            <v>15</v>
          </cell>
          <cell r="K22">
            <v>31</v>
          </cell>
        </row>
        <row r="23">
          <cell r="H23" t="str">
            <v>105305-CES. TIERRAS BLANCAS</v>
          </cell>
          <cell r="I23">
            <v>12</v>
          </cell>
          <cell r="J23">
            <v>11</v>
          </cell>
          <cell r="K23">
            <v>23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  <cell r="K24">
            <v>12</v>
          </cell>
        </row>
        <row r="25">
          <cell r="H25" t="str">
            <v>105323-CES. DR. SERGIO AGUILAR</v>
          </cell>
          <cell r="I25">
            <v>13</v>
          </cell>
          <cell r="J25">
            <v>197</v>
          </cell>
          <cell r="K25">
            <v>210</v>
          </cell>
        </row>
        <row r="26">
          <cell r="H26" t="str">
            <v>105405-P.S.R. GUANAQUEROS</v>
          </cell>
          <cell r="I26">
            <v>2</v>
          </cell>
          <cell r="J26">
            <v>3</v>
          </cell>
          <cell r="K26">
            <v>5</v>
          </cell>
        </row>
        <row r="27">
          <cell r="H27" t="str">
            <v>105406-P.S.R. PAN DE AZUCAR</v>
          </cell>
          <cell r="I27">
            <v>8</v>
          </cell>
          <cell r="J27">
            <v>8</v>
          </cell>
          <cell r="K27">
            <v>16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>
            <v>2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  <cell r="K29">
            <v>0</v>
          </cell>
        </row>
        <row r="30">
          <cell r="H30" t="str">
            <v>200273-CECOF PUNTA MIRA</v>
          </cell>
          <cell r="I30">
            <v>3</v>
          </cell>
          <cell r="J30">
            <v>2</v>
          </cell>
          <cell r="K30">
            <v>5</v>
          </cell>
        </row>
        <row r="31">
          <cell r="H31" t="str">
            <v>04103-ANDACOLLO</v>
          </cell>
          <cell r="I31">
            <v>40</v>
          </cell>
          <cell r="J31">
            <v>36</v>
          </cell>
          <cell r="K31">
            <v>76</v>
          </cell>
        </row>
        <row r="32">
          <cell r="H32" t="str">
            <v>105106-HOSPITAL ANDACOLLO</v>
          </cell>
          <cell r="I32">
            <v>40</v>
          </cell>
          <cell r="J32">
            <v>36</v>
          </cell>
          <cell r="K32">
            <v>76</v>
          </cell>
        </row>
        <row r="33">
          <cell r="H33" t="str">
            <v>04104-LA HIGUERA</v>
          </cell>
          <cell r="I33"/>
          <cell r="J33">
            <v>13</v>
          </cell>
          <cell r="K33">
            <v>13</v>
          </cell>
        </row>
        <row r="34">
          <cell r="H34" t="str">
            <v>105314-CES. LA HIGUERA</v>
          </cell>
          <cell r="I34"/>
          <cell r="J34">
            <v>8</v>
          </cell>
          <cell r="K34">
            <v>8</v>
          </cell>
        </row>
        <row r="35">
          <cell r="H35" t="str">
            <v xml:space="preserve">105500-P.S.R. CALETA HORNOS        </v>
          </cell>
          <cell r="I35"/>
          <cell r="J35">
            <v>2</v>
          </cell>
          <cell r="K35">
            <v>2</v>
          </cell>
        </row>
        <row r="36">
          <cell r="H36" t="str">
            <v>105505-P.S.R. LOS CHOROS</v>
          </cell>
          <cell r="I36"/>
          <cell r="J36">
            <v>2</v>
          </cell>
          <cell r="K36">
            <v>2</v>
          </cell>
        </row>
        <row r="37">
          <cell r="H37" t="str">
            <v>105506-P.S.R. EL TRAPICHE</v>
          </cell>
          <cell r="I37"/>
          <cell r="J37">
            <v>1</v>
          </cell>
          <cell r="K37">
            <v>1</v>
          </cell>
        </row>
        <row r="38">
          <cell r="H38" t="str">
            <v>04105-PAIHUANO</v>
          </cell>
          <cell r="I38">
            <v>10</v>
          </cell>
          <cell r="J38">
            <v>10</v>
          </cell>
          <cell r="K38">
            <v>20</v>
          </cell>
        </row>
        <row r="39">
          <cell r="H39" t="str">
            <v>105306-CES. PAIHUANO</v>
          </cell>
          <cell r="I39">
            <v>4</v>
          </cell>
          <cell r="J39">
            <v>4</v>
          </cell>
          <cell r="K39">
            <v>8</v>
          </cell>
        </row>
        <row r="40">
          <cell r="H40" t="str">
            <v>105475-P.S.R. HORCON</v>
          </cell>
          <cell r="I40">
            <v>2</v>
          </cell>
          <cell r="J40">
            <v>2</v>
          </cell>
          <cell r="K40">
            <v>4</v>
          </cell>
        </row>
        <row r="41">
          <cell r="H41" t="str">
            <v>105476-P.S.R. MONTE GRANDE</v>
          </cell>
          <cell r="I41">
            <v>1</v>
          </cell>
          <cell r="J41">
            <v>1</v>
          </cell>
          <cell r="K41">
            <v>2</v>
          </cell>
        </row>
        <row r="42">
          <cell r="H42" t="str">
            <v>105477-P.S.R. PISCO ELQUI</v>
          </cell>
          <cell r="I42">
            <v>3</v>
          </cell>
          <cell r="J42">
            <v>3</v>
          </cell>
          <cell r="K42">
            <v>6</v>
          </cell>
        </row>
        <row r="43">
          <cell r="H43" t="str">
            <v>04106-VICUÑA</v>
          </cell>
          <cell r="I43">
            <v>21</v>
          </cell>
          <cell r="J43">
            <v>22</v>
          </cell>
          <cell r="K43">
            <v>43</v>
          </cell>
        </row>
        <row r="44">
          <cell r="H44" t="str">
            <v>105107-HOSPITAL VICUÑA</v>
          </cell>
          <cell r="I44">
            <v>3</v>
          </cell>
          <cell r="J44">
            <v>3</v>
          </cell>
          <cell r="K44">
            <v>6</v>
          </cell>
        </row>
        <row r="45">
          <cell r="H45" t="str">
            <v>105467-P.S.R. DIAGUITAS</v>
          </cell>
          <cell r="I45">
            <v>3</v>
          </cell>
          <cell r="J45">
            <v>3</v>
          </cell>
          <cell r="K45">
            <v>6</v>
          </cell>
        </row>
        <row r="46">
          <cell r="H46" t="str">
            <v>105468-P.S.R. EL MOLLE</v>
          </cell>
          <cell r="I46">
            <v>3</v>
          </cell>
          <cell r="J46">
            <v>3</v>
          </cell>
          <cell r="K46">
            <v>6</v>
          </cell>
        </row>
        <row r="47">
          <cell r="H47" t="str">
            <v>105469-P.S.R. EL TAMBO</v>
          </cell>
          <cell r="I47">
            <v>0</v>
          </cell>
          <cell r="J47">
            <v>0</v>
          </cell>
          <cell r="K47">
            <v>0</v>
          </cell>
        </row>
        <row r="48">
          <cell r="H48" t="str">
            <v>105470-P.S.R. HUANTA</v>
          </cell>
          <cell r="I48">
            <v>0</v>
          </cell>
          <cell r="J48"/>
          <cell r="K48">
            <v>0</v>
          </cell>
        </row>
        <row r="49">
          <cell r="H49" t="str">
            <v>105471-P.S.R. PERALILLO</v>
          </cell>
          <cell r="I49">
            <v>3</v>
          </cell>
          <cell r="J49">
            <v>3</v>
          </cell>
          <cell r="K49">
            <v>6</v>
          </cell>
        </row>
        <row r="50">
          <cell r="H50" t="str">
            <v>105472-P.S.R. RIVADAVIA</v>
          </cell>
          <cell r="I50">
            <v>3</v>
          </cell>
          <cell r="J50">
            <v>4</v>
          </cell>
          <cell r="K50">
            <v>7</v>
          </cell>
        </row>
        <row r="51">
          <cell r="H51" t="str">
            <v>105473-P.S.R. TALCUNA</v>
          </cell>
          <cell r="I51">
            <v>3</v>
          </cell>
          <cell r="J51">
            <v>3</v>
          </cell>
          <cell r="K51">
            <v>6</v>
          </cell>
        </row>
        <row r="52">
          <cell r="H52" t="str">
            <v>105474-P.S.R. CHAPILCA</v>
          </cell>
          <cell r="I52">
            <v>1</v>
          </cell>
          <cell r="J52">
            <v>1</v>
          </cell>
          <cell r="K52">
            <v>2</v>
          </cell>
        </row>
        <row r="53">
          <cell r="H53" t="str">
            <v>105502-P.S.R. CALINGASTA</v>
          </cell>
          <cell r="I53">
            <v>1</v>
          </cell>
          <cell r="J53">
            <v>1</v>
          </cell>
          <cell r="K53">
            <v>2</v>
          </cell>
        </row>
        <row r="54">
          <cell r="H54" t="str">
            <v>105509-P.S.R. GUALLIGUAICA</v>
          </cell>
          <cell r="I54">
            <v>1</v>
          </cell>
          <cell r="J54">
            <v>1</v>
          </cell>
          <cell r="K54">
            <v>2</v>
          </cell>
        </row>
        <row r="55">
          <cell r="H55" t="str">
            <v>04201-ILLAPEL</v>
          </cell>
          <cell r="I55">
            <v>30</v>
          </cell>
          <cell r="J55">
            <v>47</v>
          </cell>
          <cell r="K55">
            <v>77</v>
          </cell>
        </row>
        <row r="56">
          <cell r="H56" t="str">
            <v>105103-HOSPITAL ILLAPEL</v>
          </cell>
          <cell r="I56">
            <v>6</v>
          </cell>
          <cell r="J56">
            <v>6</v>
          </cell>
          <cell r="K56">
            <v>12</v>
          </cell>
        </row>
        <row r="57">
          <cell r="H57" t="str">
            <v>105326-CESFAM SAN RAFAEL</v>
          </cell>
          <cell r="I57">
            <v>7</v>
          </cell>
          <cell r="J57">
            <v>16</v>
          </cell>
          <cell r="K57">
            <v>23</v>
          </cell>
        </row>
        <row r="58">
          <cell r="H58" t="str">
            <v xml:space="preserve">105443-P.S.R. CARCAMO                   </v>
          </cell>
          <cell r="I58">
            <v>1</v>
          </cell>
          <cell r="J58">
            <v>2</v>
          </cell>
          <cell r="K58">
            <v>3</v>
          </cell>
        </row>
        <row r="59">
          <cell r="H59" t="str">
            <v>105444-P.S.R. HUINTIL</v>
          </cell>
          <cell r="I59">
            <v>3</v>
          </cell>
          <cell r="J59">
            <v>3</v>
          </cell>
          <cell r="K59">
            <v>6</v>
          </cell>
        </row>
        <row r="60">
          <cell r="H60" t="str">
            <v>105445-P.S.R. LIMAHUIDA</v>
          </cell>
          <cell r="I60">
            <v>1</v>
          </cell>
          <cell r="J60">
            <v>3</v>
          </cell>
          <cell r="K60">
            <v>4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>
            <v>2</v>
          </cell>
        </row>
        <row r="62">
          <cell r="H62" t="str">
            <v>105447-P.S.R. PERALILLO</v>
          </cell>
          <cell r="I62">
            <v>3</v>
          </cell>
          <cell r="J62">
            <v>3</v>
          </cell>
          <cell r="K62">
            <v>6</v>
          </cell>
        </row>
        <row r="63">
          <cell r="H63" t="str">
            <v>105448-P.S.R. SANTA VIRGINIA</v>
          </cell>
          <cell r="I63">
            <v>2</v>
          </cell>
          <cell r="J63">
            <v>3</v>
          </cell>
          <cell r="K63">
            <v>5</v>
          </cell>
        </row>
        <row r="64">
          <cell r="H64" t="str">
            <v>105449-P.S.R. TUNGA NORTE</v>
          </cell>
          <cell r="I64"/>
          <cell r="J64">
            <v>0</v>
          </cell>
          <cell r="K64">
            <v>0</v>
          </cell>
        </row>
        <row r="65">
          <cell r="H65" t="str">
            <v>105485-P.S.R. PLAN DE HORNOS</v>
          </cell>
          <cell r="I65">
            <v>5</v>
          </cell>
          <cell r="J65">
            <v>1</v>
          </cell>
          <cell r="K65">
            <v>6</v>
          </cell>
        </row>
        <row r="66">
          <cell r="H66" t="str">
            <v>105486-P.S.R. TUNGA SUR</v>
          </cell>
          <cell r="I66">
            <v>1</v>
          </cell>
          <cell r="J66">
            <v>3</v>
          </cell>
          <cell r="K66">
            <v>4</v>
          </cell>
        </row>
        <row r="67">
          <cell r="H67" t="str">
            <v>105487-P.S.R. CAÑAS UNO</v>
          </cell>
          <cell r="I67"/>
          <cell r="J67">
            <v>5</v>
          </cell>
          <cell r="K67">
            <v>5</v>
          </cell>
        </row>
        <row r="68">
          <cell r="H68" t="str">
            <v>105496-P.S.R. PINTACURA SUR</v>
          </cell>
          <cell r="I68"/>
          <cell r="J68">
            <v>1</v>
          </cell>
          <cell r="K68">
            <v>1</v>
          </cell>
        </row>
        <row r="69">
          <cell r="H69" t="str">
            <v>04202-CANELA</v>
          </cell>
          <cell r="I69">
            <v>42</v>
          </cell>
          <cell r="J69">
            <v>38</v>
          </cell>
          <cell r="K69">
            <v>80</v>
          </cell>
        </row>
        <row r="70">
          <cell r="H70" t="str">
            <v>105309-CES. RURAL CANELA</v>
          </cell>
          <cell r="I70">
            <v>14</v>
          </cell>
          <cell r="J70">
            <v>12</v>
          </cell>
          <cell r="K70">
            <v>26</v>
          </cell>
        </row>
        <row r="71">
          <cell r="H71" t="str">
            <v xml:space="preserve">105450-P.S.R. MINCHA NORTE            </v>
          </cell>
          <cell r="I71">
            <v>8</v>
          </cell>
          <cell r="J71">
            <v>6</v>
          </cell>
          <cell r="K71">
            <v>14</v>
          </cell>
        </row>
        <row r="72">
          <cell r="H72" t="str">
            <v>105451-P.S.R. AGUA FRIA</v>
          </cell>
          <cell r="I72">
            <v>1</v>
          </cell>
          <cell r="J72"/>
          <cell r="K72">
            <v>1</v>
          </cell>
        </row>
        <row r="73">
          <cell r="H73" t="str">
            <v>105482-P.S.R. CANELA ALTA</v>
          </cell>
          <cell r="I73">
            <v>12</v>
          </cell>
          <cell r="J73">
            <v>13</v>
          </cell>
          <cell r="K73">
            <v>25</v>
          </cell>
        </row>
        <row r="74">
          <cell r="H74" t="str">
            <v>105483-P.S.R. LOS RULOS</v>
          </cell>
          <cell r="I74">
            <v>1</v>
          </cell>
          <cell r="J74">
            <v>1</v>
          </cell>
          <cell r="K74">
            <v>2</v>
          </cell>
        </row>
        <row r="75">
          <cell r="H75" t="str">
            <v>105484-P.S.R. HUENTELAUQUEN</v>
          </cell>
          <cell r="I75">
            <v>3</v>
          </cell>
          <cell r="J75">
            <v>3</v>
          </cell>
          <cell r="K75">
            <v>6</v>
          </cell>
        </row>
        <row r="76">
          <cell r="H76" t="str">
            <v>105488-P.S.R. ESPIRITU SANTO</v>
          </cell>
          <cell r="I76">
            <v>3</v>
          </cell>
          <cell r="J76">
            <v>3</v>
          </cell>
          <cell r="K76">
            <v>6</v>
          </cell>
        </row>
        <row r="77">
          <cell r="H77" t="str">
            <v>04203-LOS VILOS</v>
          </cell>
          <cell r="I77">
            <v>43</v>
          </cell>
          <cell r="J77">
            <v>41</v>
          </cell>
          <cell r="K77">
            <v>84</v>
          </cell>
        </row>
        <row r="78">
          <cell r="H78" t="str">
            <v>105108-HOSPITAL LOS VILOS</v>
          </cell>
          <cell r="I78">
            <v>19</v>
          </cell>
          <cell r="J78">
            <v>17</v>
          </cell>
          <cell r="K78">
            <v>36</v>
          </cell>
        </row>
        <row r="79">
          <cell r="H79" t="str">
            <v xml:space="preserve">105478-P.S.R. CAIMANES                   </v>
          </cell>
          <cell r="I79">
            <v>14</v>
          </cell>
          <cell r="J79">
            <v>14</v>
          </cell>
          <cell r="K79">
            <v>28</v>
          </cell>
        </row>
        <row r="80">
          <cell r="H80" t="str">
            <v>105479-P.S.R. GUANGUALI</v>
          </cell>
          <cell r="I80">
            <v>2</v>
          </cell>
          <cell r="J80">
            <v>2</v>
          </cell>
          <cell r="K80">
            <v>4</v>
          </cell>
        </row>
        <row r="81">
          <cell r="H81" t="str">
            <v>105480-P.S.R. QUILIMARI</v>
          </cell>
          <cell r="I81">
            <v>3</v>
          </cell>
          <cell r="J81">
            <v>4</v>
          </cell>
          <cell r="K81">
            <v>7</v>
          </cell>
        </row>
        <row r="82">
          <cell r="H82" t="str">
            <v>105511-P.S.R. LOS CONDORES</v>
          </cell>
          <cell r="I82">
            <v>5</v>
          </cell>
          <cell r="J82">
            <v>4</v>
          </cell>
          <cell r="K82">
            <v>9</v>
          </cell>
        </row>
        <row r="83">
          <cell r="H83" t="str">
            <v>04204-SALAMANCA</v>
          </cell>
          <cell r="I83">
            <v>37</v>
          </cell>
          <cell r="J83">
            <v>62</v>
          </cell>
          <cell r="K83">
            <v>99</v>
          </cell>
        </row>
        <row r="84">
          <cell r="H84" t="str">
            <v>105104-HOSPITAL SALAMANCA</v>
          </cell>
          <cell r="I84">
            <v>0</v>
          </cell>
          <cell r="J84">
            <v>11</v>
          </cell>
          <cell r="K84">
            <v>11</v>
          </cell>
        </row>
        <row r="85">
          <cell r="H85" t="str">
            <v xml:space="preserve">105452-P.S.R. CUNCUMEN                 </v>
          </cell>
          <cell r="I85">
            <v>17</v>
          </cell>
          <cell r="J85">
            <v>1</v>
          </cell>
          <cell r="K85">
            <v>18</v>
          </cell>
        </row>
        <row r="86">
          <cell r="H86" t="str">
            <v>105453-P.S.R. TRANQUILLA</v>
          </cell>
          <cell r="I86">
            <v>2</v>
          </cell>
          <cell r="J86">
            <v>8</v>
          </cell>
          <cell r="K86">
            <v>10</v>
          </cell>
        </row>
        <row r="87">
          <cell r="H87" t="str">
            <v>105454-P.S.R. CUNLAGUA</v>
          </cell>
          <cell r="I87">
            <v>1</v>
          </cell>
          <cell r="J87">
            <v>1</v>
          </cell>
          <cell r="K87">
            <v>2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5</v>
          </cell>
        </row>
        <row r="89">
          <cell r="H89" t="str">
            <v>105456-P.S.R. LLIMPO</v>
          </cell>
          <cell r="I89">
            <v>5</v>
          </cell>
          <cell r="J89">
            <v>6</v>
          </cell>
          <cell r="K89">
            <v>11</v>
          </cell>
        </row>
        <row r="90">
          <cell r="H90" t="str">
            <v>105457-P.S.R. SAN AGUSTIN</v>
          </cell>
          <cell r="I90">
            <v>2</v>
          </cell>
          <cell r="J90">
            <v>2</v>
          </cell>
          <cell r="K90">
            <v>4</v>
          </cell>
        </row>
        <row r="91">
          <cell r="H91" t="str">
            <v>105458-P.S.R. TAHUINCO</v>
          </cell>
          <cell r="I91">
            <v>2</v>
          </cell>
          <cell r="J91">
            <v>6</v>
          </cell>
          <cell r="K91">
            <v>8</v>
          </cell>
        </row>
        <row r="92">
          <cell r="H92" t="str">
            <v>105491-P.S.R. QUELEN BAJO</v>
          </cell>
          <cell r="I92">
            <v>2</v>
          </cell>
          <cell r="J92">
            <v>12</v>
          </cell>
          <cell r="K92">
            <v>14</v>
          </cell>
        </row>
        <row r="93">
          <cell r="H93" t="str">
            <v>105492-P.S.R. CAMISA</v>
          </cell>
          <cell r="I93">
            <v>1</v>
          </cell>
          <cell r="J93">
            <v>2</v>
          </cell>
          <cell r="K93">
            <v>3</v>
          </cell>
        </row>
        <row r="94">
          <cell r="H94" t="str">
            <v>105501-P.S.R. ARBOLEDA GRANDE</v>
          </cell>
          <cell r="I94">
            <v>2</v>
          </cell>
          <cell r="J94">
            <v>11</v>
          </cell>
          <cell r="K94">
            <v>13</v>
          </cell>
        </row>
        <row r="95">
          <cell r="H95" t="str">
            <v>04301-OVALLE</v>
          </cell>
          <cell r="I95">
            <v>35</v>
          </cell>
          <cell r="J95">
            <v>50</v>
          </cell>
          <cell r="K95">
            <v>85</v>
          </cell>
        </row>
        <row r="96">
          <cell r="H96" t="str">
            <v>105315-CES. RURAL C. DE TAMAYA</v>
          </cell>
          <cell r="I96">
            <v>5</v>
          </cell>
          <cell r="J96">
            <v>18</v>
          </cell>
          <cell r="K96">
            <v>23</v>
          </cell>
        </row>
        <row r="97">
          <cell r="H97" t="str">
            <v>105317-CES. JORGE JORDAN D.</v>
          </cell>
          <cell r="I97">
            <v>4</v>
          </cell>
          <cell r="J97">
            <v>4</v>
          </cell>
          <cell r="K97">
            <v>8</v>
          </cell>
        </row>
        <row r="98">
          <cell r="H98" t="str">
            <v>105322-CES. MARCOS MACUADA</v>
          </cell>
          <cell r="I98">
            <v>16</v>
          </cell>
          <cell r="J98">
            <v>14</v>
          </cell>
          <cell r="K98">
            <v>30</v>
          </cell>
        </row>
        <row r="99">
          <cell r="H99" t="str">
            <v>105324-CES. SOTAQUI</v>
          </cell>
          <cell r="I99">
            <v>2</v>
          </cell>
          <cell r="J99">
            <v>3</v>
          </cell>
          <cell r="K99">
            <v>5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  <cell r="K100">
            <v>2</v>
          </cell>
        </row>
        <row r="101">
          <cell r="H101" t="str">
            <v>105417-P.S.R. ALCONES BAJOS</v>
          </cell>
          <cell r="I101"/>
          <cell r="J101">
            <v>0</v>
          </cell>
          <cell r="K101">
            <v>0</v>
          </cell>
        </row>
        <row r="102">
          <cell r="H102" t="str">
            <v>105437-P.S.R. CHALINGA</v>
          </cell>
          <cell r="I102"/>
          <cell r="J102">
            <v>1</v>
          </cell>
          <cell r="K102">
            <v>1</v>
          </cell>
        </row>
        <row r="103">
          <cell r="H103" t="str">
            <v>105507-P.S.R. HUAMALATA</v>
          </cell>
          <cell r="I103">
            <v>1</v>
          </cell>
          <cell r="J103">
            <v>0</v>
          </cell>
          <cell r="K103">
            <v>1</v>
          </cell>
        </row>
        <row r="104">
          <cell r="H104" t="str">
            <v>105510-P.S.R. RECOLETA</v>
          </cell>
          <cell r="I104">
            <v>1</v>
          </cell>
          <cell r="J104">
            <v>1</v>
          </cell>
          <cell r="K104">
            <v>2</v>
          </cell>
        </row>
        <row r="105">
          <cell r="H105" t="str">
            <v>105722-CECOF SAN JOSE DE LA DEHESA</v>
          </cell>
          <cell r="I105">
            <v>5</v>
          </cell>
          <cell r="J105">
            <v>5</v>
          </cell>
          <cell r="K105">
            <v>10</v>
          </cell>
        </row>
        <row r="106">
          <cell r="H106" t="str">
            <v>105723-CECOF LIMARI</v>
          </cell>
          <cell r="I106"/>
          <cell r="J106">
            <v>1</v>
          </cell>
          <cell r="K106">
            <v>1</v>
          </cell>
        </row>
        <row r="107">
          <cell r="H107" t="str">
            <v>200258-CECOF LOS COPIHUES</v>
          </cell>
          <cell r="I107"/>
          <cell r="J107">
            <v>2</v>
          </cell>
          <cell r="K107">
            <v>2</v>
          </cell>
        </row>
        <row r="108">
          <cell r="H108" t="str">
            <v>04302-COMBARBALÁ</v>
          </cell>
          <cell r="I108">
            <v>57</v>
          </cell>
          <cell r="J108">
            <v>54</v>
          </cell>
          <cell r="K108">
            <v>111</v>
          </cell>
        </row>
        <row r="109">
          <cell r="H109" t="str">
            <v>105105-HOSPITAL COMBARBALA</v>
          </cell>
          <cell r="I109">
            <v>16</v>
          </cell>
          <cell r="J109">
            <v>14</v>
          </cell>
          <cell r="K109">
            <v>30</v>
          </cell>
        </row>
        <row r="110">
          <cell r="H110" t="str">
            <v>105433-P.S.R. SAN LORENZO</v>
          </cell>
          <cell r="I110">
            <v>1</v>
          </cell>
          <cell r="J110">
            <v>1</v>
          </cell>
          <cell r="K110">
            <v>2</v>
          </cell>
        </row>
        <row r="111">
          <cell r="H111" t="str">
            <v>105434-P.S.R. SAN MARCOS</v>
          </cell>
          <cell r="I111">
            <v>3</v>
          </cell>
          <cell r="J111">
            <v>3</v>
          </cell>
          <cell r="K111">
            <v>6</v>
          </cell>
        </row>
        <row r="112">
          <cell r="H112" t="str">
            <v>105441-P.S.R. MANQUEHUA</v>
          </cell>
          <cell r="I112">
            <v>2</v>
          </cell>
          <cell r="J112">
            <v>3</v>
          </cell>
          <cell r="K112">
            <v>5</v>
          </cell>
        </row>
        <row r="113">
          <cell r="H113" t="str">
            <v xml:space="preserve">105459-P.S.R. BARRANCAS                </v>
          </cell>
          <cell r="I113">
            <v>8</v>
          </cell>
          <cell r="J113">
            <v>8</v>
          </cell>
          <cell r="K113">
            <v>16</v>
          </cell>
        </row>
        <row r="114">
          <cell r="H114" t="str">
            <v>105460-P.S.R. COGOTI 18</v>
          </cell>
          <cell r="I114">
            <v>5</v>
          </cell>
          <cell r="J114">
            <v>5</v>
          </cell>
          <cell r="K114">
            <v>10</v>
          </cell>
        </row>
        <row r="115">
          <cell r="H115" t="str">
            <v>105461-P.S.R. EL HUACHO</v>
          </cell>
          <cell r="I115">
            <v>2</v>
          </cell>
          <cell r="J115">
            <v>2</v>
          </cell>
          <cell r="K115">
            <v>4</v>
          </cell>
        </row>
        <row r="116">
          <cell r="H116" t="str">
            <v>105462-P.S.R. EL SAUCE</v>
          </cell>
          <cell r="I116">
            <v>4</v>
          </cell>
          <cell r="J116">
            <v>4</v>
          </cell>
          <cell r="K116">
            <v>8</v>
          </cell>
        </row>
        <row r="117">
          <cell r="H117" t="str">
            <v>105463-P.S.R. QUILITAPIA</v>
          </cell>
          <cell r="I117">
            <v>5</v>
          </cell>
          <cell r="J117">
            <v>6</v>
          </cell>
          <cell r="K117">
            <v>11</v>
          </cell>
        </row>
        <row r="118">
          <cell r="H118" t="str">
            <v>105464-P.S.R. LA LIGUA</v>
          </cell>
          <cell r="I118">
            <v>5</v>
          </cell>
          <cell r="J118">
            <v>4</v>
          </cell>
          <cell r="K118">
            <v>9</v>
          </cell>
        </row>
        <row r="119">
          <cell r="H119" t="str">
            <v>105465-P.S.R. RAMADILLA</v>
          </cell>
          <cell r="I119">
            <v>2</v>
          </cell>
          <cell r="J119">
            <v>1</v>
          </cell>
          <cell r="K119">
            <v>3</v>
          </cell>
        </row>
        <row r="120">
          <cell r="H120" t="str">
            <v>105466-P.S.R. VALLE HERMOSO</v>
          </cell>
          <cell r="I120">
            <v>3</v>
          </cell>
          <cell r="J120">
            <v>2</v>
          </cell>
          <cell r="K120">
            <v>5</v>
          </cell>
        </row>
        <row r="121">
          <cell r="H121" t="str">
            <v>105490-P.S.R. EL DURAZNO</v>
          </cell>
          <cell r="I121">
            <v>1</v>
          </cell>
          <cell r="J121">
            <v>1</v>
          </cell>
          <cell r="K121">
            <v>2</v>
          </cell>
        </row>
        <row r="122">
          <cell r="H122" t="str">
            <v>04304-MONTE PATRIA</v>
          </cell>
          <cell r="I122">
            <v>28</v>
          </cell>
          <cell r="J122">
            <v>32</v>
          </cell>
          <cell r="K122">
            <v>60</v>
          </cell>
        </row>
        <row r="123">
          <cell r="H123" t="str">
            <v>105307-CES. RURAL MONTE PATRIA</v>
          </cell>
          <cell r="I123">
            <v>11</v>
          </cell>
          <cell r="J123">
            <v>11</v>
          </cell>
          <cell r="K123">
            <v>22</v>
          </cell>
        </row>
        <row r="124">
          <cell r="H124" t="str">
            <v>105311-CES. RURAL CHAÑARAL ALTO</v>
          </cell>
          <cell r="I124">
            <v>4</v>
          </cell>
          <cell r="J124">
            <v>3</v>
          </cell>
          <cell r="K124">
            <v>7</v>
          </cell>
        </row>
        <row r="125">
          <cell r="H125" t="str">
            <v>105312-CES. RURAL CAREN</v>
          </cell>
          <cell r="I125">
            <v>2</v>
          </cell>
          <cell r="J125">
            <v>4</v>
          </cell>
          <cell r="K125">
            <v>6</v>
          </cell>
        </row>
        <row r="126">
          <cell r="H126" t="str">
            <v>105318-CES. RURAL EL PALQUI</v>
          </cell>
          <cell r="I126">
            <v>8</v>
          </cell>
          <cell r="J126">
            <v>8</v>
          </cell>
          <cell r="K126">
            <v>16</v>
          </cell>
        </row>
        <row r="127">
          <cell r="H127" t="str">
            <v>105428-P.S.R. HUATULAME</v>
          </cell>
          <cell r="I127">
            <v>0</v>
          </cell>
          <cell r="J127">
            <v>3</v>
          </cell>
          <cell r="K127">
            <v>3</v>
          </cell>
        </row>
        <row r="128">
          <cell r="H128" t="str">
            <v>105435-P.S.R. TULAHUEN</v>
          </cell>
          <cell r="I128">
            <v>3</v>
          </cell>
          <cell r="J128">
            <v>3</v>
          </cell>
          <cell r="K128">
            <v>6</v>
          </cell>
        </row>
        <row r="129">
          <cell r="H129" t="str">
            <v>04304-PUNITAQUI</v>
          </cell>
          <cell r="I129">
            <v>43</v>
          </cell>
          <cell r="J129">
            <v>54</v>
          </cell>
          <cell r="K129">
            <v>97</v>
          </cell>
        </row>
        <row r="130">
          <cell r="H130" t="str">
            <v>105308-CES. RURAL PUNITAQUI</v>
          </cell>
          <cell r="I130">
            <v>36</v>
          </cell>
          <cell r="J130">
            <v>49</v>
          </cell>
          <cell r="K130">
            <v>85</v>
          </cell>
        </row>
        <row r="131">
          <cell r="H131" t="str">
            <v>105440-P.S.R. DIVISADERO</v>
          </cell>
          <cell r="I131">
            <v>7</v>
          </cell>
          <cell r="J131">
            <v>5</v>
          </cell>
          <cell r="K131">
            <v>12</v>
          </cell>
        </row>
        <row r="132">
          <cell r="H132" t="str">
            <v>04305-RIO HURTADO</v>
          </cell>
          <cell r="I132">
            <v>32</v>
          </cell>
          <cell r="J132">
            <v>19</v>
          </cell>
          <cell r="K132">
            <v>51</v>
          </cell>
        </row>
        <row r="133">
          <cell r="H133" t="str">
            <v>105310-CES. RURAL PICHASCA</v>
          </cell>
          <cell r="I133">
            <v>16</v>
          </cell>
          <cell r="J133">
            <v>17</v>
          </cell>
          <cell r="K133">
            <v>33</v>
          </cell>
        </row>
        <row r="134">
          <cell r="H134" t="str">
            <v>105410-P.S.R. HURTADO</v>
          </cell>
          <cell r="I134"/>
          <cell r="J134">
            <v>2</v>
          </cell>
          <cell r="K134">
            <v>2</v>
          </cell>
        </row>
        <row r="135">
          <cell r="H135" t="str">
            <v>105414-P.S.R. SERON</v>
          </cell>
          <cell r="I135">
            <v>16</v>
          </cell>
          <cell r="J135"/>
          <cell r="K135">
            <v>16</v>
          </cell>
        </row>
        <row r="136">
          <cell r="H136" t="str">
            <v>Total general</v>
          </cell>
          <cell r="I136">
            <v>553</v>
          </cell>
          <cell r="J136">
            <v>785</v>
          </cell>
          <cell r="K136">
            <v>1338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204</v>
          </cell>
          <cell r="J5">
            <v>123</v>
          </cell>
          <cell r="K5">
            <v>231</v>
          </cell>
          <cell r="L5">
            <v>154</v>
          </cell>
          <cell r="M5">
            <v>169</v>
          </cell>
          <cell r="N5">
            <v>145</v>
          </cell>
          <cell r="O5">
            <v>162</v>
          </cell>
          <cell r="P5">
            <v>148</v>
          </cell>
          <cell r="Q5">
            <v>161</v>
          </cell>
          <cell r="R5">
            <v>184</v>
          </cell>
          <cell r="S5">
            <v>148</v>
          </cell>
          <cell r="T5">
            <v>127</v>
          </cell>
          <cell r="U5">
            <v>1956</v>
          </cell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13</v>
          </cell>
          <cell r="P6">
            <v>25</v>
          </cell>
          <cell r="Q6">
            <v>27</v>
          </cell>
          <cell r="R6">
            <v>22</v>
          </cell>
          <cell r="S6">
            <v>13</v>
          </cell>
          <cell r="T6">
            <v>24</v>
          </cell>
          <cell r="U6">
            <v>275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26</v>
          </cell>
          <cell r="P7">
            <v>12</v>
          </cell>
          <cell r="Q7">
            <v>26</v>
          </cell>
          <cell r="R7">
            <v>26</v>
          </cell>
          <cell r="S7">
            <v>28</v>
          </cell>
          <cell r="T7">
            <v>16</v>
          </cell>
          <cell r="U7">
            <v>271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34</v>
          </cell>
          <cell r="P8">
            <v>26</v>
          </cell>
          <cell r="Q8">
            <v>31</v>
          </cell>
          <cell r="R8">
            <v>35</v>
          </cell>
          <cell r="S8">
            <v>27</v>
          </cell>
          <cell r="T8">
            <v>22</v>
          </cell>
          <cell r="U8">
            <v>336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29</v>
          </cell>
          <cell r="P9">
            <v>28</v>
          </cell>
          <cell r="Q9">
            <v>26</v>
          </cell>
          <cell r="R9">
            <v>33</v>
          </cell>
          <cell r="S9">
            <v>17</v>
          </cell>
          <cell r="T9">
            <v>13</v>
          </cell>
          <cell r="U9">
            <v>348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22</v>
          </cell>
          <cell r="P10">
            <v>24</v>
          </cell>
          <cell r="Q10">
            <v>19</v>
          </cell>
          <cell r="R10">
            <v>23</v>
          </cell>
          <cell r="S10">
            <v>35</v>
          </cell>
          <cell r="T10">
            <v>20</v>
          </cell>
          <cell r="U10">
            <v>294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30</v>
          </cell>
          <cell r="P11">
            <v>27</v>
          </cell>
          <cell r="Q11">
            <v>26</v>
          </cell>
          <cell r="R11">
            <v>30</v>
          </cell>
          <cell r="S11">
            <v>17</v>
          </cell>
          <cell r="T11">
            <v>27</v>
          </cell>
          <cell r="U11">
            <v>323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/>
          <cell r="N12">
            <v>1</v>
          </cell>
          <cell r="O12">
            <v>4</v>
          </cell>
          <cell r="P12">
            <v>4</v>
          </cell>
          <cell r="Q12"/>
          <cell r="R12">
            <v>3</v>
          </cell>
          <cell r="S12">
            <v>1</v>
          </cell>
          <cell r="T12">
            <v>1</v>
          </cell>
          <cell r="U12">
            <v>22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/>
          <cell r="R13"/>
          <cell r="S13">
            <v>1</v>
          </cell>
          <cell r="T13">
            <v>1</v>
          </cell>
          <cell r="U13">
            <v>5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/>
          <cell r="R14"/>
          <cell r="S14">
            <v>1</v>
          </cell>
          <cell r="T14">
            <v>1</v>
          </cell>
          <cell r="U14">
            <v>10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/>
          <cell r="R15">
            <v>1</v>
          </cell>
          <cell r="S15"/>
          <cell r="T15">
            <v>1</v>
          </cell>
          <cell r="U15">
            <v>4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/>
          <cell r="R16">
            <v>5</v>
          </cell>
          <cell r="S16"/>
          <cell r="T16"/>
          <cell r="U16">
            <v>21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4</v>
          </cell>
          <cell r="R17">
            <v>2</v>
          </cell>
          <cell r="S17">
            <v>2</v>
          </cell>
          <cell r="T17"/>
          <cell r="U17">
            <v>16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2</v>
          </cell>
          <cell r="R18">
            <v>4</v>
          </cell>
          <cell r="S18">
            <v>3</v>
          </cell>
          <cell r="T18">
            <v>1</v>
          </cell>
          <cell r="U18">
            <v>28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3</v>
          </cell>
          <cell r="T19"/>
          <cell r="U19">
            <v>3</v>
          </cell>
        </row>
        <row r="20">
          <cell r="H20" t="str">
            <v>04102-COQUIMBO</v>
          </cell>
          <cell r="I20">
            <v>201</v>
          </cell>
          <cell r="J20">
            <v>141</v>
          </cell>
          <cell r="K20">
            <v>215</v>
          </cell>
          <cell r="L20">
            <v>122</v>
          </cell>
          <cell r="M20">
            <v>199</v>
          </cell>
          <cell r="N20">
            <v>175</v>
          </cell>
          <cell r="O20">
            <v>201</v>
          </cell>
          <cell r="P20">
            <v>162</v>
          </cell>
          <cell r="Q20">
            <v>150</v>
          </cell>
          <cell r="R20">
            <v>181</v>
          </cell>
          <cell r="S20">
            <v>133</v>
          </cell>
          <cell r="T20">
            <v>124</v>
          </cell>
          <cell r="U20">
            <v>2004</v>
          </cell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25</v>
          </cell>
          <cell r="P21">
            <v>17</v>
          </cell>
          <cell r="Q21">
            <v>21</v>
          </cell>
          <cell r="R21">
            <v>35</v>
          </cell>
          <cell r="S21">
            <v>17</v>
          </cell>
          <cell r="T21">
            <v>14</v>
          </cell>
          <cell r="U21">
            <v>264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32</v>
          </cell>
          <cell r="P22">
            <v>8</v>
          </cell>
          <cell r="Q22">
            <v>23</v>
          </cell>
          <cell r="R22">
            <v>30</v>
          </cell>
          <cell r="S22">
            <v>20</v>
          </cell>
          <cell r="T22">
            <v>16</v>
          </cell>
          <cell r="U22">
            <v>325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62</v>
          </cell>
          <cell r="P23">
            <v>59</v>
          </cell>
          <cell r="Q23">
            <v>38</v>
          </cell>
          <cell r="R23">
            <v>46</v>
          </cell>
          <cell r="S23">
            <v>40</v>
          </cell>
          <cell r="T23">
            <v>38</v>
          </cell>
          <cell r="U23">
            <v>586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</v>
          </cell>
          <cell r="P24">
            <v>10</v>
          </cell>
          <cell r="Q24">
            <v>9</v>
          </cell>
          <cell r="R24">
            <v>5</v>
          </cell>
          <cell r="S24">
            <v>4</v>
          </cell>
          <cell r="T24">
            <v>9</v>
          </cell>
          <cell r="U24">
            <v>82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51</v>
          </cell>
          <cell r="P25">
            <v>44</v>
          </cell>
          <cell r="Q25">
            <v>43</v>
          </cell>
          <cell r="R25">
            <v>52</v>
          </cell>
          <cell r="S25">
            <v>31</v>
          </cell>
          <cell r="T25">
            <v>32</v>
          </cell>
          <cell r="U25">
            <v>532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2</v>
          </cell>
          <cell r="L26"/>
          <cell r="M26"/>
          <cell r="N26">
            <v>1</v>
          </cell>
          <cell r="O26">
            <v>2</v>
          </cell>
          <cell r="P26">
            <v>7</v>
          </cell>
          <cell r="Q26"/>
          <cell r="R26"/>
          <cell r="S26"/>
          <cell r="T26">
            <v>2</v>
          </cell>
          <cell r="U26">
            <v>16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11</v>
          </cell>
          <cell r="P27">
            <v>9</v>
          </cell>
          <cell r="Q27">
            <v>11</v>
          </cell>
          <cell r="R27">
            <v>6</v>
          </cell>
          <cell r="S27">
            <v>5</v>
          </cell>
          <cell r="T27">
            <v>7</v>
          </cell>
          <cell r="U27">
            <v>83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1</v>
          </cell>
          <cell r="R28"/>
          <cell r="S28">
            <v>1</v>
          </cell>
          <cell r="T28">
            <v>1</v>
          </cell>
          <cell r="U28">
            <v>6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7</v>
          </cell>
          <cell r="P29">
            <v>5</v>
          </cell>
          <cell r="Q29">
            <v>2</v>
          </cell>
          <cell r="R29">
            <v>4</v>
          </cell>
          <cell r="S29">
            <v>7</v>
          </cell>
          <cell r="T29">
            <v>2</v>
          </cell>
          <cell r="U29">
            <v>53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7</v>
          </cell>
          <cell r="P30">
            <v>2</v>
          </cell>
          <cell r="Q30">
            <v>2</v>
          </cell>
          <cell r="R30">
            <v>3</v>
          </cell>
          <cell r="S30">
            <v>8</v>
          </cell>
          <cell r="T30">
            <v>3</v>
          </cell>
          <cell r="U30">
            <v>57</v>
          </cell>
        </row>
        <row r="31">
          <cell r="H31" t="str">
            <v>04103-ANDACOLLO</v>
          </cell>
          <cell r="I31">
            <v>6</v>
          </cell>
          <cell r="J31">
            <v>3</v>
          </cell>
          <cell r="K31">
            <v>9</v>
          </cell>
          <cell r="L31">
            <v>9</v>
          </cell>
          <cell r="M31">
            <v>16</v>
          </cell>
          <cell r="N31">
            <v>4</v>
          </cell>
          <cell r="O31">
            <v>10</v>
          </cell>
          <cell r="P31">
            <v>6</v>
          </cell>
          <cell r="Q31">
            <v>2</v>
          </cell>
          <cell r="R31">
            <v>6</v>
          </cell>
          <cell r="S31">
            <v>9</v>
          </cell>
          <cell r="T31">
            <v>8</v>
          </cell>
          <cell r="U31">
            <v>88</v>
          </cell>
        </row>
        <row r="32">
          <cell r="H32" t="str">
            <v>105106-HOSPITAL ANDACOLLO</v>
          </cell>
          <cell r="I32">
            <v>6</v>
          </cell>
          <cell r="J32">
            <v>3</v>
          </cell>
          <cell r="K32">
            <v>9</v>
          </cell>
          <cell r="L32">
            <v>9</v>
          </cell>
          <cell r="M32">
            <v>16</v>
          </cell>
          <cell r="N32">
            <v>4</v>
          </cell>
          <cell r="O32">
            <v>10</v>
          </cell>
          <cell r="P32">
            <v>6</v>
          </cell>
          <cell r="Q32">
            <v>2</v>
          </cell>
          <cell r="R32">
            <v>6</v>
          </cell>
          <cell r="S32">
            <v>9</v>
          </cell>
          <cell r="T32">
            <v>8</v>
          </cell>
          <cell r="U32">
            <v>88</v>
          </cell>
        </row>
        <row r="33">
          <cell r="H33" t="str">
            <v>04104-LA HIGUERA</v>
          </cell>
          <cell r="I33">
            <v>1</v>
          </cell>
          <cell r="J33">
            <v>3</v>
          </cell>
          <cell r="K33">
            <v>5</v>
          </cell>
          <cell r="L33">
            <v>1</v>
          </cell>
          <cell r="M33">
            <v>3</v>
          </cell>
          <cell r="N33">
            <v>6</v>
          </cell>
          <cell r="O33">
            <v>2</v>
          </cell>
          <cell r="P33">
            <v>1</v>
          </cell>
          <cell r="Q33">
            <v>4</v>
          </cell>
          <cell r="R33">
            <v>4</v>
          </cell>
          <cell r="S33">
            <v>8</v>
          </cell>
          <cell r="T33">
            <v>2</v>
          </cell>
          <cell r="U33">
            <v>40</v>
          </cell>
        </row>
        <row r="34">
          <cell r="H34" t="str">
            <v>105314-CES. LA HIGUERA</v>
          </cell>
          <cell r="I34"/>
          <cell r="J34"/>
          <cell r="K34">
            <v>2</v>
          </cell>
          <cell r="L34"/>
          <cell r="M34">
            <v>1</v>
          </cell>
          <cell r="N34">
            <v>1</v>
          </cell>
          <cell r="O34">
            <v>1</v>
          </cell>
          <cell r="P34">
            <v>1</v>
          </cell>
          <cell r="Q34">
            <v>3</v>
          </cell>
          <cell r="R34">
            <v>1</v>
          </cell>
          <cell r="S34">
            <v>2</v>
          </cell>
          <cell r="T34">
            <v>1</v>
          </cell>
          <cell r="U34">
            <v>13</v>
          </cell>
        </row>
        <row r="35">
          <cell r="H35" t="str">
            <v xml:space="preserve">105500-P.S.R. CALETA HORNOS        </v>
          </cell>
          <cell r="I35"/>
          <cell r="J35"/>
          <cell r="K35">
            <v>2</v>
          </cell>
          <cell r="L35"/>
          <cell r="M35">
            <v>2</v>
          </cell>
          <cell r="N35">
            <v>2</v>
          </cell>
          <cell r="O35"/>
          <cell r="P35"/>
          <cell r="Q35"/>
          <cell r="R35">
            <v>2</v>
          </cell>
          <cell r="S35">
            <v>1</v>
          </cell>
          <cell r="T35"/>
          <cell r="U35">
            <v>9</v>
          </cell>
        </row>
        <row r="36">
          <cell r="H36" t="str">
            <v>105505-P.S.R. LOS CHOROS</v>
          </cell>
          <cell r="I36"/>
          <cell r="J36">
            <v>1</v>
          </cell>
          <cell r="K36"/>
          <cell r="L36"/>
          <cell r="M36"/>
          <cell r="N36">
            <v>2</v>
          </cell>
          <cell r="O36"/>
          <cell r="P36"/>
          <cell r="Q36"/>
          <cell r="R36"/>
          <cell r="S36">
            <v>2</v>
          </cell>
          <cell r="T36"/>
          <cell r="U36">
            <v>5</v>
          </cell>
        </row>
        <row r="37">
          <cell r="H37" t="str">
            <v>105506-P.S.R. EL TRAPICHE</v>
          </cell>
          <cell r="I37">
            <v>1</v>
          </cell>
          <cell r="J37">
            <v>2</v>
          </cell>
          <cell r="K37">
            <v>1</v>
          </cell>
          <cell r="L37">
            <v>1</v>
          </cell>
          <cell r="M37"/>
          <cell r="N37">
            <v>1</v>
          </cell>
          <cell r="O37">
            <v>1</v>
          </cell>
          <cell r="P37"/>
          <cell r="Q37">
            <v>1</v>
          </cell>
          <cell r="R37">
            <v>1</v>
          </cell>
          <cell r="S37">
            <v>3</v>
          </cell>
          <cell r="T37">
            <v>1</v>
          </cell>
          <cell r="U37">
            <v>13</v>
          </cell>
        </row>
        <row r="38">
          <cell r="H38" t="str">
            <v>04105-PAIHUANO</v>
          </cell>
          <cell r="I38">
            <v>6</v>
          </cell>
          <cell r="J38">
            <v>4</v>
          </cell>
          <cell r="K38">
            <v>2</v>
          </cell>
          <cell r="L38">
            <v>3</v>
          </cell>
          <cell r="M38">
            <v>4</v>
          </cell>
          <cell r="N38">
            <v>3</v>
          </cell>
          <cell r="O38">
            <v>1</v>
          </cell>
          <cell r="P38">
            <v>3</v>
          </cell>
          <cell r="Q38">
            <v>2</v>
          </cell>
          <cell r="R38">
            <v>2</v>
          </cell>
          <cell r="S38">
            <v>3</v>
          </cell>
          <cell r="T38">
            <v>7</v>
          </cell>
          <cell r="U38">
            <v>40</v>
          </cell>
        </row>
        <row r="39">
          <cell r="H39" t="str">
            <v>105306-CES. PAIHUANO</v>
          </cell>
          <cell r="I39">
            <v>2</v>
          </cell>
          <cell r="J39">
            <v>2</v>
          </cell>
          <cell r="K39"/>
          <cell r="L39">
            <v>3</v>
          </cell>
          <cell r="M39">
            <v>3</v>
          </cell>
          <cell r="N39">
            <v>1</v>
          </cell>
          <cell r="O39"/>
          <cell r="P39"/>
          <cell r="Q39">
            <v>1</v>
          </cell>
          <cell r="R39">
            <v>2</v>
          </cell>
          <cell r="S39">
            <v>3</v>
          </cell>
          <cell r="T39">
            <v>5</v>
          </cell>
          <cell r="U39">
            <v>22</v>
          </cell>
        </row>
        <row r="40">
          <cell r="H40" t="str">
            <v>105475-P.S.R. HORCON</v>
          </cell>
          <cell r="I40">
            <v>1</v>
          </cell>
          <cell r="J40"/>
          <cell r="K40">
            <v>1</v>
          </cell>
          <cell r="L40"/>
          <cell r="M40"/>
          <cell r="N40">
            <v>1</v>
          </cell>
          <cell r="O40">
            <v>1</v>
          </cell>
          <cell r="P40"/>
          <cell r="Q40">
            <v>1</v>
          </cell>
          <cell r="R40"/>
          <cell r="S40"/>
          <cell r="T40">
            <v>1</v>
          </cell>
          <cell r="U40">
            <v>6</v>
          </cell>
        </row>
        <row r="41">
          <cell r="H41" t="str">
            <v>105476-P.S.R. MONTE GRANDE</v>
          </cell>
          <cell r="I41"/>
          <cell r="J41">
            <v>1</v>
          </cell>
          <cell r="K41">
            <v>1</v>
          </cell>
          <cell r="L41"/>
          <cell r="M41"/>
          <cell r="N41"/>
          <cell r="O41"/>
          <cell r="P41">
            <v>1</v>
          </cell>
          <cell r="Q41"/>
          <cell r="R41"/>
          <cell r="S41"/>
          <cell r="T41">
            <v>1</v>
          </cell>
          <cell r="U41">
            <v>4</v>
          </cell>
        </row>
        <row r="42">
          <cell r="H42" t="str">
            <v>105477-P.S.R. PISCO ELQUI</v>
          </cell>
          <cell r="I42">
            <v>3</v>
          </cell>
          <cell r="J42">
            <v>1</v>
          </cell>
          <cell r="K42"/>
          <cell r="L42"/>
          <cell r="M42">
            <v>1</v>
          </cell>
          <cell r="N42">
            <v>1</v>
          </cell>
          <cell r="O42"/>
          <cell r="P42">
            <v>2</v>
          </cell>
          <cell r="Q42"/>
          <cell r="R42"/>
          <cell r="S42"/>
          <cell r="T42"/>
          <cell r="U42">
            <v>8</v>
          </cell>
        </row>
        <row r="43">
          <cell r="H43" t="str">
            <v>04106-VICUÑA</v>
          </cell>
          <cell r="I43">
            <v>26</v>
          </cell>
          <cell r="J43">
            <v>15</v>
          </cell>
          <cell r="K43">
            <v>35</v>
          </cell>
          <cell r="L43">
            <v>13</v>
          </cell>
          <cell r="M43">
            <v>15</v>
          </cell>
          <cell r="N43">
            <v>18</v>
          </cell>
          <cell r="O43">
            <v>15</v>
          </cell>
          <cell r="P43">
            <v>21</v>
          </cell>
          <cell r="Q43">
            <v>17</v>
          </cell>
          <cell r="R43">
            <v>13</v>
          </cell>
          <cell r="S43">
            <v>14</v>
          </cell>
          <cell r="T43">
            <v>17</v>
          </cell>
          <cell r="U43">
            <v>219</v>
          </cell>
        </row>
        <row r="44">
          <cell r="H44" t="str">
            <v>105107-HOSPITAL VICUÑA</v>
          </cell>
          <cell r="I44">
            <v>14</v>
          </cell>
          <cell r="J44">
            <v>7</v>
          </cell>
          <cell r="K44">
            <v>28</v>
          </cell>
          <cell r="L44">
            <v>6</v>
          </cell>
          <cell r="M44">
            <v>10</v>
          </cell>
          <cell r="N44">
            <v>8</v>
          </cell>
          <cell r="O44">
            <v>11</v>
          </cell>
          <cell r="P44">
            <v>15</v>
          </cell>
          <cell r="Q44">
            <v>8</v>
          </cell>
          <cell r="R44">
            <v>8</v>
          </cell>
          <cell r="S44">
            <v>6</v>
          </cell>
          <cell r="T44">
            <v>9</v>
          </cell>
          <cell r="U44">
            <v>130</v>
          </cell>
        </row>
        <row r="45">
          <cell r="H45" t="str">
            <v>105467-P.S.R. DIAGUITAS</v>
          </cell>
          <cell r="I45">
            <v>1</v>
          </cell>
          <cell r="J45">
            <v>2</v>
          </cell>
          <cell r="K45"/>
          <cell r="L45">
            <v>1</v>
          </cell>
          <cell r="M45">
            <v>3</v>
          </cell>
          <cell r="N45"/>
          <cell r="O45">
            <v>1</v>
          </cell>
          <cell r="P45"/>
          <cell r="Q45"/>
          <cell r="R45"/>
          <cell r="S45"/>
          <cell r="T45"/>
          <cell r="U45">
            <v>8</v>
          </cell>
        </row>
        <row r="46">
          <cell r="H46" t="str">
            <v>105468-P.S.R. EL MOLLE</v>
          </cell>
          <cell r="I46">
            <v>1</v>
          </cell>
          <cell r="J46"/>
          <cell r="K46">
            <v>1</v>
          </cell>
          <cell r="L46"/>
          <cell r="M46"/>
          <cell r="N46"/>
          <cell r="O46"/>
          <cell r="P46">
            <v>1</v>
          </cell>
          <cell r="Q46">
            <v>1</v>
          </cell>
          <cell r="R46">
            <v>1</v>
          </cell>
          <cell r="S46"/>
          <cell r="T46"/>
          <cell r="U46">
            <v>5</v>
          </cell>
        </row>
        <row r="47">
          <cell r="H47" t="str">
            <v>105469-P.S.R. EL TAMBO</v>
          </cell>
          <cell r="I47">
            <v>2</v>
          </cell>
          <cell r="J47">
            <v>3</v>
          </cell>
          <cell r="K47"/>
          <cell r="L47">
            <v>1</v>
          </cell>
          <cell r="M47">
            <v>1</v>
          </cell>
          <cell r="N47"/>
          <cell r="O47">
            <v>1</v>
          </cell>
          <cell r="P47"/>
          <cell r="Q47">
            <v>1</v>
          </cell>
          <cell r="R47">
            <v>2</v>
          </cell>
          <cell r="S47">
            <v>2</v>
          </cell>
          <cell r="T47">
            <v>2</v>
          </cell>
          <cell r="U47">
            <v>15</v>
          </cell>
        </row>
        <row r="48">
          <cell r="H48" t="str">
            <v>105471-P.S.R. PERALILLO</v>
          </cell>
          <cell r="I48"/>
          <cell r="J48"/>
          <cell r="K48">
            <v>2</v>
          </cell>
          <cell r="L48">
            <v>2</v>
          </cell>
          <cell r="M48"/>
          <cell r="N48">
            <v>2</v>
          </cell>
          <cell r="O48">
            <v>2</v>
          </cell>
          <cell r="P48">
            <v>1</v>
          </cell>
          <cell r="Q48">
            <v>2</v>
          </cell>
          <cell r="R48"/>
          <cell r="S48"/>
          <cell r="T48">
            <v>1</v>
          </cell>
          <cell r="U48">
            <v>12</v>
          </cell>
        </row>
        <row r="49">
          <cell r="H49" t="str">
            <v>105472-P.S.R. RIVADAVIA</v>
          </cell>
          <cell r="I49">
            <v>2</v>
          </cell>
          <cell r="J49">
            <v>1</v>
          </cell>
          <cell r="K49">
            <v>2</v>
          </cell>
          <cell r="L49"/>
          <cell r="M49"/>
          <cell r="N49">
            <v>1</v>
          </cell>
          <cell r="O49"/>
          <cell r="P49">
            <v>1</v>
          </cell>
          <cell r="Q49">
            <v>2</v>
          </cell>
          <cell r="R49">
            <v>1</v>
          </cell>
          <cell r="S49"/>
          <cell r="T49"/>
          <cell r="U49">
            <v>10</v>
          </cell>
        </row>
        <row r="50">
          <cell r="H50" t="str">
            <v>105473-P.S.R. TALCUNA</v>
          </cell>
          <cell r="I50">
            <v>2</v>
          </cell>
          <cell r="J50">
            <v>1</v>
          </cell>
          <cell r="K50"/>
          <cell r="L50">
            <v>1</v>
          </cell>
          <cell r="M50"/>
          <cell r="N50">
            <v>1</v>
          </cell>
          <cell r="O50"/>
          <cell r="P50">
            <v>1</v>
          </cell>
          <cell r="Q50">
            <v>1</v>
          </cell>
          <cell r="R50">
            <v>1</v>
          </cell>
          <cell r="S50">
            <v>2</v>
          </cell>
          <cell r="T50">
            <v>3</v>
          </cell>
          <cell r="U50">
            <v>13</v>
          </cell>
        </row>
        <row r="51">
          <cell r="H51" t="str">
            <v>105474-P.S.R. CHAPILCA</v>
          </cell>
          <cell r="I51">
            <v>1</v>
          </cell>
          <cell r="J51"/>
          <cell r="K51"/>
          <cell r="L51"/>
          <cell r="M51"/>
          <cell r="N51">
            <v>2</v>
          </cell>
          <cell r="O51"/>
          <cell r="P51"/>
          <cell r="Q51"/>
          <cell r="R51"/>
          <cell r="S51">
            <v>1</v>
          </cell>
          <cell r="T51"/>
          <cell r="U51">
            <v>4</v>
          </cell>
        </row>
        <row r="52">
          <cell r="H52" t="str">
            <v>105502-P.S.R. CALINGASTA</v>
          </cell>
          <cell r="I52">
            <v>3</v>
          </cell>
          <cell r="J52">
            <v>1</v>
          </cell>
          <cell r="K52">
            <v>2</v>
          </cell>
          <cell r="L52">
            <v>2</v>
          </cell>
          <cell r="M52">
            <v>1</v>
          </cell>
          <cell r="N52">
            <v>4</v>
          </cell>
          <cell r="O52"/>
          <cell r="P52">
            <v>2</v>
          </cell>
          <cell r="Q52">
            <v>2</v>
          </cell>
          <cell r="R52"/>
          <cell r="S52">
            <v>3</v>
          </cell>
          <cell r="T52">
            <v>2</v>
          </cell>
          <cell r="U52">
            <v>22</v>
          </cell>
        </row>
        <row r="53">
          <cell r="H53" t="str">
            <v>04201-ILLAPEL</v>
          </cell>
          <cell r="I53">
            <v>15</v>
          </cell>
          <cell r="J53">
            <v>22</v>
          </cell>
          <cell r="K53">
            <v>32</v>
          </cell>
          <cell r="L53">
            <v>16</v>
          </cell>
          <cell r="M53">
            <v>10</v>
          </cell>
          <cell r="N53">
            <v>21</v>
          </cell>
          <cell r="O53">
            <v>25</v>
          </cell>
          <cell r="P53">
            <v>18</v>
          </cell>
          <cell r="Q53">
            <v>31</v>
          </cell>
          <cell r="R53">
            <v>17</v>
          </cell>
          <cell r="S53">
            <v>17</v>
          </cell>
          <cell r="T53">
            <v>24</v>
          </cell>
          <cell r="U53">
            <v>248</v>
          </cell>
        </row>
        <row r="54">
          <cell r="H54" t="str">
            <v>105103-HOSPITAL ILLAPEL</v>
          </cell>
          <cell r="I54">
            <v>5</v>
          </cell>
          <cell r="J54">
            <v>13</v>
          </cell>
          <cell r="K54">
            <v>14</v>
          </cell>
          <cell r="L54">
            <v>9</v>
          </cell>
          <cell r="M54">
            <v>9</v>
          </cell>
          <cell r="N54">
            <v>14</v>
          </cell>
          <cell r="O54">
            <v>14</v>
          </cell>
          <cell r="P54">
            <v>13</v>
          </cell>
          <cell r="Q54">
            <v>13</v>
          </cell>
          <cell r="R54">
            <v>9</v>
          </cell>
          <cell r="S54">
            <v>9</v>
          </cell>
          <cell r="T54">
            <v>7</v>
          </cell>
          <cell r="U54">
            <v>129</v>
          </cell>
        </row>
        <row r="55">
          <cell r="H55" t="str">
            <v>105326-CESFAM SAN RAFAEL</v>
          </cell>
          <cell r="I55"/>
          <cell r="J55">
            <v>5</v>
          </cell>
          <cell r="K55">
            <v>14</v>
          </cell>
          <cell r="L55">
            <v>4</v>
          </cell>
          <cell r="M55"/>
          <cell r="N55">
            <v>1</v>
          </cell>
          <cell r="O55">
            <v>9</v>
          </cell>
          <cell r="P55"/>
          <cell r="Q55">
            <v>13</v>
          </cell>
          <cell r="R55">
            <v>6</v>
          </cell>
          <cell r="S55">
            <v>4</v>
          </cell>
          <cell r="T55">
            <v>12</v>
          </cell>
          <cell r="U55">
            <v>68</v>
          </cell>
        </row>
        <row r="56">
          <cell r="H56" t="str">
            <v xml:space="preserve">105443-P.S.R. CARCAMO                   </v>
          </cell>
          <cell r="I56">
            <v>1</v>
          </cell>
          <cell r="J56"/>
          <cell r="K56"/>
          <cell r="L56"/>
          <cell r="M56"/>
          <cell r="N56"/>
          <cell r="O56"/>
          <cell r="P56">
            <v>1</v>
          </cell>
          <cell r="Q56">
            <v>1</v>
          </cell>
          <cell r="R56"/>
          <cell r="S56">
            <v>1</v>
          </cell>
          <cell r="T56"/>
          <cell r="U56">
            <v>4</v>
          </cell>
        </row>
        <row r="57">
          <cell r="H57" t="str">
            <v>105444-P.S.R. HUINTIL</v>
          </cell>
          <cell r="I57"/>
          <cell r="J57"/>
          <cell r="K57"/>
          <cell r="L57"/>
          <cell r="M57"/>
          <cell r="N57"/>
          <cell r="O57"/>
          <cell r="P57"/>
          <cell r="Q57">
            <v>2</v>
          </cell>
          <cell r="R57"/>
          <cell r="S57"/>
          <cell r="T57"/>
          <cell r="U57">
            <v>2</v>
          </cell>
        </row>
        <row r="58">
          <cell r="H58" t="str">
            <v>105445-P.S.R. LIMAHUIDA</v>
          </cell>
          <cell r="I58">
            <v>1</v>
          </cell>
          <cell r="J58">
            <v>1</v>
          </cell>
          <cell r="K58"/>
          <cell r="L58">
            <v>1</v>
          </cell>
          <cell r="M58">
            <v>1</v>
          </cell>
          <cell r="N58">
            <v>2</v>
          </cell>
          <cell r="O58"/>
          <cell r="P58"/>
          <cell r="Q58">
            <v>1</v>
          </cell>
          <cell r="R58"/>
          <cell r="S58"/>
          <cell r="T58"/>
          <cell r="U58">
            <v>7</v>
          </cell>
        </row>
        <row r="59">
          <cell r="H59" t="str">
            <v>105446-P.S.R. MATANCILLA</v>
          </cell>
          <cell r="I59">
            <v>1</v>
          </cell>
          <cell r="J59"/>
          <cell r="K59"/>
          <cell r="L59"/>
          <cell r="M59"/>
          <cell r="N59"/>
          <cell r="O59"/>
          <cell r="P59"/>
          <cell r="Q59"/>
          <cell r="R59"/>
          <cell r="S59"/>
          <cell r="T59">
            <v>1</v>
          </cell>
          <cell r="U59">
            <v>2</v>
          </cell>
        </row>
        <row r="60">
          <cell r="H60" t="str">
            <v>105447-P.S.R. PERALILLO</v>
          </cell>
          <cell r="I60">
            <v>1</v>
          </cell>
          <cell r="J60"/>
          <cell r="K60"/>
          <cell r="L60"/>
          <cell r="M60"/>
          <cell r="N60"/>
          <cell r="O60"/>
          <cell r="P60">
            <v>2</v>
          </cell>
          <cell r="Q60">
            <v>1</v>
          </cell>
          <cell r="R60">
            <v>1</v>
          </cell>
          <cell r="S60"/>
          <cell r="T60">
            <v>1</v>
          </cell>
          <cell r="U60">
            <v>6</v>
          </cell>
        </row>
        <row r="61">
          <cell r="H61" t="str">
            <v>105448-P.S.R. SANTA VIRGINIA</v>
          </cell>
          <cell r="I61">
            <v>2</v>
          </cell>
          <cell r="J61"/>
          <cell r="K61"/>
          <cell r="L61"/>
          <cell r="M61"/>
          <cell r="N61"/>
          <cell r="O61"/>
          <cell r="P61"/>
          <cell r="Q61"/>
          <cell r="R61"/>
          <cell r="S61"/>
          <cell r="T61">
            <v>1</v>
          </cell>
          <cell r="U61">
            <v>3</v>
          </cell>
        </row>
        <row r="62">
          <cell r="H62" t="str">
            <v>105485-P.S.R. PLAN DE HORNOS</v>
          </cell>
          <cell r="I62"/>
          <cell r="J62"/>
          <cell r="K62"/>
          <cell r="L62"/>
          <cell r="M62"/>
          <cell r="N62"/>
          <cell r="O62">
            <v>1</v>
          </cell>
          <cell r="P62"/>
          <cell r="Q62"/>
          <cell r="R62">
            <v>1</v>
          </cell>
          <cell r="S62"/>
          <cell r="T62"/>
          <cell r="U62">
            <v>2</v>
          </cell>
        </row>
        <row r="63">
          <cell r="H63" t="str">
            <v>105486-P.S.R. TUNGA SUR</v>
          </cell>
          <cell r="I63"/>
          <cell r="J63"/>
          <cell r="K63">
            <v>1</v>
          </cell>
          <cell r="L63">
            <v>1</v>
          </cell>
          <cell r="M63"/>
          <cell r="N63"/>
          <cell r="O63"/>
          <cell r="P63"/>
          <cell r="Q63"/>
          <cell r="R63"/>
          <cell r="S63"/>
          <cell r="T63"/>
          <cell r="U63">
            <v>2</v>
          </cell>
        </row>
        <row r="64">
          <cell r="H64" t="str">
            <v>105487-P.S.R. CAÑAS UNO</v>
          </cell>
          <cell r="I64">
            <v>2</v>
          </cell>
          <cell r="J64">
            <v>3</v>
          </cell>
          <cell r="K64">
            <v>3</v>
          </cell>
          <cell r="L64"/>
          <cell r="M64"/>
          <cell r="N64">
            <v>4</v>
          </cell>
          <cell r="O64">
            <v>1</v>
          </cell>
          <cell r="P64">
            <v>2</v>
          </cell>
          <cell r="Q64"/>
          <cell r="R64"/>
          <cell r="S64">
            <v>1</v>
          </cell>
          <cell r="T64">
            <v>2</v>
          </cell>
          <cell r="U64">
            <v>18</v>
          </cell>
        </row>
        <row r="65">
          <cell r="H65" t="str">
            <v>105496-P.S.R. PINTACURA SUR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>
            <v>1</v>
          </cell>
          <cell r="T65"/>
          <cell r="U65">
            <v>1</v>
          </cell>
        </row>
        <row r="66">
          <cell r="H66" t="str">
            <v>105504-P.S.R. SOCAVON</v>
          </cell>
          <cell r="I66">
            <v>2</v>
          </cell>
          <cell r="J66"/>
          <cell r="K66"/>
          <cell r="L66">
            <v>1</v>
          </cell>
          <cell r="M66"/>
          <cell r="N66"/>
          <cell r="O66"/>
          <cell r="P66"/>
          <cell r="Q66"/>
          <cell r="R66"/>
          <cell r="S66">
            <v>1</v>
          </cell>
          <cell r="T66"/>
          <cell r="U66">
            <v>4</v>
          </cell>
        </row>
        <row r="67">
          <cell r="H67" t="str">
            <v>04202-CANELA</v>
          </cell>
          <cell r="I67">
            <v>10</v>
          </cell>
          <cell r="J67">
            <v>6</v>
          </cell>
          <cell r="K67">
            <v>5</v>
          </cell>
          <cell r="L67">
            <v>5</v>
          </cell>
          <cell r="M67">
            <v>2</v>
          </cell>
          <cell r="N67">
            <v>2</v>
          </cell>
          <cell r="O67">
            <v>6</v>
          </cell>
          <cell r="P67">
            <v>2</v>
          </cell>
          <cell r="Q67">
            <v>3</v>
          </cell>
          <cell r="R67">
            <v>7</v>
          </cell>
          <cell r="S67">
            <v>4</v>
          </cell>
          <cell r="T67">
            <v>4</v>
          </cell>
          <cell r="U67">
            <v>56</v>
          </cell>
        </row>
        <row r="68">
          <cell r="H68" t="str">
            <v>105309-CES. RURAL CANELA</v>
          </cell>
          <cell r="I68">
            <v>8</v>
          </cell>
          <cell r="J68">
            <v>5</v>
          </cell>
          <cell r="K68">
            <v>4</v>
          </cell>
          <cell r="L68">
            <v>5</v>
          </cell>
          <cell r="M68">
            <v>1</v>
          </cell>
          <cell r="N68">
            <v>2</v>
          </cell>
          <cell r="O68">
            <v>6</v>
          </cell>
          <cell r="P68">
            <v>1</v>
          </cell>
          <cell r="Q68">
            <v>3</v>
          </cell>
          <cell r="R68">
            <v>6</v>
          </cell>
          <cell r="S68">
            <v>4</v>
          </cell>
          <cell r="T68">
            <v>4</v>
          </cell>
          <cell r="U68">
            <v>49</v>
          </cell>
        </row>
        <row r="69">
          <cell r="H69" t="str">
            <v xml:space="preserve">105450-P.S.R. MINCHA NORTE            </v>
          </cell>
          <cell r="I69"/>
          <cell r="J69">
            <v>1</v>
          </cell>
          <cell r="K69"/>
          <cell r="L69"/>
          <cell r="M69"/>
          <cell r="N69"/>
          <cell r="O69"/>
          <cell r="P69"/>
          <cell r="Q69"/>
          <cell r="R69">
            <v>1</v>
          </cell>
          <cell r="S69"/>
          <cell r="T69"/>
          <cell r="U69">
            <v>2</v>
          </cell>
        </row>
        <row r="70">
          <cell r="H70" t="str">
            <v>105484-P.S.R. HUENTELAUQUEN</v>
          </cell>
          <cell r="I70">
            <v>1</v>
          </cell>
          <cell r="J70"/>
          <cell r="K70">
            <v>1</v>
          </cell>
          <cell r="L70"/>
          <cell r="M70">
            <v>1</v>
          </cell>
          <cell r="N70"/>
          <cell r="O70"/>
          <cell r="P70">
            <v>1</v>
          </cell>
          <cell r="Q70"/>
          <cell r="R70"/>
          <cell r="S70"/>
          <cell r="T70"/>
          <cell r="U70">
            <v>4</v>
          </cell>
        </row>
        <row r="71">
          <cell r="H71" t="str">
            <v>105488-P.S.R. ESPIRITU SANTO</v>
          </cell>
          <cell r="I71">
            <v>1</v>
          </cell>
          <cell r="J71"/>
          <cell r="K71"/>
          <cell r="L71"/>
          <cell r="M71"/>
          <cell r="N71"/>
          <cell r="O71"/>
          <cell r="P71"/>
          <cell r="Q71"/>
          <cell r="R71"/>
          <cell r="S71"/>
          <cell r="T71"/>
          <cell r="U71">
            <v>1</v>
          </cell>
        </row>
        <row r="72">
          <cell r="H72" t="str">
            <v>04203-LOS VILOS</v>
          </cell>
          <cell r="I72">
            <v>20</v>
          </cell>
          <cell r="J72">
            <v>21</v>
          </cell>
          <cell r="K72">
            <v>10</v>
          </cell>
          <cell r="L72">
            <v>11</v>
          </cell>
          <cell r="M72">
            <v>26</v>
          </cell>
          <cell r="N72">
            <v>22</v>
          </cell>
          <cell r="O72">
            <v>27</v>
          </cell>
          <cell r="P72">
            <v>12</v>
          </cell>
          <cell r="Q72">
            <v>5</v>
          </cell>
          <cell r="R72">
            <v>25</v>
          </cell>
          <cell r="S72">
            <v>16</v>
          </cell>
          <cell r="T72">
            <v>15</v>
          </cell>
          <cell r="U72">
            <v>210</v>
          </cell>
        </row>
        <row r="73">
          <cell r="H73" t="str">
            <v>105108-HOSPITAL LOS VILOS</v>
          </cell>
          <cell r="I73">
            <v>14</v>
          </cell>
          <cell r="J73">
            <v>17</v>
          </cell>
          <cell r="K73">
            <v>9</v>
          </cell>
          <cell r="L73">
            <v>10</v>
          </cell>
          <cell r="M73">
            <v>21</v>
          </cell>
          <cell r="N73">
            <v>18</v>
          </cell>
          <cell r="O73">
            <v>17</v>
          </cell>
          <cell r="P73">
            <v>8</v>
          </cell>
          <cell r="Q73"/>
          <cell r="R73">
            <v>18</v>
          </cell>
          <cell r="S73">
            <v>11</v>
          </cell>
          <cell r="T73">
            <v>9</v>
          </cell>
          <cell r="U73">
            <v>152</v>
          </cell>
        </row>
        <row r="74">
          <cell r="H74" t="str">
            <v xml:space="preserve">105478-P.S.R. CAIMANES                   </v>
          </cell>
          <cell r="I74">
            <v>2</v>
          </cell>
          <cell r="J74">
            <v>4</v>
          </cell>
          <cell r="K74">
            <v>1</v>
          </cell>
          <cell r="L74"/>
          <cell r="M74">
            <v>2</v>
          </cell>
          <cell r="N74">
            <v>4</v>
          </cell>
          <cell r="O74">
            <v>6</v>
          </cell>
          <cell r="P74">
            <v>2</v>
          </cell>
          <cell r="Q74">
            <v>1</v>
          </cell>
          <cell r="R74">
            <v>2</v>
          </cell>
          <cell r="S74">
            <v>4</v>
          </cell>
          <cell r="T74">
            <v>4</v>
          </cell>
          <cell r="U74">
            <v>32</v>
          </cell>
        </row>
        <row r="75">
          <cell r="H75" t="str">
            <v>105479-P.S.R. GUANGUALI</v>
          </cell>
          <cell r="I75"/>
          <cell r="J75"/>
          <cell r="K75"/>
          <cell r="L75"/>
          <cell r="M75"/>
          <cell r="N75"/>
          <cell r="O75">
            <v>1</v>
          </cell>
          <cell r="P75"/>
          <cell r="Q75">
            <v>1</v>
          </cell>
          <cell r="R75"/>
          <cell r="S75"/>
          <cell r="T75"/>
          <cell r="U75">
            <v>2</v>
          </cell>
        </row>
        <row r="76">
          <cell r="H76" t="str">
            <v>105480-P.S.R. QUILIMARI</v>
          </cell>
          <cell r="I76">
            <v>3</v>
          </cell>
          <cell r="J76"/>
          <cell r="K76"/>
          <cell r="L76">
            <v>1</v>
          </cell>
          <cell r="M76">
            <v>2</v>
          </cell>
          <cell r="N76"/>
          <cell r="O76">
            <v>3</v>
          </cell>
          <cell r="P76">
            <v>1</v>
          </cell>
          <cell r="Q76">
            <v>2</v>
          </cell>
          <cell r="R76">
            <v>3</v>
          </cell>
          <cell r="S76">
            <v>1</v>
          </cell>
          <cell r="T76">
            <v>2</v>
          </cell>
          <cell r="U76">
            <v>18</v>
          </cell>
        </row>
        <row r="77">
          <cell r="H77" t="str">
            <v>105481-P.S.R. TILAMA</v>
          </cell>
          <cell r="I77"/>
          <cell r="J77"/>
          <cell r="K77"/>
          <cell r="L77"/>
          <cell r="M77"/>
          <cell r="N77"/>
          <cell r="O77"/>
          <cell r="P77"/>
          <cell r="Q77">
            <v>1</v>
          </cell>
          <cell r="R77">
            <v>1</v>
          </cell>
          <cell r="S77"/>
          <cell r="T77"/>
          <cell r="U77">
            <v>2</v>
          </cell>
        </row>
        <row r="78">
          <cell r="H78" t="str">
            <v>105511-P.S.R. LOS CONDORES</v>
          </cell>
          <cell r="I78">
            <v>1</v>
          </cell>
          <cell r="J78"/>
          <cell r="K78"/>
          <cell r="L78"/>
          <cell r="M78">
            <v>1</v>
          </cell>
          <cell r="N78"/>
          <cell r="O78"/>
          <cell r="P78">
            <v>1</v>
          </cell>
          <cell r="Q78"/>
          <cell r="R78">
            <v>1</v>
          </cell>
          <cell r="S78"/>
          <cell r="T78"/>
          <cell r="U78">
            <v>4</v>
          </cell>
        </row>
        <row r="79">
          <cell r="H79" t="str">
            <v>04204-SALAMANCA</v>
          </cell>
          <cell r="I79">
            <v>25</v>
          </cell>
          <cell r="J79">
            <v>19</v>
          </cell>
          <cell r="K79">
            <v>27</v>
          </cell>
          <cell r="L79">
            <v>12</v>
          </cell>
          <cell r="M79">
            <v>27</v>
          </cell>
          <cell r="N79">
            <v>17</v>
          </cell>
          <cell r="O79">
            <v>15</v>
          </cell>
          <cell r="P79">
            <v>32</v>
          </cell>
          <cell r="Q79">
            <v>22</v>
          </cell>
          <cell r="R79">
            <v>21</v>
          </cell>
          <cell r="S79">
            <v>25</v>
          </cell>
          <cell r="T79">
            <v>16</v>
          </cell>
          <cell r="U79">
            <v>258</v>
          </cell>
        </row>
        <row r="80">
          <cell r="H80" t="str">
            <v>105104-HOSPITAL SALAMANCA</v>
          </cell>
          <cell r="I80">
            <v>12</v>
          </cell>
          <cell r="J80">
            <v>12</v>
          </cell>
          <cell r="K80">
            <v>16</v>
          </cell>
          <cell r="L80">
            <v>6</v>
          </cell>
          <cell r="M80">
            <v>12</v>
          </cell>
          <cell r="N80">
            <v>7</v>
          </cell>
          <cell r="O80">
            <v>11</v>
          </cell>
          <cell r="P80">
            <v>17</v>
          </cell>
          <cell r="Q80">
            <v>14</v>
          </cell>
          <cell r="R80">
            <v>14</v>
          </cell>
          <cell r="S80">
            <v>19</v>
          </cell>
          <cell r="T80">
            <v>9</v>
          </cell>
          <cell r="U80">
            <v>149</v>
          </cell>
        </row>
        <row r="81">
          <cell r="H81" t="str">
            <v xml:space="preserve">105452-P.S.R. CUNCUMEN                 </v>
          </cell>
          <cell r="I81">
            <v>6</v>
          </cell>
          <cell r="J81">
            <v>5</v>
          </cell>
          <cell r="K81">
            <v>5</v>
          </cell>
          <cell r="L81">
            <v>4</v>
          </cell>
          <cell r="M81">
            <v>10</v>
          </cell>
          <cell r="N81">
            <v>4</v>
          </cell>
          <cell r="O81"/>
          <cell r="P81">
            <v>8</v>
          </cell>
          <cell r="Q81">
            <v>2</v>
          </cell>
          <cell r="R81">
            <v>4</v>
          </cell>
          <cell r="S81">
            <v>2</v>
          </cell>
          <cell r="T81">
            <v>5</v>
          </cell>
          <cell r="U81">
            <v>55</v>
          </cell>
        </row>
        <row r="82">
          <cell r="H82" t="str">
            <v>105453-P.S.R. TRANQUILLA</v>
          </cell>
          <cell r="I82"/>
          <cell r="J82"/>
          <cell r="K82"/>
          <cell r="L82"/>
          <cell r="M82">
            <v>2</v>
          </cell>
          <cell r="N82">
            <v>2</v>
          </cell>
          <cell r="O82">
            <v>1</v>
          </cell>
          <cell r="P82">
            <v>2</v>
          </cell>
          <cell r="Q82">
            <v>2</v>
          </cell>
          <cell r="R82"/>
          <cell r="S82"/>
          <cell r="T82">
            <v>1</v>
          </cell>
          <cell r="U82">
            <v>10</v>
          </cell>
        </row>
        <row r="83">
          <cell r="H83" t="str">
            <v>105455-P.S.R. CHILLEPIN</v>
          </cell>
          <cell r="I83">
            <v>2</v>
          </cell>
          <cell r="J83"/>
          <cell r="K83"/>
          <cell r="L83"/>
          <cell r="M83"/>
          <cell r="N83">
            <v>1</v>
          </cell>
          <cell r="O83">
            <v>1</v>
          </cell>
          <cell r="P83">
            <v>2</v>
          </cell>
          <cell r="Q83">
            <v>1</v>
          </cell>
          <cell r="R83"/>
          <cell r="S83">
            <v>2</v>
          </cell>
          <cell r="T83">
            <v>1</v>
          </cell>
          <cell r="U83">
            <v>10</v>
          </cell>
        </row>
        <row r="84">
          <cell r="H84" t="str">
            <v>105456-P.S.R. LLIMPO</v>
          </cell>
          <cell r="I84">
            <v>3</v>
          </cell>
          <cell r="J84"/>
          <cell r="K84">
            <v>2</v>
          </cell>
          <cell r="L84"/>
          <cell r="M84">
            <v>1</v>
          </cell>
          <cell r="N84">
            <v>1</v>
          </cell>
          <cell r="O84"/>
          <cell r="P84"/>
          <cell r="Q84">
            <v>3</v>
          </cell>
          <cell r="R84"/>
          <cell r="S84"/>
          <cell r="T84"/>
          <cell r="U84">
            <v>10</v>
          </cell>
        </row>
        <row r="85">
          <cell r="H85" t="str">
            <v>105457-P.S.R. SAN AGUSTIN</v>
          </cell>
          <cell r="I85"/>
          <cell r="J85"/>
          <cell r="K85"/>
          <cell r="L85"/>
          <cell r="M85">
            <v>1</v>
          </cell>
          <cell r="N85"/>
          <cell r="O85"/>
          <cell r="P85"/>
          <cell r="Q85"/>
          <cell r="R85"/>
          <cell r="S85"/>
          <cell r="T85"/>
          <cell r="U85">
            <v>1</v>
          </cell>
        </row>
        <row r="86">
          <cell r="H86" t="str">
            <v>105458-P.S.R. TAHUINCO</v>
          </cell>
          <cell r="I86"/>
          <cell r="J86">
            <v>1</v>
          </cell>
          <cell r="K86">
            <v>2</v>
          </cell>
          <cell r="L86"/>
          <cell r="M86"/>
          <cell r="N86"/>
          <cell r="O86"/>
          <cell r="P86">
            <v>2</v>
          </cell>
          <cell r="Q86"/>
          <cell r="R86">
            <v>1</v>
          </cell>
          <cell r="S86"/>
          <cell r="T86"/>
          <cell r="U86">
            <v>6</v>
          </cell>
        </row>
        <row r="87">
          <cell r="H87" t="str">
            <v>105491-P.S.R. QUELEN BAJO</v>
          </cell>
          <cell r="I87"/>
          <cell r="J87"/>
          <cell r="K87"/>
          <cell r="L87">
            <v>1</v>
          </cell>
          <cell r="M87">
            <v>1</v>
          </cell>
          <cell r="N87"/>
          <cell r="O87">
            <v>1</v>
          </cell>
          <cell r="P87">
            <v>1</v>
          </cell>
          <cell r="Q87"/>
          <cell r="R87"/>
          <cell r="S87"/>
          <cell r="T87"/>
          <cell r="U87">
            <v>4</v>
          </cell>
        </row>
        <row r="88">
          <cell r="H88" t="str">
            <v>105492-P.S.R. CAMISA</v>
          </cell>
          <cell r="I88"/>
          <cell r="J88"/>
          <cell r="K88"/>
          <cell r="L88"/>
          <cell r="M88"/>
          <cell r="N88">
            <v>1</v>
          </cell>
          <cell r="O88"/>
          <cell r="P88"/>
          <cell r="Q88"/>
          <cell r="R88">
            <v>1</v>
          </cell>
          <cell r="S88"/>
          <cell r="T88"/>
          <cell r="U88">
            <v>2</v>
          </cell>
        </row>
        <row r="89">
          <cell r="H89" t="str">
            <v>105501-P.S.R. ARBOLEDA GRANDE</v>
          </cell>
          <cell r="I89">
            <v>2</v>
          </cell>
          <cell r="J89">
            <v>1</v>
          </cell>
          <cell r="K89">
            <v>2</v>
          </cell>
          <cell r="L89">
            <v>1</v>
          </cell>
          <cell r="M89"/>
          <cell r="N89">
            <v>1</v>
          </cell>
          <cell r="O89">
            <v>1</v>
          </cell>
          <cell r="P89"/>
          <cell r="Q89"/>
          <cell r="R89">
            <v>1</v>
          </cell>
          <cell r="S89">
            <v>2</v>
          </cell>
          <cell r="T89"/>
          <cell r="U89">
            <v>11</v>
          </cell>
        </row>
        <row r="90">
          <cell r="H90" t="str">
            <v>04301-OVALLE</v>
          </cell>
          <cell r="I90">
            <v>106</v>
          </cell>
          <cell r="J90">
            <v>95</v>
          </cell>
          <cell r="K90">
            <v>97</v>
          </cell>
          <cell r="L90">
            <v>83</v>
          </cell>
          <cell r="M90">
            <v>93</v>
          </cell>
          <cell r="N90">
            <v>97</v>
          </cell>
          <cell r="O90">
            <v>84</v>
          </cell>
          <cell r="P90">
            <v>115</v>
          </cell>
          <cell r="Q90">
            <v>79</v>
          </cell>
          <cell r="R90">
            <v>90</v>
          </cell>
          <cell r="S90">
            <v>76</v>
          </cell>
          <cell r="T90">
            <v>97</v>
          </cell>
          <cell r="U90">
            <v>1112</v>
          </cell>
        </row>
        <row r="91">
          <cell r="H91" t="str">
            <v>105315-CES. RURAL C. DE TAMAYA</v>
          </cell>
          <cell r="I91">
            <v>6</v>
          </cell>
          <cell r="J91">
            <v>4</v>
          </cell>
          <cell r="K91">
            <v>6</v>
          </cell>
          <cell r="L91">
            <v>3</v>
          </cell>
          <cell r="M91">
            <v>5</v>
          </cell>
          <cell r="N91">
            <v>7</v>
          </cell>
          <cell r="O91">
            <v>6</v>
          </cell>
          <cell r="P91">
            <v>4</v>
          </cell>
          <cell r="Q91">
            <v>5</v>
          </cell>
          <cell r="R91">
            <v>2</v>
          </cell>
          <cell r="S91">
            <v>6</v>
          </cell>
          <cell r="T91">
            <v>4</v>
          </cell>
          <cell r="U91">
            <v>58</v>
          </cell>
        </row>
        <row r="92">
          <cell r="H92" t="str">
            <v>105317-CES. JORGE JORDAN D.</v>
          </cell>
          <cell r="I92">
            <v>26</v>
          </cell>
          <cell r="J92">
            <v>24</v>
          </cell>
          <cell r="K92">
            <v>27</v>
          </cell>
          <cell r="L92">
            <v>16</v>
          </cell>
          <cell r="M92">
            <v>28</v>
          </cell>
          <cell r="N92">
            <v>27</v>
          </cell>
          <cell r="O92">
            <v>22</v>
          </cell>
          <cell r="P92">
            <v>30</v>
          </cell>
          <cell r="Q92">
            <v>21</v>
          </cell>
          <cell r="R92">
            <v>20</v>
          </cell>
          <cell r="S92">
            <v>19</v>
          </cell>
          <cell r="T92">
            <v>29</v>
          </cell>
          <cell r="U92">
            <v>289</v>
          </cell>
        </row>
        <row r="93">
          <cell r="H93" t="str">
            <v>105322-CES. MARCOS MACUADA</v>
          </cell>
          <cell r="I93">
            <v>47</v>
          </cell>
          <cell r="J93">
            <v>46</v>
          </cell>
          <cell r="K93">
            <v>45</v>
          </cell>
          <cell r="L93">
            <v>40</v>
          </cell>
          <cell r="M93">
            <v>35</v>
          </cell>
          <cell r="N93">
            <v>38</v>
          </cell>
          <cell r="O93">
            <v>36</v>
          </cell>
          <cell r="P93">
            <v>42</v>
          </cell>
          <cell r="Q93">
            <v>36</v>
          </cell>
          <cell r="R93">
            <v>42</v>
          </cell>
          <cell r="S93">
            <v>35</v>
          </cell>
          <cell r="T93">
            <v>41</v>
          </cell>
          <cell r="U93">
            <v>483</v>
          </cell>
        </row>
        <row r="94">
          <cell r="H94" t="str">
            <v>105324-CES. SOTAQUI</v>
          </cell>
          <cell r="I94">
            <v>8</v>
          </cell>
          <cell r="J94">
            <v>2</v>
          </cell>
          <cell r="K94">
            <v>3</v>
          </cell>
          <cell r="L94">
            <v>7</v>
          </cell>
          <cell r="M94">
            <v>4</v>
          </cell>
          <cell r="N94">
            <v>8</v>
          </cell>
          <cell r="O94">
            <v>6</v>
          </cell>
          <cell r="P94">
            <v>9</v>
          </cell>
          <cell r="Q94">
            <v>5</v>
          </cell>
          <cell r="R94">
            <v>7</v>
          </cell>
          <cell r="S94">
            <v>3</v>
          </cell>
          <cell r="T94">
            <v>3</v>
          </cell>
          <cell r="U94">
            <v>65</v>
          </cell>
        </row>
        <row r="95">
          <cell r="H95" t="str">
            <v>105415-P.S.R. BARRAZA</v>
          </cell>
          <cell r="I95"/>
          <cell r="J95">
            <v>1</v>
          </cell>
          <cell r="K95"/>
          <cell r="L95"/>
          <cell r="M95"/>
          <cell r="N95"/>
          <cell r="O95"/>
          <cell r="P95"/>
          <cell r="Q95">
            <v>1</v>
          </cell>
          <cell r="R95">
            <v>1</v>
          </cell>
          <cell r="S95"/>
          <cell r="T95"/>
          <cell r="U95">
            <v>3</v>
          </cell>
        </row>
        <row r="96">
          <cell r="H96" t="str">
            <v xml:space="preserve">105416-P.S.R. CAMARICO                  </v>
          </cell>
          <cell r="I96"/>
          <cell r="J96"/>
          <cell r="K96">
            <v>2</v>
          </cell>
          <cell r="L96">
            <v>1</v>
          </cell>
          <cell r="M96"/>
          <cell r="N96">
            <v>3</v>
          </cell>
          <cell r="O96">
            <v>1</v>
          </cell>
          <cell r="P96">
            <v>1</v>
          </cell>
          <cell r="Q96">
            <v>2</v>
          </cell>
          <cell r="R96"/>
          <cell r="S96"/>
          <cell r="T96"/>
          <cell r="U96">
            <v>10</v>
          </cell>
        </row>
        <row r="97">
          <cell r="H97" t="str">
            <v>105417-P.S.R. ALCONES BAJOS</v>
          </cell>
          <cell r="I97">
            <v>1</v>
          </cell>
          <cell r="J97"/>
          <cell r="K97">
            <v>2</v>
          </cell>
          <cell r="L97">
            <v>1</v>
          </cell>
          <cell r="M97">
            <v>1</v>
          </cell>
          <cell r="N97"/>
          <cell r="O97"/>
          <cell r="P97"/>
          <cell r="Q97"/>
          <cell r="R97"/>
          <cell r="S97"/>
          <cell r="T97"/>
          <cell r="U97">
            <v>5</v>
          </cell>
        </row>
        <row r="98">
          <cell r="H98" t="str">
            <v>105420-P.S.R. LIMARI</v>
          </cell>
          <cell r="I98">
            <v>2</v>
          </cell>
          <cell r="J98">
            <v>1</v>
          </cell>
          <cell r="K98"/>
          <cell r="L98">
            <v>1</v>
          </cell>
          <cell r="M98">
            <v>4</v>
          </cell>
          <cell r="N98"/>
          <cell r="O98">
            <v>1</v>
          </cell>
          <cell r="P98">
            <v>2</v>
          </cell>
          <cell r="Q98"/>
          <cell r="R98"/>
          <cell r="S98"/>
          <cell r="T98"/>
          <cell r="U98">
            <v>11</v>
          </cell>
        </row>
        <row r="99">
          <cell r="H99" t="str">
            <v>105422-P.S.R. HORNILLOS</v>
          </cell>
          <cell r="I99"/>
          <cell r="J99"/>
          <cell r="K99"/>
          <cell r="L99">
            <v>1</v>
          </cell>
          <cell r="M99"/>
          <cell r="N99"/>
          <cell r="O99"/>
          <cell r="P99">
            <v>2</v>
          </cell>
          <cell r="Q99"/>
          <cell r="R99"/>
          <cell r="S99"/>
          <cell r="T99"/>
          <cell r="U99">
            <v>3</v>
          </cell>
        </row>
        <row r="100">
          <cell r="H100" t="str">
            <v>105437-P.S.R. CHALINGA</v>
          </cell>
          <cell r="I100"/>
          <cell r="J100"/>
          <cell r="K100"/>
          <cell r="L100"/>
          <cell r="M100"/>
          <cell r="N100">
            <v>2</v>
          </cell>
          <cell r="O100"/>
          <cell r="P100"/>
          <cell r="Q100"/>
          <cell r="R100"/>
          <cell r="S100"/>
          <cell r="T100"/>
          <cell r="U100">
            <v>2</v>
          </cell>
        </row>
        <row r="101">
          <cell r="H101" t="str">
            <v>105507-P.S.R. HUAMALATA</v>
          </cell>
          <cell r="I101">
            <v>1</v>
          </cell>
          <cell r="J101">
            <v>3</v>
          </cell>
          <cell r="K101">
            <v>2</v>
          </cell>
          <cell r="L101">
            <v>1</v>
          </cell>
          <cell r="M101"/>
          <cell r="N101">
            <v>1</v>
          </cell>
          <cell r="O101">
            <v>1</v>
          </cell>
          <cell r="P101">
            <v>2</v>
          </cell>
          <cell r="Q101">
            <v>1</v>
          </cell>
          <cell r="R101">
            <v>1</v>
          </cell>
          <cell r="S101">
            <v>1</v>
          </cell>
          <cell r="T101">
            <v>5</v>
          </cell>
          <cell r="U101">
            <v>19</v>
          </cell>
        </row>
        <row r="102">
          <cell r="H102" t="str">
            <v>105510-P.S.R. RECOLETA</v>
          </cell>
          <cell r="I102">
            <v>1</v>
          </cell>
          <cell r="J102"/>
          <cell r="K102">
            <v>1</v>
          </cell>
          <cell r="L102"/>
          <cell r="M102"/>
          <cell r="N102"/>
          <cell r="O102">
            <v>1</v>
          </cell>
          <cell r="P102">
            <v>3</v>
          </cell>
          <cell r="Q102">
            <v>2</v>
          </cell>
          <cell r="R102">
            <v>3</v>
          </cell>
          <cell r="S102"/>
          <cell r="T102"/>
          <cell r="U102">
            <v>11</v>
          </cell>
        </row>
        <row r="103">
          <cell r="H103" t="str">
            <v>105722-CECOF SAN JOSE DE LA DEHESA</v>
          </cell>
          <cell r="I103">
            <v>7</v>
          </cell>
          <cell r="J103">
            <v>6</v>
          </cell>
          <cell r="K103">
            <v>4</v>
          </cell>
          <cell r="L103">
            <v>3</v>
          </cell>
          <cell r="M103">
            <v>8</v>
          </cell>
          <cell r="N103">
            <v>4</v>
          </cell>
          <cell r="O103">
            <v>5</v>
          </cell>
          <cell r="P103">
            <v>9</v>
          </cell>
          <cell r="Q103">
            <v>3</v>
          </cell>
          <cell r="R103">
            <v>7</v>
          </cell>
          <cell r="S103">
            <v>5</v>
          </cell>
          <cell r="T103">
            <v>8</v>
          </cell>
          <cell r="U103">
            <v>69</v>
          </cell>
        </row>
        <row r="104">
          <cell r="H104" t="str">
            <v>105723-CECOF LIMARI</v>
          </cell>
          <cell r="I104">
            <v>5</v>
          </cell>
          <cell r="J104">
            <v>6</v>
          </cell>
          <cell r="K104">
            <v>3</v>
          </cell>
          <cell r="L104">
            <v>3</v>
          </cell>
          <cell r="M104">
            <v>4</v>
          </cell>
          <cell r="N104">
            <v>2</v>
          </cell>
          <cell r="O104">
            <v>2</v>
          </cell>
          <cell r="P104">
            <v>5</v>
          </cell>
          <cell r="Q104">
            <v>2</v>
          </cell>
          <cell r="R104">
            <v>5</v>
          </cell>
          <cell r="S104">
            <v>2</v>
          </cell>
          <cell r="T104">
            <v>2</v>
          </cell>
          <cell r="U104">
            <v>41</v>
          </cell>
        </row>
        <row r="105">
          <cell r="H105" t="str">
            <v>200258-CECOF LOS COPIHUES</v>
          </cell>
          <cell r="I105">
            <v>2</v>
          </cell>
          <cell r="J105">
            <v>2</v>
          </cell>
          <cell r="K105">
            <v>2</v>
          </cell>
          <cell r="L105">
            <v>6</v>
          </cell>
          <cell r="M105">
            <v>4</v>
          </cell>
          <cell r="N105">
            <v>5</v>
          </cell>
          <cell r="O105">
            <v>3</v>
          </cell>
          <cell r="P105">
            <v>6</v>
          </cell>
          <cell r="Q105">
            <v>1</v>
          </cell>
          <cell r="R105">
            <v>1</v>
          </cell>
          <cell r="S105">
            <v>2</v>
          </cell>
          <cell r="T105">
            <v>4</v>
          </cell>
          <cell r="U105">
            <v>38</v>
          </cell>
        </row>
        <row r="106">
          <cell r="H106" t="str">
            <v>200367-CECOF COLONIA LIMARÍ</v>
          </cell>
          <cell r="I106"/>
          <cell r="J106"/>
          <cell r="K106"/>
          <cell r="L106"/>
          <cell r="M106"/>
          <cell r="N106"/>
          <cell r="O106"/>
          <cell r="P106"/>
          <cell r="Q106"/>
          <cell r="R106">
            <v>1</v>
          </cell>
          <cell r="S106">
            <v>3</v>
          </cell>
          <cell r="T106">
            <v>1</v>
          </cell>
          <cell r="U106">
            <v>5</v>
          </cell>
        </row>
        <row r="107">
          <cell r="H107" t="str">
            <v>04302-COMBARBALÁ</v>
          </cell>
          <cell r="I107">
            <v>6</v>
          </cell>
          <cell r="J107">
            <v>3</v>
          </cell>
          <cell r="K107">
            <v>6</v>
          </cell>
          <cell r="L107">
            <v>13</v>
          </cell>
          <cell r="M107">
            <v>5</v>
          </cell>
          <cell r="N107">
            <v>4</v>
          </cell>
          <cell r="O107">
            <v>4</v>
          </cell>
          <cell r="P107">
            <v>16</v>
          </cell>
          <cell r="Q107">
            <v>12</v>
          </cell>
          <cell r="R107">
            <v>9</v>
          </cell>
          <cell r="S107">
            <v>7</v>
          </cell>
          <cell r="T107">
            <v>14</v>
          </cell>
          <cell r="U107">
            <v>99</v>
          </cell>
        </row>
        <row r="108">
          <cell r="H108" t="str">
            <v>105105-HOSPITAL COMBARBALA</v>
          </cell>
          <cell r="I108">
            <v>3</v>
          </cell>
          <cell r="J108">
            <v>1</v>
          </cell>
          <cell r="K108">
            <v>6</v>
          </cell>
          <cell r="L108">
            <v>6</v>
          </cell>
          <cell r="M108">
            <v>4</v>
          </cell>
          <cell r="N108">
            <v>1</v>
          </cell>
          <cell r="O108">
            <v>3</v>
          </cell>
          <cell r="P108">
            <v>11</v>
          </cell>
          <cell r="Q108">
            <v>10</v>
          </cell>
          <cell r="R108">
            <v>4</v>
          </cell>
          <cell r="S108">
            <v>6</v>
          </cell>
          <cell r="T108">
            <v>8</v>
          </cell>
          <cell r="U108">
            <v>63</v>
          </cell>
        </row>
        <row r="109">
          <cell r="H109" t="str">
            <v>105434-P.S.R. SAN MARCOS</v>
          </cell>
          <cell r="I109"/>
          <cell r="J109"/>
          <cell r="K109"/>
          <cell r="L109"/>
          <cell r="M109"/>
          <cell r="N109">
            <v>1</v>
          </cell>
          <cell r="O109"/>
          <cell r="P109"/>
          <cell r="Q109">
            <v>1</v>
          </cell>
          <cell r="R109"/>
          <cell r="S109"/>
          <cell r="T109"/>
          <cell r="U109">
            <v>2</v>
          </cell>
        </row>
        <row r="110">
          <cell r="H110" t="str">
            <v>105441-P.S.R. MANQUEHUA</v>
          </cell>
          <cell r="I110"/>
          <cell r="J110"/>
          <cell r="K110"/>
          <cell r="L110">
            <v>1</v>
          </cell>
          <cell r="M110"/>
          <cell r="N110">
            <v>1</v>
          </cell>
          <cell r="O110"/>
          <cell r="P110">
            <v>1</v>
          </cell>
          <cell r="Q110"/>
          <cell r="R110"/>
          <cell r="S110"/>
          <cell r="T110">
            <v>1</v>
          </cell>
          <cell r="U110">
            <v>4</v>
          </cell>
        </row>
        <row r="111">
          <cell r="H111" t="str">
            <v xml:space="preserve">105459-P.S.R. BARRANCAS                </v>
          </cell>
          <cell r="I111">
            <v>1</v>
          </cell>
          <cell r="J111">
            <v>1</v>
          </cell>
          <cell r="K111"/>
          <cell r="L111">
            <v>1</v>
          </cell>
          <cell r="M111"/>
          <cell r="N111"/>
          <cell r="O111"/>
          <cell r="P111"/>
          <cell r="Q111">
            <v>1</v>
          </cell>
          <cell r="R111"/>
          <cell r="S111"/>
          <cell r="T111">
            <v>1</v>
          </cell>
          <cell r="U111">
            <v>5</v>
          </cell>
        </row>
        <row r="112">
          <cell r="H112" t="str">
            <v>105460-P.S.R. COGOTI 18</v>
          </cell>
          <cell r="I112">
            <v>1</v>
          </cell>
          <cell r="J112"/>
          <cell r="K112"/>
          <cell r="L112">
            <v>1</v>
          </cell>
          <cell r="M112"/>
          <cell r="N112"/>
          <cell r="O112"/>
          <cell r="P112">
            <v>1</v>
          </cell>
          <cell r="Q112"/>
          <cell r="R112">
            <v>1</v>
          </cell>
          <cell r="S112">
            <v>1</v>
          </cell>
          <cell r="T112">
            <v>2</v>
          </cell>
          <cell r="U112">
            <v>7</v>
          </cell>
        </row>
        <row r="113">
          <cell r="H113" t="str">
            <v>105462-P.S.R. EL SAUCE</v>
          </cell>
          <cell r="I113"/>
          <cell r="J113"/>
          <cell r="K113"/>
          <cell r="L113"/>
          <cell r="M113">
            <v>1</v>
          </cell>
          <cell r="N113"/>
          <cell r="O113"/>
          <cell r="P113"/>
          <cell r="Q113"/>
          <cell r="R113"/>
          <cell r="S113"/>
          <cell r="T113"/>
          <cell r="U113">
            <v>1</v>
          </cell>
        </row>
        <row r="114">
          <cell r="H114" t="str">
            <v>105463-P.S.R. QUILITAPIA</v>
          </cell>
          <cell r="I114"/>
          <cell r="J114">
            <v>1</v>
          </cell>
          <cell r="K114"/>
          <cell r="L114"/>
          <cell r="M114"/>
          <cell r="N114"/>
          <cell r="O114">
            <v>1</v>
          </cell>
          <cell r="P114"/>
          <cell r="Q114"/>
          <cell r="R114">
            <v>3</v>
          </cell>
          <cell r="S114"/>
          <cell r="T114"/>
          <cell r="U114">
            <v>5</v>
          </cell>
        </row>
        <row r="115">
          <cell r="H115" t="str">
            <v>105465-P.S.R. RAMADILLA</v>
          </cell>
          <cell r="I115">
            <v>1</v>
          </cell>
          <cell r="J115"/>
          <cell r="K115"/>
          <cell r="L115">
            <v>2</v>
          </cell>
          <cell r="M115"/>
          <cell r="N115"/>
          <cell r="O115"/>
          <cell r="P115">
            <v>1</v>
          </cell>
          <cell r="Q115"/>
          <cell r="R115"/>
          <cell r="S115"/>
          <cell r="T115">
            <v>1</v>
          </cell>
          <cell r="U115">
            <v>5</v>
          </cell>
        </row>
        <row r="116">
          <cell r="H116" t="str">
            <v>105466-P.S.R. VALLE HERMOSO</v>
          </cell>
          <cell r="I116"/>
          <cell r="J116"/>
          <cell r="K116"/>
          <cell r="L116">
            <v>2</v>
          </cell>
          <cell r="M116"/>
          <cell r="N116">
            <v>1</v>
          </cell>
          <cell r="O116"/>
          <cell r="P116"/>
          <cell r="Q116"/>
          <cell r="R116"/>
          <cell r="S116"/>
          <cell r="T116"/>
          <cell r="U116">
            <v>3</v>
          </cell>
        </row>
        <row r="117">
          <cell r="H117" t="str">
            <v>105490-P.S.R. EL DURAZNO</v>
          </cell>
          <cell r="I117"/>
          <cell r="J117"/>
          <cell r="K117"/>
          <cell r="L117"/>
          <cell r="M117"/>
          <cell r="N117"/>
          <cell r="O117"/>
          <cell r="P117">
            <v>2</v>
          </cell>
          <cell r="Q117"/>
          <cell r="R117">
            <v>1</v>
          </cell>
          <cell r="S117"/>
          <cell r="T117">
            <v>1</v>
          </cell>
          <cell r="U117">
            <v>4</v>
          </cell>
        </row>
        <row r="118">
          <cell r="H118" t="str">
            <v>04304-MONTE PATRIA</v>
          </cell>
          <cell r="I118">
            <v>23</v>
          </cell>
          <cell r="J118">
            <v>18</v>
          </cell>
          <cell r="K118">
            <v>36</v>
          </cell>
          <cell r="L118">
            <v>30</v>
          </cell>
          <cell r="M118">
            <v>28</v>
          </cell>
          <cell r="N118">
            <v>27</v>
          </cell>
          <cell r="O118">
            <v>31</v>
          </cell>
          <cell r="P118">
            <v>23</v>
          </cell>
          <cell r="Q118">
            <v>19</v>
          </cell>
          <cell r="R118">
            <v>24</v>
          </cell>
          <cell r="S118">
            <v>22</v>
          </cell>
          <cell r="T118">
            <v>26</v>
          </cell>
          <cell r="U118">
            <v>307</v>
          </cell>
        </row>
        <row r="119">
          <cell r="H119" t="str">
            <v>105307-CES. RURAL MONTE PATRIA</v>
          </cell>
          <cell r="I119">
            <v>7</v>
          </cell>
          <cell r="J119">
            <v>7</v>
          </cell>
          <cell r="K119">
            <v>14</v>
          </cell>
          <cell r="L119">
            <v>7</v>
          </cell>
          <cell r="M119">
            <v>11</v>
          </cell>
          <cell r="N119">
            <v>10</v>
          </cell>
          <cell r="O119">
            <v>9</v>
          </cell>
          <cell r="P119">
            <v>8</v>
          </cell>
          <cell r="Q119">
            <v>8</v>
          </cell>
          <cell r="R119">
            <v>9</v>
          </cell>
          <cell r="S119">
            <v>10</v>
          </cell>
          <cell r="T119">
            <v>10</v>
          </cell>
          <cell r="U119">
            <v>110</v>
          </cell>
        </row>
        <row r="120">
          <cell r="H120" t="str">
            <v>105311-CES. RURAL CHAÑARAL ALTO</v>
          </cell>
          <cell r="I120">
            <v>5</v>
          </cell>
          <cell r="J120">
            <v>2</v>
          </cell>
          <cell r="K120">
            <v>4</v>
          </cell>
          <cell r="L120">
            <v>5</v>
          </cell>
          <cell r="M120"/>
          <cell r="N120">
            <v>1</v>
          </cell>
          <cell r="O120">
            <v>7</v>
          </cell>
          <cell r="P120">
            <v>2</v>
          </cell>
          <cell r="Q120">
            <v>4</v>
          </cell>
          <cell r="R120"/>
          <cell r="S120">
            <v>3</v>
          </cell>
          <cell r="T120">
            <v>2</v>
          </cell>
          <cell r="U120">
            <v>35</v>
          </cell>
        </row>
        <row r="121">
          <cell r="H121" t="str">
            <v>105312-CES. RURAL CAREN</v>
          </cell>
          <cell r="I121">
            <v>3</v>
          </cell>
          <cell r="J121"/>
          <cell r="K121"/>
          <cell r="L121">
            <v>2</v>
          </cell>
          <cell r="M121">
            <v>2</v>
          </cell>
          <cell r="N121">
            <v>6</v>
          </cell>
          <cell r="O121">
            <v>7</v>
          </cell>
          <cell r="P121">
            <v>2</v>
          </cell>
          <cell r="Q121">
            <v>1</v>
          </cell>
          <cell r="R121">
            <v>2</v>
          </cell>
          <cell r="S121">
            <v>1</v>
          </cell>
          <cell r="T121">
            <v>1</v>
          </cell>
          <cell r="U121">
            <v>27</v>
          </cell>
        </row>
        <row r="122">
          <cell r="H122" t="str">
            <v>105318-CES. RURAL EL PALQUI</v>
          </cell>
          <cell r="I122">
            <v>7</v>
          </cell>
          <cell r="J122">
            <v>8</v>
          </cell>
          <cell r="K122">
            <v>15</v>
          </cell>
          <cell r="L122">
            <v>10</v>
          </cell>
          <cell r="M122">
            <v>14</v>
          </cell>
          <cell r="N122">
            <v>8</v>
          </cell>
          <cell r="O122">
            <v>7</v>
          </cell>
          <cell r="P122">
            <v>9</v>
          </cell>
          <cell r="Q122">
            <v>6</v>
          </cell>
          <cell r="R122">
            <v>11</v>
          </cell>
          <cell r="S122">
            <v>6</v>
          </cell>
          <cell r="T122">
            <v>8</v>
          </cell>
          <cell r="U122">
            <v>109</v>
          </cell>
        </row>
        <row r="123">
          <cell r="H123" t="str">
            <v>105427-P.S.R. HACIENDA VALDIVIA</v>
          </cell>
          <cell r="I123"/>
          <cell r="J123"/>
          <cell r="K123"/>
          <cell r="L123"/>
          <cell r="M123"/>
          <cell r="N123"/>
          <cell r="O123"/>
          <cell r="P123"/>
          <cell r="Q123"/>
          <cell r="R123"/>
          <cell r="S123"/>
          <cell r="T123">
            <v>1</v>
          </cell>
          <cell r="U123">
            <v>1</v>
          </cell>
        </row>
        <row r="124">
          <cell r="H124" t="str">
            <v>105428-P.S.R. HUATULAME</v>
          </cell>
          <cell r="I124"/>
          <cell r="J124"/>
          <cell r="K124">
            <v>1</v>
          </cell>
          <cell r="L124">
            <v>1</v>
          </cell>
          <cell r="M124">
            <v>1</v>
          </cell>
          <cell r="N124">
            <v>1</v>
          </cell>
          <cell r="O124">
            <v>1</v>
          </cell>
          <cell r="P124">
            <v>2</v>
          </cell>
          <cell r="Q124"/>
          <cell r="R124"/>
          <cell r="S124"/>
          <cell r="T124"/>
          <cell r="U124">
            <v>7</v>
          </cell>
        </row>
        <row r="125">
          <cell r="H125" t="str">
            <v>105430-P.S.R. MIALQUI</v>
          </cell>
          <cell r="I125"/>
          <cell r="J125"/>
          <cell r="K125"/>
          <cell r="L125">
            <v>2</v>
          </cell>
          <cell r="M125"/>
          <cell r="N125"/>
          <cell r="O125"/>
          <cell r="P125"/>
          <cell r="Q125"/>
          <cell r="R125"/>
          <cell r="S125"/>
          <cell r="T125"/>
          <cell r="U125">
            <v>2</v>
          </cell>
        </row>
        <row r="126">
          <cell r="H126" t="str">
            <v>105431-P.S.R. PEDREGAL</v>
          </cell>
          <cell r="I126"/>
          <cell r="J126"/>
          <cell r="K126"/>
          <cell r="L126">
            <v>2</v>
          </cell>
          <cell r="M126"/>
          <cell r="N126"/>
          <cell r="O126"/>
          <cell r="P126"/>
          <cell r="Q126"/>
          <cell r="R126"/>
          <cell r="S126"/>
          <cell r="T126"/>
          <cell r="U126">
            <v>2</v>
          </cell>
        </row>
        <row r="127">
          <cell r="H127" t="str">
            <v>105432-P.S.R. RAPEL</v>
          </cell>
          <cell r="I127"/>
          <cell r="J127"/>
          <cell r="K127">
            <v>1</v>
          </cell>
          <cell r="L127"/>
          <cell r="M127"/>
          <cell r="N127">
            <v>1</v>
          </cell>
          <cell r="O127"/>
          <cell r="P127"/>
          <cell r="Q127"/>
          <cell r="R127">
            <v>1</v>
          </cell>
          <cell r="S127">
            <v>2</v>
          </cell>
          <cell r="T127">
            <v>4</v>
          </cell>
          <cell r="U127">
            <v>9</v>
          </cell>
        </row>
        <row r="128">
          <cell r="H128" t="str">
            <v>105435-P.S.R. TULAHUEN</v>
          </cell>
          <cell r="I128"/>
          <cell r="J128">
            <v>1</v>
          </cell>
          <cell r="K128">
            <v>1</v>
          </cell>
          <cell r="L128">
            <v>1</v>
          </cell>
          <cell r="M128"/>
          <cell r="N128"/>
          <cell r="O128"/>
          <cell r="P128"/>
          <cell r="Q128"/>
          <cell r="R128">
            <v>1</v>
          </cell>
          <cell r="S128"/>
          <cell r="T128"/>
          <cell r="U128">
            <v>4</v>
          </cell>
        </row>
        <row r="129">
          <cell r="H129" t="str">
            <v>105436-P.S.R. EL MAITEN</v>
          </cell>
          <cell r="I129">
            <v>1</v>
          </cell>
          <cell r="J129"/>
          <cell r="K129"/>
          <cell r="L129"/>
          <cell r="M129"/>
          <cell r="N129"/>
          <cell r="O129"/>
          <cell r="P129"/>
          <cell r="Q129"/>
          <cell r="R129"/>
          <cell r="S129"/>
          <cell r="T129"/>
          <cell r="U129">
            <v>1</v>
          </cell>
        </row>
        <row r="130">
          <cell r="H130" t="str">
            <v>04304-PUNITAQUI</v>
          </cell>
          <cell r="I130">
            <v>17</v>
          </cell>
          <cell r="J130">
            <v>11</v>
          </cell>
          <cell r="K130">
            <v>13</v>
          </cell>
          <cell r="L130">
            <v>13</v>
          </cell>
          <cell r="M130">
            <v>6</v>
          </cell>
          <cell r="N130">
            <v>12</v>
          </cell>
          <cell r="O130">
            <v>12</v>
          </cell>
          <cell r="P130">
            <v>8</v>
          </cell>
          <cell r="Q130">
            <v>5</v>
          </cell>
          <cell r="R130">
            <v>9</v>
          </cell>
          <cell r="S130">
            <v>13</v>
          </cell>
          <cell r="T130">
            <v>11</v>
          </cell>
          <cell r="U130">
            <v>130</v>
          </cell>
        </row>
        <row r="131">
          <cell r="H131" t="str">
            <v>105308-CES. RURAL PUNITAQUI</v>
          </cell>
          <cell r="I131">
            <v>17</v>
          </cell>
          <cell r="J131">
            <v>11</v>
          </cell>
          <cell r="K131">
            <v>13</v>
          </cell>
          <cell r="L131">
            <v>13</v>
          </cell>
          <cell r="M131">
            <v>6</v>
          </cell>
          <cell r="N131">
            <v>12</v>
          </cell>
          <cell r="O131">
            <v>12</v>
          </cell>
          <cell r="P131">
            <v>8</v>
          </cell>
          <cell r="Q131">
            <v>5</v>
          </cell>
          <cell r="R131">
            <v>9</v>
          </cell>
          <cell r="S131">
            <v>13</v>
          </cell>
          <cell r="T131">
            <v>11</v>
          </cell>
          <cell r="U131">
            <v>130</v>
          </cell>
        </row>
        <row r="132">
          <cell r="H132" t="str">
            <v>04305-RIO HURTADO</v>
          </cell>
          <cell r="I132">
            <v>4</v>
          </cell>
          <cell r="J132">
            <v>1</v>
          </cell>
          <cell r="K132">
            <v>6</v>
          </cell>
          <cell r="L132">
            <v>1</v>
          </cell>
          <cell r="M132">
            <v>2</v>
          </cell>
          <cell r="N132">
            <v>4</v>
          </cell>
          <cell r="O132">
            <v>3</v>
          </cell>
          <cell r="P132">
            <v>4</v>
          </cell>
          <cell r="Q132">
            <v>2</v>
          </cell>
          <cell r="R132">
            <v>1</v>
          </cell>
          <cell r="S132">
            <v>3</v>
          </cell>
          <cell r="T132">
            <v>3</v>
          </cell>
          <cell r="U132">
            <v>34</v>
          </cell>
        </row>
        <row r="133">
          <cell r="H133" t="str">
            <v>105310-CES. RURAL PICHASCA</v>
          </cell>
          <cell r="I133">
            <v>3</v>
          </cell>
          <cell r="J133">
            <v>1</v>
          </cell>
          <cell r="K133">
            <v>3</v>
          </cell>
          <cell r="L133"/>
          <cell r="M133">
            <v>1</v>
          </cell>
          <cell r="N133">
            <v>1</v>
          </cell>
          <cell r="O133"/>
          <cell r="P133">
            <v>2</v>
          </cell>
          <cell r="Q133"/>
          <cell r="R133">
            <v>1</v>
          </cell>
          <cell r="S133">
            <v>1</v>
          </cell>
          <cell r="T133"/>
          <cell r="U133">
            <v>13</v>
          </cell>
        </row>
        <row r="134">
          <cell r="H134" t="str">
            <v>105410-P.S.R. HURTADO</v>
          </cell>
          <cell r="I134"/>
          <cell r="J134"/>
          <cell r="K134"/>
          <cell r="L134"/>
          <cell r="M134"/>
          <cell r="N134"/>
          <cell r="O134"/>
          <cell r="P134">
            <v>1</v>
          </cell>
          <cell r="Q134"/>
          <cell r="R134"/>
          <cell r="S134"/>
          <cell r="T134"/>
          <cell r="U134">
            <v>1</v>
          </cell>
        </row>
        <row r="135">
          <cell r="H135" t="str">
            <v>105411-P.S.R. LAS BREAS</v>
          </cell>
          <cell r="I135">
            <v>1</v>
          </cell>
          <cell r="J135"/>
          <cell r="K135"/>
          <cell r="L135"/>
          <cell r="M135"/>
          <cell r="N135">
            <v>1</v>
          </cell>
          <cell r="O135">
            <v>1</v>
          </cell>
          <cell r="P135"/>
          <cell r="Q135"/>
          <cell r="R135"/>
          <cell r="S135"/>
          <cell r="T135">
            <v>1</v>
          </cell>
          <cell r="U135">
            <v>4</v>
          </cell>
        </row>
        <row r="136">
          <cell r="H136" t="str">
            <v>105413-P.S.R. SAMO ALTO</v>
          </cell>
          <cell r="I136"/>
          <cell r="J136"/>
          <cell r="K136">
            <v>2</v>
          </cell>
          <cell r="L136">
            <v>1</v>
          </cell>
          <cell r="M136"/>
          <cell r="N136"/>
          <cell r="O136"/>
          <cell r="P136"/>
          <cell r="Q136">
            <v>2</v>
          </cell>
          <cell r="R136"/>
          <cell r="S136"/>
          <cell r="T136"/>
          <cell r="U136">
            <v>5</v>
          </cell>
        </row>
        <row r="137">
          <cell r="H137" t="str">
            <v>105414-P.S.R. SERON</v>
          </cell>
          <cell r="I137"/>
          <cell r="J137"/>
          <cell r="K137">
            <v>1</v>
          </cell>
          <cell r="L137"/>
          <cell r="M137">
            <v>1</v>
          </cell>
          <cell r="N137">
            <v>1</v>
          </cell>
          <cell r="O137">
            <v>2</v>
          </cell>
          <cell r="P137">
            <v>1</v>
          </cell>
          <cell r="Q137"/>
          <cell r="R137"/>
          <cell r="S137">
            <v>1</v>
          </cell>
          <cell r="T137">
            <v>2</v>
          </cell>
          <cell r="U137">
            <v>9</v>
          </cell>
        </row>
        <row r="138">
          <cell r="H138" t="str">
            <v>105503-P.S.R. TABAQUEROS</v>
          </cell>
          <cell r="I138"/>
          <cell r="J138"/>
          <cell r="K138"/>
          <cell r="L138"/>
          <cell r="M138"/>
          <cell r="N138">
            <v>1</v>
          </cell>
          <cell r="O138"/>
          <cell r="P138"/>
          <cell r="Q138"/>
          <cell r="R138"/>
          <cell r="S138">
            <v>1</v>
          </cell>
          <cell r="T138"/>
          <cell r="U138">
            <v>2</v>
          </cell>
        </row>
        <row r="139">
          <cell r="H139" t="str">
            <v>Total general</v>
          </cell>
          <cell r="I139">
            <v>670</v>
          </cell>
          <cell r="J139">
            <v>485</v>
          </cell>
          <cell r="K139">
            <v>729</v>
          </cell>
          <cell r="L139">
            <v>486</v>
          </cell>
          <cell r="M139">
            <v>605</v>
          </cell>
          <cell r="N139">
            <v>557</v>
          </cell>
          <cell r="O139">
            <v>598</v>
          </cell>
          <cell r="P139">
            <v>571</v>
          </cell>
          <cell r="Q139">
            <v>514</v>
          </cell>
          <cell r="R139">
            <v>593</v>
          </cell>
          <cell r="S139">
            <v>498</v>
          </cell>
          <cell r="T139">
            <v>495</v>
          </cell>
          <cell r="U139">
            <v>6801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231</v>
          </cell>
          <cell r="J5">
            <v>141</v>
          </cell>
          <cell r="K5">
            <v>248</v>
          </cell>
          <cell r="L5">
            <v>164</v>
          </cell>
          <cell r="M5">
            <v>177</v>
          </cell>
          <cell r="N5">
            <v>157</v>
          </cell>
          <cell r="O5">
            <v>176</v>
          </cell>
          <cell r="P5">
            <v>166</v>
          </cell>
          <cell r="Q5">
            <v>173</v>
          </cell>
          <cell r="R5">
            <v>200</v>
          </cell>
          <cell r="S5">
            <v>170</v>
          </cell>
          <cell r="T5">
            <v>144</v>
          </cell>
          <cell r="U5">
            <v>2147</v>
          </cell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</v>
          </cell>
          <cell r="P6">
            <v>28</v>
          </cell>
          <cell r="Q6">
            <v>32</v>
          </cell>
          <cell r="R6">
            <v>28</v>
          </cell>
          <cell r="S6">
            <v>16</v>
          </cell>
          <cell r="T6">
            <v>27</v>
          </cell>
          <cell r="U6">
            <v>310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27</v>
          </cell>
          <cell r="P7">
            <v>15</v>
          </cell>
          <cell r="Q7">
            <v>29</v>
          </cell>
          <cell r="R7">
            <v>29</v>
          </cell>
          <cell r="S7">
            <v>34</v>
          </cell>
          <cell r="T7">
            <v>18</v>
          </cell>
          <cell r="U7">
            <v>304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35</v>
          </cell>
          <cell r="P8">
            <v>30</v>
          </cell>
          <cell r="Q8">
            <v>31</v>
          </cell>
          <cell r="R8">
            <v>38</v>
          </cell>
          <cell r="S8">
            <v>31</v>
          </cell>
          <cell r="T8">
            <v>25</v>
          </cell>
          <cell r="U8">
            <v>366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31</v>
          </cell>
          <cell r="P9">
            <v>31</v>
          </cell>
          <cell r="Q9">
            <v>26</v>
          </cell>
          <cell r="R9">
            <v>36</v>
          </cell>
          <cell r="S9">
            <v>21</v>
          </cell>
          <cell r="T9">
            <v>17</v>
          </cell>
          <cell r="U9">
            <v>381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25</v>
          </cell>
          <cell r="P10">
            <v>28</v>
          </cell>
          <cell r="Q10">
            <v>21</v>
          </cell>
          <cell r="R10">
            <v>23</v>
          </cell>
          <cell r="S10">
            <v>35</v>
          </cell>
          <cell r="T10">
            <v>21</v>
          </cell>
          <cell r="U10">
            <v>325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34</v>
          </cell>
          <cell r="P11">
            <v>28</v>
          </cell>
          <cell r="Q11">
            <v>28</v>
          </cell>
          <cell r="R11">
            <v>31</v>
          </cell>
          <cell r="S11">
            <v>21</v>
          </cell>
          <cell r="T11">
            <v>29</v>
          </cell>
          <cell r="U11">
            <v>344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/>
          <cell r="N12">
            <v>1</v>
          </cell>
          <cell r="O12">
            <v>4</v>
          </cell>
          <cell r="P12">
            <v>4</v>
          </cell>
          <cell r="Q12"/>
          <cell r="R12">
            <v>3</v>
          </cell>
          <cell r="S12">
            <v>1</v>
          </cell>
          <cell r="T12">
            <v>2</v>
          </cell>
          <cell r="U12">
            <v>26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/>
          <cell r="R13"/>
          <cell r="S13">
            <v>1</v>
          </cell>
          <cell r="T13">
            <v>1</v>
          </cell>
          <cell r="U13">
            <v>5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/>
          <cell r="R14"/>
          <cell r="S14">
            <v>1</v>
          </cell>
          <cell r="T14">
            <v>1</v>
          </cell>
          <cell r="U14">
            <v>10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/>
          <cell r="R15">
            <v>1</v>
          </cell>
          <cell r="S15">
            <v>1</v>
          </cell>
          <cell r="T15">
            <v>2</v>
          </cell>
          <cell r="U15">
            <v>6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/>
          <cell r="R16">
            <v>5</v>
          </cell>
          <cell r="S16"/>
          <cell r="T16"/>
          <cell r="U16">
            <v>22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4</v>
          </cell>
          <cell r="R17">
            <v>2</v>
          </cell>
          <cell r="S17">
            <v>2</v>
          </cell>
          <cell r="T17"/>
          <cell r="U17">
            <v>17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2</v>
          </cell>
          <cell r="R18">
            <v>4</v>
          </cell>
          <cell r="S18">
            <v>3</v>
          </cell>
          <cell r="T18">
            <v>1</v>
          </cell>
          <cell r="U18">
            <v>28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3</v>
          </cell>
          <cell r="T19"/>
          <cell r="U19">
            <v>3</v>
          </cell>
        </row>
        <row r="20">
          <cell r="H20" t="str">
            <v>04102-COQUIMBO</v>
          </cell>
          <cell r="I20">
            <v>238</v>
          </cell>
          <cell r="J20">
            <v>188</v>
          </cell>
          <cell r="K20">
            <v>261</v>
          </cell>
          <cell r="L20">
            <v>144</v>
          </cell>
          <cell r="M20">
            <v>230</v>
          </cell>
          <cell r="N20">
            <v>198</v>
          </cell>
          <cell r="O20">
            <v>234</v>
          </cell>
          <cell r="P20">
            <v>227</v>
          </cell>
          <cell r="Q20">
            <v>179</v>
          </cell>
          <cell r="R20">
            <v>242</v>
          </cell>
          <cell r="S20">
            <v>164</v>
          </cell>
          <cell r="T20">
            <v>148</v>
          </cell>
          <cell r="U20">
            <v>2453</v>
          </cell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30</v>
          </cell>
          <cell r="P21">
            <v>26</v>
          </cell>
          <cell r="Q21">
            <v>32</v>
          </cell>
          <cell r="R21">
            <v>46</v>
          </cell>
          <cell r="S21">
            <v>21</v>
          </cell>
          <cell r="T21">
            <v>17</v>
          </cell>
          <cell r="U21">
            <v>345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35</v>
          </cell>
          <cell r="P22">
            <v>36</v>
          </cell>
          <cell r="Q22">
            <v>27</v>
          </cell>
          <cell r="R22">
            <v>40</v>
          </cell>
          <cell r="S22">
            <v>21</v>
          </cell>
          <cell r="T22">
            <v>18</v>
          </cell>
          <cell r="U22">
            <v>411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69</v>
          </cell>
          <cell r="P23">
            <v>66</v>
          </cell>
          <cell r="Q23">
            <v>45</v>
          </cell>
          <cell r="R23">
            <v>63</v>
          </cell>
          <cell r="S23">
            <v>45</v>
          </cell>
          <cell r="T23">
            <v>42</v>
          </cell>
          <cell r="U23">
            <v>696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5</v>
          </cell>
          <cell r="P24">
            <v>11</v>
          </cell>
          <cell r="Q24">
            <v>9</v>
          </cell>
          <cell r="R24">
            <v>8</v>
          </cell>
          <cell r="S24">
            <v>4</v>
          </cell>
          <cell r="T24">
            <v>10</v>
          </cell>
          <cell r="U24">
            <v>93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60</v>
          </cell>
          <cell r="P25">
            <v>53</v>
          </cell>
          <cell r="Q25">
            <v>48</v>
          </cell>
          <cell r="R25">
            <v>61</v>
          </cell>
          <cell r="S25">
            <v>45</v>
          </cell>
          <cell r="T25">
            <v>39</v>
          </cell>
          <cell r="U25">
            <v>625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L26"/>
          <cell r="M26">
            <v>2</v>
          </cell>
          <cell r="N26">
            <v>1</v>
          </cell>
          <cell r="O26">
            <v>5</v>
          </cell>
          <cell r="P26">
            <v>8</v>
          </cell>
          <cell r="Q26"/>
          <cell r="R26">
            <v>3</v>
          </cell>
          <cell r="S26">
            <v>1</v>
          </cell>
          <cell r="T26">
            <v>2</v>
          </cell>
          <cell r="U26">
            <v>28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14</v>
          </cell>
          <cell r="P27">
            <v>9</v>
          </cell>
          <cell r="Q27">
            <v>12</v>
          </cell>
          <cell r="R27">
            <v>9</v>
          </cell>
          <cell r="S27">
            <v>7</v>
          </cell>
          <cell r="T27">
            <v>8</v>
          </cell>
          <cell r="U27">
            <v>103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1</v>
          </cell>
          <cell r="R28"/>
          <cell r="S28">
            <v>1</v>
          </cell>
          <cell r="T28">
            <v>1</v>
          </cell>
          <cell r="U28">
            <v>6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8</v>
          </cell>
          <cell r="P29">
            <v>7</v>
          </cell>
          <cell r="Q29">
            <v>2</v>
          </cell>
          <cell r="R29">
            <v>5</v>
          </cell>
          <cell r="S29">
            <v>8</v>
          </cell>
          <cell r="T29">
            <v>3</v>
          </cell>
          <cell r="U29">
            <v>63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4</v>
          </cell>
          <cell r="O30">
            <v>8</v>
          </cell>
          <cell r="P30">
            <v>10</v>
          </cell>
          <cell r="Q30">
            <v>3</v>
          </cell>
          <cell r="R30">
            <v>7</v>
          </cell>
          <cell r="S30">
            <v>11</v>
          </cell>
          <cell r="T30">
            <v>8</v>
          </cell>
          <cell r="U30">
            <v>83</v>
          </cell>
        </row>
        <row r="31">
          <cell r="H31" t="str">
            <v>04103-ANDACOLLO</v>
          </cell>
          <cell r="I31">
            <v>6</v>
          </cell>
          <cell r="J31">
            <v>5</v>
          </cell>
          <cell r="K31">
            <v>12</v>
          </cell>
          <cell r="L31">
            <v>11</v>
          </cell>
          <cell r="M31">
            <v>18</v>
          </cell>
          <cell r="N31">
            <v>4</v>
          </cell>
          <cell r="O31">
            <v>12</v>
          </cell>
          <cell r="P31">
            <v>8</v>
          </cell>
          <cell r="Q31">
            <v>5</v>
          </cell>
          <cell r="R31">
            <v>7</v>
          </cell>
          <cell r="S31">
            <v>10</v>
          </cell>
          <cell r="T31">
            <v>8</v>
          </cell>
          <cell r="U31">
            <v>106</v>
          </cell>
        </row>
        <row r="32">
          <cell r="H32" t="str">
            <v>105106-HOSPITAL ANDACOLLO</v>
          </cell>
          <cell r="I32">
            <v>6</v>
          </cell>
          <cell r="J32">
            <v>5</v>
          </cell>
          <cell r="K32">
            <v>12</v>
          </cell>
          <cell r="L32">
            <v>11</v>
          </cell>
          <cell r="M32">
            <v>18</v>
          </cell>
          <cell r="N32">
            <v>4</v>
          </cell>
          <cell r="O32">
            <v>12</v>
          </cell>
          <cell r="P32">
            <v>8</v>
          </cell>
          <cell r="Q32">
            <v>5</v>
          </cell>
          <cell r="R32">
            <v>7</v>
          </cell>
          <cell r="S32">
            <v>10</v>
          </cell>
          <cell r="T32">
            <v>8</v>
          </cell>
          <cell r="U32">
            <v>106</v>
          </cell>
        </row>
        <row r="33">
          <cell r="H33" t="str">
            <v>04104-LA HIGUERA</v>
          </cell>
          <cell r="I33">
            <v>1</v>
          </cell>
          <cell r="J33">
            <v>5</v>
          </cell>
          <cell r="K33">
            <v>5</v>
          </cell>
          <cell r="L33">
            <v>2</v>
          </cell>
          <cell r="M33">
            <v>3</v>
          </cell>
          <cell r="N33">
            <v>7</v>
          </cell>
          <cell r="O33">
            <v>2</v>
          </cell>
          <cell r="P33">
            <v>2</v>
          </cell>
          <cell r="Q33">
            <v>4</v>
          </cell>
          <cell r="R33">
            <v>6</v>
          </cell>
          <cell r="S33">
            <v>9</v>
          </cell>
          <cell r="T33">
            <v>3</v>
          </cell>
          <cell r="U33">
            <v>49</v>
          </cell>
        </row>
        <row r="34">
          <cell r="H34" t="str">
            <v>105314-CES. LA HIGUERA</v>
          </cell>
          <cell r="I34"/>
          <cell r="J34">
            <v>2</v>
          </cell>
          <cell r="K34">
            <v>2</v>
          </cell>
          <cell r="L34"/>
          <cell r="M34">
            <v>1</v>
          </cell>
          <cell r="N34">
            <v>2</v>
          </cell>
          <cell r="O34">
            <v>1</v>
          </cell>
          <cell r="P34">
            <v>2</v>
          </cell>
          <cell r="Q34">
            <v>3</v>
          </cell>
          <cell r="R34">
            <v>3</v>
          </cell>
          <cell r="S34">
            <v>2</v>
          </cell>
          <cell r="T34">
            <v>2</v>
          </cell>
          <cell r="U34">
            <v>20</v>
          </cell>
        </row>
        <row r="35">
          <cell r="H35" t="str">
            <v xml:space="preserve">105500-P.S.R. CALETA HORNOS        </v>
          </cell>
          <cell r="I35"/>
          <cell r="J35"/>
          <cell r="K35">
            <v>2</v>
          </cell>
          <cell r="L35"/>
          <cell r="M35">
            <v>2</v>
          </cell>
          <cell r="N35">
            <v>2</v>
          </cell>
          <cell r="O35"/>
          <cell r="P35"/>
          <cell r="Q35"/>
          <cell r="R35">
            <v>2</v>
          </cell>
          <cell r="S35">
            <v>1</v>
          </cell>
          <cell r="T35"/>
          <cell r="U35">
            <v>9</v>
          </cell>
        </row>
        <row r="36">
          <cell r="H36" t="str">
            <v>105505-P.S.R. LOS CHOROS</v>
          </cell>
          <cell r="I36"/>
          <cell r="J36">
            <v>1</v>
          </cell>
          <cell r="K36"/>
          <cell r="L36"/>
          <cell r="M36"/>
          <cell r="N36">
            <v>2</v>
          </cell>
          <cell r="O36"/>
          <cell r="P36"/>
          <cell r="Q36"/>
          <cell r="R36"/>
          <cell r="S36">
            <v>2</v>
          </cell>
          <cell r="T36"/>
          <cell r="U36">
            <v>5</v>
          </cell>
        </row>
        <row r="37">
          <cell r="H37" t="str">
            <v>105506-P.S.R. EL TRAPICHE</v>
          </cell>
          <cell r="I37">
            <v>1</v>
          </cell>
          <cell r="J37">
            <v>2</v>
          </cell>
          <cell r="K37">
            <v>1</v>
          </cell>
          <cell r="L37">
            <v>2</v>
          </cell>
          <cell r="M37"/>
          <cell r="N37">
            <v>1</v>
          </cell>
          <cell r="O37">
            <v>1</v>
          </cell>
          <cell r="P37"/>
          <cell r="Q37">
            <v>1</v>
          </cell>
          <cell r="R37">
            <v>1</v>
          </cell>
          <cell r="S37">
            <v>4</v>
          </cell>
          <cell r="T37">
            <v>1</v>
          </cell>
          <cell r="U37">
            <v>15</v>
          </cell>
        </row>
        <row r="38">
          <cell r="H38" t="str">
            <v>04105-PAIHUANO</v>
          </cell>
          <cell r="I38">
            <v>6</v>
          </cell>
          <cell r="J38">
            <v>4</v>
          </cell>
          <cell r="K38">
            <v>2</v>
          </cell>
          <cell r="L38">
            <v>3</v>
          </cell>
          <cell r="M38">
            <v>5</v>
          </cell>
          <cell r="N38">
            <v>4</v>
          </cell>
          <cell r="O38">
            <v>2</v>
          </cell>
          <cell r="P38">
            <v>3</v>
          </cell>
          <cell r="Q38">
            <v>2</v>
          </cell>
          <cell r="R38">
            <v>2</v>
          </cell>
          <cell r="S38">
            <v>5</v>
          </cell>
          <cell r="T38">
            <v>7</v>
          </cell>
          <cell r="U38">
            <v>45</v>
          </cell>
        </row>
        <row r="39">
          <cell r="H39" t="str">
            <v>105306-CES. PAIHUANO</v>
          </cell>
          <cell r="I39">
            <v>2</v>
          </cell>
          <cell r="J39">
            <v>2</v>
          </cell>
          <cell r="K39"/>
          <cell r="L39">
            <v>3</v>
          </cell>
          <cell r="M39">
            <v>4</v>
          </cell>
          <cell r="N39">
            <v>1</v>
          </cell>
          <cell r="O39">
            <v>1</v>
          </cell>
          <cell r="P39"/>
          <cell r="Q39">
            <v>1</v>
          </cell>
          <cell r="R39">
            <v>2</v>
          </cell>
          <cell r="S39">
            <v>5</v>
          </cell>
          <cell r="T39">
            <v>5</v>
          </cell>
          <cell r="U39">
            <v>26</v>
          </cell>
        </row>
        <row r="40">
          <cell r="H40" t="str">
            <v>105475-P.S.R. HORCON</v>
          </cell>
          <cell r="I40">
            <v>1</v>
          </cell>
          <cell r="J40"/>
          <cell r="K40">
            <v>1</v>
          </cell>
          <cell r="L40"/>
          <cell r="M40"/>
          <cell r="N40">
            <v>2</v>
          </cell>
          <cell r="O40">
            <v>1</v>
          </cell>
          <cell r="P40"/>
          <cell r="Q40">
            <v>1</v>
          </cell>
          <cell r="R40"/>
          <cell r="S40"/>
          <cell r="T40">
            <v>1</v>
          </cell>
          <cell r="U40">
            <v>7</v>
          </cell>
        </row>
        <row r="41">
          <cell r="H41" t="str">
            <v>105476-P.S.R. MONTE GRANDE</v>
          </cell>
          <cell r="I41"/>
          <cell r="J41">
            <v>1</v>
          </cell>
          <cell r="K41">
            <v>1</v>
          </cell>
          <cell r="L41"/>
          <cell r="M41"/>
          <cell r="N41"/>
          <cell r="O41"/>
          <cell r="P41">
            <v>1</v>
          </cell>
          <cell r="Q41"/>
          <cell r="R41"/>
          <cell r="S41"/>
          <cell r="T41">
            <v>1</v>
          </cell>
          <cell r="U41">
            <v>4</v>
          </cell>
        </row>
        <row r="42">
          <cell r="H42" t="str">
            <v>105477-P.S.R. PISCO ELQUI</v>
          </cell>
          <cell r="I42">
            <v>3</v>
          </cell>
          <cell r="J42">
            <v>1</v>
          </cell>
          <cell r="K42"/>
          <cell r="L42"/>
          <cell r="M42">
            <v>1</v>
          </cell>
          <cell r="N42">
            <v>1</v>
          </cell>
          <cell r="O42"/>
          <cell r="P42">
            <v>2</v>
          </cell>
          <cell r="Q42"/>
          <cell r="R42"/>
          <cell r="S42"/>
          <cell r="T42"/>
          <cell r="U42">
            <v>8</v>
          </cell>
        </row>
        <row r="43">
          <cell r="H43" t="str">
            <v>04106-VICUÑA</v>
          </cell>
          <cell r="I43">
            <v>32</v>
          </cell>
          <cell r="J43">
            <v>21</v>
          </cell>
          <cell r="K43">
            <v>37</v>
          </cell>
          <cell r="L43">
            <v>13</v>
          </cell>
          <cell r="M43">
            <v>15</v>
          </cell>
          <cell r="N43">
            <v>22</v>
          </cell>
          <cell r="O43">
            <v>17</v>
          </cell>
          <cell r="P43">
            <v>22</v>
          </cell>
          <cell r="Q43">
            <v>18</v>
          </cell>
          <cell r="R43">
            <v>19</v>
          </cell>
          <cell r="S43">
            <v>15</v>
          </cell>
          <cell r="T43">
            <v>21</v>
          </cell>
          <cell r="U43">
            <v>252</v>
          </cell>
        </row>
        <row r="44">
          <cell r="H44" t="str">
            <v>105107-HOSPITAL VICUÑA</v>
          </cell>
          <cell r="I44">
            <v>17</v>
          </cell>
          <cell r="J44">
            <v>8</v>
          </cell>
          <cell r="K44">
            <v>30</v>
          </cell>
          <cell r="L44">
            <v>6</v>
          </cell>
          <cell r="M44">
            <v>10</v>
          </cell>
          <cell r="N44">
            <v>10</v>
          </cell>
          <cell r="O44">
            <v>12</v>
          </cell>
          <cell r="P44">
            <v>16</v>
          </cell>
          <cell r="Q44">
            <v>9</v>
          </cell>
          <cell r="R44">
            <v>12</v>
          </cell>
          <cell r="S44">
            <v>7</v>
          </cell>
          <cell r="T44">
            <v>12</v>
          </cell>
          <cell r="U44">
            <v>149</v>
          </cell>
        </row>
        <row r="45">
          <cell r="H45" t="str">
            <v>105467-P.S.R. DIAGUITAS</v>
          </cell>
          <cell r="I45">
            <v>1</v>
          </cell>
          <cell r="J45">
            <v>3</v>
          </cell>
          <cell r="K45"/>
          <cell r="L45">
            <v>1</v>
          </cell>
          <cell r="M45">
            <v>3</v>
          </cell>
          <cell r="N45"/>
          <cell r="O45">
            <v>1</v>
          </cell>
          <cell r="P45"/>
          <cell r="Q45"/>
          <cell r="R45"/>
          <cell r="S45"/>
          <cell r="T45"/>
          <cell r="U45">
            <v>9</v>
          </cell>
        </row>
        <row r="46">
          <cell r="H46" t="str">
            <v>105468-P.S.R. EL MOLLE</v>
          </cell>
          <cell r="I46">
            <v>1</v>
          </cell>
          <cell r="J46"/>
          <cell r="K46">
            <v>1</v>
          </cell>
          <cell r="L46"/>
          <cell r="M46"/>
          <cell r="N46"/>
          <cell r="O46"/>
          <cell r="P46">
            <v>1</v>
          </cell>
          <cell r="Q46">
            <v>1</v>
          </cell>
          <cell r="R46">
            <v>1</v>
          </cell>
          <cell r="S46"/>
          <cell r="T46"/>
          <cell r="U46">
            <v>5</v>
          </cell>
        </row>
        <row r="47">
          <cell r="H47" t="str">
            <v>105469-P.S.R. EL TAMBO</v>
          </cell>
          <cell r="I47">
            <v>2</v>
          </cell>
          <cell r="J47">
            <v>4</v>
          </cell>
          <cell r="K47"/>
          <cell r="L47">
            <v>1</v>
          </cell>
          <cell r="M47">
            <v>1</v>
          </cell>
          <cell r="N47">
            <v>1</v>
          </cell>
          <cell r="O47">
            <v>1</v>
          </cell>
          <cell r="P47"/>
          <cell r="Q47">
            <v>1</v>
          </cell>
          <cell r="R47">
            <v>2</v>
          </cell>
          <cell r="S47">
            <v>2</v>
          </cell>
          <cell r="T47">
            <v>2</v>
          </cell>
          <cell r="U47">
            <v>17</v>
          </cell>
        </row>
        <row r="48">
          <cell r="H48" t="str">
            <v>105470-P.S.R. HUANTA</v>
          </cell>
          <cell r="I48"/>
          <cell r="J48">
            <v>1</v>
          </cell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>
            <v>1</v>
          </cell>
        </row>
        <row r="49">
          <cell r="H49" t="str">
            <v>105471-P.S.R. PERALILLO</v>
          </cell>
          <cell r="I49"/>
          <cell r="J49">
            <v>1</v>
          </cell>
          <cell r="K49">
            <v>2</v>
          </cell>
          <cell r="L49">
            <v>2</v>
          </cell>
          <cell r="M49"/>
          <cell r="N49">
            <v>2</v>
          </cell>
          <cell r="O49">
            <v>2</v>
          </cell>
          <cell r="P49">
            <v>1</v>
          </cell>
          <cell r="Q49">
            <v>2</v>
          </cell>
          <cell r="R49">
            <v>1</v>
          </cell>
          <cell r="S49"/>
          <cell r="T49">
            <v>2</v>
          </cell>
          <cell r="U49">
            <v>15</v>
          </cell>
        </row>
        <row r="50">
          <cell r="H50" t="str">
            <v>105472-P.S.R. RIVADAVIA</v>
          </cell>
          <cell r="I50">
            <v>2</v>
          </cell>
          <cell r="J50">
            <v>1</v>
          </cell>
          <cell r="K50">
            <v>2</v>
          </cell>
          <cell r="L50"/>
          <cell r="M50"/>
          <cell r="N50">
            <v>1</v>
          </cell>
          <cell r="O50"/>
          <cell r="P50">
            <v>1</v>
          </cell>
          <cell r="Q50">
            <v>2</v>
          </cell>
          <cell r="R50">
            <v>1</v>
          </cell>
          <cell r="S50"/>
          <cell r="T50"/>
          <cell r="U50">
            <v>10</v>
          </cell>
        </row>
        <row r="51">
          <cell r="H51" t="str">
            <v>105473-P.S.R. TALCUNA</v>
          </cell>
          <cell r="I51">
            <v>3</v>
          </cell>
          <cell r="J51">
            <v>1</v>
          </cell>
          <cell r="K51"/>
          <cell r="L51">
            <v>1</v>
          </cell>
          <cell r="M51"/>
          <cell r="N51">
            <v>1</v>
          </cell>
          <cell r="O51"/>
          <cell r="P51">
            <v>1</v>
          </cell>
          <cell r="Q51">
            <v>1</v>
          </cell>
          <cell r="R51">
            <v>1</v>
          </cell>
          <cell r="S51">
            <v>2</v>
          </cell>
          <cell r="T51">
            <v>3</v>
          </cell>
          <cell r="U51">
            <v>14</v>
          </cell>
        </row>
        <row r="52">
          <cell r="H52" t="str">
            <v>105474-P.S.R. CHAPILCA</v>
          </cell>
          <cell r="I52">
            <v>2</v>
          </cell>
          <cell r="J52"/>
          <cell r="K52"/>
          <cell r="L52"/>
          <cell r="M52"/>
          <cell r="N52">
            <v>2</v>
          </cell>
          <cell r="O52">
            <v>1</v>
          </cell>
          <cell r="P52"/>
          <cell r="Q52"/>
          <cell r="R52"/>
          <cell r="S52">
            <v>1</v>
          </cell>
          <cell r="T52"/>
          <cell r="U52">
            <v>6</v>
          </cell>
        </row>
        <row r="53">
          <cell r="H53" t="str">
            <v>105502-P.S.R. CALINGASTA</v>
          </cell>
          <cell r="I53">
            <v>4</v>
          </cell>
          <cell r="J53">
            <v>2</v>
          </cell>
          <cell r="K53">
            <v>2</v>
          </cell>
          <cell r="L53">
            <v>2</v>
          </cell>
          <cell r="M53">
            <v>1</v>
          </cell>
          <cell r="N53">
            <v>4</v>
          </cell>
          <cell r="O53"/>
          <cell r="P53">
            <v>2</v>
          </cell>
          <cell r="Q53">
            <v>2</v>
          </cell>
          <cell r="R53">
            <v>1</v>
          </cell>
          <cell r="S53">
            <v>3</v>
          </cell>
          <cell r="T53">
            <v>2</v>
          </cell>
          <cell r="U53">
            <v>25</v>
          </cell>
        </row>
        <row r="54">
          <cell r="H54" t="str">
            <v>105509-P.S.R. GUALLIGUAICA</v>
          </cell>
          <cell r="I54"/>
          <cell r="J54"/>
          <cell r="K54"/>
          <cell r="L54"/>
          <cell r="M54"/>
          <cell r="N54">
            <v>1</v>
          </cell>
          <cell r="O54"/>
          <cell r="P54"/>
          <cell r="Q54"/>
          <cell r="R54"/>
          <cell r="S54"/>
          <cell r="T54"/>
          <cell r="U54">
            <v>1</v>
          </cell>
        </row>
        <row r="55">
          <cell r="H55" t="str">
            <v>04201-ILLAPEL</v>
          </cell>
          <cell r="I55">
            <v>23</v>
          </cell>
          <cell r="J55">
            <v>26</v>
          </cell>
          <cell r="K55">
            <v>37</v>
          </cell>
          <cell r="L55">
            <v>19</v>
          </cell>
          <cell r="M55">
            <v>23</v>
          </cell>
          <cell r="N55">
            <v>24</v>
          </cell>
          <cell r="O55">
            <v>29</v>
          </cell>
          <cell r="P55">
            <v>23</v>
          </cell>
          <cell r="Q55">
            <v>36</v>
          </cell>
          <cell r="R55">
            <v>25</v>
          </cell>
          <cell r="S55">
            <v>24</v>
          </cell>
          <cell r="T55">
            <v>27</v>
          </cell>
          <cell r="U55">
            <v>316</v>
          </cell>
        </row>
        <row r="56">
          <cell r="H56" t="str">
            <v>105103-HOSPITAL ILLAPEL</v>
          </cell>
          <cell r="I56">
            <v>12</v>
          </cell>
          <cell r="J56">
            <v>17</v>
          </cell>
          <cell r="K56">
            <v>18</v>
          </cell>
          <cell r="L56">
            <v>12</v>
          </cell>
          <cell r="M56">
            <v>17</v>
          </cell>
          <cell r="N56">
            <v>17</v>
          </cell>
          <cell r="O56">
            <v>18</v>
          </cell>
          <cell r="P56">
            <v>16</v>
          </cell>
          <cell r="Q56">
            <v>16</v>
          </cell>
          <cell r="R56">
            <v>16</v>
          </cell>
          <cell r="S56">
            <v>16</v>
          </cell>
          <cell r="T56">
            <v>10</v>
          </cell>
          <cell r="U56">
            <v>185</v>
          </cell>
        </row>
        <row r="57">
          <cell r="H57" t="str">
            <v>105326-CESFAM SAN RAFAEL</v>
          </cell>
          <cell r="I57"/>
          <cell r="J57">
            <v>5</v>
          </cell>
          <cell r="K57">
            <v>15</v>
          </cell>
          <cell r="L57">
            <v>4</v>
          </cell>
          <cell r="M57">
            <v>5</v>
          </cell>
          <cell r="N57">
            <v>1</v>
          </cell>
          <cell r="O57">
            <v>9</v>
          </cell>
          <cell r="P57"/>
          <cell r="Q57">
            <v>14</v>
          </cell>
          <cell r="R57">
            <v>7</v>
          </cell>
          <cell r="S57">
            <v>4</v>
          </cell>
          <cell r="T57">
            <v>12</v>
          </cell>
          <cell r="U57">
            <v>76</v>
          </cell>
        </row>
        <row r="58">
          <cell r="H58" t="str">
            <v xml:space="preserve">105443-P.S.R. CARCAMO                   </v>
          </cell>
          <cell r="I58">
            <v>1</v>
          </cell>
          <cell r="J58"/>
          <cell r="K58"/>
          <cell r="L58"/>
          <cell r="M58"/>
          <cell r="N58"/>
          <cell r="O58"/>
          <cell r="P58">
            <v>2</v>
          </cell>
          <cell r="Q58">
            <v>1</v>
          </cell>
          <cell r="R58"/>
          <cell r="S58">
            <v>1</v>
          </cell>
          <cell r="T58"/>
          <cell r="U58">
            <v>5</v>
          </cell>
        </row>
        <row r="59">
          <cell r="H59" t="str">
            <v>105444-P.S.R. HUINTIL</v>
          </cell>
          <cell r="I59"/>
          <cell r="J59"/>
          <cell r="K59"/>
          <cell r="L59"/>
          <cell r="M59"/>
          <cell r="N59"/>
          <cell r="O59"/>
          <cell r="P59"/>
          <cell r="Q59">
            <v>2</v>
          </cell>
          <cell r="R59"/>
          <cell r="S59"/>
          <cell r="T59"/>
          <cell r="U59">
            <v>2</v>
          </cell>
        </row>
        <row r="60">
          <cell r="H60" t="str">
            <v>105445-P.S.R. LIMAHUIDA</v>
          </cell>
          <cell r="I60">
            <v>1</v>
          </cell>
          <cell r="J60">
            <v>1</v>
          </cell>
          <cell r="K60"/>
          <cell r="L60">
            <v>1</v>
          </cell>
          <cell r="M60">
            <v>1</v>
          </cell>
          <cell r="N60">
            <v>2</v>
          </cell>
          <cell r="O60"/>
          <cell r="P60"/>
          <cell r="Q60">
            <v>1</v>
          </cell>
          <cell r="R60"/>
          <cell r="S60"/>
          <cell r="T60"/>
          <cell r="U60">
            <v>7</v>
          </cell>
        </row>
        <row r="61">
          <cell r="H61" t="str">
            <v>105446-P.S.R. MATANCILLA</v>
          </cell>
          <cell r="I61">
            <v>1</v>
          </cell>
          <cell r="J61"/>
          <cell r="K61"/>
          <cell r="L61"/>
          <cell r="M61"/>
          <cell r="N61"/>
          <cell r="O61"/>
          <cell r="P61"/>
          <cell r="Q61"/>
          <cell r="R61"/>
          <cell r="S61"/>
          <cell r="T61">
            <v>1</v>
          </cell>
          <cell r="U61">
            <v>2</v>
          </cell>
        </row>
        <row r="62">
          <cell r="H62" t="str">
            <v>105447-P.S.R. PERALILLO</v>
          </cell>
          <cell r="I62">
            <v>1</v>
          </cell>
          <cell r="J62"/>
          <cell r="K62"/>
          <cell r="L62"/>
          <cell r="M62"/>
          <cell r="N62"/>
          <cell r="O62"/>
          <cell r="P62">
            <v>2</v>
          </cell>
          <cell r="Q62">
            <v>1</v>
          </cell>
          <cell r="R62">
            <v>1</v>
          </cell>
          <cell r="S62"/>
          <cell r="T62">
            <v>1</v>
          </cell>
          <cell r="U62">
            <v>6</v>
          </cell>
        </row>
        <row r="63">
          <cell r="H63" t="str">
            <v>105448-P.S.R. SANTA VIRGINIA</v>
          </cell>
          <cell r="I63">
            <v>2</v>
          </cell>
          <cell r="J63"/>
          <cell r="K63"/>
          <cell r="L63"/>
          <cell r="M63"/>
          <cell r="N63"/>
          <cell r="O63"/>
          <cell r="P63"/>
          <cell r="Q63">
            <v>1</v>
          </cell>
          <cell r="R63"/>
          <cell r="S63"/>
          <cell r="T63">
            <v>1</v>
          </cell>
          <cell r="U63">
            <v>4</v>
          </cell>
        </row>
        <row r="64">
          <cell r="H64" t="str">
            <v>105449-P.S.R. TUNGA NORTE</v>
          </cell>
          <cell r="I64"/>
          <cell r="J64"/>
          <cell r="K64"/>
          <cell r="L64"/>
          <cell r="M64"/>
          <cell r="N64"/>
          <cell r="O64"/>
          <cell r="P64">
            <v>1</v>
          </cell>
          <cell r="Q64"/>
          <cell r="R64"/>
          <cell r="S64"/>
          <cell r="T64"/>
          <cell r="U64">
            <v>1</v>
          </cell>
        </row>
        <row r="65">
          <cell r="H65" t="str">
            <v>105485-P.S.R. PLAN DE HORNOS</v>
          </cell>
          <cell r="I65">
            <v>1</v>
          </cell>
          <cell r="J65"/>
          <cell r="K65"/>
          <cell r="L65"/>
          <cell r="M65"/>
          <cell r="N65"/>
          <cell r="O65">
            <v>1</v>
          </cell>
          <cell r="P65"/>
          <cell r="Q65"/>
          <cell r="R65">
            <v>1</v>
          </cell>
          <cell r="S65"/>
          <cell r="T65"/>
          <cell r="U65">
            <v>3</v>
          </cell>
        </row>
        <row r="66">
          <cell r="H66" t="str">
            <v>105486-P.S.R. TUNGA SUR</v>
          </cell>
          <cell r="I66"/>
          <cell r="J66"/>
          <cell r="K66">
            <v>1</v>
          </cell>
          <cell r="L66">
            <v>1</v>
          </cell>
          <cell r="M66"/>
          <cell r="N66"/>
          <cell r="O66"/>
          <cell r="P66"/>
          <cell r="Q66"/>
          <cell r="R66"/>
          <cell r="S66"/>
          <cell r="T66"/>
          <cell r="U66">
            <v>2</v>
          </cell>
        </row>
        <row r="67">
          <cell r="H67" t="str">
            <v>105487-P.S.R. CAÑAS UNO</v>
          </cell>
          <cell r="I67">
            <v>2</v>
          </cell>
          <cell r="J67">
            <v>3</v>
          </cell>
          <cell r="K67">
            <v>3</v>
          </cell>
          <cell r="L67"/>
          <cell r="M67"/>
          <cell r="N67">
            <v>4</v>
          </cell>
          <cell r="O67">
            <v>1</v>
          </cell>
          <cell r="P67">
            <v>2</v>
          </cell>
          <cell r="Q67"/>
          <cell r="R67"/>
          <cell r="S67">
            <v>1</v>
          </cell>
          <cell r="T67">
            <v>2</v>
          </cell>
          <cell r="U67">
            <v>18</v>
          </cell>
        </row>
        <row r="68">
          <cell r="H68" t="str">
            <v>105496-P.S.R. PINTACURA SUR</v>
          </cell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>
            <v>1</v>
          </cell>
          <cell r="T68"/>
          <cell r="U68">
            <v>1</v>
          </cell>
        </row>
        <row r="69">
          <cell r="H69" t="str">
            <v>105504-P.S.R. SOCAVON</v>
          </cell>
          <cell r="I69">
            <v>2</v>
          </cell>
          <cell r="J69"/>
          <cell r="K69"/>
          <cell r="L69">
            <v>1</v>
          </cell>
          <cell r="M69"/>
          <cell r="N69"/>
          <cell r="O69"/>
          <cell r="P69"/>
          <cell r="Q69"/>
          <cell r="R69"/>
          <cell r="S69">
            <v>1</v>
          </cell>
          <cell r="T69"/>
          <cell r="U69">
            <v>4</v>
          </cell>
        </row>
        <row r="70">
          <cell r="H70" t="str">
            <v>04202-CANELA</v>
          </cell>
          <cell r="I70">
            <v>10</v>
          </cell>
          <cell r="J70">
            <v>7</v>
          </cell>
          <cell r="K70">
            <v>5</v>
          </cell>
          <cell r="L70">
            <v>6</v>
          </cell>
          <cell r="M70">
            <v>3</v>
          </cell>
          <cell r="N70">
            <v>3</v>
          </cell>
          <cell r="O70">
            <v>7</v>
          </cell>
          <cell r="P70">
            <v>3</v>
          </cell>
          <cell r="Q70">
            <v>5</v>
          </cell>
          <cell r="R70">
            <v>7</v>
          </cell>
          <cell r="S70">
            <v>4</v>
          </cell>
          <cell r="T70">
            <v>4</v>
          </cell>
          <cell r="U70">
            <v>64</v>
          </cell>
        </row>
        <row r="71">
          <cell r="H71" t="str">
            <v>105309-CES. RURAL CANELA</v>
          </cell>
          <cell r="I71">
            <v>8</v>
          </cell>
          <cell r="J71">
            <v>6</v>
          </cell>
          <cell r="K71">
            <v>4</v>
          </cell>
          <cell r="L71">
            <v>6</v>
          </cell>
          <cell r="M71">
            <v>2</v>
          </cell>
          <cell r="N71">
            <v>2</v>
          </cell>
          <cell r="O71">
            <v>7</v>
          </cell>
          <cell r="P71">
            <v>2</v>
          </cell>
          <cell r="Q71">
            <v>5</v>
          </cell>
          <cell r="R71">
            <v>6</v>
          </cell>
          <cell r="S71">
            <v>4</v>
          </cell>
          <cell r="T71">
            <v>4</v>
          </cell>
          <cell r="U71">
            <v>56</v>
          </cell>
        </row>
        <row r="72">
          <cell r="H72" t="str">
            <v xml:space="preserve">105450-P.S.R. MINCHA NORTE            </v>
          </cell>
          <cell r="I72"/>
          <cell r="J72">
            <v>1</v>
          </cell>
          <cell r="K72"/>
          <cell r="L72"/>
          <cell r="M72"/>
          <cell r="N72"/>
          <cell r="O72"/>
          <cell r="P72"/>
          <cell r="Q72"/>
          <cell r="R72">
            <v>1</v>
          </cell>
          <cell r="S72"/>
          <cell r="T72"/>
          <cell r="U72">
            <v>2</v>
          </cell>
        </row>
        <row r="73">
          <cell r="H73" t="str">
            <v>105484-P.S.R. HUENTELAUQUEN</v>
          </cell>
          <cell r="I73">
            <v>1</v>
          </cell>
          <cell r="J73"/>
          <cell r="K73">
            <v>1</v>
          </cell>
          <cell r="L73"/>
          <cell r="M73">
            <v>1</v>
          </cell>
          <cell r="N73">
            <v>1</v>
          </cell>
          <cell r="O73"/>
          <cell r="P73">
            <v>1</v>
          </cell>
          <cell r="Q73"/>
          <cell r="R73"/>
          <cell r="S73"/>
          <cell r="T73"/>
          <cell r="U73">
            <v>5</v>
          </cell>
        </row>
        <row r="74">
          <cell r="H74" t="str">
            <v>105488-P.S.R. ESPIRITU SANTO</v>
          </cell>
          <cell r="I74">
            <v>1</v>
          </cell>
          <cell r="J74"/>
          <cell r="K74"/>
          <cell r="L74"/>
          <cell r="M74"/>
          <cell r="N74"/>
          <cell r="O74"/>
          <cell r="P74"/>
          <cell r="Q74"/>
          <cell r="R74"/>
          <cell r="S74"/>
          <cell r="T74"/>
          <cell r="U74">
            <v>1</v>
          </cell>
        </row>
        <row r="75">
          <cell r="H75" t="str">
            <v>04203-LOS VILOS</v>
          </cell>
          <cell r="I75">
            <v>33</v>
          </cell>
          <cell r="J75">
            <v>32</v>
          </cell>
          <cell r="K75">
            <v>11</v>
          </cell>
          <cell r="L75">
            <v>17</v>
          </cell>
          <cell r="M75">
            <v>30</v>
          </cell>
          <cell r="N75">
            <v>26</v>
          </cell>
          <cell r="O75">
            <v>28</v>
          </cell>
          <cell r="P75">
            <v>18</v>
          </cell>
          <cell r="Q75">
            <v>5</v>
          </cell>
          <cell r="R75">
            <v>49</v>
          </cell>
          <cell r="S75">
            <v>23</v>
          </cell>
          <cell r="T75">
            <v>17</v>
          </cell>
          <cell r="U75">
            <v>289</v>
          </cell>
        </row>
        <row r="76">
          <cell r="H76" t="str">
            <v>105108-HOSPITAL LOS VILOS</v>
          </cell>
          <cell r="I76">
            <v>26</v>
          </cell>
          <cell r="J76">
            <v>25</v>
          </cell>
          <cell r="K76">
            <v>10</v>
          </cell>
          <cell r="L76">
            <v>14</v>
          </cell>
          <cell r="M76">
            <v>22</v>
          </cell>
          <cell r="N76">
            <v>22</v>
          </cell>
          <cell r="O76">
            <v>18</v>
          </cell>
          <cell r="P76">
            <v>11</v>
          </cell>
          <cell r="Q76"/>
          <cell r="R76">
            <v>42</v>
          </cell>
          <cell r="S76">
            <v>18</v>
          </cell>
          <cell r="T76">
            <v>11</v>
          </cell>
          <cell r="U76">
            <v>219</v>
          </cell>
        </row>
        <row r="77">
          <cell r="H77" t="str">
            <v xml:space="preserve">105478-P.S.R. CAIMANES                   </v>
          </cell>
          <cell r="I77">
            <v>3</v>
          </cell>
          <cell r="J77">
            <v>5</v>
          </cell>
          <cell r="K77">
            <v>1</v>
          </cell>
          <cell r="L77"/>
          <cell r="M77">
            <v>4</v>
          </cell>
          <cell r="N77">
            <v>4</v>
          </cell>
          <cell r="O77">
            <v>6</v>
          </cell>
          <cell r="P77">
            <v>4</v>
          </cell>
          <cell r="Q77">
            <v>1</v>
          </cell>
          <cell r="R77">
            <v>2</v>
          </cell>
          <cell r="S77">
            <v>4</v>
          </cell>
          <cell r="T77">
            <v>4</v>
          </cell>
          <cell r="U77">
            <v>38</v>
          </cell>
        </row>
        <row r="78">
          <cell r="H78" t="str">
            <v>105479-P.S.R. GUANGUALI</v>
          </cell>
          <cell r="I78"/>
          <cell r="J78"/>
          <cell r="K78"/>
          <cell r="L78"/>
          <cell r="M78"/>
          <cell r="N78"/>
          <cell r="O78">
            <v>1</v>
          </cell>
          <cell r="P78"/>
          <cell r="Q78">
            <v>1</v>
          </cell>
          <cell r="R78"/>
          <cell r="S78"/>
          <cell r="T78"/>
          <cell r="U78">
            <v>2</v>
          </cell>
        </row>
        <row r="79">
          <cell r="H79" t="str">
            <v>105480-P.S.R. QUILIMARI</v>
          </cell>
          <cell r="I79">
            <v>3</v>
          </cell>
          <cell r="J79">
            <v>1</v>
          </cell>
          <cell r="K79"/>
          <cell r="L79">
            <v>2</v>
          </cell>
          <cell r="M79">
            <v>3</v>
          </cell>
          <cell r="N79"/>
          <cell r="O79">
            <v>3</v>
          </cell>
          <cell r="P79">
            <v>2</v>
          </cell>
          <cell r="Q79">
            <v>2</v>
          </cell>
          <cell r="R79">
            <v>3</v>
          </cell>
          <cell r="S79">
            <v>1</v>
          </cell>
          <cell r="T79">
            <v>2</v>
          </cell>
          <cell r="U79">
            <v>22</v>
          </cell>
        </row>
        <row r="80">
          <cell r="H80" t="str">
            <v>105481-P.S.R. TILAMA</v>
          </cell>
          <cell r="I80"/>
          <cell r="J80"/>
          <cell r="K80"/>
          <cell r="L80">
            <v>1</v>
          </cell>
          <cell r="M80"/>
          <cell r="N80"/>
          <cell r="O80"/>
          <cell r="P80"/>
          <cell r="Q80">
            <v>1</v>
          </cell>
          <cell r="R80">
            <v>1</v>
          </cell>
          <cell r="S80"/>
          <cell r="T80"/>
          <cell r="U80">
            <v>3</v>
          </cell>
        </row>
        <row r="81">
          <cell r="H81" t="str">
            <v>105511-P.S.R. LOS CONDORES</v>
          </cell>
          <cell r="I81">
            <v>1</v>
          </cell>
          <cell r="J81">
            <v>1</v>
          </cell>
          <cell r="K81"/>
          <cell r="L81"/>
          <cell r="M81">
            <v>1</v>
          </cell>
          <cell r="N81"/>
          <cell r="O81"/>
          <cell r="P81">
            <v>1</v>
          </cell>
          <cell r="Q81"/>
          <cell r="R81">
            <v>1</v>
          </cell>
          <cell r="S81"/>
          <cell r="T81"/>
          <cell r="U81">
            <v>5</v>
          </cell>
        </row>
        <row r="82">
          <cell r="H82" t="str">
            <v>04204-SALAMANCA</v>
          </cell>
          <cell r="I82">
            <v>32</v>
          </cell>
          <cell r="J82">
            <v>22</v>
          </cell>
          <cell r="K82">
            <v>34</v>
          </cell>
          <cell r="L82">
            <v>16</v>
          </cell>
          <cell r="M82">
            <v>30</v>
          </cell>
          <cell r="N82">
            <v>17</v>
          </cell>
          <cell r="O82">
            <v>19</v>
          </cell>
          <cell r="P82">
            <v>35</v>
          </cell>
          <cell r="Q82">
            <v>24</v>
          </cell>
          <cell r="R82">
            <v>23</v>
          </cell>
          <cell r="S82">
            <v>30</v>
          </cell>
          <cell r="T82">
            <v>19</v>
          </cell>
          <cell r="U82">
            <v>301</v>
          </cell>
        </row>
        <row r="83">
          <cell r="H83" t="str">
            <v>105104-HOSPITAL SALAMANCA</v>
          </cell>
          <cell r="I83">
            <v>18</v>
          </cell>
          <cell r="J83">
            <v>14</v>
          </cell>
          <cell r="K83">
            <v>23</v>
          </cell>
          <cell r="L83">
            <v>9</v>
          </cell>
          <cell r="M83">
            <v>14</v>
          </cell>
          <cell r="N83">
            <v>7</v>
          </cell>
          <cell r="O83">
            <v>15</v>
          </cell>
          <cell r="P83">
            <v>19</v>
          </cell>
          <cell r="Q83">
            <v>15</v>
          </cell>
          <cell r="R83">
            <v>15</v>
          </cell>
          <cell r="S83">
            <v>22</v>
          </cell>
          <cell r="T83">
            <v>12</v>
          </cell>
          <cell r="U83">
            <v>183</v>
          </cell>
        </row>
        <row r="84">
          <cell r="H84" t="str">
            <v xml:space="preserve">105452-P.S.R. CUNCUMEN                 </v>
          </cell>
          <cell r="I84">
            <v>7</v>
          </cell>
          <cell r="J84">
            <v>5</v>
          </cell>
          <cell r="K84">
            <v>5</v>
          </cell>
          <cell r="L84">
            <v>5</v>
          </cell>
          <cell r="M84">
            <v>11</v>
          </cell>
          <cell r="N84">
            <v>4</v>
          </cell>
          <cell r="O84"/>
          <cell r="P84">
            <v>8</v>
          </cell>
          <cell r="Q84">
            <v>3</v>
          </cell>
          <cell r="R84">
            <v>4</v>
          </cell>
          <cell r="S84">
            <v>3</v>
          </cell>
          <cell r="T84">
            <v>5</v>
          </cell>
          <cell r="U84">
            <v>60</v>
          </cell>
        </row>
        <row r="85">
          <cell r="H85" t="str">
            <v>105453-P.S.R. TRANQUILLA</v>
          </cell>
          <cell r="I85"/>
          <cell r="J85"/>
          <cell r="K85"/>
          <cell r="L85"/>
          <cell r="M85">
            <v>2</v>
          </cell>
          <cell r="N85">
            <v>2</v>
          </cell>
          <cell r="O85">
            <v>1</v>
          </cell>
          <cell r="P85">
            <v>2</v>
          </cell>
          <cell r="Q85">
            <v>2</v>
          </cell>
          <cell r="R85"/>
          <cell r="S85"/>
          <cell r="T85">
            <v>1</v>
          </cell>
          <cell r="U85">
            <v>10</v>
          </cell>
        </row>
        <row r="86">
          <cell r="H86" t="str">
            <v>105455-P.S.R. CHILLEPIN</v>
          </cell>
          <cell r="I86">
            <v>2</v>
          </cell>
          <cell r="J86">
            <v>1</v>
          </cell>
          <cell r="K86"/>
          <cell r="L86"/>
          <cell r="M86"/>
          <cell r="N86">
            <v>1</v>
          </cell>
          <cell r="O86">
            <v>1</v>
          </cell>
          <cell r="P86">
            <v>3</v>
          </cell>
          <cell r="Q86">
            <v>1</v>
          </cell>
          <cell r="R86"/>
          <cell r="S86">
            <v>3</v>
          </cell>
          <cell r="T86">
            <v>1</v>
          </cell>
          <cell r="U86">
            <v>13</v>
          </cell>
        </row>
        <row r="87">
          <cell r="H87" t="str">
            <v>105456-P.S.R. LLIMPO</v>
          </cell>
          <cell r="I87">
            <v>3</v>
          </cell>
          <cell r="J87"/>
          <cell r="K87">
            <v>2</v>
          </cell>
          <cell r="L87"/>
          <cell r="M87">
            <v>1</v>
          </cell>
          <cell r="N87">
            <v>1</v>
          </cell>
          <cell r="O87"/>
          <cell r="P87"/>
          <cell r="Q87">
            <v>3</v>
          </cell>
          <cell r="R87">
            <v>1</v>
          </cell>
          <cell r="S87"/>
          <cell r="T87"/>
          <cell r="U87">
            <v>11</v>
          </cell>
        </row>
        <row r="88">
          <cell r="H88" t="str">
            <v>105457-P.S.R. SAN AGUSTIN</v>
          </cell>
          <cell r="I88"/>
          <cell r="J88"/>
          <cell r="K88"/>
          <cell r="L88"/>
          <cell r="M88">
            <v>1</v>
          </cell>
          <cell r="N88"/>
          <cell r="O88"/>
          <cell r="P88"/>
          <cell r="Q88"/>
          <cell r="R88"/>
          <cell r="S88"/>
          <cell r="T88"/>
          <cell r="U88">
            <v>1</v>
          </cell>
        </row>
        <row r="89">
          <cell r="H89" t="str">
            <v>105458-P.S.R. TAHUINCO</v>
          </cell>
          <cell r="I89"/>
          <cell r="J89">
            <v>1</v>
          </cell>
          <cell r="K89">
            <v>2</v>
          </cell>
          <cell r="L89"/>
          <cell r="M89"/>
          <cell r="N89"/>
          <cell r="O89"/>
          <cell r="P89">
            <v>2</v>
          </cell>
          <cell r="Q89"/>
          <cell r="R89">
            <v>1</v>
          </cell>
          <cell r="S89"/>
          <cell r="T89"/>
          <cell r="U89">
            <v>6</v>
          </cell>
        </row>
        <row r="90">
          <cell r="H90" t="str">
            <v>105491-P.S.R. QUELEN BAJO</v>
          </cell>
          <cell r="I90"/>
          <cell r="J90"/>
          <cell r="K90"/>
          <cell r="L90">
            <v>1</v>
          </cell>
          <cell r="M90">
            <v>1</v>
          </cell>
          <cell r="N90"/>
          <cell r="O90">
            <v>1</v>
          </cell>
          <cell r="P90">
            <v>1</v>
          </cell>
          <cell r="Q90"/>
          <cell r="R90"/>
          <cell r="S90"/>
          <cell r="T90"/>
          <cell r="U90">
            <v>4</v>
          </cell>
        </row>
        <row r="91">
          <cell r="H91" t="str">
            <v>105492-P.S.R. CAMISA</v>
          </cell>
          <cell r="I91"/>
          <cell r="J91"/>
          <cell r="K91"/>
          <cell r="L91"/>
          <cell r="M91"/>
          <cell r="N91">
            <v>1</v>
          </cell>
          <cell r="O91"/>
          <cell r="P91"/>
          <cell r="Q91"/>
          <cell r="R91">
            <v>1</v>
          </cell>
          <cell r="S91"/>
          <cell r="T91"/>
          <cell r="U91">
            <v>2</v>
          </cell>
        </row>
        <row r="92">
          <cell r="H92" t="str">
            <v>105501-P.S.R. ARBOLEDA GRANDE</v>
          </cell>
          <cell r="I92">
            <v>2</v>
          </cell>
          <cell r="J92">
            <v>1</v>
          </cell>
          <cell r="K92">
            <v>2</v>
          </cell>
          <cell r="L92">
            <v>1</v>
          </cell>
          <cell r="M92"/>
          <cell r="N92">
            <v>1</v>
          </cell>
          <cell r="O92">
            <v>1</v>
          </cell>
          <cell r="P92"/>
          <cell r="Q92"/>
          <cell r="R92">
            <v>1</v>
          </cell>
          <cell r="S92">
            <v>2</v>
          </cell>
          <cell r="T92"/>
          <cell r="U92">
            <v>11</v>
          </cell>
        </row>
        <row r="93">
          <cell r="H93" t="str">
            <v>04301-OVALLE</v>
          </cell>
          <cell r="I93">
            <v>121</v>
          </cell>
          <cell r="J93">
            <v>104</v>
          </cell>
          <cell r="K93">
            <v>105</v>
          </cell>
          <cell r="L93">
            <v>90</v>
          </cell>
          <cell r="M93">
            <v>99</v>
          </cell>
          <cell r="N93">
            <v>106</v>
          </cell>
          <cell r="O93">
            <v>90</v>
          </cell>
          <cell r="P93">
            <v>124</v>
          </cell>
          <cell r="Q93">
            <v>89</v>
          </cell>
          <cell r="R93">
            <v>97</v>
          </cell>
          <cell r="S93">
            <v>85</v>
          </cell>
          <cell r="T93">
            <v>106</v>
          </cell>
          <cell r="U93">
            <v>1216</v>
          </cell>
        </row>
        <row r="94">
          <cell r="H94" t="str">
            <v>105315-CES. RURAL C. DE TAMAYA</v>
          </cell>
          <cell r="I94">
            <v>7</v>
          </cell>
          <cell r="J94">
            <v>4</v>
          </cell>
          <cell r="K94">
            <v>6</v>
          </cell>
          <cell r="L94">
            <v>3</v>
          </cell>
          <cell r="M94">
            <v>5</v>
          </cell>
          <cell r="N94">
            <v>8</v>
          </cell>
          <cell r="O94">
            <v>7</v>
          </cell>
          <cell r="P94">
            <v>4</v>
          </cell>
          <cell r="Q94">
            <v>5</v>
          </cell>
          <cell r="R94">
            <v>2</v>
          </cell>
          <cell r="S94">
            <v>7</v>
          </cell>
          <cell r="T94">
            <v>4</v>
          </cell>
          <cell r="U94">
            <v>62</v>
          </cell>
        </row>
        <row r="95">
          <cell r="H95" t="str">
            <v>105317-CES. JORGE JORDAN D.</v>
          </cell>
          <cell r="I95">
            <v>28</v>
          </cell>
          <cell r="J95">
            <v>25</v>
          </cell>
          <cell r="K95">
            <v>27</v>
          </cell>
          <cell r="L95">
            <v>20</v>
          </cell>
          <cell r="M95">
            <v>31</v>
          </cell>
          <cell r="N95">
            <v>29</v>
          </cell>
          <cell r="O95">
            <v>24</v>
          </cell>
          <cell r="P95">
            <v>34</v>
          </cell>
          <cell r="Q95">
            <v>24</v>
          </cell>
          <cell r="R95">
            <v>21</v>
          </cell>
          <cell r="S95">
            <v>21</v>
          </cell>
          <cell r="T95">
            <v>30</v>
          </cell>
          <cell r="U95">
            <v>314</v>
          </cell>
        </row>
        <row r="96">
          <cell r="H96" t="str">
            <v>105322-CES. MARCOS MACUADA</v>
          </cell>
          <cell r="I96">
            <v>54</v>
          </cell>
          <cell r="J96">
            <v>49</v>
          </cell>
          <cell r="K96">
            <v>52</v>
          </cell>
          <cell r="L96">
            <v>42</v>
          </cell>
          <cell r="M96">
            <v>36</v>
          </cell>
          <cell r="N96">
            <v>41</v>
          </cell>
          <cell r="O96">
            <v>39</v>
          </cell>
          <cell r="P96">
            <v>44</v>
          </cell>
          <cell r="Q96">
            <v>38</v>
          </cell>
          <cell r="R96">
            <v>46</v>
          </cell>
          <cell r="S96">
            <v>38</v>
          </cell>
          <cell r="T96">
            <v>47</v>
          </cell>
          <cell r="U96">
            <v>526</v>
          </cell>
        </row>
        <row r="97">
          <cell r="H97" t="str">
            <v>105324-CES. SOTAQUI</v>
          </cell>
          <cell r="I97">
            <v>8</v>
          </cell>
          <cell r="J97">
            <v>6</v>
          </cell>
          <cell r="K97">
            <v>3</v>
          </cell>
          <cell r="L97">
            <v>7</v>
          </cell>
          <cell r="M97">
            <v>5</v>
          </cell>
          <cell r="N97">
            <v>9</v>
          </cell>
          <cell r="O97">
            <v>6</v>
          </cell>
          <cell r="P97">
            <v>10</v>
          </cell>
          <cell r="Q97">
            <v>5</v>
          </cell>
          <cell r="R97">
            <v>9</v>
          </cell>
          <cell r="S97">
            <v>3</v>
          </cell>
          <cell r="T97">
            <v>3</v>
          </cell>
          <cell r="U97">
            <v>74</v>
          </cell>
        </row>
        <row r="98">
          <cell r="H98" t="str">
            <v>105415-P.S.R. BARRAZA</v>
          </cell>
          <cell r="I98"/>
          <cell r="J98">
            <v>1</v>
          </cell>
          <cell r="K98"/>
          <cell r="L98"/>
          <cell r="M98"/>
          <cell r="N98">
            <v>1</v>
          </cell>
          <cell r="O98"/>
          <cell r="P98"/>
          <cell r="Q98">
            <v>3</v>
          </cell>
          <cell r="R98">
            <v>1</v>
          </cell>
          <cell r="S98"/>
          <cell r="T98"/>
          <cell r="U98">
            <v>6</v>
          </cell>
        </row>
        <row r="99">
          <cell r="H99" t="str">
            <v xml:space="preserve">105416-P.S.R. CAMARICO                  </v>
          </cell>
          <cell r="I99"/>
          <cell r="J99"/>
          <cell r="K99">
            <v>2</v>
          </cell>
          <cell r="L99">
            <v>1</v>
          </cell>
          <cell r="M99"/>
          <cell r="N99">
            <v>3</v>
          </cell>
          <cell r="O99">
            <v>1</v>
          </cell>
          <cell r="P99">
            <v>1</v>
          </cell>
          <cell r="Q99">
            <v>2</v>
          </cell>
          <cell r="R99"/>
          <cell r="S99">
            <v>1</v>
          </cell>
          <cell r="T99"/>
          <cell r="U99">
            <v>11</v>
          </cell>
        </row>
        <row r="100">
          <cell r="H100" t="str">
            <v>105417-P.S.R. ALCONES BAJOS</v>
          </cell>
          <cell r="I100">
            <v>1</v>
          </cell>
          <cell r="J100"/>
          <cell r="K100">
            <v>2</v>
          </cell>
          <cell r="L100">
            <v>1</v>
          </cell>
          <cell r="M100">
            <v>1</v>
          </cell>
          <cell r="N100"/>
          <cell r="O100"/>
          <cell r="P100"/>
          <cell r="Q100"/>
          <cell r="R100"/>
          <cell r="S100"/>
          <cell r="T100"/>
          <cell r="U100">
            <v>5</v>
          </cell>
        </row>
        <row r="101">
          <cell r="H101" t="str">
            <v>105420-P.S.R. LIMARI</v>
          </cell>
          <cell r="I101">
            <v>2</v>
          </cell>
          <cell r="J101">
            <v>1</v>
          </cell>
          <cell r="K101"/>
          <cell r="L101">
            <v>2</v>
          </cell>
          <cell r="M101">
            <v>4</v>
          </cell>
          <cell r="N101"/>
          <cell r="O101">
            <v>1</v>
          </cell>
          <cell r="P101">
            <v>2</v>
          </cell>
          <cell r="Q101"/>
          <cell r="R101"/>
          <cell r="S101"/>
          <cell r="T101"/>
          <cell r="U101">
            <v>12</v>
          </cell>
        </row>
        <row r="102">
          <cell r="H102" t="str">
            <v>105422-P.S.R. HORNILLOS</v>
          </cell>
          <cell r="I102"/>
          <cell r="J102"/>
          <cell r="K102"/>
          <cell r="L102">
            <v>1</v>
          </cell>
          <cell r="M102"/>
          <cell r="N102"/>
          <cell r="O102"/>
          <cell r="P102">
            <v>2</v>
          </cell>
          <cell r="Q102"/>
          <cell r="R102"/>
          <cell r="S102"/>
          <cell r="T102"/>
          <cell r="U102">
            <v>3</v>
          </cell>
        </row>
        <row r="103">
          <cell r="H103" t="str">
            <v>105437-P.S.R. CHALINGA</v>
          </cell>
          <cell r="I103"/>
          <cell r="J103"/>
          <cell r="K103"/>
          <cell r="L103"/>
          <cell r="M103"/>
          <cell r="N103">
            <v>2</v>
          </cell>
          <cell r="O103"/>
          <cell r="P103"/>
          <cell r="Q103"/>
          <cell r="R103"/>
          <cell r="S103"/>
          <cell r="T103"/>
          <cell r="U103">
            <v>2</v>
          </cell>
        </row>
        <row r="104">
          <cell r="H104" t="str">
            <v>105507-P.S.R. HUAMALATA</v>
          </cell>
          <cell r="I104">
            <v>1</v>
          </cell>
          <cell r="J104">
            <v>3</v>
          </cell>
          <cell r="K104">
            <v>2</v>
          </cell>
          <cell r="L104">
            <v>1</v>
          </cell>
          <cell r="M104"/>
          <cell r="N104">
            <v>1</v>
          </cell>
          <cell r="O104">
            <v>1</v>
          </cell>
          <cell r="P104">
            <v>2</v>
          </cell>
          <cell r="Q104">
            <v>1</v>
          </cell>
          <cell r="R104">
            <v>1</v>
          </cell>
          <cell r="S104">
            <v>1</v>
          </cell>
          <cell r="T104">
            <v>5</v>
          </cell>
          <cell r="U104">
            <v>19</v>
          </cell>
        </row>
        <row r="105">
          <cell r="H105" t="str">
            <v>105510-P.S.R. RECOLETA</v>
          </cell>
          <cell r="I105">
            <v>1</v>
          </cell>
          <cell r="J105"/>
          <cell r="K105">
            <v>1</v>
          </cell>
          <cell r="L105"/>
          <cell r="M105"/>
          <cell r="N105"/>
          <cell r="O105">
            <v>1</v>
          </cell>
          <cell r="P105">
            <v>3</v>
          </cell>
          <cell r="Q105">
            <v>2</v>
          </cell>
          <cell r="R105">
            <v>3</v>
          </cell>
          <cell r="S105"/>
          <cell r="T105"/>
          <cell r="U105">
            <v>11</v>
          </cell>
        </row>
        <row r="106">
          <cell r="H106" t="str">
            <v>105722-CECOF SAN JOSE DE LA DEHESA</v>
          </cell>
          <cell r="I106">
            <v>11</v>
          </cell>
          <cell r="J106">
            <v>7</v>
          </cell>
          <cell r="K106">
            <v>5</v>
          </cell>
          <cell r="L106">
            <v>3</v>
          </cell>
          <cell r="M106">
            <v>8</v>
          </cell>
          <cell r="N106">
            <v>5</v>
          </cell>
          <cell r="O106">
            <v>5</v>
          </cell>
          <cell r="P106">
            <v>10</v>
          </cell>
          <cell r="Q106">
            <v>4</v>
          </cell>
          <cell r="R106">
            <v>7</v>
          </cell>
          <cell r="S106">
            <v>5</v>
          </cell>
          <cell r="T106">
            <v>8</v>
          </cell>
          <cell r="U106">
            <v>78</v>
          </cell>
        </row>
        <row r="107">
          <cell r="H107" t="str">
            <v>105723-CECOF LIMARI</v>
          </cell>
          <cell r="I107">
            <v>6</v>
          </cell>
          <cell r="J107">
            <v>6</v>
          </cell>
          <cell r="K107">
            <v>3</v>
          </cell>
          <cell r="L107">
            <v>3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4</v>
          </cell>
          <cell r="R107">
            <v>5</v>
          </cell>
          <cell r="S107">
            <v>3</v>
          </cell>
          <cell r="T107">
            <v>4</v>
          </cell>
          <cell r="U107">
            <v>47</v>
          </cell>
        </row>
        <row r="108">
          <cell r="H108" t="str">
            <v>200258-CECOF LOS COPIHUES</v>
          </cell>
          <cell r="I108">
            <v>2</v>
          </cell>
          <cell r="J108">
            <v>2</v>
          </cell>
          <cell r="K108">
            <v>2</v>
          </cell>
          <cell r="L108">
            <v>6</v>
          </cell>
          <cell r="M108">
            <v>5</v>
          </cell>
          <cell r="N108">
            <v>5</v>
          </cell>
          <cell r="O108">
            <v>3</v>
          </cell>
          <cell r="P108">
            <v>7</v>
          </cell>
          <cell r="Q108">
            <v>1</v>
          </cell>
          <cell r="R108">
            <v>1</v>
          </cell>
          <cell r="S108">
            <v>2</v>
          </cell>
          <cell r="T108">
            <v>4</v>
          </cell>
          <cell r="U108">
            <v>40</v>
          </cell>
        </row>
        <row r="109">
          <cell r="H109" t="str">
            <v>200367-CECOF COLONIA LIMARÍ</v>
          </cell>
          <cell r="I109"/>
          <cell r="J109"/>
          <cell r="K109"/>
          <cell r="L109"/>
          <cell r="M109"/>
          <cell r="N109"/>
          <cell r="O109"/>
          <cell r="P109"/>
          <cell r="Q109"/>
          <cell r="R109">
            <v>1</v>
          </cell>
          <cell r="S109">
            <v>4</v>
          </cell>
          <cell r="T109">
            <v>1</v>
          </cell>
          <cell r="U109">
            <v>6</v>
          </cell>
        </row>
        <row r="110">
          <cell r="H110" t="str">
            <v>04302-COMBARBALÁ</v>
          </cell>
          <cell r="I110">
            <v>8</v>
          </cell>
          <cell r="J110">
            <v>3</v>
          </cell>
          <cell r="K110">
            <v>7</v>
          </cell>
          <cell r="L110">
            <v>13</v>
          </cell>
          <cell r="M110">
            <v>6</v>
          </cell>
          <cell r="N110">
            <v>4</v>
          </cell>
          <cell r="O110">
            <v>5</v>
          </cell>
          <cell r="P110">
            <v>17</v>
          </cell>
          <cell r="Q110">
            <v>13</v>
          </cell>
          <cell r="R110">
            <v>10</v>
          </cell>
          <cell r="S110">
            <v>7</v>
          </cell>
          <cell r="T110">
            <v>17</v>
          </cell>
          <cell r="U110">
            <v>110</v>
          </cell>
        </row>
        <row r="111">
          <cell r="H111" t="str">
            <v>105105-HOSPITAL COMBARBALA</v>
          </cell>
          <cell r="I111">
            <v>5</v>
          </cell>
          <cell r="J111">
            <v>1</v>
          </cell>
          <cell r="K111">
            <v>7</v>
          </cell>
          <cell r="L111">
            <v>6</v>
          </cell>
          <cell r="M111">
            <v>5</v>
          </cell>
          <cell r="N111">
            <v>1</v>
          </cell>
          <cell r="O111">
            <v>4</v>
          </cell>
          <cell r="P111">
            <v>12</v>
          </cell>
          <cell r="Q111">
            <v>11</v>
          </cell>
          <cell r="R111">
            <v>5</v>
          </cell>
          <cell r="S111">
            <v>6</v>
          </cell>
          <cell r="T111">
            <v>11</v>
          </cell>
          <cell r="U111">
            <v>74</v>
          </cell>
        </row>
        <row r="112">
          <cell r="H112" t="str">
            <v>105434-P.S.R. SAN MARCOS</v>
          </cell>
          <cell r="I112"/>
          <cell r="J112"/>
          <cell r="K112"/>
          <cell r="L112"/>
          <cell r="M112"/>
          <cell r="N112">
            <v>1</v>
          </cell>
          <cell r="O112"/>
          <cell r="P112"/>
          <cell r="Q112">
            <v>1</v>
          </cell>
          <cell r="R112"/>
          <cell r="S112"/>
          <cell r="T112"/>
          <cell r="U112">
            <v>2</v>
          </cell>
        </row>
        <row r="113">
          <cell r="H113" t="str">
            <v>105441-P.S.R. MANQUEHUA</v>
          </cell>
          <cell r="I113"/>
          <cell r="J113"/>
          <cell r="K113"/>
          <cell r="L113">
            <v>1</v>
          </cell>
          <cell r="M113"/>
          <cell r="N113">
            <v>1</v>
          </cell>
          <cell r="O113"/>
          <cell r="P113">
            <v>1</v>
          </cell>
          <cell r="Q113"/>
          <cell r="R113"/>
          <cell r="S113"/>
          <cell r="T113">
            <v>1</v>
          </cell>
          <cell r="U113">
            <v>4</v>
          </cell>
        </row>
        <row r="114">
          <cell r="H114" t="str">
            <v xml:space="preserve">105459-P.S.R. BARRANCAS                </v>
          </cell>
          <cell r="I114">
            <v>1</v>
          </cell>
          <cell r="J114">
            <v>1</v>
          </cell>
          <cell r="K114"/>
          <cell r="L114">
            <v>1</v>
          </cell>
          <cell r="M114"/>
          <cell r="N114"/>
          <cell r="O114"/>
          <cell r="P114"/>
          <cell r="Q114">
            <v>1</v>
          </cell>
          <cell r="R114"/>
          <cell r="S114"/>
          <cell r="T114">
            <v>1</v>
          </cell>
          <cell r="U114">
            <v>5</v>
          </cell>
        </row>
        <row r="115">
          <cell r="H115" t="str">
            <v>105460-P.S.R. COGOTI 18</v>
          </cell>
          <cell r="I115">
            <v>1</v>
          </cell>
          <cell r="J115"/>
          <cell r="K115"/>
          <cell r="L115">
            <v>1</v>
          </cell>
          <cell r="M115"/>
          <cell r="N115"/>
          <cell r="O115"/>
          <cell r="P115">
            <v>1</v>
          </cell>
          <cell r="Q115"/>
          <cell r="R115">
            <v>1</v>
          </cell>
          <cell r="S115">
            <v>1</v>
          </cell>
          <cell r="T115">
            <v>2</v>
          </cell>
          <cell r="U115">
            <v>7</v>
          </cell>
        </row>
        <row r="116">
          <cell r="H116" t="str">
            <v>105462-P.S.R. EL SAUCE</v>
          </cell>
          <cell r="I116"/>
          <cell r="J116"/>
          <cell r="K116"/>
          <cell r="L116"/>
          <cell r="M116">
            <v>1</v>
          </cell>
          <cell r="N116"/>
          <cell r="O116"/>
          <cell r="P116"/>
          <cell r="Q116"/>
          <cell r="R116"/>
          <cell r="S116"/>
          <cell r="T116"/>
          <cell r="U116">
            <v>1</v>
          </cell>
        </row>
        <row r="117">
          <cell r="H117" t="str">
            <v>105463-P.S.R. QUILITAPIA</v>
          </cell>
          <cell r="I117"/>
          <cell r="J117">
            <v>1</v>
          </cell>
          <cell r="K117"/>
          <cell r="L117"/>
          <cell r="M117"/>
          <cell r="N117"/>
          <cell r="O117">
            <v>1</v>
          </cell>
          <cell r="P117"/>
          <cell r="Q117"/>
          <cell r="R117">
            <v>3</v>
          </cell>
          <cell r="S117"/>
          <cell r="T117"/>
          <cell r="U117">
            <v>5</v>
          </cell>
        </row>
        <row r="118">
          <cell r="H118" t="str">
            <v>105465-P.S.R. RAMADILLA</v>
          </cell>
          <cell r="I118">
            <v>1</v>
          </cell>
          <cell r="J118"/>
          <cell r="K118"/>
          <cell r="L118">
            <v>2</v>
          </cell>
          <cell r="M118"/>
          <cell r="N118"/>
          <cell r="O118"/>
          <cell r="P118">
            <v>1</v>
          </cell>
          <cell r="Q118"/>
          <cell r="R118"/>
          <cell r="S118"/>
          <cell r="T118">
            <v>1</v>
          </cell>
          <cell r="U118">
            <v>5</v>
          </cell>
        </row>
        <row r="119">
          <cell r="H119" t="str">
            <v>105466-P.S.R. VALLE HERMOSO</v>
          </cell>
          <cell r="I119"/>
          <cell r="J119"/>
          <cell r="K119"/>
          <cell r="L119">
            <v>2</v>
          </cell>
          <cell r="M119"/>
          <cell r="N119">
            <v>1</v>
          </cell>
          <cell r="O119"/>
          <cell r="P119"/>
          <cell r="Q119"/>
          <cell r="R119"/>
          <cell r="S119"/>
          <cell r="T119"/>
          <cell r="U119">
            <v>3</v>
          </cell>
        </row>
        <row r="120">
          <cell r="H120" t="str">
            <v>105490-P.S.R. EL DURAZNO</v>
          </cell>
          <cell r="I120"/>
          <cell r="J120"/>
          <cell r="K120"/>
          <cell r="L120"/>
          <cell r="M120"/>
          <cell r="N120"/>
          <cell r="O120"/>
          <cell r="P120">
            <v>2</v>
          </cell>
          <cell r="Q120"/>
          <cell r="R120">
            <v>1</v>
          </cell>
          <cell r="S120"/>
          <cell r="T120">
            <v>1</v>
          </cell>
          <cell r="U120">
            <v>4</v>
          </cell>
        </row>
        <row r="121">
          <cell r="H121" t="str">
            <v>04304-MONTE PATRIA</v>
          </cell>
          <cell r="I121">
            <v>29</v>
          </cell>
          <cell r="J121">
            <v>19</v>
          </cell>
          <cell r="K121">
            <v>42</v>
          </cell>
          <cell r="L121">
            <v>32</v>
          </cell>
          <cell r="M121">
            <v>31</v>
          </cell>
          <cell r="N121">
            <v>32</v>
          </cell>
          <cell r="O121">
            <v>34</v>
          </cell>
          <cell r="P121">
            <v>28</v>
          </cell>
          <cell r="Q121">
            <v>20</v>
          </cell>
          <cell r="R121">
            <v>25</v>
          </cell>
          <cell r="S121">
            <v>24</v>
          </cell>
          <cell r="T121">
            <v>26</v>
          </cell>
          <cell r="U121">
            <v>342</v>
          </cell>
        </row>
        <row r="122">
          <cell r="H122" t="str">
            <v>105307-CES. RURAL MONTE PATRIA</v>
          </cell>
          <cell r="I122">
            <v>8</v>
          </cell>
          <cell r="J122">
            <v>8</v>
          </cell>
          <cell r="K122">
            <v>17</v>
          </cell>
          <cell r="L122">
            <v>7</v>
          </cell>
          <cell r="M122">
            <v>12</v>
          </cell>
          <cell r="N122">
            <v>12</v>
          </cell>
          <cell r="O122">
            <v>10</v>
          </cell>
          <cell r="P122">
            <v>10</v>
          </cell>
          <cell r="Q122">
            <v>9</v>
          </cell>
          <cell r="R122">
            <v>9</v>
          </cell>
          <cell r="S122">
            <v>12</v>
          </cell>
          <cell r="T122">
            <v>10</v>
          </cell>
          <cell r="U122">
            <v>124</v>
          </cell>
        </row>
        <row r="123">
          <cell r="H123" t="str">
            <v>105311-CES. RURAL CHAÑARAL ALTO</v>
          </cell>
          <cell r="I123">
            <v>5</v>
          </cell>
          <cell r="J123">
            <v>2</v>
          </cell>
          <cell r="K123">
            <v>4</v>
          </cell>
          <cell r="L123">
            <v>5</v>
          </cell>
          <cell r="M123"/>
          <cell r="N123">
            <v>1</v>
          </cell>
          <cell r="O123">
            <v>8</v>
          </cell>
          <cell r="P123">
            <v>2</v>
          </cell>
          <cell r="Q123">
            <v>4</v>
          </cell>
          <cell r="R123"/>
          <cell r="S123">
            <v>3</v>
          </cell>
          <cell r="T123">
            <v>2</v>
          </cell>
          <cell r="U123">
            <v>36</v>
          </cell>
        </row>
        <row r="124">
          <cell r="H124" t="str">
            <v>105312-CES. RURAL CAREN</v>
          </cell>
          <cell r="I124">
            <v>4</v>
          </cell>
          <cell r="J124"/>
          <cell r="K124"/>
          <cell r="L124">
            <v>2</v>
          </cell>
          <cell r="M124">
            <v>2</v>
          </cell>
          <cell r="N124">
            <v>7</v>
          </cell>
          <cell r="O124">
            <v>8</v>
          </cell>
          <cell r="P124">
            <v>4</v>
          </cell>
          <cell r="Q124">
            <v>1</v>
          </cell>
          <cell r="R124">
            <v>2</v>
          </cell>
          <cell r="S124">
            <v>1</v>
          </cell>
          <cell r="T124">
            <v>1</v>
          </cell>
          <cell r="U124">
            <v>32</v>
          </cell>
        </row>
        <row r="125">
          <cell r="H125" t="str">
            <v>105318-CES. RURAL EL PALQUI</v>
          </cell>
          <cell r="I125">
            <v>9</v>
          </cell>
          <cell r="J125">
            <v>8</v>
          </cell>
          <cell r="K125">
            <v>15</v>
          </cell>
          <cell r="L125">
            <v>12</v>
          </cell>
          <cell r="M125">
            <v>16</v>
          </cell>
          <cell r="N125">
            <v>10</v>
          </cell>
          <cell r="O125">
            <v>7</v>
          </cell>
          <cell r="P125">
            <v>10</v>
          </cell>
          <cell r="Q125">
            <v>6</v>
          </cell>
          <cell r="R125">
            <v>12</v>
          </cell>
          <cell r="S125">
            <v>6</v>
          </cell>
          <cell r="T125">
            <v>8</v>
          </cell>
          <cell r="U125">
            <v>119</v>
          </cell>
        </row>
        <row r="126">
          <cell r="H126" t="str">
            <v>105425-P.S.R. CHILECITO</v>
          </cell>
          <cell r="I126"/>
          <cell r="J126"/>
          <cell r="K126">
            <v>1</v>
          </cell>
          <cell r="L126"/>
          <cell r="M126"/>
          <cell r="N126"/>
          <cell r="O126"/>
          <cell r="P126"/>
          <cell r="Q126"/>
          <cell r="R126"/>
          <cell r="S126"/>
          <cell r="T126"/>
          <cell r="U126">
            <v>1</v>
          </cell>
        </row>
        <row r="127">
          <cell r="H127" t="str">
            <v>105427-P.S.R. HACIENDA VALDIVIA</v>
          </cell>
          <cell r="I127"/>
          <cell r="J127"/>
          <cell r="K127"/>
          <cell r="L127"/>
          <cell r="M127"/>
          <cell r="N127"/>
          <cell r="O127"/>
          <cell r="P127"/>
          <cell r="Q127"/>
          <cell r="R127"/>
          <cell r="S127"/>
          <cell r="T127">
            <v>1</v>
          </cell>
          <cell r="U127">
            <v>1</v>
          </cell>
        </row>
        <row r="128">
          <cell r="H128" t="str">
            <v>105428-P.S.R. HUATULAME</v>
          </cell>
          <cell r="I128">
            <v>1</v>
          </cell>
          <cell r="J128"/>
          <cell r="K128">
            <v>2</v>
          </cell>
          <cell r="L128">
            <v>1</v>
          </cell>
          <cell r="M128">
            <v>1</v>
          </cell>
          <cell r="N128">
            <v>1</v>
          </cell>
          <cell r="O128">
            <v>1</v>
          </cell>
          <cell r="P128">
            <v>2</v>
          </cell>
          <cell r="Q128"/>
          <cell r="R128"/>
          <cell r="S128"/>
          <cell r="T128"/>
          <cell r="U128">
            <v>9</v>
          </cell>
        </row>
        <row r="129">
          <cell r="H129" t="str">
            <v>105430-P.S.R. MIALQUI</v>
          </cell>
          <cell r="I129"/>
          <cell r="J129"/>
          <cell r="K129"/>
          <cell r="L129">
            <v>2</v>
          </cell>
          <cell r="M129"/>
          <cell r="N129"/>
          <cell r="O129"/>
          <cell r="P129"/>
          <cell r="Q129"/>
          <cell r="R129"/>
          <cell r="S129"/>
          <cell r="T129"/>
          <cell r="U129">
            <v>2</v>
          </cell>
        </row>
        <row r="130">
          <cell r="H130" t="str">
            <v>105431-P.S.R. PEDREGAL</v>
          </cell>
          <cell r="I130"/>
          <cell r="J130"/>
          <cell r="K130"/>
          <cell r="L130">
            <v>2</v>
          </cell>
          <cell r="M130"/>
          <cell r="N130"/>
          <cell r="O130"/>
          <cell r="P130"/>
          <cell r="Q130"/>
          <cell r="R130"/>
          <cell r="S130"/>
          <cell r="T130"/>
          <cell r="U130">
            <v>2</v>
          </cell>
        </row>
        <row r="131">
          <cell r="H131" t="str">
            <v>105432-P.S.R. RAPEL</v>
          </cell>
          <cell r="I131"/>
          <cell r="J131"/>
          <cell r="K131">
            <v>1</v>
          </cell>
          <cell r="L131"/>
          <cell r="M131"/>
          <cell r="N131">
            <v>1</v>
          </cell>
          <cell r="O131"/>
          <cell r="P131"/>
          <cell r="Q131"/>
          <cell r="R131">
            <v>1</v>
          </cell>
          <cell r="S131">
            <v>2</v>
          </cell>
          <cell r="T131">
            <v>4</v>
          </cell>
          <cell r="U131">
            <v>9</v>
          </cell>
        </row>
        <row r="132">
          <cell r="H132" t="str">
            <v>105435-P.S.R. TULAHUEN</v>
          </cell>
          <cell r="I132">
            <v>1</v>
          </cell>
          <cell r="J132">
            <v>1</v>
          </cell>
          <cell r="K132">
            <v>1</v>
          </cell>
          <cell r="L132">
            <v>1</v>
          </cell>
          <cell r="M132"/>
          <cell r="N132"/>
          <cell r="O132"/>
          <cell r="P132"/>
          <cell r="Q132"/>
          <cell r="R132">
            <v>1</v>
          </cell>
          <cell r="S132"/>
          <cell r="T132"/>
          <cell r="U132">
            <v>5</v>
          </cell>
        </row>
        <row r="133">
          <cell r="H133" t="str">
            <v>105436-P.S.R. EL MAITEN</v>
          </cell>
          <cell r="I133">
            <v>1</v>
          </cell>
          <cell r="J133"/>
          <cell r="K133"/>
          <cell r="L133"/>
          <cell r="M133"/>
          <cell r="N133"/>
          <cell r="O133"/>
          <cell r="P133"/>
          <cell r="Q133"/>
          <cell r="R133"/>
          <cell r="S133"/>
          <cell r="T133"/>
          <cell r="U133">
            <v>1</v>
          </cell>
        </row>
        <row r="134">
          <cell r="H134" t="str">
            <v>105489-P.S.R. RAMADAS DE TULAHUEN</v>
          </cell>
          <cell r="I134"/>
          <cell r="J134"/>
          <cell r="K134">
            <v>1</v>
          </cell>
          <cell r="L134"/>
          <cell r="M134"/>
          <cell r="N134"/>
          <cell r="O134"/>
          <cell r="P134"/>
          <cell r="Q134"/>
          <cell r="R134"/>
          <cell r="S134"/>
          <cell r="T134"/>
          <cell r="U134">
            <v>1</v>
          </cell>
        </row>
        <row r="135">
          <cell r="H135" t="str">
            <v>04304-PUNITAQUI</v>
          </cell>
          <cell r="I135">
            <v>20</v>
          </cell>
          <cell r="J135">
            <v>13</v>
          </cell>
          <cell r="K135">
            <v>15</v>
          </cell>
          <cell r="L135">
            <v>15</v>
          </cell>
          <cell r="M135">
            <v>7</v>
          </cell>
          <cell r="N135">
            <v>13</v>
          </cell>
          <cell r="O135">
            <v>15</v>
          </cell>
          <cell r="P135">
            <v>10</v>
          </cell>
          <cell r="Q135">
            <v>5</v>
          </cell>
          <cell r="R135">
            <v>11</v>
          </cell>
          <cell r="S135">
            <v>15</v>
          </cell>
          <cell r="T135">
            <v>13</v>
          </cell>
          <cell r="U135">
            <v>152</v>
          </cell>
        </row>
        <row r="136">
          <cell r="H136" t="str">
            <v>105308-CES. RURAL PUNITAQUI</v>
          </cell>
          <cell r="I136">
            <v>20</v>
          </cell>
          <cell r="J136">
            <v>13</v>
          </cell>
          <cell r="K136">
            <v>15</v>
          </cell>
          <cell r="L136">
            <v>15</v>
          </cell>
          <cell r="M136">
            <v>7</v>
          </cell>
          <cell r="N136">
            <v>13</v>
          </cell>
          <cell r="O136">
            <v>15</v>
          </cell>
          <cell r="P136">
            <v>10</v>
          </cell>
          <cell r="Q136">
            <v>5</v>
          </cell>
          <cell r="R136">
            <v>11</v>
          </cell>
          <cell r="S136">
            <v>15</v>
          </cell>
          <cell r="T136">
            <v>13</v>
          </cell>
          <cell r="U136">
            <v>152</v>
          </cell>
        </row>
        <row r="137">
          <cell r="H137" t="str">
            <v>04305-RIO HURTADO</v>
          </cell>
          <cell r="I137">
            <v>5</v>
          </cell>
          <cell r="J137">
            <v>2</v>
          </cell>
          <cell r="K137">
            <v>6</v>
          </cell>
          <cell r="L137">
            <v>2</v>
          </cell>
          <cell r="M137">
            <v>2</v>
          </cell>
          <cell r="N137">
            <v>4</v>
          </cell>
          <cell r="O137">
            <v>3</v>
          </cell>
          <cell r="P137">
            <v>5</v>
          </cell>
          <cell r="Q137">
            <v>2</v>
          </cell>
          <cell r="R137">
            <v>1</v>
          </cell>
          <cell r="S137">
            <v>4</v>
          </cell>
          <cell r="T137">
            <v>3</v>
          </cell>
          <cell r="U137">
            <v>39</v>
          </cell>
        </row>
        <row r="138">
          <cell r="H138" t="str">
            <v>105310-CES. RURAL PICHASCA</v>
          </cell>
          <cell r="I138">
            <v>4</v>
          </cell>
          <cell r="J138">
            <v>2</v>
          </cell>
          <cell r="K138">
            <v>3</v>
          </cell>
          <cell r="L138">
            <v>1</v>
          </cell>
          <cell r="M138">
            <v>1</v>
          </cell>
          <cell r="N138">
            <v>1</v>
          </cell>
          <cell r="O138"/>
          <cell r="P138">
            <v>3</v>
          </cell>
          <cell r="Q138"/>
          <cell r="R138">
            <v>1</v>
          </cell>
          <cell r="S138">
            <v>2</v>
          </cell>
          <cell r="T138"/>
          <cell r="U138">
            <v>18</v>
          </cell>
        </row>
        <row r="139">
          <cell r="H139" t="str">
            <v>105410-P.S.R. HURTADO</v>
          </cell>
          <cell r="I139"/>
          <cell r="J139"/>
          <cell r="K139"/>
          <cell r="L139"/>
          <cell r="M139"/>
          <cell r="N139"/>
          <cell r="O139"/>
          <cell r="P139">
            <v>1</v>
          </cell>
          <cell r="Q139"/>
          <cell r="R139"/>
          <cell r="S139"/>
          <cell r="T139"/>
          <cell r="U139">
            <v>1</v>
          </cell>
        </row>
        <row r="140">
          <cell r="H140" t="str">
            <v>105411-P.S.R. LAS BREAS</v>
          </cell>
          <cell r="I140">
            <v>1</v>
          </cell>
          <cell r="J140"/>
          <cell r="K140"/>
          <cell r="L140"/>
          <cell r="M140"/>
          <cell r="N140">
            <v>1</v>
          </cell>
          <cell r="O140">
            <v>1</v>
          </cell>
          <cell r="P140"/>
          <cell r="Q140"/>
          <cell r="R140"/>
          <cell r="S140"/>
          <cell r="T140">
            <v>1</v>
          </cell>
          <cell r="U140">
            <v>4</v>
          </cell>
        </row>
        <row r="141">
          <cell r="H141" t="str">
            <v>105413-P.S.R. SAMO ALTO</v>
          </cell>
          <cell r="I141"/>
          <cell r="J141"/>
          <cell r="K141">
            <v>2</v>
          </cell>
          <cell r="L141">
            <v>1</v>
          </cell>
          <cell r="M141"/>
          <cell r="N141"/>
          <cell r="O141"/>
          <cell r="P141"/>
          <cell r="Q141">
            <v>2</v>
          </cell>
          <cell r="R141"/>
          <cell r="S141"/>
          <cell r="T141"/>
          <cell r="U141">
            <v>5</v>
          </cell>
        </row>
        <row r="142">
          <cell r="H142" t="str">
            <v>105414-P.S.R. SERON</v>
          </cell>
          <cell r="I142"/>
          <cell r="J142"/>
          <cell r="K142">
            <v>1</v>
          </cell>
          <cell r="L142"/>
          <cell r="M142">
            <v>1</v>
          </cell>
          <cell r="N142">
            <v>1</v>
          </cell>
          <cell r="O142">
            <v>2</v>
          </cell>
          <cell r="P142">
            <v>1</v>
          </cell>
          <cell r="Q142"/>
          <cell r="R142"/>
          <cell r="S142">
            <v>1</v>
          </cell>
          <cell r="T142">
            <v>2</v>
          </cell>
          <cell r="U142">
            <v>9</v>
          </cell>
        </row>
        <row r="143">
          <cell r="H143" t="str">
            <v>105503-P.S.R. TABAQUEROS</v>
          </cell>
          <cell r="I143"/>
          <cell r="J143"/>
          <cell r="K143"/>
          <cell r="L143"/>
          <cell r="M143"/>
          <cell r="N143">
            <v>1</v>
          </cell>
          <cell r="O143"/>
          <cell r="P143"/>
          <cell r="Q143"/>
          <cell r="R143"/>
          <cell r="S143">
            <v>1</v>
          </cell>
          <cell r="T143"/>
          <cell r="U143">
            <v>2</v>
          </cell>
        </row>
        <row r="144">
          <cell r="H144" t="str">
            <v>Total general</v>
          </cell>
          <cell r="I144">
            <v>795</v>
          </cell>
          <cell r="J144">
            <v>592</v>
          </cell>
          <cell r="K144">
            <v>827</v>
          </cell>
          <cell r="L144">
            <v>547</v>
          </cell>
          <cell r="M144">
            <v>679</v>
          </cell>
          <cell r="N144">
            <v>621</v>
          </cell>
          <cell r="O144">
            <v>673</v>
          </cell>
          <cell r="P144">
            <v>691</v>
          </cell>
          <cell r="Q144">
            <v>580</v>
          </cell>
          <cell r="R144">
            <v>724</v>
          </cell>
          <cell r="S144">
            <v>589</v>
          </cell>
          <cell r="T144">
            <v>563</v>
          </cell>
          <cell r="U144">
            <v>7881</v>
          </cell>
        </row>
      </sheetData>
      <sheetData sheetId="2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2387</v>
          </cell>
          <cell r="J5">
            <v>2446</v>
          </cell>
          <cell r="K5">
            <v>4833</v>
          </cell>
        </row>
        <row r="6">
          <cell r="H6" t="str">
            <v>105300-CES. CARDENAL CARO</v>
          </cell>
          <cell r="I6">
            <v>210</v>
          </cell>
          <cell r="J6">
            <v>234</v>
          </cell>
          <cell r="K6">
            <v>444</v>
          </cell>
        </row>
        <row r="7">
          <cell r="H7" t="str">
            <v>105301-CES. LAS COMPAÑIAS</v>
          </cell>
          <cell r="I7">
            <v>270</v>
          </cell>
          <cell r="J7">
            <v>285</v>
          </cell>
          <cell r="K7">
            <v>555</v>
          </cell>
        </row>
        <row r="8">
          <cell r="H8" t="str">
            <v>105302-CES. PEDRO AGUIRRE C.</v>
          </cell>
          <cell r="I8">
            <v>363</v>
          </cell>
          <cell r="J8">
            <v>432</v>
          </cell>
          <cell r="K8">
            <v>795</v>
          </cell>
        </row>
        <row r="9">
          <cell r="H9" t="str">
            <v>105313-CES. SCHAFFHAUSER</v>
          </cell>
          <cell r="I9">
            <v>400</v>
          </cell>
          <cell r="J9">
            <v>379</v>
          </cell>
          <cell r="K9">
            <v>779</v>
          </cell>
        </row>
        <row r="10">
          <cell r="H10" t="str">
            <v>105319-CES. CARDENAL R.S.H.</v>
          </cell>
          <cell r="I10">
            <v>546</v>
          </cell>
          <cell r="J10">
            <v>494</v>
          </cell>
          <cell r="K10">
            <v>1040</v>
          </cell>
        </row>
        <row r="11">
          <cell r="H11" t="str">
            <v>105325-CESFAM JUAN PABLO II</v>
          </cell>
          <cell r="I11">
            <v>427</v>
          </cell>
          <cell r="J11">
            <v>462</v>
          </cell>
          <cell r="K11">
            <v>889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57</v>
          </cell>
          <cell r="K12">
            <v>107</v>
          </cell>
        </row>
        <row r="13">
          <cell r="H13" t="str">
            <v>105401-P.S.R. LAS ROJAS</v>
          </cell>
          <cell r="I13">
            <v>10</v>
          </cell>
          <cell r="J13">
            <v>7</v>
          </cell>
          <cell r="K13">
            <v>17</v>
          </cell>
        </row>
        <row r="14">
          <cell r="H14" t="str">
            <v>105402-P.S.R. EL ROMERO</v>
          </cell>
          <cell r="I14">
            <v>10</v>
          </cell>
          <cell r="J14">
            <v>7</v>
          </cell>
          <cell r="K14">
            <v>17</v>
          </cell>
        </row>
        <row r="15">
          <cell r="H15" t="str">
            <v>105499-P.S.R. LAMBERT</v>
          </cell>
          <cell r="I15">
            <v>7</v>
          </cell>
          <cell r="J15">
            <v>4</v>
          </cell>
          <cell r="K15">
            <v>11</v>
          </cell>
        </row>
        <row r="16">
          <cell r="H16" t="str">
            <v>105700-CECOF VILLA EL INDIO</v>
          </cell>
          <cell r="I16">
            <v>24</v>
          </cell>
          <cell r="J16">
            <v>20</v>
          </cell>
          <cell r="K16">
            <v>44</v>
          </cell>
        </row>
        <row r="17">
          <cell r="H17" t="str">
            <v>105701-CECOF VILLA ALEMANIA</v>
          </cell>
          <cell r="I17">
            <v>29</v>
          </cell>
          <cell r="J17">
            <v>24</v>
          </cell>
          <cell r="K17">
            <v>53</v>
          </cell>
        </row>
        <row r="18">
          <cell r="H18" t="str">
            <v>105702-CECOF VILLA LAMBERT</v>
          </cell>
          <cell r="I18">
            <v>41</v>
          </cell>
          <cell r="J18">
            <v>37</v>
          </cell>
          <cell r="K18">
            <v>78</v>
          </cell>
        </row>
        <row r="19">
          <cell r="H19" t="str">
            <v>200402-CECOF ARCOS DE PINAMAR</v>
          </cell>
          <cell r="I19"/>
          <cell r="J19">
            <v>4</v>
          </cell>
          <cell r="K19">
            <v>4</v>
          </cell>
        </row>
        <row r="20">
          <cell r="H20" t="str">
            <v>04102-COQUIMBO</v>
          </cell>
          <cell r="I20">
            <v>2026</v>
          </cell>
          <cell r="J20">
            <v>1967</v>
          </cell>
          <cell r="K20">
            <v>3993</v>
          </cell>
        </row>
        <row r="21">
          <cell r="H21" t="str">
            <v>105303-CES. SAN JUAN</v>
          </cell>
          <cell r="I21">
            <v>360</v>
          </cell>
          <cell r="J21">
            <v>332</v>
          </cell>
          <cell r="K21">
            <v>692</v>
          </cell>
        </row>
        <row r="22">
          <cell r="H22" t="str">
            <v>105304-CES. SANTA CECILIA</v>
          </cell>
          <cell r="I22">
            <v>383</v>
          </cell>
          <cell r="J22">
            <v>393</v>
          </cell>
          <cell r="K22">
            <v>776</v>
          </cell>
        </row>
        <row r="23">
          <cell r="H23" t="str">
            <v>105305-CES. TIERRAS BLANCAS</v>
          </cell>
          <cell r="I23">
            <v>605</v>
          </cell>
          <cell r="J23">
            <v>517</v>
          </cell>
          <cell r="K23">
            <v>1122</v>
          </cell>
        </row>
        <row r="24">
          <cell r="H24" t="str">
            <v>105321-CES. RURAL  TONGOY</v>
          </cell>
          <cell r="I24">
            <v>62</v>
          </cell>
          <cell r="J24">
            <v>75</v>
          </cell>
          <cell r="K24">
            <v>137</v>
          </cell>
        </row>
        <row r="25">
          <cell r="H25" t="str">
            <v>105323-CES. DR. SERGIO AGUILAR</v>
          </cell>
          <cell r="I25">
            <v>254</v>
          </cell>
          <cell r="J25">
            <v>339</v>
          </cell>
          <cell r="K25">
            <v>593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0</v>
          </cell>
          <cell r="K26">
            <v>1</v>
          </cell>
        </row>
        <row r="27">
          <cell r="H27" t="str">
            <v>105405-P.S.R. GUANAQUEROS</v>
          </cell>
          <cell r="I27">
            <v>20</v>
          </cell>
          <cell r="J27">
            <v>17</v>
          </cell>
          <cell r="K27">
            <v>37</v>
          </cell>
        </row>
        <row r="28">
          <cell r="H28" t="str">
            <v>105406-P.S.R. PAN DE AZUCAR</v>
          </cell>
          <cell r="I28">
            <v>137</v>
          </cell>
          <cell r="J28">
            <v>103</v>
          </cell>
          <cell r="K28">
            <v>240</v>
          </cell>
        </row>
        <row r="29">
          <cell r="H29" t="str">
            <v>105407-P.S.R. TAMBILLOS</v>
          </cell>
          <cell r="I29">
            <v>7</v>
          </cell>
          <cell r="J29">
            <v>6</v>
          </cell>
          <cell r="K29">
            <v>13</v>
          </cell>
        </row>
        <row r="30">
          <cell r="H30" t="str">
            <v>105705-CECOF EL ALBA</v>
          </cell>
          <cell r="I30">
            <v>85</v>
          </cell>
          <cell r="J30">
            <v>81</v>
          </cell>
          <cell r="K30">
            <v>166</v>
          </cell>
        </row>
        <row r="31">
          <cell r="H31" t="str">
            <v>200273-CECOF PUNTA MIRA</v>
          </cell>
          <cell r="I31">
            <v>112</v>
          </cell>
          <cell r="J31">
            <v>104</v>
          </cell>
          <cell r="K31">
            <v>216</v>
          </cell>
        </row>
        <row r="32">
          <cell r="H32" t="str">
            <v>04103-ANDACOLLO</v>
          </cell>
          <cell r="I32">
            <v>89</v>
          </cell>
          <cell r="J32">
            <v>119</v>
          </cell>
          <cell r="K32">
            <v>208</v>
          </cell>
        </row>
        <row r="33">
          <cell r="H33" t="str">
            <v>105106-HOSPITAL ANDACOLLO</v>
          </cell>
          <cell r="I33">
            <v>89</v>
          </cell>
          <cell r="J33">
            <v>119</v>
          </cell>
          <cell r="K33">
            <v>208</v>
          </cell>
        </row>
        <row r="34">
          <cell r="H34" t="str">
            <v>04104-LA HIGUERA</v>
          </cell>
          <cell r="I34">
            <v>42</v>
          </cell>
          <cell r="J34">
            <v>68</v>
          </cell>
          <cell r="K34">
            <v>110</v>
          </cell>
        </row>
        <row r="35">
          <cell r="H35" t="str">
            <v>105314-CES. LA HIGUERA</v>
          </cell>
          <cell r="I35">
            <v>19</v>
          </cell>
          <cell r="J35">
            <v>28</v>
          </cell>
          <cell r="K35">
            <v>47</v>
          </cell>
        </row>
        <row r="36">
          <cell r="H36" t="str">
            <v xml:space="preserve">105500-P.S.R. CALETA HORNOS        </v>
          </cell>
          <cell r="I36">
            <v>14</v>
          </cell>
          <cell r="J36">
            <v>21</v>
          </cell>
          <cell r="K36">
            <v>35</v>
          </cell>
        </row>
        <row r="37">
          <cell r="H37" t="str">
            <v>105505-P.S.R. LOS CHOROS</v>
          </cell>
          <cell r="I37">
            <v>3</v>
          </cell>
          <cell r="J37">
            <v>10</v>
          </cell>
          <cell r="K37">
            <v>13</v>
          </cell>
        </row>
        <row r="38">
          <cell r="H38" t="str">
            <v>105506-P.S.R. EL TRAPICHE</v>
          </cell>
          <cell r="I38">
            <v>6</v>
          </cell>
          <cell r="J38">
            <v>9</v>
          </cell>
          <cell r="K38">
            <v>15</v>
          </cell>
        </row>
        <row r="39">
          <cell r="H39" t="str">
            <v>04105-PAIHUANO</v>
          </cell>
          <cell r="I39">
            <v>25</v>
          </cell>
          <cell r="J39">
            <v>53</v>
          </cell>
          <cell r="K39">
            <v>78</v>
          </cell>
        </row>
        <row r="40">
          <cell r="H40" t="str">
            <v>105306-CES. PAIHUANO</v>
          </cell>
          <cell r="I40">
            <v>15</v>
          </cell>
          <cell r="J40">
            <v>28</v>
          </cell>
          <cell r="K40">
            <v>43</v>
          </cell>
        </row>
        <row r="41">
          <cell r="H41" t="str">
            <v>105475-P.S.R. HORCON</v>
          </cell>
          <cell r="I41">
            <v>3</v>
          </cell>
          <cell r="J41">
            <v>8</v>
          </cell>
          <cell r="K41">
            <v>11</v>
          </cell>
        </row>
        <row r="42">
          <cell r="H42" t="str">
            <v>105476-P.S.R. MONTE GRANDE</v>
          </cell>
          <cell r="I42">
            <v>2</v>
          </cell>
          <cell r="J42">
            <v>8</v>
          </cell>
          <cell r="K42">
            <v>10</v>
          </cell>
        </row>
        <row r="43">
          <cell r="H43" t="str">
            <v>105477-P.S.R. PISCO ELQUI</v>
          </cell>
          <cell r="I43">
            <v>5</v>
          </cell>
          <cell r="J43">
            <v>9</v>
          </cell>
          <cell r="K43">
            <v>14</v>
          </cell>
        </row>
        <row r="44">
          <cell r="H44" t="str">
            <v>04106-VICUÑA</v>
          </cell>
          <cell r="I44">
            <v>349</v>
          </cell>
          <cell r="J44">
            <v>412</v>
          </cell>
          <cell r="K44">
            <v>761</v>
          </cell>
        </row>
        <row r="45">
          <cell r="H45" t="str">
            <v>105107-HOSPITAL VICUÑA</v>
          </cell>
          <cell r="I45">
            <v>178</v>
          </cell>
          <cell r="J45">
            <v>215</v>
          </cell>
          <cell r="K45">
            <v>393</v>
          </cell>
        </row>
        <row r="46">
          <cell r="H46" t="str">
            <v>105467-P.S.R. DIAGUITAS</v>
          </cell>
          <cell r="I46">
            <v>13</v>
          </cell>
          <cell r="J46">
            <v>17</v>
          </cell>
          <cell r="K46">
            <v>30</v>
          </cell>
        </row>
        <row r="47">
          <cell r="H47" t="str">
            <v>105468-P.S.R. EL MOLLE</v>
          </cell>
          <cell r="I47">
            <v>25</v>
          </cell>
          <cell r="J47">
            <v>26</v>
          </cell>
          <cell r="K47">
            <v>51</v>
          </cell>
        </row>
        <row r="48">
          <cell r="H48" t="str">
            <v>105469-P.S.R. EL TAMBO</v>
          </cell>
          <cell r="I48">
            <v>26</v>
          </cell>
          <cell r="J48">
            <v>35</v>
          </cell>
          <cell r="K48">
            <v>61</v>
          </cell>
        </row>
        <row r="49">
          <cell r="H49" t="str">
            <v>105470-P.S.R. HUANTA</v>
          </cell>
          <cell r="I49">
            <v>1</v>
          </cell>
          <cell r="J49">
            <v>1</v>
          </cell>
          <cell r="K49">
            <v>2</v>
          </cell>
        </row>
        <row r="50">
          <cell r="H50" t="str">
            <v>105471-P.S.R. PERALILLO</v>
          </cell>
          <cell r="I50">
            <v>19</v>
          </cell>
          <cell r="J50">
            <v>26</v>
          </cell>
          <cell r="K50">
            <v>45</v>
          </cell>
        </row>
        <row r="51">
          <cell r="H51" t="str">
            <v>105472-P.S.R. RIVADAVIA</v>
          </cell>
          <cell r="I51">
            <v>13</v>
          </cell>
          <cell r="J51">
            <v>19</v>
          </cell>
          <cell r="K51">
            <v>32</v>
          </cell>
        </row>
        <row r="52">
          <cell r="H52" t="str">
            <v>105473-P.S.R. TALCUNA</v>
          </cell>
          <cell r="I52">
            <v>14</v>
          </cell>
          <cell r="J52">
            <v>15</v>
          </cell>
          <cell r="K52">
            <v>29</v>
          </cell>
        </row>
        <row r="53">
          <cell r="H53" t="str">
            <v>105474-P.S.R. CHAPILCA</v>
          </cell>
          <cell r="I53">
            <v>1</v>
          </cell>
          <cell r="J53">
            <v>1</v>
          </cell>
          <cell r="K53">
            <v>2</v>
          </cell>
        </row>
        <row r="54">
          <cell r="H54" t="str">
            <v>105502-P.S.R. CALINGASTA</v>
          </cell>
          <cell r="I54">
            <v>54</v>
          </cell>
          <cell r="J54">
            <v>48</v>
          </cell>
          <cell r="K54">
            <v>102</v>
          </cell>
        </row>
        <row r="55">
          <cell r="H55" t="str">
            <v>105509-P.S.R. GUALLIGUAICA</v>
          </cell>
          <cell r="I55">
            <v>5</v>
          </cell>
          <cell r="J55">
            <v>9</v>
          </cell>
          <cell r="K55">
            <v>14</v>
          </cell>
        </row>
        <row r="56">
          <cell r="H56" t="str">
            <v>04201-ILLAPEL</v>
          </cell>
          <cell r="I56">
            <v>250</v>
          </cell>
          <cell r="J56">
            <v>287</v>
          </cell>
          <cell r="K56">
            <v>537</v>
          </cell>
        </row>
        <row r="57">
          <cell r="H57" t="str">
            <v>105103-HOSPITAL ILLAPEL</v>
          </cell>
          <cell r="I57">
            <v>90</v>
          </cell>
          <cell r="J57">
            <v>93</v>
          </cell>
          <cell r="K57">
            <v>183</v>
          </cell>
        </row>
        <row r="58">
          <cell r="H58" t="str">
            <v>105326-CESFAM SAN RAFAEL</v>
          </cell>
          <cell r="I58">
            <v>112</v>
          </cell>
          <cell r="J58">
            <v>130</v>
          </cell>
          <cell r="K58">
            <v>242</v>
          </cell>
        </row>
        <row r="59">
          <cell r="H59" t="str">
            <v xml:space="preserve">105443-P.S.R. CARCAMO                   </v>
          </cell>
          <cell r="I59">
            <v>2</v>
          </cell>
          <cell r="J59">
            <v>5</v>
          </cell>
          <cell r="K59">
            <v>7</v>
          </cell>
        </row>
        <row r="60">
          <cell r="H60" t="str">
            <v>105444-P.S.R. HUINTIL</v>
          </cell>
          <cell r="I60">
            <v>4</v>
          </cell>
          <cell r="J60">
            <v>4</v>
          </cell>
          <cell r="K60">
            <v>8</v>
          </cell>
        </row>
        <row r="61">
          <cell r="H61" t="str">
            <v>105445-P.S.R. LIMAHUIDA</v>
          </cell>
          <cell r="I61">
            <v>5</v>
          </cell>
          <cell r="J61">
            <v>5</v>
          </cell>
          <cell r="K61">
            <v>10</v>
          </cell>
        </row>
        <row r="62">
          <cell r="H62" t="str">
            <v>105446-P.S.R. MATANCILLA</v>
          </cell>
          <cell r="I62">
            <v>0</v>
          </cell>
          <cell r="J62">
            <v>0</v>
          </cell>
          <cell r="K62">
            <v>0</v>
          </cell>
        </row>
        <row r="63">
          <cell r="H63" t="str">
            <v>105447-P.S.R. PERALILLO</v>
          </cell>
          <cell r="I63">
            <v>4</v>
          </cell>
          <cell r="J63">
            <v>5</v>
          </cell>
          <cell r="K63">
            <v>9</v>
          </cell>
        </row>
        <row r="64">
          <cell r="H64" t="str">
            <v>105448-P.S.R. SANTA VIRGINIA</v>
          </cell>
          <cell r="I64">
            <v>3</v>
          </cell>
          <cell r="J64">
            <v>4</v>
          </cell>
          <cell r="K64">
            <v>7</v>
          </cell>
        </row>
        <row r="65">
          <cell r="H65" t="str">
            <v>105449-P.S.R. TUNGA NORTE</v>
          </cell>
          <cell r="I65">
            <v>2</v>
          </cell>
          <cell r="J65">
            <v>0</v>
          </cell>
          <cell r="K65">
            <v>2</v>
          </cell>
        </row>
        <row r="66">
          <cell r="H66" t="str">
            <v>105485-P.S.R. PLAN DE HORNOS</v>
          </cell>
          <cell r="I66">
            <v>2</v>
          </cell>
          <cell r="J66">
            <v>4</v>
          </cell>
          <cell r="K66">
            <v>6</v>
          </cell>
        </row>
        <row r="67">
          <cell r="H67" t="str">
            <v>105486-P.S.R. TUNGA SUR</v>
          </cell>
          <cell r="I67">
            <v>2</v>
          </cell>
          <cell r="J67">
            <v>3</v>
          </cell>
          <cell r="K67">
            <v>5</v>
          </cell>
        </row>
        <row r="68">
          <cell r="H68" t="str">
            <v>105487-P.S.R. CAÑAS UNO</v>
          </cell>
          <cell r="I68">
            <v>16</v>
          </cell>
          <cell r="J68">
            <v>22</v>
          </cell>
          <cell r="K68">
            <v>38</v>
          </cell>
        </row>
        <row r="69">
          <cell r="H69" t="str">
            <v>105496-P.S.R. PINTACURA SUR</v>
          </cell>
          <cell r="I69">
            <v>1</v>
          </cell>
          <cell r="J69">
            <v>3</v>
          </cell>
          <cell r="K69">
            <v>4</v>
          </cell>
        </row>
        <row r="70">
          <cell r="H70" t="str">
            <v>105504-P.S.R. SOCAVON</v>
          </cell>
          <cell r="I70">
            <v>7</v>
          </cell>
          <cell r="J70">
            <v>9</v>
          </cell>
          <cell r="K70">
            <v>16</v>
          </cell>
        </row>
        <row r="71">
          <cell r="H71" t="str">
            <v>04202-CANELA</v>
          </cell>
          <cell r="I71">
            <v>100</v>
          </cell>
          <cell r="J71">
            <v>93</v>
          </cell>
          <cell r="K71">
            <v>193</v>
          </cell>
        </row>
        <row r="72">
          <cell r="H72" t="str">
            <v>105309-CES. RURAL CANELA</v>
          </cell>
          <cell r="I72">
            <v>89</v>
          </cell>
          <cell r="J72">
            <v>81</v>
          </cell>
          <cell r="K72">
            <v>170</v>
          </cell>
        </row>
        <row r="73">
          <cell r="H73" t="str">
            <v xml:space="preserve">105450-P.S.R. MINCHA NORTE            </v>
          </cell>
          <cell r="I73">
            <v>6</v>
          </cell>
          <cell r="J73">
            <v>7</v>
          </cell>
          <cell r="K73">
            <v>13</v>
          </cell>
        </row>
        <row r="74">
          <cell r="H74" t="str">
            <v>105451-P.S.R. AGUA FRIA</v>
          </cell>
          <cell r="I74">
            <v>0</v>
          </cell>
          <cell r="J74">
            <v>0</v>
          </cell>
          <cell r="K74">
            <v>0</v>
          </cell>
        </row>
        <row r="75">
          <cell r="H75" t="str">
            <v>105482-P.S.R. CANELA ALTA</v>
          </cell>
          <cell r="I75">
            <v>1</v>
          </cell>
          <cell r="J75">
            <v>1</v>
          </cell>
          <cell r="K75">
            <v>2</v>
          </cell>
        </row>
        <row r="76">
          <cell r="H76" t="str">
            <v>105483-P.S.R. LOS RULOS</v>
          </cell>
          <cell r="I76">
            <v>0</v>
          </cell>
          <cell r="J76">
            <v>0</v>
          </cell>
          <cell r="K76">
            <v>0</v>
          </cell>
        </row>
        <row r="77">
          <cell r="H77" t="str">
            <v>105484-P.S.R. HUENTELAUQUEN</v>
          </cell>
          <cell r="I77">
            <v>3</v>
          </cell>
          <cell r="J77">
            <v>3</v>
          </cell>
          <cell r="K77">
            <v>6</v>
          </cell>
        </row>
        <row r="78">
          <cell r="H78" t="str">
            <v>105488-P.S.R. ESPIRITU SANTO</v>
          </cell>
          <cell r="I78">
            <v>0</v>
          </cell>
          <cell r="J78">
            <v>0</v>
          </cell>
          <cell r="K78">
            <v>0</v>
          </cell>
        </row>
        <row r="79">
          <cell r="H79" t="str">
            <v>105493-P.S.R. MINCHA SUR</v>
          </cell>
          <cell r="I79">
            <v>0</v>
          </cell>
          <cell r="J79">
            <v>0</v>
          </cell>
          <cell r="K79">
            <v>0</v>
          </cell>
        </row>
        <row r="80">
          <cell r="H80" t="str">
            <v>105497-P.S.R. JABONERIA</v>
          </cell>
          <cell r="I80">
            <v>1</v>
          </cell>
          <cell r="J80">
            <v>1</v>
          </cell>
          <cell r="K80">
            <v>2</v>
          </cell>
        </row>
        <row r="81">
          <cell r="H81" t="str">
            <v>105498-P.S.R. QUEBRADA DE LINARES</v>
          </cell>
          <cell r="I81">
            <v>0</v>
          </cell>
          <cell r="J81">
            <v>0</v>
          </cell>
          <cell r="K81">
            <v>0</v>
          </cell>
        </row>
        <row r="82">
          <cell r="H82" t="str">
            <v>04203-LOS VILOS</v>
          </cell>
          <cell r="I82">
            <v>190</v>
          </cell>
          <cell r="J82">
            <v>205</v>
          </cell>
          <cell r="K82">
            <v>395</v>
          </cell>
        </row>
        <row r="83">
          <cell r="H83" t="str">
            <v>105108-HOSPITAL LOS VILOS</v>
          </cell>
          <cell r="I83">
            <v>140</v>
          </cell>
          <cell r="J83">
            <v>148</v>
          </cell>
          <cell r="K83">
            <v>288</v>
          </cell>
        </row>
        <row r="84">
          <cell r="H84" t="str">
            <v xml:space="preserve">105478-P.S.R. CAIMANES                   </v>
          </cell>
          <cell r="I84">
            <v>21</v>
          </cell>
          <cell r="J84">
            <v>26</v>
          </cell>
          <cell r="K84">
            <v>47</v>
          </cell>
        </row>
        <row r="85">
          <cell r="H85" t="str">
            <v>105479-P.S.R. GUANGUALI</v>
          </cell>
          <cell r="I85">
            <v>2</v>
          </cell>
          <cell r="J85">
            <v>2</v>
          </cell>
          <cell r="K85">
            <v>4</v>
          </cell>
        </row>
        <row r="86">
          <cell r="H86" t="str">
            <v>105480-P.S.R. QUILIMARI</v>
          </cell>
          <cell r="I86">
            <v>15</v>
          </cell>
          <cell r="J86">
            <v>16</v>
          </cell>
          <cell r="K86">
            <v>31</v>
          </cell>
        </row>
        <row r="87">
          <cell r="H87" t="str">
            <v>105481-P.S.R. TILAMA</v>
          </cell>
          <cell r="I87">
            <v>5</v>
          </cell>
          <cell r="J87">
            <v>6</v>
          </cell>
          <cell r="K87">
            <v>11</v>
          </cell>
        </row>
        <row r="88">
          <cell r="H88" t="str">
            <v>105511-P.S.R. LOS CONDORES</v>
          </cell>
          <cell r="I88">
            <v>7</v>
          </cell>
          <cell r="J88">
            <v>7</v>
          </cell>
          <cell r="K88">
            <v>14</v>
          </cell>
        </row>
        <row r="89">
          <cell r="H89" t="str">
            <v>04204-SALAMANCA</v>
          </cell>
          <cell r="I89">
            <v>303</v>
          </cell>
          <cell r="J89">
            <v>313</v>
          </cell>
          <cell r="K89">
            <v>616</v>
          </cell>
        </row>
        <row r="90">
          <cell r="H90" t="str">
            <v>105104-HOSPITAL SALAMANCA</v>
          </cell>
          <cell r="I90">
            <v>142</v>
          </cell>
          <cell r="J90">
            <v>166</v>
          </cell>
          <cell r="K90">
            <v>308</v>
          </cell>
        </row>
        <row r="91">
          <cell r="H91" t="str">
            <v xml:space="preserve">105452-P.S.R. CUNCUMEN                 </v>
          </cell>
          <cell r="I91">
            <v>81</v>
          </cell>
          <cell r="J91">
            <v>84</v>
          </cell>
          <cell r="K91">
            <v>165</v>
          </cell>
        </row>
        <row r="92">
          <cell r="H92" t="str">
            <v>105453-P.S.R. TRANQUILLA</v>
          </cell>
          <cell r="I92">
            <v>10</v>
          </cell>
          <cell r="J92">
            <v>14</v>
          </cell>
          <cell r="K92">
            <v>24</v>
          </cell>
        </row>
        <row r="93">
          <cell r="H93" t="str">
            <v>105454-P.S.R. CUNLAGUA</v>
          </cell>
          <cell r="I93">
            <v>2</v>
          </cell>
          <cell r="J93">
            <v>0</v>
          </cell>
          <cell r="K93">
            <v>2</v>
          </cell>
        </row>
        <row r="94">
          <cell r="H94" t="str">
            <v>105455-P.S.R. CHILLEPIN</v>
          </cell>
          <cell r="I94">
            <v>4</v>
          </cell>
          <cell r="J94">
            <v>4</v>
          </cell>
          <cell r="K94">
            <v>8</v>
          </cell>
        </row>
        <row r="95">
          <cell r="H95" t="str">
            <v>105456-P.S.R. LLIMPO</v>
          </cell>
          <cell r="I95">
            <v>24</v>
          </cell>
          <cell r="J95">
            <v>7</v>
          </cell>
          <cell r="K95">
            <v>31</v>
          </cell>
        </row>
        <row r="96">
          <cell r="H96" t="str">
            <v>105457-P.S.R. SAN AGUSTIN</v>
          </cell>
          <cell r="I96">
            <v>2</v>
          </cell>
          <cell r="J96">
            <v>1</v>
          </cell>
          <cell r="K96">
            <v>3</v>
          </cell>
        </row>
        <row r="97">
          <cell r="H97" t="str">
            <v>105458-P.S.R. TAHUINCO</v>
          </cell>
          <cell r="I97">
            <v>7</v>
          </cell>
          <cell r="J97">
            <v>7</v>
          </cell>
          <cell r="K97">
            <v>14</v>
          </cell>
        </row>
        <row r="98">
          <cell r="H98" t="str">
            <v>105491-P.S.R. QUELEN BAJO</v>
          </cell>
          <cell r="I98">
            <v>8</v>
          </cell>
          <cell r="J98">
            <v>9</v>
          </cell>
          <cell r="K98">
            <v>17</v>
          </cell>
        </row>
        <row r="99">
          <cell r="H99" t="str">
            <v>105492-P.S.R. CAMISA</v>
          </cell>
          <cell r="I99">
            <v>12</v>
          </cell>
          <cell r="J99">
            <v>7</v>
          </cell>
          <cell r="K99">
            <v>19</v>
          </cell>
        </row>
        <row r="100">
          <cell r="H100" t="str">
            <v>105501-P.S.R. ARBOLEDA GRANDE</v>
          </cell>
          <cell r="I100">
            <v>11</v>
          </cell>
          <cell r="J100">
            <v>14</v>
          </cell>
          <cell r="K100">
            <v>25</v>
          </cell>
        </row>
        <row r="101">
          <cell r="H101" t="str">
            <v>04301-OVALLE</v>
          </cell>
          <cell r="I101">
            <v>1316</v>
          </cell>
          <cell r="J101">
            <v>1432</v>
          </cell>
          <cell r="K101">
            <v>2748</v>
          </cell>
        </row>
        <row r="102">
          <cell r="H102" t="str">
            <v>105315-CES. RURAL C. DE TAMAYA</v>
          </cell>
          <cell r="I102">
            <v>105</v>
          </cell>
          <cell r="J102">
            <v>124</v>
          </cell>
          <cell r="K102">
            <v>229</v>
          </cell>
        </row>
        <row r="103">
          <cell r="H103" t="str">
            <v>105317-CES. JORGE JORDAN D.</v>
          </cell>
          <cell r="I103">
            <v>327</v>
          </cell>
          <cell r="J103">
            <v>438</v>
          </cell>
          <cell r="K103">
            <v>765</v>
          </cell>
        </row>
        <row r="104">
          <cell r="H104" t="str">
            <v>105322-CES. MARCOS MACUADA</v>
          </cell>
          <cell r="I104">
            <v>498</v>
          </cell>
          <cell r="J104">
            <v>454</v>
          </cell>
          <cell r="K104">
            <v>952</v>
          </cell>
        </row>
        <row r="105">
          <cell r="H105" t="str">
            <v>105324-CES. SOTAQUI</v>
          </cell>
          <cell r="I105">
            <v>84</v>
          </cell>
          <cell r="J105">
            <v>74</v>
          </cell>
          <cell r="K105">
            <v>158</v>
          </cell>
        </row>
        <row r="106">
          <cell r="H106" t="str">
            <v>105415-P.S.R. BARRAZA</v>
          </cell>
          <cell r="I106">
            <v>14</v>
          </cell>
          <cell r="J106">
            <v>23</v>
          </cell>
          <cell r="K106">
            <v>37</v>
          </cell>
        </row>
        <row r="107">
          <cell r="H107" t="str">
            <v xml:space="preserve">105416-P.S.R. CAMARICO                  </v>
          </cell>
          <cell r="I107">
            <v>12</v>
          </cell>
          <cell r="J107">
            <v>11</v>
          </cell>
          <cell r="K107">
            <v>23</v>
          </cell>
        </row>
        <row r="108">
          <cell r="H108" t="str">
            <v>105417-P.S.R. ALCONES BAJOS</v>
          </cell>
          <cell r="I108">
            <v>5</v>
          </cell>
          <cell r="J108">
            <v>10</v>
          </cell>
          <cell r="K108">
            <v>15</v>
          </cell>
        </row>
        <row r="109">
          <cell r="H109" t="str">
            <v>105419-P.S.R. LAS SOSSAS</v>
          </cell>
          <cell r="I109">
            <v>16</v>
          </cell>
          <cell r="J109">
            <v>12</v>
          </cell>
          <cell r="K109">
            <v>28</v>
          </cell>
        </row>
        <row r="110">
          <cell r="H110" t="str">
            <v>105420-P.S.R. LIMARI</v>
          </cell>
          <cell r="I110">
            <v>17</v>
          </cell>
          <cell r="J110"/>
          <cell r="K110">
            <v>17</v>
          </cell>
        </row>
        <row r="111">
          <cell r="H111" t="str">
            <v>105422-P.S.R. HORNILLOS</v>
          </cell>
          <cell r="I111">
            <v>2</v>
          </cell>
          <cell r="J111">
            <v>2</v>
          </cell>
          <cell r="K111">
            <v>4</v>
          </cell>
        </row>
        <row r="112">
          <cell r="H112" t="str">
            <v>105437-P.S.R. CHALINGA</v>
          </cell>
          <cell r="I112">
            <v>2</v>
          </cell>
          <cell r="J112">
            <v>3</v>
          </cell>
          <cell r="K112">
            <v>5</v>
          </cell>
        </row>
        <row r="113">
          <cell r="H113" t="str">
            <v>105439-P.S.R. CERRO BLANCO</v>
          </cell>
          <cell r="I113">
            <v>0</v>
          </cell>
          <cell r="J113">
            <v>0</v>
          </cell>
          <cell r="K113">
            <v>0</v>
          </cell>
        </row>
        <row r="114">
          <cell r="H114" t="str">
            <v>105507-P.S.R. HUAMALATA</v>
          </cell>
          <cell r="I114">
            <v>12</v>
          </cell>
          <cell r="J114">
            <v>14</v>
          </cell>
          <cell r="K114">
            <v>26</v>
          </cell>
        </row>
        <row r="115">
          <cell r="H115" t="str">
            <v>105510-P.S.R. RECOLETA</v>
          </cell>
          <cell r="I115">
            <v>15</v>
          </cell>
          <cell r="J115">
            <v>11</v>
          </cell>
          <cell r="K115">
            <v>26</v>
          </cell>
        </row>
        <row r="116">
          <cell r="H116" t="str">
            <v>105722-CECOF SAN JOSE DE LA DEHESA</v>
          </cell>
          <cell r="I116">
            <v>98</v>
          </cell>
          <cell r="J116">
            <v>114</v>
          </cell>
          <cell r="K116">
            <v>212</v>
          </cell>
        </row>
        <row r="117">
          <cell r="H117" t="str">
            <v>105723-CECOF LIMARI</v>
          </cell>
          <cell r="I117">
            <v>65</v>
          </cell>
          <cell r="J117">
            <v>65</v>
          </cell>
          <cell r="K117">
            <v>130</v>
          </cell>
        </row>
        <row r="118">
          <cell r="H118" t="str">
            <v>200258-CECOF LOS COPIHUES</v>
          </cell>
          <cell r="I118">
            <v>44</v>
          </cell>
          <cell r="J118">
            <v>50</v>
          </cell>
          <cell r="K118">
            <v>94</v>
          </cell>
        </row>
        <row r="119">
          <cell r="H119" t="str">
            <v>200367-CECOF COLONIA LIMARÍ</v>
          </cell>
          <cell r="I119"/>
          <cell r="J119">
            <v>27</v>
          </cell>
          <cell r="K119">
            <v>27</v>
          </cell>
        </row>
        <row r="120">
          <cell r="H120" t="str">
            <v>04302-COMBARBALÁ</v>
          </cell>
          <cell r="I120">
            <v>93</v>
          </cell>
          <cell r="J120">
            <v>103</v>
          </cell>
          <cell r="K120">
            <v>196</v>
          </cell>
        </row>
        <row r="121">
          <cell r="H121" t="str">
            <v>105105-HOSPITAL COMBARBALA</v>
          </cell>
          <cell r="I121">
            <v>62</v>
          </cell>
          <cell r="J121">
            <v>77</v>
          </cell>
          <cell r="K121">
            <v>139</v>
          </cell>
        </row>
        <row r="122">
          <cell r="H122" t="str">
            <v>105433-P.S.R. SAN LORENZO</v>
          </cell>
          <cell r="I122">
            <v>0</v>
          </cell>
          <cell r="J122">
            <v>0</v>
          </cell>
          <cell r="K122">
            <v>0</v>
          </cell>
        </row>
        <row r="123">
          <cell r="H123" t="str">
            <v>105434-P.S.R. SAN MARCOS</v>
          </cell>
          <cell r="I123">
            <v>3</v>
          </cell>
          <cell r="J123">
            <v>5</v>
          </cell>
          <cell r="K123">
            <v>8</v>
          </cell>
        </row>
        <row r="124">
          <cell r="H124" t="str">
            <v>105441-P.S.R. MANQUEHUA</v>
          </cell>
          <cell r="I124">
            <v>0</v>
          </cell>
          <cell r="J124">
            <v>0</v>
          </cell>
          <cell r="K124">
            <v>0</v>
          </cell>
        </row>
        <row r="125">
          <cell r="H125" t="str">
            <v xml:space="preserve">105459-P.S.R. BARRANCAS                </v>
          </cell>
          <cell r="I125">
            <v>4</v>
          </cell>
          <cell r="J125">
            <v>3</v>
          </cell>
          <cell r="K125">
            <v>7</v>
          </cell>
        </row>
        <row r="126">
          <cell r="H126" t="str">
            <v>105460-P.S.R. COGOTI 18</v>
          </cell>
          <cell r="I126">
            <v>6</v>
          </cell>
          <cell r="J126">
            <v>3</v>
          </cell>
          <cell r="K126">
            <v>9</v>
          </cell>
        </row>
        <row r="127">
          <cell r="H127" t="str">
            <v>105461-P.S.R. EL HUACHO</v>
          </cell>
          <cell r="I127">
            <v>0</v>
          </cell>
          <cell r="J127">
            <v>0</v>
          </cell>
          <cell r="K127">
            <v>0</v>
          </cell>
        </row>
        <row r="128">
          <cell r="H128" t="str">
            <v>105462-P.S.R. EL SAUCE</v>
          </cell>
          <cell r="I128">
            <v>3</v>
          </cell>
          <cell r="J128">
            <v>3</v>
          </cell>
          <cell r="K128">
            <v>6</v>
          </cell>
        </row>
        <row r="129">
          <cell r="H129" t="str">
            <v>105463-P.S.R. QUILITAPIA</v>
          </cell>
          <cell r="I129">
            <v>6</v>
          </cell>
          <cell r="J129">
            <v>5</v>
          </cell>
          <cell r="K129">
            <v>11</v>
          </cell>
        </row>
        <row r="130">
          <cell r="H130" t="str">
            <v>105464-P.S.R. LA LIGUA</v>
          </cell>
          <cell r="I130">
            <v>4</v>
          </cell>
          <cell r="J130">
            <v>3</v>
          </cell>
          <cell r="K130">
            <v>7</v>
          </cell>
        </row>
        <row r="131">
          <cell r="H131" t="str">
            <v>105465-P.S.R. RAMADILLA</v>
          </cell>
          <cell r="I131">
            <v>1</v>
          </cell>
          <cell r="J131">
            <v>1</v>
          </cell>
          <cell r="K131">
            <v>2</v>
          </cell>
        </row>
        <row r="132">
          <cell r="H132" t="str">
            <v>105466-P.S.R. VALLE HERMOSO</v>
          </cell>
          <cell r="I132">
            <v>3</v>
          </cell>
          <cell r="J132">
            <v>3</v>
          </cell>
          <cell r="K132">
            <v>6</v>
          </cell>
        </row>
        <row r="133">
          <cell r="H133" t="str">
            <v>105490-P.S.R. EL DURAZNO</v>
          </cell>
          <cell r="I133">
            <v>1</v>
          </cell>
          <cell r="J133">
            <v>0</v>
          </cell>
          <cell r="K133">
            <v>1</v>
          </cell>
        </row>
        <row r="134">
          <cell r="H134" t="str">
            <v>04304-MONTE PATRIA</v>
          </cell>
          <cell r="I134">
            <v>548</v>
          </cell>
          <cell r="J134">
            <v>630</v>
          </cell>
          <cell r="K134">
            <v>1178</v>
          </cell>
        </row>
        <row r="135">
          <cell r="H135" t="str">
            <v>105307-CES. RURAL MONTE PATRIA</v>
          </cell>
          <cell r="I135">
            <v>256</v>
          </cell>
          <cell r="J135">
            <v>296</v>
          </cell>
          <cell r="K135">
            <v>552</v>
          </cell>
        </row>
        <row r="136">
          <cell r="H136" t="str">
            <v>105311-CES. RURAL CHAÑARAL ALTO</v>
          </cell>
          <cell r="I136">
            <v>47</v>
          </cell>
          <cell r="J136">
            <v>51</v>
          </cell>
          <cell r="K136">
            <v>98</v>
          </cell>
        </row>
        <row r="137">
          <cell r="H137" t="str">
            <v>105312-CES. RURAL CAREN</v>
          </cell>
          <cell r="I137">
            <v>49</v>
          </cell>
          <cell r="J137">
            <v>53</v>
          </cell>
          <cell r="K137">
            <v>102</v>
          </cell>
        </row>
        <row r="138">
          <cell r="H138" t="str">
            <v>105318-CES. RURAL EL PALQUI</v>
          </cell>
          <cell r="I138">
            <v>141</v>
          </cell>
          <cell r="J138">
            <v>158</v>
          </cell>
          <cell r="K138">
            <v>299</v>
          </cell>
        </row>
        <row r="139">
          <cell r="H139" t="str">
            <v>105425-P.S.R. CHILECITO</v>
          </cell>
          <cell r="I139">
            <v>5</v>
          </cell>
          <cell r="J139">
            <v>8</v>
          </cell>
          <cell r="K139">
            <v>13</v>
          </cell>
        </row>
        <row r="140">
          <cell r="H140" t="str">
            <v>105427-P.S.R. HACIENDA VALDIVIA</v>
          </cell>
          <cell r="I140">
            <v>1</v>
          </cell>
          <cell r="J140">
            <v>0</v>
          </cell>
          <cell r="K140">
            <v>1</v>
          </cell>
        </row>
        <row r="141">
          <cell r="H141" t="str">
            <v>105428-P.S.R. HUATULAME</v>
          </cell>
          <cell r="I141">
            <v>12</v>
          </cell>
          <cell r="J141">
            <v>18</v>
          </cell>
          <cell r="K141">
            <v>30</v>
          </cell>
        </row>
        <row r="142">
          <cell r="H142" t="str">
            <v>105430-P.S.R. MIALQUI</v>
          </cell>
          <cell r="I142">
            <v>8</v>
          </cell>
          <cell r="J142">
            <v>10</v>
          </cell>
          <cell r="K142">
            <v>18</v>
          </cell>
        </row>
        <row r="143">
          <cell r="H143" t="str">
            <v>105431-P.S.R. PEDREGAL</v>
          </cell>
          <cell r="I143">
            <v>7</v>
          </cell>
          <cell r="J143">
            <v>9</v>
          </cell>
          <cell r="K143">
            <v>16</v>
          </cell>
        </row>
        <row r="144">
          <cell r="H144" t="str">
            <v>105432-P.S.R. RAPEL</v>
          </cell>
          <cell r="I144">
            <v>8</v>
          </cell>
          <cell r="J144">
            <v>9</v>
          </cell>
          <cell r="K144">
            <v>17</v>
          </cell>
        </row>
        <row r="145">
          <cell r="H145" t="str">
            <v>105435-P.S.R. TULAHUEN</v>
          </cell>
          <cell r="I145">
            <v>8</v>
          </cell>
          <cell r="J145">
            <v>11</v>
          </cell>
          <cell r="K145">
            <v>19</v>
          </cell>
        </row>
        <row r="146">
          <cell r="H146" t="str">
            <v>105436-P.S.R. EL MAITEN</v>
          </cell>
          <cell r="I146">
            <v>3</v>
          </cell>
          <cell r="J146">
            <v>3</v>
          </cell>
          <cell r="K146">
            <v>6</v>
          </cell>
        </row>
        <row r="147">
          <cell r="H147" t="str">
            <v>105489-P.S.R. RAMADAS DE TULAHUEN</v>
          </cell>
          <cell r="I147">
            <v>3</v>
          </cell>
          <cell r="J147">
            <v>4</v>
          </cell>
          <cell r="K147">
            <v>7</v>
          </cell>
        </row>
        <row r="148">
          <cell r="H148" t="str">
            <v>04304-PUNITAQUI</v>
          </cell>
          <cell r="I148">
            <v>162</v>
          </cell>
          <cell r="J148">
            <v>171</v>
          </cell>
          <cell r="K148">
            <v>333</v>
          </cell>
        </row>
        <row r="149">
          <cell r="H149" t="str">
            <v>105308-CES. RURAL PUNITAQUI</v>
          </cell>
          <cell r="I149">
            <v>160</v>
          </cell>
          <cell r="J149">
            <v>165</v>
          </cell>
          <cell r="K149">
            <v>325</v>
          </cell>
        </row>
        <row r="150">
          <cell r="H150" t="str">
            <v>105440-P.S.R. DIVISADERO</v>
          </cell>
          <cell r="I150">
            <v>2</v>
          </cell>
          <cell r="J150">
            <v>5</v>
          </cell>
          <cell r="K150">
            <v>7</v>
          </cell>
        </row>
        <row r="151">
          <cell r="H151" t="str">
            <v>105442-P.S.R. SAN PEDRO DE QUILES</v>
          </cell>
          <cell r="I151">
            <v>0</v>
          </cell>
          <cell r="J151">
            <v>1</v>
          </cell>
          <cell r="K151">
            <v>1</v>
          </cell>
        </row>
        <row r="152">
          <cell r="H152" t="str">
            <v xml:space="preserve">105508-P.S.R. EL PARRAL DE QUILES  </v>
          </cell>
          <cell r="I152">
            <v>0</v>
          </cell>
          <cell r="J152">
            <v>0</v>
          </cell>
          <cell r="K152">
            <v>0</v>
          </cell>
        </row>
        <row r="153">
          <cell r="H153" t="str">
            <v>04305-RIO HURTADO</v>
          </cell>
          <cell r="I153">
            <v>53</v>
          </cell>
          <cell r="J153">
            <v>55</v>
          </cell>
          <cell r="K153">
            <v>108</v>
          </cell>
        </row>
        <row r="154">
          <cell r="H154" t="str">
            <v>105310-CES. RURAL PICHASCA</v>
          </cell>
          <cell r="I154">
            <v>33</v>
          </cell>
          <cell r="J154">
            <v>33</v>
          </cell>
          <cell r="K154">
            <v>66</v>
          </cell>
        </row>
        <row r="155">
          <cell r="H155" t="str">
            <v>105409-P.S.R. EL CHAÑAR</v>
          </cell>
          <cell r="I155">
            <v>1</v>
          </cell>
          <cell r="J155">
            <v>1</v>
          </cell>
          <cell r="K155">
            <v>2</v>
          </cell>
        </row>
        <row r="156">
          <cell r="H156" t="str">
            <v>105410-P.S.R. HURTADO</v>
          </cell>
          <cell r="I156">
            <v>1</v>
          </cell>
          <cell r="J156">
            <v>3</v>
          </cell>
          <cell r="K156">
            <v>4</v>
          </cell>
        </row>
        <row r="157">
          <cell r="H157" t="str">
            <v>105411-P.S.R. LAS BREAS</v>
          </cell>
          <cell r="I157">
            <v>7</v>
          </cell>
          <cell r="J157">
            <v>6</v>
          </cell>
          <cell r="K157">
            <v>13</v>
          </cell>
        </row>
        <row r="158">
          <cell r="H158" t="str">
            <v>105413-P.S.R. SAMO ALTO</v>
          </cell>
          <cell r="I158">
            <v>6</v>
          </cell>
          <cell r="J158">
            <v>5</v>
          </cell>
          <cell r="K158">
            <v>11</v>
          </cell>
        </row>
        <row r="159">
          <cell r="H159" t="str">
            <v>105414-P.S.R. SERON</v>
          </cell>
          <cell r="I159">
            <v>3</v>
          </cell>
          <cell r="J159">
            <v>4</v>
          </cell>
          <cell r="K159">
            <v>7</v>
          </cell>
        </row>
        <row r="160">
          <cell r="H160" t="str">
            <v>105503-P.S.R. TABAQUEROS</v>
          </cell>
          <cell r="I160">
            <v>2</v>
          </cell>
          <cell r="J160">
            <v>3</v>
          </cell>
          <cell r="K160">
            <v>5</v>
          </cell>
        </row>
        <row r="161">
          <cell r="H161" t="str">
            <v>Total general</v>
          </cell>
          <cell r="I161">
            <v>7933</v>
          </cell>
          <cell r="J161">
            <v>8354</v>
          </cell>
          <cell r="K161">
            <v>16287</v>
          </cell>
        </row>
      </sheetData>
      <sheetData sheetId="27">
        <row r="3">
          <cell r="H3" t="str">
            <v>Suma de Total</v>
          </cell>
          <cell r="I3" t="str">
            <v>Etiquetas de columna</v>
          </cell>
          <cell r="X3" t="str">
            <v>Suma de Total</v>
          </cell>
          <cell r="Y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  <cell r="X4" t="str">
            <v>Etiquetas de fila</v>
          </cell>
          <cell r="Y4">
            <v>6</v>
          </cell>
          <cell r="Z4">
            <v>12</v>
          </cell>
          <cell r="AA4" t="str">
            <v>Total general</v>
          </cell>
        </row>
        <row r="5">
          <cell r="H5" t="str">
            <v>04101-LA SERENA</v>
          </cell>
          <cell r="I5">
            <v>3440</v>
          </cell>
          <cell r="J5">
            <v>3766</v>
          </cell>
          <cell r="K5">
            <v>7206</v>
          </cell>
          <cell r="X5" t="str">
            <v>04101-LA SERENA</v>
          </cell>
          <cell r="Y5">
            <v>603</v>
          </cell>
          <cell r="Z5">
            <v>638</v>
          </cell>
          <cell r="AA5">
            <v>1241</v>
          </cell>
        </row>
        <row r="6">
          <cell r="H6" t="str">
            <v>105100-HOSPITAL LA SERENA</v>
          </cell>
          <cell r="I6">
            <v>2</v>
          </cell>
          <cell r="J6">
            <v>20</v>
          </cell>
          <cell r="K6">
            <v>22</v>
          </cell>
          <cell r="X6" t="str">
            <v>105100-HOSPITAL LA SERENA</v>
          </cell>
          <cell r="Y6"/>
          <cell r="Z6">
            <v>2</v>
          </cell>
          <cell r="AA6">
            <v>2</v>
          </cell>
        </row>
        <row r="7">
          <cell r="H7" t="str">
            <v>105300-CES. CARDENAL CARO</v>
          </cell>
          <cell r="I7">
            <v>724</v>
          </cell>
          <cell r="J7">
            <v>685</v>
          </cell>
          <cell r="K7">
            <v>1409</v>
          </cell>
          <cell r="X7" t="str">
            <v>105300-CES. CARDENAL CARO</v>
          </cell>
          <cell r="Y7">
            <v>167</v>
          </cell>
          <cell r="Z7">
            <v>183</v>
          </cell>
          <cell r="AA7">
            <v>350</v>
          </cell>
        </row>
        <row r="8">
          <cell r="H8" t="str">
            <v>105301-CES. LAS COMPAÑIAS</v>
          </cell>
          <cell r="I8">
            <v>451</v>
          </cell>
          <cell r="J8">
            <v>469</v>
          </cell>
          <cell r="K8">
            <v>920</v>
          </cell>
          <cell r="X8" t="str">
            <v>105301-CES. LAS COMPAÑIAS</v>
          </cell>
          <cell r="Y8">
            <v>86</v>
          </cell>
          <cell r="Z8">
            <v>73</v>
          </cell>
          <cell r="AA8">
            <v>159</v>
          </cell>
        </row>
        <row r="9">
          <cell r="H9" t="str">
            <v>105302-CES. PEDRO AGUIRRE C.</v>
          </cell>
          <cell r="I9">
            <v>517</v>
          </cell>
          <cell r="J9">
            <v>612</v>
          </cell>
          <cell r="K9">
            <v>1129</v>
          </cell>
          <cell r="X9" t="str">
            <v>105302-CES. PEDRO AGUIRRE C.</v>
          </cell>
          <cell r="Y9">
            <v>84</v>
          </cell>
          <cell r="Z9">
            <v>104</v>
          </cell>
          <cell r="AA9">
            <v>188</v>
          </cell>
        </row>
        <row r="10">
          <cell r="H10" t="str">
            <v>105313-CES. SCHAFFHAUSER</v>
          </cell>
          <cell r="I10">
            <v>721</v>
          </cell>
          <cell r="J10">
            <v>734</v>
          </cell>
          <cell r="K10">
            <v>1455</v>
          </cell>
          <cell r="X10" t="str">
            <v>105313-CES. SCHAFFHAUSER</v>
          </cell>
          <cell r="Y10">
            <v>152</v>
          </cell>
          <cell r="Z10">
            <v>127</v>
          </cell>
          <cell r="AA10">
            <v>279</v>
          </cell>
        </row>
        <row r="11">
          <cell r="H11" t="str">
            <v>105319-CES. CARDENAL R.S.H.</v>
          </cell>
          <cell r="I11">
            <v>406</v>
          </cell>
          <cell r="J11">
            <v>494</v>
          </cell>
          <cell r="K11">
            <v>900</v>
          </cell>
          <cell r="X11" t="str">
            <v>105319-CES. CARDENAL R.S.H.</v>
          </cell>
          <cell r="Y11">
            <v>54</v>
          </cell>
          <cell r="Z11">
            <v>77</v>
          </cell>
          <cell r="AA11">
            <v>131</v>
          </cell>
        </row>
        <row r="12">
          <cell r="H12" t="str">
            <v>105325-CESFAM JUAN PABLO II</v>
          </cell>
          <cell r="I12">
            <v>317</v>
          </cell>
          <cell r="J12">
            <v>384</v>
          </cell>
          <cell r="K12">
            <v>701</v>
          </cell>
          <cell r="X12" t="str">
            <v>105325-CESFAM JUAN PABLO II</v>
          </cell>
          <cell r="Y12">
            <v>34</v>
          </cell>
          <cell r="Z12">
            <v>32</v>
          </cell>
          <cell r="AA12">
            <v>66</v>
          </cell>
        </row>
        <row r="13">
          <cell r="H13" t="str">
            <v xml:space="preserve">105400-P.S.R. ALGARROBITO            </v>
          </cell>
          <cell r="I13">
            <v>77</v>
          </cell>
          <cell r="J13">
            <v>150</v>
          </cell>
          <cell r="K13">
            <v>227</v>
          </cell>
          <cell r="X13" t="str">
            <v xml:space="preserve">105400-P.S.R. ALGARROBITO            </v>
          </cell>
          <cell r="Y13">
            <v>9</v>
          </cell>
          <cell r="Z13">
            <v>17</v>
          </cell>
          <cell r="AA13">
            <v>26</v>
          </cell>
        </row>
        <row r="14">
          <cell r="H14" t="str">
            <v>105401-P.S.R. LAS ROJAS</v>
          </cell>
          <cell r="I14">
            <v>12</v>
          </cell>
          <cell r="J14">
            <v>11</v>
          </cell>
          <cell r="K14">
            <v>23</v>
          </cell>
          <cell r="X14" t="str">
            <v>105401-P.S.R. LAS ROJAS</v>
          </cell>
          <cell r="Y14">
            <v>3</v>
          </cell>
          <cell r="Z14">
            <v>4</v>
          </cell>
          <cell r="AA14">
            <v>7</v>
          </cell>
        </row>
        <row r="15">
          <cell r="H15" t="str">
            <v>105402-P.S.R. EL ROMERO</v>
          </cell>
          <cell r="I15">
            <v>23</v>
          </cell>
          <cell r="J15">
            <v>22</v>
          </cell>
          <cell r="K15">
            <v>45</v>
          </cell>
          <cell r="X15" t="str">
            <v>105402-P.S.R. EL ROMERO</v>
          </cell>
          <cell r="Y15">
            <v>3</v>
          </cell>
          <cell r="Z15">
            <v>4</v>
          </cell>
          <cell r="AA15">
            <v>7</v>
          </cell>
        </row>
        <row r="16">
          <cell r="H16" t="str">
            <v>105499-P.S.R. LAMBERT</v>
          </cell>
          <cell r="I16">
            <v>13</v>
          </cell>
          <cell r="J16">
            <v>14</v>
          </cell>
          <cell r="K16">
            <v>27</v>
          </cell>
          <cell r="X16" t="str">
            <v>105499-P.S.R. LAMBERT</v>
          </cell>
          <cell r="Y16"/>
          <cell r="Z16">
            <v>4</v>
          </cell>
          <cell r="AA16">
            <v>4</v>
          </cell>
        </row>
        <row r="17">
          <cell r="H17" t="str">
            <v>105700-CECOF VILLA EL INDIO</v>
          </cell>
          <cell r="I17">
            <v>48</v>
          </cell>
          <cell r="J17">
            <v>63</v>
          </cell>
          <cell r="K17">
            <v>111</v>
          </cell>
          <cell r="X17" t="str">
            <v>105700-CECOF VILLA EL INDIO</v>
          </cell>
          <cell r="Y17">
            <v>1</v>
          </cell>
          <cell r="Z17">
            <v>8</v>
          </cell>
          <cell r="AA17">
            <v>9</v>
          </cell>
        </row>
        <row r="18">
          <cell r="H18" t="str">
            <v>105701-CECOF VILLA ALEMANIA</v>
          </cell>
          <cell r="I18">
            <v>29</v>
          </cell>
          <cell r="J18">
            <v>19</v>
          </cell>
          <cell r="K18">
            <v>48</v>
          </cell>
          <cell r="X18" t="str">
            <v>105701-CECOF VILLA ALEMANIA</v>
          </cell>
          <cell r="Y18">
            <v>1</v>
          </cell>
          <cell r="Z18">
            <v>1</v>
          </cell>
          <cell r="AA18">
            <v>2</v>
          </cell>
        </row>
        <row r="19">
          <cell r="H19" t="str">
            <v>105702-CECOF VILLA LAMBERT</v>
          </cell>
          <cell r="I19">
            <v>100</v>
          </cell>
          <cell r="J19">
            <v>87</v>
          </cell>
          <cell r="K19">
            <v>187</v>
          </cell>
          <cell r="X19" t="str">
            <v>105702-CECOF VILLA LAMBERT</v>
          </cell>
          <cell r="Y19">
            <v>9</v>
          </cell>
          <cell r="Z19"/>
          <cell r="AA19">
            <v>9</v>
          </cell>
        </row>
        <row r="20">
          <cell r="H20" t="str">
            <v>200402-CECOF ARCOS DE PINAMAR</v>
          </cell>
          <cell r="I20"/>
          <cell r="J20">
            <v>2</v>
          </cell>
          <cell r="K20">
            <v>2</v>
          </cell>
          <cell r="X20" t="str">
            <v>200402-CECOF ARCOS DE PINAMAR</v>
          </cell>
          <cell r="Y20"/>
          <cell r="Z20">
            <v>2</v>
          </cell>
          <cell r="AA20">
            <v>2</v>
          </cell>
        </row>
        <row r="21">
          <cell r="H21" t="str">
            <v>04102-COQUIMBO</v>
          </cell>
          <cell r="I21">
            <v>5050</v>
          </cell>
          <cell r="J21">
            <v>4738</v>
          </cell>
          <cell r="K21">
            <v>9788</v>
          </cell>
          <cell r="X21" t="str">
            <v>04102-COQUIMBO</v>
          </cell>
          <cell r="Y21">
            <v>554</v>
          </cell>
          <cell r="Z21">
            <v>622</v>
          </cell>
          <cell r="AA21">
            <v>1176</v>
          </cell>
        </row>
        <row r="22">
          <cell r="H22" t="str">
            <v>105101-HOSPITAL COQUIMBO</v>
          </cell>
          <cell r="I22">
            <v>32</v>
          </cell>
          <cell r="J22">
            <v>32</v>
          </cell>
          <cell r="K22">
            <v>64</v>
          </cell>
          <cell r="X22" t="str">
            <v>105303-CES. SAN JUAN</v>
          </cell>
          <cell r="Y22">
            <v>153</v>
          </cell>
          <cell r="Z22">
            <v>148</v>
          </cell>
          <cell r="AA22">
            <v>301</v>
          </cell>
        </row>
        <row r="23">
          <cell r="H23" t="str">
            <v>105303-CES. SAN JUAN</v>
          </cell>
          <cell r="I23">
            <v>918</v>
          </cell>
          <cell r="J23">
            <v>691</v>
          </cell>
          <cell r="K23">
            <v>1609</v>
          </cell>
          <cell r="X23" t="str">
            <v>105304-CES. SANTA CECILIA</v>
          </cell>
          <cell r="Y23"/>
          <cell r="Z23">
            <v>65</v>
          </cell>
          <cell r="AA23">
            <v>65</v>
          </cell>
        </row>
        <row r="24">
          <cell r="H24" t="str">
            <v>105304-CES. SANTA CECILIA</v>
          </cell>
          <cell r="I24">
            <v>501</v>
          </cell>
          <cell r="J24">
            <v>652</v>
          </cell>
          <cell r="K24">
            <v>1153</v>
          </cell>
          <cell r="X24" t="str">
            <v>105305-CES. TIERRAS BLANCAS</v>
          </cell>
          <cell r="Y24">
            <v>84</v>
          </cell>
          <cell r="Z24">
            <v>84</v>
          </cell>
          <cell r="AA24">
            <v>168</v>
          </cell>
        </row>
        <row r="25">
          <cell r="H25" t="str">
            <v>105305-CES. TIERRAS BLANCAS</v>
          </cell>
          <cell r="I25">
            <v>1616</v>
          </cell>
          <cell r="J25">
            <v>1568</v>
          </cell>
          <cell r="K25">
            <v>3184</v>
          </cell>
          <cell r="X25" t="str">
            <v>105321-CES. RURAL  TONGOY</v>
          </cell>
          <cell r="Y25">
            <v>18</v>
          </cell>
          <cell r="Z25">
            <v>25</v>
          </cell>
          <cell r="AA25">
            <v>43</v>
          </cell>
        </row>
        <row r="26">
          <cell r="H26" t="str">
            <v>105321-CES. RURAL  TONGOY</v>
          </cell>
          <cell r="I26">
            <v>92</v>
          </cell>
          <cell r="J26">
            <v>127</v>
          </cell>
          <cell r="K26">
            <v>219</v>
          </cell>
          <cell r="X26" t="str">
            <v>105323-CES. DR. SERGIO AGUILAR</v>
          </cell>
          <cell r="Y26">
            <v>248</v>
          </cell>
          <cell r="Z26">
            <v>239</v>
          </cell>
          <cell r="AA26">
            <v>487</v>
          </cell>
        </row>
        <row r="27">
          <cell r="H27" t="str">
            <v>105323-CES. DR. SERGIO AGUILAR</v>
          </cell>
          <cell r="I27">
            <v>1341</v>
          </cell>
          <cell r="J27">
            <v>1278</v>
          </cell>
          <cell r="K27">
            <v>2619</v>
          </cell>
          <cell r="X27" t="str">
            <v xml:space="preserve">105404-P.S.R. EL TANGUE                         </v>
          </cell>
          <cell r="Y27">
            <v>1</v>
          </cell>
          <cell r="Z27">
            <v>1</v>
          </cell>
          <cell r="AA27">
            <v>2</v>
          </cell>
        </row>
        <row r="28">
          <cell r="H28" t="str">
            <v xml:space="preserve">105404-P.S.R. EL TANGUE                         </v>
          </cell>
          <cell r="I28">
            <v>6</v>
          </cell>
          <cell r="J28">
            <v>9</v>
          </cell>
          <cell r="K28">
            <v>15</v>
          </cell>
          <cell r="X28" t="str">
            <v>105405-P.S.R. GUANAQUEROS</v>
          </cell>
          <cell r="Y28">
            <v>5</v>
          </cell>
          <cell r="Z28">
            <v>11</v>
          </cell>
          <cell r="AA28">
            <v>16</v>
          </cell>
        </row>
        <row r="29">
          <cell r="H29" t="str">
            <v>105405-P.S.R. GUANAQUEROS</v>
          </cell>
          <cell r="I29">
            <v>41</v>
          </cell>
          <cell r="J29">
            <v>46</v>
          </cell>
          <cell r="K29">
            <v>87</v>
          </cell>
          <cell r="X29" t="str">
            <v>105406-P.S.R. PAN DE AZUCAR</v>
          </cell>
          <cell r="Y29">
            <v>39</v>
          </cell>
          <cell r="Z29">
            <v>40</v>
          </cell>
          <cell r="AA29">
            <v>79</v>
          </cell>
        </row>
        <row r="30">
          <cell r="H30" t="str">
            <v>105406-P.S.R. PAN DE AZUCAR</v>
          </cell>
          <cell r="I30">
            <v>347</v>
          </cell>
          <cell r="J30">
            <v>176</v>
          </cell>
          <cell r="K30">
            <v>523</v>
          </cell>
          <cell r="X30" t="str">
            <v>105705-CECOF EL ALBA</v>
          </cell>
          <cell r="Y30"/>
          <cell r="Z30">
            <v>3</v>
          </cell>
          <cell r="AA30">
            <v>3</v>
          </cell>
        </row>
        <row r="31">
          <cell r="H31" t="str">
            <v>105407-P.S.R. TAMBILLOS</v>
          </cell>
          <cell r="I31">
            <v>15</v>
          </cell>
          <cell r="J31">
            <v>16</v>
          </cell>
          <cell r="K31">
            <v>31</v>
          </cell>
          <cell r="X31" t="str">
            <v>200273-CECOF PUNTA MIRA</v>
          </cell>
          <cell r="Y31">
            <v>6</v>
          </cell>
          <cell r="Z31">
            <v>6</v>
          </cell>
          <cell r="AA31">
            <v>12</v>
          </cell>
        </row>
        <row r="32">
          <cell r="H32" t="str">
            <v>105705-CECOF EL ALBA</v>
          </cell>
          <cell r="I32">
            <v>75</v>
          </cell>
          <cell r="J32">
            <v>71</v>
          </cell>
          <cell r="K32">
            <v>146</v>
          </cell>
          <cell r="X32" t="str">
            <v>04103-ANDACOLLO</v>
          </cell>
          <cell r="Y32">
            <v>7</v>
          </cell>
          <cell r="Z32">
            <v>11</v>
          </cell>
          <cell r="AA32">
            <v>18</v>
          </cell>
        </row>
        <row r="33">
          <cell r="H33" t="str">
            <v>200273-CECOF PUNTA MIRA</v>
          </cell>
          <cell r="I33">
            <v>66</v>
          </cell>
          <cell r="J33">
            <v>72</v>
          </cell>
          <cell r="K33">
            <v>138</v>
          </cell>
          <cell r="X33" t="str">
            <v>105106-HOSPITAL ANDACOLLO</v>
          </cell>
          <cell r="Y33">
            <v>7</v>
          </cell>
          <cell r="Z33">
            <v>11</v>
          </cell>
          <cell r="AA33">
            <v>18</v>
          </cell>
        </row>
        <row r="34">
          <cell r="H34" t="str">
            <v>04103-ANDACOLLO</v>
          </cell>
          <cell r="I34">
            <v>216</v>
          </cell>
          <cell r="J34">
            <v>323</v>
          </cell>
          <cell r="K34">
            <v>539</v>
          </cell>
          <cell r="X34" t="str">
            <v>04104-LA HIGUERA</v>
          </cell>
          <cell r="Y34">
            <v>10</v>
          </cell>
          <cell r="Z34">
            <v>10</v>
          </cell>
          <cell r="AA34">
            <v>20</v>
          </cell>
        </row>
        <row r="35">
          <cell r="H35" t="str">
            <v>105106-HOSPITAL ANDACOLLO</v>
          </cell>
          <cell r="I35">
            <v>216</v>
          </cell>
          <cell r="J35">
            <v>323</v>
          </cell>
          <cell r="K35">
            <v>539</v>
          </cell>
          <cell r="X35" t="str">
            <v>105314-CES. LA HIGUERA</v>
          </cell>
          <cell r="Y35">
            <v>3</v>
          </cell>
          <cell r="Z35">
            <v>1</v>
          </cell>
          <cell r="AA35">
            <v>4</v>
          </cell>
        </row>
        <row r="36">
          <cell r="H36" t="str">
            <v>04104-LA HIGUERA</v>
          </cell>
          <cell r="I36">
            <v>70</v>
          </cell>
          <cell r="J36">
            <v>83</v>
          </cell>
          <cell r="K36">
            <v>153</v>
          </cell>
          <cell r="X36" t="str">
            <v xml:space="preserve">105500-P.S.R. CALETA HORNOS        </v>
          </cell>
          <cell r="Y36">
            <v>3</v>
          </cell>
          <cell r="Z36">
            <v>3</v>
          </cell>
          <cell r="AA36">
            <v>6</v>
          </cell>
        </row>
        <row r="37">
          <cell r="H37" t="str">
            <v>105314-CES. LA HIGUERA</v>
          </cell>
          <cell r="I37">
            <v>22</v>
          </cell>
          <cell r="J37">
            <v>27</v>
          </cell>
          <cell r="K37">
            <v>49</v>
          </cell>
          <cell r="X37" t="str">
            <v>105505-P.S.R. LOS CHOROS</v>
          </cell>
          <cell r="Y37">
            <v>3</v>
          </cell>
          <cell r="Z37">
            <v>4</v>
          </cell>
          <cell r="AA37">
            <v>7</v>
          </cell>
        </row>
        <row r="38">
          <cell r="H38" t="str">
            <v xml:space="preserve">105500-P.S.R. CALETA HORNOS        </v>
          </cell>
          <cell r="I38">
            <v>29</v>
          </cell>
          <cell r="J38">
            <v>20</v>
          </cell>
          <cell r="K38">
            <v>49</v>
          </cell>
          <cell r="X38" t="str">
            <v>105506-P.S.R. EL TRAPICHE</v>
          </cell>
          <cell r="Y38">
            <v>1</v>
          </cell>
          <cell r="Z38">
            <v>2</v>
          </cell>
          <cell r="AA38">
            <v>3</v>
          </cell>
        </row>
        <row r="39">
          <cell r="H39" t="str">
            <v>105505-P.S.R. LOS CHOROS</v>
          </cell>
          <cell r="I39">
            <v>13</v>
          </cell>
          <cell r="J39">
            <v>24</v>
          </cell>
          <cell r="K39">
            <v>37</v>
          </cell>
          <cell r="X39" t="str">
            <v>04105-PAIHUANO</v>
          </cell>
          <cell r="Y39">
            <v>14</v>
          </cell>
          <cell r="Z39">
            <v>22</v>
          </cell>
          <cell r="AA39">
            <v>36</v>
          </cell>
        </row>
        <row r="40">
          <cell r="H40" t="str">
            <v>105506-P.S.R. EL TRAPICHE</v>
          </cell>
          <cell r="I40">
            <v>6</v>
          </cell>
          <cell r="J40">
            <v>12</v>
          </cell>
          <cell r="K40">
            <v>18</v>
          </cell>
          <cell r="X40" t="str">
            <v>105306-CES. PAIHUANO</v>
          </cell>
          <cell r="Y40">
            <v>8</v>
          </cell>
          <cell r="Z40">
            <v>13</v>
          </cell>
          <cell r="AA40">
            <v>21</v>
          </cell>
        </row>
        <row r="41">
          <cell r="H41" t="str">
            <v>04105-PAIHUANO</v>
          </cell>
          <cell r="I41">
            <v>85</v>
          </cell>
          <cell r="J41">
            <v>89</v>
          </cell>
          <cell r="K41">
            <v>174</v>
          </cell>
          <cell r="X41" t="str">
            <v>105475-P.S.R. HORCON</v>
          </cell>
          <cell r="Y41"/>
          <cell r="Z41">
            <v>1</v>
          </cell>
          <cell r="AA41">
            <v>1</v>
          </cell>
        </row>
        <row r="42">
          <cell r="H42" t="str">
            <v>105306-CES. PAIHUANO</v>
          </cell>
          <cell r="I42">
            <v>48</v>
          </cell>
          <cell r="J42">
            <v>50</v>
          </cell>
          <cell r="K42">
            <v>98</v>
          </cell>
          <cell r="X42" t="str">
            <v>105476-P.S.R. MONTE GRANDE</v>
          </cell>
          <cell r="Y42"/>
          <cell r="Z42">
            <v>1</v>
          </cell>
          <cell r="AA42">
            <v>1</v>
          </cell>
        </row>
        <row r="43">
          <cell r="H43" t="str">
            <v>105475-P.S.R. HORCON</v>
          </cell>
          <cell r="I43">
            <v>18</v>
          </cell>
          <cell r="J43">
            <v>15</v>
          </cell>
          <cell r="K43">
            <v>33</v>
          </cell>
          <cell r="X43" t="str">
            <v>105477-P.S.R. PISCO ELQUI</v>
          </cell>
          <cell r="Y43">
            <v>6</v>
          </cell>
          <cell r="Z43">
            <v>7</v>
          </cell>
          <cell r="AA43">
            <v>13</v>
          </cell>
        </row>
        <row r="44">
          <cell r="H44" t="str">
            <v>105476-P.S.R. MONTE GRANDE</v>
          </cell>
          <cell r="I44">
            <v>3</v>
          </cell>
          <cell r="J44">
            <v>3</v>
          </cell>
          <cell r="K44">
            <v>6</v>
          </cell>
          <cell r="X44" t="str">
            <v>04106-VICUÑA</v>
          </cell>
          <cell r="Y44">
            <v>113</v>
          </cell>
          <cell r="Z44">
            <v>109</v>
          </cell>
          <cell r="AA44">
            <v>222</v>
          </cell>
        </row>
        <row r="45">
          <cell r="H45" t="str">
            <v>105477-P.S.R. PISCO ELQUI</v>
          </cell>
          <cell r="I45">
            <v>16</v>
          </cell>
          <cell r="J45">
            <v>21</v>
          </cell>
          <cell r="K45">
            <v>37</v>
          </cell>
          <cell r="X45" t="str">
            <v>105107-HOSPITAL VICUÑA</v>
          </cell>
          <cell r="Y45">
            <v>67</v>
          </cell>
          <cell r="Z45">
            <v>64</v>
          </cell>
          <cell r="AA45">
            <v>131</v>
          </cell>
        </row>
        <row r="46">
          <cell r="H46" t="str">
            <v>04106-VICUÑA</v>
          </cell>
          <cell r="I46">
            <v>741</v>
          </cell>
          <cell r="J46">
            <v>598</v>
          </cell>
          <cell r="K46">
            <v>1339</v>
          </cell>
          <cell r="X46" t="str">
            <v>105467-P.S.R. DIAGUITAS</v>
          </cell>
          <cell r="Y46">
            <v>7</v>
          </cell>
          <cell r="Z46">
            <v>4</v>
          </cell>
          <cell r="AA46">
            <v>11</v>
          </cell>
        </row>
        <row r="47">
          <cell r="H47" t="str">
            <v>105107-HOSPITAL VICUÑA</v>
          </cell>
          <cell r="I47">
            <v>406</v>
          </cell>
          <cell r="J47">
            <v>246</v>
          </cell>
          <cell r="K47">
            <v>652</v>
          </cell>
          <cell r="X47" t="str">
            <v>105468-P.S.R. EL MOLLE</v>
          </cell>
          <cell r="Y47">
            <v>2</v>
          </cell>
          <cell r="Z47">
            <v>4</v>
          </cell>
          <cell r="AA47">
            <v>6</v>
          </cell>
        </row>
        <row r="48">
          <cell r="H48" t="str">
            <v>105467-P.S.R. DIAGUITAS</v>
          </cell>
          <cell r="I48">
            <v>38</v>
          </cell>
          <cell r="J48">
            <v>42</v>
          </cell>
          <cell r="K48">
            <v>80</v>
          </cell>
          <cell r="X48" t="str">
            <v>105469-P.S.R. EL TAMBO</v>
          </cell>
          <cell r="Y48">
            <v>2</v>
          </cell>
          <cell r="Z48">
            <v>1</v>
          </cell>
          <cell r="AA48">
            <v>3</v>
          </cell>
        </row>
        <row r="49">
          <cell r="H49" t="str">
            <v>105468-P.S.R. EL MOLLE</v>
          </cell>
          <cell r="I49">
            <v>42</v>
          </cell>
          <cell r="J49">
            <v>24</v>
          </cell>
          <cell r="K49">
            <v>66</v>
          </cell>
          <cell r="X49" t="str">
            <v>105471-P.S.R. PERALILLO</v>
          </cell>
          <cell r="Y49">
            <v>14</v>
          </cell>
          <cell r="Z49">
            <v>12</v>
          </cell>
          <cell r="AA49">
            <v>26</v>
          </cell>
        </row>
        <row r="50">
          <cell r="H50" t="str">
            <v>105469-P.S.R. EL TAMBO</v>
          </cell>
          <cell r="I50">
            <v>42</v>
          </cell>
          <cell r="J50">
            <v>51</v>
          </cell>
          <cell r="K50">
            <v>93</v>
          </cell>
          <cell r="X50" t="str">
            <v>105472-P.S.R. RIVADAVIA</v>
          </cell>
          <cell r="Y50">
            <v>8</v>
          </cell>
          <cell r="Z50">
            <v>9</v>
          </cell>
          <cell r="AA50">
            <v>17</v>
          </cell>
        </row>
        <row r="51">
          <cell r="H51" t="str">
            <v>105470-P.S.R. HUANTA</v>
          </cell>
          <cell r="I51">
            <v>3</v>
          </cell>
          <cell r="J51">
            <v>6</v>
          </cell>
          <cell r="K51">
            <v>9</v>
          </cell>
          <cell r="X51" t="str">
            <v>105473-P.S.R. TALCUNA</v>
          </cell>
          <cell r="Y51">
            <v>1</v>
          </cell>
          <cell r="Z51">
            <v>5</v>
          </cell>
          <cell r="AA51">
            <v>6</v>
          </cell>
        </row>
        <row r="52">
          <cell r="H52" t="str">
            <v>105471-P.S.R. PERALILLO</v>
          </cell>
          <cell r="I52">
            <v>73</v>
          </cell>
          <cell r="J52">
            <v>59</v>
          </cell>
          <cell r="K52">
            <v>132</v>
          </cell>
          <cell r="X52" t="str">
            <v>105474-P.S.R. CHAPILCA</v>
          </cell>
          <cell r="Y52"/>
          <cell r="Z52">
            <v>1</v>
          </cell>
          <cell r="AA52">
            <v>1</v>
          </cell>
        </row>
        <row r="53">
          <cell r="H53" t="str">
            <v>105472-P.S.R. RIVADAVIA</v>
          </cell>
          <cell r="I53">
            <v>17</v>
          </cell>
          <cell r="J53">
            <v>26</v>
          </cell>
          <cell r="K53">
            <v>43</v>
          </cell>
          <cell r="X53" t="str">
            <v>105502-P.S.R. CALINGASTA</v>
          </cell>
          <cell r="Y53">
            <v>11</v>
          </cell>
          <cell r="Z53">
            <v>7</v>
          </cell>
          <cell r="AA53">
            <v>18</v>
          </cell>
        </row>
        <row r="54">
          <cell r="H54" t="str">
            <v>105473-P.S.R. TALCUNA</v>
          </cell>
          <cell r="I54">
            <v>9</v>
          </cell>
          <cell r="J54">
            <v>22</v>
          </cell>
          <cell r="K54">
            <v>31</v>
          </cell>
          <cell r="X54" t="str">
            <v>105509-P.S.R. GUALLIGUAICA</v>
          </cell>
          <cell r="Y54">
            <v>1</v>
          </cell>
          <cell r="Z54">
            <v>2</v>
          </cell>
          <cell r="AA54">
            <v>3</v>
          </cell>
        </row>
        <row r="55">
          <cell r="H55" t="str">
            <v>105474-P.S.R. CHAPILCA</v>
          </cell>
          <cell r="I55">
            <v>13</v>
          </cell>
          <cell r="J55">
            <v>14</v>
          </cell>
          <cell r="K55">
            <v>27</v>
          </cell>
          <cell r="X55" t="str">
            <v>04201-ILLAPEL</v>
          </cell>
          <cell r="Y55">
            <v>99</v>
          </cell>
          <cell r="Z55">
            <v>123</v>
          </cell>
          <cell r="AA55">
            <v>222</v>
          </cell>
        </row>
        <row r="56">
          <cell r="H56" t="str">
            <v>105502-P.S.R. CALINGASTA</v>
          </cell>
          <cell r="I56">
            <v>85</v>
          </cell>
          <cell r="J56">
            <v>95</v>
          </cell>
          <cell r="K56">
            <v>180</v>
          </cell>
          <cell r="X56" t="str">
            <v>105103-HOSPITAL ILLAPEL</v>
          </cell>
          <cell r="Y56">
            <v>70</v>
          </cell>
          <cell r="Z56">
            <v>75</v>
          </cell>
          <cell r="AA56">
            <v>145</v>
          </cell>
        </row>
        <row r="57">
          <cell r="H57" t="str">
            <v>105509-P.S.R. GUALLIGUAICA</v>
          </cell>
          <cell r="I57">
            <v>13</v>
          </cell>
          <cell r="J57">
            <v>13</v>
          </cell>
          <cell r="K57">
            <v>26</v>
          </cell>
          <cell r="X57" t="str">
            <v>105326-CESFAM SAN RAFAEL</v>
          </cell>
          <cell r="Y57">
            <v>12</v>
          </cell>
          <cell r="Z57">
            <v>18</v>
          </cell>
          <cell r="AA57">
            <v>30</v>
          </cell>
        </row>
        <row r="58">
          <cell r="H58" t="str">
            <v>04201-ILLAPEL</v>
          </cell>
          <cell r="I58">
            <v>626</v>
          </cell>
          <cell r="J58">
            <v>753</v>
          </cell>
          <cell r="K58">
            <v>1379</v>
          </cell>
          <cell r="X58" t="str">
            <v xml:space="preserve">105443-P.S.R. CARCAMO                   </v>
          </cell>
          <cell r="Y58">
            <v>1</v>
          </cell>
          <cell r="Z58">
            <v>3</v>
          </cell>
          <cell r="AA58">
            <v>4</v>
          </cell>
        </row>
        <row r="59">
          <cell r="H59" t="str">
            <v>105103-HOSPITAL ILLAPEL</v>
          </cell>
          <cell r="I59">
            <v>412</v>
          </cell>
          <cell r="J59">
            <v>465</v>
          </cell>
          <cell r="K59">
            <v>877</v>
          </cell>
          <cell r="X59" t="str">
            <v>105444-P.S.R. HUINTIL</v>
          </cell>
          <cell r="Y59">
            <v>7</v>
          </cell>
          <cell r="Z59">
            <v>7</v>
          </cell>
          <cell r="AA59">
            <v>14</v>
          </cell>
        </row>
        <row r="60">
          <cell r="H60" t="str">
            <v>105326-CESFAM SAN RAFAEL</v>
          </cell>
          <cell r="I60">
            <v>150</v>
          </cell>
          <cell r="J60">
            <v>172</v>
          </cell>
          <cell r="K60">
            <v>322</v>
          </cell>
          <cell r="X60" t="str">
            <v>105445-P.S.R. LIMAHUIDA</v>
          </cell>
          <cell r="Y60">
            <v>1</v>
          </cell>
          <cell r="Z60">
            <v>3</v>
          </cell>
          <cell r="AA60">
            <v>4</v>
          </cell>
        </row>
        <row r="61">
          <cell r="H61" t="str">
            <v xml:space="preserve">105443-P.S.R. CARCAMO                   </v>
          </cell>
          <cell r="I61">
            <v>10</v>
          </cell>
          <cell r="J61">
            <v>16</v>
          </cell>
          <cell r="K61">
            <v>26</v>
          </cell>
          <cell r="X61" t="str">
            <v>105447-P.S.R. PERALILLO</v>
          </cell>
          <cell r="Y61">
            <v>1</v>
          </cell>
          <cell r="Z61">
            <v>2</v>
          </cell>
          <cell r="AA61">
            <v>3</v>
          </cell>
        </row>
        <row r="62">
          <cell r="H62" t="str">
            <v>105444-P.S.R. HUINTIL</v>
          </cell>
          <cell r="I62">
            <v>5</v>
          </cell>
          <cell r="J62">
            <v>8</v>
          </cell>
          <cell r="K62">
            <v>13</v>
          </cell>
          <cell r="X62" t="str">
            <v>105448-P.S.R. SANTA VIRGINIA</v>
          </cell>
          <cell r="Y62"/>
          <cell r="Z62">
            <v>3</v>
          </cell>
          <cell r="AA62">
            <v>3</v>
          </cell>
        </row>
        <row r="63">
          <cell r="H63" t="str">
            <v>105445-P.S.R. LIMAHUIDA</v>
          </cell>
          <cell r="I63">
            <v>1</v>
          </cell>
          <cell r="J63">
            <v>8</v>
          </cell>
          <cell r="K63">
            <v>9</v>
          </cell>
          <cell r="X63" t="str">
            <v>105449-P.S.R. TUNGA NORTE</v>
          </cell>
          <cell r="Y63">
            <v>2</v>
          </cell>
          <cell r="Z63">
            <v>3</v>
          </cell>
          <cell r="AA63">
            <v>5</v>
          </cell>
        </row>
        <row r="64">
          <cell r="H64" t="str">
            <v>105446-P.S.R. MATANCILLA</v>
          </cell>
          <cell r="I64">
            <v>1</v>
          </cell>
          <cell r="J64">
            <v>2</v>
          </cell>
          <cell r="K64">
            <v>3</v>
          </cell>
          <cell r="X64" t="str">
            <v>105485-P.S.R. PLAN DE HORNOS</v>
          </cell>
          <cell r="Y64">
            <v>1</v>
          </cell>
          <cell r="Z64">
            <v>2</v>
          </cell>
          <cell r="AA64">
            <v>3</v>
          </cell>
        </row>
        <row r="65">
          <cell r="H65" t="str">
            <v>105447-P.S.R. PERALILLO</v>
          </cell>
          <cell r="I65">
            <v>8</v>
          </cell>
          <cell r="J65">
            <v>10</v>
          </cell>
          <cell r="K65">
            <v>18</v>
          </cell>
          <cell r="X65" t="str">
            <v>105486-P.S.R. TUNGA SUR</v>
          </cell>
          <cell r="Y65"/>
          <cell r="Z65">
            <v>1</v>
          </cell>
          <cell r="AA65">
            <v>1</v>
          </cell>
        </row>
        <row r="66">
          <cell r="H66" t="str">
            <v>105448-P.S.R. SANTA VIRGINIA</v>
          </cell>
          <cell r="I66">
            <v>6</v>
          </cell>
          <cell r="J66">
            <v>8</v>
          </cell>
          <cell r="K66">
            <v>14</v>
          </cell>
          <cell r="X66" t="str">
            <v>105487-P.S.R. CAÑAS UNO</v>
          </cell>
          <cell r="Y66">
            <v>1</v>
          </cell>
          <cell r="Z66">
            <v>3</v>
          </cell>
          <cell r="AA66">
            <v>4</v>
          </cell>
        </row>
        <row r="67">
          <cell r="H67" t="str">
            <v>105449-P.S.R. TUNGA NORTE</v>
          </cell>
          <cell r="I67">
            <v>1</v>
          </cell>
          <cell r="J67">
            <v>2</v>
          </cell>
          <cell r="K67">
            <v>3</v>
          </cell>
          <cell r="X67" t="str">
            <v>105504-P.S.R. SOCAVON</v>
          </cell>
          <cell r="Y67">
            <v>3</v>
          </cell>
          <cell r="Z67">
            <v>3</v>
          </cell>
          <cell r="AA67">
            <v>6</v>
          </cell>
        </row>
        <row r="68">
          <cell r="H68" t="str">
            <v>105485-P.S.R. PLAN DE HORNOS</v>
          </cell>
          <cell r="I68">
            <v>6</v>
          </cell>
          <cell r="J68">
            <v>15</v>
          </cell>
          <cell r="K68">
            <v>21</v>
          </cell>
          <cell r="X68" t="str">
            <v>04202-CANELA</v>
          </cell>
          <cell r="Y68">
            <v>69</v>
          </cell>
          <cell r="Z68">
            <v>55</v>
          </cell>
          <cell r="AA68">
            <v>124</v>
          </cell>
        </row>
        <row r="69">
          <cell r="H69" t="str">
            <v>105486-P.S.R. TUNGA SUR</v>
          </cell>
          <cell r="I69">
            <v>4</v>
          </cell>
          <cell r="J69">
            <v>7</v>
          </cell>
          <cell r="K69">
            <v>11</v>
          </cell>
          <cell r="X69" t="str">
            <v>105309-CES. RURAL CANELA</v>
          </cell>
          <cell r="Y69">
            <v>31</v>
          </cell>
          <cell r="Z69">
            <v>33</v>
          </cell>
          <cell r="AA69">
            <v>64</v>
          </cell>
        </row>
        <row r="70">
          <cell r="H70" t="str">
            <v>105487-P.S.R. CAÑAS UNO</v>
          </cell>
          <cell r="I70">
            <v>10</v>
          </cell>
          <cell r="J70">
            <v>24</v>
          </cell>
          <cell r="K70">
            <v>34</v>
          </cell>
          <cell r="X70" t="str">
            <v xml:space="preserve">105450-P.S.R. MINCHA NORTE            </v>
          </cell>
          <cell r="Y70">
            <v>17</v>
          </cell>
          <cell r="Z70">
            <v>9</v>
          </cell>
          <cell r="AA70">
            <v>26</v>
          </cell>
        </row>
        <row r="71">
          <cell r="H71" t="str">
            <v>105496-P.S.R. PINTACURA SUR</v>
          </cell>
          <cell r="I71">
            <v>5</v>
          </cell>
          <cell r="J71">
            <v>6</v>
          </cell>
          <cell r="K71">
            <v>11</v>
          </cell>
          <cell r="X71" t="str">
            <v>105451-P.S.R. AGUA FRIA</v>
          </cell>
          <cell r="Y71">
            <v>2</v>
          </cell>
          <cell r="Z71">
            <v>2</v>
          </cell>
          <cell r="AA71">
            <v>4</v>
          </cell>
        </row>
        <row r="72">
          <cell r="H72" t="str">
            <v>105504-P.S.R. SOCAVON</v>
          </cell>
          <cell r="I72">
            <v>7</v>
          </cell>
          <cell r="J72">
            <v>10</v>
          </cell>
          <cell r="K72">
            <v>17</v>
          </cell>
          <cell r="X72" t="str">
            <v>105482-P.S.R. CANELA ALTA</v>
          </cell>
          <cell r="Y72">
            <v>13</v>
          </cell>
          <cell r="Z72">
            <v>2</v>
          </cell>
          <cell r="AA72">
            <v>15</v>
          </cell>
        </row>
        <row r="73">
          <cell r="H73" t="str">
            <v>04202-CANELA</v>
          </cell>
          <cell r="I73">
            <v>327</v>
          </cell>
          <cell r="J73">
            <v>243</v>
          </cell>
          <cell r="K73">
            <v>570</v>
          </cell>
          <cell r="X73" t="str">
            <v>105483-P.S.R. LOS RULOS</v>
          </cell>
          <cell r="Y73">
            <v>3</v>
          </cell>
          <cell r="Z73">
            <v>3</v>
          </cell>
          <cell r="AA73">
            <v>6</v>
          </cell>
        </row>
        <row r="74">
          <cell r="H74" t="str">
            <v>105309-CES. RURAL CANELA</v>
          </cell>
          <cell r="I74">
            <v>179</v>
          </cell>
          <cell r="J74">
            <v>146</v>
          </cell>
          <cell r="K74">
            <v>325</v>
          </cell>
          <cell r="X74" t="str">
            <v>105484-P.S.R. HUENTELAUQUEN</v>
          </cell>
          <cell r="Y74">
            <v>2</v>
          </cell>
          <cell r="Z74">
            <v>3</v>
          </cell>
          <cell r="AA74">
            <v>5</v>
          </cell>
        </row>
        <row r="75">
          <cell r="H75" t="str">
            <v xml:space="preserve">105450-P.S.R. MINCHA NORTE            </v>
          </cell>
          <cell r="I75">
            <v>62</v>
          </cell>
          <cell r="J75">
            <v>41</v>
          </cell>
          <cell r="K75">
            <v>103</v>
          </cell>
          <cell r="X75" t="str">
            <v>105488-P.S.R. ESPIRITU SANTO</v>
          </cell>
          <cell r="Y75"/>
          <cell r="Z75">
            <v>1</v>
          </cell>
          <cell r="AA75">
            <v>1</v>
          </cell>
        </row>
        <row r="76">
          <cell r="H76" t="str">
            <v>105451-P.S.R. AGUA FRIA</v>
          </cell>
          <cell r="I76">
            <v>5</v>
          </cell>
          <cell r="J76">
            <v>9</v>
          </cell>
          <cell r="K76">
            <v>14</v>
          </cell>
          <cell r="X76" t="str">
            <v>105497-P.S.R. JABONERIA</v>
          </cell>
          <cell r="Y76">
            <v>1</v>
          </cell>
          <cell r="Z76">
            <v>2</v>
          </cell>
          <cell r="AA76">
            <v>3</v>
          </cell>
        </row>
        <row r="77">
          <cell r="H77" t="str">
            <v>105482-P.S.R. CANELA ALTA</v>
          </cell>
          <cell r="I77">
            <v>39</v>
          </cell>
          <cell r="J77">
            <v>11</v>
          </cell>
          <cell r="K77">
            <v>50</v>
          </cell>
          <cell r="X77" t="str">
            <v>04203-LOS VILOS</v>
          </cell>
          <cell r="Y77">
            <v>65</v>
          </cell>
          <cell r="Z77">
            <v>82</v>
          </cell>
          <cell r="AA77">
            <v>147</v>
          </cell>
        </row>
        <row r="78">
          <cell r="H78" t="str">
            <v>105483-P.S.R. LOS RULOS</v>
          </cell>
          <cell r="I78">
            <v>5</v>
          </cell>
          <cell r="J78">
            <v>5</v>
          </cell>
          <cell r="K78">
            <v>10</v>
          </cell>
          <cell r="X78" t="str">
            <v>105108-HOSPITAL LOS VILOS</v>
          </cell>
          <cell r="Y78">
            <v>49</v>
          </cell>
          <cell r="Z78">
            <v>56</v>
          </cell>
          <cell r="AA78">
            <v>105</v>
          </cell>
        </row>
        <row r="79">
          <cell r="H79" t="str">
            <v>105484-P.S.R. HUENTELAUQUEN</v>
          </cell>
          <cell r="I79">
            <v>20</v>
          </cell>
          <cell r="J79">
            <v>18</v>
          </cell>
          <cell r="K79">
            <v>38</v>
          </cell>
          <cell r="X79" t="str">
            <v xml:space="preserve">105478-P.S.R. CAIMANES                   </v>
          </cell>
          <cell r="Y79">
            <v>2</v>
          </cell>
          <cell r="Z79">
            <v>10</v>
          </cell>
          <cell r="AA79">
            <v>12</v>
          </cell>
        </row>
        <row r="80">
          <cell r="H80" t="str">
            <v>105488-P.S.R. ESPIRITU SANTO</v>
          </cell>
          <cell r="I80">
            <v>4</v>
          </cell>
          <cell r="J80">
            <v>1</v>
          </cell>
          <cell r="K80">
            <v>5</v>
          </cell>
          <cell r="X80" t="str">
            <v>105479-P.S.R. GUANGUALI</v>
          </cell>
          <cell r="Y80">
            <v>2</v>
          </cell>
          <cell r="Z80">
            <v>1</v>
          </cell>
          <cell r="AA80">
            <v>3</v>
          </cell>
        </row>
        <row r="81">
          <cell r="H81" t="str">
            <v>105493-P.S.R. MINCHA SUR</v>
          </cell>
          <cell r="I81">
            <v>5</v>
          </cell>
          <cell r="J81">
            <v>6</v>
          </cell>
          <cell r="K81">
            <v>11</v>
          </cell>
          <cell r="X81" t="str">
            <v>105480-P.S.R. QUILIMARI</v>
          </cell>
          <cell r="Y81">
            <v>6</v>
          </cell>
          <cell r="Z81">
            <v>8</v>
          </cell>
          <cell r="AA81">
            <v>14</v>
          </cell>
        </row>
        <row r="82">
          <cell r="H82" t="str">
            <v>105497-P.S.R. JABONERIA</v>
          </cell>
          <cell r="I82">
            <v>6</v>
          </cell>
          <cell r="J82">
            <v>5</v>
          </cell>
          <cell r="K82">
            <v>11</v>
          </cell>
          <cell r="X82" t="str">
            <v>105511-P.S.R. LOS CONDORES</v>
          </cell>
          <cell r="Y82">
            <v>6</v>
          </cell>
          <cell r="Z82">
            <v>7</v>
          </cell>
          <cell r="AA82">
            <v>13</v>
          </cell>
        </row>
        <row r="83">
          <cell r="H83" t="str">
            <v>105498-P.S.R. QUEBRADA DE LINARES</v>
          </cell>
          <cell r="I83">
            <v>2</v>
          </cell>
          <cell r="J83">
            <v>1</v>
          </cell>
          <cell r="K83">
            <v>3</v>
          </cell>
          <cell r="X83" t="str">
            <v>04204-SALAMANCA</v>
          </cell>
          <cell r="Y83">
            <v>96</v>
          </cell>
          <cell r="Z83">
            <v>97</v>
          </cell>
          <cell r="AA83">
            <v>193</v>
          </cell>
        </row>
        <row r="84">
          <cell r="H84" t="str">
            <v>04203-LOS VILOS</v>
          </cell>
          <cell r="I84">
            <v>393</v>
          </cell>
          <cell r="J84">
            <v>460</v>
          </cell>
          <cell r="K84">
            <v>853</v>
          </cell>
          <cell r="X84" t="str">
            <v>105104-HOSPITAL SALAMANCA</v>
          </cell>
          <cell r="Y84">
            <v>46</v>
          </cell>
          <cell r="Z84">
            <v>44</v>
          </cell>
          <cell r="AA84">
            <v>90</v>
          </cell>
        </row>
        <row r="85">
          <cell r="H85" t="str">
            <v>105108-HOSPITAL LOS VILOS</v>
          </cell>
          <cell r="I85">
            <v>288</v>
          </cell>
          <cell r="J85">
            <v>337</v>
          </cell>
          <cell r="K85">
            <v>625</v>
          </cell>
          <cell r="X85" t="str">
            <v xml:space="preserve">105452-P.S.R. CUNCUMEN                 </v>
          </cell>
          <cell r="Y85">
            <v>13</v>
          </cell>
          <cell r="Z85">
            <v>11</v>
          </cell>
          <cell r="AA85">
            <v>24</v>
          </cell>
        </row>
        <row r="86">
          <cell r="H86" t="str">
            <v xml:space="preserve">105478-P.S.R. CAIMANES                   </v>
          </cell>
          <cell r="I86">
            <v>51</v>
          </cell>
          <cell r="J86">
            <v>61</v>
          </cell>
          <cell r="K86">
            <v>112</v>
          </cell>
          <cell r="X86" t="str">
            <v>105453-P.S.R. TRANQUILLA</v>
          </cell>
          <cell r="Y86">
            <v>4</v>
          </cell>
          <cell r="Z86">
            <v>3</v>
          </cell>
          <cell r="AA86">
            <v>7</v>
          </cell>
        </row>
        <row r="87">
          <cell r="H87" t="str">
            <v>105479-P.S.R. GUANGUALI</v>
          </cell>
          <cell r="I87">
            <v>10</v>
          </cell>
          <cell r="J87">
            <v>11</v>
          </cell>
          <cell r="K87">
            <v>21</v>
          </cell>
          <cell r="X87" t="str">
            <v>105455-P.S.R. CHILLEPIN</v>
          </cell>
          <cell r="Y87">
            <v>8</v>
          </cell>
          <cell r="Z87">
            <v>8</v>
          </cell>
          <cell r="AA87">
            <v>16</v>
          </cell>
        </row>
        <row r="88">
          <cell r="H88" t="str">
            <v>105480-P.S.R. QUILIMARI</v>
          </cell>
          <cell r="I88">
            <v>40</v>
          </cell>
          <cell r="J88">
            <v>45</v>
          </cell>
          <cell r="K88">
            <v>85</v>
          </cell>
          <cell r="X88" t="str">
            <v>105456-P.S.R. LLIMPO</v>
          </cell>
          <cell r="Y88">
            <v>3</v>
          </cell>
          <cell r="Z88">
            <v>4</v>
          </cell>
          <cell r="AA88">
            <v>7</v>
          </cell>
        </row>
        <row r="89">
          <cell r="H89" t="str">
            <v>105481-P.S.R. TILAMA</v>
          </cell>
          <cell r="I89">
            <v>3</v>
          </cell>
          <cell r="J89">
            <v>4</v>
          </cell>
          <cell r="K89">
            <v>7</v>
          </cell>
          <cell r="X89" t="str">
            <v>105457-P.S.R. SAN AGUSTIN</v>
          </cell>
          <cell r="Y89">
            <v>3</v>
          </cell>
          <cell r="Z89">
            <v>5</v>
          </cell>
          <cell r="AA89">
            <v>8</v>
          </cell>
        </row>
        <row r="90">
          <cell r="H90" t="str">
            <v>105511-P.S.R. LOS CONDORES</v>
          </cell>
          <cell r="I90">
            <v>1</v>
          </cell>
          <cell r="J90">
            <v>2</v>
          </cell>
          <cell r="K90">
            <v>3</v>
          </cell>
          <cell r="X90" t="str">
            <v>105458-P.S.R. TAHUINCO</v>
          </cell>
          <cell r="Y90">
            <v>5</v>
          </cell>
          <cell r="Z90">
            <v>6</v>
          </cell>
          <cell r="AA90">
            <v>11</v>
          </cell>
        </row>
        <row r="91">
          <cell r="H91" t="str">
            <v>04204-SALAMANCA</v>
          </cell>
          <cell r="I91">
            <v>572</v>
          </cell>
          <cell r="J91">
            <v>613</v>
          </cell>
          <cell r="K91">
            <v>1185</v>
          </cell>
          <cell r="X91" t="str">
            <v>105491-P.S.R. QUELEN BAJO</v>
          </cell>
          <cell r="Y91">
            <v>6</v>
          </cell>
          <cell r="Z91">
            <v>6</v>
          </cell>
          <cell r="AA91">
            <v>12</v>
          </cell>
        </row>
        <row r="92">
          <cell r="H92" t="str">
            <v>105104-HOSPITAL SALAMANCA</v>
          </cell>
          <cell r="I92">
            <v>249</v>
          </cell>
          <cell r="J92">
            <v>256</v>
          </cell>
          <cell r="K92">
            <v>505</v>
          </cell>
          <cell r="X92" t="str">
            <v>105492-P.S.R. CAMISA</v>
          </cell>
          <cell r="Y92">
            <v>1</v>
          </cell>
          <cell r="Z92">
            <v>1</v>
          </cell>
          <cell r="AA92">
            <v>2</v>
          </cell>
        </row>
        <row r="93">
          <cell r="H93" t="str">
            <v xml:space="preserve">105452-P.S.R. CUNCUMEN                 </v>
          </cell>
          <cell r="I93">
            <v>139</v>
          </cell>
          <cell r="J93">
            <v>156</v>
          </cell>
          <cell r="K93">
            <v>295</v>
          </cell>
          <cell r="X93" t="str">
            <v>105501-P.S.R. ARBOLEDA GRANDE</v>
          </cell>
          <cell r="Y93">
            <v>7</v>
          </cell>
          <cell r="Z93">
            <v>9</v>
          </cell>
          <cell r="AA93">
            <v>16</v>
          </cell>
        </row>
        <row r="94">
          <cell r="H94" t="str">
            <v>105453-P.S.R. TRANQUILLA</v>
          </cell>
          <cell r="I94">
            <v>20</v>
          </cell>
          <cell r="J94">
            <v>22</v>
          </cell>
          <cell r="K94">
            <v>42</v>
          </cell>
          <cell r="X94" t="str">
            <v>04301-OVALLE</v>
          </cell>
          <cell r="Y94">
            <v>427</v>
          </cell>
          <cell r="Z94">
            <v>533</v>
          </cell>
          <cell r="AA94">
            <v>960</v>
          </cell>
        </row>
        <row r="95">
          <cell r="H95" t="str">
            <v>105454-P.S.R. CUNLAGUA</v>
          </cell>
          <cell r="I95">
            <v>11</v>
          </cell>
          <cell r="J95">
            <v>12</v>
          </cell>
          <cell r="K95">
            <v>23</v>
          </cell>
          <cell r="X95" t="str">
            <v>105315-CES. RURAL C. DE TAMAYA</v>
          </cell>
          <cell r="Y95">
            <v>20</v>
          </cell>
          <cell r="Z95">
            <v>21</v>
          </cell>
          <cell r="AA95">
            <v>41</v>
          </cell>
        </row>
        <row r="96">
          <cell r="H96" t="str">
            <v>105455-P.S.R. CHILLEPIN</v>
          </cell>
          <cell r="I96">
            <v>29</v>
          </cell>
          <cell r="J96">
            <v>35</v>
          </cell>
          <cell r="K96">
            <v>64</v>
          </cell>
          <cell r="X96" t="str">
            <v>105317-CES. JORGE JORDAN D.</v>
          </cell>
          <cell r="Y96">
            <v>92</v>
          </cell>
          <cell r="Z96">
            <v>98</v>
          </cell>
          <cell r="AA96">
            <v>190</v>
          </cell>
        </row>
        <row r="97">
          <cell r="H97" t="str">
            <v>105456-P.S.R. LLIMPO</v>
          </cell>
          <cell r="I97">
            <v>25</v>
          </cell>
          <cell r="J97">
            <v>26</v>
          </cell>
          <cell r="K97">
            <v>51</v>
          </cell>
          <cell r="X97" t="str">
            <v>105322-CES. MARCOS MACUADA</v>
          </cell>
          <cell r="Y97">
            <v>143</v>
          </cell>
          <cell r="Z97">
            <v>233</v>
          </cell>
          <cell r="AA97">
            <v>376</v>
          </cell>
        </row>
        <row r="98">
          <cell r="H98" t="str">
            <v>105457-P.S.R. SAN AGUSTIN</v>
          </cell>
          <cell r="I98">
            <v>15</v>
          </cell>
          <cell r="J98">
            <v>20</v>
          </cell>
          <cell r="K98">
            <v>35</v>
          </cell>
          <cell r="X98" t="str">
            <v>105324-CES. SOTAQUI</v>
          </cell>
          <cell r="Y98">
            <v>29</v>
          </cell>
          <cell r="Z98">
            <v>38</v>
          </cell>
          <cell r="AA98">
            <v>67</v>
          </cell>
        </row>
        <row r="99">
          <cell r="H99" t="str">
            <v>105458-P.S.R. TAHUINCO</v>
          </cell>
          <cell r="I99">
            <v>17</v>
          </cell>
          <cell r="J99">
            <v>16</v>
          </cell>
          <cell r="K99">
            <v>33</v>
          </cell>
          <cell r="X99" t="str">
            <v>105415-P.S.R. BARRAZA</v>
          </cell>
          <cell r="Y99">
            <v>3</v>
          </cell>
          <cell r="Z99">
            <v>1</v>
          </cell>
          <cell r="AA99">
            <v>4</v>
          </cell>
        </row>
        <row r="100">
          <cell r="H100" t="str">
            <v>105491-P.S.R. QUELEN BAJO</v>
          </cell>
          <cell r="I100">
            <v>25</v>
          </cell>
          <cell r="J100">
            <v>23</v>
          </cell>
          <cell r="K100">
            <v>48</v>
          </cell>
          <cell r="X100" t="str">
            <v xml:space="preserve">105416-P.S.R. CAMARICO                  </v>
          </cell>
          <cell r="Y100">
            <v>7</v>
          </cell>
          <cell r="Z100">
            <v>5</v>
          </cell>
          <cell r="AA100">
            <v>12</v>
          </cell>
        </row>
        <row r="101">
          <cell r="H101" t="str">
            <v>105492-P.S.R. CAMISA</v>
          </cell>
          <cell r="I101">
            <v>12</v>
          </cell>
          <cell r="J101">
            <v>13</v>
          </cell>
          <cell r="K101">
            <v>25</v>
          </cell>
          <cell r="X101" t="str">
            <v>105417-P.S.R. ALCONES BAJOS</v>
          </cell>
          <cell r="Y101">
            <v>2</v>
          </cell>
          <cell r="Z101">
            <v>5</v>
          </cell>
          <cell r="AA101">
            <v>7</v>
          </cell>
        </row>
        <row r="102">
          <cell r="H102" t="str">
            <v>105501-P.S.R. ARBOLEDA GRANDE</v>
          </cell>
          <cell r="I102">
            <v>30</v>
          </cell>
          <cell r="J102">
            <v>34</v>
          </cell>
          <cell r="K102">
            <v>64</v>
          </cell>
          <cell r="X102" t="str">
            <v>105419-P.S.R. LAS SOSSAS</v>
          </cell>
          <cell r="Y102">
            <v>2</v>
          </cell>
          <cell r="Z102">
            <v>1</v>
          </cell>
          <cell r="AA102">
            <v>3</v>
          </cell>
        </row>
        <row r="103">
          <cell r="H103" t="str">
            <v>04301-OVALLE</v>
          </cell>
          <cell r="I103">
            <v>2086</v>
          </cell>
          <cell r="J103">
            <v>2199</v>
          </cell>
          <cell r="K103">
            <v>4285</v>
          </cell>
          <cell r="X103" t="str">
            <v>105420-P.S.R. LIMARI</v>
          </cell>
          <cell r="Y103">
            <v>16</v>
          </cell>
          <cell r="Z103"/>
          <cell r="AA103">
            <v>16</v>
          </cell>
        </row>
        <row r="104">
          <cell r="H104" t="str">
            <v>105315-CES. RURAL C. DE TAMAYA</v>
          </cell>
          <cell r="I104">
            <v>144</v>
          </cell>
          <cell r="J104">
            <v>163</v>
          </cell>
          <cell r="K104">
            <v>307</v>
          </cell>
          <cell r="X104" t="str">
            <v>105422-P.S.R. HORNILLOS</v>
          </cell>
          <cell r="Y104">
            <v>2</v>
          </cell>
          <cell r="Z104">
            <v>2</v>
          </cell>
          <cell r="AA104">
            <v>4</v>
          </cell>
        </row>
        <row r="105">
          <cell r="H105" t="str">
            <v>105317-CES. JORGE JORDAN D.</v>
          </cell>
          <cell r="I105">
            <v>524</v>
          </cell>
          <cell r="J105">
            <v>536</v>
          </cell>
          <cell r="K105">
            <v>1060</v>
          </cell>
          <cell r="X105" t="str">
            <v>105437-P.S.R. CHALINGA</v>
          </cell>
          <cell r="Y105">
            <v>6</v>
          </cell>
          <cell r="Z105">
            <v>6</v>
          </cell>
          <cell r="AA105">
            <v>12</v>
          </cell>
        </row>
        <row r="106">
          <cell r="H106" t="str">
            <v>105322-CES. MARCOS MACUADA</v>
          </cell>
          <cell r="I106">
            <v>742</v>
          </cell>
          <cell r="J106">
            <v>757</v>
          </cell>
          <cell r="K106">
            <v>1499</v>
          </cell>
          <cell r="X106" t="str">
            <v>105439-P.S.R. CERRO BLANCO</v>
          </cell>
          <cell r="Y106">
            <v>1</v>
          </cell>
          <cell r="Z106">
            <v>2</v>
          </cell>
          <cell r="AA106">
            <v>3</v>
          </cell>
        </row>
        <row r="107">
          <cell r="H107" t="str">
            <v>105324-CES. SOTAQUI</v>
          </cell>
          <cell r="I107">
            <v>135</v>
          </cell>
          <cell r="J107">
            <v>140</v>
          </cell>
          <cell r="K107">
            <v>275</v>
          </cell>
          <cell r="X107" t="str">
            <v>105507-P.S.R. HUAMALATA</v>
          </cell>
          <cell r="Y107">
            <v>2</v>
          </cell>
          <cell r="Z107">
            <v>5</v>
          </cell>
          <cell r="AA107">
            <v>7</v>
          </cell>
        </row>
        <row r="108">
          <cell r="H108" t="str">
            <v>105415-P.S.R. BARRAZA</v>
          </cell>
          <cell r="I108">
            <v>35</v>
          </cell>
          <cell r="J108">
            <v>40</v>
          </cell>
          <cell r="K108">
            <v>75</v>
          </cell>
          <cell r="X108" t="str">
            <v>105510-P.S.R. RECOLETA</v>
          </cell>
          <cell r="Y108">
            <v>7</v>
          </cell>
          <cell r="Z108">
            <v>8</v>
          </cell>
          <cell r="AA108">
            <v>15</v>
          </cell>
        </row>
        <row r="109">
          <cell r="H109" t="str">
            <v xml:space="preserve">105416-P.S.R. CAMARICO                  </v>
          </cell>
          <cell r="I109">
            <v>36</v>
          </cell>
          <cell r="J109">
            <v>52</v>
          </cell>
          <cell r="K109">
            <v>88</v>
          </cell>
          <cell r="X109" t="str">
            <v>105722-CECOF SAN JOSE DE LA DEHESA</v>
          </cell>
          <cell r="Y109">
            <v>31</v>
          </cell>
          <cell r="Z109">
            <v>33</v>
          </cell>
          <cell r="AA109">
            <v>64</v>
          </cell>
        </row>
        <row r="110">
          <cell r="H110" t="str">
            <v>105417-P.S.R. ALCONES BAJOS</v>
          </cell>
          <cell r="I110">
            <v>12</v>
          </cell>
          <cell r="J110">
            <v>13</v>
          </cell>
          <cell r="K110">
            <v>25</v>
          </cell>
          <cell r="X110" t="str">
            <v>105723-CECOF LIMARI</v>
          </cell>
          <cell r="Y110">
            <v>54</v>
          </cell>
          <cell r="Z110">
            <v>58</v>
          </cell>
          <cell r="AA110">
            <v>112</v>
          </cell>
        </row>
        <row r="111">
          <cell r="H111" t="str">
            <v>105419-P.S.R. LAS SOSSAS</v>
          </cell>
          <cell r="I111">
            <v>11</v>
          </cell>
          <cell r="J111">
            <v>13</v>
          </cell>
          <cell r="K111">
            <v>24</v>
          </cell>
          <cell r="X111" t="str">
            <v>200258-CECOF LOS COPIHUES</v>
          </cell>
          <cell r="Y111">
            <v>10</v>
          </cell>
          <cell r="Z111">
            <v>9</v>
          </cell>
          <cell r="AA111">
            <v>19</v>
          </cell>
        </row>
        <row r="112">
          <cell r="H112" t="str">
            <v>105420-P.S.R. LIMARI</v>
          </cell>
          <cell r="I112">
            <v>54</v>
          </cell>
          <cell r="J112"/>
          <cell r="K112">
            <v>54</v>
          </cell>
          <cell r="X112" t="str">
            <v>200367-CECOF COLONIA LIMARÍ</v>
          </cell>
          <cell r="Y112"/>
          <cell r="Z112">
            <v>8</v>
          </cell>
          <cell r="AA112">
            <v>8</v>
          </cell>
        </row>
        <row r="113">
          <cell r="H113" t="str">
            <v>105422-P.S.R. HORNILLOS</v>
          </cell>
          <cell r="I113">
            <v>13</v>
          </cell>
          <cell r="J113">
            <v>13</v>
          </cell>
          <cell r="K113">
            <v>26</v>
          </cell>
          <cell r="X113" t="str">
            <v>04302-COMBARBALÁ</v>
          </cell>
          <cell r="Y113">
            <v>19</v>
          </cell>
          <cell r="Z113">
            <v>49</v>
          </cell>
          <cell r="AA113">
            <v>68</v>
          </cell>
        </row>
        <row r="114">
          <cell r="H114" t="str">
            <v>105437-P.S.R. CHALINGA</v>
          </cell>
          <cell r="I114">
            <v>5</v>
          </cell>
          <cell r="J114">
            <v>12</v>
          </cell>
          <cell r="K114">
            <v>17</v>
          </cell>
          <cell r="X114" t="str">
            <v>105105-HOSPITAL COMBARBALA</v>
          </cell>
          <cell r="Y114"/>
          <cell r="Z114">
            <v>30</v>
          </cell>
          <cell r="AA114">
            <v>30</v>
          </cell>
        </row>
        <row r="115">
          <cell r="H115" t="str">
            <v>105439-P.S.R. CERRO BLANCO</v>
          </cell>
          <cell r="I115">
            <v>10</v>
          </cell>
          <cell r="J115">
            <v>9</v>
          </cell>
          <cell r="K115">
            <v>19</v>
          </cell>
          <cell r="X115" t="str">
            <v>105433-P.S.R. SAN LORENZO</v>
          </cell>
          <cell r="Y115">
            <v>1</v>
          </cell>
          <cell r="Z115">
            <v>1</v>
          </cell>
          <cell r="AA115">
            <v>2</v>
          </cell>
        </row>
        <row r="116">
          <cell r="H116" t="str">
            <v>105507-P.S.R. HUAMALATA</v>
          </cell>
          <cell r="I116">
            <v>35</v>
          </cell>
          <cell r="J116">
            <v>40</v>
          </cell>
          <cell r="K116">
            <v>75</v>
          </cell>
          <cell r="X116" t="str">
            <v>105434-P.S.R. SAN MARCOS</v>
          </cell>
          <cell r="Y116">
            <v>3</v>
          </cell>
          <cell r="Z116">
            <v>1</v>
          </cell>
          <cell r="AA116">
            <v>4</v>
          </cell>
        </row>
        <row r="117">
          <cell r="H117" t="str">
            <v>105510-P.S.R. RECOLETA</v>
          </cell>
          <cell r="I117">
            <v>40</v>
          </cell>
          <cell r="J117">
            <v>43</v>
          </cell>
          <cell r="K117">
            <v>83</v>
          </cell>
          <cell r="X117" t="str">
            <v>105441-P.S.R. MANQUEHUA</v>
          </cell>
          <cell r="Y117">
            <v>4</v>
          </cell>
          <cell r="Z117">
            <v>5</v>
          </cell>
          <cell r="AA117">
            <v>9</v>
          </cell>
        </row>
        <row r="118">
          <cell r="H118" t="str">
            <v>105722-CECOF SAN JOSE DE LA DEHESA</v>
          </cell>
          <cell r="I118">
            <v>123</v>
          </cell>
          <cell r="J118">
            <v>143</v>
          </cell>
          <cell r="K118">
            <v>266</v>
          </cell>
          <cell r="X118" t="str">
            <v xml:space="preserve">105459-P.S.R. BARRANCAS                </v>
          </cell>
          <cell r="Y118">
            <v>3</v>
          </cell>
          <cell r="Z118"/>
          <cell r="AA118">
            <v>3</v>
          </cell>
        </row>
        <row r="119">
          <cell r="H119" t="str">
            <v>105723-CECOF LIMARI</v>
          </cell>
          <cell r="I119">
            <v>127</v>
          </cell>
          <cell r="J119">
            <v>120</v>
          </cell>
          <cell r="K119">
            <v>247</v>
          </cell>
          <cell r="X119" t="str">
            <v>105461-P.S.R. EL HUACHO</v>
          </cell>
          <cell r="Y119">
            <v>2</v>
          </cell>
          <cell r="Z119">
            <v>3</v>
          </cell>
          <cell r="AA119">
            <v>5</v>
          </cell>
        </row>
        <row r="120">
          <cell r="H120" t="str">
            <v>200258-CECOF LOS COPIHUES</v>
          </cell>
          <cell r="I120">
            <v>40</v>
          </cell>
          <cell r="J120">
            <v>50</v>
          </cell>
          <cell r="K120">
            <v>90</v>
          </cell>
          <cell r="X120" t="str">
            <v>105462-P.S.R. EL SAUCE</v>
          </cell>
          <cell r="Y120">
            <v>5</v>
          </cell>
          <cell r="Z120">
            <v>2</v>
          </cell>
          <cell r="AA120">
            <v>7</v>
          </cell>
        </row>
        <row r="121">
          <cell r="H121" t="str">
            <v>200367-CECOF COLONIA LIMARÍ</v>
          </cell>
          <cell r="I121"/>
          <cell r="J121">
            <v>55</v>
          </cell>
          <cell r="K121">
            <v>55</v>
          </cell>
          <cell r="X121" t="str">
            <v>105463-P.S.R. QUILITAPIA</v>
          </cell>
          <cell r="Y121"/>
          <cell r="Z121">
            <v>3</v>
          </cell>
          <cell r="AA121">
            <v>3</v>
          </cell>
        </row>
        <row r="122">
          <cell r="H122" t="str">
            <v>04302-COMBARBALÁ</v>
          </cell>
          <cell r="I122">
            <v>268</v>
          </cell>
          <cell r="J122">
            <v>318</v>
          </cell>
          <cell r="K122">
            <v>586</v>
          </cell>
          <cell r="X122" t="str">
            <v>105464-P.S.R. LA LIGUA</v>
          </cell>
          <cell r="Y122"/>
          <cell r="Z122">
            <v>4</v>
          </cell>
          <cell r="AA122">
            <v>4</v>
          </cell>
        </row>
        <row r="123">
          <cell r="H123" t="str">
            <v>105105-HOSPITAL COMBARBALA</v>
          </cell>
          <cell r="I123">
            <v>162</v>
          </cell>
          <cell r="J123">
            <v>208</v>
          </cell>
          <cell r="K123">
            <v>370</v>
          </cell>
          <cell r="X123" t="str">
            <v>105466-P.S.R. VALLE HERMOSO</v>
          </cell>
          <cell r="Y123">
            <v>1</v>
          </cell>
          <cell r="Z123"/>
          <cell r="AA123">
            <v>1</v>
          </cell>
        </row>
        <row r="124">
          <cell r="H124" t="str">
            <v>105433-P.S.R. SAN LORENZO</v>
          </cell>
          <cell r="I124">
            <v>3</v>
          </cell>
          <cell r="J124">
            <v>5</v>
          </cell>
          <cell r="K124">
            <v>8</v>
          </cell>
          <cell r="X124" t="str">
            <v>04304-MONTE PATRIA</v>
          </cell>
          <cell r="Y124">
            <v>136</v>
          </cell>
          <cell r="Z124">
            <v>147</v>
          </cell>
          <cell r="AA124">
            <v>283</v>
          </cell>
        </row>
        <row r="125">
          <cell r="H125" t="str">
            <v>105434-P.S.R. SAN MARCOS</v>
          </cell>
          <cell r="I125">
            <v>17</v>
          </cell>
          <cell r="J125">
            <v>19</v>
          </cell>
          <cell r="K125">
            <v>36</v>
          </cell>
          <cell r="X125" t="str">
            <v>105307-CES. RURAL MONTE PATRIA</v>
          </cell>
          <cell r="Y125">
            <v>47</v>
          </cell>
          <cell r="Z125">
            <v>47</v>
          </cell>
          <cell r="AA125">
            <v>94</v>
          </cell>
        </row>
        <row r="126">
          <cell r="H126" t="str">
            <v>105441-P.S.R. MANQUEHUA</v>
          </cell>
          <cell r="I126">
            <v>9</v>
          </cell>
          <cell r="J126">
            <v>12</v>
          </cell>
          <cell r="K126">
            <v>21</v>
          </cell>
          <cell r="X126" t="str">
            <v>105311-CES. RURAL CHAÑARAL ALTO</v>
          </cell>
          <cell r="Y126">
            <v>16</v>
          </cell>
          <cell r="Z126">
            <v>19</v>
          </cell>
          <cell r="AA126">
            <v>35</v>
          </cell>
        </row>
        <row r="127">
          <cell r="H127" t="str">
            <v xml:space="preserve">105459-P.S.R. BARRANCAS                </v>
          </cell>
          <cell r="I127">
            <v>10</v>
          </cell>
          <cell r="J127">
            <v>6</v>
          </cell>
          <cell r="K127">
            <v>16</v>
          </cell>
          <cell r="X127" t="str">
            <v>105312-CES. RURAL CAREN</v>
          </cell>
          <cell r="Y127">
            <v>15</v>
          </cell>
          <cell r="Z127">
            <v>15</v>
          </cell>
          <cell r="AA127">
            <v>30</v>
          </cell>
        </row>
        <row r="128">
          <cell r="H128" t="str">
            <v>105460-P.S.R. COGOTI 18</v>
          </cell>
          <cell r="I128">
            <v>20</v>
          </cell>
          <cell r="J128">
            <v>4</v>
          </cell>
          <cell r="K128">
            <v>24</v>
          </cell>
          <cell r="X128" t="str">
            <v>105318-CES. RURAL EL PALQUI</v>
          </cell>
          <cell r="Y128">
            <v>25</v>
          </cell>
          <cell r="Z128">
            <v>24</v>
          </cell>
          <cell r="AA128">
            <v>49</v>
          </cell>
        </row>
        <row r="129">
          <cell r="H129" t="str">
            <v>105461-P.S.R. EL HUACHO</v>
          </cell>
          <cell r="I129">
            <v>4</v>
          </cell>
          <cell r="J129">
            <v>3</v>
          </cell>
          <cell r="K129">
            <v>7</v>
          </cell>
          <cell r="X129" t="str">
            <v>105425-P.S.R. CHILECITO</v>
          </cell>
          <cell r="Y129">
            <v>4</v>
          </cell>
          <cell r="Z129">
            <v>4</v>
          </cell>
          <cell r="AA129">
            <v>8</v>
          </cell>
        </row>
        <row r="130">
          <cell r="H130" t="str">
            <v>105462-P.S.R. EL SAUCE</v>
          </cell>
          <cell r="I130">
            <v>18</v>
          </cell>
          <cell r="J130">
            <v>2</v>
          </cell>
          <cell r="K130">
            <v>20</v>
          </cell>
          <cell r="X130" t="str">
            <v>105427-P.S.R. HACIENDA VALDIVIA</v>
          </cell>
          <cell r="Y130">
            <v>3</v>
          </cell>
          <cell r="Z130">
            <v>5</v>
          </cell>
          <cell r="AA130">
            <v>8</v>
          </cell>
        </row>
        <row r="131">
          <cell r="H131" t="str">
            <v>105463-P.S.R. QUILITAPIA</v>
          </cell>
          <cell r="I131"/>
          <cell r="J131">
            <v>36</v>
          </cell>
          <cell r="K131">
            <v>36</v>
          </cell>
          <cell r="X131" t="str">
            <v>105428-P.S.R. HUATULAME</v>
          </cell>
          <cell r="Y131">
            <v>6</v>
          </cell>
          <cell r="Z131">
            <v>8</v>
          </cell>
          <cell r="AA131">
            <v>14</v>
          </cell>
        </row>
        <row r="132">
          <cell r="H132" t="str">
            <v>105464-P.S.R. LA LIGUA</v>
          </cell>
          <cell r="I132">
            <v>11</v>
          </cell>
          <cell r="J132">
            <v>9</v>
          </cell>
          <cell r="K132">
            <v>20</v>
          </cell>
          <cell r="X132" t="str">
            <v>105430-P.S.R. MIALQUI</v>
          </cell>
          <cell r="Y132">
            <v>3</v>
          </cell>
          <cell r="Z132">
            <v>1</v>
          </cell>
          <cell r="AA132">
            <v>4</v>
          </cell>
        </row>
        <row r="133">
          <cell r="H133" t="str">
            <v>105465-P.S.R. RAMADILLA</v>
          </cell>
          <cell r="I133">
            <v>4</v>
          </cell>
          <cell r="J133">
            <v>7</v>
          </cell>
          <cell r="K133">
            <v>11</v>
          </cell>
          <cell r="X133" t="str">
            <v>105431-P.S.R. PEDREGAL</v>
          </cell>
          <cell r="Y133">
            <v>3</v>
          </cell>
          <cell r="Z133">
            <v>4</v>
          </cell>
          <cell r="AA133">
            <v>7</v>
          </cell>
        </row>
        <row r="134">
          <cell r="H134" t="str">
            <v>105466-P.S.R. VALLE HERMOSO</v>
          </cell>
          <cell r="I134">
            <v>9</v>
          </cell>
          <cell r="J134">
            <v>7</v>
          </cell>
          <cell r="K134">
            <v>16</v>
          </cell>
          <cell r="X134" t="str">
            <v>105432-P.S.R. RAPEL</v>
          </cell>
          <cell r="Y134">
            <v>6</v>
          </cell>
          <cell r="Z134">
            <v>5</v>
          </cell>
          <cell r="AA134">
            <v>11</v>
          </cell>
        </row>
        <row r="135">
          <cell r="H135" t="str">
            <v>105490-P.S.R. EL DURAZNO</v>
          </cell>
          <cell r="I135">
            <v>1</v>
          </cell>
          <cell r="J135"/>
          <cell r="K135">
            <v>1</v>
          </cell>
          <cell r="X135" t="str">
            <v>105435-P.S.R. TULAHUEN</v>
          </cell>
          <cell r="Y135">
            <v>6</v>
          </cell>
          <cell r="Z135">
            <v>9</v>
          </cell>
          <cell r="AA135">
            <v>15</v>
          </cell>
        </row>
        <row r="136">
          <cell r="H136" t="str">
            <v>04304-MONTE PATRIA</v>
          </cell>
          <cell r="I136">
            <v>645</v>
          </cell>
          <cell r="J136">
            <v>688</v>
          </cell>
          <cell r="K136">
            <v>1333</v>
          </cell>
          <cell r="X136" t="str">
            <v>105436-P.S.R. EL MAITEN</v>
          </cell>
          <cell r="Y136">
            <v>1</v>
          </cell>
          <cell r="Z136">
            <v>5</v>
          </cell>
          <cell r="AA136">
            <v>6</v>
          </cell>
        </row>
        <row r="137">
          <cell r="H137" t="str">
            <v>105307-CES. RURAL MONTE PATRIA</v>
          </cell>
          <cell r="I137">
            <v>187</v>
          </cell>
          <cell r="J137">
            <v>203</v>
          </cell>
          <cell r="K137">
            <v>390</v>
          </cell>
          <cell r="X137" t="str">
            <v>105489-P.S.R. RAMADAS DE TULAHUEN</v>
          </cell>
          <cell r="Y137">
            <v>1</v>
          </cell>
          <cell r="Z137">
            <v>1</v>
          </cell>
          <cell r="AA137">
            <v>2</v>
          </cell>
        </row>
        <row r="138">
          <cell r="H138" t="str">
            <v>105311-CES. RURAL CHAÑARAL ALTO</v>
          </cell>
          <cell r="I138">
            <v>66</v>
          </cell>
          <cell r="J138">
            <v>76</v>
          </cell>
          <cell r="K138">
            <v>142</v>
          </cell>
          <cell r="X138" t="str">
            <v>04304-PUNITAQUI</v>
          </cell>
          <cell r="Y138">
            <v>54</v>
          </cell>
          <cell r="Z138">
            <v>65</v>
          </cell>
          <cell r="AA138">
            <v>119</v>
          </cell>
        </row>
        <row r="139">
          <cell r="H139" t="str">
            <v>105312-CES. RURAL CAREN</v>
          </cell>
          <cell r="I139">
            <v>74</v>
          </cell>
          <cell r="J139">
            <v>43</v>
          </cell>
          <cell r="K139">
            <v>117</v>
          </cell>
          <cell r="X139" t="str">
            <v>105308-CES. RURAL PUNITAQUI</v>
          </cell>
          <cell r="Y139">
            <v>45</v>
          </cell>
          <cell r="Z139">
            <v>55</v>
          </cell>
          <cell r="AA139">
            <v>100</v>
          </cell>
        </row>
        <row r="140">
          <cell r="H140" t="str">
            <v>105318-CES. RURAL EL PALQUI</v>
          </cell>
          <cell r="I140">
            <v>176</v>
          </cell>
          <cell r="J140">
            <v>164</v>
          </cell>
          <cell r="K140">
            <v>340</v>
          </cell>
          <cell r="X140" t="str">
            <v>105440-P.S.R. DIVISADERO</v>
          </cell>
          <cell r="Y140">
            <v>9</v>
          </cell>
          <cell r="Z140">
            <v>10</v>
          </cell>
          <cell r="AA140">
            <v>19</v>
          </cell>
        </row>
        <row r="141">
          <cell r="H141" t="str">
            <v>105425-P.S.R. CHILECITO</v>
          </cell>
          <cell r="I141">
            <v>10</v>
          </cell>
          <cell r="J141">
            <v>24</v>
          </cell>
          <cell r="K141">
            <v>34</v>
          </cell>
          <cell r="X141" t="str">
            <v>04305-RIO HURTADO</v>
          </cell>
          <cell r="Y141">
            <v>8</v>
          </cell>
          <cell r="Z141">
            <v>16</v>
          </cell>
          <cell r="AA141">
            <v>24</v>
          </cell>
        </row>
        <row r="142">
          <cell r="H142" t="str">
            <v>105427-P.S.R. HACIENDA VALDIVIA</v>
          </cell>
          <cell r="I142">
            <v>15</v>
          </cell>
          <cell r="J142">
            <v>24</v>
          </cell>
          <cell r="K142">
            <v>39</v>
          </cell>
          <cell r="X142" t="str">
            <v>105310-CES. RURAL PICHASCA</v>
          </cell>
          <cell r="Y142"/>
          <cell r="Z142">
            <v>7</v>
          </cell>
          <cell r="AA142">
            <v>7</v>
          </cell>
        </row>
        <row r="143">
          <cell r="H143" t="str">
            <v>105428-P.S.R. HUATULAME</v>
          </cell>
          <cell r="I143">
            <v>32</v>
          </cell>
          <cell r="J143">
            <v>36</v>
          </cell>
          <cell r="K143">
            <v>68</v>
          </cell>
          <cell r="X143" t="str">
            <v>105409-P.S.R. EL CHAÑAR</v>
          </cell>
          <cell r="Y143">
            <v>1</v>
          </cell>
          <cell r="Z143">
            <v>2</v>
          </cell>
          <cell r="AA143">
            <v>3</v>
          </cell>
        </row>
        <row r="144">
          <cell r="H144" t="str">
            <v>105430-P.S.R. MIALQUI</v>
          </cell>
          <cell r="I144">
            <v>6</v>
          </cell>
          <cell r="J144">
            <v>15</v>
          </cell>
          <cell r="K144">
            <v>21</v>
          </cell>
          <cell r="X144" t="str">
            <v>105410-P.S.R. HURTADO</v>
          </cell>
          <cell r="Y144">
            <v>3</v>
          </cell>
          <cell r="Z144">
            <v>3</v>
          </cell>
          <cell r="AA144">
            <v>6</v>
          </cell>
        </row>
        <row r="145">
          <cell r="H145" t="str">
            <v>105431-P.S.R. PEDREGAL</v>
          </cell>
          <cell r="I145">
            <v>18</v>
          </cell>
          <cell r="J145">
            <v>17</v>
          </cell>
          <cell r="K145">
            <v>35</v>
          </cell>
          <cell r="X145" t="str">
            <v>105411-P.S.R. LAS BREAS</v>
          </cell>
          <cell r="Y145">
            <v>2</v>
          </cell>
          <cell r="Z145">
            <v>2</v>
          </cell>
          <cell r="AA145">
            <v>4</v>
          </cell>
        </row>
        <row r="146">
          <cell r="H146" t="str">
            <v>105432-P.S.R. RAPEL</v>
          </cell>
          <cell r="I146">
            <v>26</v>
          </cell>
          <cell r="J146">
            <v>36</v>
          </cell>
          <cell r="K146">
            <v>62</v>
          </cell>
          <cell r="X146" t="str">
            <v>105414-P.S.R. SERON</v>
          </cell>
          <cell r="Y146">
            <v>2</v>
          </cell>
          <cell r="Z146">
            <v>2</v>
          </cell>
          <cell r="AA146">
            <v>4</v>
          </cell>
        </row>
        <row r="147">
          <cell r="H147" t="str">
            <v>105435-P.S.R. TULAHUEN</v>
          </cell>
          <cell r="I147">
            <v>25</v>
          </cell>
          <cell r="J147">
            <v>36</v>
          </cell>
          <cell r="K147">
            <v>61</v>
          </cell>
        </row>
        <row r="148">
          <cell r="H148" t="str">
            <v>105436-P.S.R. EL MAITEN</v>
          </cell>
          <cell r="I148">
            <v>7</v>
          </cell>
          <cell r="J148">
            <v>9</v>
          </cell>
          <cell r="K148">
            <v>16</v>
          </cell>
        </row>
        <row r="149">
          <cell r="H149" t="str">
            <v>105489-P.S.R. RAMADAS DE TULAHUEN</v>
          </cell>
          <cell r="I149">
            <v>3</v>
          </cell>
          <cell r="J149">
            <v>5</v>
          </cell>
          <cell r="K149">
            <v>8</v>
          </cell>
        </row>
        <row r="150">
          <cell r="H150" t="str">
            <v>04304-PUNITAQUI</v>
          </cell>
          <cell r="I150">
            <v>280</v>
          </cell>
          <cell r="J150">
            <v>278</v>
          </cell>
          <cell r="K150">
            <v>558</v>
          </cell>
        </row>
        <row r="151">
          <cell r="H151" t="str">
            <v>105308-CES. RURAL PUNITAQUI</v>
          </cell>
          <cell r="I151">
            <v>250</v>
          </cell>
          <cell r="J151">
            <v>239</v>
          </cell>
          <cell r="K151">
            <v>489</v>
          </cell>
        </row>
        <row r="152">
          <cell r="H152" t="str">
            <v>105440-P.S.R. DIVISADERO</v>
          </cell>
          <cell r="I152">
            <v>21</v>
          </cell>
          <cell r="J152">
            <v>30</v>
          </cell>
          <cell r="K152">
            <v>51</v>
          </cell>
        </row>
        <row r="153">
          <cell r="H153" t="str">
            <v xml:space="preserve">105508-P.S.R. EL PARRAL DE QUILES  </v>
          </cell>
          <cell r="I153">
            <v>9</v>
          </cell>
          <cell r="J153">
            <v>9</v>
          </cell>
          <cell r="K153">
            <v>18</v>
          </cell>
        </row>
        <row r="154">
          <cell r="H154" t="str">
            <v>04305-RIO HURTADO</v>
          </cell>
          <cell r="I154">
            <v>133</v>
          </cell>
          <cell r="J154">
            <v>136</v>
          </cell>
          <cell r="K154">
            <v>269</v>
          </cell>
        </row>
        <row r="155">
          <cell r="H155" t="str">
            <v>105310-CES. RURAL PICHASCA</v>
          </cell>
          <cell r="I155">
            <v>59</v>
          </cell>
          <cell r="J155">
            <v>56</v>
          </cell>
          <cell r="K155">
            <v>115</v>
          </cell>
        </row>
        <row r="156">
          <cell r="H156" t="str">
            <v>105409-P.S.R. EL CHAÑAR</v>
          </cell>
          <cell r="I156">
            <v>9</v>
          </cell>
          <cell r="J156">
            <v>6</v>
          </cell>
          <cell r="K156">
            <v>15</v>
          </cell>
        </row>
        <row r="157">
          <cell r="H157" t="str">
            <v>105410-P.S.R. HURTADO</v>
          </cell>
          <cell r="I157">
            <v>10</v>
          </cell>
          <cell r="J157">
            <v>10</v>
          </cell>
          <cell r="K157">
            <v>20</v>
          </cell>
        </row>
        <row r="158">
          <cell r="H158" t="str">
            <v>105411-P.S.R. LAS BREAS</v>
          </cell>
          <cell r="I158">
            <v>4</v>
          </cell>
          <cell r="J158">
            <v>5</v>
          </cell>
          <cell r="K158">
            <v>9</v>
          </cell>
        </row>
        <row r="159">
          <cell r="H159" t="str">
            <v>105413-P.S.R. SAMO ALTO</v>
          </cell>
          <cell r="I159">
            <v>28</v>
          </cell>
          <cell r="J159">
            <v>33</v>
          </cell>
          <cell r="K159">
            <v>61</v>
          </cell>
        </row>
        <row r="160">
          <cell r="H160" t="str">
            <v>105414-P.S.R. SERON</v>
          </cell>
          <cell r="I160">
            <v>12</v>
          </cell>
          <cell r="J160">
            <v>14</v>
          </cell>
          <cell r="K160">
            <v>26</v>
          </cell>
        </row>
        <row r="161">
          <cell r="H161" t="str">
            <v>105503-P.S.R. TABAQUEROS</v>
          </cell>
          <cell r="I161">
            <v>11</v>
          </cell>
          <cell r="J161">
            <v>12</v>
          </cell>
          <cell r="K161">
            <v>23</v>
          </cell>
        </row>
        <row r="162">
          <cell r="H162" t="str">
            <v>Total general</v>
          </cell>
          <cell r="I162">
            <v>14932</v>
          </cell>
          <cell r="J162">
            <v>15285</v>
          </cell>
          <cell r="K162">
            <v>30217</v>
          </cell>
        </row>
      </sheetData>
      <sheetData sheetId="28">
        <row r="3">
          <cell r="H3" t="str">
            <v>Suma de Total</v>
          </cell>
          <cell r="I3" t="str">
            <v>Etiquetas de columna</v>
          </cell>
          <cell r="X3" t="str">
            <v>Suma de Total</v>
          </cell>
          <cell r="Y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  <cell r="X4" t="str">
            <v>Etiquetas de fila</v>
          </cell>
          <cell r="Y4">
            <v>6</v>
          </cell>
          <cell r="Z4">
            <v>12</v>
          </cell>
          <cell r="AA4" t="str">
            <v>Total general</v>
          </cell>
        </row>
        <row r="5">
          <cell r="H5" t="str">
            <v>04101-LA SERENA</v>
          </cell>
          <cell r="I5">
            <v>10590</v>
          </cell>
          <cell r="J5">
            <v>10494</v>
          </cell>
          <cell r="K5">
            <v>21084</v>
          </cell>
          <cell r="X5" t="str">
            <v>04101-LA SERENA</v>
          </cell>
          <cell r="Y5">
            <v>2265</v>
          </cell>
          <cell r="Z5">
            <v>2104</v>
          </cell>
          <cell r="AA5">
            <v>4369</v>
          </cell>
        </row>
        <row r="6">
          <cell r="H6" t="str">
            <v>105300-CES. CARDENAL CARO</v>
          </cell>
          <cell r="I6">
            <v>2032</v>
          </cell>
          <cell r="J6">
            <v>2197</v>
          </cell>
          <cell r="K6">
            <v>4229</v>
          </cell>
          <cell r="X6" t="str">
            <v>105300-CES. CARDENAL CARO</v>
          </cell>
          <cell r="Y6">
            <v>498</v>
          </cell>
          <cell r="Z6">
            <v>630</v>
          </cell>
          <cell r="AA6">
            <v>1128</v>
          </cell>
        </row>
        <row r="7">
          <cell r="H7" t="str">
            <v>105301-CES. LAS COMPAÑIAS</v>
          </cell>
          <cell r="I7">
            <v>1525</v>
          </cell>
          <cell r="J7">
            <v>1544</v>
          </cell>
          <cell r="K7">
            <v>3069</v>
          </cell>
          <cell r="X7" t="str">
            <v>105301-CES. LAS COMPAÑIAS</v>
          </cell>
          <cell r="Y7">
            <v>321</v>
          </cell>
          <cell r="Z7">
            <v>241</v>
          </cell>
          <cell r="AA7">
            <v>562</v>
          </cell>
        </row>
        <row r="8">
          <cell r="H8" t="str">
            <v>105302-CES. PEDRO AGUIRRE C.</v>
          </cell>
          <cell r="I8">
            <v>1642</v>
          </cell>
          <cell r="J8">
            <v>1669</v>
          </cell>
          <cell r="K8">
            <v>3311</v>
          </cell>
          <cell r="X8" t="str">
            <v>105302-CES. PEDRO AGUIRRE C.</v>
          </cell>
          <cell r="Y8">
            <v>423</v>
          </cell>
          <cell r="Z8">
            <v>323</v>
          </cell>
          <cell r="AA8">
            <v>746</v>
          </cell>
        </row>
        <row r="9">
          <cell r="H9" t="str">
            <v>105313-CES. SCHAFFHAUSER</v>
          </cell>
          <cell r="I9">
            <v>2165</v>
          </cell>
          <cell r="J9">
            <v>1880</v>
          </cell>
          <cell r="K9">
            <v>4045</v>
          </cell>
          <cell r="X9" t="str">
            <v>105313-CES. SCHAFFHAUSER</v>
          </cell>
          <cell r="Y9">
            <v>606</v>
          </cell>
          <cell r="Z9">
            <v>404</v>
          </cell>
          <cell r="AA9">
            <v>1010</v>
          </cell>
        </row>
        <row r="10">
          <cell r="H10" t="str">
            <v>105319-CES. CARDENAL R.S.H.</v>
          </cell>
          <cell r="I10">
            <v>1296</v>
          </cell>
          <cell r="J10">
            <v>1332</v>
          </cell>
          <cell r="K10">
            <v>2628</v>
          </cell>
          <cell r="X10" t="str">
            <v>105319-CES. CARDENAL R.S.H.</v>
          </cell>
          <cell r="Y10">
            <v>230</v>
          </cell>
          <cell r="Z10">
            <v>264</v>
          </cell>
          <cell r="AA10">
            <v>494</v>
          </cell>
        </row>
        <row r="11">
          <cell r="H11" t="str">
            <v>105325-CESFAM JUAN PABLO II</v>
          </cell>
          <cell r="I11">
            <v>902</v>
          </cell>
          <cell r="J11">
            <v>928</v>
          </cell>
          <cell r="K11">
            <v>1830</v>
          </cell>
          <cell r="X11" t="str">
            <v>105325-CESFAM JUAN PABLO II</v>
          </cell>
          <cell r="Y11">
            <v>93</v>
          </cell>
          <cell r="Z11">
            <v>100</v>
          </cell>
          <cell r="AA11">
            <v>193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329</v>
          </cell>
          <cell r="K12">
            <v>700</v>
          </cell>
          <cell r="X12" t="str">
            <v xml:space="preserve">105400-P.S.R. ALGARROBITO            </v>
          </cell>
          <cell r="Y12">
            <v>46</v>
          </cell>
          <cell r="Z12">
            <v>64</v>
          </cell>
          <cell r="AA12">
            <v>110</v>
          </cell>
        </row>
        <row r="13">
          <cell r="H13" t="str">
            <v>105401-P.S.R. LAS ROJAS</v>
          </cell>
          <cell r="I13">
            <v>68</v>
          </cell>
          <cell r="J13">
            <v>56</v>
          </cell>
          <cell r="K13">
            <v>124</v>
          </cell>
          <cell r="X13" t="str">
            <v>105401-P.S.R. LAS ROJAS</v>
          </cell>
          <cell r="Y13">
            <v>10</v>
          </cell>
          <cell r="Z13">
            <v>15</v>
          </cell>
          <cell r="AA13">
            <v>25</v>
          </cell>
        </row>
        <row r="14">
          <cell r="H14" t="str">
            <v>105402-P.S.R. EL ROMERO</v>
          </cell>
          <cell r="I14">
            <v>43</v>
          </cell>
          <cell r="J14">
            <v>51</v>
          </cell>
          <cell r="K14">
            <v>94</v>
          </cell>
          <cell r="X14" t="str">
            <v>105402-P.S.R. EL ROMERO</v>
          </cell>
          <cell r="Y14">
            <v>11</v>
          </cell>
          <cell r="Z14">
            <v>14</v>
          </cell>
          <cell r="AA14">
            <v>25</v>
          </cell>
        </row>
        <row r="15">
          <cell r="H15" t="str">
            <v>105499-P.S.R. LAMBERT</v>
          </cell>
          <cell r="I15">
            <v>57</v>
          </cell>
          <cell r="J15">
            <v>49</v>
          </cell>
          <cell r="K15">
            <v>106</v>
          </cell>
          <cell r="X15" t="str">
            <v>105499-P.S.R. LAMBERT</v>
          </cell>
          <cell r="Y15">
            <v>7</v>
          </cell>
          <cell r="Z15">
            <v>13</v>
          </cell>
          <cell r="AA15">
            <v>20</v>
          </cell>
        </row>
        <row r="16">
          <cell r="H16" t="str">
            <v>105700-CECOF VILLA EL INDIO</v>
          </cell>
          <cell r="I16">
            <v>245</v>
          </cell>
          <cell r="J16">
            <v>194</v>
          </cell>
          <cell r="K16">
            <v>439</v>
          </cell>
          <cell r="X16" t="str">
            <v>105700-CECOF VILLA EL INDIO</v>
          </cell>
          <cell r="Y16">
            <v>3</v>
          </cell>
          <cell r="Z16">
            <v>28</v>
          </cell>
          <cell r="AA16">
            <v>31</v>
          </cell>
        </row>
        <row r="17">
          <cell r="H17" t="str">
            <v>105701-CECOF VILLA ALEMANIA</v>
          </cell>
          <cell r="I17">
            <v>63</v>
          </cell>
          <cell r="J17">
            <v>62</v>
          </cell>
          <cell r="K17">
            <v>125</v>
          </cell>
          <cell r="X17" t="str">
            <v>105701-CECOF VILLA ALEMANIA</v>
          </cell>
          <cell r="Y17">
            <v>3</v>
          </cell>
          <cell r="Z17">
            <v>6</v>
          </cell>
          <cell r="AA17">
            <v>9</v>
          </cell>
        </row>
        <row r="18">
          <cell r="H18" t="str">
            <v>105702-CECOF VILLA LAMBERT</v>
          </cell>
          <cell r="I18">
            <v>181</v>
          </cell>
          <cell r="J18">
            <v>195</v>
          </cell>
          <cell r="K18">
            <v>376</v>
          </cell>
          <cell r="X18" t="str">
            <v>105702-CECOF VILLA LAMBERT</v>
          </cell>
          <cell r="Y18">
            <v>14</v>
          </cell>
          <cell r="Z18"/>
          <cell r="AA18">
            <v>14</v>
          </cell>
        </row>
        <row r="19">
          <cell r="H19" t="str">
            <v>200402-CECOF ARCOS DE PINAMAR</v>
          </cell>
          <cell r="I19"/>
          <cell r="J19">
            <v>8</v>
          </cell>
          <cell r="K19">
            <v>8</v>
          </cell>
          <cell r="X19" t="str">
            <v>200402-CECOF ARCOS DE PINAMAR</v>
          </cell>
          <cell r="Y19"/>
          <cell r="Z19">
            <v>2</v>
          </cell>
          <cell r="AA19">
            <v>2</v>
          </cell>
        </row>
        <row r="20">
          <cell r="H20" t="str">
            <v>04102-COQUIMBO</v>
          </cell>
          <cell r="I20">
            <v>9871</v>
          </cell>
          <cell r="J20">
            <v>10005</v>
          </cell>
          <cell r="K20">
            <v>19876</v>
          </cell>
          <cell r="X20" t="str">
            <v>04102-COQUIMBO</v>
          </cell>
          <cell r="Y20">
            <v>1511</v>
          </cell>
          <cell r="Z20">
            <v>1991</v>
          </cell>
          <cell r="AA20">
            <v>3502</v>
          </cell>
        </row>
        <row r="21">
          <cell r="H21" t="str">
            <v>105303-CES. SAN JUAN</v>
          </cell>
          <cell r="I21">
            <v>1299</v>
          </cell>
          <cell r="J21">
            <v>1501</v>
          </cell>
          <cell r="K21">
            <v>2800</v>
          </cell>
          <cell r="X21" t="str">
            <v>105303-CES. SAN JUAN</v>
          </cell>
          <cell r="Y21">
            <v>183</v>
          </cell>
          <cell r="Z21">
            <v>368</v>
          </cell>
          <cell r="AA21">
            <v>551</v>
          </cell>
        </row>
        <row r="22">
          <cell r="H22" t="str">
            <v>105304-CES. SANTA CECILIA</v>
          </cell>
          <cell r="I22">
            <v>1249</v>
          </cell>
          <cell r="J22">
            <v>1641</v>
          </cell>
          <cell r="K22">
            <v>2890</v>
          </cell>
          <cell r="X22" t="str">
            <v>105304-CES. SANTA CECILIA</v>
          </cell>
          <cell r="Y22"/>
          <cell r="Z22">
            <v>334</v>
          </cell>
          <cell r="AA22">
            <v>334</v>
          </cell>
        </row>
        <row r="23">
          <cell r="H23" t="str">
            <v>105305-CES. TIERRAS BLANCAS</v>
          </cell>
          <cell r="I23">
            <v>3415</v>
          </cell>
          <cell r="J23">
            <v>3214</v>
          </cell>
          <cell r="K23">
            <v>6629</v>
          </cell>
          <cell r="X23" t="str">
            <v>105305-CES. TIERRAS BLANCAS</v>
          </cell>
          <cell r="Y23">
            <v>385</v>
          </cell>
          <cell r="Z23">
            <v>334</v>
          </cell>
          <cell r="AA23">
            <v>719</v>
          </cell>
        </row>
        <row r="24">
          <cell r="H24" t="str">
            <v>105321-CES. RURAL  TONGOY</v>
          </cell>
          <cell r="I24">
            <v>291</v>
          </cell>
          <cell r="J24">
            <v>345</v>
          </cell>
          <cell r="K24">
            <v>636</v>
          </cell>
          <cell r="X24" t="str">
            <v>105321-CES. RURAL  TONGOY</v>
          </cell>
          <cell r="Y24">
            <v>49</v>
          </cell>
          <cell r="Z24">
            <v>58</v>
          </cell>
          <cell r="AA24">
            <v>107</v>
          </cell>
        </row>
        <row r="25">
          <cell r="H25" t="str">
            <v>105323-CES. DR. SERGIO AGUILAR</v>
          </cell>
          <cell r="I25">
            <v>2507</v>
          </cell>
          <cell r="J25">
            <v>2438</v>
          </cell>
          <cell r="K25">
            <v>4945</v>
          </cell>
          <cell r="X25" t="str">
            <v>105323-CES. DR. SERGIO AGUILAR</v>
          </cell>
          <cell r="Y25">
            <v>776</v>
          </cell>
          <cell r="Z25">
            <v>756</v>
          </cell>
          <cell r="AA25">
            <v>1532</v>
          </cell>
        </row>
        <row r="26">
          <cell r="H26" t="str">
            <v xml:space="preserve">105404-P.S.R. EL TANGUE                         </v>
          </cell>
          <cell r="I26">
            <v>11</v>
          </cell>
          <cell r="J26">
            <v>13</v>
          </cell>
          <cell r="K26">
            <v>24</v>
          </cell>
          <cell r="X26" t="str">
            <v xml:space="preserve">105404-P.S.R. EL TANGUE                         </v>
          </cell>
          <cell r="Y26">
            <v>2</v>
          </cell>
          <cell r="Z26">
            <v>5</v>
          </cell>
          <cell r="AA26">
            <v>7</v>
          </cell>
        </row>
        <row r="27">
          <cell r="H27" t="str">
            <v>105405-P.S.R. GUANAQUEROS</v>
          </cell>
          <cell r="I27">
            <v>127</v>
          </cell>
          <cell r="J27">
            <v>108</v>
          </cell>
          <cell r="K27">
            <v>235</v>
          </cell>
          <cell r="X27" t="str">
            <v>105405-P.S.R. GUANAQUEROS</v>
          </cell>
          <cell r="Y27">
            <v>12</v>
          </cell>
          <cell r="Z27">
            <v>13</v>
          </cell>
          <cell r="AA27">
            <v>25</v>
          </cell>
        </row>
        <row r="28">
          <cell r="H28" t="str">
            <v>105406-P.S.R. PAN DE AZUCAR</v>
          </cell>
          <cell r="I28">
            <v>662</v>
          </cell>
          <cell r="J28">
            <v>435</v>
          </cell>
          <cell r="K28">
            <v>1097</v>
          </cell>
          <cell r="X28" t="str">
            <v>105406-P.S.R. PAN DE AZUCAR</v>
          </cell>
          <cell r="Y28">
            <v>91</v>
          </cell>
          <cell r="Z28">
            <v>79</v>
          </cell>
          <cell r="AA28">
            <v>170</v>
          </cell>
        </row>
        <row r="29">
          <cell r="H29" t="str">
            <v>105407-P.S.R. TAMBILLOS</v>
          </cell>
          <cell r="I29">
            <v>44</v>
          </cell>
          <cell r="J29">
            <v>38</v>
          </cell>
          <cell r="K29">
            <v>82</v>
          </cell>
          <cell r="X29" t="str">
            <v>105407-P.S.R. TAMBILLOS</v>
          </cell>
          <cell r="Y29"/>
          <cell r="Z29">
            <v>12</v>
          </cell>
          <cell r="AA29">
            <v>12</v>
          </cell>
        </row>
        <row r="30">
          <cell r="H30" t="str">
            <v>105705-CECOF EL ALBA</v>
          </cell>
          <cell r="I30">
            <v>151</v>
          </cell>
          <cell r="J30">
            <v>139</v>
          </cell>
          <cell r="K30">
            <v>290</v>
          </cell>
          <cell r="X30" t="str">
            <v>105705-CECOF EL ALBA</v>
          </cell>
          <cell r="Y30">
            <v>1</v>
          </cell>
          <cell r="Z30">
            <v>11</v>
          </cell>
          <cell r="AA30">
            <v>12</v>
          </cell>
        </row>
        <row r="31">
          <cell r="H31" t="str">
            <v>200273-CECOF PUNTA MIRA</v>
          </cell>
          <cell r="I31">
            <v>115</v>
          </cell>
          <cell r="J31">
            <v>133</v>
          </cell>
          <cell r="K31">
            <v>248</v>
          </cell>
          <cell r="X31" t="str">
            <v>200273-CECOF PUNTA MIRA</v>
          </cell>
          <cell r="Y31">
            <v>12</v>
          </cell>
          <cell r="Z31">
            <v>21</v>
          </cell>
          <cell r="AA31">
            <v>33</v>
          </cell>
        </row>
        <row r="32">
          <cell r="H32" t="str">
            <v>04103-ANDACOLLO</v>
          </cell>
          <cell r="I32">
            <v>583</v>
          </cell>
          <cell r="J32">
            <v>714</v>
          </cell>
          <cell r="K32">
            <v>1297</v>
          </cell>
          <cell r="X32" t="str">
            <v>04103-ANDACOLLO</v>
          </cell>
          <cell r="Y32">
            <v>67</v>
          </cell>
          <cell r="Z32">
            <v>35</v>
          </cell>
          <cell r="AA32">
            <v>102</v>
          </cell>
        </row>
        <row r="33">
          <cell r="H33" t="str">
            <v>105106-HOSPITAL ANDACOLLO</v>
          </cell>
          <cell r="I33">
            <v>583</v>
          </cell>
          <cell r="J33">
            <v>714</v>
          </cell>
          <cell r="K33">
            <v>1297</v>
          </cell>
          <cell r="X33" t="str">
            <v>105106-HOSPITAL ANDACOLLO</v>
          </cell>
          <cell r="Y33">
            <v>67</v>
          </cell>
          <cell r="Z33">
            <v>35</v>
          </cell>
          <cell r="AA33">
            <v>102</v>
          </cell>
        </row>
        <row r="34">
          <cell r="H34" t="str">
            <v>04104-LA HIGUERA</v>
          </cell>
          <cell r="I34">
            <v>175</v>
          </cell>
          <cell r="J34">
            <v>241</v>
          </cell>
          <cell r="K34">
            <v>416</v>
          </cell>
          <cell r="X34" t="str">
            <v>04104-LA HIGUERA</v>
          </cell>
          <cell r="Y34">
            <v>23</v>
          </cell>
          <cell r="Z34">
            <v>25</v>
          </cell>
          <cell r="AA34">
            <v>48</v>
          </cell>
        </row>
        <row r="35">
          <cell r="H35" t="str">
            <v>105314-CES. LA HIGUERA</v>
          </cell>
          <cell r="I35">
            <v>61</v>
          </cell>
          <cell r="J35">
            <v>87</v>
          </cell>
          <cell r="K35">
            <v>148</v>
          </cell>
          <cell r="X35" t="str">
            <v>105314-CES. LA HIGUERA</v>
          </cell>
          <cell r="Y35">
            <v>3</v>
          </cell>
          <cell r="Z35">
            <v>6</v>
          </cell>
          <cell r="AA35">
            <v>9</v>
          </cell>
        </row>
        <row r="36">
          <cell r="H36" t="str">
            <v xml:space="preserve">105500-P.S.R. CALETA HORNOS        </v>
          </cell>
          <cell r="I36">
            <v>69</v>
          </cell>
          <cell r="J36">
            <v>59</v>
          </cell>
          <cell r="K36">
            <v>128</v>
          </cell>
          <cell r="X36" t="str">
            <v xml:space="preserve">105500-P.S.R. CALETA HORNOS        </v>
          </cell>
          <cell r="Y36">
            <v>7</v>
          </cell>
          <cell r="Z36">
            <v>4</v>
          </cell>
          <cell r="AA36">
            <v>11</v>
          </cell>
        </row>
        <row r="37">
          <cell r="H37" t="str">
            <v>105505-P.S.R. LOS CHOROS</v>
          </cell>
          <cell r="I37">
            <v>30</v>
          </cell>
          <cell r="J37">
            <v>56</v>
          </cell>
          <cell r="K37">
            <v>86</v>
          </cell>
          <cell r="X37" t="str">
            <v>105505-P.S.R. LOS CHOROS</v>
          </cell>
          <cell r="Y37">
            <v>10</v>
          </cell>
          <cell r="Z37">
            <v>14</v>
          </cell>
          <cell r="AA37">
            <v>24</v>
          </cell>
        </row>
        <row r="38">
          <cell r="H38" t="str">
            <v>105506-P.S.R. EL TRAPICHE</v>
          </cell>
          <cell r="I38">
            <v>15</v>
          </cell>
          <cell r="J38">
            <v>39</v>
          </cell>
          <cell r="K38">
            <v>54</v>
          </cell>
          <cell r="X38" t="str">
            <v>105506-P.S.R. EL TRAPICHE</v>
          </cell>
          <cell r="Y38">
            <v>3</v>
          </cell>
          <cell r="Z38">
            <v>1</v>
          </cell>
          <cell r="AA38">
            <v>4</v>
          </cell>
        </row>
        <row r="39">
          <cell r="H39" t="str">
            <v>04105-PAIHUANO</v>
          </cell>
          <cell r="I39">
            <v>302</v>
          </cell>
          <cell r="J39">
            <v>333</v>
          </cell>
          <cell r="K39">
            <v>635</v>
          </cell>
          <cell r="X39" t="str">
            <v>04105-PAIHUANO</v>
          </cell>
          <cell r="Y39">
            <v>84</v>
          </cell>
          <cell r="Z39">
            <v>100</v>
          </cell>
          <cell r="AA39">
            <v>184</v>
          </cell>
        </row>
        <row r="40">
          <cell r="H40" t="str">
            <v>105306-CES. PAIHUANO</v>
          </cell>
          <cell r="I40">
            <v>156</v>
          </cell>
          <cell r="J40">
            <v>182</v>
          </cell>
          <cell r="K40">
            <v>338</v>
          </cell>
          <cell r="X40" t="str">
            <v>105306-CES. PAIHUANO</v>
          </cell>
          <cell r="Y40">
            <v>54</v>
          </cell>
          <cell r="Z40">
            <v>58</v>
          </cell>
          <cell r="AA40">
            <v>112</v>
          </cell>
        </row>
        <row r="41">
          <cell r="H41" t="str">
            <v>105475-P.S.R. HORCON</v>
          </cell>
          <cell r="I41">
            <v>45</v>
          </cell>
          <cell r="J41">
            <v>50</v>
          </cell>
          <cell r="K41">
            <v>95</v>
          </cell>
          <cell r="X41" t="str">
            <v>105475-P.S.R. HORCON</v>
          </cell>
          <cell r="Y41"/>
          <cell r="Z41">
            <v>6</v>
          </cell>
          <cell r="AA41">
            <v>6</v>
          </cell>
        </row>
        <row r="42">
          <cell r="H42" t="str">
            <v>105476-P.S.R. MONTE GRANDE</v>
          </cell>
          <cell r="I42">
            <v>38</v>
          </cell>
          <cell r="J42">
            <v>38</v>
          </cell>
          <cell r="K42">
            <v>76</v>
          </cell>
          <cell r="X42" t="str">
            <v>105476-P.S.R. MONTE GRANDE</v>
          </cell>
          <cell r="Y42">
            <v>7</v>
          </cell>
          <cell r="Z42">
            <v>8</v>
          </cell>
          <cell r="AA42">
            <v>15</v>
          </cell>
        </row>
        <row r="43">
          <cell r="H43" t="str">
            <v>105477-P.S.R. PISCO ELQUI</v>
          </cell>
          <cell r="I43">
            <v>63</v>
          </cell>
          <cell r="J43">
            <v>63</v>
          </cell>
          <cell r="K43">
            <v>126</v>
          </cell>
          <cell r="X43" t="str">
            <v>105477-P.S.R. PISCO ELQUI</v>
          </cell>
          <cell r="Y43">
            <v>23</v>
          </cell>
          <cell r="Z43">
            <v>28</v>
          </cell>
          <cell r="AA43">
            <v>51</v>
          </cell>
        </row>
        <row r="44">
          <cell r="H44" t="str">
            <v>04106-VICUÑA</v>
          </cell>
          <cell r="I44">
            <v>1546</v>
          </cell>
          <cell r="J44">
            <v>1477</v>
          </cell>
          <cell r="K44">
            <v>3023</v>
          </cell>
          <cell r="X44" t="str">
            <v>04106-VICUÑA</v>
          </cell>
          <cell r="Y44">
            <v>353</v>
          </cell>
          <cell r="Z44">
            <v>381</v>
          </cell>
          <cell r="AA44">
            <v>734</v>
          </cell>
        </row>
        <row r="45">
          <cell r="H45" t="str">
            <v>105107-HOSPITAL VICUÑA</v>
          </cell>
          <cell r="I45">
            <v>741</v>
          </cell>
          <cell r="J45">
            <v>596</v>
          </cell>
          <cell r="K45">
            <v>1337</v>
          </cell>
          <cell r="X45" t="str">
            <v>105107-HOSPITAL VICUÑA</v>
          </cell>
          <cell r="Y45">
            <v>173</v>
          </cell>
          <cell r="Z45">
            <v>191</v>
          </cell>
          <cell r="AA45">
            <v>364</v>
          </cell>
        </row>
        <row r="46">
          <cell r="H46" t="str">
            <v>105467-P.S.R. DIAGUITAS</v>
          </cell>
          <cell r="I46">
            <v>80</v>
          </cell>
          <cell r="J46">
            <v>115</v>
          </cell>
          <cell r="K46">
            <v>195</v>
          </cell>
          <cell r="X46" t="str">
            <v>105467-P.S.R. DIAGUITAS</v>
          </cell>
          <cell r="Y46">
            <v>15</v>
          </cell>
          <cell r="Z46">
            <v>16</v>
          </cell>
          <cell r="AA46">
            <v>31</v>
          </cell>
        </row>
        <row r="47">
          <cell r="H47" t="str">
            <v>105468-P.S.R. EL MOLLE</v>
          </cell>
          <cell r="I47">
            <v>118</v>
          </cell>
          <cell r="J47">
            <v>55</v>
          </cell>
          <cell r="K47">
            <v>173</v>
          </cell>
          <cell r="X47" t="str">
            <v>105468-P.S.R. EL MOLLE</v>
          </cell>
          <cell r="Y47">
            <v>24</v>
          </cell>
          <cell r="Z47">
            <v>12</v>
          </cell>
          <cell r="AA47">
            <v>36</v>
          </cell>
        </row>
        <row r="48">
          <cell r="H48" t="str">
            <v>105469-P.S.R. EL TAMBO</v>
          </cell>
          <cell r="I48">
            <v>118</v>
          </cell>
          <cell r="J48">
            <v>132</v>
          </cell>
          <cell r="K48">
            <v>250</v>
          </cell>
          <cell r="X48" t="str">
            <v>105469-P.S.R. EL TAMBO</v>
          </cell>
          <cell r="Y48">
            <v>24</v>
          </cell>
          <cell r="Z48">
            <v>23</v>
          </cell>
          <cell r="AA48">
            <v>47</v>
          </cell>
        </row>
        <row r="49">
          <cell r="H49" t="str">
            <v>105470-P.S.R. HUANTA</v>
          </cell>
          <cell r="I49">
            <v>10</v>
          </cell>
          <cell r="J49">
            <v>12</v>
          </cell>
          <cell r="K49">
            <v>22</v>
          </cell>
          <cell r="X49" t="str">
            <v>105470-P.S.R. HUANTA</v>
          </cell>
          <cell r="Y49">
            <v>5</v>
          </cell>
          <cell r="Z49">
            <v>7</v>
          </cell>
          <cell r="AA49">
            <v>12</v>
          </cell>
        </row>
        <row r="50">
          <cell r="H50" t="str">
            <v>105471-P.S.R. PERALILLO</v>
          </cell>
          <cell r="I50">
            <v>102</v>
          </cell>
          <cell r="J50">
            <v>133</v>
          </cell>
          <cell r="K50">
            <v>235</v>
          </cell>
          <cell r="X50" t="str">
            <v>105471-P.S.R. PERALILLO</v>
          </cell>
          <cell r="Y50">
            <v>33</v>
          </cell>
          <cell r="Z50">
            <v>27</v>
          </cell>
          <cell r="AA50">
            <v>60</v>
          </cell>
        </row>
        <row r="51">
          <cell r="H51" t="str">
            <v>105472-P.S.R. RIVADAVIA</v>
          </cell>
          <cell r="I51">
            <v>65</v>
          </cell>
          <cell r="J51">
            <v>77</v>
          </cell>
          <cell r="K51">
            <v>142</v>
          </cell>
          <cell r="X51" t="str">
            <v>105472-P.S.R. RIVADAVIA</v>
          </cell>
          <cell r="Y51">
            <v>20</v>
          </cell>
          <cell r="Z51">
            <v>27</v>
          </cell>
          <cell r="AA51">
            <v>47</v>
          </cell>
        </row>
        <row r="52">
          <cell r="H52" t="str">
            <v>105473-P.S.R. TALCUNA</v>
          </cell>
          <cell r="I52">
            <v>70</v>
          </cell>
          <cell r="J52">
            <v>84</v>
          </cell>
          <cell r="K52">
            <v>154</v>
          </cell>
          <cell r="X52" t="str">
            <v>105473-P.S.R. TALCUNA</v>
          </cell>
          <cell r="Y52">
            <v>12</v>
          </cell>
          <cell r="Z52">
            <v>18</v>
          </cell>
          <cell r="AA52">
            <v>30</v>
          </cell>
        </row>
        <row r="53">
          <cell r="H53" t="str">
            <v>105474-P.S.R. CHAPILCA</v>
          </cell>
          <cell r="I53">
            <v>34</v>
          </cell>
          <cell r="J53">
            <v>38</v>
          </cell>
          <cell r="K53">
            <v>72</v>
          </cell>
          <cell r="X53" t="str">
            <v>105474-P.S.R. CHAPILCA</v>
          </cell>
          <cell r="Y53">
            <v>7</v>
          </cell>
          <cell r="Z53">
            <v>10</v>
          </cell>
          <cell r="AA53">
            <v>17</v>
          </cell>
        </row>
        <row r="54">
          <cell r="H54" t="str">
            <v>105502-P.S.R. CALINGASTA</v>
          </cell>
          <cell r="I54">
            <v>165</v>
          </cell>
          <cell r="J54">
            <v>195</v>
          </cell>
          <cell r="K54">
            <v>360</v>
          </cell>
          <cell r="X54" t="str">
            <v>105502-P.S.R. CALINGASTA</v>
          </cell>
          <cell r="Y54">
            <v>30</v>
          </cell>
          <cell r="Z54">
            <v>40</v>
          </cell>
          <cell r="AA54">
            <v>70</v>
          </cell>
        </row>
        <row r="55">
          <cell r="H55" t="str">
            <v>105509-P.S.R. GUALLIGUAICA</v>
          </cell>
          <cell r="I55">
            <v>43</v>
          </cell>
          <cell r="J55">
            <v>40</v>
          </cell>
          <cell r="K55">
            <v>83</v>
          </cell>
          <cell r="X55" t="str">
            <v>105509-P.S.R. GUALLIGUAICA</v>
          </cell>
          <cell r="Y55">
            <v>10</v>
          </cell>
          <cell r="Z55">
            <v>10</v>
          </cell>
          <cell r="AA55">
            <v>20</v>
          </cell>
        </row>
        <row r="56">
          <cell r="H56" t="str">
            <v>04201-ILLAPEL</v>
          </cell>
          <cell r="I56">
            <v>2050</v>
          </cell>
          <cell r="J56">
            <v>2117</v>
          </cell>
          <cell r="K56">
            <v>4167</v>
          </cell>
          <cell r="X56" t="str">
            <v>04201-ILLAPEL</v>
          </cell>
          <cell r="Y56">
            <v>452</v>
          </cell>
          <cell r="Z56">
            <v>452</v>
          </cell>
          <cell r="AA56">
            <v>904</v>
          </cell>
        </row>
        <row r="57">
          <cell r="H57" t="str">
            <v>105103-HOSPITAL ILLAPEL</v>
          </cell>
          <cell r="I57">
            <v>890</v>
          </cell>
          <cell r="J57">
            <v>1001</v>
          </cell>
          <cell r="K57">
            <v>1891</v>
          </cell>
          <cell r="X57" t="str">
            <v>105103-HOSPITAL ILLAPEL</v>
          </cell>
          <cell r="Y57">
            <v>262</v>
          </cell>
          <cell r="Z57">
            <v>252</v>
          </cell>
          <cell r="AA57">
            <v>514</v>
          </cell>
        </row>
        <row r="58">
          <cell r="H58" t="str">
            <v>105326-CESFAM SAN RAFAEL</v>
          </cell>
          <cell r="I58">
            <v>673</v>
          </cell>
          <cell r="J58">
            <v>554</v>
          </cell>
          <cell r="K58">
            <v>1227</v>
          </cell>
          <cell r="X58" t="str">
            <v>105326-CESFAM SAN RAFAEL</v>
          </cell>
          <cell r="Y58">
            <v>61</v>
          </cell>
          <cell r="Z58">
            <v>61</v>
          </cell>
          <cell r="AA58">
            <v>122</v>
          </cell>
        </row>
        <row r="59">
          <cell r="H59" t="str">
            <v xml:space="preserve">105443-P.S.R. CARCAMO                   </v>
          </cell>
          <cell r="I59">
            <v>96</v>
          </cell>
          <cell r="J59">
            <v>86</v>
          </cell>
          <cell r="K59">
            <v>182</v>
          </cell>
          <cell r="X59" t="str">
            <v xml:space="preserve">105443-P.S.R. CARCAMO                   </v>
          </cell>
          <cell r="Y59">
            <v>29</v>
          </cell>
          <cell r="Z59">
            <v>24</v>
          </cell>
          <cell r="AA59">
            <v>53</v>
          </cell>
        </row>
        <row r="60">
          <cell r="H60" t="str">
            <v>105444-P.S.R. HUINTIL</v>
          </cell>
          <cell r="I60">
            <v>42</v>
          </cell>
          <cell r="J60">
            <v>52</v>
          </cell>
          <cell r="K60">
            <v>94</v>
          </cell>
          <cell r="X60" t="str">
            <v>105444-P.S.R. HUINTIL</v>
          </cell>
          <cell r="Y60">
            <v>13</v>
          </cell>
          <cell r="Z60">
            <v>11</v>
          </cell>
          <cell r="AA60">
            <v>24</v>
          </cell>
        </row>
        <row r="61">
          <cell r="H61" t="str">
            <v>105445-P.S.R. LIMAHUIDA</v>
          </cell>
          <cell r="I61">
            <v>42</v>
          </cell>
          <cell r="J61">
            <v>46</v>
          </cell>
          <cell r="K61">
            <v>88</v>
          </cell>
          <cell r="X61" t="str">
            <v>105445-P.S.R. LIMAHUIDA</v>
          </cell>
          <cell r="Y61">
            <v>17</v>
          </cell>
          <cell r="Z61">
            <v>14</v>
          </cell>
          <cell r="AA61">
            <v>31</v>
          </cell>
        </row>
        <row r="62">
          <cell r="H62" t="str">
            <v>105446-P.S.R. MATANCILLA</v>
          </cell>
          <cell r="I62">
            <v>8</v>
          </cell>
          <cell r="J62">
            <v>11</v>
          </cell>
          <cell r="K62">
            <v>19</v>
          </cell>
          <cell r="X62" t="str">
            <v>105447-P.S.R. PERALILLO</v>
          </cell>
          <cell r="Y62">
            <v>9</v>
          </cell>
          <cell r="Z62">
            <v>7</v>
          </cell>
          <cell r="AA62">
            <v>16</v>
          </cell>
        </row>
        <row r="63">
          <cell r="H63" t="str">
            <v>105447-P.S.R. PERALILLO</v>
          </cell>
          <cell r="I63">
            <v>36</v>
          </cell>
          <cell r="J63">
            <v>33</v>
          </cell>
          <cell r="K63">
            <v>69</v>
          </cell>
          <cell r="X63" t="str">
            <v>105448-P.S.R. SANTA VIRGINIA</v>
          </cell>
          <cell r="Y63">
            <v>12</v>
          </cell>
          <cell r="Z63">
            <v>12</v>
          </cell>
          <cell r="AA63">
            <v>24</v>
          </cell>
        </row>
        <row r="64">
          <cell r="H64" t="str">
            <v>105448-P.S.R. SANTA VIRGINIA</v>
          </cell>
          <cell r="I64">
            <v>48</v>
          </cell>
          <cell r="J64">
            <v>48</v>
          </cell>
          <cell r="K64">
            <v>96</v>
          </cell>
          <cell r="X64" t="str">
            <v>105449-P.S.R. TUNGA NORTE</v>
          </cell>
          <cell r="Y64">
            <v>5</v>
          </cell>
          <cell r="Z64">
            <v>6</v>
          </cell>
          <cell r="AA64">
            <v>11</v>
          </cell>
        </row>
        <row r="65">
          <cell r="H65" t="str">
            <v>105449-P.S.R. TUNGA NORTE</v>
          </cell>
          <cell r="I65">
            <v>10</v>
          </cell>
          <cell r="J65">
            <v>10</v>
          </cell>
          <cell r="K65">
            <v>20</v>
          </cell>
          <cell r="X65" t="str">
            <v>105485-P.S.R. PLAN DE HORNOS</v>
          </cell>
          <cell r="Y65">
            <v>7</v>
          </cell>
          <cell r="Z65">
            <v>14</v>
          </cell>
          <cell r="AA65">
            <v>21</v>
          </cell>
        </row>
        <row r="66">
          <cell r="H66" t="str">
            <v>105485-P.S.R. PLAN DE HORNOS</v>
          </cell>
          <cell r="I66">
            <v>74</v>
          </cell>
          <cell r="J66">
            <v>78</v>
          </cell>
          <cell r="K66">
            <v>152</v>
          </cell>
          <cell r="X66" t="str">
            <v>105486-P.S.R. TUNGA SUR</v>
          </cell>
          <cell r="Y66">
            <v>8</v>
          </cell>
          <cell r="Z66">
            <v>9</v>
          </cell>
          <cell r="AA66">
            <v>17</v>
          </cell>
        </row>
        <row r="67">
          <cell r="H67" t="str">
            <v>105486-P.S.R. TUNGA SUR</v>
          </cell>
          <cell r="I67">
            <v>27</v>
          </cell>
          <cell r="J67">
            <v>33</v>
          </cell>
          <cell r="K67">
            <v>60</v>
          </cell>
          <cell r="X67" t="str">
            <v>105487-P.S.R. CAÑAS UNO</v>
          </cell>
          <cell r="Y67">
            <v>14</v>
          </cell>
          <cell r="Z67">
            <v>23</v>
          </cell>
          <cell r="AA67">
            <v>37</v>
          </cell>
        </row>
        <row r="68">
          <cell r="H68" t="str">
            <v>105487-P.S.R. CAÑAS UNO</v>
          </cell>
          <cell r="I68">
            <v>36</v>
          </cell>
          <cell r="J68">
            <v>94</v>
          </cell>
          <cell r="K68">
            <v>130</v>
          </cell>
          <cell r="X68" t="str">
            <v>105496-P.S.R. PINTACURA SUR</v>
          </cell>
          <cell r="Y68">
            <v>11</v>
          </cell>
          <cell r="Z68">
            <v>15</v>
          </cell>
          <cell r="AA68">
            <v>26</v>
          </cell>
        </row>
        <row r="69">
          <cell r="H69" t="str">
            <v>105496-P.S.R. PINTACURA SUR</v>
          </cell>
          <cell r="I69">
            <v>32</v>
          </cell>
          <cell r="J69">
            <v>34</v>
          </cell>
          <cell r="K69">
            <v>66</v>
          </cell>
          <cell r="X69" t="str">
            <v>105504-P.S.R. SOCAVON</v>
          </cell>
          <cell r="Y69">
            <v>4</v>
          </cell>
          <cell r="Z69">
            <v>4</v>
          </cell>
          <cell r="AA69">
            <v>8</v>
          </cell>
        </row>
        <row r="70">
          <cell r="H70" t="str">
            <v>105504-P.S.R. SOCAVON</v>
          </cell>
          <cell r="I70">
            <v>36</v>
          </cell>
          <cell r="J70">
            <v>37</v>
          </cell>
          <cell r="K70">
            <v>73</v>
          </cell>
          <cell r="X70" t="str">
            <v>04202-CANELA</v>
          </cell>
          <cell r="Y70">
            <v>283</v>
          </cell>
          <cell r="Z70">
            <v>262</v>
          </cell>
          <cell r="AA70">
            <v>545</v>
          </cell>
        </row>
        <row r="71">
          <cell r="H71" t="str">
            <v>04202-CANELA</v>
          </cell>
          <cell r="I71">
            <v>970</v>
          </cell>
          <cell r="J71">
            <v>811</v>
          </cell>
          <cell r="K71">
            <v>1781</v>
          </cell>
          <cell r="X71" t="str">
            <v>105309-CES. RURAL CANELA</v>
          </cell>
          <cell r="Y71">
            <v>126</v>
          </cell>
          <cell r="Z71">
            <v>119</v>
          </cell>
          <cell r="AA71">
            <v>245</v>
          </cell>
        </row>
        <row r="72">
          <cell r="H72" t="str">
            <v>105309-CES. RURAL CANELA</v>
          </cell>
          <cell r="I72">
            <v>449</v>
          </cell>
          <cell r="J72">
            <v>366</v>
          </cell>
          <cell r="K72">
            <v>815</v>
          </cell>
          <cell r="X72" t="str">
            <v xml:space="preserve">105450-P.S.R. MINCHA NORTE            </v>
          </cell>
          <cell r="Y72">
            <v>58</v>
          </cell>
          <cell r="Z72">
            <v>48</v>
          </cell>
          <cell r="AA72">
            <v>106</v>
          </cell>
        </row>
        <row r="73">
          <cell r="H73" t="str">
            <v xml:space="preserve">105450-P.S.R. MINCHA NORTE            </v>
          </cell>
          <cell r="I73">
            <v>200</v>
          </cell>
          <cell r="J73">
            <v>163</v>
          </cell>
          <cell r="K73">
            <v>363</v>
          </cell>
          <cell r="X73" t="str">
            <v>105451-P.S.R. AGUA FRIA</v>
          </cell>
          <cell r="Y73">
            <v>15</v>
          </cell>
          <cell r="Z73">
            <v>14</v>
          </cell>
          <cell r="AA73">
            <v>29</v>
          </cell>
        </row>
        <row r="74">
          <cell r="H74" t="str">
            <v>105451-P.S.R. AGUA FRIA</v>
          </cell>
          <cell r="I74">
            <v>55</v>
          </cell>
          <cell r="J74">
            <v>60</v>
          </cell>
          <cell r="K74">
            <v>115</v>
          </cell>
          <cell r="X74" t="str">
            <v>105482-P.S.R. CANELA ALTA</v>
          </cell>
          <cell r="Y74">
            <v>44</v>
          </cell>
          <cell r="Z74">
            <v>26</v>
          </cell>
          <cell r="AA74">
            <v>70</v>
          </cell>
        </row>
        <row r="75">
          <cell r="H75" t="str">
            <v>105482-P.S.R. CANELA ALTA</v>
          </cell>
          <cell r="I75">
            <v>118</v>
          </cell>
          <cell r="J75">
            <v>77</v>
          </cell>
          <cell r="K75">
            <v>195</v>
          </cell>
          <cell r="X75" t="str">
            <v>105483-P.S.R. LOS RULOS</v>
          </cell>
          <cell r="Y75">
            <v>9</v>
          </cell>
          <cell r="Z75">
            <v>9</v>
          </cell>
          <cell r="AA75">
            <v>18</v>
          </cell>
        </row>
        <row r="76">
          <cell r="H76" t="str">
            <v>105483-P.S.R. LOS RULOS</v>
          </cell>
          <cell r="I76">
            <v>24</v>
          </cell>
          <cell r="J76">
            <v>19</v>
          </cell>
          <cell r="K76">
            <v>43</v>
          </cell>
          <cell r="X76" t="str">
            <v>105484-P.S.R. HUENTELAUQUEN</v>
          </cell>
          <cell r="Y76">
            <v>14</v>
          </cell>
          <cell r="Z76">
            <v>24</v>
          </cell>
          <cell r="AA76">
            <v>38</v>
          </cell>
        </row>
        <row r="77">
          <cell r="H77" t="str">
            <v>105484-P.S.R. HUENTELAUQUEN</v>
          </cell>
          <cell r="I77">
            <v>79</v>
          </cell>
          <cell r="J77">
            <v>70</v>
          </cell>
          <cell r="K77">
            <v>149</v>
          </cell>
          <cell r="X77" t="str">
            <v>105488-P.S.R. ESPIRITU SANTO</v>
          </cell>
          <cell r="Y77">
            <v>6</v>
          </cell>
          <cell r="Z77">
            <v>4</v>
          </cell>
          <cell r="AA77">
            <v>10</v>
          </cell>
        </row>
        <row r="78">
          <cell r="H78" t="str">
            <v>105488-P.S.R. ESPIRITU SANTO</v>
          </cell>
          <cell r="I78">
            <v>15</v>
          </cell>
          <cell r="J78">
            <v>11</v>
          </cell>
          <cell r="K78">
            <v>26</v>
          </cell>
          <cell r="X78" t="str">
            <v>105493-P.S.R. MINCHA SUR</v>
          </cell>
          <cell r="Y78"/>
          <cell r="Z78">
            <v>7</v>
          </cell>
          <cell r="AA78">
            <v>7</v>
          </cell>
        </row>
        <row r="79">
          <cell r="H79" t="str">
            <v>105493-P.S.R. MINCHA SUR</v>
          </cell>
          <cell r="I79">
            <v>11</v>
          </cell>
          <cell r="J79">
            <v>25</v>
          </cell>
          <cell r="K79">
            <v>36</v>
          </cell>
          <cell r="X79" t="str">
            <v>105497-P.S.R. JABONERIA</v>
          </cell>
          <cell r="Y79">
            <v>9</v>
          </cell>
          <cell r="Z79">
            <v>9</v>
          </cell>
          <cell r="AA79">
            <v>18</v>
          </cell>
        </row>
        <row r="80">
          <cell r="H80" t="str">
            <v>105497-P.S.R. JABONERIA</v>
          </cell>
          <cell r="I80">
            <v>12</v>
          </cell>
          <cell r="J80">
            <v>12</v>
          </cell>
          <cell r="K80">
            <v>24</v>
          </cell>
          <cell r="X80" t="str">
            <v>105498-P.S.R. QUEBRADA DE LINARES</v>
          </cell>
          <cell r="Y80">
            <v>2</v>
          </cell>
          <cell r="Z80">
            <v>2</v>
          </cell>
          <cell r="AA80">
            <v>4</v>
          </cell>
        </row>
        <row r="81">
          <cell r="H81" t="str">
            <v>105498-P.S.R. QUEBRADA DE LINARES</v>
          </cell>
          <cell r="I81">
            <v>7</v>
          </cell>
          <cell r="J81">
            <v>8</v>
          </cell>
          <cell r="K81">
            <v>15</v>
          </cell>
          <cell r="X81" t="str">
            <v>04203-LOS VILOS</v>
          </cell>
          <cell r="Y81">
            <v>280</v>
          </cell>
          <cell r="Z81">
            <v>264</v>
          </cell>
          <cell r="AA81">
            <v>544</v>
          </cell>
        </row>
        <row r="82">
          <cell r="H82" t="str">
            <v>04203-LOS VILOS</v>
          </cell>
          <cell r="I82">
            <v>1286</v>
          </cell>
          <cell r="J82">
            <v>1486</v>
          </cell>
          <cell r="K82">
            <v>2772</v>
          </cell>
          <cell r="X82" t="str">
            <v>105108-HOSPITAL LOS VILOS</v>
          </cell>
          <cell r="Y82">
            <v>170</v>
          </cell>
          <cell r="Z82">
            <v>166</v>
          </cell>
          <cell r="AA82">
            <v>336</v>
          </cell>
        </row>
        <row r="83">
          <cell r="H83" t="str">
            <v>105108-HOSPITAL LOS VILOS</v>
          </cell>
          <cell r="I83">
            <v>827</v>
          </cell>
          <cell r="J83">
            <v>952</v>
          </cell>
          <cell r="K83">
            <v>1779</v>
          </cell>
          <cell r="X83" t="str">
            <v xml:space="preserve">105478-P.S.R. CAIMANES                   </v>
          </cell>
          <cell r="Y83">
            <v>36</v>
          </cell>
          <cell r="Z83">
            <v>45</v>
          </cell>
          <cell r="AA83">
            <v>81</v>
          </cell>
        </row>
        <row r="84">
          <cell r="H84" t="str">
            <v xml:space="preserve">105478-P.S.R. CAIMANES                   </v>
          </cell>
          <cell r="I84">
            <v>180</v>
          </cell>
          <cell r="J84">
            <v>220</v>
          </cell>
          <cell r="K84">
            <v>400</v>
          </cell>
          <cell r="X84" t="str">
            <v>105479-P.S.R. GUANGUALI</v>
          </cell>
          <cell r="Y84">
            <v>18</v>
          </cell>
          <cell r="Z84"/>
          <cell r="AA84">
            <v>18</v>
          </cell>
        </row>
        <row r="85">
          <cell r="H85" t="str">
            <v>105479-P.S.R. GUANGUALI</v>
          </cell>
          <cell r="I85">
            <v>73</v>
          </cell>
          <cell r="J85">
            <v>87</v>
          </cell>
          <cell r="K85">
            <v>160</v>
          </cell>
          <cell r="X85" t="str">
            <v>105480-P.S.R. QUILIMARI</v>
          </cell>
          <cell r="Y85">
            <v>36</v>
          </cell>
          <cell r="Z85">
            <v>33</v>
          </cell>
          <cell r="AA85">
            <v>69</v>
          </cell>
        </row>
        <row r="86">
          <cell r="H86" t="str">
            <v>105480-P.S.R. QUILIMARI</v>
          </cell>
          <cell r="I86">
            <v>150</v>
          </cell>
          <cell r="J86">
            <v>159</v>
          </cell>
          <cell r="K86">
            <v>309</v>
          </cell>
          <cell r="X86" t="str">
            <v>105481-P.S.R. TILAMA</v>
          </cell>
          <cell r="Y86">
            <v>4</v>
          </cell>
          <cell r="Z86">
            <v>4</v>
          </cell>
          <cell r="AA86">
            <v>8</v>
          </cell>
        </row>
        <row r="87">
          <cell r="H87" t="str">
            <v>105481-P.S.R. TILAMA</v>
          </cell>
          <cell r="I87">
            <v>27</v>
          </cell>
          <cell r="J87">
            <v>28</v>
          </cell>
          <cell r="K87">
            <v>55</v>
          </cell>
          <cell r="X87" t="str">
            <v>105511-P.S.R. LOS CONDORES</v>
          </cell>
          <cell r="Y87">
            <v>16</v>
          </cell>
          <cell r="Z87">
            <v>16</v>
          </cell>
          <cell r="AA87">
            <v>32</v>
          </cell>
        </row>
        <row r="88">
          <cell r="H88" t="str">
            <v>105511-P.S.R. LOS CONDORES</v>
          </cell>
          <cell r="I88">
            <v>29</v>
          </cell>
          <cell r="J88">
            <v>40</v>
          </cell>
          <cell r="K88">
            <v>69</v>
          </cell>
          <cell r="X88" t="str">
            <v>04204-SALAMANCA</v>
          </cell>
          <cell r="Y88">
            <v>375</v>
          </cell>
          <cell r="Z88">
            <v>383</v>
          </cell>
          <cell r="AA88">
            <v>758</v>
          </cell>
        </row>
        <row r="89">
          <cell r="H89" t="str">
            <v>04204-SALAMANCA</v>
          </cell>
          <cell r="I89">
            <v>1845</v>
          </cell>
          <cell r="J89">
            <v>2033</v>
          </cell>
          <cell r="K89">
            <v>3878</v>
          </cell>
          <cell r="X89" t="str">
            <v>105104-HOSPITAL SALAMANCA</v>
          </cell>
          <cell r="Y89">
            <v>164</v>
          </cell>
          <cell r="Z89">
            <v>151</v>
          </cell>
          <cell r="AA89">
            <v>315</v>
          </cell>
        </row>
        <row r="90">
          <cell r="H90" t="str">
            <v>105104-HOSPITAL SALAMANCA</v>
          </cell>
          <cell r="I90">
            <v>721</v>
          </cell>
          <cell r="J90">
            <v>723</v>
          </cell>
          <cell r="K90">
            <v>1444</v>
          </cell>
          <cell r="X90" t="str">
            <v xml:space="preserve">105452-P.S.R. CUNCUMEN                 </v>
          </cell>
          <cell r="Y90">
            <v>87</v>
          </cell>
          <cell r="Z90">
            <v>103</v>
          </cell>
          <cell r="AA90">
            <v>190</v>
          </cell>
        </row>
        <row r="91">
          <cell r="H91" t="str">
            <v xml:space="preserve">105452-P.S.R. CUNCUMEN                 </v>
          </cell>
          <cell r="I91">
            <v>526</v>
          </cell>
          <cell r="J91">
            <v>599</v>
          </cell>
          <cell r="K91">
            <v>1125</v>
          </cell>
          <cell r="X91" t="str">
            <v>105453-P.S.R. TRANQUILLA</v>
          </cell>
          <cell r="Y91">
            <v>4</v>
          </cell>
          <cell r="Z91">
            <v>8</v>
          </cell>
          <cell r="AA91">
            <v>12</v>
          </cell>
        </row>
        <row r="92">
          <cell r="H92" t="str">
            <v>105453-P.S.R. TRANQUILLA</v>
          </cell>
          <cell r="I92">
            <v>77</v>
          </cell>
          <cell r="J92">
            <v>81</v>
          </cell>
          <cell r="K92">
            <v>158</v>
          </cell>
          <cell r="X92" t="str">
            <v>105454-P.S.R. CUNLAGUA</v>
          </cell>
          <cell r="Y92">
            <v>15</v>
          </cell>
          <cell r="Z92">
            <v>13</v>
          </cell>
          <cell r="AA92">
            <v>28</v>
          </cell>
        </row>
        <row r="93">
          <cell r="H93" t="str">
            <v>105454-P.S.R. CUNLAGUA</v>
          </cell>
          <cell r="I93">
            <v>40</v>
          </cell>
          <cell r="J93">
            <v>46</v>
          </cell>
          <cell r="K93">
            <v>86</v>
          </cell>
          <cell r="X93" t="str">
            <v>105455-P.S.R. CHILLEPIN</v>
          </cell>
          <cell r="Y93">
            <v>13</v>
          </cell>
          <cell r="Z93">
            <v>13</v>
          </cell>
          <cell r="AA93">
            <v>26</v>
          </cell>
        </row>
        <row r="94">
          <cell r="H94" t="str">
            <v>105455-P.S.R. CHILLEPIN</v>
          </cell>
          <cell r="I94">
            <v>39</v>
          </cell>
          <cell r="J94">
            <v>106</v>
          </cell>
          <cell r="K94">
            <v>145</v>
          </cell>
          <cell r="X94" t="str">
            <v>105456-P.S.R. LLIMPO</v>
          </cell>
          <cell r="Y94">
            <v>14</v>
          </cell>
          <cell r="Z94">
            <v>16</v>
          </cell>
          <cell r="AA94">
            <v>30</v>
          </cell>
        </row>
        <row r="95">
          <cell r="H95" t="str">
            <v>105456-P.S.R. LLIMPO</v>
          </cell>
          <cell r="I95">
            <v>79</v>
          </cell>
          <cell r="J95">
            <v>84</v>
          </cell>
          <cell r="K95">
            <v>163</v>
          </cell>
          <cell r="X95" t="str">
            <v>105457-P.S.R. SAN AGUSTIN</v>
          </cell>
          <cell r="Y95">
            <v>18</v>
          </cell>
          <cell r="Z95">
            <v>18</v>
          </cell>
          <cell r="AA95">
            <v>36</v>
          </cell>
        </row>
        <row r="96">
          <cell r="H96" t="str">
            <v>105457-P.S.R. SAN AGUSTIN</v>
          </cell>
          <cell r="I96">
            <v>61</v>
          </cell>
          <cell r="J96">
            <v>66</v>
          </cell>
          <cell r="K96">
            <v>127</v>
          </cell>
          <cell r="X96" t="str">
            <v>105458-P.S.R. TAHUINCO</v>
          </cell>
          <cell r="Y96">
            <v>16</v>
          </cell>
          <cell r="Z96">
            <v>15</v>
          </cell>
          <cell r="AA96">
            <v>31</v>
          </cell>
        </row>
        <row r="97">
          <cell r="H97" t="str">
            <v>105458-P.S.R. TAHUINCO</v>
          </cell>
          <cell r="I97">
            <v>66</v>
          </cell>
          <cell r="J97">
            <v>73</v>
          </cell>
          <cell r="K97">
            <v>139</v>
          </cell>
          <cell r="X97" t="str">
            <v>105491-P.S.R. QUELEN BAJO</v>
          </cell>
          <cell r="Y97">
            <v>9</v>
          </cell>
          <cell r="Z97">
            <v>8</v>
          </cell>
          <cell r="AA97">
            <v>17</v>
          </cell>
        </row>
        <row r="98">
          <cell r="H98" t="str">
            <v>105491-P.S.R. QUELEN BAJO</v>
          </cell>
          <cell r="I98">
            <v>89</v>
          </cell>
          <cell r="J98">
            <v>92</v>
          </cell>
          <cell r="K98">
            <v>181</v>
          </cell>
          <cell r="X98" t="str">
            <v>105492-P.S.R. CAMISA</v>
          </cell>
          <cell r="Y98"/>
          <cell r="Z98">
            <v>5</v>
          </cell>
          <cell r="AA98">
            <v>5</v>
          </cell>
        </row>
        <row r="99">
          <cell r="H99" t="str">
            <v>105492-P.S.R. CAMISA</v>
          </cell>
          <cell r="I99">
            <v>51</v>
          </cell>
          <cell r="J99">
            <v>61</v>
          </cell>
          <cell r="K99">
            <v>112</v>
          </cell>
          <cell r="X99" t="str">
            <v>105501-P.S.R. ARBOLEDA GRANDE</v>
          </cell>
          <cell r="Y99">
            <v>35</v>
          </cell>
          <cell r="Z99">
            <v>33</v>
          </cell>
          <cell r="AA99">
            <v>68</v>
          </cell>
        </row>
        <row r="100">
          <cell r="H100" t="str">
            <v>105501-P.S.R. ARBOLEDA GRANDE</v>
          </cell>
          <cell r="I100">
            <v>96</v>
          </cell>
          <cell r="J100">
            <v>102</v>
          </cell>
          <cell r="K100">
            <v>198</v>
          </cell>
          <cell r="X100" t="str">
            <v>04301-OVALLE</v>
          </cell>
          <cell r="Y100">
            <v>1603</v>
          </cell>
          <cell r="Z100">
            <v>1680</v>
          </cell>
          <cell r="AA100">
            <v>3283</v>
          </cell>
        </row>
        <row r="101">
          <cell r="H101" t="str">
            <v>04301-OVALLE</v>
          </cell>
          <cell r="I101">
            <v>6149</v>
          </cell>
          <cell r="J101">
            <v>6654</v>
          </cell>
          <cell r="K101">
            <v>12803</v>
          </cell>
          <cell r="X101" t="str">
            <v>105315-CES. RURAL C. DE TAMAYA</v>
          </cell>
          <cell r="Y101">
            <v>71</v>
          </cell>
          <cell r="Z101">
            <v>70</v>
          </cell>
          <cell r="AA101">
            <v>141</v>
          </cell>
        </row>
        <row r="102">
          <cell r="H102" t="str">
            <v>105315-CES. RURAL C. DE TAMAYA</v>
          </cell>
          <cell r="I102">
            <v>502</v>
          </cell>
          <cell r="J102">
            <v>572</v>
          </cell>
          <cell r="K102">
            <v>1074</v>
          </cell>
          <cell r="X102" t="str">
            <v>105317-CES. JORGE JORDAN D.</v>
          </cell>
          <cell r="Y102">
            <v>307</v>
          </cell>
          <cell r="Z102">
            <v>313</v>
          </cell>
          <cell r="AA102">
            <v>620</v>
          </cell>
        </row>
        <row r="103">
          <cell r="H103" t="str">
            <v>105317-CES. JORGE JORDAN D.</v>
          </cell>
          <cell r="I103">
            <v>1524</v>
          </cell>
          <cell r="J103">
            <v>1634</v>
          </cell>
          <cell r="K103">
            <v>3158</v>
          </cell>
          <cell r="X103" t="str">
            <v>105322-CES. MARCOS MACUADA</v>
          </cell>
          <cell r="Y103">
            <v>667</v>
          </cell>
          <cell r="Z103">
            <v>699</v>
          </cell>
          <cell r="AA103">
            <v>1366</v>
          </cell>
        </row>
        <row r="104">
          <cell r="H104" t="str">
            <v>105322-CES. MARCOS MACUADA</v>
          </cell>
          <cell r="I104">
            <v>2206</v>
          </cell>
          <cell r="J104">
            <v>2383</v>
          </cell>
          <cell r="K104">
            <v>4589</v>
          </cell>
          <cell r="X104" t="str">
            <v>105324-CES. SOTAQUI</v>
          </cell>
          <cell r="Y104">
            <v>77</v>
          </cell>
          <cell r="Z104">
            <v>91</v>
          </cell>
          <cell r="AA104">
            <v>168</v>
          </cell>
        </row>
        <row r="105">
          <cell r="H105" t="str">
            <v>105324-CES. SOTAQUI</v>
          </cell>
          <cell r="I105">
            <v>316</v>
          </cell>
          <cell r="J105">
            <v>325</v>
          </cell>
          <cell r="K105">
            <v>641</v>
          </cell>
          <cell r="X105" t="str">
            <v>105415-P.S.R. BARRAZA</v>
          </cell>
          <cell r="Y105">
            <v>28</v>
          </cell>
          <cell r="Z105">
            <v>13</v>
          </cell>
          <cell r="AA105">
            <v>41</v>
          </cell>
        </row>
        <row r="106">
          <cell r="H106" t="str">
            <v>105415-P.S.R. BARRAZA</v>
          </cell>
          <cell r="I106">
            <v>96</v>
          </cell>
          <cell r="J106">
            <v>128</v>
          </cell>
          <cell r="K106">
            <v>224</v>
          </cell>
          <cell r="X106" t="str">
            <v xml:space="preserve">105416-P.S.R. CAMARICO                  </v>
          </cell>
          <cell r="Y106">
            <v>24</v>
          </cell>
          <cell r="Z106">
            <v>19</v>
          </cell>
          <cell r="AA106">
            <v>43</v>
          </cell>
        </row>
        <row r="107">
          <cell r="H107" t="str">
            <v xml:space="preserve">105416-P.S.R. CAMARICO                  </v>
          </cell>
          <cell r="I107">
            <v>114</v>
          </cell>
          <cell r="J107">
            <v>106</v>
          </cell>
          <cell r="K107">
            <v>220</v>
          </cell>
          <cell r="X107" t="str">
            <v>105417-P.S.R. ALCONES BAJOS</v>
          </cell>
          <cell r="Y107">
            <v>15</v>
          </cell>
          <cell r="Z107">
            <v>30</v>
          </cell>
          <cell r="AA107">
            <v>45</v>
          </cell>
        </row>
        <row r="108">
          <cell r="H108" t="str">
            <v>105417-P.S.R. ALCONES BAJOS</v>
          </cell>
          <cell r="I108">
            <v>57</v>
          </cell>
          <cell r="J108">
            <v>70</v>
          </cell>
          <cell r="K108">
            <v>127</v>
          </cell>
          <cell r="X108" t="str">
            <v>105419-P.S.R. LAS SOSSAS</v>
          </cell>
          <cell r="Y108">
            <v>11</v>
          </cell>
          <cell r="Z108">
            <v>14</v>
          </cell>
          <cell r="AA108">
            <v>25</v>
          </cell>
        </row>
        <row r="109">
          <cell r="H109" t="str">
            <v>105419-P.S.R. LAS SOSSAS</v>
          </cell>
          <cell r="I109">
            <v>44</v>
          </cell>
          <cell r="J109">
            <v>50</v>
          </cell>
          <cell r="K109">
            <v>94</v>
          </cell>
          <cell r="X109" t="str">
            <v>105420-P.S.R. LIMARI</v>
          </cell>
          <cell r="Y109">
            <v>24</v>
          </cell>
          <cell r="Z109"/>
          <cell r="AA109">
            <v>24</v>
          </cell>
        </row>
        <row r="110">
          <cell r="H110" t="str">
            <v>105420-P.S.R. LIMARI</v>
          </cell>
          <cell r="I110">
            <v>197</v>
          </cell>
          <cell r="J110"/>
          <cell r="K110">
            <v>197</v>
          </cell>
          <cell r="X110" t="str">
            <v>105422-P.S.R. HORNILLOS</v>
          </cell>
          <cell r="Y110">
            <v>10</v>
          </cell>
          <cell r="Z110">
            <v>11</v>
          </cell>
          <cell r="AA110">
            <v>21</v>
          </cell>
        </row>
        <row r="111">
          <cell r="H111" t="str">
            <v>105422-P.S.R. HORNILLOS</v>
          </cell>
          <cell r="I111">
            <v>50</v>
          </cell>
          <cell r="J111">
            <v>53</v>
          </cell>
          <cell r="K111">
            <v>103</v>
          </cell>
          <cell r="X111" t="str">
            <v>105437-P.S.R. CHALINGA</v>
          </cell>
          <cell r="Y111">
            <v>20</v>
          </cell>
          <cell r="Z111">
            <v>28</v>
          </cell>
          <cell r="AA111">
            <v>48</v>
          </cell>
        </row>
        <row r="112">
          <cell r="H112" t="str">
            <v>105437-P.S.R. CHALINGA</v>
          </cell>
          <cell r="I112">
            <v>63</v>
          </cell>
          <cell r="J112">
            <v>67</v>
          </cell>
          <cell r="K112">
            <v>130</v>
          </cell>
          <cell r="X112" t="str">
            <v>105439-P.S.R. CERRO BLANCO</v>
          </cell>
          <cell r="Y112">
            <v>9</v>
          </cell>
          <cell r="Z112">
            <v>12</v>
          </cell>
          <cell r="AA112">
            <v>21</v>
          </cell>
        </row>
        <row r="113">
          <cell r="H113" t="str">
            <v>105439-P.S.R. CERRO BLANCO</v>
          </cell>
          <cell r="I113">
            <v>34</v>
          </cell>
          <cell r="J113">
            <v>34</v>
          </cell>
          <cell r="K113">
            <v>68</v>
          </cell>
          <cell r="X113" t="str">
            <v>105507-P.S.R. HUAMALATA</v>
          </cell>
          <cell r="Y113">
            <v>27</v>
          </cell>
          <cell r="Z113">
            <v>25</v>
          </cell>
          <cell r="AA113">
            <v>52</v>
          </cell>
        </row>
        <row r="114">
          <cell r="H114" t="str">
            <v>105507-P.S.R. HUAMALATA</v>
          </cell>
          <cell r="I114">
            <v>125</v>
          </cell>
          <cell r="J114">
            <v>120</v>
          </cell>
          <cell r="K114">
            <v>245</v>
          </cell>
          <cell r="X114" t="str">
            <v>105510-P.S.R. RECOLETA</v>
          </cell>
          <cell r="Y114">
            <v>25</v>
          </cell>
          <cell r="Z114">
            <v>28</v>
          </cell>
          <cell r="AA114">
            <v>53</v>
          </cell>
        </row>
        <row r="115">
          <cell r="H115" t="str">
            <v>105510-P.S.R. RECOLETA</v>
          </cell>
          <cell r="I115">
            <v>104</v>
          </cell>
          <cell r="J115">
            <v>105</v>
          </cell>
          <cell r="K115">
            <v>209</v>
          </cell>
          <cell r="X115" t="str">
            <v>105722-CECOF SAN JOSE DE LA DEHESA</v>
          </cell>
          <cell r="Y115">
            <v>81</v>
          </cell>
          <cell r="Z115">
            <v>90</v>
          </cell>
          <cell r="AA115">
            <v>171</v>
          </cell>
        </row>
        <row r="116">
          <cell r="H116" t="str">
            <v>105722-CECOF SAN JOSE DE LA DEHESA</v>
          </cell>
          <cell r="I116">
            <v>296</v>
          </cell>
          <cell r="J116">
            <v>368</v>
          </cell>
          <cell r="K116">
            <v>664</v>
          </cell>
          <cell r="X116" t="str">
            <v>105723-CECOF LIMARI</v>
          </cell>
          <cell r="Y116">
            <v>169</v>
          </cell>
          <cell r="Z116">
            <v>151</v>
          </cell>
          <cell r="AA116">
            <v>320</v>
          </cell>
        </row>
        <row r="117">
          <cell r="H117" t="str">
            <v>105723-CECOF LIMARI</v>
          </cell>
          <cell r="I117">
            <v>277</v>
          </cell>
          <cell r="J117">
            <v>312</v>
          </cell>
          <cell r="K117">
            <v>589</v>
          </cell>
          <cell r="X117" t="str">
            <v>200258-CECOF LOS COPIHUES</v>
          </cell>
          <cell r="Y117">
            <v>38</v>
          </cell>
          <cell r="Z117">
            <v>43</v>
          </cell>
          <cell r="AA117">
            <v>81</v>
          </cell>
        </row>
        <row r="118">
          <cell r="H118" t="str">
            <v>200258-CECOF LOS COPIHUES</v>
          </cell>
          <cell r="I118">
            <v>144</v>
          </cell>
          <cell r="J118">
            <v>204</v>
          </cell>
          <cell r="K118">
            <v>348</v>
          </cell>
          <cell r="X118" t="str">
            <v>200367-CECOF COLONIA LIMARÍ</v>
          </cell>
          <cell r="Y118"/>
          <cell r="Z118">
            <v>43</v>
          </cell>
          <cell r="AA118">
            <v>43</v>
          </cell>
        </row>
        <row r="119">
          <cell r="H119" t="str">
            <v>200367-CECOF COLONIA LIMARÍ</v>
          </cell>
          <cell r="I119"/>
          <cell r="J119">
            <v>123</v>
          </cell>
          <cell r="K119">
            <v>123</v>
          </cell>
          <cell r="X119" t="str">
            <v>04302-COMBARBALÁ</v>
          </cell>
          <cell r="Y119">
            <v>188</v>
          </cell>
          <cell r="Z119">
            <v>121</v>
          </cell>
          <cell r="AA119">
            <v>309</v>
          </cell>
        </row>
        <row r="120">
          <cell r="H120" t="str">
            <v>04302-COMBARBALÁ</v>
          </cell>
          <cell r="I120">
            <v>1045</v>
          </cell>
          <cell r="J120">
            <v>688</v>
          </cell>
          <cell r="K120">
            <v>1733</v>
          </cell>
          <cell r="X120" t="str">
            <v>105105-HOSPITAL COMBARBALA</v>
          </cell>
          <cell r="Y120">
            <v>64</v>
          </cell>
          <cell r="Z120">
            <v>31</v>
          </cell>
          <cell r="AA120">
            <v>95</v>
          </cell>
        </row>
        <row r="121">
          <cell r="H121" t="str">
            <v>105105-HOSPITAL COMBARBALA</v>
          </cell>
          <cell r="I121">
            <v>555</v>
          </cell>
          <cell r="J121">
            <v>196</v>
          </cell>
          <cell r="K121">
            <v>751</v>
          </cell>
          <cell r="X121" t="str">
            <v>105433-P.S.R. SAN LORENZO</v>
          </cell>
          <cell r="Y121">
            <v>7</v>
          </cell>
          <cell r="Z121"/>
          <cell r="AA121">
            <v>7</v>
          </cell>
        </row>
        <row r="122">
          <cell r="H122" t="str">
            <v>105433-P.S.R. SAN LORENZO</v>
          </cell>
          <cell r="I122">
            <v>13</v>
          </cell>
          <cell r="J122">
            <v>12</v>
          </cell>
          <cell r="K122">
            <v>25</v>
          </cell>
          <cell r="X122" t="str">
            <v>105434-P.S.R. SAN MARCOS</v>
          </cell>
          <cell r="Y122">
            <v>19</v>
          </cell>
          <cell r="Z122">
            <v>4</v>
          </cell>
          <cell r="AA122">
            <v>23</v>
          </cell>
        </row>
        <row r="123">
          <cell r="H123" t="str">
            <v>105434-P.S.R. SAN MARCOS</v>
          </cell>
          <cell r="I123">
            <v>85</v>
          </cell>
          <cell r="J123">
            <v>85</v>
          </cell>
          <cell r="K123">
            <v>170</v>
          </cell>
          <cell r="X123" t="str">
            <v>105441-P.S.R. MANQUEHUA</v>
          </cell>
          <cell r="Y123">
            <v>32</v>
          </cell>
          <cell r="Z123">
            <v>17</v>
          </cell>
          <cell r="AA123">
            <v>49</v>
          </cell>
        </row>
        <row r="124">
          <cell r="H124" t="str">
            <v>105441-P.S.R. MANQUEHUA</v>
          </cell>
          <cell r="I124">
            <v>57</v>
          </cell>
          <cell r="J124">
            <v>52</v>
          </cell>
          <cell r="K124">
            <v>109</v>
          </cell>
          <cell r="X124" t="str">
            <v xml:space="preserve">105459-P.S.R. BARRANCAS                </v>
          </cell>
          <cell r="Y124">
            <v>8</v>
          </cell>
          <cell r="Z124">
            <v>7</v>
          </cell>
          <cell r="AA124">
            <v>15</v>
          </cell>
        </row>
        <row r="125">
          <cell r="H125" t="str">
            <v xml:space="preserve">105459-P.S.R. BARRANCAS                </v>
          </cell>
          <cell r="I125">
            <v>35</v>
          </cell>
          <cell r="J125">
            <v>50</v>
          </cell>
          <cell r="K125">
            <v>85</v>
          </cell>
          <cell r="X125" t="str">
            <v>105460-P.S.R. COGOTI 18</v>
          </cell>
          <cell r="Y125"/>
          <cell r="Z125">
            <v>10</v>
          </cell>
          <cell r="AA125">
            <v>10</v>
          </cell>
        </row>
        <row r="126">
          <cell r="H126" t="str">
            <v>105460-P.S.R. COGOTI 18</v>
          </cell>
          <cell r="I126">
            <v>37</v>
          </cell>
          <cell r="J126">
            <v>5</v>
          </cell>
          <cell r="K126">
            <v>42</v>
          </cell>
          <cell r="X126" t="str">
            <v>105461-P.S.R. EL HUACHO</v>
          </cell>
          <cell r="Y126">
            <v>10</v>
          </cell>
          <cell r="Z126">
            <v>10</v>
          </cell>
          <cell r="AA126">
            <v>20</v>
          </cell>
        </row>
        <row r="127">
          <cell r="H127" t="str">
            <v>105461-P.S.R. EL HUACHO</v>
          </cell>
          <cell r="I127">
            <v>14</v>
          </cell>
          <cell r="J127">
            <v>18</v>
          </cell>
          <cell r="K127">
            <v>32</v>
          </cell>
          <cell r="X127" t="str">
            <v>105462-P.S.R. EL SAUCE</v>
          </cell>
          <cell r="Y127">
            <v>28</v>
          </cell>
          <cell r="Z127">
            <v>9</v>
          </cell>
          <cell r="AA127">
            <v>37</v>
          </cell>
        </row>
        <row r="128">
          <cell r="H128" t="str">
            <v>105462-P.S.R. EL SAUCE</v>
          </cell>
          <cell r="I128">
            <v>56</v>
          </cell>
          <cell r="J128">
            <v>22</v>
          </cell>
          <cell r="K128">
            <v>78</v>
          </cell>
          <cell r="X128" t="str">
            <v>105463-P.S.R. QUILITAPIA</v>
          </cell>
          <cell r="Y128"/>
          <cell r="Z128">
            <v>5</v>
          </cell>
          <cell r="AA128">
            <v>5</v>
          </cell>
        </row>
        <row r="129">
          <cell r="H129" t="str">
            <v>105463-P.S.R. QUILITAPIA</v>
          </cell>
          <cell r="I129">
            <v>60</v>
          </cell>
          <cell r="J129">
            <v>103</v>
          </cell>
          <cell r="K129">
            <v>163</v>
          </cell>
          <cell r="X129" t="str">
            <v>105464-P.S.R. LA LIGUA</v>
          </cell>
          <cell r="Y129"/>
          <cell r="Z129">
            <v>19</v>
          </cell>
          <cell r="AA129">
            <v>19</v>
          </cell>
        </row>
        <row r="130">
          <cell r="H130" t="str">
            <v>105464-P.S.R. LA LIGUA</v>
          </cell>
          <cell r="I130">
            <v>43</v>
          </cell>
          <cell r="J130">
            <v>46</v>
          </cell>
          <cell r="K130">
            <v>89</v>
          </cell>
          <cell r="X130" t="str">
            <v>105465-P.S.R. RAMADILLA</v>
          </cell>
          <cell r="Y130">
            <v>11</v>
          </cell>
          <cell r="Z130">
            <v>2</v>
          </cell>
          <cell r="AA130">
            <v>13</v>
          </cell>
        </row>
        <row r="131">
          <cell r="H131" t="str">
            <v>105465-P.S.R. RAMADILLA</v>
          </cell>
          <cell r="I131">
            <v>21</v>
          </cell>
          <cell r="J131">
            <v>24</v>
          </cell>
          <cell r="K131">
            <v>45</v>
          </cell>
          <cell r="X131" t="str">
            <v>105466-P.S.R. VALLE HERMOSO</v>
          </cell>
          <cell r="Y131">
            <v>5</v>
          </cell>
          <cell r="Z131"/>
          <cell r="AA131">
            <v>5</v>
          </cell>
        </row>
        <row r="132">
          <cell r="H132" t="str">
            <v>105466-P.S.R. VALLE HERMOSO</v>
          </cell>
          <cell r="I132">
            <v>45</v>
          </cell>
          <cell r="J132">
            <v>42</v>
          </cell>
          <cell r="K132">
            <v>87</v>
          </cell>
          <cell r="X132" t="str">
            <v>105490-P.S.R. EL DURAZNO</v>
          </cell>
          <cell r="Y132">
            <v>4</v>
          </cell>
          <cell r="Z132">
            <v>7</v>
          </cell>
          <cell r="AA132">
            <v>11</v>
          </cell>
        </row>
        <row r="133">
          <cell r="H133" t="str">
            <v>105490-P.S.R. EL DURAZNO</v>
          </cell>
          <cell r="I133">
            <v>24</v>
          </cell>
          <cell r="J133">
            <v>33</v>
          </cell>
          <cell r="K133">
            <v>57</v>
          </cell>
          <cell r="X133" t="str">
            <v>04304-MONTE PATRIA</v>
          </cell>
          <cell r="Y133">
            <v>471</v>
          </cell>
          <cell r="Z133">
            <v>474</v>
          </cell>
          <cell r="AA133">
            <v>945</v>
          </cell>
        </row>
        <row r="134">
          <cell r="H134" t="str">
            <v>04304-MONTE PATRIA</v>
          </cell>
          <cell r="I134">
            <v>1857</v>
          </cell>
          <cell r="J134">
            <v>2025</v>
          </cell>
          <cell r="K134">
            <v>3882</v>
          </cell>
          <cell r="X134" t="str">
            <v>105307-CES. RURAL MONTE PATRIA</v>
          </cell>
          <cell r="Y134">
            <v>161</v>
          </cell>
          <cell r="Z134">
            <v>158</v>
          </cell>
          <cell r="AA134">
            <v>319</v>
          </cell>
        </row>
        <row r="135">
          <cell r="H135" t="str">
            <v>105307-CES. RURAL MONTE PATRIA</v>
          </cell>
          <cell r="I135">
            <v>433</v>
          </cell>
          <cell r="J135">
            <v>529</v>
          </cell>
          <cell r="K135">
            <v>962</v>
          </cell>
          <cell r="X135" t="str">
            <v>105311-CES. RURAL CHAÑARAL ALTO</v>
          </cell>
          <cell r="Y135">
            <v>63</v>
          </cell>
          <cell r="Z135">
            <v>52</v>
          </cell>
          <cell r="AA135">
            <v>115</v>
          </cell>
        </row>
        <row r="136">
          <cell r="H136" t="str">
            <v>105311-CES. RURAL CHAÑARAL ALTO</v>
          </cell>
          <cell r="I136">
            <v>231</v>
          </cell>
          <cell r="J136">
            <v>197</v>
          </cell>
          <cell r="K136">
            <v>428</v>
          </cell>
          <cell r="X136" t="str">
            <v>105312-CES. RURAL CAREN</v>
          </cell>
          <cell r="Y136">
            <v>51</v>
          </cell>
          <cell r="Z136">
            <v>62</v>
          </cell>
          <cell r="AA136">
            <v>113</v>
          </cell>
        </row>
        <row r="137">
          <cell r="H137" t="str">
            <v>105312-CES. RURAL CAREN</v>
          </cell>
          <cell r="I137">
            <v>213</v>
          </cell>
          <cell r="J137">
            <v>224</v>
          </cell>
          <cell r="K137">
            <v>437</v>
          </cell>
          <cell r="X137" t="str">
            <v>105318-CES. RURAL EL PALQUI</v>
          </cell>
          <cell r="Y137">
            <v>56</v>
          </cell>
          <cell r="Z137">
            <v>55</v>
          </cell>
          <cell r="AA137">
            <v>111</v>
          </cell>
        </row>
        <row r="138">
          <cell r="H138" t="str">
            <v>105318-CES. RURAL EL PALQUI</v>
          </cell>
          <cell r="I138">
            <v>562</v>
          </cell>
          <cell r="J138">
            <v>557</v>
          </cell>
          <cell r="K138">
            <v>1119</v>
          </cell>
          <cell r="X138" t="str">
            <v>105425-P.S.R. CHILECITO</v>
          </cell>
          <cell r="Y138">
            <v>19</v>
          </cell>
          <cell r="Z138">
            <v>22</v>
          </cell>
          <cell r="AA138">
            <v>41</v>
          </cell>
        </row>
        <row r="139">
          <cell r="H139" t="str">
            <v>105425-P.S.R. CHILECITO</v>
          </cell>
          <cell r="I139">
            <v>27</v>
          </cell>
          <cell r="J139">
            <v>59</v>
          </cell>
          <cell r="K139">
            <v>86</v>
          </cell>
          <cell r="X139" t="str">
            <v>105427-P.S.R. HACIENDA VALDIVIA</v>
          </cell>
          <cell r="Y139">
            <v>19</v>
          </cell>
          <cell r="Z139">
            <v>20</v>
          </cell>
          <cell r="AA139">
            <v>39</v>
          </cell>
        </row>
        <row r="140">
          <cell r="H140" t="str">
            <v>105427-P.S.R. HACIENDA VALDIVIA</v>
          </cell>
          <cell r="I140">
            <v>64</v>
          </cell>
          <cell r="J140">
            <v>68</v>
          </cell>
          <cell r="K140">
            <v>132</v>
          </cell>
          <cell r="X140" t="str">
            <v>105428-P.S.R. HUATULAME</v>
          </cell>
          <cell r="Y140">
            <v>15</v>
          </cell>
          <cell r="Z140">
            <v>15</v>
          </cell>
          <cell r="AA140">
            <v>30</v>
          </cell>
        </row>
        <row r="141">
          <cell r="H141" t="str">
            <v>105428-P.S.R. HUATULAME</v>
          </cell>
          <cell r="I141">
            <v>46</v>
          </cell>
          <cell r="J141">
            <v>49</v>
          </cell>
          <cell r="K141">
            <v>95</v>
          </cell>
          <cell r="X141" t="str">
            <v>105430-P.S.R. MIALQUI</v>
          </cell>
          <cell r="Y141">
            <v>6</v>
          </cell>
          <cell r="Z141">
            <v>1</v>
          </cell>
          <cell r="AA141">
            <v>7</v>
          </cell>
        </row>
        <row r="142">
          <cell r="H142" t="str">
            <v>105430-P.S.R. MIALQUI</v>
          </cell>
          <cell r="I142">
            <v>22</v>
          </cell>
          <cell r="J142">
            <v>42</v>
          </cell>
          <cell r="K142">
            <v>64</v>
          </cell>
          <cell r="X142" t="str">
            <v>105431-P.S.R. PEDREGAL</v>
          </cell>
          <cell r="Y142">
            <v>12</v>
          </cell>
          <cell r="Z142">
            <v>15</v>
          </cell>
          <cell r="AA142">
            <v>27</v>
          </cell>
        </row>
        <row r="143">
          <cell r="H143" t="str">
            <v>105431-P.S.R. PEDREGAL</v>
          </cell>
          <cell r="I143">
            <v>69</v>
          </cell>
          <cell r="J143">
            <v>73</v>
          </cell>
          <cell r="K143">
            <v>142</v>
          </cell>
          <cell r="X143" t="str">
            <v>105432-P.S.R. RAPEL</v>
          </cell>
          <cell r="Y143">
            <v>26</v>
          </cell>
          <cell r="Z143">
            <v>21</v>
          </cell>
          <cell r="AA143">
            <v>47</v>
          </cell>
        </row>
        <row r="144">
          <cell r="H144" t="str">
            <v>105432-P.S.R. RAPEL</v>
          </cell>
          <cell r="I144">
            <v>74</v>
          </cell>
          <cell r="J144">
            <v>99</v>
          </cell>
          <cell r="K144">
            <v>173</v>
          </cell>
          <cell r="X144" t="str">
            <v>105435-P.S.R. TULAHUEN</v>
          </cell>
          <cell r="Y144">
            <v>26</v>
          </cell>
          <cell r="Z144">
            <v>32</v>
          </cell>
          <cell r="AA144">
            <v>58</v>
          </cell>
        </row>
        <row r="145">
          <cell r="H145" t="str">
            <v>105435-P.S.R. TULAHUEN</v>
          </cell>
          <cell r="I145">
            <v>53</v>
          </cell>
          <cell r="J145">
            <v>71</v>
          </cell>
          <cell r="K145">
            <v>124</v>
          </cell>
          <cell r="X145" t="str">
            <v>105436-P.S.R. EL MAITEN</v>
          </cell>
          <cell r="Y145">
            <v>5</v>
          </cell>
          <cell r="Z145">
            <v>7</v>
          </cell>
          <cell r="AA145">
            <v>12</v>
          </cell>
        </row>
        <row r="146">
          <cell r="H146" t="str">
            <v>105436-P.S.R. EL MAITEN</v>
          </cell>
          <cell r="I146">
            <v>38</v>
          </cell>
          <cell r="J146">
            <v>36</v>
          </cell>
          <cell r="K146">
            <v>74</v>
          </cell>
          <cell r="X146" t="str">
            <v>105489-P.S.R. RAMADAS DE TULAHUEN</v>
          </cell>
          <cell r="Y146">
            <v>12</v>
          </cell>
          <cell r="Z146">
            <v>14</v>
          </cell>
          <cell r="AA146">
            <v>26</v>
          </cell>
        </row>
        <row r="147">
          <cell r="H147" t="str">
            <v>105489-P.S.R. RAMADAS DE TULAHUEN</v>
          </cell>
          <cell r="I147">
            <v>25</v>
          </cell>
          <cell r="J147">
            <v>21</v>
          </cell>
          <cell r="K147">
            <v>46</v>
          </cell>
          <cell r="X147" t="str">
            <v>04304-PUNITAQUI</v>
          </cell>
          <cell r="Y147">
            <v>266</v>
          </cell>
          <cell r="Z147">
            <v>242</v>
          </cell>
          <cell r="AA147">
            <v>508</v>
          </cell>
        </row>
        <row r="148">
          <cell r="H148" t="str">
            <v>04304-PUNITAQUI</v>
          </cell>
          <cell r="I148">
            <v>699</v>
          </cell>
          <cell r="J148">
            <v>808</v>
          </cell>
          <cell r="K148">
            <v>1507</v>
          </cell>
          <cell r="X148" t="str">
            <v>105308-CES. RURAL PUNITAQUI</v>
          </cell>
          <cell r="Y148">
            <v>209</v>
          </cell>
          <cell r="Z148">
            <v>193</v>
          </cell>
          <cell r="AA148">
            <v>402</v>
          </cell>
        </row>
        <row r="149">
          <cell r="H149" t="str">
            <v>105308-CES. RURAL PUNITAQUI</v>
          </cell>
          <cell r="I149">
            <v>570</v>
          </cell>
          <cell r="J149">
            <v>681</v>
          </cell>
          <cell r="K149">
            <v>1251</v>
          </cell>
          <cell r="X149" t="str">
            <v>105440-P.S.R. DIVISADERO</v>
          </cell>
          <cell r="Y149">
            <v>49</v>
          </cell>
          <cell r="Z149">
            <v>45</v>
          </cell>
          <cell r="AA149">
            <v>94</v>
          </cell>
        </row>
        <row r="150">
          <cell r="H150" t="str">
            <v>105440-P.S.R. DIVISADERO</v>
          </cell>
          <cell r="I150">
            <v>112</v>
          </cell>
          <cell r="J150">
            <v>114</v>
          </cell>
          <cell r="K150">
            <v>226</v>
          </cell>
          <cell r="X150" t="str">
            <v>105442-P.S.R. SAN PEDRO DE QUILES</v>
          </cell>
          <cell r="Y150">
            <v>6</v>
          </cell>
          <cell r="Z150">
            <v>4</v>
          </cell>
          <cell r="AA150">
            <v>10</v>
          </cell>
        </row>
        <row r="151">
          <cell r="H151" t="str">
            <v>105442-P.S.R. SAN PEDRO DE QUILES</v>
          </cell>
          <cell r="I151">
            <v>8</v>
          </cell>
          <cell r="J151">
            <v>6</v>
          </cell>
          <cell r="K151">
            <v>14</v>
          </cell>
          <cell r="X151" t="str">
            <v xml:space="preserve">105508-P.S.R. EL PARRAL DE QUILES  </v>
          </cell>
          <cell r="Y151">
            <v>2</v>
          </cell>
          <cell r="Z151"/>
          <cell r="AA151">
            <v>2</v>
          </cell>
        </row>
        <row r="152">
          <cell r="H152" t="str">
            <v xml:space="preserve">105508-P.S.R. EL PARRAL DE QUILES  </v>
          </cell>
          <cell r="I152">
            <v>9</v>
          </cell>
          <cell r="J152">
            <v>7</v>
          </cell>
          <cell r="K152">
            <v>16</v>
          </cell>
          <cell r="X152" t="str">
            <v>04305-RIO HURTADO</v>
          </cell>
          <cell r="Y152">
            <v>48</v>
          </cell>
          <cell r="Z152">
            <v>100</v>
          </cell>
          <cell r="AA152">
            <v>148</v>
          </cell>
        </row>
        <row r="153">
          <cell r="H153" t="str">
            <v>04305-RIO HURTADO</v>
          </cell>
          <cell r="I153">
            <v>473</v>
          </cell>
          <cell r="J153">
            <v>476</v>
          </cell>
          <cell r="K153">
            <v>949</v>
          </cell>
          <cell r="X153" t="str">
            <v>105310-CES. RURAL PICHASCA</v>
          </cell>
          <cell r="Y153"/>
          <cell r="Z153">
            <v>34</v>
          </cell>
          <cell r="AA153">
            <v>34</v>
          </cell>
        </row>
        <row r="154">
          <cell r="H154" t="str">
            <v>105310-CES. RURAL PICHASCA</v>
          </cell>
          <cell r="I154">
            <v>188</v>
          </cell>
          <cell r="J154">
            <v>212</v>
          </cell>
          <cell r="K154">
            <v>400</v>
          </cell>
          <cell r="X154" t="str">
            <v>105409-P.S.R. EL CHAÑAR</v>
          </cell>
          <cell r="Y154">
            <v>2</v>
          </cell>
          <cell r="Z154">
            <v>6</v>
          </cell>
          <cell r="AA154">
            <v>8</v>
          </cell>
        </row>
        <row r="155">
          <cell r="H155" t="str">
            <v>105409-P.S.R. EL CHAÑAR</v>
          </cell>
          <cell r="I155">
            <v>21</v>
          </cell>
          <cell r="J155">
            <v>23</v>
          </cell>
          <cell r="K155">
            <v>44</v>
          </cell>
          <cell r="X155" t="str">
            <v>105410-P.S.R. HURTADO</v>
          </cell>
          <cell r="Y155">
            <v>12</v>
          </cell>
          <cell r="Z155">
            <v>7</v>
          </cell>
          <cell r="AA155">
            <v>19</v>
          </cell>
        </row>
        <row r="156">
          <cell r="H156" t="str">
            <v>105410-P.S.R. HURTADO</v>
          </cell>
          <cell r="I156">
            <v>47</v>
          </cell>
          <cell r="J156">
            <v>42</v>
          </cell>
          <cell r="K156">
            <v>89</v>
          </cell>
          <cell r="X156" t="str">
            <v>105411-P.S.R. LAS BREAS</v>
          </cell>
          <cell r="Y156">
            <v>5</v>
          </cell>
          <cell r="Z156">
            <v>5</v>
          </cell>
          <cell r="AA156">
            <v>10</v>
          </cell>
        </row>
        <row r="157">
          <cell r="H157" t="str">
            <v>105411-P.S.R. LAS BREAS</v>
          </cell>
          <cell r="I157">
            <v>25</v>
          </cell>
          <cell r="J157">
            <v>25</v>
          </cell>
          <cell r="K157">
            <v>50</v>
          </cell>
          <cell r="X157" t="str">
            <v>105413-P.S.R. SAMO ALTO</v>
          </cell>
          <cell r="Y157"/>
          <cell r="Z157">
            <v>20</v>
          </cell>
          <cell r="AA157">
            <v>20</v>
          </cell>
        </row>
        <row r="158">
          <cell r="H158" t="str">
            <v>105413-P.S.R. SAMO ALTO</v>
          </cell>
          <cell r="I158">
            <v>88</v>
          </cell>
          <cell r="J158">
            <v>84</v>
          </cell>
          <cell r="K158">
            <v>172</v>
          </cell>
          <cell r="X158" t="str">
            <v>105414-P.S.R. SERON</v>
          </cell>
          <cell r="Y158">
            <v>19</v>
          </cell>
          <cell r="Z158">
            <v>17</v>
          </cell>
          <cell r="AA158">
            <v>36</v>
          </cell>
        </row>
        <row r="159">
          <cell r="H159" t="str">
            <v>105414-P.S.R. SERON</v>
          </cell>
          <cell r="I159">
            <v>68</v>
          </cell>
          <cell r="J159">
            <v>57</v>
          </cell>
          <cell r="K159">
            <v>125</v>
          </cell>
          <cell r="X159" t="str">
            <v>105503-P.S.R. TABAQUEROS</v>
          </cell>
          <cell r="Y159">
            <v>10</v>
          </cell>
          <cell r="Z159">
            <v>11</v>
          </cell>
          <cell r="AA159">
            <v>21</v>
          </cell>
        </row>
        <row r="160">
          <cell r="H160" t="str">
            <v>105503-P.S.R. TABAQUEROS</v>
          </cell>
          <cell r="I160">
            <v>36</v>
          </cell>
          <cell r="J160">
            <v>33</v>
          </cell>
          <cell r="K160">
            <v>69</v>
          </cell>
          <cell r="X160" t="str">
            <v>Total general</v>
          </cell>
          <cell r="Y160">
            <v>8269</v>
          </cell>
          <cell r="Z160">
            <v>8614</v>
          </cell>
          <cell r="AA160">
            <v>16883</v>
          </cell>
        </row>
        <row r="161">
          <cell r="H161" t="str">
            <v>Total general</v>
          </cell>
          <cell r="I161">
            <v>39441</v>
          </cell>
          <cell r="J161">
            <v>40362</v>
          </cell>
          <cell r="K161">
            <v>79803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15</v>
          </cell>
          <cell r="J5">
            <v>17</v>
          </cell>
          <cell r="K5">
            <v>45</v>
          </cell>
          <cell r="L5">
            <v>19</v>
          </cell>
          <cell r="M5">
            <v>69</v>
          </cell>
          <cell r="N5">
            <v>152</v>
          </cell>
          <cell r="O5">
            <v>124</v>
          </cell>
          <cell r="P5">
            <v>87</v>
          </cell>
          <cell r="Q5">
            <v>166</v>
          </cell>
          <cell r="R5">
            <v>100</v>
          </cell>
          <cell r="S5">
            <v>291</v>
          </cell>
          <cell r="T5">
            <v>69</v>
          </cell>
          <cell r="U5">
            <v>1154</v>
          </cell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/>
          <cell r="N6">
            <v>16</v>
          </cell>
          <cell r="O6">
            <v>6</v>
          </cell>
          <cell r="P6">
            <v>6</v>
          </cell>
          <cell r="Q6">
            <v>28</v>
          </cell>
          <cell r="R6">
            <v>13</v>
          </cell>
          <cell r="S6">
            <v>209</v>
          </cell>
          <cell r="T6">
            <v>19</v>
          </cell>
          <cell r="U6">
            <v>298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  <cell r="N7">
            <v>35</v>
          </cell>
          <cell r="O7">
            <v>19</v>
          </cell>
          <cell r="P7">
            <v>15</v>
          </cell>
          <cell r="Q7">
            <v>14</v>
          </cell>
          <cell r="R7">
            <v>10</v>
          </cell>
          <cell r="S7">
            <v>15</v>
          </cell>
          <cell r="T7"/>
          <cell r="U7">
            <v>108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25</v>
          </cell>
          <cell r="P8">
            <v>17</v>
          </cell>
          <cell r="Q8">
            <v>29</v>
          </cell>
          <cell r="R8">
            <v>37</v>
          </cell>
          <cell r="S8">
            <v>22</v>
          </cell>
          <cell r="T8">
            <v>15</v>
          </cell>
          <cell r="U8">
            <v>235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14</v>
          </cell>
          <cell r="P9">
            <v>13</v>
          </cell>
          <cell r="Q9">
            <v>11</v>
          </cell>
          <cell r="R9">
            <v>9</v>
          </cell>
          <cell r="S9">
            <v>12</v>
          </cell>
          <cell r="T9">
            <v>10</v>
          </cell>
          <cell r="U9">
            <v>121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23</v>
          </cell>
          <cell r="P10">
            <v>16</v>
          </cell>
          <cell r="Q10">
            <v>30</v>
          </cell>
          <cell r="R10">
            <v>0</v>
          </cell>
          <cell r="S10">
            <v>16</v>
          </cell>
          <cell r="T10">
            <v>0</v>
          </cell>
          <cell r="U10">
            <v>159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27</v>
          </cell>
          <cell r="P11">
            <v>13</v>
          </cell>
          <cell r="Q11">
            <v>12</v>
          </cell>
          <cell r="R11">
            <v>25</v>
          </cell>
          <cell r="S11">
            <v>17</v>
          </cell>
          <cell r="T11">
            <v>14</v>
          </cell>
          <cell r="U11">
            <v>130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3</v>
          </cell>
          <cell r="N12">
            <v>14</v>
          </cell>
          <cell r="O12">
            <v>6</v>
          </cell>
          <cell r="P12">
            <v>3</v>
          </cell>
          <cell r="Q12">
            <v>0</v>
          </cell>
          <cell r="R12">
            <v>4</v>
          </cell>
          <cell r="S12">
            <v>0</v>
          </cell>
          <cell r="T12">
            <v>2</v>
          </cell>
          <cell r="U12">
            <v>33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  <cell r="N13">
            <v>1</v>
          </cell>
          <cell r="O13"/>
          <cell r="P13">
            <v>2</v>
          </cell>
          <cell r="Q13"/>
          <cell r="R13">
            <v>1</v>
          </cell>
          <cell r="S13"/>
          <cell r="T13"/>
          <cell r="U13">
            <v>4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/>
          <cell r="Q14">
            <v>1</v>
          </cell>
          <cell r="R14">
            <v>1</v>
          </cell>
          <cell r="S14"/>
          <cell r="T14"/>
          <cell r="U14">
            <v>4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/>
          <cell r="N15"/>
          <cell r="O15"/>
          <cell r="P15">
            <v>1</v>
          </cell>
          <cell r="Q15"/>
          <cell r="R15"/>
          <cell r="S15"/>
          <cell r="T15">
            <v>1</v>
          </cell>
          <cell r="U15">
            <v>2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/>
          <cell r="N16">
            <v>6</v>
          </cell>
          <cell r="O16">
            <v>3</v>
          </cell>
          <cell r="P16">
            <v>1</v>
          </cell>
          <cell r="Q16">
            <v>41</v>
          </cell>
          <cell r="R16"/>
          <cell r="S16"/>
          <cell r="T16"/>
          <cell r="U16">
            <v>52</v>
          </cell>
        </row>
        <row r="17">
          <cell r="H17" t="str">
            <v>200402-CECOF ARCOS DE PINAMAR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/>
          <cell r="S17"/>
          <cell r="T17">
            <v>8</v>
          </cell>
          <cell r="U17">
            <v>8</v>
          </cell>
        </row>
        <row r="18">
          <cell r="H18" t="str">
            <v>04102-COQUIMBO</v>
          </cell>
          <cell r="I18">
            <v>7</v>
          </cell>
          <cell r="J18">
            <v>14</v>
          </cell>
          <cell r="K18">
            <v>14</v>
          </cell>
          <cell r="L18">
            <v>14</v>
          </cell>
          <cell r="M18">
            <v>7</v>
          </cell>
          <cell r="N18">
            <v>34</v>
          </cell>
          <cell r="O18">
            <v>31</v>
          </cell>
          <cell r="P18">
            <v>24</v>
          </cell>
          <cell r="Q18">
            <v>44</v>
          </cell>
          <cell r="R18">
            <v>30</v>
          </cell>
          <cell r="S18">
            <v>26</v>
          </cell>
          <cell r="T18">
            <v>15</v>
          </cell>
          <cell r="U18">
            <v>260</v>
          </cell>
        </row>
        <row r="19">
          <cell r="H19" t="str">
            <v>105303-CES. SAN JUAN</v>
          </cell>
          <cell r="I19"/>
          <cell r="J19"/>
          <cell r="K19"/>
          <cell r="L19">
            <v>2</v>
          </cell>
          <cell r="M19"/>
          <cell r="N19">
            <v>10</v>
          </cell>
          <cell r="O19">
            <v>10</v>
          </cell>
          <cell r="P19">
            <v>4</v>
          </cell>
          <cell r="Q19">
            <v>20</v>
          </cell>
          <cell r="R19">
            <v>13</v>
          </cell>
          <cell r="S19">
            <v>15</v>
          </cell>
          <cell r="T19">
            <v>1</v>
          </cell>
          <cell r="U19">
            <v>75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M20"/>
          <cell r="N20"/>
          <cell r="O20">
            <v>10</v>
          </cell>
          <cell r="P20">
            <v>9</v>
          </cell>
          <cell r="Q20">
            <v>10</v>
          </cell>
          <cell r="R20">
            <v>8</v>
          </cell>
          <cell r="S20">
            <v>3</v>
          </cell>
          <cell r="T20">
            <v>1</v>
          </cell>
          <cell r="U20">
            <v>61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1</v>
          </cell>
          <cell r="U21">
            <v>3</v>
          </cell>
        </row>
        <row r="22">
          <cell r="H22" t="str">
            <v>105321-CES. RURAL  TONGOY</v>
          </cell>
          <cell r="I22"/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8</v>
          </cell>
          <cell r="P22">
            <v>8</v>
          </cell>
          <cell r="Q22">
            <v>7</v>
          </cell>
          <cell r="R22">
            <v>1</v>
          </cell>
          <cell r="S22">
            <v>2</v>
          </cell>
          <cell r="T22">
            <v>8</v>
          </cell>
          <cell r="U22">
            <v>71</v>
          </cell>
        </row>
        <row r="23">
          <cell r="H23" t="str">
            <v>105323-CES. DR. SERGIO AGUILAR</v>
          </cell>
          <cell r="I23"/>
          <cell r="J23"/>
          <cell r="K23"/>
          <cell r="L23"/>
          <cell r="M23"/>
          <cell r="N23">
            <v>3</v>
          </cell>
          <cell r="O23">
            <v>0</v>
          </cell>
          <cell r="P23">
            <v>1</v>
          </cell>
          <cell r="Q23">
            <v>1</v>
          </cell>
          <cell r="R23">
            <v>0</v>
          </cell>
          <cell r="S23">
            <v>1</v>
          </cell>
          <cell r="T23">
            <v>0</v>
          </cell>
          <cell r="U23">
            <v>6</v>
          </cell>
        </row>
        <row r="24">
          <cell r="H24" t="str">
            <v>105405-P.S.R. GUANAQUEROS</v>
          </cell>
          <cell r="I24">
            <v>0</v>
          </cell>
          <cell r="J24"/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2</v>
          </cell>
          <cell r="P24">
            <v>2</v>
          </cell>
          <cell r="Q24">
            <v>1</v>
          </cell>
          <cell r="R24">
            <v>2</v>
          </cell>
          <cell r="S24">
            <v>1</v>
          </cell>
          <cell r="T24">
            <v>4</v>
          </cell>
          <cell r="U24">
            <v>18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0</v>
          </cell>
          <cell r="N25">
            <v>0</v>
          </cell>
          <cell r="O25"/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/>
          <cell r="U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/>
          <cell r="O26"/>
          <cell r="P26">
            <v>0</v>
          </cell>
          <cell r="Q26"/>
          <cell r="R26">
            <v>0</v>
          </cell>
          <cell r="S26">
            <v>0</v>
          </cell>
          <cell r="T26"/>
          <cell r="U26">
            <v>0</v>
          </cell>
        </row>
        <row r="27">
          <cell r="H27" t="str">
            <v>200273-CECOF PUNTA MIRA</v>
          </cell>
          <cell r="I27"/>
          <cell r="J27"/>
          <cell r="K27"/>
          <cell r="L27">
            <v>0</v>
          </cell>
          <cell r="M27"/>
          <cell r="N27">
            <v>10</v>
          </cell>
          <cell r="O27">
            <v>1</v>
          </cell>
          <cell r="P27">
            <v>0</v>
          </cell>
          <cell r="Q27">
            <v>5</v>
          </cell>
          <cell r="R27">
            <v>6</v>
          </cell>
          <cell r="S27">
            <v>4</v>
          </cell>
          <cell r="T27">
            <v>0</v>
          </cell>
          <cell r="U27">
            <v>26</v>
          </cell>
        </row>
        <row r="28">
          <cell r="H28" t="str">
            <v>04103-ANDACOLLO</v>
          </cell>
          <cell r="I28"/>
          <cell r="J28">
            <v>7</v>
          </cell>
          <cell r="K28">
            <v>4</v>
          </cell>
          <cell r="L28">
            <v>4</v>
          </cell>
          <cell r="M28">
            <v>7</v>
          </cell>
          <cell r="N28">
            <v>8</v>
          </cell>
          <cell r="O28">
            <v>4</v>
          </cell>
          <cell r="P28">
            <v>22</v>
          </cell>
          <cell r="Q28">
            <v>0</v>
          </cell>
          <cell r="R28">
            <v>1</v>
          </cell>
          <cell r="S28">
            <v>8</v>
          </cell>
          <cell r="T28">
            <v>1</v>
          </cell>
          <cell r="U28">
            <v>66</v>
          </cell>
        </row>
        <row r="29">
          <cell r="H29" t="str">
            <v>105106-HOSPITAL ANDACOLLO</v>
          </cell>
          <cell r="I29"/>
          <cell r="J29">
            <v>7</v>
          </cell>
          <cell r="K29">
            <v>4</v>
          </cell>
          <cell r="L29">
            <v>4</v>
          </cell>
          <cell r="M29">
            <v>7</v>
          </cell>
          <cell r="N29">
            <v>8</v>
          </cell>
          <cell r="O29">
            <v>4</v>
          </cell>
          <cell r="P29">
            <v>22</v>
          </cell>
          <cell r="Q29">
            <v>0</v>
          </cell>
          <cell r="R29">
            <v>1</v>
          </cell>
          <cell r="S29">
            <v>8</v>
          </cell>
          <cell r="T29">
            <v>1</v>
          </cell>
          <cell r="U29">
            <v>66</v>
          </cell>
        </row>
        <row r="30">
          <cell r="H30" t="str">
            <v>04104-LA HIGUERA</v>
          </cell>
          <cell r="I30">
            <v>5</v>
          </cell>
          <cell r="J30">
            <v>1</v>
          </cell>
          <cell r="K30">
            <v>3</v>
          </cell>
          <cell r="L30">
            <v>2</v>
          </cell>
          <cell r="M30">
            <v>29</v>
          </cell>
          <cell r="N30">
            <v>4</v>
          </cell>
          <cell r="O30">
            <v>0</v>
          </cell>
          <cell r="P30">
            <v>0</v>
          </cell>
          <cell r="Q30">
            <v>3</v>
          </cell>
          <cell r="R30">
            <v>23</v>
          </cell>
          <cell r="S30">
            <v>1</v>
          </cell>
          <cell r="T30">
            <v>1</v>
          </cell>
          <cell r="U30">
            <v>72</v>
          </cell>
        </row>
        <row r="31">
          <cell r="H31" t="str">
            <v>105314-CES. LA HIGUERA</v>
          </cell>
          <cell r="I31">
            <v>1</v>
          </cell>
          <cell r="J31"/>
          <cell r="K31">
            <v>1</v>
          </cell>
          <cell r="L31">
            <v>0</v>
          </cell>
          <cell r="M31">
            <v>10</v>
          </cell>
          <cell r="N31">
            <v>0</v>
          </cell>
          <cell r="O31">
            <v>0</v>
          </cell>
          <cell r="P31">
            <v>0</v>
          </cell>
          <cell r="Q31">
            <v>3</v>
          </cell>
          <cell r="R31">
            <v>9</v>
          </cell>
          <cell r="S31">
            <v>0</v>
          </cell>
          <cell r="T31">
            <v>0</v>
          </cell>
          <cell r="U31">
            <v>24</v>
          </cell>
        </row>
        <row r="32">
          <cell r="H32" t="str">
            <v xml:space="preserve">105500-P.S.R. CALETA HORNOS        </v>
          </cell>
          <cell r="I32">
            <v>4</v>
          </cell>
          <cell r="J32">
            <v>1</v>
          </cell>
          <cell r="K32">
            <v>0</v>
          </cell>
          <cell r="L32">
            <v>1</v>
          </cell>
          <cell r="M32">
            <v>6</v>
          </cell>
          <cell r="N32">
            <v>2</v>
          </cell>
          <cell r="O32">
            <v>0</v>
          </cell>
          <cell r="P32">
            <v>0</v>
          </cell>
          <cell r="Q32">
            <v>0</v>
          </cell>
          <cell r="R32">
            <v>10</v>
          </cell>
          <cell r="S32">
            <v>1</v>
          </cell>
          <cell r="T32">
            <v>1</v>
          </cell>
          <cell r="U32">
            <v>26</v>
          </cell>
        </row>
        <row r="33">
          <cell r="H33" t="str">
            <v>105505-P.S.R. LOS CHOROS</v>
          </cell>
          <cell r="I33">
            <v>0</v>
          </cell>
          <cell r="J33"/>
          <cell r="K33">
            <v>1</v>
          </cell>
          <cell r="L33">
            <v>0</v>
          </cell>
          <cell r="M33">
            <v>9</v>
          </cell>
          <cell r="N33">
            <v>0</v>
          </cell>
          <cell r="O33">
            <v>0</v>
          </cell>
          <cell r="P33"/>
          <cell r="Q33"/>
          <cell r="R33">
            <v>0</v>
          </cell>
          <cell r="S33"/>
          <cell r="T33"/>
          <cell r="U33">
            <v>10</v>
          </cell>
        </row>
        <row r="34">
          <cell r="H34" t="str">
            <v>105506-P.S.R. EL TRAPICHE</v>
          </cell>
          <cell r="I34">
            <v>0</v>
          </cell>
          <cell r="J34"/>
          <cell r="K34">
            <v>1</v>
          </cell>
          <cell r="L34">
            <v>1</v>
          </cell>
          <cell r="M34">
            <v>4</v>
          </cell>
          <cell r="N34">
            <v>2</v>
          </cell>
          <cell r="O34"/>
          <cell r="P34"/>
          <cell r="Q34"/>
          <cell r="R34">
            <v>4</v>
          </cell>
          <cell r="S34">
            <v>0</v>
          </cell>
          <cell r="T34">
            <v>0</v>
          </cell>
          <cell r="U34">
            <v>12</v>
          </cell>
        </row>
        <row r="35">
          <cell r="H35" t="str">
            <v>04105-PAIHUANO</v>
          </cell>
          <cell r="I35">
            <v>0</v>
          </cell>
          <cell r="J35">
            <v>0</v>
          </cell>
          <cell r="K35">
            <v>1</v>
          </cell>
          <cell r="L35">
            <v>1</v>
          </cell>
          <cell r="M35">
            <v>2</v>
          </cell>
          <cell r="N35">
            <v>3</v>
          </cell>
          <cell r="O35">
            <v>1</v>
          </cell>
          <cell r="P35">
            <v>3</v>
          </cell>
          <cell r="Q35">
            <v>0</v>
          </cell>
          <cell r="R35">
            <v>4</v>
          </cell>
          <cell r="S35">
            <v>2</v>
          </cell>
          <cell r="T35">
            <v>0</v>
          </cell>
          <cell r="U35">
            <v>17</v>
          </cell>
        </row>
        <row r="36">
          <cell r="H36" t="str">
            <v>105306-CES. PAIHUANO</v>
          </cell>
          <cell r="I36">
            <v>0</v>
          </cell>
          <cell r="J36">
            <v>0</v>
          </cell>
          <cell r="K36">
            <v>1</v>
          </cell>
          <cell r="L36">
            <v>1</v>
          </cell>
          <cell r="M36">
            <v>2</v>
          </cell>
          <cell r="N36">
            <v>3</v>
          </cell>
          <cell r="O36"/>
          <cell r="P36">
            <v>1</v>
          </cell>
          <cell r="Q36">
            <v>0</v>
          </cell>
          <cell r="R36">
            <v>0</v>
          </cell>
          <cell r="S36">
            <v>1</v>
          </cell>
          <cell r="T36">
            <v>0</v>
          </cell>
          <cell r="U36">
            <v>9</v>
          </cell>
        </row>
        <row r="37">
          <cell r="H37" t="str">
            <v>105475-P.S.R. HORCON</v>
          </cell>
          <cell r="I37"/>
          <cell r="J37"/>
          <cell r="K37"/>
          <cell r="L37">
            <v>0</v>
          </cell>
          <cell r="M37"/>
          <cell r="N37">
            <v>0</v>
          </cell>
          <cell r="O37">
            <v>0</v>
          </cell>
          <cell r="P37">
            <v>0</v>
          </cell>
          <cell r="Q37"/>
          <cell r="R37"/>
          <cell r="S37">
            <v>1</v>
          </cell>
          <cell r="T37">
            <v>0</v>
          </cell>
          <cell r="U37">
            <v>1</v>
          </cell>
        </row>
        <row r="38">
          <cell r="H38" t="str">
            <v>105476-P.S.R. MONTE GRANDE</v>
          </cell>
          <cell r="I38">
            <v>0</v>
          </cell>
          <cell r="J38"/>
          <cell r="K38">
            <v>0</v>
          </cell>
          <cell r="L38">
            <v>0</v>
          </cell>
          <cell r="M38"/>
          <cell r="N38">
            <v>0</v>
          </cell>
          <cell r="O38">
            <v>1</v>
          </cell>
          <cell r="P38">
            <v>1</v>
          </cell>
          <cell r="Q38">
            <v>0</v>
          </cell>
          <cell r="R38">
            <v>1</v>
          </cell>
          <cell r="S38"/>
          <cell r="T38"/>
          <cell r="U38">
            <v>3</v>
          </cell>
        </row>
        <row r="39">
          <cell r="H39" t="str">
            <v>105477-P.S.R. PISCO ELQUI</v>
          </cell>
          <cell r="I39"/>
          <cell r="J39"/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/>
          <cell r="P39">
            <v>1</v>
          </cell>
          <cell r="Q39"/>
          <cell r="R39">
            <v>3</v>
          </cell>
          <cell r="S39"/>
          <cell r="T39"/>
          <cell r="U39">
            <v>4</v>
          </cell>
        </row>
        <row r="40">
          <cell r="H40" t="str">
            <v>04106-VICUÑA</v>
          </cell>
          <cell r="I40">
            <v>14</v>
          </cell>
          <cell r="J40">
            <v>13</v>
          </cell>
          <cell r="K40">
            <v>3</v>
          </cell>
          <cell r="L40">
            <v>4</v>
          </cell>
          <cell r="M40">
            <v>6</v>
          </cell>
          <cell r="N40">
            <v>6</v>
          </cell>
          <cell r="O40">
            <v>13</v>
          </cell>
          <cell r="P40">
            <v>16</v>
          </cell>
          <cell r="Q40">
            <v>11</v>
          </cell>
          <cell r="R40">
            <v>22</v>
          </cell>
          <cell r="S40">
            <v>18</v>
          </cell>
          <cell r="T40">
            <v>26</v>
          </cell>
          <cell r="U40">
            <v>152</v>
          </cell>
        </row>
        <row r="41">
          <cell r="H41" t="str">
            <v>105107-HOSPITAL VICUÑA</v>
          </cell>
          <cell r="I41">
            <v>9</v>
          </cell>
          <cell r="J41">
            <v>6</v>
          </cell>
          <cell r="K41">
            <v>3</v>
          </cell>
          <cell r="L41">
            <v>4</v>
          </cell>
          <cell r="M41">
            <v>6</v>
          </cell>
          <cell r="N41">
            <v>5</v>
          </cell>
          <cell r="O41">
            <v>9</v>
          </cell>
          <cell r="P41">
            <v>9</v>
          </cell>
          <cell r="Q41">
            <v>7</v>
          </cell>
          <cell r="R41">
            <v>17</v>
          </cell>
          <cell r="S41">
            <v>18</v>
          </cell>
          <cell r="T41">
            <v>19</v>
          </cell>
          <cell r="U41">
            <v>112</v>
          </cell>
        </row>
        <row r="42">
          <cell r="H42" t="str">
            <v>105467-P.S.R. DIAGUITAS</v>
          </cell>
          <cell r="I42">
            <v>4</v>
          </cell>
          <cell r="J42">
            <v>5</v>
          </cell>
          <cell r="K42"/>
          <cell r="L42"/>
          <cell r="M42"/>
          <cell r="N42"/>
          <cell r="O42"/>
          <cell r="P42">
            <v>4</v>
          </cell>
          <cell r="Q42">
            <v>2</v>
          </cell>
          <cell r="R42">
            <v>4</v>
          </cell>
          <cell r="S42">
            <v>0</v>
          </cell>
          <cell r="T42"/>
          <cell r="U42">
            <v>19</v>
          </cell>
        </row>
        <row r="43">
          <cell r="H43" t="str">
            <v>105469-P.S.R. EL TAMBO</v>
          </cell>
          <cell r="I43">
            <v>1</v>
          </cell>
          <cell r="J43">
            <v>2</v>
          </cell>
          <cell r="K43"/>
          <cell r="L43"/>
          <cell r="M43"/>
          <cell r="N43">
            <v>1</v>
          </cell>
          <cell r="O43">
            <v>2</v>
          </cell>
          <cell r="P43">
            <v>3</v>
          </cell>
          <cell r="Q43">
            <v>2</v>
          </cell>
          <cell r="R43">
            <v>1</v>
          </cell>
          <cell r="S43">
            <v>0</v>
          </cell>
          <cell r="T43">
            <v>7</v>
          </cell>
          <cell r="U43">
            <v>19</v>
          </cell>
        </row>
        <row r="44">
          <cell r="H44" t="str">
            <v>105502-P.S.R. CALINGASTA</v>
          </cell>
          <cell r="I44"/>
          <cell r="J44"/>
          <cell r="K44">
            <v>0</v>
          </cell>
          <cell r="L44"/>
          <cell r="M44"/>
          <cell r="N44"/>
          <cell r="O44">
            <v>2</v>
          </cell>
          <cell r="P44"/>
          <cell r="Q44"/>
          <cell r="R44"/>
          <cell r="S44"/>
          <cell r="T44"/>
          <cell r="U44">
            <v>2</v>
          </cell>
        </row>
        <row r="45">
          <cell r="H45" t="str">
            <v>04201-ILLAPEL</v>
          </cell>
          <cell r="I45">
            <v>8</v>
          </cell>
          <cell r="J45">
            <v>10</v>
          </cell>
          <cell r="K45">
            <v>8</v>
          </cell>
          <cell r="L45">
            <v>50</v>
          </cell>
          <cell r="M45">
            <v>25</v>
          </cell>
          <cell r="N45">
            <v>64</v>
          </cell>
          <cell r="O45">
            <v>30</v>
          </cell>
          <cell r="P45">
            <v>138</v>
          </cell>
          <cell r="Q45">
            <v>9</v>
          </cell>
          <cell r="R45">
            <v>9</v>
          </cell>
          <cell r="S45">
            <v>9</v>
          </cell>
          <cell r="T45">
            <v>27</v>
          </cell>
          <cell r="U45">
            <v>387</v>
          </cell>
        </row>
        <row r="46">
          <cell r="H46" t="str">
            <v>105103-HOSPITAL ILLAPEL</v>
          </cell>
          <cell r="I46">
            <v>7</v>
          </cell>
          <cell r="J46">
            <v>6</v>
          </cell>
          <cell r="K46">
            <v>8</v>
          </cell>
          <cell r="L46">
            <v>2</v>
          </cell>
          <cell r="M46">
            <v>3</v>
          </cell>
          <cell r="N46">
            <v>3</v>
          </cell>
          <cell r="O46">
            <v>5</v>
          </cell>
          <cell r="P46">
            <v>2</v>
          </cell>
          <cell r="Q46">
            <v>7</v>
          </cell>
          <cell r="R46">
            <v>4</v>
          </cell>
          <cell r="S46">
            <v>2</v>
          </cell>
          <cell r="T46">
            <v>4</v>
          </cell>
          <cell r="U46">
            <v>53</v>
          </cell>
        </row>
        <row r="47">
          <cell r="H47" t="str">
            <v>105326-CESFAM SAN RAFAEL</v>
          </cell>
          <cell r="I47">
            <v>1</v>
          </cell>
          <cell r="J47">
            <v>2</v>
          </cell>
          <cell r="K47">
            <v>0</v>
          </cell>
          <cell r="L47">
            <v>44</v>
          </cell>
          <cell r="M47">
            <v>19</v>
          </cell>
          <cell r="N47">
            <v>20</v>
          </cell>
          <cell r="O47">
            <v>20</v>
          </cell>
          <cell r="P47">
            <v>11</v>
          </cell>
          <cell r="Q47">
            <v>1</v>
          </cell>
          <cell r="R47">
            <v>5</v>
          </cell>
          <cell r="S47">
            <v>6</v>
          </cell>
          <cell r="T47">
            <v>22</v>
          </cell>
          <cell r="U47">
            <v>151</v>
          </cell>
        </row>
        <row r="48">
          <cell r="H48" t="str">
            <v xml:space="preserve">105443-P.S.R. CARCAMO                   </v>
          </cell>
          <cell r="I48"/>
          <cell r="J48">
            <v>0</v>
          </cell>
          <cell r="K48"/>
          <cell r="L48">
            <v>0</v>
          </cell>
          <cell r="M48"/>
          <cell r="N48">
            <v>0</v>
          </cell>
          <cell r="O48"/>
          <cell r="P48">
            <v>0</v>
          </cell>
          <cell r="Q48"/>
          <cell r="R48"/>
          <cell r="S48"/>
          <cell r="T48"/>
          <cell r="U48">
            <v>0</v>
          </cell>
        </row>
        <row r="49">
          <cell r="H49" t="str">
            <v>105444-P.S.R. HUINTIL</v>
          </cell>
          <cell r="I49"/>
          <cell r="J49"/>
          <cell r="K49"/>
          <cell r="L49"/>
          <cell r="M49">
            <v>0</v>
          </cell>
          <cell r="N49"/>
          <cell r="O49">
            <v>4</v>
          </cell>
          <cell r="P49"/>
          <cell r="Q49"/>
          <cell r="R49"/>
          <cell r="S49"/>
          <cell r="T49"/>
          <cell r="U49">
            <v>4</v>
          </cell>
        </row>
        <row r="50">
          <cell r="H50" t="str">
            <v>105445-P.S.R. LIMAHUIDA</v>
          </cell>
          <cell r="I50"/>
          <cell r="J50">
            <v>0</v>
          </cell>
          <cell r="K50"/>
          <cell r="L50"/>
          <cell r="M50">
            <v>1</v>
          </cell>
          <cell r="N50">
            <v>2</v>
          </cell>
          <cell r="O50"/>
          <cell r="P50">
            <v>0</v>
          </cell>
          <cell r="Q50"/>
          <cell r="R50"/>
          <cell r="S50"/>
          <cell r="T50"/>
          <cell r="U50">
            <v>3</v>
          </cell>
        </row>
        <row r="51">
          <cell r="H51" t="str">
            <v>105446-P.S.R. MATANCILLA</v>
          </cell>
          <cell r="I51"/>
          <cell r="J51"/>
          <cell r="K51"/>
          <cell r="L51"/>
          <cell r="M51"/>
          <cell r="N51"/>
          <cell r="O51"/>
          <cell r="P51">
            <v>1</v>
          </cell>
          <cell r="Q51"/>
          <cell r="R51"/>
          <cell r="S51"/>
          <cell r="T51"/>
          <cell r="U51">
            <v>1</v>
          </cell>
        </row>
        <row r="52">
          <cell r="H52" t="str">
            <v>105447-P.S.R. PERALILLO</v>
          </cell>
          <cell r="I52"/>
          <cell r="J52"/>
          <cell r="K52"/>
          <cell r="L52"/>
          <cell r="M52">
            <v>0</v>
          </cell>
          <cell r="N52">
            <v>0</v>
          </cell>
          <cell r="O52"/>
          <cell r="P52">
            <v>1</v>
          </cell>
          <cell r="Q52"/>
          <cell r="R52">
            <v>0</v>
          </cell>
          <cell r="S52">
            <v>0</v>
          </cell>
          <cell r="T52"/>
          <cell r="U52">
            <v>1</v>
          </cell>
        </row>
        <row r="53">
          <cell r="H53" t="str">
            <v>105448-P.S.R. SANTA VIRGINIA</v>
          </cell>
          <cell r="I53"/>
          <cell r="J53"/>
          <cell r="K53"/>
          <cell r="L53"/>
          <cell r="M53"/>
          <cell r="N53"/>
          <cell r="O53">
            <v>1</v>
          </cell>
          <cell r="P53"/>
          <cell r="Q53"/>
          <cell r="R53"/>
          <cell r="S53"/>
          <cell r="T53"/>
          <cell r="U53">
            <v>1</v>
          </cell>
        </row>
        <row r="54">
          <cell r="H54" t="str">
            <v>105485-P.S.R. PLAN DE HORNOS</v>
          </cell>
          <cell r="I54"/>
          <cell r="J54"/>
          <cell r="K54"/>
          <cell r="L54"/>
          <cell r="M54">
            <v>0</v>
          </cell>
          <cell r="N54">
            <v>36</v>
          </cell>
          <cell r="O54"/>
          <cell r="P54">
            <v>122</v>
          </cell>
          <cell r="Q54"/>
          <cell r="R54"/>
          <cell r="S54">
            <v>0</v>
          </cell>
          <cell r="T54">
            <v>0</v>
          </cell>
          <cell r="U54">
            <v>158</v>
          </cell>
        </row>
        <row r="55">
          <cell r="H55" t="str">
            <v>105487-P.S.R. CAÑAS UNO</v>
          </cell>
          <cell r="I55"/>
          <cell r="J55">
            <v>2</v>
          </cell>
          <cell r="K55"/>
          <cell r="L55">
            <v>4</v>
          </cell>
          <cell r="M55">
            <v>2</v>
          </cell>
          <cell r="N55">
            <v>3</v>
          </cell>
          <cell r="O55"/>
          <cell r="P55">
            <v>1</v>
          </cell>
          <cell r="Q55">
            <v>1</v>
          </cell>
          <cell r="R55"/>
          <cell r="S55"/>
          <cell r="T55">
            <v>1</v>
          </cell>
          <cell r="U55">
            <v>14</v>
          </cell>
        </row>
        <row r="56">
          <cell r="H56" t="str">
            <v>105496-P.S.R. PINTACURA SUR</v>
          </cell>
          <cell r="I56"/>
          <cell r="J56"/>
          <cell r="K56"/>
          <cell r="L56"/>
          <cell r="M56">
            <v>0</v>
          </cell>
          <cell r="N56"/>
          <cell r="O56"/>
          <cell r="P56"/>
          <cell r="Q56"/>
          <cell r="R56"/>
          <cell r="S56">
            <v>1</v>
          </cell>
          <cell r="T56"/>
          <cell r="U56">
            <v>1</v>
          </cell>
        </row>
        <row r="57">
          <cell r="H57" t="str">
            <v>105504-P.S.R. SOCAVON</v>
          </cell>
          <cell r="I57"/>
          <cell r="J57"/>
          <cell r="K57"/>
          <cell r="L57"/>
          <cell r="M57">
            <v>0</v>
          </cell>
          <cell r="N57"/>
          <cell r="O57"/>
          <cell r="P57"/>
          <cell r="Q57"/>
          <cell r="R57">
            <v>0</v>
          </cell>
          <cell r="S57"/>
          <cell r="T57"/>
          <cell r="U57">
            <v>0</v>
          </cell>
        </row>
        <row r="58">
          <cell r="H58" t="str">
            <v>04202-CANELA</v>
          </cell>
          <cell r="I58">
            <v>0</v>
          </cell>
          <cell r="J58">
            <v>0</v>
          </cell>
          <cell r="K58">
            <v>0</v>
          </cell>
          <cell r="L58">
            <v>3</v>
          </cell>
          <cell r="M58">
            <v>21</v>
          </cell>
          <cell r="N58">
            <v>7</v>
          </cell>
          <cell r="O58">
            <v>11</v>
          </cell>
          <cell r="P58">
            <v>5</v>
          </cell>
          <cell r="Q58">
            <v>18</v>
          </cell>
          <cell r="R58">
            <v>8</v>
          </cell>
          <cell r="S58">
            <v>1</v>
          </cell>
          <cell r="T58">
            <v>1</v>
          </cell>
          <cell r="U58">
            <v>75</v>
          </cell>
        </row>
        <row r="59">
          <cell r="H59" t="str">
            <v>105309-CES. RURAL CANELA</v>
          </cell>
          <cell r="I59">
            <v>0</v>
          </cell>
          <cell r="J59">
            <v>0</v>
          </cell>
          <cell r="K59">
            <v>0</v>
          </cell>
          <cell r="L59">
            <v>3</v>
          </cell>
          <cell r="M59">
            <v>9</v>
          </cell>
          <cell r="N59">
            <v>5</v>
          </cell>
          <cell r="O59">
            <v>7</v>
          </cell>
          <cell r="P59">
            <v>4</v>
          </cell>
          <cell r="Q59">
            <v>11</v>
          </cell>
          <cell r="R59">
            <v>2</v>
          </cell>
          <cell r="S59">
            <v>1</v>
          </cell>
          <cell r="T59">
            <v>1</v>
          </cell>
          <cell r="U59">
            <v>43</v>
          </cell>
        </row>
        <row r="60">
          <cell r="H60" t="str">
            <v xml:space="preserve">105450-P.S.R. MINCHA NORTE            </v>
          </cell>
          <cell r="I60">
            <v>0</v>
          </cell>
          <cell r="J60">
            <v>0</v>
          </cell>
          <cell r="K60"/>
          <cell r="L60">
            <v>0</v>
          </cell>
          <cell r="M60">
            <v>2</v>
          </cell>
          <cell r="N60">
            <v>1</v>
          </cell>
          <cell r="O60">
            <v>1</v>
          </cell>
          <cell r="P60">
            <v>1</v>
          </cell>
          <cell r="Q60">
            <v>5</v>
          </cell>
          <cell r="R60">
            <v>0</v>
          </cell>
          <cell r="S60">
            <v>0</v>
          </cell>
          <cell r="T60">
            <v>0</v>
          </cell>
          <cell r="U60">
            <v>10</v>
          </cell>
        </row>
        <row r="61">
          <cell r="H61" t="str">
            <v>105451-P.S.R. AGUA FRIA</v>
          </cell>
          <cell r="I61"/>
          <cell r="J61"/>
          <cell r="K61"/>
          <cell r="L61"/>
          <cell r="M61"/>
          <cell r="N61"/>
          <cell r="O61">
            <v>2</v>
          </cell>
          <cell r="P61"/>
          <cell r="Q61">
            <v>0</v>
          </cell>
          <cell r="R61">
            <v>1</v>
          </cell>
          <cell r="S61">
            <v>0</v>
          </cell>
          <cell r="T61"/>
          <cell r="U61">
            <v>3</v>
          </cell>
        </row>
        <row r="62">
          <cell r="H62" t="str">
            <v>105482-P.S.R. CANELA ALTA</v>
          </cell>
          <cell r="I62"/>
          <cell r="J62"/>
          <cell r="K62"/>
          <cell r="L62"/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/>
          <cell r="T62"/>
          <cell r="U62">
            <v>0</v>
          </cell>
        </row>
        <row r="63">
          <cell r="H63" t="str">
            <v>105483-P.S.R. LOS RULOS</v>
          </cell>
          <cell r="I63">
            <v>0</v>
          </cell>
          <cell r="J63"/>
          <cell r="K63"/>
          <cell r="L63"/>
          <cell r="M63">
            <v>4</v>
          </cell>
          <cell r="N63">
            <v>0</v>
          </cell>
          <cell r="O63"/>
          <cell r="P63">
            <v>0</v>
          </cell>
          <cell r="Q63"/>
          <cell r="R63"/>
          <cell r="S63"/>
          <cell r="T63"/>
          <cell r="U63">
            <v>4</v>
          </cell>
        </row>
        <row r="64">
          <cell r="H64" t="str">
            <v>105484-P.S.R. HUENTELAUQUEN</v>
          </cell>
          <cell r="I64"/>
          <cell r="J64"/>
          <cell r="K64"/>
          <cell r="L64"/>
          <cell r="M64">
            <v>6</v>
          </cell>
          <cell r="N64">
            <v>1</v>
          </cell>
          <cell r="O64">
            <v>1</v>
          </cell>
          <cell r="P64"/>
          <cell r="Q64">
            <v>2</v>
          </cell>
          <cell r="R64">
            <v>5</v>
          </cell>
          <cell r="S64"/>
          <cell r="T64"/>
          <cell r="U64">
            <v>15</v>
          </cell>
        </row>
        <row r="65">
          <cell r="H65" t="str">
            <v>105498-P.S.R. QUEBRADA DE LINARES</v>
          </cell>
          <cell r="I65"/>
          <cell r="J65">
            <v>0</v>
          </cell>
          <cell r="K65"/>
          <cell r="L65"/>
          <cell r="M65"/>
          <cell r="N65"/>
          <cell r="O65"/>
          <cell r="P65"/>
          <cell r="Q65"/>
          <cell r="R65"/>
          <cell r="S65"/>
          <cell r="T65"/>
          <cell r="U65">
            <v>0</v>
          </cell>
        </row>
        <row r="66">
          <cell r="H66" t="str">
            <v>04203-LOS VILOS</v>
          </cell>
          <cell r="I66">
            <v>7</v>
          </cell>
          <cell r="J66">
            <v>4</v>
          </cell>
          <cell r="K66">
            <v>10</v>
          </cell>
          <cell r="L66">
            <v>42</v>
          </cell>
          <cell r="M66">
            <v>18</v>
          </cell>
          <cell r="N66">
            <v>61</v>
          </cell>
          <cell r="O66">
            <v>28</v>
          </cell>
          <cell r="P66">
            <v>16</v>
          </cell>
          <cell r="Q66">
            <v>9</v>
          </cell>
          <cell r="R66">
            <v>45</v>
          </cell>
          <cell r="S66">
            <v>16</v>
          </cell>
          <cell r="T66">
            <v>36</v>
          </cell>
          <cell r="U66">
            <v>292</v>
          </cell>
        </row>
        <row r="67">
          <cell r="H67" t="str">
            <v>105108-HOSPITAL LOS VILOS</v>
          </cell>
          <cell r="I67">
            <v>0</v>
          </cell>
          <cell r="J67">
            <v>0</v>
          </cell>
          <cell r="K67">
            <v>0</v>
          </cell>
          <cell r="L67">
            <v>2</v>
          </cell>
          <cell r="M67">
            <v>1</v>
          </cell>
          <cell r="N67">
            <v>27</v>
          </cell>
          <cell r="O67">
            <v>26</v>
          </cell>
          <cell r="P67">
            <v>15</v>
          </cell>
          <cell r="Q67">
            <v>8</v>
          </cell>
          <cell r="R67">
            <v>14</v>
          </cell>
          <cell r="S67">
            <v>15</v>
          </cell>
          <cell r="T67">
            <v>8</v>
          </cell>
          <cell r="U67">
            <v>116</v>
          </cell>
        </row>
        <row r="68">
          <cell r="H68" t="str">
            <v xml:space="preserve">105478-P.S.R. CAIMANES                   </v>
          </cell>
          <cell r="I68">
            <v>3</v>
          </cell>
          <cell r="J68">
            <v>3</v>
          </cell>
          <cell r="K68">
            <v>0</v>
          </cell>
          <cell r="L68">
            <v>29</v>
          </cell>
          <cell r="M68">
            <v>7</v>
          </cell>
          <cell r="N68">
            <v>14</v>
          </cell>
          <cell r="O68"/>
          <cell r="P68"/>
          <cell r="Q68">
            <v>0</v>
          </cell>
          <cell r="R68">
            <v>13</v>
          </cell>
          <cell r="S68">
            <v>0</v>
          </cell>
          <cell r="T68">
            <v>8</v>
          </cell>
          <cell r="U68">
            <v>77</v>
          </cell>
        </row>
        <row r="69">
          <cell r="H69" t="str">
            <v>105479-P.S.R. GUANGUALI</v>
          </cell>
          <cell r="I69"/>
          <cell r="J69">
            <v>0</v>
          </cell>
          <cell r="K69">
            <v>0</v>
          </cell>
          <cell r="L69"/>
          <cell r="M69">
            <v>0</v>
          </cell>
          <cell r="N69">
            <v>4</v>
          </cell>
          <cell r="O69">
            <v>1</v>
          </cell>
          <cell r="P69"/>
          <cell r="Q69">
            <v>1</v>
          </cell>
          <cell r="R69"/>
          <cell r="S69">
            <v>1</v>
          </cell>
          <cell r="T69"/>
          <cell r="U69">
            <v>7</v>
          </cell>
        </row>
        <row r="70">
          <cell r="H70" t="str">
            <v>105480-P.S.R. QUILIMARI</v>
          </cell>
          <cell r="I70"/>
          <cell r="J70"/>
          <cell r="K70">
            <v>8</v>
          </cell>
          <cell r="L70">
            <v>11</v>
          </cell>
          <cell r="M70">
            <v>10</v>
          </cell>
          <cell r="N70">
            <v>15</v>
          </cell>
          <cell r="O70">
            <v>0</v>
          </cell>
          <cell r="P70">
            <v>0</v>
          </cell>
          <cell r="Q70"/>
          <cell r="R70">
            <v>11</v>
          </cell>
          <cell r="S70">
            <v>0</v>
          </cell>
          <cell r="T70">
            <v>17</v>
          </cell>
          <cell r="U70">
            <v>72</v>
          </cell>
        </row>
        <row r="71">
          <cell r="H71" t="str">
            <v>105481-P.S.R. TILAMA</v>
          </cell>
          <cell r="I71">
            <v>1</v>
          </cell>
          <cell r="J71"/>
          <cell r="K71">
            <v>1</v>
          </cell>
          <cell r="L71"/>
          <cell r="M71"/>
          <cell r="N71">
            <v>0</v>
          </cell>
          <cell r="O71">
            <v>1</v>
          </cell>
          <cell r="P71"/>
          <cell r="Q71"/>
          <cell r="R71"/>
          <cell r="S71"/>
          <cell r="T71"/>
          <cell r="U71">
            <v>3</v>
          </cell>
        </row>
        <row r="72">
          <cell r="H72" t="str">
            <v>105511-P.S.R. LOS CONDORES</v>
          </cell>
          <cell r="I72">
            <v>3</v>
          </cell>
          <cell r="J72">
            <v>1</v>
          </cell>
          <cell r="K72">
            <v>1</v>
          </cell>
          <cell r="L72">
            <v>0</v>
          </cell>
          <cell r="M72">
            <v>0</v>
          </cell>
          <cell r="N72">
            <v>1</v>
          </cell>
          <cell r="O72">
            <v>0</v>
          </cell>
          <cell r="P72">
            <v>1</v>
          </cell>
          <cell r="Q72">
            <v>0</v>
          </cell>
          <cell r="R72">
            <v>7</v>
          </cell>
          <cell r="S72">
            <v>0</v>
          </cell>
          <cell r="T72">
            <v>3</v>
          </cell>
          <cell r="U72">
            <v>17</v>
          </cell>
        </row>
        <row r="73">
          <cell r="H73" t="str">
            <v>04204-SALAMANCA</v>
          </cell>
          <cell r="I73">
            <v>9</v>
          </cell>
          <cell r="J73">
            <v>15</v>
          </cell>
          <cell r="K73">
            <v>38</v>
          </cell>
          <cell r="L73">
            <v>13</v>
          </cell>
          <cell r="M73">
            <v>56</v>
          </cell>
          <cell r="N73">
            <v>121</v>
          </cell>
          <cell r="O73">
            <v>26</v>
          </cell>
          <cell r="P73">
            <v>36</v>
          </cell>
          <cell r="Q73">
            <v>12</v>
          </cell>
          <cell r="R73">
            <v>13</v>
          </cell>
          <cell r="S73">
            <v>15</v>
          </cell>
          <cell r="T73">
            <v>11</v>
          </cell>
          <cell r="U73">
            <v>365</v>
          </cell>
        </row>
        <row r="74">
          <cell r="H74" t="str">
            <v>105104-HOSPITAL SALAMANCA</v>
          </cell>
          <cell r="I74">
            <v>9</v>
          </cell>
          <cell r="J74">
            <v>13</v>
          </cell>
          <cell r="K74">
            <v>12</v>
          </cell>
          <cell r="L74">
            <v>3</v>
          </cell>
          <cell r="M74">
            <v>22</v>
          </cell>
          <cell r="N74">
            <v>19</v>
          </cell>
          <cell r="O74">
            <v>22</v>
          </cell>
          <cell r="P74">
            <v>31</v>
          </cell>
          <cell r="Q74">
            <v>12</v>
          </cell>
          <cell r="R74">
            <v>11</v>
          </cell>
          <cell r="S74">
            <v>15</v>
          </cell>
          <cell r="T74">
            <v>10</v>
          </cell>
          <cell r="U74">
            <v>179</v>
          </cell>
        </row>
        <row r="75">
          <cell r="H75" t="str">
            <v xml:space="preserve">105452-P.S.R. CUNCUMEN                 </v>
          </cell>
          <cell r="I75"/>
          <cell r="J75">
            <v>2</v>
          </cell>
          <cell r="K75">
            <v>6</v>
          </cell>
          <cell r="L75">
            <v>2</v>
          </cell>
          <cell r="M75">
            <v>21</v>
          </cell>
          <cell r="N75"/>
          <cell r="O75"/>
          <cell r="P75">
            <v>0</v>
          </cell>
          <cell r="Q75">
            <v>0</v>
          </cell>
          <cell r="R75">
            <v>1</v>
          </cell>
          <cell r="S75"/>
          <cell r="T75"/>
          <cell r="U75">
            <v>32</v>
          </cell>
        </row>
        <row r="76">
          <cell r="H76" t="str">
            <v>105453-P.S.R. TRANQUILLA</v>
          </cell>
          <cell r="I76"/>
          <cell r="J76"/>
          <cell r="K76">
            <v>0</v>
          </cell>
          <cell r="L76">
            <v>4</v>
          </cell>
          <cell r="M76"/>
          <cell r="N76"/>
          <cell r="O76"/>
          <cell r="P76">
            <v>2</v>
          </cell>
          <cell r="Q76"/>
          <cell r="R76"/>
          <cell r="S76">
            <v>0</v>
          </cell>
          <cell r="T76"/>
          <cell r="U76">
            <v>6</v>
          </cell>
        </row>
        <row r="77">
          <cell r="H77" t="str">
            <v>105454-P.S.R. CUNLAGUA</v>
          </cell>
          <cell r="I77"/>
          <cell r="J77"/>
          <cell r="K77"/>
          <cell r="L77"/>
          <cell r="M77"/>
          <cell r="N77"/>
          <cell r="O77"/>
          <cell r="P77">
            <v>3</v>
          </cell>
          <cell r="Q77"/>
          <cell r="R77"/>
          <cell r="S77"/>
          <cell r="T77"/>
          <cell r="U77">
            <v>3</v>
          </cell>
        </row>
        <row r="78">
          <cell r="H78" t="str">
            <v>105455-P.S.R. CHILLEPIN</v>
          </cell>
          <cell r="I78"/>
          <cell r="J78"/>
          <cell r="K78">
            <v>0</v>
          </cell>
          <cell r="L78"/>
          <cell r="M78"/>
          <cell r="N78">
            <v>25</v>
          </cell>
          <cell r="O78"/>
          <cell r="P78"/>
          <cell r="Q78"/>
          <cell r="R78"/>
          <cell r="S78"/>
          <cell r="T78"/>
          <cell r="U78">
            <v>25</v>
          </cell>
        </row>
        <row r="79">
          <cell r="H79" t="str">
            <v>105456-P.S.R. LLIMPO</v>
          </cell>
          <cell r="I79"/>
          <cell r="J79"/>
          <cell r="K79"/>
          <cell r="L79"/>
          <cell r="M79"/>
          <cell r="N79">
            <v>20</v>
          </cell>
          <cell r="O79"/>
          <cell r="P79"/>
          <cell r="Q79"/>
          <cell r="R79"/>
          <cell r="S79"/>
          <cell r="T79"/>
          <cell r="U79">
            <v>20</v>
          </cell>
        </row>
        <row r="80">
          <cell r="H80" t="str">
            <v>105457-P.S.R. SAN AGUSTIN</v>
          </cell>
          <cell r="I80">
            <v>0</v>
          </cell>
          <cell r="J80"/>
          <cell r="K80"/>
          <cell r="L80"/>
          <cell r="M80"/>
          <cell r="N80">
            <v>5</v>
          </cell>
          <cell r="O80"/>
          <cell r="P80"/>
          <cell r="Q80"/>
          <cell r="R80"/>
          <cell r="S80"/>
          <cell r="T80"/>
          <cell r="U80">
            <v>5</v>
          </cell>
        </row>
        <row r="81">
          <cell r="H81" t="str">
            <v>105458-P.S.R. TAHUINCO</v>
          </cell>
          <cell r="I81">
            <v>0</v>
          </cell>
          <cell r="J81"/>
          <cell r="K81">
            <v>19</v>
          </cell>
          <cell r="L81">
            <v>0</v>
          </cell>
          <cell r="M81">
            <v>13</v>
          </cell>
          <cell r="N81">
            <v>4</v>
          </cell>
          <cell r="O81"/>
          <cell r="P81"/>
          <cell r="Q81">
            <v>0</v>
          </cell>
          <cell r="R81">
            <v>1</v>
          </cell>
          <cell r="S81">
            <v>0</v>
          </cell>
          <cell r="T81">
            <v>1</v>
          </cell>
          <cell r="U81">
            <v>38</v>
          </cell>
        </row>
        <row r="82">
          <cell r="H82" t="str">
            <v>105491-P.S.R. QUELEN BAJO</v>
          </cell>
          <cell r="I82"/>
          <cell r="J82"/>
          <cell r="K82"/>
          <cell r="L82"/>
          <cell r="M82"/>
          <cell r="N82">
            <v>30</v>
          </cell>
          <cell r="O82"/>
          <cell r="P82">
            <v>0</v>
          </cell>
          <cell r="Q82"/>
          <cell r="R82"/>
          <cell r="S82"/>
          <cell r="T82"/>
          <cell r="U82">
            <v>30</v>
          </cell>
        </row>
        <row r="83">
          <cell r="H83" t="str">
            <v>105492-P.S.R. CAMISA</v>
          </cell>
          <cell r="I83"/>
          <cell r="J83"/>
          <cell r="K83">
            <v>1</v>
          </cell>
          <cell r="L83">
            <v>2</v>
          </cell>
          <cell r="M83"/>
          <cell r="N83">
            <v>10</v>
          </cell>
          <cell r="O83"/>
          <cell r="P83"/>
          <cell r="Q83"/>
          <cell r="R83"/>
          <cell r="S83"/>
          <cell r="T83"/>
          <cell r="U83">
            <v>13</v>
          </cell>
        </row>
        <row r="84">
          <cell r="H84" t="str">
            <v>105501-P.S.R. ARBOLEDA GRANDE</v>
          </cell>
          <cell r="I84"/>
          <cell r="J84"/>
          <cell r="K84"/>
          <cell r="L84">
            <v>2</v>
          </cell>
          <cell r="M84"/>
          <cell r="N84">
            <v>8</v>
          </cell>
          <cell r="O84">
            <v>4</v>
          </cell>
          <cell r="P84">
            <v>0</v>
          </cell>
          <cell r="Q84"/>
          <cell r="R84"/>
          <cell r="S84"/>
          <cell r="T84"/>
          <cell r="U84">
            <v>14</v>
          </cell>
        </row>
        <row r="85">
          <cell r="H85" t="str">
            <v>04301-OVALLE</v>
          </cell>
          <cell r="I85">
            <v>23</v>
          </cell>
          <cell r="J85">
            <v>19</v>
          </cell>
          <cell r="K85">
            <v>42</v>
          </cell>
          <cell r="L85">
            <v>71</v>
          </cell>
          <cell r="M85">
            <v>55</v>
          </cell>
          <cell r="N85">
            <v>61</v>
          </cell>
          <cell r="O85">
            <v>89</v>
          </cell>
          <cell r="P85">
            <v>111</v>
          </cell>
          <cell r="Q85">
            <v>107</v>
          </cell>
          <cell r="R85">
            <v>140</v>
          </cell>
          <cell r="S85">
            <v>126</v>
          </cell>
          <cell r="T85">
            <v>111</v>
          </cell>
          <cell r="U85">
            <v>955</v>
          </cell>
        </row>
        <row r="86">
          <cell r="H86" t="str">
            <v>105315-CES. RURAL C. DE TAMAYA</v>
          </cell>
          <cell r="I86">
            <v>5</v>
          </cell>
          <cell r="J86">
            <v>2</v>
          </cell>
          <cell r="K86"/>
          <cell r="L86">
            <v>4</v>
          </cell>
          <cell r="M86">
            <v>5</v>
          </cell>
          <cell r="N86">
            <v>3</v>
          </cell>
          <cell r="O86">
            <v>9</v>
          </cell>
          <cell r="P86">
            <v>10</v>
          </cell>
          <cell r="Q86">
            <v>5</v>
          </cell>
          <cell r="R86">
            <v>14</v>
          </cell>
          <cell r="S86">
            <v>9</v>
          </cell>
          <cell r="T86">
            <v>13</v>
          </cell>
          <cell r="U86">
            <v>79</v>
          </cell>
        </row>
        <row r="87">
          <cell r="H87" t="str">
            <v>105317-CES. JORGE JORDAN D.</v>
          </cell>
          <cell r="I87">
            <v>9</v>
          </cell>
          <cell r="J87">
            <v>6</v>
          </cell>
          <cell r="K87">
            <v>3</v>
          </cell>
          <cell r="L87">
            <v>15</v>
          </cell>
          <cell r="M87">
            <v>9</v>
          </cell>
          <cell r="N87">
            <v>13</v>
          </cell>
          <cell r="O87">
            <v>19</v>
          </cell>
          <cell r="P87">
            <v>21</v>
          </cell>
          <cell r="Q87">
            <v>28</v>
          </cell>
          <cell r="R87">
            <v>36</v>
          </cell>
          <cell r="S87">
            <v>46</v>
          </cell>
          <cell r="T87">
            <v>31</v>
          </cell>
          <cell r="U87">
            <v>236</v>
          </cell>
        </row>
        <row r="88">
          <cell r="H88" t="str">
            <v>105322-CES. MARCOS MACUADA</v>
          </cell>
          <cell r="I88">
            <v>2</v>
          </cell>
          <cell r="J88">
            <v>5</v>
          </cell>
          <cell r="K88">
            <v>14</v>
          </cell>
          <cell r="L88">
            <v>15</v>
          </cell>
          <cell r="M88">
            <v>20</v>
          </cell>
          <cell r="N88">
            <v>19</v>
          </cell>
          <cell r="O88">
            <v>44</v>
          </cell>
          <cell r="P88">
            <v>47</v>
          </cell>
          <cell r="Q88">
            <v>32</v>
          </cell>
          <cell r="R88">
            <v>47</v>
          </cell>
          <cell r="S88">
            <v>35</v>
          </cell>
          <cell r="T88">
            <v>37</v>
          </cell>
          <cell r="U88">
            <v>317</v>
          </cell>
        </row>
        <row r="89">
          <cell r="H89" t="str">
            <v>105324-CES. SOTAQUI</v>
          </cell>
          <cell r="I89"/>
          <cell r="J89">
            <v>1</v>
          </cell>
          <cell r="K89">
            <v>7</v>
          </cell>
          <cell r="L89">
            <v>9</v>
          </cell>
          <cell r="M89">
            <v>7</v>
          </cell>
          <cell r="N89">
            <v>14</v>
          </cell>
          <cell r="O89">
            <v>8</v>
          </cell>
          <cell r="P89">
            <v>14</v>
          </cell>
          <cell r="Q89">
            <v>12</v>
          </cell>
          <cell r="R89">
            <v>17</v>
          </cell>
          <cell r="S89">
            <v>11</v>
          </cell>
          <cell r="T89">
            <v>6</v>
          </cell>
          <cell r="U89">
            <v>106</v>
          </cell>
        </row>
        <row r="90">
          <cell r="H90" t="str">
            <v>105415-P.S.R. BARRAZA</v>
          </cell>
          <cell r="I90"/>
          <cell r="J90"/>
          <cell r="K90"/>
          <cell r="L90"/>
          <cell r="M90"/>
          <cell r="N90"/>
          <cell r="O90"/>
          <cell r="P90"/>
          <cell r="Q90"/>
          <cell r="R90">
            <v>1</v>
          </cell>
          <cell r="S90">
            <v>1</v>
          </cell>
          <cell r="T90"/>
          <cell r="U90">
            <v>2</v>
          </cell>
        </row>
        <row r="91">
          <cell r="H91" t="str">
            <v xml:space="preserve">105416-P.S.R. CAMARICO                  </v>
          </cell>
          <cell r="I91"/>
          <cell r="J91"/>
          <cell r="K91"/>
          <cell r="L91"/>
          <cell r="M91"/>
          <cell r="N91"/>
          <cell r="O91"/>
          <cell r="P91"/>
          <cell r="Q91">
            <v>0</v>
          </cell>
          <cell r="R91">
            <v>0</v>
          </cell>
          <cell r="S91">
            <v>1</v>
          </cell>
          <cell r="T91"/>
          <cell r="U91">
            <v>1</v>
          </cell>
        </row>
        <row r="92">
          <cell r="H92" t="str">
            <v>105419-P.S.R. LAS SOSSAS</v>
          </cell>
          <cell r="I92"/>
          <cell r="J92"/>
          <cell r="K92"/>
          <cell r="L92"/>
          <cell r="M92"/>
          <cell r="N92"/>
          <cell r="O92"/>
          <cell r="P92"/>
          <cell r="Q92"/>
          <cell r="R92"/>
          <cell r="S92"/>
          <cell r="T92">
            <v>1</v>
          </cell>
          <cell r="U92">
            <v>1</v>
          </cell>
        </row>
        <row r="93">
          <cell r="H93" t="str">
            <v>105420-P.S.R. LIMARI</v>
          </cell>
          <cell r="I93"/>
          <cell r="J93"/>
          <cell r="K93"/>
          <cell r="L93"/>
          <cell r="M93"/>
          <cell r="N93">
            <v>0</v>
          </cell>
          <cell r="O93">
            <v>4</v>
          </cell>
          <cell r="P93">
            <v>2</v>
          </cell>
          <cell r="Q93"/>
          <cell r="R93"/>
          <cell r="S93"/>
          <cell r="T93"/>
          <cell r="U93">
            <v>6</v>
          </cell>
        </row>
        <row r="94">
          <cell r="H94" t="str">
            <v>105437-P.S.R. CHALINGA</v>
          </cell>
          <cell r="I94"/>
          <cell r="J94"/>
          <cell r="K94"/>
          <cell r="L94"/>
          <cell r="M94"/>
          <cell r="N94"/>
          <cell r="O94"/>
          <cell r="P94">
            <v>1</v>
          </cell>
          <cell r="Q94"/>
          <cell r="R94"/>
          <cell r="S94"/>
          <cell r="T94"/>
          <cell r="U94">
            <v>1</v>
          </cell>
        </row>
        <row r="95">
          <cell r="H95" t="str">
            <v>105439-P.S.R. CERRO BLANCO</v>
          </cell>
          <cell r="I95"/>
          <cell r="J95"/>
          <cell r="K95"/>
          <cell r="L95"/>
          <cell r="M95"/>
          <cell r="N95"/>
          <cell r="O95"/>
          <cell r="P95"/>
          <cell r="Q95"/>
          <cell r="R95">
            <v>1</v>
          </cell>
          <cell r="S95"/>
          <cell r="T95"/>
          <cell r="U95">
            <v>1</v>
          </cell>
        </row>
        <row r="96">
          <cell r="H96" t="str">
            <v>105507-P.S.R. HUAMALATA</v>
          </cell>
          <cell r="I96"/>
          <cell r="J96"/>
          <cell r="K96"/>
          <cell r="L96"/>
          <cell r="M96"/>
          <cell r="N96"/>
          <cell r="O96"/>
          <cell r="P96"/>
          <cell r="Q96">
            <v>5</v>
          </cell>
          <cell r="R96"/>
          <cell r="S96">
            <v>6</v>
          </cell>
          <cell r="T96">
            <v>8</v>
          </cell>
          <cell r="U96">
            <v>19</v>
          </cell>
        </row>
        <row r="97">
          <cell r="H97" t="str">
            <v>105510-P.S.R. RECOLETA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  <cell r="S97">
            <v>4</v>
          </cell>
          <cell r="T97"/>
          <cell r="U97">
            <v>4</v>
          </cell>
        </row>
        <row r="98">
          <cell r="H98" t="str">
            <v>105722-CECOF SAN JOSE DE LA DEHESA</v>
          </cell>
          <cell r="I98">
            <v>2</v>
          </cell>
          <cell r="J98">
            <v>4</v>
          </cell>
          <cell r="K98">
            <v>13</v>
          </cell>
          <cell r="L98">
            <v>12</v>
          </cell>
          <cell r="M98">
            <v>7</v>
          </cell>
          <cell r="N98">
            <v>6</v>
          </cell>
          <cell r="O98">
            <v>2</v>
          </cell>
          <cell r="P98">
            <v>5</v>
          </cell>
          <cell r="Q98">
            <v>13</v>
          </cell>
          <cell r="R98">
            <v>16</v>
          </cell>
          <cell r="S98">
            <v>2</v>
          </cell>
          <cell r="T98">
            <v>10</v>
          </cell>
          <cell r="U98">
            <v>92</v>
          </cell>
        </row>
        <row r="99">
          <cell r="H99" t="str">
            <v>105723-CECOF LIMARI</v>
          </cell>
          <cell r="I99"/>
          <cell r="J99">
            <v>0</v>
          </cell>
          <cell r="K99">
            <v>0</v>
          </cell>
          <cell r="L99">
            <v>11</v>
          </cell>
          <cell r="M99">
            <v>0</v>
          </cell>
          <cell r="N99">
            <v>2</v>
          </cell>
          <cell r="O99">
            <v>2</v>
          </cell>
          <cell r="P99">
            <v>6</v>
          </cell>
          <cell r="Q99">
            <v>4</v>
          </cell>
          <cell r="R99">
            <v>0</v>
          </cell>
          <cell r="S99">
            <v>4</v>
          </cell>
          <cell r="T99">
            <v>0</v>
          </cell>
          <cell r="U99">
            <v>29</v>
          </cell>
        </row>
        <row r="100">
          <cell r="H100" t="str">
            <v>200258-CECOF LOS COPIHUES</v>
          </cell>
          <cell r="I100">
            <v>5</v>
          </cell>
          <cell r="J100">
            <v>1</v>
          </cell>
          <cell r="K100">
            <v>5</v>
          </cell>
          <cell r="L100">
            <v>5</v>
          </cell>
          <cell r="M100">
            <v>7</v>
          </cell>
          <cell r="N100">
            <v>4</v>
          </cell>
          <cell r="O100">
            <v>1</v>
          </cell>
          <cell r="P100">
            <v>5</v>
          </cell>
          <cell r="Q100">
            <v>6</v>
          </cell>
          <cell r="R100">
            <v>4</v>
          </cell>
          <cell r="S100">
            <v>7</v>
          </cell>
          <cell r="T100">
            <v>3</v>
          </cell>
          <cell r="U100">
            <v>53</v>
          </cell>
        </row>
        <row r="101">
          <cell r="H101" t="str">
            <v>200367-CECOF COLONIA LIMARÍ</v>
          </cell>
          <cell r="I101"/>
          <cell r="J101"/>
          <cell r="K101"/>
          <cell r="L101"/>
          <cell r="M101"/>
          <cell r="N101"/>
          <cell r="O101"/>
          <cell r="P101"/>
          <cell r="Q101">
            <v>2</v>
          </cell>
          <cell r="R101">
            <v>4</v>
          </cell>
          <cell r="S101">
            <v>0</v>
          </cell>
          <cell r="T101">
            <v>2</v>
          </cell>
          <cell r="U101">
            <v>8</v>
          </cell>
        </row>
        <row r="102">
          <cell r="H102" t="str">
            <v>04302-COMBARBALÁ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19</v>
          </cell>
          <cell r="N102">
            <v>2</v>
          </cell>
          <cell r="O102">
            <v>4</v>
          </cell>
          <cell r="P102">
            <v>8</v>
          </cell>
          <cell r="Q102">
            <v>3</v>
          </cell>
          <cell r="R102">
            <v>3</v>
          </cell>
          <cell r="S102">
            <v>5</v>
          </cell>
          <cell r="T102">
            <v>4</v>
          </cell>
          <cell r="U102">
            <v>59</v>
          </cell>
        </row>
        <row r="103">
          <cell r="H103" t="str">
            <v>105105-HOSPITAL COMBARBALA</v>
          </cell>
          <cell r="I103">
            <v>4</v>
          </cell>
          <cell r="J103">
            <v>1</v>
          </cell>
          <cell r="K103">
            <v>2</v>
          </cell>
          <cell r="L103">
            <v>0</v>
          </cell>
          <cell r="M103">
            <v>17</v>
          </cell>
          <cell r="N103">
            <v>2</v>
          </cell>
          <cell r="O103">
            <v>3</v>
          </cell>
          <cell r="P103">
            <v>7</v>
          </cell>
          <cell r="Q103">
            <v>3</v>
          </cell>
          <cell r="R103">
            <v>3</v>
          </cell>
          <cell r="S103">
            <v>5</v>
          </cell>
          <cell r="T103">
            <v>4</v>
          </cell>
          <cell r="U103">
            <v>51</v>
          </cell>
        </row>
        <row r="104">
          <cell r="H104" t="str">
            <v>105434-P.S.R. SAN MARCOS</v>
          </cell>
          <cell r="I104"/>
          <cell r="J104"/>
          <cell r="K104"/>
          <cell r="L104"/>
          <cell r="M104"/>
          <cell r="N104"/>
          <cell r="O104"/>
          <cell r="P104">
            <v>0</v>
          </cell>
          <cell r="Q104"/>
          <cell r="R104">
            <v>0</v>
          </cell>
          <cell r="S104"/>
          <cell r="T104"/>
          <cell r="U104">
            <v>0</v>
          </cell>
        </row>
        <row r="105">
          <cell r="H105" t="str">
            <v>105441-P.S.R. MANQUEHUA</v>
          </cell>
          <cell r="I105"/>
          <cell r="J105"/>
          <cell r="K105">
            <v>0</v>
          </cell>
          <cell r="L105">
            <v>2</v>
          </cell>
          <cell r="M105">
            <v>2</v>
          </cell>
          <cell r="N105"/>
          <cell r="O105"/>
          <cell r="P105"/>
          <cell r="Q105"/>
          <cell r="R105"/>
          <cell r="S105"/>
          <cell r="T105"/>
          <cell r="U105">
            <v>4</v>
          </cell>
        </row>
        <row r="106">
          <cell r="H106" t="str">
            <v xml:space="preserve">105459-P.S.R. BARRANCAS                </v>
          </cell>
          <cell r="I106"/>
          <cell r="J106"/>
          <cell r="K106"/>
          <cell r="L106"/>
          <cell r="M106"/>
          <cell r="N106">
            <v>0</v>
          </cell>
          <cell r="O106">
            <v>0</v>
          </cell>
          <cell r="P106"/>
          <cell r="Q106"/>
          <cell r="R106"/>
          <cell r="S106"/>
          <cell r="T106"/>
          <cell r="U106">
            <v>0</v>
          </cell>
        </row>
        <row r="107">
          <cell r="H107" t="str">
            <v>105460-P.S.R. COGOTI 18</v>
          </cell>
          <cell r="I107"/>
          <cell r="J107"/>
          <cell r="K107"/>
          <cell r="L107">
            <v>0</v>
          </cell>
          <cell r="M107">
            <v>0</v>
          </cell>
          <cell r="N107"/>
          <cell r="O107"/>
          <cell r="P107"/>
          <cell r="Q107"/>
          <cell r="R107"/>
          <cell r="S107"/>
          <cell r="T107"/>
          <cell r="U107">
            <v>0</v>
          </cell>
        </row>
        <row r="108">
          <cell r="H108" t="str">
            <v>105461-P.S.R. EL HUACHO</v>
          </cell>
          <cell r="I108">
            <v>0</v>
          </cell>
          <cell r="J108"/>
          <cell r="K108"/>
          <cell r="L108"/>
          <cell r="M108"/>
          <cell r="N108"/>
          <cell r="O108"/>
          <cell r="P108"/>
          <cell r="Q108"/>
          <cell r="R108"/>
          <cell r="S108">
            <v>0</v>
          </cell>
          <cell r="T108"/>
          <cell r="U108">
            <v>0</v>
          </cell>
        </row>
        <row r="109">
          <cell r="H109" t="str">
            <v>105462-P.S.R. EL SAUCE</v>
          </cell>
          <cell r="I109"/>
          <cell r="J109"/>
          <cell r="K109"/>
          <cell r="L109"/>
          <cell r="M109"/>
          <cell r="N109"/>
          <cell r="O109"/>
          <cell r="P109">
            <v>1</v>
          </cell>
          <cell r="Q109"/>
          <cell r="R109"/>
          <cell r="S109"/>
          <cell r="T109"/>
          <cell r="U109">
            <v>1</v>
          </cell>
        </row>
        <row r="110">
          <cell r="H110" t="str">
            <v>105463-P.S.R. QUILITAPIA</v>
          </cell>
          <cell r="I110"/>
          <cell r="J110"/>
          <cell r="K110"/>
          <cell r="L110"/>
          <cell r="M110"/>
          <cell r="N110">
            <v>0</v>
          </cell>
          <cell r="O110">
            <v>1</v>
          </cell>
          <cell r="P110"/>
          <cell r="Q110"/>
          <cell r="R110"/>
          <cell r="S110"/>
          <cell r="T110"/>
          <cell r="U110">
            <v>1</v>
          </cell>
        </row>
        <row r="111">
          <cell r="H111" t="str">
            <v>105464-P.S.R. LA LIGUA</v>
          </cell>
          <cell r="I111"/>
          <cell r="J111"/>
          <cell r="K111">
            <v>0</v>
          </cell>
          <cell r="L111"/>
          <cell r="M111"/>
          <cell r="N111"/>
          <cell r="O111"/>
          <cell r="P111"/>
          <cell r="Q111"/>
          <cell r="R111"/>
          <cell r="S111"/>
          <cell r="T111"/>
          <cell r="U111">
            <v>0</v>
          </cell>
        </row>
        <row r="112">
          <cell r="H112" t="str">
            <v>105465-P.S.R. RAMADILLA</v>
          </cell>
          <cell r="I112"/>
          <cell r="J112"/>
          <cell r="K112">
            <v>1</v>
          </cell>
          <cell r="L112"/>
          <cell r="M112"/>
          <cell r="N112"/>
          <cell r="O112"/>
          <cell r="P112"/>
          <cell r="Q112"/>
          <cell r="R112"/>
          <cell r="S112"/>
          <cell r="T112"/>
          <cell r="U112">
            <v>1</v>
          </cell>
        </row>
        <row r="113">
          <cell r="H113" t="str">
            <v>105466-P.S.R. VALLE HERMOSO</v>
          </cell>
          <cell r="I113">
            <v>0</v>
          </cell>
          <cell r="J113">
            <v>1</v>
          </cell>
          <cell r="K113"/>
          <cell r="L113"/>
          <cell r="M113"/>
          <cell r="N113"/>
          <cell r="O113"/>
          <cell r="P113"/>
          <cell r="Q113"/>
          <cell r="R113"/>
          <cell r="S113">
            <v>0</v>
          </cell>
          <cell r="T113">
            <v>0</v>
          </cell>
          <cell r="U113">
            <v>1</v>
          </cell>
        </row>
        <row r="114">
          <cell r="H114" t="str">
            <v>04304-MONTE PATRIA</v>
          </cell>
          <cell r="I114">
            <v>13</v>
          </cell>
          <cell r="J114">
            <v>7</v>
          </cell>
          <cell r="K114">
            <v>18</v>
          </cell>
          <cell r="L114">
            <v>2</v>
          </cell>
          <cell r="M114">
            <v>10</v>
          </cell>
          <cell r="N114">
            <v>7</v>
          </cell>
          <cell r="O114">
            <v>28</v>
          </cell>
          <cell r="P114">
            <v>12</v>
          </cell>
          <cell r="Q114">
            <v>2</v>
          </cell>
          <cell r="R114">
            <v>28</v>
          </cell>
          <cell r="S114">
            <v>25</v>
          </cell>
          <cell r="T114">
            <v>33</v>
          </cell>
          <cell r="U114">
            <v>185</v>
          </cell>
        </row>
        <row r="115">
          <cell r="H115" t="str">
            <v>105307-CES. RURAL MONTE PATRIA</v>
          </cell>
          <cell r="I115">
            <v>9</v>
          </cell>
          <cell r="J115">
            <v>6</v>
          </cell>
          <cell r="K115">
            <v>2</v>
          </cell>
          <cell r="L115">
            <v>0</v>
          </cell>
          <cell r="M115">
            <v>0</v>
          </cell>
          <cell r="N115">
            <v>2</v>
          </cell>
          <cell r="O115">
            <v>1</v>
          </cell>
          <cell r="P115">
            <v>2</v>
          </cell>
          <cell r="Q115">
            <v>1</v>
          </cell>
          <cell r="R115">
            <v>10</v>
          </cell>
          <cell r="S115">
            <v>13</v>
          </cell>
          <cell r="T115">
            <v>14</v>
          </cell>
          <cell r="U115">
            <v>60</v>
          </cell>
        </row>
        <row r="116">
          <cell r="H116" t="str">
            <v>105311-CES. RURAL CHAÑARAL ALTO</v>
          </cell>
          <cell r="I116">
            <v>3</v>
          </cell>
          <cell r="J116">
            <v>1</v>
          </cell>
          <cell r="K116">
            <v>15</v>
          </cell>
          <cell r="L116">
            <v>2</v>
          </cell>
          <cell r="M116">
            <v>4</v>
          </cell>
          <cell r="N116">
            <v>1</v>
          </cell>
          <cell r="O116">
            <v>10</v>
          </cell>
          <cell r="P116">
            <v>0</v>
          </cell>
          <cell r="Q116">
            <v>0</v>
          </cell>
          <cell r="R116"/>
          <cell r="S116">
            <v>3</v>
          </cell>
          <cell r="T116">
            <v>3</v>
          </cell>
          <cell r="U116">
            <v>42</v>
          </cell>
        </row>
        <row r="117">
          <cell r="H117" t="str">
            <v>105312-CES. RURAL CAREN</v>
          </cell>
          <cell r="I117"/>
          <cell r="J117"/>
          <cell r="K117"/>
          <cell r="L117">
            <v>0</v>
          </cell>
          <cell r="M117">
            <v>2</v>
          </cell>
          <cell r="N117">
            <v>2</v>
          </cell>
          <cell r="O117">
            <v>0</v>
          </cell>
          <cell r="P117">
            <v>1</v>
          </cell>
          <cell r="Q117">
            <v>0</v>
          </cell>
          <cell r="R117">
            <v>9</v>
          </cell>
          <cell r="S117">
            <v>2</v>
          </cell>
          <cell r="T117">
            <v>3</v>
          </cell>
          <cell r="U117">
            <v>19</v>
          </cell>
        </row>
        <row r="118">
          <cell r="H118" t="str">
            <v>105318-CES. RURAL EL PALQUI</v>
          </cell>
          <cell r="I118"/>
          <cell r="J118">
            <v>0</v>
          </cell>
          <cell r="K118">
            <v>0</v>
          </cell>
          <cell r="L118"/>
          <cell r="M118"/>
          <cell r="N118"/>
          <cell r="O118">
            <v>16</v>
          </cell>
          <cell r="P118">
            <v>9</v>
          </cell>
          <cell r="Q118"/>
          <cell r="R118">
            <v>5</v>
          </cell>
          <cell r="S118">
            <v>7</v>
          </cell>
          <cell r="T118">
            <v>9</v>
          </cell>
          <cell r="U118">
            <v>46</v>
          </cell>
        </row>
        <row r="119">
          <cell r="H119" t="str">
            <v>105425-P.S.R. CHILECITO</v>
          </cell>
          <cell r="I119"/>
          <cell r="J119"/>
          <cell r="K119"/>
          <cell r="L119"/>
          <cell r="M119"/>
          <cell r="N119"/>
          <cell r="O119">
            <v>0</v>
          </cell>
          <cell r="P119"/>
          <cell r="Q119"/>
          <cell r="R119"/>
          <cell r="S119"/>
          <cell r="T119"/>
          <cell r="U119">
            <v>0</v>
          </cell>
        </row>
        <row r="120">
          <cell r="H120" t="str">
            <v>105427-P.S.R. HACIENDA VALDIVIA</v>
          </cell>
          <cell r="I120">
            <v>1</v>
          </cell>
          <cell r="J120"/>
          <cell r="K120">
            <v>1</v>
          </cell>
          <cell r="L120"/>
          <cell r="M120"/>
          <cell r="N120"/>
          <cell r="O120">
            <v>0</v>
          </cell>
          <cell r="P120"/>
          <cell r="Q120"/>
          <cell r="R120"/>
          <cell r="S120"/>
          <cell r="T120">
            <v>3</v>
          </cell>
          <cell r="U120">
            <v>5</v>
          </cell>
        </row>
        <row r="121">
          <cell r="H121" t="str">
            <v>105428-P.S.R. HUATULAME</v>
          </cell>
          <cell r="I121"/>
          <cell r="J121"/>
          <cell r="K121"/>
          <cell r="L121"/>
          <cell r="M121">
            <v>0</v>
          </cell>
          <cell r="N121"/>
          <cell r="O121"/>
          <cell r="P121"/>
          <cell r="Q121">
            <v>1</v>
          </cell>
          <cell r="R121"/>
          <cell r="S121"/>
          <cell r="T121"/>
          <cell r="U121">
            <v>1</v>
          </cell>
        </row>
        <row r="122">
          <cell r="H122" t="str">
            <v>105430-P.S.R. MIALQUI</v>
          </cell>
          <cell r="I122"/>
          <cell r="J122"/>
          <cell r="K122"/>
          <cell r="L122"/>
          <cell r="M122"/>
          <cell r="N122"/>
          <cell r="O122">
            <v>0</v>
          </cell>
          <cell r="P122"/>
          <cell r="Q122"/>
          <cell r="R122"/>
          <cell r="S122"/>
          <cell r="T122"/>
          <cell r="U122">
            <v>0</v>
          </cell>
        </row>
        <row r="123">
          <cell r="H123" t="str">
            <v>105431-P.S.R. PEDREGAL</v>
          </cell>
          <cell r="I123"/>
          <cell r="J123"/>
          <cell r="K123"/>
          <cell r="L123"/>
          <cell r="M123">
            <v>0</v>
          </cell>
          <cell r="N123"/>
          <cell r="O123">
            <v>1</v>
          </cell>
          <cell r="P123"/>
          <cell r="Q123"/>
          <cell r="R123"/>
          <cell r="S123">
            <v>0</v>
          </cell>
          <cell r="T123">
            <v>0</v>
          </cell>
          <cell r="U123">
            <v>1</v>
          </cell>
        </row>
        <row r="124">
          <cell r="H124" t="str">
            <v>105432-P.S.R. RAPEL</v>
          </cell>
          <cell r="I124"/>
          <cell r="J124"/>
          <cell r="K124">
            <v>0</v>
          </cell>
          <cell r="L124"/>
          <cell r="M124">
            <v>1</v>
          </cell>
          <cell r="N124"/>
          <cell r="O124">
            <v>0</v>
          </cell>
          <cell r="P124"/>
          <cell r="Q124"/>
          <cell r="R124">
            <v>3</v>
          </cell>
          <cell r="S124"/>
          <cell r="T124"/>
          <cell r="U124">
            <v>4</v>
          </cell>
        </row>
        <row r="125">
          <cell r="H125" t="str">
            <v>105435-P.S.R. TULAHUEN</v>
          </cell>
          <cell r="I125"/>
          <cell r="J125"/>
          <cell r="K125"/>
          <cell r="L125"/>
          <cell r="M125"/>
          <cell r="N125">
            <v>1</v>
          </cell>
          <cell r="O125"/>
          <cell r="P125"/>
          <cell r="Q125"/>
          <cell r="R125">
            <v>1</v>
          </cell>
          <cell r="S125">
            <v>0</v>
          </cell>
          <cell r="T125">
            <v>0</v>
          </cell>
          <cell r="U125">
            <v>2</v>
          </cell>
        </row>
        <row r="126">
          <cell r="H126" t="str">
            <v>105436-P.S.R. EL MAITEN</v>
          </cell>
          <cell r="I126"/>
          <cell r="J126"/>
          <cell r="K126"/>
          <cell r="L126"/>
          <cell r="M126">
            <v>3</v>
          </cell>
          <cell r="N126"/>
          <cell r="O126"/>
          <cell r="P126"/>
          <cell r="Q126"/>
          <cell r="R126">
            <v>0</v>
          </cell>
          <cell r="S126"/>
          <cell r="T126"/>
          <cell r="U126">
            <v>3</v>
          </cell>
        </row>
        <row r="127">
          <cell r="H127" t="str">
            <v>105489-P.S.R. RAMADAS DE TULAHUEN</v>
          </cell>
          <cell r="I127"/>
          <cell r="J127"/>
          <cell r="K127"/>
          <cell r="L127"/>
          <cell r="M127"/>
          <cell r="N127">
            <v>1</v>
          </cell>
          <cell r="O127"/>
          <cell r="P127"/>
          <cell r="Q127">
            <v>0</v>
          </cell>
          <cell r="R127"/>
          <cell r="S127"/>
          <cell r="T127">
            <v>1</v>
          </cell>
          <cell r="U127">
            <v>2</v>
          </cell>
        </row>
        <row r="128">
          <cell r="H128" t="str">
            <v>04304-PUNITAQUI</v>
          </cell>
          <cell r="I128">
            <v>8</v>
          </cell>
          <cell r="J128">
            <v>4</v>
          </cell>
          <cell r="K128">
            <v>20</v>
          </cell>
          <cell r="L128">
            <v>5</v>
          </cell>
          <cell r="M128">
            <v>5</v>
          </cell>
          <cell r="N128">
            <v>5</v>
          </cell>
          <cell r="O128">
            <v>11</v>
          </cell>
          <cell r="P128">
            <v>2</v>
          </cell>
          <cell r="Q128">
            <v>3</v>
          </cell>
          <cell r="R128">
            <v>13</v>
          </cell>
          <cell r="S128">
            <v>3</v>
          </cell>
          <cell r="T128">
            <v>2</v>
          </cell>
          <cell r="U128">
            <v>81</v>
          </cell>
        </row>
        <row r="129">
          <cell r="H129" t="str">
            <v>105308-CES. RURAL PUNITAQUI</v>
          </cell>
          <cell r="I129">
            <v>8</v>
          </cell>
          <cell r="J129">
            <v>4</v>
          </cell>
          <cell r="K129">
            <v>20</v>
          </cell>
          <cell r="L129">
            <v>5</v>
          </cell>
          <cell r="M129">
            <v>5</v>
          </cell>
          <cell r="N129">
            <v>5</v>
          </cell>
          <cell r="O129">
            <v>11</v>
          </cell>
          <cell r="P129">
            <v>2</v>
          </cell>
          <cell r="Q129">
            <v>3</v>
          </cell>
          <cell r="R129">
            <v>13</v>
          </cell>
          <cell r="S129">
            <v>3</v>
          </cell>
          <cell r="T129">
            <v>2</v>
          </cell>
          <cell r="U129">
            <v>81</v>
          </cell>
        </row>
        <row r="130">
          <cell r="H130" t="str">
            <v>04305-RIO HURTADO</v>
          </cell>
          <cell r="I130">
            <v>3</v>
          </cell>
          <cell r="J130">
            <v>0</v>
          </cell>
          <cell r="K130">
            <v>0</v>
          </cell>
          <cell r="L130">
            <v>2</v>
          </cell>
          <cell r="M130">
            <v>1</v>
          </cell>
          <cell r="N130">
            <v>3</v>
          </cell>
          <cell r="O130">
            <v>5</v>
          </cell>
          <cell r="P130">
            <v>8</v>
          </cell>
          <cell r="Q130">
            <v>2</v>
          </cell>
          <cell r="R130">
            <v>2</v>
          </cell>
          <cell r="S130">
            <v>3</v>
          </cell>
          <cell r="T130">
            <v>2</v>
          </cell>
          <cell r="U130">
            <v>31</v>
          </cell>
        </row>
        <row r="131">
          <cell r="H131" t="str">
            <v>105310-CES. RURAL PICHASCA</v>
          </cell>
          <cell r="I131">
            <v>1</v>
          </cell>
          <cell r="J131"/>
          <cell r="K131"/>
          <cell r="L131">
            <v>1</v>
          </cell>
          <cell r="M131">
            <v>1</v>
          </cell>
          <cell r="N131">
            <v>2</v>
          </cell>
          <cell r="O131">
            <v>3</v>
          </cell>
          <cell r="P131">
            <v>3</v>
          </cell>
          <cell r="Q131">
            <v>2</v>
          </cell>
          <cell r="R131">
            <v>1</v>
          </cell>
          <cell r="S131">
            <v>2</v>
          </cell>
          <cell r="T131">
            <v>2</v>
          </cell>
          <cell r="U131">
            <v>18</v>
          </cell>
        </row>
        <row r="132">
          <cell r="H132" t="str">
            <v>105409-P.S.R. EL CHAÑAR</v>
          </cell>
          <cell r="I132"/>
          <cell r="J132"/>
          <cell r="K132">
            <v>0</v>
          </cell>
          <cell r="L132">
            <v>1</v>
          </cell>
          <cell r="M132"/>
          <cell r="N132"/>
          <cell r="O132"/>
          <cell r="P132"/>
          <cell r="Q132"/>
          <cell r="R132"/>
          <cell r="S132"/>
          <cell r="T132"/>
          <cell r="U132">
            <v>1</v>
          </cell>
        </row>
        <row r="133">
          <cell r="H133" t="str">
            <v>105410-P.S.R. HURTADO</v>
          </cell>
          <cell r="I133">
            <v>1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2</v>
          </cell>
          <cell r="Q133"/>
          <cell r="R133"/>
          <cell r="S133">
            <v>0</v>
          </cell>
          <cell r="T133"/>
          <cell r="U133">
            <v>3</v>
          </cell>
        </row>
        <row r="134">
          <cell r="H134" t="str">
            <v>105411-P.S.R. LAS BREAS</v>
          </cell>
          <cell r="I134"/>
          <cell r="J134"/>
          <cell r="K134"/>
          <cell r="L134"/>
          <cell r="M134">
            <v>0</v>
          </cell>
          <cell r="N134">
            <v>1</v>
          </cell>
          <cell r="O134"/>
          <cell r="P134"/>
          <cell r="Q134"/>
          <cell r="R134">
            <v>1</v>
          </cell>
          <cell r="S134">
            <v>0</v>
          </cell>
          <cell r="T134"/>
          <cell r="U134">
            <v>2</v>
          </cell>
        </row>
        <row r="135">
          <cell r="H135" t="str">
            <v>105413-P.S.R. SAMO ALTO</v>
          </cell>
          <cell r="I135">
            <v>1</v>
          </cell>
          <cell r="J135">
            <v>0</v>
          </cell>
          <cell r="K135"/>
          <cell r="L135"/>
          <cell r="M135">
            <v>0</v>
          </cell>
          <cell r="N135">
            <v>0</v>
          </cell>
          <cell r="O135"/>
          <cell r="P135"/>
          <cell r="Q135"/>
          <cell r="R135"/>
          <cell r="S135">
            <v>1</v>
          </cell>
          <cell r="T135"/>
          <cell r="U135">
            <v>2</v>
          </cell>
        </row>
        <row r="136">
          <cell r="H136" t="str">
            <v>105414-P.S.R. SERON</v>
          </cell>
          <cell r="I136"/>
          <cell r="J136"/>
          <cell r="K136">
            <v>0</v>
          </cell>
          <cell r="L136">
            <v>0</v>
          </cell>
          <cell r="M136"/>
          <cell r="N136"/>
          <cell r="O136">
            <v>2</v>
          </cell>
          <cell r="P136"/>
          <cell r="Q136"/>
          <cell r="R136">
            <v>0</v>
          </cell>
          <cell r="S136"/>
          <cell r="T136"/>
          <cell r="U136">
            <v>2</v>
          </cell>
        </row>
        <row r="137">
          <cell r="H137" t="str">
            <v>105503-P.S.R. TABAQUEROS</v>
          </cell>
          <cell r="I137"/>
          <cell r="J137"/>
          <cell r="K137"/>
          <cell r="L137"/>
          <cell r="M137"/>
          <cell r="N137"/>
          <cell r="O137"/>
          <cell r="P137">
            <v>3</v>
          </cell>
          <cell r="Q137"/>
          <cell r="R137"/>
          <cell r="S137">
            <v>0</v>
          </cell>
          <cell r="T137"/>
          <cell r="U137">
            <v>3</v>
          </cell>
        </row>
        <row r="138">
          <cell r="H138" t="str">
            <v>#N/A</v>
          </cell>
          <cell r="I138"/>
          <cell r="J138"/>
          <cell r="K138"/>
          <cell r="L138"/>
          <cell r="M138"/>
          <cell r="N138"/>
          <cell r="O138"/>
          <cell r="P138"/>
          <cell r="Q138"/>
          <cell r="R138"/>
          <cell r="S138"/>
          <cell r="T138">
            <v>0</v>
          </cell>
          <cell r="U138">
            <v>0</v>
          </cell>
        </row>
        <row r="139">
          <cell r="H139" t="str">
            <v>#N/A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  <cell r="S139"/>
          <cell r="T139">
            <v>0</v>
          </cell>
          <cell r="U139">
            <v>0</v>
          </cell>
        </row>
        <row r="140">
          <cell r="H140" t="str">
            <v>Total general</v>
          </cell>
          <cell r="I140">
            <v>116</v>
          </cell>
          <cell r="J140">
            <v>113</v>
          </cell>
          <cell r="K140">
            <v>209</v>
          </cell>
          <cell r="L140">
            <v>234</v>
          </cell>
          <cell r="M140">
            <v>330</v>
          </cell>
          <cell r="N140">
            <v>538</v>
          </cell>
          <cell r="O140">
            <v>405</v>
          </cell>
          <cell r="P140">
            <v>488</v>
          </cell>
          <cell r="Q140">
            <v>389</v>
          </cell>
          <cell r="R140">
            <v>441</v>
          </cell>
          <cell r="S140">
            <v>549</v>
          </cell>
          <cell r="T140">
            <v>339</v>
          </cell>
          <cell r="U140">
            <v>4151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55"/>
  <sheetViews>
    <sheetView showGridLines="0" tabSelected="1" zoomScale="90" zoomScaleNormal="90" workbookViewId="0">
      <pane xSplit="1" ySplit="11" topLeftCell="B12" activePane="bottomRight" state="frozen"/>
      <selection activeCell="E12" sqref="E12"/>
      <selection pane="topRight" activeCell="E12" sqref="E12"/>
      <selection pane="bottomLeft" activeCell="E12" sqref="E12"/>
      <selection pane="bottomRight" activeCell="B12" sqref="B12"/>
    </sheetView>
  </sheetViews>
  <sheetFormatPr baseColWidth="10" defaultRowHeight="15" x14ac:dyDescent="0.25"/>
  <cols>
    <col min="1" max="1" width="18" style="125" customWidth="1"/>
    <col min="2" max="4" width="11.85546875" style="125" bestFit="1" customWidth="1"/>
    <col min="5" max="5" width="12.42578125" style="125" bestFit="1" customWidth="1"/>
    <col min="6" max="6" width="12.5703125" style="125" bestFit="1" customWidth="1"/>
    <col min="7" max="7" width="11.85546875" style="125" bestFit="1" customWidth="1"/>
    <col min="8" max="8" width="12.140625" style="125" customWidth="1"/>
    <col min="9" max="9" width="12.140625" style="125" bestFit="1" customWidth="1"/>
    <col min="10" max="10" width="13.140625" style="125" customWidth="1"/>
    <col min="11" max="11" width="13.28515625" style="125" bestFit="1" customWidth="1"/>
    <col min="12" max="12" width="15.85546875" style="125" customWidth="1"/>
    <col min="13" max="13" width="15" style="125" customWidth="1"/>
    <col min="14" max="14" width="15.7109375" style="125" bestFit="1" customWidth="1"/>
    <col min="15" max="15" width="15.85546875" style="125" customWidth="1"/>
    <col min="16" max="16" width="15" style="125" customWidth="1"/>
    <col min="17" max="17" width="15.7109375" style="125" bestFit="1" customWidth="1"/>
    <col min="18" max="18" width="15.85546875" style="125" customWidth="1"/>
    <col min="19" max="19" width="15" style="125" customWidth="1"/>
    <col min="20" max="20" width="15.7109375" style="125" bestFit="1" customWidth="1"/>
    <col min="21" max="21" width="16.42578125" style="125" hidden="1" customWidth="1"/>
    <col min="22" max="22" width="17.140625" style="125" hidden="1" customWidth="1"/>
    <col min="23" max="16384" width="11.42578125" style="125"/>
  </cols>
  <sheetData>
    <row r="1" spans="1:22" x14ac:dyDescent="0.25">
      <c r="A1" s="111" t="s">
        <v>273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</row>
    <row r="2" spans="1:22" x14ac:dyDescent="0.25">
      <c r="A2" s="111" t="s">
        <v>274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</row>
    <row r="3" spans="1:22" x14ac:dyDescent="0.25">
      <c r="A3" s="111" t="s">
        <v>275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</row>
    <row r="4" spans="1:22" x14ac:dyDescent="0.25">
      <c r="A4" s="111" t="s">
        <v>276</v>
      </c>
      <c r="B4" s="113"/>
      <c r="C4" s="114"/>
      <c r="D4" s="114"/>
      <c r="E4" s="113"/>
      <c r="F4" s="113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</row>
    <row r="5" spans="1:22" ht="21" customHeight="1" x14ac:dyDescent="0.25">
      <c r="A5" s="261" t="s">
        <v>0</v>
      </c>
      <c r="B5" s="254" t="s">
        <v>399</v>
      </c>
      <c r="C5" s="255"/>
      <c r="D5" s="255"/>
      <c r="E5" s="255"/>
      <c r="F5" s="255"/>
      <c r="G5" s="255"/>
      <c r="H5" s="255"/>
      <c r="I5" s="255"/>
      <c r="J5" s="255"/>
      <c r="K5" s="255"/>
      <c r="L5" s="255"/>
      <c r="M5" s="255"/>
      <c r="N5" s="255"/>
      <c r="O5" s="255"/>
      <c r="P5" s="255"/>
      <c r="Q5" s="255"/>
      <c r="R5" s="255"/>
      <c r="S5" s="255"/>
      <c r="T5" s="255"/>
      <c r="U5" s="255"/>
    </row>
    <row r="6" spans="1:22" ht="10.5" customHeight="1" x14ac:dyDescent="0.25">
      <c r="A6" s="262"/>
      <c r="B6" s="254" t="s">
        <v>398</v>
      </c>
      <c r="C6" s="255"/>
      <c r="D6" s="255"/>
      <c r="E6" s="255"/>
      <c r="F6" s="255"/>
      <c r="G6" s="255"/>
      <c r="H6" s="255"/>
      <c r="I6" s="255"/>
      <c r="J6" s="255"/>
      <c r="K6" s="255"/>
      <c r="L6" s="255"/>
      <c r="M6" s="255"/>
      <c r="N6" s="255"/>
      <c r="O6" s="255"/>
      <c r="P6" s="255"/>
      <c r="Q6" s="255"/>
      <c r="R6" s="255"/>
      <c r="S6" s="255"/>
      <c r="T6" s="255"/>
      <c r="U6" s="255"/>
    </row>
    <row r="7" spans="1:22" x14ac:dyDescent="0.25">
      <c r="A7" s="262"/>
      <c r="B7" s="254"/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</row>
    <row r="8" spans="1:22" ht="23.25" customHeight="1" x14ac:dyDescent="0.25">
      <c r="A8" s="262"/>
      <c r="B8" s="256" t="s">
        <v>373</v>
      </c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</row>
    <row r="9" spans="1:22" ht="25.5" customHeight="1" x14ac:dyDescent="0.25">
      <c r="A9" s="262"/>
      <c r="B9" s="115" t="s">
        <v>245</v>
      </c>
      <c r="C9" s="115" t="s">
        <v>299</v>
      </c>
      <c r="D9" s="115" t="s">
        <v>248</v>
      </c>
      <c r="E9" s="115" t="s">
        <v>249</v>
      </c>
      <c r="F9" s="115" t="s">
        <v>250</v>
      </c>
      <c r="G9" s="115" t="s">
        <v>300</v>
      </c>
      <c r="H9" s="115" t="s">
        <v>301</v>
      </c>
      <c r="I9" s="115" t="s">
        <v>302</v>
      </c>
      <c r="J9" s="115" t="s">
        <v>252</v>
      </c>
      <c r="K9" s="115" t="s">
        <v>253</v>
      </c>
      <c r="L9" s="115" t="s">
        <v>232</v>
      </c>
      <c r="M9" s="115" t="s">
        <v>233</v>
      </c>
      <c r="N9" s="115" t="s">
        <v>260</v>
      </c>
      <c r="O9" s="115" t="s">
        <v>303</v>
      </c>
      <c r="P9" s="115" t="s">
        <v>304</v>
      </c>
      <c r="Q9" s="115" t="s">
        <v>305</v>
      </c>
      <c r="R9" s="115" t="s">
        <v>306</v>
      </c>
      <c r="S9" s="115" t="s">
        <v>307</v>
      </c>
      <c r="T9" s="115" t="s">
        <v>308</v>
      </c>
      <c r="U9" s="251" t="s">
        <v>277</v>
      </c>
      <c r="V9" s="258" t="s">
        <v>389</v>
      </c>
    </row>
    <row r="10" spans="1:22" ht="66" customHeight="1" x14ac:dyDescent="0.25">
      <c r="A10" s="262"/>
      <c r="B10" s="247" t="s">
        <v>375</v>
      </c>
      <c r="C10" s="247" t="s">
        <v>309</v>
      </c>
      <c r="D10" s="247" t="s">
        <v>311</v>
      </c>
      <c r="E10" s="247" t="s">
        <v>312</v>
      </c>
      <c r="F10" s="247" t="s">
        <v>267</v>
      </c>
      <c r="G10" s="247" t="s">
        <v>313</v>
      </c>
      <c r="H10" s="247" t="s">
        <v>261</v>
      </c>
      <c r="I10" s="247" t="s">
        <v>262</v>
      </c>
      <c r="J10" s="247" t="s">
        <v>314</v>
      </c>
      <c r="K10" s="247" t="s">
        <v>315</v>
      </c>
      <c r="L10" s="247" t="s">
        <v>264</v>
      </c>
      <c r="M10" s="247" t="s">
        <v>269</v>
      </c>
      <c r="N10" s="249" t="s">
        <v>268</v>
      </c>
      <c r="O10" s="247" t="s">
        <v>376</v>
      </c>
      <c r="P10" s="247" t="s">
        <v>263</v>
      </c>
      <c r="Q10" s="249" t="s">
        <v>317</v>
      </c>
      <c r="R10" s="247" t="s">
        <v>377</v>
      </c>
      <c r="S10" s="247" t="s">
        <v>378</v>
      </c>
      <c r="T10" s="249" t="s">
        <v>372</v>
      </c>
      <c r="U10" s="252"/>
      <c r="V10" s="259"/>
    </row>
    <row r="11" spans="1:22" ht="60.75" customHeight="1" x14ac:dyDescent="0.25">
      <c r="A11" s="263"/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50"/>
      <c r="O11" s="248"/>
      <c r="P11" s="248"/>
      <c r="Q11" s="250"/>
      <c r="R11" s="248"/>
      <c r="S11" s="248"/>
      <c r="T11" s="250"/>
      <c r="U11" s="253"/>
      <c r="V11" s="260"/>
    </row>
    <row r="12" spans="1:22" x14ac:dyDescent="0.25">
      <c r="A12" s="116" t="s">
        <v>216</v>
      </c>
      <c r="B12" s="226">
        <f>+'META 2'!$C$26</f>
        <v>1.0321740180610446</v>
      </c>
      <c r="C12" s="86">
        <f>+'META 3.1'!$C$26</f>
        <v>1.0201429499675114</v>
      </c>
      <c r="D12" s="86">
        <f>+'META 5 '!$C$26</f>
        <v>1.054139264856006</v>
      </c>
      <c r="E12" s="86">
        <f>+'META 6'!$C$26</f>
        <v>1.1031670278277215</v>
      </c>
      <c r="F12" s="86">
        <f>+'META 7'!$C$26</f>
        <v>1.2274263500385163</v>
      </c>
      <c r="G12" s="86">
        <f>+'META 8.1'!$C$26</f>
        <v>0.92416676895224414</v>
      </c>
      <c r="H12" s="86">
        <f>+'META 8.2'!$C$26</f>
        <v>0.93072749867131488</v>
      </c>
      <c r="I12" s="86">
        <f>+'META 8.3'!$C$26</f>
        <v>0.85148514851485146</v>
      </c>
      <c r="J12" s="86">
        <f>+'META 9'!$C$26</f>
        <v>1.080870202938728</v>
      </c>
      <c r="K12" s="86">
        <f>+'META 10'!$C$26</f>
        <v>1.0211340206185568</v>
      </c>
      <c r="L12" s="86">
        <f>+'META 11'!$C$26</f>
        <v>1.2473627748971929</v>
      </c>
      <c r="M12" s="86">
        <f>+'META 12'!$C$26</f>
        <v>0.98359486447931521</v>
      </c>
      <c r="N12" s="86">
        <f>+'META 13'!$C$26</f>
        <v>0.73087027661908543</v>
      </c>
      <c r="O12" s="226">
        <f>+'META 14'!$C$26</f>
        <v>1.1060606060606062</v>
      </c>
      <c r="P12" s="86">
        <f>+'META 17'!$C$26</f>
        <v>1.012072455572091</v>
      </c>
      <c r="Q12" s="226">
        <f>+'META 18'!$C$26</f>
        <v>1.0808661069376932</v>
      </c>
      <c r="R12" s="226">
        <f>+'META 19'!$C$26</f>
        <v>0.93632478632478644</v>
      </c>
      <c r="S12" s="226">
        <f>+'META 20'!$C$26</f>
        <v>0.78069033897254758</v>
      </c>
      <c r="T12" s="86" t="str">
        <f>+'META 21'!$C$26</f>
        <v>SI</v>
      </c>
      <c r="U12" s="87">
        <f>C43*3%+D43*6%+E43*3%+F43*5%+G43*5%+H43*5%+I43*5%+J43*4%+K43*4%+L43*4%+M43*4%+N43*4%+P43*4%+T43*3%</f>
        <v>0.56389757645085647</v>
      </c>
      <c r="V12" s="226">
        <f>+META_GES!$C$26</f>
        <v>1</v>
      </c>
    </row>
    <row r="13" spans="1:22" x14ac:dyDescent="0.25">
      <c r="A13" s="117" t="s">
        <v>210</v>
      </c>
      <c r="B13" s="226">
        <f>+'META 2'!$C$38</f>
        <v>0.64003267313235634</v>
      </c>
      <c r="C13" s="86">
        <f>+'META 3.1'!$C$38</f>
        <v>1.0192526011991609</v>
      </c>
      <c r="D13" s="86">
        <f>+'META 5 '!$C$38</f>
        <v>0.96173547875182852</v>
      </c>
      <c r="E13" s="86">
        <f>+'META 6'!$C$38</f>
        <v>1.1157793553187927</v>
      </c>
      <c r="F13" s="86">
        <f>+'META 7'!$C$38</f>
        <v>1.0090217197024105</v>
      </c>
      <c r="G13" s="86">
        <f>+'META 8.1'!$C$38</f>
        <v>0.92268559808414896</v>
      </c>
      <c r="H13" s="86">
        <f>+'META 8.2'!$C$38</f>
        <v>0.96154957021307486</v>
      </c>
      <c r="I13" s="86">
        <f>+'META 8.3'!$C$38</f>
        <v>1.0437373737373736</v>
      </c>
      <c r="J13" s="86">
        <f>+'META 9'!$C$38</f>
        <v>1.0330596045836262</v>
      </c>
      <c r="K13" s="86">
        <f>+'META 10'!$C$38</f>
        <v>1.1135549872122763</v>
      </c>
      <c r="L13" s="86">
        <f>+'META 11'!$C$38</f>
        <v>1.1981606802012841</v>
      </c>
      <c r="M13" s="86">
        <f>+'META 12'!$C$38</f>
        <v>0.89563862928348914</v>
      </c>
      <c r="N13" s="86">
        <f>+'META 13'!$C$38</f>
        <v>1.6208227104324697</v>
      </c>
      <c r="O13" s="226">
        <f>+'META 14'!$C$38</f>
        <v>1.1025641025641026</v>
      </c>
      <c r="P13" s="86">
        <f>+'META 17'!$C$38</f>
        <v>0.95864829263152518</v>
      </c>
      <c r="Q13" s="226">
        <f>+'META 18'!$C$38</f>
        <v>0.95671206225680938</v>
      </c>
      <c r="R13" s="226">
        <f>+'META 19'!$C$38</f>
        <v>1.0422535211267605</v>
      </c>
      <c r="S13" s="226">
        <f>+'META 20'!$C$38</f>
        <v>0.78775939059626998</v>
      </c>
      <c r="T13" s="86" t="str">
        <f>+'META 21'!$C$38</f>
        <v>SI</v>
      </c>
      <c r="U13" s="87">
        <f t="shared" ref="U13:U23" si="0">C44*3%+D44*6%+E44*3%+F44*5%+G44*5%+H44*5%+I44*5%+J44*4%+K44*4%+L44*4%+M44*4%+N44*4%+P44*4%+T44*3%</f>
        <v>0.57608736401657146</v>
      </c>
      <c r="V13" s="241">
        <f>+META_GES!$C$38</f>
        <v>0.99992487416422504</v>
      </c>
    </row>
    <row r="14" spans="1:22" x14ac:dyDescent="0.25">
      <c r="A14" s="117" t="s">
        <v>223</v>
      </c>
      <c r="B14" s="226">
        <f>+'META 2'!$C$49</f>
        <v>2.6508737706647199</v>
      </c>
      <c r="C14" s="86">
        <f>+'META 3.1'!$C$49</f>
        <v>1.0204081632653061</v>
      </c>
      <c r="D14" s="86">
        <f>+'META 5 '!$C$49</f>
        <v>0.91675844346549196</v>
      </c>
      <c r="E14" s="86">
        <f>+'META 6'!$C$49</f>
        <v>1.7311958405545929</v>
      </c>
      <c r="F14" s="86">
        <f>+'META 7'!$C$49</f>
        <v>1.0638888664272599</v>
      </c>
      <c r="G14" s="86">
        <f>+'META 8.1'!$C$49</f>
        <v>0.99524102409613358</v>
      </c>
      <c r="H14" s="86">
        <f>+'META 8.2'!$C$49</f>
        <v>1.1030233117039174</v>
      </c>
      <c r="I14" s="86">
        <f>+'META 8.3'!$C$49</f>
        <v>1.1432432432432433</v>
      </c>
      <c r="J14" s="86">
        <f>+'META 9'!$C$49</f>
        <v>1.0898928737773639</v>
      </c>
      <c r="K14" s="86">
        <f>+'META 10'!$C$49</f>
        <v>1.0294117647058825</v>
      </c>
      <c r="L14" s="86">
        <f>+'META 11'!$C$49</f>
        <v>1.1117021276595744</v>
      </c>
      <c r="M14" s="86">
        <f>+'META 12'!$C$49</f>
        <v>1.172461752433936</v>
      </c>
      <c r="N14" s="86">
        <f>+'META 13'!$C$49</f>
        <v>0.90201728868125186</v>
      </c>
      <c r="O14" s="226">
        <f>+'META 14'!$C$49</f>
        <v>1.0465116279069768</v>
      </c>
      <c r="P14" s="86">
        <f>+'META 17'!$C$49</f>
        <v>1.0122052704576976</v>
      </c>
      <c r="Q14" s="226">
        <f>+'META 18'!$C$49</f>
        <v>0.98009950248756217</v>
      </c>
      <c r="R14" s="226">
        <f>+'META 19'!$C$49</f>
        <v>1</v>
      </c>
      <c r="S14" s="226">
        <f>+'META 20'!$C$49</f>
        <v>0.89398998330550916</v>
      </c>
      <c r="T14" s="86" t="str">
        <f>+'META 21'!$C$49</f>
        <v>SI</v>
      </c>
      <c r="U14" s="87">
        <f t="shared" si="0"/>
        <v>0.58084824935998625</v>
      </c>
      <c r="V14" s="226">
        <f>+META_GES!$C$49</f>
        <v>1</v>
      </c>
    </row>
    <row r="15" spans="1:22" x14ac:dyDescent="0.25">
      <c r="A15" s="117" t="s">
        <v>215</v>
      </c>
      <c r="B15" s="226">
        <f>+'META 2'!$C$64</f>
        <v>1.0434408615056547</v>
      </c>
      <c r="C15" s="86">
        <f>+'META 3.1'!$C$64</f>
        <v>1.0196078431372551</v>
      </c>
      <c r="D15" s="86">
        <f>+'META 5 '!$C$64</f>
        <v>1.0583967820715416</v>
      </c>
      <c r="E15" s="227">
        <f>+'META 6'!$C$64</f>
        <v>1.5895361380798274</v>
      </c>
      <c r="F15" s="86">
        <f>+'META 7'!$C$64</f>
        <v>1.4339952877252689</v>
      </c>
      <c r="G15" s="86">
        <f>+'META 8.1'!$C$64</f>
        <v>1.0565521435086651</v>
      </c>
      <c r="H15" s="86">
        <f>+'META 8.2'!$C$64</f>
        <v>1.0869269005847955</v>
      </c>
      <c r="I15" s="86">
        <f>+'META 8.3'!$C$64</f>
        <v>1.0430379746835441</v>
      </c>
      <c r="J15" s="86">
        <f>+'META 9'!$C$64</f>
        <v>1.1915204678362574</v>
      </c>
      <c r="K15" s="86">
        <f>+'META 10'!$C$64</f>
        <v>1.4940476190476191</v>
      </c>
      <c r="L15" s="86">
        <f>+'META 11'!$C$64</f>
        <v>1.473560517038778</v>
      </c>
      <c r="M15" s="86">
        <f>+'META 12'!$C$64</f>
        <v>1.0144927536231885</v>
      </c>
      <c r="N15" s="86">
        <f>+'META 13'!$C$64</f>
        <v>0.90471801576769972</v>
      </c>
      <c r="O15" s="226">
        <f>+'META 14'!$C$64</f>
        <v>1.0027100271002709</v>
      </c>
      <c r="P15" s="86">
        <f>+'META 17'!$C$64</f>
        <v>1.000154213894672</v>
      </c>
      <c r="Q15" s="226">
        <f>+'META 18'!$C$64</f>
        <v>1.0264550264550265</v>
      </c>
      <c r="R15" s="226">
        <f>+'META 19'!$C$64</f>
        <v>1.087378640776699</v>
      </c>
      <c r="S15" s="226">
        <f>+'META 20'!$C$64</f>
        <v>1.0419635787806811</v>
      </c>
      <c r="T15" s="86" t="str">
        <f>+'META 21'!$C$64</f>
        <v>SI</v>
      </c>
      <c r="U15" s="160">
        <f t="shared" si="0"/>
        <v>0.58618872063070793</v>
      </c>
      <c r="V15" s="226">
        <f>+META_GES!$C$64</f>
        <v>1</v>
      </c>
    </row>
    <row r="16" spans="1:22" x14ac:dyDescent="0.25">
      <c r="A16" s="117" t="s">
        <v>211</v>
      </c>
      <c r="B16" s="226">
        <f>+'META 2'!$C$75</f>
        <v>1.0260252074736511</v>
      </c>
      <c r="C16" s="86">
        <f>+'META 3.1'!$C$75</f>
        <v>1.019522776572668</v>
      </c>
      <c r="D16" s="86">
        <f>+'META 5 '!$C$75</f>
        <v>1.0900571224562656</v>
      </c>
      <c r="E16" s="86">
        <f>+'META 6'!$C$75</f>
        <v>1.0108162908072469</v>
      </c>
      <c r="F16" s="86">
        <f>+'META 7'!$C$75</f>
        <v>1.0663553662932022</v>
      </c>
      <c r="G16" s="86">
        <f>+'META 8.1'!$C$75</f>
        <v>1.0736076904742988</v>
      </c>
      <c r="H16" s="86">
        <f>+'META 8.2'!$C$75</f>
        <v>1.0684358284819291</v>
      </c>
      <c r="I16" s="86">
        <f>+'META 8.3'!$C$75</f>
        <v>1.003197442046363</v>
      </c>
      <c r="J16" s="86">
        <f>+'META 9'!$C$75</f>
        <v>1.1785565289945767</v>
      </c>
      <c r="K16" s="86">
        <f>+'META 10'!$C$75</f>
        <v>1</v>
      </c>
      <c r="L16" s="86">
        <f>+'META 11'!$C$75</f>
        <v>1.7879924953095685</v>
      </c>
      <c r="M16" s="86">
        <f>+'META 12'!$C$75</f>
        <v>0.875</v>
      </c>
      <c r="N16" s="86">
        <f>+'META 13'!$C$75</f>
        <v>1.0108521781182509</v>
      </c>
      <c r="O16" s="226">
        <f>+'META 14'!$C$75</f>
        <v>1.1111111111111112</v>
      </c>
      <c r="P16" s="86">
        <f>+'META 17'!$C$75</f>
        <v>1.023076923076923</v>
      </c>
      <c r="Q16" s="226">
        <f>+'META 18'!$C$75</f>
        <v>0.91176470588235303</v>
      </c>
      <c r="R16" s="226">
        <f>+'META 19'!$C$75</f>
        <v>0.99333333333333329</v>
      </c>
      <c r="S16" s="226">
        <f>+'META 20'!$C$75</f>
        <v>1</v>
      </c>
      <c r="T16" s="86" t="str">
        <f>+'META 21'!$C$75</f>
        <v>SI</v>
      </c>
      <c r="U16" s="87">
        <f t="shared" si="0"/>
        <v>0.58499999999999996</v>
      </c>
      <c r="V16" s="226">
        <f>+META_GES!$C$75</f>
        <v>1</v>
      </c>
    </row>
    <row r="17" spans="1:22" x14ac:dyDescent="0.25">
      <c r="A17" s="117" t="s">
        <v>217</v>
      </c>
      <c r="B17" s="227">
        <f>+'META 2'!$C$81</f>
        <v>1.2214375445983419</v>
      </c>
      <c r="C17" s="227">
        <f>+'META 3.1'!$C$81</f>
        <v>1.015625</v>
      </c>
      <c r="D17" s="86">
        <f>+'META 5 '!$C$81</f>
        <v>0.93117408906882604</v>
      </c>
      <c r="E17" s="86">
        <f>+'META 6'!$C$81</f>
        <v>1.9254924139191312</v>
      </c>
      <c r="F17" s="86">
        <f>+'META 7'!$C$81</f>
        <v>1.5526742489063721</v>
      </c>
      <c r="G17" s="86">
        <f>+'META 8.1'!$C$81</f>
        <v>1.0336438477535901</v>
      </c>
      <c r="H17" s="86">
        <f>+'META 8.2'!$C$81</f>
        <v>1.0062601437514491</v>
      </c>
      <c r="I17" s="86">
        <f>+'META 8.3'!$C$81</f>
        <v>0.98814229249011853</v>
      </c>
      <c r="J17" s="86">
        <f>+'META 9'!$C$81</f>
        <v>1.3473684210526315</v>
      </c>
      <c r="K17" s="86">
        <f>+'META 10'!$C$81</f>
        <v>1.25</v>
      </c>
      <c r="L17" s="86">
        <f>+'META 11'!$C$81</f>
        <v>1.185483870967742</v>
      </c>
      <c r="M17" s="86">
        <f>+'META 12'!$C$81</f>
        <v>0.44117647058823528</v>
      </c>
      <c r="N17" s="86">
        <f>+'META 13'!$C$81</f>
        <v>0.69844442303987686</v>
      </c>
      <c r="O17" s="226">
        <f>+'META 14'!$C$81</f>
        <v>1.0833333333333333</v>
      </c>
      <c r="P17" s="86">
        <f>+'META 17'!$C$81</f>
        <v>0.92721088435374155</v>
      </c>
      <c r="Q17" s="226">
        <f>+'META 18'!$C$81</f>
        <v>1.2666666666666668</v>
      </c>
      <c r="R17" s="226">
        <f>+'META 19'!$C$81</f>
        <v>0.91975308641975306</v>
      </c>
      <c r="S17" s="226">
        <f>+'META 20'!$C$81</f>
        <v>1.0326797385620914</v>
      </c>
      <c r="T17" s="86" t="str">
        <f>+'META 21'!$C$81</f>
        <v>SI</v>
      </c>
      <c r="U17" s="160">
        <f t="shared" si="0"/>
        <v>0.54795083108790954</v>
      </c>
      <c r="V17" s="226">
        <f>+META_GES!$C$81</f>
        <v>1</v>
      </c>
    </row>
    <row r="18" spans="1:22" x14ac:dyDescent="0.25">
      <c r="A18" s="117" t="s">
        <v>222</v>
      </c>
      <c r="B18" s="227">
        <f>+'META 2'!$C$92</f>
        <v>1.2878201369450391</v>
      </c>
      <c r="C18" s="227">
        <f>+'META 3.1'!$C$92</f>
        <v>1.0204081632653061</v>
      </c>
      <c r="D18" s="86">
        <f>+'META 5 '!$C$92</f>
        <v>0.96058091286307057</v>
      </c>
      <c r="E18" s="86">
        <f>+'META 6'!$C$92</f>
        <v>1.6557083106148183</v>
      </c>
      <c r="F18" s="86">
        <f>+'META 7'!$C$92</f>
        <v>0.94020567721706638</v>
      </c>
      <c r="G18" s="86">
        <f>+'META 8.1'!$C$92</f>
        <v>1.0150002032685586</v>
      </c>
      <c r="H18" s="86">
        <f>+'META 8.2'!$C$92</f>
        <v>1.0658066429418742</v>
      </c>
      <c r="I18" s="86">
        <f>+'META 8.3'!$C$92</f>
        <v>0.99549549549549543</v>
      </c>
      <c r="J18" s="86">
        <f>+'META 9'!$C$92</f>
        <v>1.0353391304347825</v>
      </c>
      <c r="K18" s="86">
        <f>+'META 10'!$C$92</f>
        <v>0.82426778242677823</v>
      </c>
      <c r="L18" s="226">
        <f>+'META 11'!$C$92</f>
        <v>2.0162601626016259</v>
      </c>
      <c r="M18" s="86">
        <f>+'META 12'!$C$92</f>
        <v>1.149425287356322</v>
      </c>
      <c r="N18" s="86">
        <f>+'META 13'!$C$92</f>
        <v>0.96271188882364467</v>
      </c>
      <c r="O18" s="226">
        <f>+'META 14'!$C$92</f>
        <v>1.1086956521739131</v>
      </c>
      <c r="P18" s="86">
        <f>+'META 17'!$C$92</f>
        <v>1.0336965294592413</v>
      </c>
      <c r="Q18" s="226">
        <f>+'META 18'!$C$92</f>
        <v>1.0068493150684932</v>
      </c>
      <c r="R18" s="226">
        <f>+'META 19'!$C$92</f>
        <v>1.1263736263736261</v>
      </c>
      <c r="S18" s="226">
        <f>+'META 20'!$C$92</f>
        <v>1.0745644599303137</v>
      </c>
      <c r="T18" s="86" t="str">
        <f>+'META 21'!$C$92</f>
        <v>SI</v>
      </c>
      <c r="U18" s="160">
        <f t="shared" si="0"/>
        <v>0.57589910025742919</v>
      </c>
      <c r="V18" s="226">
        <f>+META_GES!$C$92</f>
        <v>1</v>
      </c>
    </row>
    <row r="19" spans="1:22" x14ac:dyDescent="0.25">
      <c r="A19" s="117" t="s">
        <v>219</v>
      </c>
      <c r="B19" s="226">
        <f>+'META 2'!$C$111</f>
        <v>1.1990136819363715</v>
      </c>
      <c r="C19" s="86">
        <f>+'META 3.1'!$C$111</f>
        <v>1.0198675496688741</v>
      </c>
      <c r="D19" s="86">
        <f>+'META 5 '!$C$111</f>
        <v>1.2590817356205852</v>
      </c>
      <c r="E19" s="86">
        <f>+'META 6'!$C$111</f>
        <v>1.2617641101967911</v>
      </c>
      <c r="F19" s="86">
        <f>+'META 7'!$C$111</f>
        <v>1.1184774225671381</v>
      </c>
      <c r="G19" s="86">
        <f>+'META 8.1'!$C$111</f>
        <v>1.031974546543921</v>
      </c>
      <c r="H19" s="86">
        <f>+'META 8.2'!$C$111</f>
        <v>1.0919895526662522</v>
      </c>
      <c r="I19" s="86">
        <f>+'META 8.3'!$C$111</f>
        <v>1.1496975806451615</v>
      </c>
      <c r="J19" s="86">
        <f>+'META 9'!$C$111</f>
        <v>1.0120128140123263</v>
      </c>
      <c r="K19" s="86">
        <f>+'META 10'!$C$111</f>
        <v>1.879392212725546</v>
      </c>
      <c r="L19" s="86">
        <f>+'META 11'!$C$111</f>
        <v>1.1565061857206738</v>
      </c>
      <c r="M19" s="86">
        <f>+'META 12'!$C$111</f>
        <v>1.2259215219976218</v>
      </c>
      <c r="N19" s="86">
        <f>+'META 13'!$C$111</f>
        <v>0.83487521664381581</v>
      </c>
      <c r="O19" s="226">
        <f>+'META 14'!$C$111</f>
        <v>1.1086956521739131</v>
      </c>
      <c r="P19" s="86">
        <f>+'META 17'!$C$111</f>
        <v>1.0325761151758319</v>
      </c>
      <c r="Q19" s="226">
        <f>+'META 18'!$C$111</f>
        <v>1.0028011204481793</v>
      </c>
      <c r="R19" s="226">
        <f>+'META 19'!$C$111</f>
        <v>1.0936749399519614</v>
      </c>
      <c r="S19" s="226">
        <f>+'META 20'!$C$111</f>
        <v>1.012636695018226</v>
      </c>
      <c r="T19" s="86" t="str">
        <f>+'META 21'!$C$111</f>
        <v>SI</v>
      </c>
      <c r="U19" s="87">
        <f t="shared" si="0"/>
        <v>0.58339500866575256</v>
      </c>
      <c r="V19" s="226">
        <f>+META_GES!$C$110</f>
        <v>1</v>
      </c>
    </row>
    <row r="20" spans="1:22" x14ac:dyDescent="0.25">
      <c r="A20" s="117" t="s">
        <v>272</v>
      </c>
      <c r="B20" s="226">
        <f>+'META 2'!$C$124</f>
        <v>1.0709067212253691</v>
      </c>
      <c r="C20" s="86">
        <f>+'META 3.1'!$C$124</f>
        <v>1.0160427807486632</v>
      </c>
      <c r="D20" s="86">
        <f>+'META 5 '!$C$124</f>
        <v>0.85943168077388155</v>
      </c>
      <c r="E20" s="86">
        <f>+'META 6'!$C$124</f>
        <v>1.6536749372413571</v>
      </c>
      <c r="F20" s="86">
        <f>+'META 7'!$C$124</f>
        <v>0.91377145559288753</v>
      </c>
      <c r="G20" s="86">
        <f>+'META 8.1'!$C$124</f>
        <v>0.86394174686497527</v>
      </c>
      <c r="H20" s="86">
        <f>+'META 8.2'!$C$124</f>
        <v>0.85202087994034315</v>
      </c>
      <c r="I20" s="86">
        <f>+'META 8.3'!$C$124</f>
        <v>0.926056338028169</v>
      </c>
      <c r="J20" s="86">
        <f>+'META 9'!$C$124</f>
        <v>1.1228070175438596</v>
      </c>
      <c r="K20" s="86">
        <f>+'META 10'!$C$124</f>
        <v>0.96666666666666656</v>
      </c>
      <c r="L20" s="86">
        <f>+'META 11'!$C$124</f>
        <v>1.1311475409836065</v>
      </c>
      <c r="M20" s="86">
        <f>+'META 12'!$C$124</f>
        <v>0.90833333333333344</v>
      </c>
      <c r="N20" s="86">
        <f>+'META 13'!$C$124</f>
        <v>0.95682733713015689</v>
      </c>
      <c r="O20" s="226">
        <f>+'META 14'!$C$124</f>
        <v>1.1016949152542372</v>
      </c>
      <c r="P20" s="86">
        <f>+'META 17'!$C$124</f>
        <v>1.1111111111111112</v>
      </c>
      <c r="Q20" s="226">
        <f>+'META 18'!$C$124</f>
        <v>0.57777777777777783</v>
      </c>
      <c r="R20" s="226">
        <f>+'META 19'!$C$124</f>
        <v>0.70491803278688525</v>
      </c>
      <c r="S20" s="226">
        <f>+'META 20'!$C$124</f>
        <v>0.7302383939774153</v>
      </c>
      <c r="T20" s="86" t="str">
        <f>+'META 21'!$C$124</f>
        <v>SI</v>
      </c>
      <c r="U20" s="87">
        <f t="shared" si="0"/>
        <v>0.55262851535295798</v>
      </c>
      <c r="V20" s="226">
        <f>+META_GES!$C$123</f>
        <v>1</v>
      </c>
    </row>
    <row r="21" spans="1:22" x14ac:dyDescent="0.25">
      <c r="A21" s="117" t="s">
        <v>218</v>
      </c>
      <c r="B21" s="226">
        <f>+'META 2'!$C$138</f>
        <v>1.759554280271439</v>
      </c>
      <c r="C21" s="86">
        <f>+'META 3.1'!$C$138</f>
        <v>1.0189982728842832</v>
      </c>
      <c r="D21" s="86">
        <f>+'META 5 '!$C$138</f>
        <v>1.0038639365918098</v>
      </c>
      <c r="E21" s="86">
        <f>+'META 6'!$C$138</f>
        <v>1.3424190378632059</v>
      </c>
      <c r="F21" s="86">
        <f>+'META 7'!$C$138</f>
        <v>1.1315371016604894</v>
      </c>
      <c r="G21" s="86">
        <f>+'META 8.1'!$C$138</f>
        <v>0.81547937868237819</v>
      </c>
      <c r="H21" s="86">
        <f>+'META 8.2'!$C$138</f>
        <v>0.86412005487235755</v>
      </c>
      <c r="I21" s="86">
        <f>+'META 8.3'!$C$138</f>
        <v>0.90281442392260336</v>
      </c>
      <c r="J21" s="86">
        <f>+'META 9'!$C$138</f>
        <v>1.0762319973540997</v>
      </c>
      <c r="K21" s="86">
        <f>+'META 10'!$C$138</f>
        <v>1.0923913043478262</v>
      </c>
      <c r="L21" s="86">
        <f>+'META 11'!$C$138</f>
        <v>1.0213903743315509</v>
      </c>
      <c r="M21" s="86">
        <f>+'META 12'!$C$138</f>
        <v>0.9787414965986394</v>
      </c>
      <c r="N21" s="86">
        <f>+'META 13'!$C$138</f>
        <v>0.69250242237439374</v>
      </c>
      <c r="O21" s="226">
        <f>+'META 14'!$C$138</f>
        <v>0.86805555555555558</v>
      </c>
      <c r="P21" s="86">
        <f>+'META 17'!$C$138</f>
        <v>0.99675324675324684</v>
      </c>
      <c r="Q21" s="226">
        <f>+'META 18'!$C$138</f>
        <v>1.2962962962962963</v>
      </c>
      <c r="R21" s="226">
        <f>+'META 19'!$C$138</f>
        <v>0.97660818713450281</v>
      </c>
      <c r="S21" s="226">
        <f>+'META 20'!$C$138</f>
        <v>0.84340195747553148</v>
      </c>
      <c r="T21" s="86" t="str">
        <f>+'META 21'!$C$138</f>
        <v>SI</v>
      </c>
      <c r="U21" s="87">
        <f t="shared" si="0"/>
        <v>0.5558405795029181</v>
      </c>
      <c r="V21" s="226">
        <f>+META_GES!$C$137</f>
        <v>1</v>
      </c>
    </row>
    <row r="22" spans="1:22" x14ac:dyDescent="0.25">
      <c r="A22" s="117" t="s">
        <v>220</v>
      </c>
      <c r="B22" s="226">
        <f>+'META 2'!$C$143</f>
        <v>1.1001355800890955</v>
      </c>
      <c r="C22" s="86">
        <f>+'META 3.1'!$C$143</f>
        <v>0.93537414965986387</v>
      </c>
      <c r="D22" s="86">
        <f>+'META 5 '!$C$143</f>
        <v>0.98911651728553129</v>
      </c>
      <c r="E22" s="86">
        <f>+'META 6'!$C$143</f>
        <v>1.0091541859865594</v>
      </c>
      <c r="F22" s="86">
        <f>+'META 7'!$C$143</f>
        <v>1.1969771052728722</v>
      </c>
      <c r="G22" s="86">
        <f>+'META 8.1'!$C$143</f>
        <v>0.96063213839466399</v>
      </c>
      <c r="H22" s="86">
        <f>+'META 8.2'!$C$143</f>
        <v>0.75800993592051258</v>
      </c>
      <c r="I22" s="86">
        <f>+'META 8.3'!$C$143</f>
        <v>1.0210970464135021</v>
      </c>
      <c r="J22" s="86">
        <f>+'META 9'!$C$143</f>
        <v>0.92831761650949851</v>
      </c>
      <c r="K22" s="86">
        <f>+'META 10'!$C$143</f>
        <v>0.97810218978102181</v>
      </c>
      <c r="L22" s="86">
        <f>+'META 11'!$C$143</f>
        <v>1.0621039290240812</v>
      </c>
      <c r="M22" s="86">
        <f>+'META 12'!$C$143</f>
        <v>1.0473815461346634</v>
      </c>
      <c r="N22" s="86">
        <f>+'META 13'!$C$143</f>
        <v>0.99683323442136507</v>
      </c>
      <c r="O22" s="226">
        <f>+'META 14'!$C$143</f>
        <v>1.1081081081081081</v>
      </c>
      <c r="P22" s="86">
        <f>+'META 17'!$C$143</f>
        <v>0.90448693676637637</v>
      </c>
      <c r="Q22" s="226">
        <f>+'META 18'!$C$143</f>
        <v>1</v>
      </c>
      <c r="R22" s="226">
        <f>+'META 19'!$C$143</f>
        <v>1.0393939393939395</v>
      </c>
      <c r="S22" s="226">
        <f>+'META 20'!$C$143</f>
        <v>0.92592592592592593</v>
      </c>
      <c r="T22" s="86" t="str">
        <f>+'META 21'!$C$143</f>
        <v>SI</v>
      </c>
      <c r="U22" s="87">
        <f t="shared" si="0"/>
        <v>0.5656499183418171</v>
      </c>
      <c r="V22" s="226">
        <f>+META_GES!$C$142</f>
        <v>1</v>
      </c>
    </row>
    <row r="23" spans="1:22" x14ac:dyDescent="0.25">
      <c r="A23" s="167" t="s">
        <v>221</v>
      </c>
      <c r="B23" s="227">
        <f>+'META 2'!$C$151</f>
        <v>2.6804231741554636</v>
      </c>
      <c r="C23" s="227">
        <f>+'META 3.1'!$C$151</f>
        <v>1.0204081632653059</v>
      </c>
      <c r="D23" s="86">
        <f>+'META 5 '!$C$151</f>
        <v>0.82896237172177878</v>
      </c>
      <c r="E23" s="86">
        <f>+'META 6'!$C$151</f>
        <v>1.5213082941629561</v>
      </c>
      <c r="F23" s="86">
        <f>+'META 7'!$C$151</f>
        <v>1.1429240064319779</v>
      </c>
      <c r="G23" s="86">
        <f>+'META 8.1'!$C$151</f>
        <v>1.0563825886543399</v>
      </c>
      <c r="H23" s="86">
        <f>+'META 8.2'!$C$151</f>
        <v>0.82198440605412015</v>
      </c>
      <c r="I23" s="86">
        <f>+'META 8.3'!$C$151</f>
        <v>1.0242290748898679</v>
      </c>
      <c r="J23" s="86">
        <f>+'META 9'!$C$151</f>
        <v>1.5016233766233766</v>
      </c>
      <c r="K23" s="86">
        <f>+'META 10'!$C$151</f>
        <v>1.103448275862069</v>
      </c>
      <c r="L23" s="86">
        <f>+'META 11'!$C$151</f>
        <v>1.5943775100401607</v>
      </c>
      <c r="M23" s="86">
        <f>+'META 12'!$C$151</f>
        <v>0.91561181434599148</v>
      </c>
      <c r="N23" s="86">
        <f>+'META 13'!$C$151</f>
        <v>0.8912720936803441</v>
      </c>
      <c r="O23" s="226">
        <f>+'META 14'!$C$151</f>
        <v>1.1111111111111112</v>
      </c>
      <c r="P23" s="86">
        <f>+'META 17'!$C$151</f>
        <v>0.97746697746697753</v>
      </c>
      <c r="Q23" s="226">
        <f>+'META 18'!$C$151</f>
        <v>0.9821428571428571</v>
      </c>
      <c r="R23" s="226">
        <f>+'META 19'!$C$151</f>
        <v>1.0133333333333332</v>
      </c>
      <c r="S23" s="226">
        <f>+'META 20'!$C$151</f>
        <v>0.87405159332321702</v>
      </c>
      <c r="T23" s="86" t="str">
        <f>+'META 21'!$C$151</f>
        <v>SI</v>
      </c>
      <c r="U23" s="160">
        <f t="shared" si="0"/>
        <v>0.56221099802574526</v>
      </c>
      <c r="V23" s="226">
        <f>+META_GES!$C$150</f>
        <v>1</v>
      </c>
    </row>
    <row r="24" spans="1:22" x14ac:dyDescent="0.25">
      <c r="A24" s="168" t="s">
        <v>379</v>
      </c>
      <c r="B24" s="169"/>
      <c r="C24" s="169"/>
      <c r="D24" s="169"/>
      <c r="E24" s="169"/>
      <c r="F24" s="169"/>
      <c r="G24" s="169"/>
      <c r="H24" s="169"/>
      <c r="I24" s="169"/>
      <c r="J24" s="169"/>
      <c r="K24" s="169"/>
      <c r="L24" s="169"/>
      <c r="M24" s="169"/>
      <c r="N24" s="169"/>
      <c r="O24" s="169"/>
      <c r="P24" s="169"/>
      <c r="Q24" s="169"/>
      <c r="R24" s="169"/>
      <c r="S24" s="169"/>
      <c r="T24" s="169"/>
      <c r="U24" s="88"/>
    </row>
    <row r="26" spans="1:22" hidden="1" x14ac:dyDescent="0.25"/>
    <row r="27" spans="1:22" hidden="1" x14ac:dyDescent="0.25"/>
    <row r="28" spans="1:22" hidden="1" x14ac:dyDescent="0.25"/>
    <row r="29" spans="1:22" hidden="1" x14ac:dyDescent="0.25"/>
    <row r="30" spans="1:22" hidden="1" x14ac:dyDescent="0.25"/>
    <row r="31" spans="1:22" hidden="1" x14ac:dyDescent="0.25">
      <c r="A31" s="157" t="s">
        <v>273</v>
      </c>
      <c r="B31" s="112"/>
      <c r="C31" s="112"/>
      <c r="D31" s="112"/>
      <c r="E31" s="112"/>
      <c r="F31" s="112"/>
      <c r="G31" s="112"/>
      <c r="H31" s="112"/>
      <c r="I31" s="112"/>
      <c r="J31" s="112"/>
      <c r="K31" s="112"/>
      <c r="L31" s="112"/>
      <c r="M31" s="112"/>
      <c r="N31" s="158"/>
      <c r="O31" s="112"/>
      <c r="P31" s="112"/>
      <c r="Q31" s="158"/>
      <c r="R31" s="112"/>
      <c r="S31" s="112"/>
      <c r="T31" s="158"/>
    </row>
    <row r="32" spans="1:22" hidden="1" x14ac:dyDescent="0.25">
      <c r="A32" s="157" t="s">
        <v>274</v>
      </c>
      <c r="B32" s="112"/>
      <c r="C32" s="112"/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N32" s="158"/>
      <c r="O32" s="112"/>
      <c r="P32" s="112"/>
      <c r="Q32" s="158"/>
      <c r="R32" s="112"/>
      <c r="S32" s="112"/>
      <c r="T32" s="158"/>
    </row>
    <row r="33" spans="1:21" hidden="1" x14ac:dyDescent="0.25">
      <c r="A33" s="157" t="s">
        <v>275</v>
      </c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58"/>
      <c r="O33" s="112"/>
      <c r="P33" s="112"/>
      <c r="Q33" s="158"/>
      <c r="R33" s="112"/>
      <c r="S33" s="112"/>
      <c r="T33" s="158"/>
    </row>
    <row r="34" spans="1:21" hidden="1" x14ac:dyDescent="0.25">
      <c r="A34" s="157" t="s">
        <v>276</v>
      </c>
      <c r="B34" s="113"/>
      <c r="C34" s="114"/>
      <c r="D34" s="114"/>
      <c r="E34" s="113"/>
      <c r="F34" s="113"/>
      <c r="G34" s="114"/>
      <c r="H34" s="114"/>
      <c r="I34" s="114"/>
      <c r="J34" s="114"/>
      <c r="K34" s="114"/>
      <c r="L34" s="114"/>
      <c r="M34" s="114"/>
      <c r="N34" s="159"/>
      <c r="O34" s="114"/>
      <c r="P34" s="114"/>
      <c r="Q34" s="159"/>
      <c r="R34" s="114"/>
      <c r="S34" s="114"/>
      <c r="T34" s="159"/>
    </row>
    <row r="35" spans="1:21" hidden="1" x14ac:dyDescent="0.25">
      <c r="A35" s="157"/>
      <c r="B35" s="113"/>
      <c r="C35" s="114"/>
      <c r="D35" s="114"/>
      <c r="E35" s="113"/>
      <c r="F35" s="113"/>
      <c r="G35" s="114"/>
      <c r="H35" s="114"/>
      <c r="I35" s="114"/>
      <c r="J35" s="114"/>
      <c r="K35" s="114"/>
      <c r="L35" s="114"/>
      <c r="M35" s="114"/>
      <c r="N35" s="114"/>
      <c r="O35" s="114"/>
      <c r="P35" s="114"/>
      <c r="Q35" s="114"/>
      <c r="R35" s="114"/>
      <c r="S35" s="114"/>
      <c r="T35" s="114"/>
    </row>
    <row r="36" spans="1:21" hidden="1" x14ac:dyDescent="0.25">
      <c r="A36" s="261" t="s">
        <v>0</v>
      </c>
      <c r="B36" s="254" t="s">
        <v>282</v>
      </c>
      <c r="C36" s="255"/>
      <c r="D36" s="255"/>
      <c r="E36" s="255"/>
      <c r="F36" s="255"/>
      <c r="G36" s="255"/>
      <c r="H36" s="255"/>
      <c r="I36" s="255"/>
      <c r="J36" s="255"/>
      <c r="K36" s="255"/>
      <c r="L36" s="255"/>
      <c r="M36" s="255"/>
      <c r="N36" s="255"/>
      <c r="O36" s="255"/>
      <c r="P36" s="255"/>
      <c r="Q36" s="255"/>
      <c r="R36" s="255"/>
      <c r="S36" s="255"/>
      <c r="T36" s="255"/>
      <c r="U36" s="255"/>
    </row>
    <row r="37" spans="1:21" hidden="1" x14ac:dyDescent="0.25">
      <c r="A37" s="262"/>
      <c r="B37" s="254" t="s">
        <v>281</v>
      </c>
      <c r="C37" s="255"/>
      <c r="D37" s="255"/>
      <c r="E37" s="255"/>
      <c r="F37" s="255"/>
      <c r="G37" s="255"/>
      <c r="H37" s="255"/>
      <c r="I37" s="255"/>
      <c r="J37" s="255"/>
      <c r="K37" s="255"/>
      <c r="L37" s="255"/>
      <c r="M37" s="255"/>
      <c r="N37" s="255"/>
      <c r="O37" s="255"/>
      <c r="P37" s="255"/>
      <c r="Q37" s="255"/>
      <c r="R37" s="255"/>
      <c r="S37" s="255"/>
      <c r="T37" s="255"/>
      <c r="U37" s="255"/>
    </row>
    <row r="38" spans="1:21" hidden="1" x14ac:dyDescent="0.25">
      <c r="A38" s="262"/>
      <c r="B38" s="254"/>
      <c r="C38" s="255"/>
      <c r="D38" s="255"/>
      <c r="E38" s="255"/>
      <c r="F38" s="255"/>
      <c r="G38" s="255"/>
      <c r="H38" s="255"/>
      <c r="I38" s="255"/>
      <c r="J38" s="255"/>
      <c r="K38" s="255"/>
      <c r="L38" s="255"/>
      <c r="M38" s="255"/>
      <c r="N38" s="255"/>
      <c r="O38" s="255"/>
      <c r="P38" s="255"/>
      <c r="Q38" s="255"/>
      <c r="R38" s="255"/>
      <c r="S38" s="255"/>
      <c r="T38" s="255"/>
      <c r="U38" s="255"/>
    </row>
    <row r="39" spans="1:21" hidden="1" x14ac:dyDescent="0.25">
      <c r="A39" s="262"/>
      <c r="B39" s="256" t="s">
        <v>373</v>
      </c>
      <c r="C39" s="257"/>
      <c r="D39" s="257"/>
      <c r="E39" s="257"/>
      <c r="F39" s="257"/>
      <c r="G39" s="257"/>
      <c r="H39" s="257"/>
      <c r="I39" s="257"/>
      <c r="J39" s="257"/>
      <c r="K39" s="257"/>
      <c r="L39" s="257"/>
      <c r="M39" s="257"/>
      <c r="N39" s="257"/>
      <c r="O39" s="257"/>
      <c r="P39" s="257"/>
      <c r="Q39" s="257"/>
      <c r="R39" s="257"/>
      <c r="S39" s="257"/>
      <c r="T39" s="257"/>
      <c r="U39" s="257"/>
    </row>
    <row r="40" spans="1:21" hidden="1" x14ac:dyDescent="0.25">
      <c r="A40" s="262"/>
      <c r="B40" s="115" t="s">
        <v>245</v>
      </c>
      <c r="C40" s="115" t="s">
        <v>299</v>
      </c>
      <c r="D40" s="115" t="s">
        <v>248</v>
      </c>
      <c r="E40" s="115" t="s">
        <v>249</v>
      </c>
      <c r="F40" s="115" t="s">
        <v>250</v>
      </c>
      <c r="G40" s="115" t="s">
        <v>300</v>
      </c>
      <c r="H40" s="115" t="s">
        <v>301</v>
      </c>
      <c r="I40" s="115" t="s">
        <v>302</v>
      </c>
      <c r="J40" s="115" t="s">
        <v>252</v>
      </c>
      <c r="K40" s="115" t="s">
        <v>253</v>
      </c>
      <c r="L40" s="115" t="s">
        <v>232</v>
      </c>
      <c r="M40" s="115" t="s">
        <v>233</v>
      </c>
      <c r="N40" s="115" t="s">
        <v>260</v>
      </c>
      <c r="O40" s="115" t="s">
        <v>303</v>
      </c>
      <c r="P40" s="115" t="s">
        <v>304</v>
      </c>
      <c r="Q40" s="115" t="s">
        <v>305</v>
      </c>
      <c r="R40" s="115" t="s">
        <v>306</v>
      </c>
      <c r="S40" s="115" t="s">
        <v>307</v>
      </c>
      <c r="T40" s="115" t="s">
        <v>308</v>
      </c>
    </row>
    <row r="41" spans="1:21" ht="15" hidden="1" customHeight="1" x14ac:dyDescent="0.25">
      <c r="A41" s="262"/>
      <c r="B41" s="247" t="s">
        <v>310</v>
      </c>
      <c r="C41" s="247" t="s">
        <v>309</v>
      </c>
      <c r="D41" s="247" t="s">
        <v>311</v>
      </c>
      <c r="E41" s="247" t="s">
        <v>312</v>
      </c>
      <c r="F41" s="247" t="s">
        <v>267</v>
      </c>
      <c r="G41" s="247" t="s">
        <v>313</v>
      </c>
      <c r="H41" s="247" t="s">
        <v>261</v>
      </c>
      <c r="I41" s="247" t="s">
        <v>262</v>
      </c>
      <c r="J41" s="247" t="s">
        <v>314</v>
      </c>
      <c r="K41" s="247" t="s">
        <v>315</v>
      </c>
      <c r="L41" s="247" t="s">
        <v>264</v>
      </c>
      <c r="M41" s="247" t="s">
        <v>269</v>
      </c>
      <c r="N41" s="249" t="s">
        <v>268</v>
      </c>
      <c r="O41" s="247" t="s">
        <v>316</v>
      </c>
      <c r="P41" s="247" t="s">
        <v>263</v>
      </c>
      <c r="Q41" s="249" t="s">
        <v>317</v>
      </c>
      <c r="R41" s="247" t="s">
        <v>265</v>
      </c>
      <c r="S41" s="247" t="s">
        <v>266</v>
      </c>
      <c r="T41" s="249" t="s">
        <v>372</v>
      </c>
    </row>
    <row r="42" spans="1:21" ht="84.75" hidden="1" customHeight="1" x14ac:dyDescent="0.25">
      <c r="A42" s="263"/>
      <c r="B42" s="248"/>
      <c r="C42" s="248"/>
      <c r="D42" s="248"/>
      <c r="E42" s="248"/>
      <c r="F42" s="248"/>
      <c r="G42" s="248"/>
      <c r="H42" s="248"/>
      <c r="I42" s="248"/>
      <c r="J42" s="248"/>
      <c r="K42" s="248"/>
      <c r="L42" s="248"/>
      <c r="M42" s="248"/>
      <c r="N42" s="250"/>
      <c r="O42" s="248"/>
      <c r="P42" s="248"/>
      <c r="Q42" s="250"/>
      <c r="R42" s="248"/>
      <c r="S42" s="248"/>
      <c r="T42" s="250"/>
    </row>
    <row r="43" spans="1:21" hidden="1" x14ac:dyDescent="0.25">
      <c r="A43" s="116" t="s">
        <v>216</v>
      </c>
      <c r="B43" s="170">
        <f>IF(B12="n/a","n/a",IF(B12="","",IF(B12&gt;1,1,B12)))</f>
        <v>1</v>
      </c>
      <c r="C43" s="170">
        <f t="shared" ref="C43:S54" si="1">IF(C12="n/a","n/a",IF(C12="","",IF(C12&gt;1,1,C12)))</f>
        <v>1</v>
      </c>
      <c r="D43" s="170">
        <f t="shared" si="1"/>
        <v>1</v>
      </c>
      <c r="E43" s="170">
        <f t="shared" si="1"/>
        <v>1</v>
      </c>
      <c r="F43" s="170">
        <f t="shared" si="1"/>
        <v>1</v>
      </c>
      <c r="G43" s="170">
        <f t="shared" si="1"/>
        <v>0.92416676895224414</v>
      </c>
      <c r="H43" s="170">
        <f t="shared" si="1"/>
        <v>0.93072749867131488</v>
      </c>
      <c r="I43" s="170">
        <f t="shared" si="1"/>
        <v>0.85148514851485146</v>
      </c>
      <c r="J43" s="170">
        <f t="shared" si="1"/>
        <v>1</v>
      </c>
      <c r="K43" s="170">
        <f t="shared" si="1"/>
        <v>1</v>
      </c>
      <c r="L43" s="170">
        <f t="shared" ref="L43:L54" si="2">IF(L12="n/a","n/a",IF(L12="","",IF(L12&gt;1,1,L12)))</f>
        <v>1</v>
      </c>
      <c r="M43" s="170">
        <f t="shared" si="1"/>
        <v>0.98359486447931521</v>
      </c>
      <c r="N43" s="171">
        <f t="shared" si="1"/>
        <v>0.73087027661908543</v>
      </c>
      <c r="O43" s="170">
        <f t="shared" si="1"/>
        <v>1</v>
      </c>
      <c r="P43" s="170">
        <f t="shared" ref="P43:Q43" si="3">IF(P12="n/a","n/a",IF(P12="","",IF(P12&gt;1,1,P12)))</f>
        <v>1</v>
      </c>
      <c r="Q43" s="171">
        <f t="shared" si="3"/>
        <v>1</v>
      </c>
      <c r="R43" s="170">
        <f t="shared" si="1"/>
        <v>0.93632478632478644</v>
      </c>
      <c r="S43" s="170">
        <f t="shared" ref="S43" si="4">IF(S12="n/a","n/a",IF(S12="","",IF(S12&gt;1,1,S12)))</f>
        <v>0.78069033897254758</v>
      </c>
      <c r="T43" s="171">
        <f>IF(T12="n/a","n/a",IF(T12="SI",1,0))</f>
        <v>1</v>
      </c>
      <c r="U43" s="172"/>
    </row>
    <row r="44" spans="1:21" hidden="1" x14ac:dyDescent="0.25">
      <c r="A44" s="117" t="s">
        <v>210</v>
      </c>
      <c r="B44" s="170">
        <f t="shared" ref="B44:N54" si="5">IF(B13="n/a","n/a",IF(B13="","",IF(B13&gt;1,1,B13)))</f>
        <v>0.64003267313235634</v>
      </c>
      <c r="C44" s="170">
        <f t="shared" si="5"/>
        <v>1</v>
      </c>
      <c r="D44" s="170">
        <f t="shared" si="5"/>
        <v>0.96173547875182852</v>
      </c>
      <c r="E44" s="170">
        <f t="shared" si="5"/>
        <v>1</v>
      </c>
      <c r="F44" s="170">
        <f t="shared" si="5"/>
        <v>1</v>
      </c>
      <c r="G44" s="170">
        <f t="shared" si="5"/>
        <v>0.92268559808414896</v>
      </c>
      <c r="H44" s="170">
        <f t="shared" si="5"/>
        <v>0.96154957021307486</v>
      </c>
      <c r="I44" s="170">
        <f t="shared" si="5"/>
        <v>1</v>
      </c>
      <c r="J44" s="170">
        <f t="shared" si="5"/>
        <v>1</v>
      </c>
      <c r="K44" s="170">
        <f t="shared" si="5"/>
        <v>1</v>
      </c>
      <c r="L44" s="170">
        <f t="shared" si="2"/>
        <v>1</v>
      </c>
      <c r="M44" s="170">
        <f t="shared" si="5"/>
        <v>0.89563862928348914</v>
      </c>
      <c r="N44" s="171">
        <f t="shared" si="5"/>
        <v>1</v>
      </c>
      <c r="O44" s="170">
        <f t="shared" si="1"/>
        <v>1</v>
      </c>
      <c r="P44" s="170">
        <f t="shared" si="1"/>
        <v>0.95864829263152518</v>
      </c>
      <c r="Q44" s="171">
        <f t="shared" si="1"/>
        <v>0.95671206225680938</v>
      </c>
      <c r="R44" s="170">
        <f t="shared" si="1"/>
        <v>1</v>
      </c>
      <c r="S44" s="170">
        <f t="shared" si="1"/>
        <v>0.78775939059626998</v>
      </c>
      <c r="T44" s="171">
        <f t="shared" ref="T44:T54" si="6">IF(T13="n/a","n/a",IF(T13="SI",1,0))</f>
        <v>1</v>
      </c>
    </row>
    <row r="45" spans="1:21" hidden="1" x14ac:dyDescent="0.25">
      <c r="A45" s="117" t="s">
        <v>223</v>
      </c>
      <c r="B45" s="170">
        <f t="shared" si="5"/>
        <v>1</v>
      </c>
      <c r="C45" s="170">
        <f t="shared" si="5"/>
        <v>1</v>
      </c>
      <c r="D45" s="170">
        <f t="shared" si="5"/>
        <v>0.91675844346549196</v>
      </c>
      <c r="E45" s="170">
        <f t="shared" si="5"/>
        <v>1</v>
      </c>
      <c r="F45" s="170">
        <f t="shared" si="5"/>
        <v>1</v>
      </c>
      <c r="G45" s="170">
        <f t="shared" si="5"/>
        <v>0.99524102409613358</v>
      </c>
      <c r="H45" s="170">
        <f t="shared" si="5"/>
        <v>1</v>
      </c>
      <c r="I45" s="170">
        <f t="shared" si="5"/>
        <v>1</v>
      </c>
      <c r="J45" s="170">
        <f t="shared" si="5"/>
        <v>1</v>
      </c>
      <c r="K45" s="170">
        <f t="shared" si="5"/>
        <v>1</v>
      </c>
      <c r="L45" s="170">
        <f t="shared" si="2"/>
        <v>1</v>
      </c>
      <c r="M45" s="170">
        <f t="shared" si="5"/>
        <v>1</v>
      </c>
      <c r="N45" s="171">
        <f t="shared" si="5"/>
        <v>0.90201728868125186</v>
      </c>
      <c r="O45" s="170">
        <f t="shared" si="1"/>
        <v>1</v>
      </c>
      <c r="P45" s="170">
        <f t="shared" si="1"/>
        <v>1</v>
      </c>
      <c r="Q45" s="171">
        <f t="shared" si="1"/>
        <v>0.98009950248756217</v>
      </c>
      <c r="R45" s="170">
        <f t="shared" si="1"/>
        <v>1</v>
      </c>
      <c r="S45" s="170">
        <f t="shared" si="1"/>
        <v>0.89398998330550916</v>
      </c>
      <c r="T45" s="171">
        <f t="shared" si="6"/>
        <v>1</v>
      </c>
    </row>
    <row r="46" spans="1:21" hidden="1" x14ac:dyDescent="0.25">
      <c r="A46" s="117" t="s">
        <v>215</v>
      </c>
      <c r="B46" s="170">
        <f t="shared" si="5"/>
        <v>1</v>
      </c>
      <c r="C46" s="170">
        <f t="shared" si="5"/>
        <v>1</v>
      </c>
      <c r="D46" s="170">
        <f t="shared" si="5"/>
        <v>1</v>
      </c>
      <c r="E46" s="170">
        <f t="shared" si="5"/>
        <v>1</v>
      </c>
      <c r="F46" s="170">
        <f t="shared" si="5"/>
        <v>1</v>
      </c>
      <c r="G46" s="170">
        <f t="shared" si="5"/>
        <v>1</v>
      </c>
      <c r="H46" s="170">
        <f t="shared" si="5"/>
        <v>1</v>
      </c>
      <c r="I46" s="170">
        <f t="shared" si="5"/>
        <v>1</v>
      </c>
      <c r="J46" s="170">
        <f t="shared" si="5"/>
        <v>1</v>
      </c>
      <c r="K46" s="170">
        <f t="shared" si="5"/>
        <v>1</v>
      </c>
      <c r="L46" s="170">
        <f t="shared" si="2"/>
        <v>1</v>
      </c>
      <c r="M46" s="170">
        <f t="shared" si="5"/>
        <v>1</v>
      </c>
      <c r="N46" s="171">
        <f t="shared" si="5"/>
        <v>0.90471801576769972</v>
      </c>
      <c r="O46" s="170">
        <f t="shared" si="1"/>
        <v>1</v>
      </c>
      <c r="P46" s="170">
        <f t="shared" si="1"/>
        <v>1</v>
      </c>
      <c r="Q46" s="171">
        <f t="shared" si="1"/>
        <v>1</v>
      </c>
      <c r="R46" s="170">
        <f t="shared" si="1"/>
        <v>1</v>
      </c>
      <c r="S46" s="170">
        <f t="shared" si="1"/>
        <v>1</v>
      </c>
      <c r="T46" s="171">
        <f t="shared" si="6"/>
        <v>1</v>
      </c>
    </row>
    <row r="47" spans="1:21" hidden="1" x14ac:dyDescent="0.25">
      <c r="A47" s="117" t="s">
        <v>211</v>
      </c>
      <c r="B47" s="170">
        <f t="shared" si="5"/>
        <v>1</v>
      </c>
      <c r="C47" s="170">
        <f t="shared" si="5"/>
        <v>1</v>
      </c>
      <c r="D47" s="170">
        <f t="shared" si="5"/>
        <v>1</v>
      </c>
      <c r="E47" s="170">
        <f t="shared" si="5"/>
        <v>1</v>
      </c>
      <c r="F47" s="170">
        <f t="shared" si="5"/>
        <v>1</v>
      </c>
      <c r="G47" s="170">
        <f t="shared" si="5"/>
        <v>1</v>
      </c>
      <c r="H47" s="170">
        <f t="shared" si="5"/>
        <v>1</v>
      </c>
      <c r="I47" s="170">
        <f t="shared" si="5"/>
        <v>1</v>
      </c>
      <c r="J47" s="170">
        <f t="shared" si="5"/>
        <v>1</v>
      </c>
      <c r="K47" s="170">
        <f t="shared" si="5"/>
        <v>1</v>
      </c>
      <c r="L47" s="170">
        <f t="shared" si="2"/>
        <v>1</v>
      </c>
      <c r="M47" s="170">
        <f t="shared" si="5"/>
        <v>0.875</v>
      </c>
      <c r="N47" s="171">
        <f t="shared" si="5"/>
        <v>1</v>
      </c>
      <c r="O47" s="170">
        <f t="shared" si="1"/>
        <v>1</v>
      </c>
      <c r="P47" s="170">
        <f t="shared" si="1"/>
        <v>1</v>
      </c>
      <c r="Q47" s="171">
        <f t="shared" si="1"/>
        <v>0.91176470588235303</v>
      </c>
      <c r="R47" s="170">
        <f t="shared" si="1"/>
        <v>0.99333333333333329</v>
      </c>
      <c r="S47" s="170">
        <f t="shared" si="1"/>
        <v>1</v>
      </c>
      <c r="T47" s="171">
        <f t="shared" si="6"/>
        <v>1</v>
      </c>
    </row>
    <row r="48" spans="1:21" hidden="1" x14ac:dyDescent="0.25">
      <c r="A48" s="117" t="s">
        <v>217</v>
      </c>
      <c r="B48" s="170">
        <f t="shared" si="5"/>
        <v>1</v>
      </c>
      <c r="C48" s="170">
        <f t="shared" si="5"/>
        <v>1</v>
      </c>
      <c r="D48" s="170">
        <f t="shared" si="5"/>
        <v>0.93117408906882604</v>
      </c>
      <c r="E48" s="170">
        <f t="shared" si="5"/>
        <v>1</v>
      </c>
      <c r="F48" s="170">
        <f t="shared" si="5"/>
        <v>1</v>
      </c>
      <c r="G48" s="170">
        <f t="shared" si="5"/>
        <v>1</v>
      </c>
      <c r="H48" s="170">
        <f t="shared" si="5"/>
        <v>1</v>
      </c>
      <c r="I48" s="170">
        <f t="shared" si="5"/>
        <v>0.98814229249011853</v>
      </c>
      <c r="J48" s="170">
        <f t="shared" si="5"/>
        <v>1</v>
      </c>
      <c r="K48" s="170">
        <f t="shared" si="5"/>
        <v>1</v>
      </c>
      <c r="L48" s="170">
        <f t="shared" si="2"/>
        <v>1</v>
      </c>
      <c r="M48" s="170">
        <f t="shared" si="5"/>
        <v>0.44117647058823528</v>
      </c>
      <c r="N48" s="171">
        <f t="shared" si="5"/>
        <v>0.69844442303987686</v>
      </c>
      <c r="O48" s="170">
        <f t="shared" si="1"/>
        <v>1</v>
      </c>
      <c r="P48" s="170">
        <f t="shared" si="1"/>
        <v>0.92721088435374155</v>
      </c>
      <c r="Q48" s="171">
        <f t="shared" si="1"/>
        <v>1</v>
      </c>
      <c r="R48" s="170">
        <f t="shared" si="1"/>
        <v>0.91975308641975306</v>
      </c>
      <c r="S48" s="170">
        <f t="shared" si="1"/>
        <v>1</v>
      </c>
      <c r="T48" s="171">
        <f t="shared" si="6"/>
        <v>1</v>
      </c>
    </row>
    <row r="49" spans="1:20" hidden="1" x14ac:dyDescent="0.25">
      <c r="A49" s="117" t="s">
        <v>222</v>
      </c>
      <c r="B49" s="170">
        <f t="shared" si="5"/>
        <v>1</v>
      </c>
      <c r="C49" s="170">
        <f t="shared" si="5"/>
        <v>1</v>
      </c>
      <c r="D49" s="170">
        <f t="shared" si="5"/>
        <v>0.96058091286307057</v>
      </c>
      <c r="E49" s="170">
        <f t="shared" si="5"/>
        <v>1</v>
      </c>
      <c r="F49" s="170">
        <f t="shared" si="5"/>
        <v>0.94020567721706638</v>
      </c>
      <c r="G49" s="170">
        <f t="shared" si="5"/>
        <v>1</v>
      </c>
      <c r="H49" s="170">
        <f t="shared" si="5"/>
        <v>1</v>
      </c>
      <c r="I49" s="170">
        <f t="shared" si="5"/>
        <v>0.99549549549549543</v>
      </c>
      <c r="J49" s="170">
        <f t="shared" si="5"/>
        <v>1</v>
      </c>
      <c r="K49" s="170">
        <f t="shared" si="5"/>
        <v>0.82426778242677823</v>
      </c>
      <c r="L49" s="170">
        <f t="shared" si="2"/>
        <v>1</v>
      </c>
      <c r="M49" s="170">
        <f t="shared" si="5"/>
        <v>1</v>
      </c>
      <c r="N49" s="171">
        <f t="shared" si="5"/>
        <v>0.96271188882364467</v>
      </c>
      <c r="O49" s="170">
        <f t="shared" si="1"/>
        <v>1</v>
      </c>
      <c r="P49" s="170">
        <f t="shared" si="1"/>
        <v>1</v>
      </c>
      <c r="Q49" s="171">
        <f t="shared" si="1"/>
        <v>1</v>
      </c>
      <c r="R49" s="170">
        <f t="shared" si="1"/>
        <v>1</v>
      </c>
      <c r="S49" s="170">
        <f t="shared" si="1"/>
        <v>1</v>
      </c>
      <c r="T49" s="171">
        <f t="shared" si="6"/>
        <v>1</v>
      </c>
    </row>
    <row r="50" spans="1:20" hidden="1" x14ac:dyDescent="0.25">
      <c r="A50" s="117" t="s">
        <v>219</v>
      </c>
      <c r="B50" s="170">
        <f t="shared" si="5"/>
        <v>1</v>
      </c>
      <c r="C50" s="170">
        <f t="shared" si="5"/>
        <v>1</v>
      </c>
      <c r="D50" s="170">
        <f t="shared" si="5"/>
        <v>1</v>
      </c>
      <c r="E50" s="170">
        <f t="shared" si="5"/>
        <v>1</v>
      </c>
      <c r="F50" s="170">
        <f t="shared" si="5"/>
        <v>1</v>
      </c>
      <c r="G50" s="170">
        <f t="shared" si="5"/>
        <v>1</v>
      </c>
      <c r="H50" s="170">
        <f t="shared" si="5"/>
        <v>1</v>
      </c>
      <c r="I50" s="170">
        <f t="shared" si="5"/>
        <v>1</v>
      </c>
      <c r="J50" s="170">
        <f t="shared" si="5"/>
        <v>1</v>
      </c>
      <c r="K50" s="170">
        <f t="shared" si="5"/>
        <v>1</v>
      </c>
      <c r="L50" s="170">
        <f t="shared" si="2"/>
        <v>1</v>
      </c>
      <c r="M50" s="170">
        <f t="shared" si="5"/>
        <v>1</v>
      </c>
      <c r="N50" s="171">
        <f t="shared" si="5"/>
        <v>0.83487521664381581</v>
      </c>
      <c r="O50" s="170">
        <f t="shared" si="1"/>
        <v>1</v>
      </c>
      <c r="P50" s="170">
        <f t="shared" si="1"/>
        <v>1</v>
      </c>
      <c r="Q50" s="171">
        <f t="shared" si="1"/>
        <v>1</v>
      </c>
      <c r="R50" s="170">
        <f t="shared" si="1"/>
        <v>1</v>
      </c>
      <c r="S50" s="170">
        <f t="shared" si="1"/>
        <v>1</v>
      </c>
      <c r="T50" s="171">
        <f t="shared" si="6"/>
        <v>1</v>
      </c>
    </row>
    <row r="51" spans="1:20" hidden="1" x14ac:dyDescent="0.25">
      <c r="A51" s="117" t="s">
        <v>272</v>
      </c>
      <c r="B51" s="170">
        <f t="shared" si="5"/>
        <v>1</v>
      </c>
      <c r="C51" s="170">
        <f t="shared" si="5"/>
        <v>1</v>
      </c>
      <c r="D51" s="170">
        <f t="shared" si="5"/>
        <v>0.85943168077388155</v>
      </c>
      <c r="E51" s="170">
        <f t="shared" si="5"/>
        <v>1</v>
      </c>
      <c r="F51" s="170">
        <f t="shared" si="5"/>
        <v>0.91377145559288753</v>
      </c>
      <c r="G51" s="170">
        <f t="shared" si="5"/>
        <v>0.86394174686497527</v>
      </c>
      <c r="H51" s="170">
        <f t="shared" si="5"/>
        <v>0.85202087994034315</v>
      </c>
      <c r="I51" s="170">
        <f t="shared" si="5"/>
        <v>0.926056338028169</v>
      </c>
      <c r="J51" s="170">
        <f t="shared" si="5"/>
        <v>1</v>
      </c>
      <c r="K51" s="170">
        <f t="shared" si="5"/>
        <v>0.96666666666666656</v>
      </c>
      <c r="L51" s="170">
        <f t="shared" si="2"/>
        <v>1</v>
      </c>
      <c r="M51" s="170">
        <f t="shared" si="5"/>
        <v>0.90833333333333344</v>
      </c>
      <c r="N51" s="171">
        <f t="shared" si="5"/>
        <v>0.95682733713015689</v>
      </c>
      <c r="O51" s="170">
        <f t="shared" si="1"/>
        <v>1</v>
      </c>
      <c r="P51" s="170">
        <f t="shared" si="1"/>
        <v>1</v>
      </c>
      <c r="Q51" s="171">
        <f t="shared" si="1"/>
        <v>0.57777777777777783</v>
      </c>
      <c r="R51" s="170">
        <f t="shared" si="1"/>
        <v>0.70491803278688525</v>
      </c>
      <c r="S51" s="170">
        <f t="shared" si="1"/>
        <v>0.7302383939774153</v>
      </c>
      <c r="T51" s="171">
        <f t="shared" si="6"/>
        <v>1</v>
      </c>
    </row>
    <row r="52" spans="1:20" hidden="1" x14ac:dyDescent="0.25">
      <c r="A52" s="117" t="s">
        <v>218</v>
      </c>
      <c r="B52" s="170">
        <f t="shared" si="5"/>
        <v>1</v>
      </c>
      <c r="C52" s="170">
        <f t="shared" si="5"/>
        <v>1</v>
      </c>
      <c r="D52" s="170">
        <f t="shared" si="5"/>
        <v>1</v>
      </c>
      <c r="E52" s="170">
        <f t="shared" si="5"/>
        <v>1</v>
      </c>
      <c r="F52" s="170">
        <f t="shared" si="5"/>
        <v>1</v>
      </c>
      <c r="G52" s="170">
        <f t="shared" si="5"/>
        <v>0.81547937868237819</v>
      </c>
      <c r="H52" s="170">
        <f t="shared" si="5"/>
        <v>0.86412005487235755</v>
      </c>
      <c r="I52" s="170">
        <f t="shared" si="5"/>
        <v>0.90281442392260336</v>
      </c>
      <c r="J52" s="170">
        <f t="shared" si="5"/>
        <v>1</v>
      </c>
      <c r="K52" s="170">
        <f t="shared" si="5"/>
        <v>1</v>
      </c>
      <c r="L52" s="170">
        <f t="shared" si="2"/>
        <v>1</v>
      </c>
      <c r="M52" s="170">
        <f t="shared" si="5"/>
        <v>0.9787414965986394</v>
      </c>
      <c r="N52" s="171">
        <f t="shared" si="5"/>
        <v>0.69250242237439374</v>
      </c>
      <c r="O52" s="170">
        <f t="shared" si="1"/>
        <v>0.86805555555555558</v>
      </c>
      <c r="P52" s="170">
        <f t="shared" si="1"/>
        <v>0.99675324675324684</v>
      </c>
      <c r="Q52" s="171">
        <f t="shared" si="1"/>
        <v>1</v>
      </c>
      <c r="R52" s="170">
        <f t="shared" si="1"/>
        <v>0.97660818713450281</v>
      </c>
      <c r="S52" s="170">
        <f t="shared" si="1"/>
        <v>0.84340195747553148</v>
      </c>
      <c r="T52" s="171">
        <f t="shared" si="6"/>
        <v>1</v>
      </c>
    </row>
    <row r="53" spans="1:20" hidden="1" x14ac:dyDescent="0.25">
      <c r="A53" s="117" t="s">
        <v>220</v>
      </c>
      <c r="B53" s="170">
        <f t="shared" si="5"/>
        <v>1</v>
      </c>
      <c r="C53" s="170">
        <f t="shared" si="5"/>
        <v>0.93537414965986387</v>
      </c>
      <c r="D53" s="170">
        <f t="shared" si="5"/>
        <v>0.98911651728553129</v>
      </c>
      <c r="E53" s="170">
        <f t="shared" si="5"/>
        <v>1</v>
      </c>
      <c r="F53" s="170">
        <f t="shared" si="5"/>
        <v>1</v>
      </c>
      <c r="G53" s="170">
        <f t="shared" si="5"/>
        <v>0.96063213839466399</v>
      </c>
      <c r="H53" s="170">
        <f t="shared" si="5"/>
        <v>0.75800993592051258</v>
      </c>
      <c r="I53" s="170">
        <f t="shared" si="5"/>
        <v>1</v>
      </c>
      <c r="J53" s="170">
        <f t="shared" si="5"/>
        <v>0.92831761650949851</v>
      </c>
      <c r="K53" s="170">
        <f t="shared" si="5"/>
        <v>0.97810218978102181</v>
      </c>
      <c r="L53" s="170">
        <f t="shared" si="2"/>
        <v>1</v>
      </c>
      <c r="M53" s="170">
        <f t="shared" si="5"/>
        <v>1</v>
      </c>
      <c r="N53" s="171">
        <f t="shared" si="5"/>
        <v>0.99683323442136507</v>
      </c>
      <c r="O53" s="170">
        <f t="shared" si="1"/>
        <v>1</v>
      </c>
      <c r="P53" s="170">
        <f t="shared" si="1"/>
        <v>0.90448693676637637</v>
      </c>
      <c r="Q53" s="171">
        <f t="shared" si="1"/>
        <v>1</v>
      </c>
      <c r="R53" s="170">
        <f t="shared" si="1"/>
        <v>1</v>
      </c>
      <c r="S53" s="170">
        <f t="shared" si="1"/>
        <v>0.92592592592592593</v>
      </c>
      <c r="T53" s="171">
        <f t="shared" si="6"/>
        <v>1</v>
      </c>
    </row>
    <row r="54" spans="1:20" hidden="1" x14ac:dyDescent="0.25">
      <c r="A54" s="173" t="s">
        <v>221</v>
      </c>
      <c r="B54" s="174">
        <f t="shared" si="5"/>
        <v>1</v>
      </c>
      <c r="C54" s="174">
        <f t="shared" si="5"/>
        <v>1</v>
      </c>
      <c r="D54" s="174">
        <f t="shared" si="5"/>
        <v>0.82896237172177878</v>
      </c>
      <c r="E54" s="174">
        <f t="shared" si="5"/>
        <v>1</v>
      </c>
      <c r="F54" s="174">
        <f t="shared" si="5"/>
        <v>1</v>
      </c>
      <c r="G54" s="174">
        <f t="shared" si="5"/>
        <v>1</v>
      </c>
      <c r="H54" s="174">
        <f t="shared" si="5"/>
        <v>0.82198440605412015</v>
      </c>
      <c r="I54" s="174">
        <f t="shared" si="5"/>
        <v>1</v>
      </c>
      <c r="J54" s="174">
        <f t="shared" si="5"/>
        <v>1</v>
      </c>
      <c r="K54" s="174">
        <f t="shared" si="5"/>
        <v>1</v>
      </c>
      <c r="L54" s="174">
        <f t="shared" si="2"/>
        <v>1</v>
      </c>
      <c r="M54" s="174">
        <f t="shared" si="5"/>
        <v>0.91561181434599148</v>
      </c>
      <c r="N54" s="175">
        <f t="shared" si="5"/>
        <v>0.8912720936803441</v>
      </c>
      <c r="O54" s="174">
        <f t="shared" si="1"/>
        <v>1</v>
      </c>
      <c r="P54" s="174">
        <f t="shared" si="1"/>
        <v>0.97746697746697753</v>
      </c>
      <c r="Q54" s="175">
        <f t="shared" si="1"/>
        <v>0.9821428571428571</v>
      </c>
      <c r="R54" s="174">
        <f t="shared" si="1"/>
        <v>1</v>
      </c>
      <c r="S54" s="174">
        <f t="shared" si="1"/>
        <v>0.87405159332321702</v>
      </c>
      <c r="T54" s="171">
        <f t="shared" si="6"/>
        <v>1</v>
      </c>
    </row>
    <row r="55" spans="1:20" hidden="1" x14ac:dyDescent="0.25"/>
  </sheetData>
  <mergeCells count="48">
    <mergeCell ref="R41:R42"/>
    <mergeCell ref="I41:I42"/>
    <mergeCell ref="J41:J42"/>
    <mergeCell ref="K41:K42"/>
    <mergeCell ref="L41:L42"/>
    <mergeCell ref="M41:M42"/>
    <mergeCell ref="A36:A42"/>
    <mergeCell ref="B10:B11"/>
    <mergeCell ref="C10:C11"/>
    <mergeCell ref="D10:D11"/>
    <mergeCell ref="E10:E11"/>
    <mergeCell ref="A5:A11"/>
    <mergeCell ref="B41:B42"/>
    <mergeCell ref="C41:C42"/>
    <mergeCell ref="D41:D42"/>
    <mergeCell ref="E41:E42"/>
    <mergeCell ref="B8:U8"/>
    <mergeCell ref="B5:U5"/>
    <mergeCell ref="B6:U7"/>
    <mergeCell ref="L10:L11"/>
    <mergeCell ref="M10:M11"/>
    <mergeCell ref="N10:N11"/>
    <mergeCell ref="V9:V11"/>
    <mergeCell ref="I10:I11"/>
    <mergeCell ref="J10:J11"/>
    <mergeCell ref="K10:K11"/>
    <mergeCell ref="R10:R11"/>
    <mergeCell ref="S10:S11"/>
    <mergeCell ref="T10:T11"/>
    <mergeCell ref="O10:O11"/>
    <mergeCell ref="P10:P11"/>
    <mergeCell ref="Q10:Q11"/>
    <mergeCell ref="S41:S42"/>
    <mergeCell ref="T41:T42"/>
    <mergeCell ref="F10:F11"/>
    <mergeCell ref="G10:G11"/>
    <mergeCell ref="U9:U11"/>
    <mergeCell ref="H10:H11"/>
    <mergeCell ref="O41:O42"/>
    <mergeCell ref="P41:P42"/>
    <mergeCell ref="Q41:Q42"/>
    <mergeCell ref="B36:U36"/>
    <mergeCell ref="B37:U38"/>
    <mergeCell ref="B39:U39"/>
    <mergeCell ref="F41:F42"/>
    <mergeCell ref="G41:G42"/>
    <mergeCell ref="N41:N42"/>
    <mergeCell ref="H41:H42"/>
  </mergeCells>
  <conditionalFormatting sqref="B12:C23 E12:E23 O12:S23">
    <cfRule type="cellIs" dxfId="103" priority="3" operator="lessThan">
      <formula>1</formula>
    </cfRule>
  </conditionalFormatting>
  <conditionalFormatting sqref="D12:D23 F12:N23">
    <cfRule type="cellIs" dxfId="102" priority="2" operator="lessThan">
      <formula>1</formula>
    </cfRule>
  </conditionalFormatting>
  <conditionalFormatting sqref="D12:D23 F12:N23">
    <cfRule type="cellIs" dxfId="101" priority="1" operator="greaterThan">
      <formula>2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153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C12" sqref="C12"/>
    </sheetView>
  </sheetViews>
  <sheetFormatPr baseColWidth="10" defaultRowHeight="15" x14ac:dyDescent="0.25"/>
  <cols>
    <col min="1" max="1" width="31.5703125" style="229" bestFit="1" customWidth="1"/>
    <col min="2" max="2" width="39" style="229" customWidth="1"/>
    <col min="3" max="3" width="14.42578125" style="54" customWidth="1"/>
    <col min="4" max="4" width="11.5703125" style="229" bestFit="1" customWidth="1"/>
    <col min="5" max="5" width="22.28515625" style="233" customWidth="1"/>
    <col min="6" max="6" width="25.28515625" style="229" customWidth="1"/>
    <col min="7" max="7" width="20" style="229" customWidth="1"/>
    <col min="8" max="255" width="11.42578125" style="229"/>
    <col min="256" max="256" width="31.5703125" style="229" bestFit="1" customWidth="1"/>
    <col min="257" max="257" width="39" style="229" customWidth="1"/>
    <col min="258" max="258" width="14.42578125" style="229" customWidth="1"/>
    <col min="259" max="259" width="10.85546875" style="229" bestFit="1" customWidth="1"/>
    <col min="260" max="260" width="22.28515625" style="229" customWidth="1"/>
    <col min="261" max="261" width="25.28515625" style="229" customWidth="1"/>
    <col min="262" max="262" width="20" style="229" customWidth="1"/>
    <col min="263" max="263" width="26.7109375" style="229" customWidth="1"/>
    <col min="264" max="511" width="11.42578125" style="229"/>
    <col min="512" max="512" width="31.5703125" style="229" bestFit="1" customWidth="1"/>
    <col min="513" max="513" width="39" style="229" customWidth="1"/>
    <col min="514" max="514" width="14.42578125" style="229" customWidth="1"/>
    <col min="515" max="515" width="10.85546875" style="229" bestFit="1" customWidth="1"/>
    <col min="516" max="516" width="22.28515625" style="229" customWidth="1"/>
    <col min="517" max="517" width="25.28515625" style="229" customWidth="1"/>
    <col min="518" max="518" width="20" style="229" customWidth="1"/>
    <col min="519" max="519" width="26.7109375" style="229" customWidth="1"/>
    <col min="520" max="767" width="11.42578125" style="229"/>
    <col min="768" max="768" width="31.5703125" style="229" bestFit="1" customWidth="1"/>
    <col min="769" max="769" width="39" style="229" customWidth="1"/>
    <col min="770" max="770" width="14.42578125" style="229" customWidth="1"/>
    <col min="771" max="771" width="10.85546875" style="229" bestFit="1" customWidth="1"/>
    <col min="772" max="772" width="22.28515625" style="229" customWidth="1"/>
    <col min="773" max="773" width="25.28515625" style="229" customWidth="1"/>
    <col min="774" max="774" width="20" style="229" customWidth="1"/>
    <col min="775" max="775" width="26.7109375" style="229" customWidth="1"/>
    <col min="776" max="1023" width="11.42578125" style="229"/>
    <col min="1024" max="1024" width="31.5703125" style="229" bestFit="1" customWidth="1"/>
    <col min="1025" max="1025" width="39" style="229" customWidth="1"/>
    <col min="1026" max="1026" width="14.42578125" style="229" customWidth="1"/>
    <col min="1027" max="1027" width="10.85546875" style="229" bestFit="1" customWidth="1"/>
    <col min="1028" max="1028" width="22.28515625" style="229" customWidth="1"/>
    <col min="1029" max="1029" width="25.28515625" style="229" customWidth="1"/>
    <col min="1030" max="1030" width="20" style="229" customWidth="1"/>
    <col min="1031" max="1031" width="26.7109375" style="229" customWidth="1"/>
    <col min="1032" max="1279" width="11.42578125" style="229"/>
    <col min="1280" max="1280" width="31.5703125" style="229" bestFit="1" customWidth="1"/>
    <col min="1281" max="1281" width="39" style="229" customWidth="1"/>
    <col min="1282" max="1282" width="14.42578125" style="229" customWidth="1"/>
    <col min="1283" max="1283" width="10.85546875" style="229" bestFit="1" customWidth="1"/>
    <col min="1284" max="1284" width="22.28515625" style="229" customWidth="1"/>
    <col min="1285" max="1285" width="25.28515625" style="229" customWidth="1"/>
    <col min="1286" max="1286" width="20" style="229" customWidth="1"/>
    <col min="1287" max="1287" width="26.7109375" style="229" customWidth="1"/>
    <col min="1288" max="1535" width="11.42578125" style="229"/>
    <col min="1536" max="1536" width="31.5703125" style="229" bestFit="1" customWidth="1"/>
    <col min="1537" max="1537" width="39" style="229" customWidth="1"/>
    <col min="1538" max="1538" width="14.42578125" style="229" customWidth="1"/>
    <col min="1539" max="1539" width="10.85546875" style="229" bestFit="1" customWidth="1"/>
    <col min="1540" max="1540" width="22.28515625" style="229" customWidth="1"/>
    <col min="1541" max="1541" width="25.28515625" style="229" customWidth="1"/>
    <col min="1542" max="1542" width="20" style="229" customWidth="1"/>
    <col min="1543" max="1543" width="26.7109375" style="229" customWidth="1"/>
    <col min="1544" max="1791" width="11.42578125" style="229"/>
    <col min="1792" max="1792" width="31.5703125" style="229" bestFit="1" customWidth="1"/>
    <col min="1793" max="1793" width="39" style="229" customWidth="1"/>
    <col min="1794" max="1794" width="14.42578125" style="229" customWidth="1"/>
    <col min="1795" max="1795" width="10.85546875" style="229" bestFit="1" customWidth="1"/>
    <col min="1796" max="1796" width="22.28515625" style="229" customWidth="1"/>
    <col min="1797" max="1797" width="25.28515625" style="229" customWidth="1"/>
    <col min="1798" max="1798" width="20" style="229" customWidth="1"/>
    <col min="1799" max="1799" width="26.7109375" style="229" customWidth="1"/>
    <col min="1800" max="2047" width="11.42578125" style="229"/>
    <col min="2048" max="2048" width="31.5703125" style="229" bestFit="1" customWidth="1"/>
    <col min="2049" max="2049" width="39" style="229" customWidth="1"/>
    <col min="2050" max="2050" width="14.42578125" style="229" customWidth="1"/>
    <col min="2051" max="2051" width="10.85546875" style="229" bestFit="1" customWidth="1"/>
    <col min="2052" max="2052" width="22.28515625" style="229" customWidth="1"/>
    <col min="2053" max="2053" width="25.28515625" style="229" customWidth="1"/>
    <col min="2054" max="2054" width="20" style="229" customWidth="1"/>
    <col min="2055" max="2055" width="26.7109375" style="229" customWidth="1"/>
    <col min="2056" max="2303" width="11.42578125" style="229"/>
    <col min="2304" max="2304" width="31.5703125" style="229" bestFit="1" customWidth="1"/>
    <col min="2305" max="2305" width="39" style="229" customWidth="1"/>
    <col min="2306" max="2306" width="14.42578125" style="229" customWidth="1"/>
    <col min="2307" max="2307" width="10.85546875" style="229" bestFit="1" customWidth="1"/>
    <col min="2308" max="2308" width="22.28515625" style="229" customWidth="1"/>
    <col min="2309" max="2309" width="25.28515625" style="229" customWidth="1"/>
    <col min="2310" max="2310" width="20" style="229" customWidth="1"/>
    <col min="2311" max="2311" width="26.7109375" style="229" customWidth="1"/>
    <col min="2312" max="2559" width="11.42578125" style="229"/>
    <col min="2560" max="2560" width="31.5703125" style="229" bestFit="1" customWidth="1"/>
    <col min="2561" max="2561" width="39" style="229" customWidth="1"/>
    <col min="2562" max="2562" width="14.42578125" style="229" customWidth="1"/>
    <col min="2563" max="2563" width="10.85546875" style="229" bestFit="1" customWidth="1"/>
    <col min="2564" max="2564" width="22.28515625" style="229" customWidth="1"/>
    <col min="2565" max="2565" width="25.28515625" style="229" customWidth="1"/>
    <col min="2566" max="2566" width="20" style="229" customWidth="1"/>
    <col min="2567" max="2567" width="26.7109375" style="229" customWidth="1"/>
    <col min="2568" max="2815" width="11.42578125" style="229"/>
    <col min="2816" max="2816" width="31.5703125" style="229" bestFit="1" customWidth="1"/>
    <col min="2817" max="2817" width="39" style="229" customWidth="1"/>
    <col min="2818" max="2818" width="14.42578125" style="229" customWidth="1"/>
    <col min="2819" max="2819" width="10.85546875" style="229" bestFit="1" customWidth="1"/>
    <col min="2820" max="2820" width="22.28515625" style="229" customWidth="1"/>
    <col min="2821" max="2821" width="25.28515625" style="229" customWidth="1"/>
    <col min="2822" max="2822" width="20" style="229" customWidth="1"/>
    <col min="2823" max="2823" width="26.7109375" style="229" customWidth="1"/>
    <col min="2824" max="3071" width="11.42578125" style="229"/>
    <col min="3072" max="3072" width="31.5703125" style="229" bestFit="1" customWidth="1"/>
    <col min="3073" max="3073" width="39" style="229" customWidth="1"/>
    <col min="3074" max="3074" width="14.42578125" style="229" customWidth="1"/>
    <col min="3075" max="3075" width="10.85546875" style="229" bestFit="1" customWidth="1"/>
    <col min="3076" max="3076" width="22.28515625" style="229" customWidth="1"/>
    <col min="3077" max="3077" width="25.28515625" style="229" customWidth="1"/>
    <col min="3078" max="3078" width="20" style="229" customWidth="1"/>
    <col min="3079" max="3079" width="26.7109375" style="229" customWidth="1"/>
    <col min="3080" max="3327" width="11.42578125" style="229"/>
    <col min="3328" max="3328" width="31.5703125" style="229" bestFit="1" customWidth="1"/>
    <col min="3329" max="3329" width="39" style="229" customWidth="1"/>
    <col min="3330" max="3330" width="14.42578125" style="229" customWidth="1"/>
    <col min="3331" max="3331" width="10.85546875" style="229" bestFit="1" customWidth="1"/>
    <col min="3332" max="3332" width="22.28515625" style="229" customWidth="1"/>
    <col min="3333" max="3333" width="25.28515625" style="229" customWidth="1"/>
    <col min="3334" max="3334" width="20" style="229" customWidth="1"/>
    <col min="3335" max="3335" width="26.7109375" style="229" customWidth="1"/>
    <col min="3336" max="3583" width="11.42578125" style="229"/>
    <col min="3584" max="3584" width="31.5703125" style="229" bestFit="1" customWidth="1"/>
    <col min="3585" max="3585" width="39" style="229" customWidth="1"/>
    <col min="3586" max="3586" width="14.42578125" style="229" customWidth="1"/>
    <col min="3587" max="3587" width="10.85546875" style="229" bestFit="1" customWidth="1"/>
    <col min="3588" max="3588" width="22.28515625" style="229" customWidth="1"/>
    <col min="3589" max="3589" width="25.28515625" style="229" customWidth="1"/>
    <col min="3590" max="3590" width="20" style="229" customWidth="1"/>
    <col min="3591" max="3591" width="26.7109375" style="229" customWidth="1"/>
    <col min="3592" max="3839" width="11.42578125" style="229"/>
    <col min="3840" max="3840" width="31.5703125" style="229" bestFit="1" customWidth="1"/>
    <col min="3841" max="3841" width="39" style="229" customWidth="1"/>
    <col min="3842" max="3842" width="14.42578125" style="229" customWidth="1"/>
    <col min="3843" max="3843" width="10.85546875" style="229" bestFit="1" customWidth="1"/>
    <col min="3844" max="3844" width="22.28515625" style="229" customWidth="1"/>
    <col min="3845" max="3845" width="25.28515625" style="229" customWidth="1"/>
    <col min="3846" max="3846" width="20" style="229" customWidth="1"/>
    <col min="3847" max="3847" width="26.7109375" style="229" customWidth="1"/>
    <col min="3848" max="4095" width="11.42578125" style="229"/>
    <col min="4096" max="4096" width="31.5703125" style="229" bestFit="1" customWidth="1"/>
    <col min="4097" max="4097" width="39" style="229" customWidth="1"/>
    <col min="4098" max="4098" width="14.42578125" style="229" customWidth="1"/>
    <col min="4099" max="4099" width="10.85546875" style="229" bestFit="1" customWidth="1"/>
    <col min="4100" max="4100" width="22.28515625" style="229" customWidth="1"/>
    <col min="4101" max="4101" width="25.28515625" style="229" customWidth="1"/>
    <col min="4102" max="4102" width="20" style="229" customWidth="1"/>
    <col min="4103" max="4103" width="26.7109375" style="229" customWidth="1"/>
    <col min="4104" max="4351" width="11.42578125" style="229"/>
    <col min="4352" max="4352" width="31.5703125" style="229" bestFit="1" customWidth="1"/>
    <col min="4353" max="4353" width="39" style="229" customWidth="1"/>
    <col min="4354" max="4354" width="14.42578125" style="229" customWidth="1"/>
    <col min="4355" max="4355" width="10.85546875" style="229" bestFit="1" customWidth="1"/>
    <col min="4356" max="4356" width="22.28515625" style="229" customWidth="1"/>
    <col min="4357" max="4357" width="25.28515625" style="229" customWidth="1"/>
    <col min="4358" max="4358" width="20" style="229" customWidth="1"/>
    <col min="4359" max="4359" width="26.7109375" style="229" customWidth="1"/>
    <col min="4360" max="4607" width="11.42578125" style="229"/>
    <col min="4608" max="4608" width="31.5703125" style="229" bestFit="1" customWidth="1"/>
    <col min="4609" max="4609" width="39" style="229" customWidth="1"/>
    <col min="4610" max="4610" width="14.42578125" style="229" customWidth="1"/>
    <col min="4611" max="4611" width="10.85546875" style="229" bestFit="1" customWidth="1"/>
    <col min="4612" max="4612" width="22.28515625" style="229" customWidth="1"/>
    <col min="4613" max="4613" width="25.28515625" style="229" customWidth="1"/>
    <col min="4614" max="4614" width="20" style="229" customWidth="1"/>
    <col min="4615" max="4615" width="26.7109375" style="229" customWidth="1"/>
    <col min="4616" max="4863" width="11.42578125" style="229"/>
    <col min="4864" max="4864" width="31.5703125" style="229" bestFit="1" customWidth="1"/>
    <col min="4865" max="4865" width="39" style="229" customWidth="1"/>
    <col min="4866" max="4866" width="14.42578125" style="229" customWidth="1"/>
    <col min="4867" max="4867" width="10.85546875" style="229" bestFit="1" customWidth="1"/>
    <col min="4868" max="4868" width="22.28515625" style="229" customWidth="1"/>
    <col min="4869" max="4869" width="25.28515625" style="229" customWidth="1"/>
    <col min="4870" max="4870" width="20" style="229" customWidth="1"/>
    <col min="4871" max="4871" width="26.7109375" style="229" customWidth="1"/>
    <col min="4872" max="5119" width="11.42578125" style="229"/>
    <col min="5120" max="5120" width="31.5703125" style="229" bestFit="1" customWidth="1"/>
    <col min="5121" max="5121" width="39" style="229" customWidth="1"/>
    <col min="5122" max="5122" width="14.42578125" style="229" customWidth="1"/>
    <col min="5123" max="5123" width="10.85546875" style="229" bestFit="1" customWidth="1"/>
    <col min="5124" max="5124" width="22.28515625" style="229" customWidth="1"/>
    <col min="5125" max="5125" width="25.28515625" style="229" customWidth="1"/>
    <col min="5126" max="5126" width="20" style="229" customWidth="1"/>
    <col min="5127" max="5127" width="26.7109375" style="229" customWidth="1"/>
    <col min="5128" max="5375" width="11.42578125" style="229"/>
    <col min="5376" max="5376" width="31.5703125" style="229" bestFit="1" customWidth="1"/>
    <col min="5377" max="5377" width="39" style="229" customWidth="1"/>
    <col min="5378" max="5378" width="14.42578125" style="229" customWidth="1"/>
    <col min="5379" max="5379" width="10.85546875" style="229" bestFit="1" customWidth="1"/>
    <col min="5380" max="5380" width="22.28515625" style="229" customWidth="1"/>
    <col min="5381" max="5381" width="25.28515625" style="229" customWidth="1"/>
    <col min="5382" max="5382" width="20" style="229" customWidth="1"/>
    <col min="5383" max="5383" width="26.7109375" style="229" customWidth="1"/>
    <col min="5384" max="5631" width="11.42578125" style="229"/>
    <col min="5632" max="5632" width="31.5703125" style="229" bestFit="1" customWidth="1"/>
    <col min="5633" max="5633" width="39" style="229" customWidth="1"/>
    <col min="5634" max="5634" width="14.42578125" style="229" customWidth="1"/>
    <col min="5635" max="5635" width="10.85546875" style="229" bestFit="1" customWidth="1"/>
    <col min="5636" max="5636" width="22.28515625" style="229" customWidth="1"/>
    <col min="5637" max="5637" width="25.28515625" style="229" customWidth="1"/>
    <col min="5638" max="5638" width="20" style="229" customWidth="1"/>
    <col min="5639" max="5639" width="26.7109375" style="229" customWidth="1"/>
    <col min="5640" max="5887" width="11.42578125" style="229"/>
    <col min="5888" max="5888" width="31.5703125" style="229" bestFit="1" customWidth="1"/>
    <col min="5889" max="5889" width="39" style="229" customWidth="1"/>
    <col min="5890" max="5890" width="14.42578125" style="229" customWidth="1"/>
    <col min="5891" max="5891" width="10.85546875" style="229" bestFit="1" customWidth="1"/>
    <col min="5892" max="5892" width="22.28515625" style="229" customWidth="1"/>
    <col min="5893" max="5893" width="25.28515625" style="229" customWidth="1"/>
    <col min="5894" max="5894" width="20" style="229" customWidth="1"/>
    <col min="5895" max="5895" width="26.7109375" style="229" customWidth="1"/>
    <col min="5896" max="6143" width="11.42578125" style="229"/>
    <col min="6144" max="6144" width="31.5703125" style="229" bestFit="1" customWidth="1"/>
    <col min="6145" max="6145" width="39" style="229" customWidth="1"/>
    <col min="6146" max="6146" width="14.42578125" style="229" customWidth="1"/>
    <col min="6147" max="6147" width="10.85546875" style="229" bestFit="1" customWidth="1"/>
    <col min="6148" max="6148" width="22.28515625" style="229" customWidth="1"/>
    <col min="6149" max="6149" width="25.28515625" style="229" customWidth="1"/>
    <col min="6150" max="6150" width="20" style="229" customWidth="1"/>
    <col min="6151" max="6151" width="26.7109375" style="229" customWidth="1"/>
    <col min="6152" max="6399" width="11.42578125" style="229"/>
    <col min="6400" max="6400" width="31.5703125" style="229" bestFit="1" customWidth="1"/>
    <col min="6401" max="6401" width="39" style="229" customWidth="1"/>
    <col min="6402" max="6402" width="14.42578125" style="229" customWidth="1"/>
    <col min="6403" max="6403" width="10.85546875" style="229" bestFit="1" customWidth="1"/>
    <col min="6404" max="6404" width="22.28515625" style="229" customWidth="1"/>
    <col min="6405" max="6405" width="25.28515625" style="229" customWidth="1"/>
    <col min="6406" max="6406" width="20" style="229" customWidth="1"/>
    <col min="6407" max="6407" width="26.7109375" style="229" customWidth="1"/>
    <col min="6408" max="6655" width="11.42578125" style="229"/>
    <col min="6656" max="6656" width="31.5703125" style="229" bestFit="1" customWidth="1"/>
    <col min="6657" max="6657" width="39" style="229" customWidth="1"/>
    <col min="6658" max="6658" width="14.42578125" style="229" customWidth="1"/>
    <col min="6659" max="6659" width="10.85546875" style="229" bestFit="1" customWidth="1"/>
    <col min="6660" max="6660" width="22.28515625" style="229" customWidth="1"/>
    <col min="6661" max="6661" width="25.28515625" style="229" customWidth="1"/>
    <col min="6662" max="6662" width="20" style="229" customWidth="1"/>
    <col min="6663" max="6663" width="26.7109375" style="229" customWidth="1"/>
    <col min="6664" max="6911" width="11.42578125" style="229"/>
    <col min="6912" max="6912" width="31.5703125" style="229" bestFit="1" customWidth="1"/>
    <col min="6913" max="6913" width="39" style="229" customWidth="1"/>
    <col min="6914" max="6914" width="14.42578125" style="229" customWidth="1"/>
    <col min="6915" max="6915" width="10.85546875" style="229" bestFit="1" customWidth="1"/>
    <col min="6916" max="6916" width="22.28515625" style="229" customWidth="1"/>
    <col min="6917" max="6917" width="25.28515625" style="229" customWidth="1"/>
    <col min="6918" max="6918" width="20" style="229" customWidth="1"/>
    <col min="6919" max="6919" width="26.7109375" style="229" customWidth="1"/>
    <col min="6920" max="7167" width="11.42578125" style="229"/>
    <col min="7168" max="7168" width="31.5703125" style="229" bestFit="1" customWidth="1"/>
    <col min="7169" max="7169" width="39" style="229" customWidth="1"/>
    <col min="7170" max="7170" width="14.42578125" style="229" customWidth="1"/>
    <col min="7171" max="7171" width="10.85546875" style="229" bestFit="1" customWidth="1"/>
    <col min="7172" max="7172" width="22.28515625" style="229" customWidth="1"/>
    <col min="7173" max="7173" width="25.28515625" style="229" customWidth="1"/>
    <col min="7174" max="7174" width="20" style="229" customWidth="1"/>
    <col min="7175" max="7175" width="26.7109375" style="229" customWidth="1"/>
    <col min="7176" max="7423" width="11.42578125" style="229"/>
    <col min="7424" max="7424" width="31.5703125" style="229" bestFit="1" customWidth="1"/>
    <col min="7425" max="7425" width="39" style="229" customWidth="1"/>
    <col min="7426" max="7426" width="14.42578125" style="229" customWidth="1"/>
    <col min="7427" max="7427" width="10.85546875" style="229" bestFit="1" customWidth="1"/>
    <col min="7428" max="7428" width="22.28515625" style="229" customWidth="1"/>
    <col min="7429" max="7429" width="25.28515625" style="229" customWidth="1"/>
    <col min="7430" max="7430" width="20" style="229" customWidth="1"/>
    <col min="7431" max="7431" width="26.7109375" style="229" customWidth="1"/>
    <col min="7432" max="7679" width="11.42578125" style="229"/>
    <col min="7680" max="7680" width="31.5703125" style="229" bestFit="1" customWidth="1"/>
    <col min="7681" max="7681" width="39" style="229" customWidth="1"/>
    <col min="7682" max="7682" width="14.42578125" style="229" customWidth="1"/>
    <col min="7683" max="7683" width="10.85546875" style="229" bestFit="1" customWidth="1"/>
    <col min="7684" max="7684" width="22.28515625" style="229" customWidth="1"/>
    <col min="7685" max="7685" width="25.28515625" style="229" customWidth="1"/>
    <col min="7686" max="7686" width="20" style="229" customWidth="1"/>
    <col min="7687" max="7687" width="26.7109375" style="229" customWidth="1"/>
    <col min="7688" max="7935" width="11.42578125" style="229"/>
    <col min="7936" max="7936" width="31.5703125" style="229" bestFit="1" customWidth="1"/>
    <col min="7937" max="7937" width="39" style="229" customWidth="1"/>
    <col min="7938" max="7938" width="14.42578125" style="229" customWidth="1"/>
    <col min="7939" max="7939" width="10.85546875" style="229" bestFit="1" customWidth="1"/>
    <col min="7940" max="7940" width="22.28515625" style="229" customWidth="1"/>
    <col min="7941" max="7941" width="25.28515625" style="229" customWidth="1"/>
    <col min="7942" max="7942" width="20" style="229" customWidth="1"/>
    <col min="7943" max="7943" width="26.7109375" style="229" customWidth="1"/>
    <col min="7944" max="8191" width="11.42578125" style="229"/>
    <col min="8192" max="8192" width="31.5703125" style="229" bestFit="1" customWidth="1"/>
    <col min="8193" max="8193" width="39" style="229" customWidth="1"/>
    <col min="8194" max="8194" width="14.42578125" style="229" customWidth="1"/>
    <col min="8195" max="8195" width="10.85546875" style="229" bestFit="1" customWidth="1"/>
    <col min="8196" max="8196" width="22.28515625" style="229" customWidth="1"/>
    <col min="8197" max="8197" width="25.28515625" style="229" customWidth="1"/>
    <col min="8198" max="8198" width="20" style="229" customWidth="1"/>
    <col min="8199" max="8199" width="26.7109375" style="229" customWidth="1"/>
    <col min="8200" max="8447" width="11.42578125" style="229"/>
    <col min="8448" max="8448" width="31.5703125" style="229" bestFit="1" customWidth="1"/>
    <col min="8449" max="8449" width="39" style="229" customWidth="1"/>
    <col min="8450" max="8450" width="14.42578125" style="229" customWidth="1"/>
    <col min="8451" max="8451" width="10.85546875" style="229" bestFit="1" customWidth="1"/>
    <col min="8452" max="8452" width="22.28515625" style="229" customWidth="1"/>
    <col min="8453" max="8453" width="25.28515625" style="229" customWidth="1"/>
    <col min="8454" max="8454" width="20" style="229" customWidth="1"/>
    <col min="8455" max="8455" width="26.7109375" style="229" customWidth="1"/>
    <col min="8456" max="8703" width="11.42578125" style="229"/>
    <col min="8704" max="8704" width="31.5703125" style="229" bestFit="1" customWidth="1"/>
    <col min="8705" max="8705" width="39" style="229" customWidth="1"/>
    <col min="8706" max="8706" width="14.42578125" style="229" customWidth="1"/>
    <col min="8707" max="8707" width="10.85546875" style="229" bestFit="1" customWidth="1"/>
    <col min="8708" max="8708" width="22.28515625" style="229" customWidth="1"/>
    <col min="8709" max="8709" width="25.28515625" style="229" customWidth="1"/>
    <col min="8710" max="8710" width="20" style="229" customWidth="1"/>
    <col min="8711" max="8711" width="26.7109375" style="229" customWidth="1"/>
    <col min="8712" max="8959" width="11.42578125" style="229"/>
    <col min="8960" max="8960" width="31.5703125" style="229" bestFit="1" customWidth="1"/>
    <col min="8961" max="8961" width="39" style="229" customWidth="1"/>
    <col min="8962" max="8962" width="14.42578125" style="229" customWidth="1"/>
    <col min="8963" max="8963" width="10.85546875" style="229" bestFit="1" customWidth="1"/>
    <col min="8964" max="8964" width="22.28515625" style="229" customWidth="1"/>
    <col min="8965" max="8965" width="25.28515625" style="229" customWidth="1"/>
    <col min="8966" max="8966" width="20" style="229" customWidth="1"/>
    <col min="8967" max="8967" width="26.7109375" style="229" customWidth="1"/>
    <col min="8968" max="9215" width="11.42578125" style="229"/>
    <col min="9216" max="9216" width="31.5703125" style="229" bestFit="1" customWidth="1"/>
    <col min="9217" max="9217" width="39" style="229" customWidth="1"/>
    <col min="9218" max="9218" width="14.42578125" style="229" customWidth="1"/>
    <col min="9219" max="9219" width="10.85546875" style="229" bestFit="1" customWidth="1"/>
    <col min="9220" max="9220" width="22.28515625" style="229" customWidth="1"/>
    <col min="9221" max="9221" width="25.28515625" style="229" customWidth="1"/>
    <col min="9222" max="9222" width="20" style="229" customWidth="1"/>
    <col min="9223" max="9223" width="26.7109375" style="229" customWidth="1"/>
    <col min="9224" max="9471" width="11.42578125" style="229"/>
    <col min="9472" max="9472" width="31.5703125" style="229" bestFit="1" customWidth="1"/>
    <col min="9473" max="9473" width="39" style="229" customWidth="1"/>
    <col min="9474" max="9474" width="14.42578125" style="229" customWidth="1"/>
    <col min="9475" max="9475" width="10.85546875" style="229" bestFit="1" customWidth="1"/>
    <col min="9476" max="9476" width="22.28515625" style="229" customWidth="1"/>
    <col min="9477" max="9477" width="25.28515625" style="229" customWidth="1"/>
    <col min="9478" max="9478" width="20" style="229" customWidth="1"/>
    <col min="9479" max="9479" width="26.7109375" style="229" customWidth="1"/>
    <col min="9480" max="9727" width="11.42578125" style="229"/>
    <col min="9728" max="9728" width="31.5703125" style="229" bestFit="1" customWidth="1"/>
    <col min="9729" max="9729" width="39" style="229" customWidth="1"/>
    <col min="9730" max="9730" width="14.42578125" style="229" customWidth="1"/>
    <col min="9731" max="9731" width="10.85546875" style="229" bestFit="1" customWidth="1"/>
    <col min="9732" max="9732" width="22.28515625" style="229" customWidth="1"/>
    <col min="9733" max="9733" width="25.28515625" style="229" customWidth="1"/>
    <col min="9734" max="9734" width="20" style="229" customWidth="1"/>
    <col min="9735" max="9735" width="26.7109375" style="229" customWidth="1"/>
    <col min="9736" max="9983" width="11.42578125" style="229"/>
    <col min="9984" max="9984" width="31.5703125" style="229" bestFit="1" customWidth="1"/>
    <col min="9985" max="9985" width="39" style="229" customWidth="1"/>
    <col min="9986" max="9986" width="14.42578125" style="229" customWidth="1"/>
    <col min="9987" max="9987" width="10.85546875" style="229" bestFit="1" customWidth="1"/>
    <col min="9988" max="9988" width="22.28515625" style="229" customWidth="1"/>
    <col min="9989" max="9989" width="25.28515625" style="229" customWidth="1"/>
    <col min="9990" max="9990" width="20" style="229" customWidth="1"/>
    <col min="9991" max="9991" width="26.7109375" style="229" customWidth="1"/>
    <col min="9992" max="10239" width="11.42578125" style="229"/>
    <col min="10240" max="10240" width="31.5703125" style="229" bestFit="1" customWidth="1"/>
    <col min="10241" max="10241" width="39" style="229" customWidth="1"/>
    <col min="10242" max="10242" width="14.42578125" style="229" customWidth="1"/>
    <col min="10243" max="10243" width="10.85546875" style="229" bestFit="1" customWidth="1"/>
    <col min="10244" max="10244" width="22.28515625" style="229" customWidth="1"/>
    <col min="10245" max="10245" width="25.28515625" style="229" customWidth="1"/>
    <col min="10246" max="10246" width="20" style="229" customWidth="1"/>
    <col min="10247" max="10247" width="26.7109375" style="229" customWidth="1"/>
    <col min="10248" max="10495" width="11.42578125" style="229"/>
    <col min="10496" max="10496" width="31.5703125" style="229" bestFit="1" customWidth="1"/>
    <col min="10497" max="10497" width="39" style="229" customWidth="1"/>
    <col min="10498" max="10498" width="14.42578125" style="229" customWidth="1"/>
    <col min="10499" max="10499" width="10.85546875" style="229" bestFit="1" customWidth="1"/>
    <col min="10500" max="10500" width="22.28515625" style="229" customWidth="1"/>
    <col min="10501" max="10501" width="25.28515625" style="229" customWidth="1"/>
    <col min="10502" max="10502" width="20" style="229" customWidth="1"/>
    <col min="10503" max="10503" width="26.7109375" style="229" customWidth="1"/>
    <col min="10504" max="10751" width="11.42578125" style="229"/>
    <col min="10752" max="10752" width="31.5703125" style="229" bestFit="1" customWidth="1"/>
    <col min="10753" max="10753" width="39" style="229" customWidth="1"/>
    <col min="10754" max="10754" width="14.42578125" style="229" customWidth="1"/>
    <col min="10755" max="10755" width="10.85546875" style="229" bestFit="1" customWidth="1"/>
    <col min="10756" max="10756" width="22.28515625" style="229" customWidth="1"/>
    <col min="10757" max="10757" width="25.28515625" style="229" customWidth="1"/>
    <col min="10758" max="10758" width="20" style="229" customWidth="1"/>
    <col min="10759" max="10759" width="26.7109375" style="229" customWidth="1"/>
    <col min="10760" max="11007" width="11.42578125" style="229"/>
    <col min="11008" max="11008" width="31.5703125" style="229" bestFit="1" customWidth="1"/>
    <col min="11009" max="11009" width="39" style="229" customWidth="1"/>
    <col min="11010" max="11010" width="14.42578125" style="229" customWidth="1"/>
    <col min="11011" max="11011" width="10.85546875" style="229" bestFit="1" customWidth="1"/>
    <col min="11012" max="11012" width="22.28515625" style="229" customWidth="1"/>
    <col min="11013" max="11013" width="25.28515625" style="229" customWidth="1"/>
    <col min="11014" max="11014" width="20" style="229" customWidth="1"/>
    <col min="11015" max="11015" width="26.7109375" style="229" customWidth="1"/>
    <col min="11016" max="11263" width="11.42578125" style="229"/>
    <col min="11264" max="11264" width="31.5703125" style="229" bestFit="1" customWidth="1"/>
    <col min="11265" max="11265" width="39" style="229" customWidth="1"/>
    <col min="11266" max="11266" width="14.42578125" style="229" customWidth="1"/>
    <col min="11267" max="11267" width="10.85546875" style="229" bestFit="1" customWidth="1"/>
    <col min="11268" max="11268" width="22.28515625" style="229" customWidth="1"/>
    <col min="11269" max="11269" width="25.28515625" style="229" customWidth="1"/>
    <col min="11270" max="11270" width="20" style="229" customWidth="1"/>
    <col min="11271" max="11271" width="26.7109375" style="229" customWidth="1"/>
    <col min="11272" max="11519" width="11.42578125" style="229"/>
    <col min="11520" max="11520" width="31.5703125" style="229" bestFit="1" customWidth="1"/>
    <col min="11521" max="11521" width="39" style="229" customWidth="1"/>
    <col min="11522" max="11522" width="14.42578125" style="229" customWidth="1"/>
    <col min="11523" max="11523" width="10.85546875" style="229" bestFit="1" customWidth="1"/>
    <col min="11524" max="11524" width="22.28515625" style="229" customWidth="1"/>
    <col min="11525" max="11525" width="25.28515625" style="229" customWidth="1"/>
    <col min="11526" max="11526" width="20" style="229" customWidth="1"/>
    <col min="11527" max="11527" width="26.7109375" style="229" customWidth="1"/>
    <col min="11528" max="11775" width="11.42578125" style="229"/>
    <col min="11776" max="11776" width="31.5703125" style="229" bestFit="1" customWidth="1"/>
    <col min="11777" max="11777" width="39" style="229" customWidth="1"/>
    <col min="11778" max="11778" width="14.42578125" style="229" customWidth="1"/>
    <col min="11779" max="11779" width="10.85546875" style="229" bestFit="1" customWidth="1"/>
    <col min="11780" max="11780" width="22.28515625" style="229" customWidth="1"/>
    <col min="11781" max="11781" width="25.28515625" style="229" customWidth="1"/>
    <col min="11782" max="11782" width="20" style="229" customWidth="1"/>
    <col min="11783" max="11783" width="26.7109375" style="229" customWidth="1"/>
    <col min="11784" max="12031" width="11.42578125" style="229"/>
    <col min="12032" max="12032" width="31.5703125" style="229" bestFit="1" customWidth="1"/>
    <col min="12033" max="12033" width="39" style="229" customWidth="1"/>
    <col min="12034" max="12034" width="14.42578125" style="229" customWidth="1"/>
    <col min="12035" max="12035" width="10.85546875" style="229" bestFit="1" customWidth="1"/>
    <col min="12036" max="12036" width="22.28515625" style="229" customWidth="1"/>
    <col min="12037" max="12037" width="25.28515625" style="229" customWidth="1"/>
    <col min="12038" max="12038" width="20" style="229" customWidth="1"/>
    <col min="12039" max="12039" width="26.7109375" style="229" customWidth="1"/>
    <col min="12040" max="12287" width="11.42578125" style="229"/>
    <col min="12288" max="12288" width="31.5703125" style="229" bestFit="1" customWidth="1"/>
    <col min="12289" max="12289" width="39" style="229" customWidth="1"/>
    <col min="12290" max="12290" width="14.42578125" style="229" customWidth="1"/>
    <col min="12291" max="12291" width="10.85546875" style="229" bestFit="1" customWidth="1"/>
    <col min="12292" max="12292" width="22.28515625" style="229" customWidth="1"/>
    <col min="12293" max="12293" width="25.28515625" style="229" customWidth="1"/>
    <col min="12294" max="12294" width="20" style="229" customWidth="1"/>
    <col min="12295" max="12295" width="26.7109375" style="229" customWidth="1"/>
    <col min="12296" max="12543" width="11.42578125" style="229"/>
    <col min="12544" max="12544" width="31.5703125" style="229" bestFit="1" customWidth="1"/>
    <col min="12545" max="12545" width="39" style="229" customWidth="1"/>
    <col min="12546" max="12546" width="14.42578125" style="229" customWidth="1"/>
    <col min="12547" max="12547" width="10.85546875" style="229" bestFit="1" customWidth="1"/>
    <col min="12548" max="12548" width="22.28515625" style="229" customWidth="1"/>
    <col min="12549" max="12549" width="25.28515625" style="229" customWidth="1"/>
    <col min="12550" max="12550" width="20" style="229" customWidth="1"/>
    <col min="12551" max="12551" width="26.7109375" style="229" customWidth="1"/>
    <col min="12552" max="12799" width="11.42578125" style="229"/>
    <col min="12800" max="12800" width="31.5703125" style="229" bestFit="1" customWidth="1"/>
    <col min="12801" max="12801" width="39" style="229" customWidth="1"/>
    <col min="12802" max="12802" width="14.42578125" style="229" customWidth="1"/>
    <col min="12803" max="12803" width="10.85546875" style="229" bestFit="1" customWidth="1"/>
    <col min="12804" max="12804" width="22.28515625" style="229" customWidth="1"/>
    <col min="12805" max="12805" width="25.28515625" style="229" customWidth="1"/>
    <col min="12806" max="12806" width="20" style="229" customWidth="1"/>
    <col min="12807" max="12807" width="26.7109375" style="229" customWidth="1"/>
    <col min="12808" max="13055" width="11.42578125" style="229"/>
    <col min="13056" max="13056" width="31.5703125" style="229" bestFit="1" customWidth="1"/>
    <col min="13057" max="13057" width="39" style="229" customWidth="1"/>
    <col min="13058" max="13058" width="14.42578125" style="229" customWidth="1"/>
    <col min="13059" max="13059" width="10.85546875" style="229" bestFit="1" customWidth="1"/>
    <col min="13060" max="13060" width="22.28515625" style="229" customWidth="1"/>
    <col min="13061" max="13061" width="25.28515625" style="229" customWidth="1"/>
    <col min="13062" max="13062" width="20" style="229" customWidth="1"/>
    <col min="13063" max="13063" width="26.7109375" style="229" customWidth="1"/>
    <col min="13064" max="13311" width="11.42578125" style="229"/>
    <col min="13312" max="13312" width="31.5703125" style="229" bestFit="1" customWidth="1"/>
    <col min="13313" max="13313" width="39" style="229" customWidth="1"/>
    <col min="13314" max="13314" width="14.42578125" style="229" customWidth="1"/>
    <col min="13315" max="13315" width="10.85546875" style="229" bestFit="1" customWidth="1"/>
    <col min="13316" max="13316" width="22.28515625" style="229" customWidth="1"/>
    <col min="13317" max="13317" width="25.28515625" style="229" customWidth="1"/>
    <col min="13318" max="13318" width="20" style="229" customWidth="1"/>
    <col min="13319" max="13319" width="26.7109375" style="229" customWidth="1"/>
    <col min="13320" max="13567" width="11.42578125" style="229"/>
    <col min="13568" max="13568" width="31.5703125" style="229" bestFit="1" customWidth="1"/>
    <col min="13569" max="13569" width="39" style="229" customWidth="1"/>
    <col min="13570" max="13570" width="14.42578125" style="229" customWidth="1"/>
    <col min="13571" max="13571" width="10.85546875" style="229" bestFit="1" customWidth="1"/>
    <col min="13572" max="13572" width="22.28515625" style="229" customWidth="1"/>
    <col min="13573" max="13573" width="25.28515625" style="229" customWidth="1"/>
    <col min="13574" max="13574" width="20" style="229" customWidth="1"/>
    <col min="13575" max="13575" width="26.7109375" style="229" customWidth="1"/>
    <col min="13576" max="13823" width="11.42578125" style="229"/>
    <col min="13824" max="13824" width="31.5703125" style="229" bestFit="1" customWidth="1"/>
    <col min="13825" max="13825" width="39" style="229" customWidth="1"/>
    <col min="13826" max="13826" width="14.42578125" style="229" customWidth="1"/>
    <col min="13827" max="13827" width="10.85546875" style="229" bestFit="1" customWidth="1"/>
    <col min="13828" max="13828" width="22.28515625" style="229" customWidth="1"/>
    <col min="13829" max="13829" width="25.28515625" style="229" customWidth="1"/>
    <col min="13830" max="13830" width="20" style="229" customWidth="1"/>
    <col min="13831" max="13831" width="26.7109375" style="229" customWidth="1"/>
    <col min="13832" max="14079" width="11.42578125" style="229"/>
    <col min="14080" max="14080" width="31.5703125" style="229" bestFit="1" customWidth="1"/>
    <col min="14081" max="14081" width="39" style="229" customWidth="1"/>
    <col min="14082" max="14082" width="14.42578125" style="229" customWidth="1"/>
    <col min="14083" max="14083" width="10.85546875" style="229" bestFit="1" customWidth="1"/>
    <col min="14084" max="14084" width="22.28515625" style="229" customWidth="1"/>
    <col min="14085" max="14085" width="25.28515625" style="229" customWidth="1"/>
    <col min="14086" max="14086" width="20" style="229" customWidth="1"/>
    <col min="14087" max="14087" width="26.7109375" style="229" customWidth="1"/>
    <col min="14088" max="14335" width="11.42578125" style="229"/>
    <col min="14336" max="14336" width="31.5703125" style="229" bestFit="1" customWidth="1"/>
    <col min="14337" max="14337" width="39" style="229" customWidth="1"/>
    <col min="14338" max="14338" width="14.42578125" style="229" customWidth="1"/>
    <col min="14339" max="14339" width="10.85546875" style="229" bestFit="1" customWidth="1"/>
    <col min="14340" max="14340" width="22.28515625" style="229" customWidth="1"/>
    <col min="14341" max="14341" width="25.28515625" style="229" customWidth="1"/>
    <col min="14342" max="14342" width="20" style="229" customWidth="1"/>
    <col min="14343" max="14343" width="26.7109375" style="229" customWidth="1"/>
    <col min="14344" max="14591" width="11.42578125" style="229"/>
    <col min="14592" max="14592" width="31.5703125" style="229" bestFit="1" customWidth="1"/>
    <col min="14593" max="14593" width="39" style="229" customWidth="1"/>
    <col min="14594" max="14594" width="14.42578125" style="229" customWidth="1"/>
    <col min="14595" max="14595" width="10.85546875" style="229" bestFit="1" customWidth="1"/>
    <col min="14596" max="14596" width="22.28515625" style="229" customWidth="1"/>
    <col min="14597" max="14597" width="25.28515625" style="229" customWidth="1"/>
    <col min="14598" max="14598" width="20" style="229" customWidth="1"/>
    <col min="14599" max="14599" width="26.7109375" style="229" customWidth="1"/>
    <col min="14600" max="14847" width="11.42578125" style="229"/>
    <col min="14848" max="14848" width="31.5703125" style="229" bestFit="1" customWidth="1"/>
    <col min="14849" max="14849" width="39" style="229" customWidth="1"/>
    <col min="14850" max="14850" width="14.42578125" style="229" customWidth="1"/>
    <col min="14851" max="14851" width="10.85546875" style="229" bestFit="1" customWidth="1"/>
    <col min="14852" max="14852" width="22.28515625" style="229" customWidth="1"/>
    <col min="14853" max="14853" width="25.28515625" style="229" customWidth="1"/>
    <col min="14854" max="14854" width="20" style="229" customWidth="1"/>
    <col min="14855" max="14855" width="26.7109375" style="229" customWidth="1"/>
    <col min="14856" max="15103" width="11.42578125" style="229"/>
    <col min="15104" max="15104" width="31.5703125" style="229" bestFit="1" customWidth="1"/>
    <col min="15105" max="15105" width="39" style="229" customWidth="1"/>
    <col min="15106" max="15106" width="14.42578125" style="229" customWidth="1"/>
    <col min="15107" max="15107" width="10.85546875" style="229" bestFit="1" customWidth="1"/>
    <col min="15108" max="15108" width="22.28515625" style="229" customWidth="1"/>
    <col min="15109" max="15109" width="25.28515625" style="229" customWidth="1"/>
    <col min="15110" max="15110" width="20" style="229" customWidth="1"/>
    <col min="15111" max="15111" width="26.7109375" style="229" customWidth="1"/>
    <col min="15112" max="15359" width="11.42578125" style="229"/>
    <col min="15360" max="15360" width="31.5703125" style="229" bestFit="1" customWidth="1"/>
    <col min="15361" max="15361" width="39" style="229" customWidth="1"/>
    <col min="15362" max="15362" width="14.42578125" style="229" customWidth="1"/>
    <col min="15363" max="15363" width="10.85546875" style="229" bestFit="1" customWidth="1"/>
    <col min="15364" max="15364" width="22.28515625" style="229" customWidth="1"/>
    <col min="15365" max="15365" width="25.28515625" style="229" customWidth="1"/>
    <col min="15366" max="15366" width="20" style="229" customWidth="1"/>
    <col min="15367" max="15367" width="26.7109375" style="229" customWidth="1"/>
    <col min="15368" max="15615" width="11.42578125" style="229"/>
    <col min="15616" max="15616" width="31.5703125" style="229" bestFit="1" customWidth="1"/>
    <col min="15617" max="15617" width="39" style="229" customWidth="1"/>
    <col min="15618" max="15618" width="14.42578125" style="229" customWidth="1"/>
    <col min="15619" max="15619" width="10.85546875" style="229" bestFit="1" customWidth="1"/>
    <col min="15620" max="15620" width="22.28515625" style="229" customWidth="1"/>
    <col min="15621" max="15621" width="25.28515625" style="229" customWidth="1"/>
    <col min="15622" max="15622" width="20" style="229" customWidth="1"/>
    <col min="15623" max="15623" width="26.7109375" style="229" customWidth="1"/>
    <col min="15624" max="15871" width="11.42578125" style="229"/>
    <col min="15872" max="15872" width="31.5703125" style="229" bestFit="1" customWidth="1"/>
    <col min="15873" max="15873" width="39" style="229" customWidth="1"/>
    <col min="15874" max="15874" width="14.42578125" style="229" customWidth="1"/>
    <col min="15875" max="15875" width="10.85546875" style="229" bestFit="1" customWidth="1"/>
    <col min="15876" max="15876" width="22.28515625" style="229" customWidth="1"/>
    <col min="15877" max="15877" width="25.28515625" style="229" customWidth="1"/>
    <col min="15878" max="15878" width="20" style="229" customWidth="1"/>
    <col min="15879" max="15879" width="26.7109375" style="229" customWidth="1"/>
    <col min="15880" max="16127" width="11.42578125" style="229"/>
    <col min="16128" max="16128" width="31.5703125" style="229" bestFit="1" customWidth="1"/>
    <col min="16129" max="16129" width="39" style="229" customWidth="1"/>
    <col min="16130" max="16130" width="14.42578125" style="229" customWidth="1"/>
    <col min="16131" max="16131" width="10.85546875" style="229" bestFit="1" customWidth="1"/>
    <col min="16132" max="16132" width="22.28515625" style="229" customWidth="1"/>
    <col min="16133" max="16133" width="25.28515625" style="229" customWidth="1"/>
    <col min="16134" max="16134" width="20" style="229" customWidth="1"/>
    <col min="16135" max="16135" width="26.7109375" style="229" customWidth="1"/>
    <col min="16136" max="16384" width="11.42578125" style="229"/>
  </cols>
  <sheetData>
    <row r="1" spans="1:12" s="125" customFormat="1" ht="83.25" customHeight="1" thickTop="1" thickBot="1" x14ac:dyDescent="0.3">
      <c r="A1" s="274" t="s">
        <v>0</v>
      </c>
      <c r="B1" s="274" t="s">
        <v>1</v>
      </c>
      <c r="C1" s="278" t="s">
        <v>190</v>
      </c>
      <c r="D1" s="281" t="s">
        <v>187</v>
      </c>
      <c r="E1" s="266" t="s">
        <v>334</v>
      </c>
      <c r="F1" s="267"/>
      <c r="G1" s="268"/>
    </row>
    <row r="2" spans="1:12" s="125" customFormat="1" ht="15" customHeight="1" thickTop="1" x14ac:dyDescent="0.25">
      <c r="A2" s="275"/>
      <c r="B2" s="277"/>
      <c r="C2" s="279"/>
      <c r="D2" s="282"/>
      <c r="E2" s="284" t="s">
        <v>2</v>
      </c>
      <c r="F2" s="285"/>
      <c r="G2" s="269" t="s">
        <v>3</v>
      </c>
    </row>
    <row r="3" spans="1:12" s="125" customFormat="1" ht="15" customHeight="1" x14ac:dyDescent="0.25">
      <c r="A3" s="275"/>
      <c r="B3" s="277"/>
      <c r="C3" s="279"/>
      <c r="D3" s="282"/>
      <c r="E3" s="284"/>
      <c r="F3" s="285"/>
      <c r="G3" s="270"/>
    </row>
    <row r="4" spans="1:12" s="125" customFormat="1" ht="15" customHeight="1" x14ac:dyDescent="0.25">
      <c r="A4" s="275"/>
      <c r="B4" s="277"/>
      <c r="C4" s="279"/>
      <c r="D4" s="282"/>
      <c r="E4" s="284"/>
      <c r="F4" s="285"/>
      <c r="G4" s="270"/>
    </row>
    <row r="5" spans="1:12" s="125" customFormat="1" ht="15" customHeight="1" x14ac:dyDescent="0.25">
      <c r="A5" s="275"/>
      <c r="B5" s="277"/>
      <c r="C5" s="279"/>
      <c r="D5" s="282"/>
      <c r="E5" s="284"/>
      <c r="F5" s="285"/>
      <c r="G5" s="270"/>
    </row>
    <row r="6" spans="1:12" s="125" customFormat="1" ht="15" customHeight="1" x14ac:dyDescent="0.25">
      <c r="A6" s="275"/>
      <c r="B6" s="277"/>
      <c r="C6" s="279"/>
      <c r="D6" s="282"/>
      <c r="E6" s="284"/>
      <c r="F6" s="285"/>
      <c r="G6" s="270"/>
    </row>
    <row r="7" spans="1:12" s="125" customFormat="1" ht="15" customHeight="1" x14ac:dyDescent="0.25">
      <c r="A7" s="275"/>
      <c r="B7" s="277"/>
      <c r="C7" s="279"/>
      <c r="D7" s="282"/>
      <c r="E7" s="284"/>
      <c r="F7" s="285"/>
      <c r="G7" s="270"/>
    </row>
    <row r="8" spans="1:12" s="125" customFormat="1" ht="15" customHeight="1" x14ac:dyDescent="0.25">
      <c r="A8" s="275"/>
      <c r="B8" s="277"/>
      <c r="C8" s="279"/>
      <c r="D8" s="282"/>
      <c r="E8" s="284"/>
      <c r="F8" s="285"/>
      <c r="G8" s="270"/>
    </row>
    <row r="9" spans="1:12" s="125" customFormat="1" ht="15.75" customHeight="1" thickBot="1" x14ac:dyDescent="0.3">
      <c r="A9" s="275"/>
      <c r="B9" s="277"/>
      <c r="C9" s="279"/>
      <c r="D9" s="282"/>
      <c r="E9" s="286"/>
      <c r="F9" s="287"/>
      <c r="G9" s="271"/>
    </row>
    <row r="10" spans="1:12" s="125" customFormat="1" ht="57.75" customHeight="1" thickTop="1" thickBot="1" x14ac:dyDescent="0.3">
      <c r="A10" s="276"/>
      <c r="B10" s="276"/>
      <c r="C10" s="279"/>
      <c r="D10" s="283"/>
      <c r="E10" s="288" t="s">
        <v>326</v>
      </c>
      <c r="F10" s="289"/>
      <c r="G10" s="272" t="s">
        <v>327</v>
      </c>
    </row>
    <row r="11" spans="1:12" s="125" customFormat="1" ht="15.75" thickBot="1" x14ac:dyDescent="0.3">
      <c r="A11" s="126"/>
      <c r="B11" s="126"/>
      <c r="C11" s="280"/>
      <c r="D11" s="126" t="s">
        <v>188</v>
      </c>
      <c r="E11" s="127" t="s">
        <v>17</v>
      </c>
      <c r="F11" s="128" t="s">
        <v>19</v>
      </c>
      <c r="G11" s="273"/>
    </row>
    <row r="12" spans="1:12" s="118" customFormat="1" ht="15.75" thickBot="1" x14ac:dyDescent="0.3">
      <c r="A12" s="72" t="s">
        <v>52</v>
      </c>
      <c r="B12" s="136" t="s">
        <v>39</v>
      </c>
      <c r="C12" s="53"/>
      <c r="D12" s="119"/>
      <c r="E12" s="130">
        <f>IFERROR(VLOOKUP($B12,[1]NUM2!$H$3:$J$143,2,FALSE),0)</f>
        <v>2745</v>
      </c>
      <c r="F12" s="131">
        <f>IFERROR(VLOOKUP($B12,[2]NUM2!$H$3:$J$135,3,FALSE),0)</f>
        <v>3005</v>
      </c>
      <c r="G12" s="129"/>
    </row>
    <row r="13" spans="1:12" s="118" customFormat="1" ht="15.75" thickBot="1" x14ac:dyDescent="0.3">
      <c r="A13" s="72" t="s">
        <v>52</v>
      </c>
      <c r="B13" s="136" t="s">
        <v>40</v>
      </c>
      <c r="C13" s="53"/>
      <c r="D13" s="119"/>
      <c r="E13" s="130">
        <f>IFERROR(VLOOKUP($B13,[1]NUM2!$H$3:$J$143,2,FALSE),0)</f>
        <v>549</v>
      </c>
      <c r="F13" s="130">
        <f>IFERROR(VLOOKUP($B13,[2]NUM2!$H$3:$J$135,3,FALSE),0)</f>
        <v>169</v>
      </c>
      <c r="G13" s="120"/>
    </row>
    <row r="14" spans="1:12" s="118" customFormat="1" ht="15.75" thickBot="1" x14ac:dyDescent="0.3">
      <c r="A14" s="72" t="s">
        <v>52</v>
      </c>
      <c r="B14" s="136" t="s">
        <v>41</v>
      </c>
      <c r="C14" s="53"/>
      <c r="D14" s="119"/>
      <c r="E14" s="130">
        <f>IFERROR(VLOOKUP($B14,[1]NUM2!$H$3:$J$143,2,FALSE),0)</f>
        <v>272</v>
      </c>
      <c r="F14" s="130">
        <f>IFERROR(VLOOKUP($B14,[2]NUM2!$H$3:$J$135,3,FALSE),0)</f>
        <v>287</v>
      </c>
      <c r="G14" s="120"/>
    </row>
    <row r="15" spans="1:12" s="118" customFormat="1" ht="15.75" thickBot="1" x14ac:dyDescent="0.3">
      <c r="A15" s="72" t="s">
        <v>52</v>
      </c>
      <c r="B15" s="136" t="s">
        <v>42</v>
      </c>
      <c r="C15" s="53"/>
      <c r="D15" s="119"/>
      <c r="E15" s="130">
        <f>IFERROR(VLOOKUP($B15,[1]NUM2!$H$3:$J$143,2,FALSE),0)</f>
        <v>77</v>
      </c>
      <c r="F15" s="130">
        <f>IFERROR(VLOOKUP($B15,[2]NUM2!$H$3:$J$135,3,FALSE),0)</f>
        <v>55</v>
      </c>
      <c r="G15" s="120"/>
    </row>
    <row r="16" spans="1:12" s="118" customFormat="1" ht="15.75" thickBot="1" x14ac:dyDescent="0.3">
      <c r="A16" s="72" t="s">
        <v>52</v>
      </c>
      <c r="B16" s="136" t="s">
        <v>43</v>
      </c>
      <c r="C16" s="55"/>
      <c r="D16" s="119"/>
      <c r="E16" s="130">
        <f>IFERROR(VLOOKUP($B16,[1]NUM2!$H$3:$J$143,2,FALSE),0)</f>
        <v>486</v>
      </c>
      <c r="F16" s="130">
        <f>IFERROR(VLOOKUP($B16,[2]NUM2!$H$3:$J$135,3,FALSE),0)</f>
        <v>500</v>
      </c>
      <c r="G16" s="120"/>
      <c r="L16" s="235"/>
    </row>
    <row r="17" spans="1:7" s="118" customFormat="1" ht="15.75" thickBot="1" x14ac:dyDescent="0.3">
      <c r="A17" s="72" t="s">
        <v>52</v>
      </c>
      <c r="B17" s="136" t="s">
        <v>44</v>
      </c>
      <c r="C17" s="53"/>
      <c r="D17" s="119"/>
      <c r="E17" s="130">
        <f>IFERROR(VLOOKUP($B17,[1]NUM2!$H$3:$J$143,2,FALSE),0)</f>
        <v>2387</v>
      </c>
      <c r="F17" s="130">
        <f>IFERROR(VLOOKUP($B17,[2]NUM2!$H$3:$J$135,3,FALSE),0)</f>
        <v>2548</v>
      </c>
      <c r="G17" s="120"/>
    </row>
    <row r="18" spans="1:7" s="118" customFormat="1" ht="15.75" thickBot="1" x14ac:dyDescent="0.3">
      <c r="A18" s="72" t="s">
        <v>52</v>
      </c>
      <c r="B18" s="136" t="s">
        <v>45</v>
      </c>
      <c r="C18" s="53"/>
      <c r="D18" s="119"/>
      <c r="E18" s="130">
        <f>IFERROR(VLOOKUP($B18,[1]NUM2!$H$3:$J$143,2,FALSE),0)</f>
        <v>50</v>
      </c>
      <c r="F18" s="130">
        <f>IFERROR(VLOOKUP($B18,[2]NUM2!$H$3:$J$135,3,FALSE),0)</f>
        <v>76</v>
      </c>
      <c r="G18" s="120"/>
    </row>
    <row r="19" spans="1:7" s="118" customFormat="1" ht="15.75" thickBot="1" x14ac:dyDescent="0.3">
      <c r="A19" s="72" t="s">
        <v>52</v>
      </c>
      <c r="B19" s="136" t="s">
        <v>46</v>
      </c>
      <c r="C19" s="53"/>
      <c r="D19" s="119"/>
      <c r="E19" s="130">
        <f>IFERROR(VLOOKUP($B19,[1]NUM2!$H$3:$J$143,2,FALSE),0)</f>
        <v>49</v>
      </c>
      <c r="F19" s="130">
        <f>IFERROR(VLOOKUP($B19,[2]NUM2!$H$3:$J$135,3,FALSE),0)</f>
        <v>69</v>
      </c>
      <c r="G19" s="120"/>
    </row>
    <row r="20" spans="1:7" s="118" customFormat="1" ht="15.75" thickBot="1" x14ac:dyDescent="0.3">
      <c r="A20" s="72" t="s">
        <v>52</v>
      </c>
      <c r="B20" s="136" t="s">
        <v>47</v>
      </c>
      <c r="C20" s="53"/>
      <c r="D20" s="119"/>
      <c r="E20" s="130">
        <f>IFERROR(VLOOKUP($B20,[1]NUM2!$H$3:$J$143,2,FALSE),0)</f>
        <v>81</v>
      </c>
      <c r="F20" s="130">
        <f>IFERROR(VLOOKUP($B20,[2]NUM2!$H$3:$J$135,3,FALSE),0)</f>
        <v>105</v>
      </c>
      <c r="G20" s="120"/>
    </row>
    <row r="21" spans="1:7" s="118" customFormat="1" ht="15.75" thickBot="1" x14ac:dyDescent="0.3">
      <c r="A21" s="72" t="s">
        <v>52</v>
      </c>
      <c r="B21" s="136" t="s">
        <v>48</v>
      </c>
      <c r="C21" s="56"/>
      <c r="D21" s="119"/>
      <c r="E21" s="130">
        <f>IFERROR(VLOOKUP($B21,[1]NUM2!$H$3:$J$143,2,FALSE),0)</f>
        <v>90</v>
      </c>
      <c r="F21" s="130">
        <f>IFERROR(VLOOKUP($B21,[2]NUM2!$H$3:$J$135,3,FALSE),0)</f>
        <v>141</v>
      </c>
      <c r="G21" s="120"/>
    </row>
    <row r="22" spans="1:7" s="118" customFormat="1" ht="15.75" thickBot="1" x14ac:dyDescent="0.3">
      <c r="A22" s="72" t="s">
        <v>52</v>
      </c>
      <c r="B22" s="136" t="s">
        <v>49</v>
      </c>
      <c r="C22" s="53"/>
      <c r="D22" s="119"/>
      <c r="E22" s="130">
        <f>IFERROR(VLOOKUP($B22,[1]NUM2!$H$3:$J$143,2,FALSE),0)</f>
        <v>1193</v>
      </c>
      <c r="F22" s="130">
        <f>IFERROR(VLOOKUP($B22,[2]NUM2!$H$3:$J$135,3,FALSE),0)</f>
        <v>938</v>
      </c>
      <c r="G22" s="120"/>
    </row>
    <row r="23" spans="1:7" s="118" customFormat="1" ht="15.75" thickBot="1" x14ac:dyDescent="0.3">
      <c r="A23" s="72" t="s">
        <v>52</v>
      </c>
      <c r="B23" s="136" t="s">
        <v>50</v>
      </c>
      <c r="C23" s="53"/>
      <c r="D23" s="119"/>
      <c r="E23" s="130">
        <f>IFERROR(VLOOKUP($B23,[1]NUM2!$H$3:$J$143,2,FALSE),0)</f>
        <v>153</v>
      </c>
      <c r="F23" s="130">
        <f>IFERROR(VLOOKUP($B23,[2]NUM2!$H$3:$J$135,3,FALSE),0)</f>
        <v>185</v>
      </c>
      <c r="G23" s="120"/>
    </row>
    <row r="24" spans="1:7" s="118" customFormat="1" ht="15.75" thickBot="1" x14ac:dyDescent="0.3">
      <c r="A24" s="72" t="s">
        <v>52</v>
      </c>
      <c r="B24" s="136" t="s">
        <v>51</v>
      </c>
      <c r="C24" s="53"/>
      <c r="D24" s="119"/>
      <c r="E24" s="130">
        <f>IFERROR(VLOOKUP($B24,[1]NUM2!$H$3:$J$143,2,FALSE),0)</f>
        <v>96</v>
      </c>
      <c r="F24" s="130">
        <f>IFERROR(VLOOKUP($B24,[2]NUM2!$H$3:$J$135,3,FALSE),0)</f>
        <v>19</v>
      </c>
      <c r="G24" s="120"/>
    </row>
    <row r="25" spans="1:7" s="118" customFormat="1" ht="15.75" thickBot="1" x14ac:dyDescent="0.3">
      <c r="A25" s="72" t="s">
        <v>52</v>
      </c>
      <c r="B25" s="244" t="s">
        <v>396</v>
      </c>
      <c r="C25" s="53"/>
      <c r="D25" s="119"/>
      <c r="E25" s="130">
        <f>IFERROR(VLOOKUP($B25,[1]NUM2!$H$3:$J$143,2,FALSE),0)</f>
        <v>0</v>
      </c>
      <c r="F25" s="130">
        <f>IFERROR(VLOOKUP($B25,[2]NUM2!$H$3:$J$135,3,FALSE),0)</f>
        <v>245</v>
      </c>
      <c r="G25" s="120"/>
    </row>
    <row r="26" spans="1:7" s="118" customFormat="1" ht="15.75" thickBot="1" x14ac:dyDescent="0.3">
      <c r="A26" s="264" t="s">
        <v>174</v>
      </c>
      <c r="B26" s="265"/>
      <c r="C26" s="222">
        <f>+D26/Metas!G10</f>
        <v>1.0321740180610446</v>
      </c>
      <c r="D26" s="121">
        <f>+F26/G26</f>
        <v>0.14338014128323678</v>
      </c>
      <c r="E26" s="132">
        <f>SUM(E12:E25)</f>
        <v>8228</v>
      </c>
      <c r="F26" s="132">
        <f>SUM(F12:F25)</f>
        <v>8342</v>
      </c>
      <c r="G26" s="132">
        <v>58181</v>
      </c>
    </row>
    <row r="27" spans="1:7" s="118" customFormat="1" ht="15.75" thickBot="1" x14ac:dyDescent="0.3">
      <c r="A27" s="72" t="s">
        <v>53</v>
      </c>
      <c r="B27" s="136" t="s">
        <v>54</v>
      </c>
      <c r="C27" s="53"/>
      <c r="D27" s="119"/>
      <c r="E27" s="130">
        <f>IFERROR(VLOOKUP($B27,[1]NUM2!$H$3:$J$143,2,FALSE),0)</f>
        <v>246</v>
      </c>
      <c r="F27" s="130">
        <f>IFERROR(VLOOKUP($B27,[2]NUM2!$H$3:$J$135,3,FALSE),0)</f>
        <v>466</v>
      </c>
      <c r="G27" s="120"/>
    </row>
    <row r="28" spans="1:7" s="118" customFormat="1" ht="15.75" thickBot="1" x14ac:dyDescent="0.3">
      <c r="A28" s="72" t="s">
        <v>53</v>
      </c>
      <c r="B28" s="136" t="s">
        <v>55</v>
      </c>
      <c r="C28" s="53"/>
      <c r="D28" s="119"/>
      <c r="E28" s="130">
        <f>IFERROR(VLOOKUP($B28,[1]NUM2!$H$3:$J$143,2,FALSE),0)</f>
        <v>83</v>
      </c>
      <c r="F28" s="130">
        <f>IFERROR(VLOOKUP($B28,[2]NUM2!$H$3:$J$135,3,FALSE),0)</f>
        <v>521</v>
      </c>
      <c r="G28" s="120"/>
    </row>
    <row r="29" spans="1:7" s="118" customFormat="1" ht="15.75" thickBot="1" x14ac:dyDescent="0.3">
      <c r="A29" s="72" t="s">
        <v>53</v>
      </c>
      <c r="B29" s="136" t="s">
        <v>56</v>
      </c>
      <c r="C29" s="53"/>
      <c r="D29" s="119"/>
      <c r="E29" s="130">
        <f>IFERROR(VLOOKUP($B29,[1]NUM2!$H$3:$J$143,2,FALSE),0)</f>
        <v>1025</v>
      </c>
      <c r="F29" s="130">
        <f>IFERROR(VLOOKUP($B29,[2]NUM2!$H$3:$J$135,3,FALSE),0)</f>
        <v>1080</v>
      </c>
      <c r="G29" s="120"/>
    </row>
    <row r="30" spans="1:7" s="118" customFormat="1" ht="15.75" thickBot="1" x14ac:dyDescent="0.3">
      <c r="A30" s="72" t="s">
        <v>53</v>
      </c>
      <c r="B30" s="136" t="s">
        <v>57</v>
      </c>
      <c r="C30" s="53"/>
      <c r="D30" s="119"/>
      <c r="E30" s="130">
        <f>IFERROR(VLOOKUP($B30,[1]NUM2!$H$3:$J$143,2,FALSE),0)</f>
        <v>30</v>
      </c>
      <c r="F30" s="130">
        <f>IFERROR(VLOOKUP($B30,[2]NUM2!$H$3:$J$135,3,FALSE),0)</f>
        <v>60</v>
      </c>
      <c r="G30" s="120"/>
    </row>
    <row r="31" spans="1:7" s="118" customFormat="1" ht="15.75" thickBot="1" x14ac:dyDescent="0.3">
      <c r="A31" s="72" t="s">
        <v>53</v>
      </c>
      <c r="B31" s="136" t="s">
        <v>58</v>
      </c>
      <c r="C31" s="53"/>
      <c r="D31" s="119"/>
      <c r="E31" s="130">
        <f>IFERROR(VLOOKUP($B31,[1]NUM2!$H$3:$J$143,2,FALSE),0)</f>
        <v>35</v>
      </c>
      <c r="F31" s="130">
        <f>IFERROR(VLOOKUP($B31,[2]NUM2!$H$3:$J$135,3,FALSE),0)</f>
        <v>527</v>
      </c>
      <c r="G31" s="120"/>
    </row>
    <row r="32" spans="1:7" s="118" customFormat="1" ht="15.75" thickBot="1" x14ac:dyDescent="0.3">
      <c r="A32" s="72" t="s">
        <v>53</v>
      </c>
      <c r="B32" s="136" t="s">
        <v>59</v>
      </c>
      <c r="C32" s="53"/>
      <c r="D32" s="119"/>
      <c r="E32" s="130">
        <f>IFERROR(VLOOKUP($B32,[1]NUM2!$H$3:$J$143,2,FALSE),0)</f>
        <v>0</v>
      </c>
      <c r="F32" s="130">
        <f>IFERROR(VLOOKUP($B32,[2]NUM2!$H$3:$J$135,3,FALSE),0)</f>
        <v>0</v>
      </c>
      <c r="G32" s="120"/>
    </row>
    <row r="33" spans="1:7" s="118" customFormat="1" ht="15.75" thickBot="1" x14ac:dyDescent="0.3">
      <c r="A33" s="72" t="s">
        <v>53</v>
      </c>
      <c r="B33" s="136" t="s">
        <v>60</v>
      </c>
      <c r="C33" s="53"/>
      <c r="D33" s="119"/>
      <c r="E33" s="130">
        <f>IFERROR(VLOOKUP($B33,[1]NUM2!$H$3:$J$143,2,FALSE),0)</f>
        <v>150</v>
      </c>
      <c r="F33" s="130">
        <f>IFERROR(VLOOKUP($B33,[2]NUM2!$H$3:$J$135,3,FALSE),0)</f>
        <v>135</v>
      </c>
      <c r="G33" s="120"/>
    </row>
    <row r="34" spans="1:7" s="118" customFormat="1" ht="15.75" thickBot="1" x14ac:dyDescent="0.3">
      <c r="A34" s="72" t="s">
        <v>53</v>
      </c>
      <c r="B34" s="136" t="s">
        <v>61</v>
      </c>
      <c r="C34" s="53"/>
      <c r="D34" s="119"/>
      <c r="E34" s="130">
        <f>IFERROR(VLOOKUP($B34,[1]NUM2!$H$3:$J$143,2,FALSE),0)</f>
        <v>32</v>
      </c>
      <c r="F34" s="130">
        <f>IFERROR(VLOOKUP($B34,[2]NUM2!$H$3:$J$135,3,FALSE),0)</f>
        <v>148</v>
      </c>
      <c r="G34" s="120"/>
    </row>
    <row r="35" spans="1:7" s="118" customFormat="1" ht="15.75" thickBot="1" x14ac:dyDescent="0.3">
      <c r="A35" s="72" t="s">
        <v>53</v>
      </c>
      <c r="B35" s="136" t="s">
        <v>62</v>
      </c>
      <c r="C35" s="53"/>
      <c r="D35" s="119"/>
      <c r="E35" s="130">
        <f>IFERROR(VLOOKUP($B35,[1]NUM2!$H$3:$J$143,2,FALSE),0)</f>
        <v>6</v>
      </c>
      <c r="F35" s="130">
        <f>IFERROR(VLOOKUP($B35,[2]NUM2!$H$3:$J$135,3,FALSE),0)</f>
        <v>40</v>
      </c>
      <c r="G35" s="120"/>
    </row>
    <row r="36" spans="1:7" s="118" customFormat="1" ht="15.75" thickBot="1" x14ac:dyDescent="0.3">
      <c r="A36" s="72" t="s">
        <v>53</v>
      </c>
      <c r="B36" s="136" t="s">
        <v>63</v>
      </c>
      <c r="C36" s="53"/>
      <c r="D36" s="119"/>
      <c r="E36" s="130">
        <f>IFERROR(VLOOKUP($B36,[1]NUM2!$H$3:$J$143,2,FALSE),0)</f>
        <v>1296</v>
      </c>
      <c r="F36" s="130">
        <f>IFERROR(VLOOKUP($B36,[2]NUM2!$H$3:$J$135,3,FALSE),0)</f>
        <v>1318</v>
      </c>
      <c r="G36" s="120"/>
    </row>
    <row r="37" spans="1:7" s="118" customFormat="1" ht="15.75" thickBot="1" x14ac:dyDescent="0.3">
      <c r="A37" s="72" t="s">
        <v>53</v>
      </c>
      <c r="B37" s="136" t="s">
        <v>345</v>
      </c>
      <c r="C37" s="53"/>
      <c r="D37" s="119"/>
      <c r="E37" s="130">
        <f>IFERROR(VLOOKUP($B37,[1]NUM2!$H$3:$J$143,2,FALSE),0)</f>
        <v>61</v>
      </c>
      <c r="F37" s="130">
        <f>IFERROR(VLOOKUP($B37,[2]NUM2!$H$3:$J$135,3,FALSE),0)</f>
        <v>86</v>
      </c>
      <c r="G37" s="120"/>
    </row>
    <row r="38" spans="1:7" s="118" customFormat="1" ht="15.75" thickBot="1" x14ac:dyDescent="0.3">
      <c r="A38" s="264" t="s">
        <v>175</v>
      </c>
      <c r="B38" s="265"/>
      <c r="C38" s="222">
        <f>+D38/Metas!G8</f>
        <v>0.64003267313235634</v>
      </c>
      <c r="D38" s="121">
        <f>+F38/G38</f>
        <v>7.8037050231563945E-2</v>
      </c>
      <c r="E38" s="132">
        <f>SUM(E27:E37)</f>
        <v>2964</v>
      </c>
      <c r="F38" s="132">
        <f>SUM(F27:F37)</f>
        <v>4381</v>
      </c>
      <c r="G38" s="132">
        <v>56140</v>
      </c>
    </row>
    <row r="39" spans="1:7" s="118" customFormat="1" ht="15.75" thickBot="1" x14ac:dyDescent="0.3">
      <c r="A39" s="72" t="s">
        <v>74</v>
      </c>
      <c r="B39" s="136" t="s">
        <v>64</v>
      </c>
      <c r="C39" s="53"/>
      <c r="D39" s="119"/>
      <c r="E39" s="130">
        <f>IFERROR(VLOOKUP($B39,[1]NUM2!$H$3:$J$143,2,FALSE),0)</f>
        <v>38</v>
      </c>
      <c r="F39" s="130">
        <f>IFERROR(VLOOKUP($B39,[2]NUM2!$H$3:$J$135,3,FALSE),0)</f>
        <v>77</v>
      </c>
      <c r="G39" s="120"/>
    </row>
    <row r="40" spans="1:7" s="118" customFormat="1" ht="15.75" thickBot="1" x14ac:dyDescent="0.3">
      <c r="A40" s="72" t="s">
        <v>74</v>
      </c>
      <c r="B40" s="136" t="s">
        <v>65</v>
      </c>
      <c r="C40" s="53"/>
      <c r="D40" s="119"/>
      <c r="E40" s="130">
        <f>IFERROR(VLOOKUP($B40,[1]NUM2!$H$3:$J$143,2,FALSE),0)</f>
        <v>24</v>
      </c>
      <c r="F40" s="130">
        <f>IFERROR(VLOOKUP($B40,[2]NUM2!$H$3:$J$135,3,FALSE),0)</f>
        <v>46</v>
      </c>
      <c r="G40" s="120"/>
    </row>
    <row r="41" spans="1:7" s="118" customFormat="1" ht="15.75" thickBot="1" x14ac:dyDescent="0.3">
      <c r="A41" s="72" t="s">
        <v>74</v>
      </c>
      <c r="B41" s="136" t="s">
        <v>66</v>
      </c>
      <c r="C41" s="53"/>
      <c r="D41" s="119"/>
      <c r="E41" s="130">
        <f>IFERROR(VLOOKUP($B41,[1]NUM2!$H$3:$J$143,2,FALSE),0)</f>
        <v>168</v>
      </c>
      <c r="F41" s="130">
        <f>IFERROR(VLOOKUP($B41,[2]NUM2!$H$3:$J$135,3,FALSE),0)</f>
        <v>333</v>
      </c>
      <c r="G41" s="120"/>
    </row>
    <row r="42" spans="1:7" s="118" customFormat="1" ht="15.75" thickBot="1" x14ac:dyDescent="0.3">
      <c r="A42" s="72" t="s">
        <v>74</v>
      </c>
      <c r="B42" s="136" t="s">
        <v>67</v>
      </c>
      <c r="C42" s="53"/>
      <c r="D42" s="119"/>
      <c r="E42" s="130">
        <f>IFERROR(VLOOKUP($B42,[1]NUM2!$H$3:$J$143,2,FALSE),0)</f>
        <v>4</v>
      </c>
      <c r="F42" s="130">
        <f>IFERROR(VLOOKUP($B42,[2]NUM2!$H$3:$J$135,3,FALSE),0)</f>
        <v>5</v>
      </c>
      <c r="G42" s="120"/>
    </row>
    <row r="43" spans="1:7" s="118" customFormat="1" ht="15.75" thickBot="1" x14ac:dyDescent="0.3">
      <c r="A43" s="72" t="s">
        <v>74</v>
      </c>
      <c r="B43" s="136" t="s">
        <v>68</v>
      </c>
      <c r="C43" s="53"/>
      <c r="D43" s="119"/>
      <c r="E43" s="130">
        <f>IFERROR(VLOOKUP($B43,[1]NUM2!$H$3:$J$143,2,FALSE),0)</f>
        <v>197</v>
      </c>
      <c r="F43" s="130">
        <f>IFERROR(VLOOKUP($B43,[2]NUM2!$H$3:$J$135,3,FALSE),0)</f>
        <v>399</v>
      </c>
      <c r="G43" s="120"/>
    </row>
    <row r="44" spans="1:7" s="118" customFormat="1" ht="15.75" thickBot="1" x14ac:dyDescent="0.3">
      <c r="A44" s="72" t="s">
        <v>74</v>
      </c>
      <c r="B44" s="136" t="s">
        <v>69</v>
      </c>
      <c r="C44" s="53"/>
      <c r="D44" s="119"/>
      <c r="E44" s="130">
        <f>IFERROR(VLOOKUP($B44,[1]NUM2!$H$3:$J$143,2,FALSE),0)</f>
        <v>28</v>
      </c>
      <c r="F44" s="130">
        <f>IFERROR(VLOOKUP($B44,[2]NUM2!$H$3:$J$135,3,FALSE),0)</f>
        <v>55</v>
      </c>
      <c r="G44" s="120"/>
    </row>
    <row r="45" spans="1:7" s="118" customFormat="1" ht="15.75" thickBot="1" x14ac:dyDescent="0.3">
      <c r="A45" s="72" t="s">
        <v>74</v>
      </c>
      <c r="B45" s="136" t="s">
        <v>70</v>
      </c>
      <c r="C45" s="53"/>
      <c r="D45" s="119"/>
      <c r="E45" s="130">
        <f>IFERROR(VLOOKUP($B45,[1]NUM2!$H$3:$J$143,2,FALSE),0)</f>
        <v>107</v>
      </c>
      <c r="F45" s="130">
        <f>IFERROR(VLOOKUP($B45,[2]NUM2!$H$3:$J$135,3,FALSE),0)</f>
        <v>213</v>
      </c>
      <c r="G45" s="120"/>
    </row>
    <row r="46" spans="1:7" s="118" customFormat="1" ht="15.75" thickBot="1" x14ac:dyDescent="0.3">
      <c r="A46" s="72" t="s">
        <v>74</v>
      </c>
      <c r="B46" s="136" t="s">
        <v>71</v>
      </c>
      <c r="C46" s="53"/>
      <c r="D46" s="119"/>
      <c r="E46" s="130">
        <f>IFERROR(VLOOKUP($B46,[1]NUM2!$H$3:$J$143,2,FALSE),0)</f>
        <v>11</v>
      </c>
      <c r="F46" s="130">
        <f>IFERROR(VLOOKUP($B46,[2]NUM2!$H$3:$J$135,3,FALSE),0)</f>
        <v>19</v>
      </c>
      <c r="G46" s="120"/>
    </row>
    <row r="47" spans="1:7" s="118" customFormat="1" ht="15.75" thickBot="1" x14ac:dyDescent="0.3">
      <c r="A47" s="72" t="s">
        <v>74</v>
      </c>
      <c r="B47" s="136" t="s">
        <v>72</v>
      </c>
      <c r="C47" s="53"/>
      <c r="D47" s="119"/>
      <c r="E47" s="130">
        <f>IFERROR(VLOOKUP($B47,[1]NUM2!$H$3:$J$143,2,FALSE),0)</f>
        <v>83</v>
      </c>
      <c r="F47" s="130">
        <f>IFERROR(VLOOKUP($B47,[2]NUM2!$H$3:$J$135,3,FALSE),0)</f>
        <v>165</v>
      </c>
      <c r="G47" s="120"/>
    </row>
    <row r="48" spans="1:7" s="118" customFormat="1" ht="15.75" thickBot="1" x14ac:dyDescent="0.3">
      <c r="A48" s="72" t="s">
        <v>74</v>
      </c>
      <c r="B48" s="136" t="s">
        <v>73</v>
      </c>
      <c r="C48" s="53"/>
      <c r="D48" s="119"/>
      <c r="E48" s="130">
        <f>IFERROR(VLOOKUP($B48,[1]NUM2!$H$3:$J$143,2,FALSE),0)</f>
        <v>8</v>
      </c>
      <c r="F48" s="130">
        <f>IFERROR(VLOOKUP($B48,[2]NUM2!$H$3:$J$135,3,FALSE),0)</f>
        <v>16</v>
      </c>
      <c r="G48" s="120"/>
    </row>
    <row r="49" spans="1:7" s="118" customFormat="1" ht="15.75" thickBot="1" x14ac:dyDescent="0.3">
      <c r="A49" s="264" t="s">
        <v>176</v>
      </c>
      <c r="B49" s="265"/>
      <c r="C49" s="222">
        <f>+D49/Metas!G17</f>
        <v>2.6508737706647199</v>
      </c>
      <c r="D49" s="121">
        <f>+F49/G49</f>
        <v>0.32178337775623939</v>
      </c>
      <c r="E49" s="132">
        <f>SUM(E39:E48)</f>
        <v>668</v>
      </c>
      <c r="F49" s="132">
        <f>SUM(F39:F48)</f>
        <v>1328</v>
      </c>
      <c r="G49" s="132">
        <v>4127</v>
      </c>
    </row>
    <row r="50" spans="1:7" s="118" customFormat="1" ht="15.75" thickBot="1" x14ac:dyDescent="0.3">
      <c r="A50" s="136" t="s">
        <v>88</v>
      </c>
      <c r="B50" s="136" t="s">
        <v>75</v>
      </c>
      <c r="C50" s="53"/>
      <c r="D50" s="119"/>
      <c r="E50" s="130">
        <f>IFERROR(VLOOKUP($B50,[1]NUM2!$H$3:$J$143,2,FALSE),0)</f>
        <v>72</v>
      </c>
      <c r="F50" s="130">
        <f>IFERROR(VLOOKUP($B50,[2]NUM2!$H$3:$J$135,3,FALSE),0)</f>
        <v>306</v>
      </c>
      <c r="G50" s="120"/>
    </row>
    <row r="51" spans="1:7" s="118" customFormat="1" ht="15.75" thickBot="1" x14ac:dyDescent="0.3">
      <c r="A51" s="136" t="s">
        <v>88</v>
      </c>
      <c r="B51" s="136" t="s">
        <v>76</v>
      </c>
      <c r="C51" s="53"/>
      <c r="D51" s="119"/>
      <c r="E51" s="130">
        <f>IFERROR(VLOOKUP($B51,[1]NUM2!$H$3:$J$143,2,FALSE),0)</f>
        <v>201</v>
      </c>
      <c r="F51" s="130">
        <f>IFERROR(VLOOKUP($B51,[2]NUM2!$H$3:$J$135,3,FALSE),0)</f>
        <v>36</v>
      </c>
      <c r="G51" s="120"/>
    </row>
    <row r="52" spans="1:7" s="118" customFormat="1" ht="15.75" thickBot="1" x14ac:dyDescent="0.3">
      <c r="A52" s="136" t="s">
        <v>88</v>
      </c>
      <c r="B52" s="136" t="s">
        <v>77</v>
      </c>
      <c r="C52" s="53"/>
      <c r="D52" s="119"/>
      <c r="E52" s="130">
        <f>IFERROR(VLOOKUP($B52,[1]NUM2!$H$3:$J$143,2,FALSE),0)</f>
        <v>20</v>
      </c>
      <c r="F52" s="130">
        <f>IFERROR(VLOOKUP($B52,[2]NUM2!$H$3:$J$135,3,FALSE),0)</f>
        <v>25</v>
      </c>
      <c r="G52" s="120"/>
    </row>
    <row r="53" spans="1:7" s="118" customFormat="1" ht="15.75" thickBot="1" x14ac:dyDescent="0.3">
      <c r="A53" s="136" t="s">
        <v>88</v>
      </c>
      <c r="B53" s="136" t="s">
        <v>78</v>
      </c>
      <c r="C53" s="53"/>
      <c r="D53" s="119"/>
      <c r="E53" s="130">
        <f>IFERROR(VLOOKUP($B53,[1]NUM2!$H$3:$J$143,2,FALSE),0)</f>
        <v>18</v>
      </c>
      <c r="F53" s="130">
        <f>IFERROR(VLOOKUP($B53,[2]NUM2!$H$3:$J$135,3,FALSE),0)</f>
        <v>0</v>
      </c>
      <c r="G53" s="120"/>
    </row>
    <row r="54" spans="1:7" s="118" customFormat="1" ht="15.75" thickBot="1" x14ac:dyDescent="0.3">
      <c r="A54" s="136" t="s">
        <v>88</v>
      </c>
      <c r="B54" s="136" t="s">
        <v>79</v>
      </c>
      <c r="C54" s="53"/>
      <c r="D54" s="119"/>
      <c r="E54" s="130">
        <f>IFERROR(VLOOKUP($B54,[1]NUM2!$H$3:$J$143,2,FALSE),0)</f>
        <v>17</v>
      </c>
      <c r="F54" s="130">
        <f>IFERROR(VLOOKUP($B54,[2]NUM2!$H$3:$J$135,3,FALSE),0)</f>
        <v>0</v>
      </c>
      <c r="G54" s="120"/>
    </row>
    <row r="55" spans="1:7" s="118" customFormat="1" ht="15.75" thickBot="1" x14ac:dyDescent="0.3">
      <c r="A55" s="136" t="s">
        <v>88</v>
      </c>
      <c r="B55" s="136" t="s">
        <v>80</v>
      </c>
      <c r="C55" s="53"/>
      <c r="D55" s="119"/>
      <c r="E55" s="130">
        <f>IFERROR(VLOOKUP($B55,[1]NUM2!$H$3:$J$143,2,FALSE),0)</f>
        <v>25</v>
      </c>
      <c r="F55" s="130">
        <f>IFERROR(VLOOKUP($B55,[2]NUM2!$H$3:$J$135,3,FALSE),0)</f>
        <v>28</v>
      </c>
      <c r="G55" s="120"/>
    </row>
    <row r="56" spans="1:7" s="118" customFormat="1" ht="15.75" thickBot="1" x14ac:dyDescent="0.3">
      <c r="A56" s="136" t="s">
        <v>88</v>
      </c>
      <c r="B56" s="136" t="s">
        <v>81</v>
      </c>
      <c r="C56" s="53"/>
      <c r="D56" s="119"/>
      <c r="E56" s="130">
        <f>IFERROR(VLOOKUP($B56,[1]NUM2!$H$3:$J$143,2,FALSE),0)</f>
        <v>22</v>
      </c>
      <c r="F56" s="130">
        <f>IFERROR(VLOOKUP($B56,[2]NUM2!$H$3:$J$135,3,FALSE),0)</f>
        <v>0</v>
      </c>
      <c r="G56" s="120"/>
    </row>
    <row r="57" spans="1:7" s="118" customFormat="1" ht="15.75" thickBot="1" x14ac:dyDescent="0.3">
      <c r="A57" s="136" t="s">
        <v>88</v>
      </c>
      <c r="B57" s="136" t="s">
        <v>82</v>
      </c>
      <c r="C57" s="53"/>
      <c r="D57" s="119"/>
      <c r="E57" s="130">
        <f>IFERROR(VLOOKUP($B57,[1]NUM2!$H$3:$J$143,2,FALSE),0)</f>
        <v>33</v>
      </c>
      <c r="F57" s="130">
        <f>IFERROR(VLOOKUP($B57,[2]NUM2!$H$3:$J$135,3,FALSE),0)</f>
        <v>33</v>
      </c>
      <c r="G57" s="120"/>
    </row>
    <row r="58" spans="1:7" s="118" customFormat="1" ht="15.75" thickBot="1" x14ac:dyDescent="0.3">
      <c r="A58" s="136" t="s">
        <v>88</v>
      </c>
      <c r="B58" s="136" t="s">
        <v>83</v>
      </c>
      <c r="C58" s="53"/>
      <c r="D58" s="119"/>
      <c r="E58" s="130">
        <f>IFERROR(VLOOKUP($B58,[1]NUM2!$H$3:$J$143,2,FALSE),0)</f>
        <v>14</v>
      </c>
      <c r="F58" s="130">
        <f>IFERROR(VLOOKUP($B58,[2]NUM2!$H$3:$J$135,3,FALSE),0)</f>
        <v>18</v>
      </c>
      <c r="G58" s="120"/>
    </row>
    <row r="59" spans="1:7" s="118" customFormat="1" ht="15.75" thickBot="1" x14ac:dyDescent="0.3">
      <c r="A59" s="136" t="s">
        <v>88</v>
      </c>
      <c r="B59" s="136" t="s">
        <v>84</v>
      </c>
      <c r="C59" s="53"/>
      <c r="D59" s="119"/>
      <c r="E59" s="130">
        <f>IFERROR(VLOOKUP($B59,[1]NUM2!$H$3:$J$143,2,FALSE),0)</f>
        <v>12</v>
      </c>
      <c r="F59" s="130">
        <f>IFERROR(VLOOKUP($B59,[2]NUM2!$H$3:$J$135,3,FALSE),0)</f>
        <v>0</v>
      </c>
      <c r="G59" s="120"/>
    </row>
    <row r="60" spans="1:7" s="118" customFormat="1" ht="15.75" thickBot="1" x14ac:dyDescent="0.3">
      <c r="A60" s="136" t="s">
        <v>88</v>
      </c>
      <c r="B60" s="136" t="s">
        <v>85</v>
      </c>
      <c r="C60" s="53"/>
      <c r="D60" s="119"/>
      <c r="E60" s="130">
        <f>IFERROR(VLOOKUP($B60,[1]NUM2!$H$3:$J$143,2,FALSE),0)</f>
        <v>68</v>
      </c>
      <c r="F60" s="130">
        <f>IFERROR(VLOOKUP($B60,[2]NUM2!$H$3:$J$135,3,FALSE),0)</f>
        <v>73</v>
      </c>
      <c r="G60" s="120"/>
    </row>
    <row r="61" spans="1:7" s="118" customFormat="1" ht="15.75" thickBot="1" x14ac:dyDescent="0.3">
      <c r="A61" s="136" t="s">
        <v>88</v>
      </c>
      <c r="B61" s="136" t="s">
        <v>86</v>
      </c>
      <c r="C61" s="53"/>
      <c r="D61" s="119"/>
      <c r="E61" s="130">
        <f>IFERROR(VLOOKUP($B61,[1]NUM2!$H$3:$J$143,2,FALSE),0)</f>
        <v>5</v>
      </c>
      <c r="F61" s="130">
        <f>IFERROR(VLOOKUP($B61,[2]NUM2!$H$3:$J$135,3,FALSE),0)</f>
        <v>9</v>
      </c>
      <c r="G61" s="120"/>
    </row>
    <row r="62" spans="1:7" s="118" customFormat="1" ht="15.75" thickBot="1" x14ac:dyDescent="0.3">
      <c r="A62" s="136" t="s">
        <v>88</v>
      </c>
      <c r="B62" s="136" t="s">
        <v>87</v>
      </c>
      <c r="C62" s="53"/>
      <c r="D62" s="119"/>
      <c r="E62" s="130">
        <f>IFERROR(VLOOKUP($B62,[1]NUM2!$H$3:$J$143,2,FALSE),0)</f>
        <v>98</v>
      </c>
      <c r="F62" s="130">
        <f>IFERROR(VLOOKUP($B62,[2]NUM2!$H$3:$J$135,3,FALSE),0)</f>
        <v>49</v>
      </c>
      <c r="G62" s="120"/>
    </row>
    <row r="63" spans="1:7" s="118" customFormat="1" ht="15.75" thickBot="1" x14ac:dyDescent="0.3">
      <c r="A63" s="136" t="s">
        <v>88</v>
      </c>
      <c r="B63" s="136" t="s">
        <v>397</v>
      </c>
      <c r="C63" s="53"/>
      <c r="D63" s="119"/>
      <c r="E63" s="130">
        <f>IFERROR(VLOOKUP($B63,[1]NUM2!$H$3:$J$143,2,FALSE),0)</f>
        <v>0</v>
      </c>
      <c r="F63" s="130">
        <f>IFERROR(VLOOKUP($B63,[2]NUM2!$H$3:$J$135,3,FALSE),0)</f>
        <v>0</v>
      </c>
      <c r="G63" s="120"/>
    </row>
    <row r="64" spans="1:7" s="118" customFormat="1" ht="15.75" thickBot="1" x14ac:dyDescent="0.3">
      <c r="A64" s="264" t="s">
        <v>177</v>
      </c>
      <c r="B64" s="265"/>
      <c r="C64" s="222">
        <f>+D64/Metas!G9</f>
        <v>1.0434408615056547</v>
      </c>
      <c r="D64" s="121">
        <f>+F64/G64</f>
        <v>0.15045632333767928</v>
      </c>
      <c r="E64" s="132">
        <f>SUM(E50:E63)</f>
        <v>605</v>
      </c>
      <c r="F64" s="132">
        <f>SUM(F50:F63)</f>
        <v>577</v>
      </c>
      <c r="G64" s="132">
        <v>3835</v>
      </c>
    </row>
    <row r="65" spans="1:7" s="118" customFormat="1" ht="15.75" thickBot="1" x14ac:dyDescent="0.3">
      <c r="A65" s="136" t="s">
        <v>99</v>
      </c>
      <c r="B65" s="136" t="s">
        <v>89</v>
      </c>
      <c r="C65" s="53"/>
      <c r="D65" s="119"/>
      <c r="E65" s="130">
        <f>IFERROR(VLOOKUP($B65,[1]NUM2!$H$3:$J$143,2,FALSE),0)</f>
        <v>212</v>
      </c>
      <c r="F65" s="130">
        <f>IFERROR(VLOOKUP($B65,[2]NUM2!$H$3:$J$135,3,FALSE),0)</f>
        <v>218</v>
      </c>
      <c r="G65" s="120"/>
    </row>
    <row r="66" spans="1:7" s="118" customFormat="1" ht="15.75" thickBot="1" x14ac:dyDescent="0.3">
      <c r="A66" s="136" t="s">
        <v>99</v>
      </c>
      <c r="B66" s="136" t="s">
        <v>90</v>
      </c>
      <c r="C66" s="53"/>
      <c r="D66" s="119"/>
      <c r="E66" s="130">
        <f>IFERROR(VLOOKUP($B66,[1]NUM2!$H$3:$J$143,2,FALSE),0)</f>
        <v>0</v>
      </c>
      <c r="F66" s="130">
        <f>IFERROR(VLOOKUP($B66,[2]NUM2!$H$3:$J$135,3,FALSE),0)</f>
        <v>0</v>
      </c>
      <c r="G66" s="120"/>
    </row>
    <row r="67" spans="1:7" s="118" customFormat="1" ht="15.75" thickBot="1" x14ac:dyDescent="0.3">
      <c r="A67" s="136" t="s">
        <v>99</v>
      </c>
      <c r="B67" s="136" t="s">
        <v>91</v>
      </c>
      <c r="C67" s="53"/>
      <c r="D67" s="119"/>
      <c r="E67" s="130">
        <f>IFERROR(VLOOKUP($B67,[1]NUM2!$H$3:$J$143,2,FALSE),0)</f>
        <v>0</v>
      </c>
      <c r="F67" s="130">
        <f>IFERROR(VLOOKUP($B67,[2]NUM2!$H$3:$J$135,3,FALSE),0)</f>
        <v>0</v>
      </c>
      <c r="G67" s="120"/>
    </row>
    <row r="68" spans="1:7" s="118" customFormat="1" ht="15.75" thickBot="1" x14ac:dyDescent="0.3">
      <c r="A68" s="136" t="s">
        <v>99</v>
      </c>
      <c r="B68" s="136" t="s">
        <v>92</v>
      </c>
      <c r="C68" s="53"/>
      <c r="D68" s="119"/>
      <c r="E68" s="130">
        <f>IFERROR(VLOOKUP($B68,[1]NUM2!$H$3:$J$143,2,FALSE),0)</f>
        <v>0</v>
      </c>
      <c r="F68" s="130">
        <f>IFERROR(VLOOKUP($B68,[2]NUM2!$H$3:$J$135,3,FALSE),0)</f>
        <v>0</v>
      </c>
      <c r="G68" s="120"/>
    </row>
    <row r="69" spans="1:7" s="118" customFormat="1" ht="15.75" thickBot="1" x14ac:dyDescent="0.3">
      <c r="A69" s="136" t="s">
        <v>99</v>
      </c>
      <c r="B69" s="136" t="s">
        <v>93</v>
      </c>
      <c r="C69" s="53"/>
      <c r="D69" s="119"/>
      <c r="E69" s="130">
        <f>IFERROR(VLOOKUP($B69,[1]NUM2!$H$3:$J$143,2,FALSE),0)</f>
        <v>0</v>
      </c>
      <c r="F69" s="130">
        <f>IFERROR(VLOOKUP($B69,[2]NUM2!$H$3:$J$135,3,FALSE),0)</f>
        <v>0</v>
      </c>
      <c r="G69" s="120"/>
    </row>
    <row r="70" spans="1:7" s="118" customFormat="1" ht="15.75" thickBot="1" x14ac:dyDescent="0.3">
      <c r="A70" s="136" t="s">
        <v>99</v>
      </c>
      <c r="B70" s="136" t="s">
        <v>94</v>
      </c>
      <c r="C70" s="53"/>
      <c r="D70" s="119"/>
      <c r="E70" s="130">
        <f>IFERROR(VLOOKUP($B70,[1]NUM2!$H$3:$J$143,2,FALSE),0)</f>
        <v>0</v>
      </c>
      <c r="F70" s="130">
        <f>IFERROR(VLOOKUP($B70,[2]NUM2!$H$3:$J$135,3,FALSE),0)</f>
        <v>0</v>
      </c>
      <c r="G70" s="120"/>
    </row>
    <row r="71" spans="1:7" s="118" customFormat="1" ht="15.75" thickBot="1" x14ac:dyDescent="0.3">
      <c r="A71" s="136" t="s">
        <v>99</v>
      </c>
      <c r="B71" s="136" t="s">
        <v>95</v>
      </c>
      <c r="C71" s="53"/>
      <c r="D71" s="119"/>
      <c r="E71" s="130">
        <f>IFERROR(VLOOKUP($B71,[1]NUM2!$H$3:$J$143,2,FALSE),0)</f>
        <v>0</v>
      </c>
      <c r="F71" s="130">
        <f>IFERROR(VLOOKUP($B71,[2]NUM2!$H$3:$J$135,3,FALSE),0)</f>
        <v>0</v>
      </c>
      <c r="G71" s="120"/>
    </row>
    <row r="72" spans="1:7" s="118" customFormat="1" ht="15.75" thickBot="1" x14ac:dyDescent="0.3">
      <c r="A72" s="136" t="s">
        <v>99</v>
      </c>
      <c r="B72" s="136" t="s">
        <v>96</v>
      </c>
      <c r="C72" s="53"/>
      <c r="D72" s="119"/>
      <c r="E72" s="130">
        <f>IFERROR(VLOOKUP($B72,[1]NUM2!$H$3:$J$143,2,FALSE),0)</f>
        <v>0</v>
      </c>
      <c r="F72" s="130">
        <f>IFERROR(VLOOKUP($B72,[2]NUM2!$H$3:$J$135,3,FALSE),0)</f>
        <v>0</v>
      </c>
      <c r="G72" s="120"/>
    </row>
    <row r="73" spans="1:7" s="118" customFormat="1" ht="15.75" thickBot="1" x14ac:dyDescent="0.3">
      <c r="A73" s="136" t="s">
        <v>99</v>
      </c>
      <c r="B73" s="136" t="s">
        <v>97</v>
      </c>
      <c r="C73" s="53"/>
      <c r="D73" s="119"/>
      <c r="E73" s="130">
        <f>IFERROR(VLOOKUP($B73,[1]NUM2!$H$3:$J$143,2,FALSE),0)</f>
        <v>0</v>
      </c>
      <c r="F73" s="130">
        <f>IFERROR(VLOOKUP($B73,[2]NUM2!$H$3:$J$135,3,FALSE),0)</f>
        <v>0</v>
      </c>
      <c r="G73" s="120"/>
    </row>
    <row r="74" spans="1:7" s="118" customFormat="1" ht="15.75" thickBot="1" x14ac:dyDescent="0.3">
      <c r="A74" s="136" t="s">
        <v>99</v>
      </c>
      <c r="B74" s="136" t="s">
        <v>98</v>
      </c>
      <c r="C74" s="53"/>
      <c r="D74" s="119"/>
      <c r="E74" s="130">
        <f>IFERROR(VLOOKUP($B74,[1]NUM2!$H$3:$J$143,2,FALSE),0)</f>
        <v>0</v>
      </c>
      <c r="F74" s="130">
        <f>IFERROR(VLOOKUP($B74,[2]NUM2!$H$3:$J$135,3,FALSE),0)</f>
        <v>0</v>
      </c>
      <c r="G74" s="120"/>
    </row>
    <row r="75" spans="1:7" s="118" customFormat="1" ht="15.75" thickBot="1" x14ac:dyDescent="0.3">
      <c r="A75" s="264" t="s">
        <v>18</v>
      </c>
      <c r="B75" s="265"/>
      <c r="C75" s="222">
        <f>+D75/Metas!G6</f>
        <v>1.0260252074736511</v>
      </c>
      <c r="D75" s="121">
        <f>+F75/G75</f>
        <v>7.7059031459879815E-2</v>
      </c>
      <c r="E75" s="132">
        <f>SUM(E65:E74)</f>
        <v>212</v>
      </c>
      <c r="F75" s="132">
        <f>SUM(F65:F74)</f>
        <v>218</v>
      </c>
      <c r="G75" s="132">
        <v>2829</v>
      </c>
    </row>
    <row r="76" spans="1:7" s="118" customFormat="1" ht="15.75" thickBot="1" x14ac:dyDescent="0.3">
      <c r="A76" s="72" t="s">
        <v>105</v>
      </c>
      <c r="B76" s="136" t="s">
        <v>100</v>
      </c>
      <c r="C76" s="53"/>
      <c r="D76" s="119"/>
      <c r="E76" s="130">
        <f>IFERROR(VLOOKUP($B76,[1]NUM2!$H$3:$J$143,2,FALSE),0)</f>
        <v>40</v>
      </c>
      <c r="F76" s="130">
        <f>IFERROR(VLOOKUP($B76,[2]NUM2!$H$3:$J$135,3,FALSE),0)</f>
        <v>40</v>
      </c>
      <c r="G76" s="120"/>
    </row>
    <row r="77" spans="1:7" s="118" customFormat="1" ht="15.75" thickBot="1" x14ac:dyDescent="0.3">
      <c r="A77" s="72" t="s">
        <v>105</v>
      </c>
      <c r="B77" s="136" t="s">
        <v>101</v>
      </c>
      <c r="C77" s="53"/>
      <c r="D77" s="119"/>
      <c r="E77" s="130">
        <f>IFERROR(VLOOKUP($B77,[1]NUM2!$H$3:$J$143,2,FALSE),0)</f>
        <v>70</v>
      </c>
      <c r="F77" s="130">
        <f>IFERROR(VLOOKUP($B77,[2]NUM2!$H$3:$J$135,3,FALSE),0)</f>
        <v>70</v>
      </c>
      <c r="G77" s="120"/>
    </row>
    <row r="78" spans="1:7" s="118" customFormat="1" ht="15.75" thickBot="1" x14ac:dyDescent="0.3">
      <c r="A78" s="72" t="s">
        <v>105</v>
      </c>
      <c r="B78" s="136" t="s">
        <v>102</v>
      </c>
      <c r="C78" s="53"/>
      <c r="D78" s="119"/>
      <c r="E78" s="130">
        <f>IFERROR(VLOOKUP($B78,[1]NUM2!$H$3:$J$143,2,FALSE),0)</f>
        <v>70</v>
      </c>
      <c r="F78" s="130">
        <f>IFERROR(VLOOKUP($B78,[2]NUM2!$H$3:$J$135,3,FALSE),0)</f>
        <v>70</v>
      </c>
      <c r="G78" s="120"/>
    </row>
    <row r="79" spans="1:7" s="118" customFormat="1" ht="15.75" thickBot="1" x14ac:dyDescent="0.3">
      <c r="A79" s="72" t="s">
        <v>105</v>
      </c>
      <c r="B79" s="136" t="s">
        <v>103</v>
      </c>
      <c r="C79" s="53"/>
      <c r="D79" s="119"/>
      <c r="E79" s="130">
        <f>IFERROR(VLOOKUP($B79,[1]NUM2!$H$3:$J$143,2,FALSE),0)</f>
        <v>3</v>
      </c>
      <c r="F79" s="130">
        <f>IFERROR(VLOOKUP($B79,[2]NUM2!$H$3:$J$135,3,FALSE),0)</f>
        <v>3</v>
      </c>
      <c r="G79" s="120"/>
    </row>
    <row r="80" spans="1:7" s="118" customFormat="1" ht="15.75" thickBot="1" x14ac:dyDescent="0.3">
      <c r="A80" s="72" t="s">
        <v>105</v>
      </c>
      <c r="B80" s="136" t="s">
        <v>104</v>
      </c>
      <c r="C80" s="53"/>
      <c r="D80" s="119"/>
      <c r="E80" s="130">
        <f>IFERROR(VLOOKUP($B80,[1]NUM2!$H$3:$J$143,2,FALSE),0)</f>
        <v>10</v>
      </c>
      <c r="F80" s="130">
        <f>IFERROR(VLOOKUP($B80,[2]NUM2!$H$3:$J$135,3,FALSE),0)</f>
        <v>10</v>
      </c>
      <c r="G80" s="120"/>
    </row>
    <row r="81" spans="1:7" s="118" customFormat="1" ht="15.75" thickBot="1" x14ac:dyDescent="0.3">
      <c r="A81" s="264" t="s">
        <v>178</v>
      </c>
      <c r="B81" s="265"/>
      <c r="C81" s="222">
        <f>+D81/Metas!G11</f>
        <v>1.2214375445983419</v>
      </c>
      <c r="D81" s="121">
        <f>+F81/G81</f>
        <v>0.10616061606160616</v>
      </c>
      <c r="E81" s="132">
        <f>SUM(E76:E80)</f>
        <v>193</v>
      </c>
      <c r="F81" s="132">
        <f>SUM(F76:F80)</f>
        <v>193</v>
      </c>
      <c r="G81" s="132">
        <v>1818</v>
      </c>
    </row>
    <row r="82" spans="1:7" s="118" customFormat="1" ht="15.75" thickBot="1" x14ac:dyDescent="0.3">
      <c r="A82" s="72" t="s">
        <v>116</v>
      </c>
      <c r="B82" s="136" t="s">
        <v>106</v>
      </c>
      <c r="C82" s="53"/>
      <c r="D82" s="119"/>
      <c r="E82" s="130">
        <f>IFERROR(VLOOKUP($B82,[1]NUM2!$H$3:$J$143,2,FALSE),0)</f>
        <v>248</v>
      </c>
      <c r="F82" s="130">
        <f>IFERROR(VLOOKUP($B82,[2]NUM2!$H$3:$J$135,3,FALSE),0)</f>
        <v>251</v>
      </c>
      <c r="G82" s="120"/>
    </row>
    <row r="83" spans="1:7" s="118" customFormat="1" ht="15.75" thickBot="1" x14ac:dyDescent="0.3">
      <c r="A83" s="72" t="s">
        <v>116</v>
      </c>
      <c r="B83" s="136" t="s">
        <v>107</v>
      </c>
      <c r="C83" s="53"/>
      <c r="D83" s="119"/>
      <c r="E83" s="130">
        <f>IFERROR(VLOOKUP($B83,[1]NUM2!$H$3:$J$143,2,FALSE),0)</f>
        <v>268</v>
      </c>
      <c r="F83" s="130">
        <f>IFERROR(VLOOKUP($B83,[2]NUM2!$H$3:$J$135,3,FALSE),0)</f>
        <v>276</v>
      </c>
      <c r="G83" s="120"/>
    </row>
    <row r="84" spans="1:7" s="118" customFormat="1" ht="15.75" thickBot="1" x14ac:dyDescent="0.3">
      <c r="A84" s="72" t="s">
        <v>116</v>
      </c>
      <c r="B84" s="136" t="s">
        <v>108</v>
      </c>
      <c r="C84" s="53"/>
      <c r="D84" s="119"/>
      <c r="E84" s="130">
        <f>IFERROR(VLOOKUP($B84,[1]NUM2!$H$3:$J$143,2,FALSE),0)</f>
        <v>0</v>
      </c>
      <c r="F84" s="130">
        <f>IFERROR(VLOOKUP($B84,[2]NUM2!$H$3:$J$135,3,FALSE),0)</f>
        <v>0</v>
      </c>
      <c r="G84" s="120"/>
    </row>
    <row r="85" spans="1:7" s="118" customFormat="1" ht="15.75" thickBot="1" x14ac:dyDescent="0.3">
      <c r="A85" s="72" t="s">
        <v>116</v>
      </c>
      <c r="B85" s="136" t="s">
        <v>109</v>
      </c>
      <c r="C85" s="53"/>
      <c r="D85" s="119"/>
      <c r="E85" s="130">
        <f>IFERROR(VLOOKUP($B85,[1]NUM2!$H$3:$J$143,2,FALSE),0)</f>
        <v>736</v>
      </c>
      <c r="F85" s="130">
        <f>IFERROR(VLOOKUP($B85,[2]NUM2!$H$3:$J$135,3,FALSE),0)</f>
        <v>369</v>
      </c>
      <c r="G85" s="120"/>
    </row>
    <row r="86" spans="1:7" s="118" customFormat="1" ht="15.75" thickBot="1" x14ac:dyDescent="0.3">
      <c r="A86" s="72" t="s">
        <v>116</v>
      </c>
      <c r="B86" s="136" t="s">
        <v>110</v>
      </c>
      <c r="C86" s="53"/>
      <c r="D86" s="119"/>
      <c r="E86" s="130">
        <f>IFERROR(VLOOKUP($B86,[1]NUM2!$H$3:$J$143,2,FALSE),0)</f>
        <v>0</v>
      </c>
      <c r="F86" s="130">
        <f>IFERROR(VLOOKUP($B86,[2]NUM2!$H$3:$J$135,3,FALSE),0)</f>
        <v>0</v>
      </c>
      <c r="G86" s="120"/>
    </row>
    <row r="87" spans="1:7" s="118" customFormat="1" ht="15.75" thickBot="1" x14ac:dyDescent="0.3">
      <c r="A87" s="72" t="s">
        <v>116</v>
      </c>
      <c r="B87" s="136" t="s">
        <v>111</v>
      </c>
      <c r="C87" s="53"/>
      <c r="D87" s="119"/>
      <c r="E87" s="130">
        <f>IFERROR(VLOOKUP($B87,[1]NUM2!$H$3:$J$143,2,FALSE),0)</f>
        <v>0</v>
      </c>
      <c r="F87" s="130">
        <f>IFERROR(VLOOKUP($B87,[2]NUM2!$H$3:$J$135,3,FALSE),0)</f>
        <v>0</v>
      </c>
      <c r="G87" s="120"/>
    </row>
    <row r="88" spans="1:7" s="118" customFormat="1" ht="15.75" thickBot="1" x14ac:dyDescent="0.3">
      <c r="A88" s="72" t="s">
        <v>116</v>
      </c>
      <c r="B88" s="136" t="s">
        <v>112</v>
      </c>
      <c r="C88" s="53"/>
      <c r="D88" s="119"/>
      <c r="E88" s="130">
        <f>IFERROR(VLOOKUP($B88,[1]NUM2!$H$3:$J$143,2,FALSE),0)</f>
        <v>0</v>
      </c>
      <c r="F88" s="130">
        <f>IFERROR(VLOOKUP($B88,[2]NUM2!$H$3:$J$135,3,FALSE),0)</f>
        <v>0</v>
      </c>
      <c r="G88" s="120"/>
    </row>
    <row r="89" spans="1:7" s="118" customFormat="1" ht="15.75" thickBot="1" x14ac:dyDescent="0.3">
      <c r="A89" s="72" t="s">
        <v>116</v>
      </c>
      <c r="B89" s="136" t="s">
        <v>113</v>
      </c>
      <c r="C89" s="53"/>
      <c r="D89" s="119"/>
      <c r="E89" s="130">
        <f>IFERROR(VLOOKUP($B89,[1]NUM2!$H$3:$J$143,2,FALSE),0)</f>
        <v>247</v>
      </c>
      <c r="F89" s="130">
        <f>IFERROR(VLOOKUP($B89,[2]NUM2!$H$3:$J$135,3,FALSE),0)</f>
        <v>249</v>
      </c>
      <c r="G89" s="120"/>
    </row>
    <row r="90" spans="1:7" s="118" customFormat="1" ht="15.75" thickBot="1" x14ac:dyDescent="0.3">
      <c r="A90" s="72" t="s">
        <v>116</v>
      </c>
      <c r="B90" s="136" t="s">
        <v>114</v>
      </c>
      <c r="C90" s="53"/>
      <c r="D90" s="119"/>
      <c r="E90" s="130">
        <f>IFERROR(VLOOKUP($B90,[1]NUM2!$H$3:$J$143,2,FALSE),0)</f>
        <v>0</v>
      </c>
      <c r="F90" s="130">
        <f>IFERROR(VLOOKUP($B90,[2]NUM2!$H$3:$J$135,3,FALSE),0)</f>
        <v>0</v>
      </c>
      <c r="G90" s="120"/>
    </row>
    <row r="91" spans="1:7" s="118" customFormat="1" ht="15.75" thickBot="1" x14ac:dyDescent="0.3">
      <c r="A91" s="72" t="s">
        <v>116</v>
      </c>
      <c r="B91" s="136" t="s">
        <v>115</v>
      </c>
      <c r="C91" s="53"/>
      <c r="D91" s="119"/>
      <c r="E91" s="130">
        <f>IFERROR(VLOOKUP($B91,[1]NUM2!$H$3:$J$143,2,FALSE),0)</f>
        <v>0</v>
      </c>
      <c r="F91" s="130">
        <f>IFERROR(VLOOKUP($B91,[2]NUM2!$H$3:$J$135,3,FALSE),0)</f>
        <v>0</v>
      </c>
      <c r="G91" s="120"/>
    </row>
    <row r="92" spans="1:7" s="118" customFormat="1" ht="16.5" customHeight="1" thickBot="1" x14ac:dyDescent="0.3">
      <c r="A92" s="264" t="s">
        <v>179</v>
      </c>
      <c r="B92" s="265"/>
      <c r="C92" s="222">
        <f>+D92/Metas!G16</f>
        <v>1.2878201369450391</v>
      </c>
      <c r="D92" s="121">
        <f>+F92/G92</f>
        <v>0.30147446024223273</v>
      </c>
      <c r="E92" s="132">
        <f>SUM(E82:E91)</f>
        <v>1499</v>
      </c>
      <c r="F92" s="132">
        <f>SUM(F82:F91)</f>
        <v>1145</v>
      </c>
      <c r="G92" s="132">
        <v>3798</v>
      </c>
    </row>
    <row r="93" spans="1:7" s="118" customFormat="1" ht="15.75" thickBot="1" x14ac:dyDescent="0.3">
      <c r="A93" s="72" t="s">
        <v>133</v>
      </c>
      <c r="B93" s="136" t="s">
        <v>117</v>
      </c>
      <c r="C93" s="53"/>
      <c r="D93" s="119"/>
      <c r="E93" s="130">
        <f>IFERROR(VLOOKUP($B93,[1]NUM2!$H$3:$J$143,2,FALSE),0)</f>
        <v>120</v>
      </c>
      <c r="F93" s="130">
        <f>IFERROR(VLOOKUP($B93,[2]NUM2!$H$3:$J$135,3,FALSE),0)</f>
        <v>148</v>
      </c>
      <c r="G93" s="120"/>
    </row>
    <row r="94" spans="1:7" s="118" customFormat="1" ht="15.75" thickBot="1" x14ac:dyDescent="0.3">
      <c r="A94" s="72" t="s">
        <v>133</v>
      </c>
      <c r="B94" s="136" t="s">
        <v>118</v>
      </c>
      <c r="C94" s="53"/>
      <c r="D94" s="119"/>
      <c r="E94" s="130">
        <f>IFERROR(VLOOKUP($B94,[1]NUM2!$H$3:$J$143,2,FALSE),0)</f>
        <v>178</v>
      </c>
      <c r="F94" s="130">
        <f>IFERROR(VLOOKUP($B94,[2]NUM2!$H$3:$J$135,3,FALSE),0)</f>
        <v>168</v>
      </c>
      <c r="G94" s="120"/>
    </row>
    <row r="95" spans="1:7" s="118" customFormat="1" ht="15.75" thickBot="1" x14ac:dyDescent="0.3">
      <c r="A95" s="72" t="s">
        <v>133</v>
      </c>
      <c r="B95" s="136" t="s">
        <v>119</v>
      </c>
      <c r="C95" s="53"/>
      <c r="D95" s="119"/>
      <c r="E95" s="130">
        <f>IFERROR(VLOOKUP($B95,[1]NUM2!$H$3:$J$143,2,FALSE),0)</f>
        <v>545</v>
      </c>
      <c r="F95" s="130">
        <f>IFERROR(VLOOKUP($B95,[2]NUM2!$H$3:$J$135,3,FALSE),0)</f>
        <v>955</v>
      </c>
      <c r="G95" s="120"/>
    </row>
    <row r="96" spans="1:7" s="118" customFormat="1" ht="15.75" thickBot="1" x14ac:dyDescent="0.3">
      <c r="A96" s="72" t="s">
        <v>133</v>
      </c>
      <c r="B96" s="136" t="s">
        <v>120</v>
      </c>
      <c r="C96" s="53"/>
      <c r="D96" s="119"/>
      <c r="E96" s="130">
        <f>IFERROR(VLOOKUP($B96,[1]NUM2!$H$3:$J$143,2,FALSE),0)</f>
        <v>57</v>
      </c>
      <c r="F96" s="130">
        <f>IFERROR(VLOOKUP($B96,[2]NUM2!$H$3:$J$135,3,FALSE),0)</f>
        <v>171</v>
      </c>
      <c r="G96" s="120"/>
    </row>
    <row r="97" spans="1:7" s="118" customFormat="1" ht="15.75" thickBot="1" x14ac:dyDescent="0.3">
      <c r="A97" s="72" t="s">
        <v>133</v>
      </c>
      <c r="B97" s="136" t="s">
        <v>121</v>
      </c>
      <c r="C97" s="53"/>
      <c r="D97" s="119"/>
      <c r="E97" s="130">
        <f>IFERROR(VLOOKUP($B97,[1]NUM2!$H$3:$J$143,2,FALSE),0)</f>
        <v>601</v>
      </c>
      <c r="F97" s="130">
        <f>IFERROR(VLOOKUP($B97,[2]NUM2!$H$3:$J$135,3,FALSE),0)</f>
        <v>455</v>
      </c>
      <c r="G97" s="120"/>
    </row>
    <row r="98" spans="1:7" s="118" customFormat="1" ht="15.75" thickBot="1" x14ac:dyDescent="0.3">
      <c r="A98" s="72" t="s">
        <v>133</v>
      </c>
      <c r="B98" s="136" t="s">
        <v>122</v>
      </c>
      <c r="C98" s="53"/>
      <c r="D98" s="119"/>
      <c r="E98" s="130">
        <f>IFERROR(VLOOKUP($B98,[1]NUM2!$H$3:$J$143,2,FALSE),0)</f>
        <v>145</v>
      </c>
      <c r="F98" s="130">
        <f>IFERROR(VLOOKUP($B98,[2]NUM2!$H$3:$J$135,3,FALSE),0)</f>
        <v>67</v>
      </c>
      <c r="G98" s="120"/>
    </row>
    <row r="99" spans="1:7" s="118" customFormat="1" ht="15.75" thickBot="1" x14ac:dyDescent="0.3">
      <c r="A99" s="72" t="s">
        <v>133</v>
      </c>
      <c r="B99" s="136" t="s">
        <v>123</v>
      </c>
      <c r="C99" s="53"/>
      <c r="D99" s="119"/>
      <c r="E99" s="130">
        <f>IFERROR(VLOOKUP($B99,[1]NUM2!$H$3:$J$143,2,FALSE),0)</f>
        <v>21</v>
      </c>
      <c r="F99" s="130">
        <f>IFERROR(VLOOKUP($B99,[2]NUM2!$H$3:$J$135,3,FALSE),0)</f>
        <v>77</v>
      </c>
      <c r="G99" s="120"/>
    </row>
    <row r="100" spans="1:7" s="118" customFormat="1" ht="15.75" thickBot="1" x14ac:dyDescent="0.3">
      <c r="A100" s="72" t="s">
        <v>133</v>
      </c>
      <c r="B100" s="136" t="s">
        <v>124</v>
      </c>
      <c r="C100" s="53"/>
      <c r="D100" s="119"/>
      <c r="E100" s="130">
        <f>IFERROR(VLOOKUP($B100,[1]NUM2!$H$3:$J$143,2,FALSE),0)</f>
        <v>623</v>
      </c>
      <c r="F100" s="130">
        <f>IFERROR(VLOOKUP($B100,[2]NUM2!$H$3:$J$135,3,FALSE),0)</f>
        <v>521</v>
      </c>
      <c r="G100" s="120"/>
    </row>
    <row r="101" spans="1:7" s="118" customFormat="1" ht="15.75" thickBot="1" x14ac:dyDescent="0.3">
      <c r="A101" s="72" t="s">
        <v>133</v>
      </c>
      <c r="B101" s="136" t="s">
        <v>125</v>
      </c>
      <c r="C101" s="53"/>
      <c r="D101" s="119"/>
      <c r="E101" s="130">
        <f>IFERROR(VLOOKUP($B101,[1]NUM2!$H$3:$J$143,2,FALSE),0)</f>
        <v>736</v>
      </c>
      <c r="F101" s="130">
        <f>IFERROR(VLOOKUP($B101,[2]NUM2!$H$3:$J$135,3,FALSE),0)</f>
        <v>0</v>
      </c>
      <c r="G101" s="120"/>
    </row>
    <row r="102" spans="1:7" s="118" customFormat="1" ht="15.75" thickBot="1" x14ac:dyDescent="0.3">
      <c r="A102" s="72" t="s">
        <v>133</v>
      </c>
      <c r="B102" s="136" t="s">
        <v>126</v>
      </c>
      <c r="C102" s="53"/>
      <c r="D102" s="119"/>
      <c r="E102" s="130">
        <f>IFERROR(VLOOKUP($B102,[1]NUM2!$H$3:$J$143,2,FALSE),0)</f>
        <v>3</v>
      </c>
      <c r="F102" s="130">
        <f>IFERROR(VLOOKUP($B102,[2]NUM2!$H$3:$J$135,3,FALSE),0)</f>
        <v>81</v>
      </c>
      <c r="G102" s="120"/>
    </row>
    <row r="103" spans="1:7" s="118" customFormat="1" ht="15.75" thickBot="1" x14ac:dyDescent="0.3">
      <c r="A103" s="72" t="s">
        <v>133</v>
      </c>
      <c r="B103" s="136" t="s">
        <v>127</v>
      </c>
      <c r="C103" s="53"/>
      <c r="D103" s="119"/>
      <c r="E103" s="130">
        <f>IFERROR(VLOOKUP($B103,[1]NUM2!$H$3:$J$143,2,FALSE),0)</f>
        <v>23</v>
      </c>
      <c r="F103" s="130">
        <f>IFERROR(VLOOKUP($B103,[2]NUM2!$H$3:$J$135,3,FALSE),0)</f>
        <v>24</v>
      </c>
      <c r="G103" s="120"/>
    </row>
    <row r="104" spans="1:7" s="118" customFormat="1" ht="15.75" thickBot="1" x14ac:dyDescent="0.3">
      <c r="A104" s="72" t="s">
        <v>133</v>
      </c>
      <c r="B104" s="136" t="s">
        <v>128</v>
      </c>
      <c r="C104" s="53"/>
      <c r="D104" s="119"/>
      <c r="E104" s="130">
        <f>IFERROR(VLOOKUP($B104,[1]NUM2!$H$3:$J$143,2,FALSE),0)</f>
        <v>0</v>
      </c>
      <c r="F104" s="130">
        <f>IFERROR(VLOOKUP($B104,[2]NUM2!$H$3:$J$135,3,FALSE),0)</f>
        <v>0</v>
      </c>
      <c r="G104" s="120"/>
    </row>
    <row r="105" spans="1:7" s="118" customFormat="1" ht="15.75" thickBot="1" x14ac:dyDescent="0.3">
      <c r="A105" s="72" t="s">
        <v>133</v>
      </c>
      <c r="B105" s="136" t="s">
        <v>129</v>
      </c>
      <c r="C105" s="53"/>
      <c r="D105" s="119"/>
      <c r="E105" s="130">
        <f>IFERROR(VLOOKUP($B105,[1]NUM2!$H$3:$J$143,2,FALSE),0)</f>
        <v>17</v>
      </c>
      <c r="F105" s="130">
        <f>IFERROR(VLOOKUP($B105,[2]NUM2!$H$3:$J$135,3,FALSE),0)</f>
        <v>91</v>
      </c>
      <c r="G105" s="120"/>
    </row>
    <row r="106" spans="1:7" s="118" customFormat="1" ht="15.75" thickBot="1" x14ac:dyDescent="0.3">
      <c r="A106" s="72" t="s">
        <v>133</v>
      </c>
      <c r="B106" s="136" t="s">
        <v>130</v>
      </c>
      <c r="C106" s="53"/>
      <c r="D106" s="119"/>
      <c r="E106" s="130">
        <f>IFERROR(VLOOKUP($B106,[1]NUM2!$H$3:$J$143,2,FALSE),0)</f>
        <v>10</v>
      </c>
      <c r="F106" s="130">
        <f>IFERROR(VLOOKUP($B106,[2]NUM2!$H$3:$J$135,3,FALSE),0)</f>
        <v>101</v>
      </c>
      <c r="G106" s="120"/>
    </row>
    <row r="107" spans="1:7" s="118" customFormat="1" ht="15.75" thickBot="1" x14ac:dyDescent="0.3">
      <c r="A107" s="72" t="s">
        <v>133</v>
      </c>
      <c r="B107" s="136" t="s">
        <v>131</v>
      </c>
      <c r="C107" s="53"/>
      <c r="D107" s="119"/>
      <c r="E107" s="130">
        <f>IFERROR(VLOOKUP($B107,[1]NUM2!$H$3:$J$143,2,FALSE),0)</f>
        <v>104</v>
      </c>
      <c r="F107" s="130">
        <f>IFERROR(VLOOKUP($B107,[2]NUM2!$H$3:$J$135,3,FALSE),0)</f>
        <v>285</v>
      </c>
      <c r="G107" s="120"/>
    </row>
    <row r="108" spans="1:7" s="118" customFormat="1" ht="15.75" thickBot="1" x14ac:dyDescent="0.3">
      <c r="A108" s="72" t="s">
        <v>133</v>
      </c>
      <c r="B108" s="136" t="s">
        <v>132</v>
      </c>
      <c r="C108" s="53"/>
      <c r="D108" s="119"/>
      <c r="E108" s="130">
        <f>IFERROR(VLOOKUP($B108,[1]NUM2!$H$3:$J$143,2,FALSE),0)</f>
        <v>124</v>
      </c>
      <c r="F108" s="130">
        <f>IFERROR(VLOOKUP($B108,[2]NUM2!$H$3:$J$135,3,FALSE),0)</f>
        <v>124</v>
      </c>
      <c r="G108" s="120"/>
    </row>
    <row r="109" spans="1:7" s="118" customFormat="1" ht="15.75" thickBot="1" x14ac:dyDescent="0.3">
      <c r="A109" s="72" t="s">
        <v>133</v>
      </c>
      <c r="B109" s="136" t="s">
        <v>346</v>
      </c>
      <c r="C109" s="53"/>
      <c r="D109" s="119"/>
      <c r="E109" s="130">
        <f>IFERROR(VLOOKUP($B109,[1]NUM2!$H$3:$J$143,2,FALSE),0)</f>
        <v>102</v>
      </c>
      <c r="F109" s="130">
        <f>IFERROR(VLOOKUP($B109,[2]NUM2!$H$3:$J$135,3,FALSE),0)</f>
        <v>247</v>
      </c>
      <c r="G109" s="120"/>
    </row>
    <row r="110" spans="1:7" s="118" customFormat="1" ht="15.75" thickBot="1" x14ac:dyDescent="0.3">
      <c r="A110" s="72" t="s">
        <v>133</v>
      </c>
      <c r="B110" s="136" t="s">
        <v>395</v>
      </c>
      <c r="C110" s="53"/>
      <c r="D110" s="119"/>
      <c r="E110" s="130">
        <f>IFERROR(VLOOKUP($B110,[1]NUM2!$H$3:$J$143,2,FALSE),0)</f>
        <v>0</v>
      </c>
      <c r="F110" s="130">
        <f>IFERROR(VLOOKUP($B110,[2]NUM2!$H$3:$J$135,3,FALSE),0)</f>
        <v>118</v>
      </c>
      <c r="G110" s="120"/>
    </row>
    <row r="111" spans="1:7" s="118" customFormat="1" ht="21.75" customHeight="1" thickBot="1" x14ac:dyDescent="0.3">
      <c r="A111" s="264" t="s">
        <v>180</v>
      </c>
      <c r="B111" s="265"/>
      <c r="C111" s="222">
        <f>+D111/Metas!G13</f>
        <v>1.1990136819363715</v>
      </c>
      <c r="D111" s="121">
        <f>+F111/G111</f>
        <v>0.12601893926254812</v>
      </c>
      <c r="E111" s="133">
        <f>SUM(E93:E110)</f>
        <v>3409</v>
      </c>
      <c r="F111" s="133">
        <f>SUM(F93:F110)</f>
        <v>3633</v>
      </c>
      <c r="G111" s="133">
        <v>28829</v>
      </c>
    </row>
    <row r="112" spans="1:7" s="118" customFormat="1" ht="15.75" thickBot="1" x14ac:dyDescent="0.3">
      <c r="A112" s="72" t="s">
        <v>146</v>
      </c>
      <c r="B112" s="136" t="s">
        <v>134</v>
      </c>
      <c r="C112" s="53"/>
      <c r="D112" s="119"/>
      <c r="E112" s="130">
        <f>IFERROR(VLOOKUP($B112,[1]NUM2!$H$3:$J$143,2,FALSE),0)</f>
        <v>17</v>
      </c>
      <c r="F112" s="130">
        <f>IFERROR(VLOOKUP($B112,[2]NUM2!$H$3:$J$135,3,FALSE),0)</f>
        <v>30</v>
      </c>
      <c r="G112" s="120"/>
    </row>
    <row r="113" spans="1:7" s="118" customFormat="1" ht="15.75" thickBot="1" x14ac:dyDescent="0.3">
      <c r="A113" s="72" t="s">
        <v>146</v>
      </c>
      <c r="B113" s="136" t="s">
        <v>135</v>
      </c>
      <c r="C113" s="53"/>
      <c r="D113" s="119"/>
      <c r="E113" s="130">
        <f>IFERROR(VLOOKUP($B113,[1]NUM2!$H$3:$J$143,2,FALSE),0)</f>
        <v>117</v>
      </c>
      <c r="F113" s="130">
        <f>IFERROR(VLOOKUP($B113,[2]NUM2!$H$3:$J$135,3,FALSE),0)</f>
        <v>24</v>
      </c>
      <c r="G113" s="120"/>
    </row>
    <row r="114" spans="1:7" s="118" customFormat="1" ht="15.75" thickBot="1" x14ac:dyDescent="0.3">
      <c r="A114" s="72" t="s">
        <v>146</v>
      </c>
      <c r="B114" s="136" t="s">
        <v>136</v>
      </c>
      <c r="C114" s="53"/>
      <c r="D114" s="119"/>
      <c r="E114" s="130">
        <f>IFERROR(VLOOKUP($B114,[1]NUM2!$H$3:$J$143,2,FALSE),0)</f>
        <v>116</v>
      </c>
      <c r="F114" s="130">
        <f>IFERROR(VLOOKUP($B114,[2]NUM2!$H$3:$J$135,3,FALSE),0)</f>
        <v>75</v>
      </c>
      <c r="G114" s="120"/>
    </row>
    <row r="115" spans="1:7" s="118" customFormat="1" ht="15.75" thickBot="1" x14ac:dyDescent="0.3">
      <c r="A115" s="72" t="s">
        <v>146</v>
      </c>
      <c r="B115" s="136" t="s">
        <v>137</v>
      </c>
      <c r="C115" s="53"/>
      <c r="D115" s="119"/>
      <c r="E115" s="130">
        <f>IFERROR(VLOOKUP($B115,[1]NUM2!$H$3:$J$143,2,FALSE),0)</f>
        <v>135</v>
      </c>
      <c r="F115" s="130">
        <f>IFERROR(VLOOKUP($B115,[2]NUM2!$H$3:$J$135,3,FALSE),0)</f>
        <v>52</v>
      </c>
      <c r="G115" s="120"/>
    </row>
    <row r="116" spans="1:7" s="118" customFormat="1" ht="15.75" thickBot="1" x14ac:dyDescent="0.3">
      <c r="A116" s="72" t="s">
        <v>146</v>
      </c>
      <c r="B116" s="136" t="s">
        <v>138</v>
      </c>
      <c r="C116" s="53"/>
      <c r="D116" s="119"/>
      <c r="E116" s="130">
        <f>IFERROR(VLOOKUP($B116,[1]NUM2!$H$3:$J$143,2,FALSE),0)</f>
        <v>214</v>
      </c>
      <c r="F116" s="130">
        <f>IFERROR(VLOOKUP($B116,[2]NUM2!$H$3:$J$135,3,FALSE),0)</f>
        <v>157</v>
      </c>
      <c r="G116" s="120"/>
    </row>
    <row r="117" spans="1:7" s="118" customFormat="1" ht="15.75" thickBot="1" x14ac:dyDescent="0.3">
      <c r="A117" s="72" t="s">
        <v>146</v>
      </c>
      <c r="B117" s="136" t="s">
        <v>139</v>
      </c>
      <c r="C117" s="53"/>
      <c r="D117" s="119"/>
      <c r="E117" s="130">
        <f>IFERROR(VLOOKUP($B117,[1]NUM2!$H$3:$J$143,2,FALSE),0)</f>
        <v>10</v>
      </c>
      <c r="F117" s="130">
        <f>IFERROR(VLOOKUP($B117,[2]NUM2!$H$3:$J$135,3,FALSE),0)</f>
        <v>24</v>
      </c>
      <c r="G117" s="120"/>
    </row>
    <row r="118" spans="1:7" s="118" customFormat="1" ht="15.75" thickBot="1" x14ac:dyDescent="0.3">
      <c r="A118" s="72" t="s">
        <v>146</v>
      </c>
      <c r="B118" s="136" t="s">
        <v>140</v>
      </c>
      <c r="C118" s="53"/>
      <c r="D118" s="119"/>
      <c r="E118" s="130">
        <f>IFERROR(VLOOKUP($B118,[1]NUM2!$H$3:$J$143,2,FALSE),0)</f>
        <v>109</v>
      </c>
      <c r="F118" s="130">
        <f>IFERROR(VLOOKUP($B118,[2]NUM2!$H$3:$J$135,3,FALSE),0)</f>
        <v>46</v>
      </c>
      <c r="G118" s="120"/>
    </row>
    <row r="119" spans="1:7" s="118" customFormat="1" ht="15.75" thickBot="1" x14ac:dyDescent="0.3">
      <c r="A119" s="72" t="s">
        <v>146</v>
      </c>
      <c r="B119" s="136" t="s">
        <v>141</v>
      </c>
      <c r="C119" s="53"/>
      <c r="D119" s="119"/>
      <c r="E119" s="130">
        <f>IFERROR(VLOOKUP($B119,[1]NUM2!$H$3:$J$143,2,FALSE),0)</f>
        <v>134</v>
      </c>
      <c r="F119" s="130">
        <f>IFERROR(VLOOKUP($B119,[2]NUM2!$H$3:$J$135,3,FALSE),0)</f>
        <v>84</v>
      </c>
      <c r="G119" s="120"/>
    </row>
    <row r="120" spans="1:7" s="118" customFormat="1" ht="15.75" thickBot="1" x14ac:dyDescent="0.3">
      <c r="A120" s="72" t="s">
        <v>146</v>
      </c>
      <c r="B120" s="136" t="s">
        <v>142</v>
      </c>
      <c r="C120" s="53"/>
      <c r="D120" s="119"/>
      <c r="E120" s="130">
        <f>IFERROR(VLOOKUP($B120,[1]NUM2!$H$3:$J$143,2,FALSE),0)</f>
        <v>99</v>
      </c>
      <c r="F120" s="130">
        <f>IFERROR(VLOOKUP($B120,[2]NUM2!$H$3:$J$135,3,FALSE),0)</f>
        <v>45</v>
      </c>
      <c r="G120" s="120"/>
    </row>
    <row r="121" spans="1:7" s="118" customFormat="1" ht="15.75" thickBot="1" x14ac:dyDescent="0.3">
      <c r="A121" s="72" t="s">
        <v>146</v>
      </c>
      <c r="B121" s="136" t="s">
        <v>143</v>
      </c>
      <c r="C121" s="53"/>
      <c r="D121" s="119"/>
      <c r="E121" s="130">
        <f>IFERROR(VLOOKUP($B121,[1]NUM2!$H$3:$J$143,2,FALSE),0)</f>
        <v>42</v>
      </c>
      <c r="F121" s="130">
        <f>IFERROR(VLOOKUP($B121,[2]NUM2!$H$3:$J$135,3,FALSE),0)</f>
        <v>40</v>
      </c>
      <c r="G121" s="120"/>
    </row>
    <row r="122" spans="1:7" s="118" customFormat="1" ht="15.75" thickBot="1" x14ac:dyDescent="0.3">
      <c r="A122" s="72" t="s">
        <v>146</v>
      </c>
      <c r="B122" s="136" t="s">
        <v>144</v>
      </c>
      <c r="C122" s="53"/>
      <c r="D122" s="119"/>
      <c r="E122" s="130">
        <f>IFERROR(VLOOKUP($B122,[1]NUM2!$H$3:$J$143,2,FALSE),0)</f>
        <v>35</v>
      </c>
      <c r="F122" s="130">
        <f>IFERROR(VLOOKUP($B122,[2]NUM2!$H$3:$J$135,3,FALSE),0)</f>
        <v>31</v>
      </c>
      <c r="G122" s="120"/>
    </row>
    <row r="123" spans="1:7" s="118" customFormat="1" ht="15.75" thickBot="1" x14ac:dyDescent="0.3">
      <c r="A123" s="72" t="s">
        <v>146</v>
      </c>
      <c r="B123" s="136" t="s">
        <v>145</v>
      </c>
      <c r="C123" s="53"/>
      <c r="D123" s="119"/>
      <c r="E123" s="130">
        <f>IFERROR(VLOOKUP($B123,[1]NUM2!$H$3:$J$143,2,FALSE),0)</f>
        <v>69</v>
      </c>
      <c r="F123" s="130">
        <f>IFERROR(VLOOKUP($B123,[2]NUM2!$H$3:$J$135,3,FALSE),0)</f>
        <v>86</v>
      </c>
      <c r="G123" s="120"/>
    </row>
    <row r="124" spans="1:7" s="118" customFormat="1" ht="15.75" thickBot="1" x14ac:dyDescent="0.3">
      <c r="A124" s="264" t="s">
        <v>181</v>
      </c>
      <c r="B124" s="265"/>
      <c r="C124" s="222">
        <f>+D124/Metas!G7</f>
        <v>1.0709067212253691</v>
      </c>
      <c r="D124" s="121">
        <f>+F124/G124</f>
        <v>0.34613466334164589</v>
      </c>
      <c r="E124" s="133">
        <f>SUM(E112:E123)</f>
        <v>1097</v>
      </c>
      <c r="F124" s="133">
        <f>SUM(F112:F123)</f>
        <v>694</v>
      </c>
      <c r="G124" s="133">
        <v>2005</v>
      </c>
    </row>
    <row r="125" spans="1:7" s="118" customFormat="1" ht="15.75" thickBot="1" x14ac:dyDescent="0.3">
      <c r="A125" s="72" t="s">
        <v>160</v>
      </c>
      <c r="B125" s="136" t="s">
        <v>147</v>
      </c>
      <c r="C125" s="53"/>
      <c r="D125" s="119"/>
      <c r="E125" s="130">
        <f>IFERROR(VLOOKUP($B125,[1]NUM2!$H$3:$J$143,2,FALSE),0)</f>
        <v>198</v>
      </c>
      <c r="F125" s="130">
        <f>IFERROR(VLOOKUP($B125,[2]NUM2!$H$3:$J$135,3,FALSE),0)</f>
        <v>186</v>
      </c>
      <c r="G125" s="120"/>
    </row>
    <row r="126" spans="1:7" s="118" customFormat="1" ht="15.75" thickBot="1" x14ac:dyDescent="0.3">
      <c r="A126" s="72" t="s">
        <v>160</v>
      </c>
      <c r="B126" s="136" t="s">
        <v>148</v>
      </c>
      <c r="C126" s="53"/>
      <c r="D126" s="119"/>
      <c r="E126" s="130">
        <f>IFERROR(VLOOKUP($B126,[1]NUM2!$H$3:$J$143,2,FALSE),0)</f>
        <v>82</v>
      </c>
      <c r="F126" s="130">
        <f>IFERROR(VLOOKUP($B126,[2]NUM2!$H$3:$J$135,3,FALSE),0)</f>
        <v>141</v>
      </c>
      <c r="G126" s="120"/>
    </row>
    <row r="127" spans="1:7" s="118" customFormat="1" ht="15.75" thickBot="1" x14ac:dyDescent="0.3">
      <c r="A127" s="72" t="s">
        <v>160</v>
      </c>
      <c r="B127" s="136" t="s">
        <v>149</v>
      </c>
      <c r="C127" s="53"/>
      <c r="D127" s="119"/>
      <c r="E127" s="130">
        <f>IFERROR(VLOOKUP($B127,[1]NUM2!$H$3:$J$143,2,FALSE),0)</f>
        <v>82</v>
      </c>
      <c r="F127" s="130">
        <f>IFERROR(VLOOKUP($B127,[2]NUM2!$H$3:$J$135,3,FALSE),0)</f>
        <v>81</v>
      </c>
      <c r="G127" s="120"/>
    </row>
    <row r="128" spans="1:7" s="118" customFormat="1" ht="15.75" thickBot="1" x14ac:dyDescent="0.3">
      <c r="A128" s="72" t="s">
        <v>160</v>
      </c>
      <c r="B128" s="136" t="s">
        <v>150</v>
      </c>
      <c r="C128" s="53"/>
      <c r="D128" s="119"/>
      <c r="E128" s="130">
        <f>IFERROR(VLOOKUP($B128,[1]NUM2!$H$3:$J$143,2,FALSE),0)</f>
        <v>64</v>
      </c>
      <c r="F128" s="130">
        <f>IFERROR(VLOOKUP($B128,[2]NUM2!$H$3:$J$135,3,FALSE),0)</f>
        <v>260</v>
      </c>
      <c r="G128" s="120"/>
    </row>
    <row r="129" spans="1:7" s="118" customFormat="1" ht="15.75" thickBot="1" x14ac:dyDescent="0.3">
      <c r="A129" s="72" t="s">
        <v>160</v>
      </c>
      <c r="B129" s="136" t="s">
        <v>151</v>
      </c>
      <c r="C129" s="53"/>
      <c r="D129" s="119"/>
      <c r="E129" s="130">
        <f>IFERROR(VLOOKUP($B129,[1]NUM2!$H$3:$J$143,2,FALSE),0)</f>
        <v>124</v>
      </c>
      <c r="F129" s="130">
        <f>IFERROR(VLOOKUP($B129,[2]NUM2!$H$3:$J$135,3,FALSE),0)</f>
        <v>190</v>
      </c>
      <c r="G129" s="120"/>
    </row>
    <row r="130" spans="1:7" s="118" customFormat="1" ht="15.75" thickBot="1" x14ac:dyDescent="0.3">
      <c r="A130" s="72" t="s">
        <v>160</v>
      </c>
      <c r="B130" s="136" t="s">
        <v>152</v>
      </c>
      <c r="C130" s="53"/>
      <c r="D130" s="119"/>
      <c r="E130" s="130">
        <f>IFERROR(VLOOKUP($B130,[1]NUM2!$H$3:$J$143,2,FALSE),0)</f>
        <v>125</v>
      </c>
      <c r="F130" s="130">
        <f>IFERROR(VLOOKUP($B130,[2]NUM2!$H$3:$J$135,3,FALSE),0)</f>
        <v>175</v>
      </c>
      <c r="G130" s="120"/>
    </row>
    <row r="131" spans="1:7" s="118" customFormat="1" ht="15.75" thickBot="1" x14ac:dyDescent="0.3">
      <c r="A131" s="72" t="s">
        <v>160</v>
      </c>
      <c r="B131" s="136" t="s">
        <v>153</v>
      </c>
      <c r="C131" s="53"/>
      <c r="D131" s="119"/>
      <c r="E131" s="130">
        <f>IFERROR(VLOOKUP($B131,[1]NUM2!$H$3:$J$143,2,FALSE),0)</f>
        <v>40</v>
      </c>
      <c r="F131" s="130">
        <f>IFERROR(VLOOKUP($B131,[2]NUM2!$H$3:$J$135,3,FALSE),0)</f>
        <v>73</v>
      </c>
      <c r="G131" s="120"/>
    </row>
    <row r="132" spans="1:7" s="118" customFormat="1" ht="15.75" thickBot="1" x14ac:dyDescent="0.3">
      <c r="A132" s="72" t="s">
        <v>160</v>
      </c>
      <c r="B132" s="136" t="s">
        <v>154</v>
      </c>
      <c r="C132" s="53"/>
      <c r="D132" s="119"/>
      <c r="E132" s="130">
        <f>IFERROR(VLOOKUP($B132,[1]NUM2!$H$3:$J$143,2,FALSE),0)</f>
        <v>72</v>
      </c>
      <c r="F132" s="130">
        <f>IFERROR(VLOOKUP($B132,[2]NUM2!$H$3:$J$135,3,FALSE),0)</f>
        <v>90</v>
      </c>
      <c r="G132" s="120"/>
    </row>
    <row r="133" spans="1:7" s="118" customFormat="1" ht="15.75" thickBot="1" x14ac:dyDescent="0.3">
      <c r="A133" s="72" t="s">
        <v>160</v>
      </c>
      <c r="B133" s="136" t="s">
        <v>155</v>
      </c>
      <c r="C133" s="53"/>
      <c r="D133" s="119"/>
      <c r="E133" s="130">
        <f>IFERROR(VLOOKUP($B133,[1]NUM2!$H$3:$J$143,2,FALSE),0)</f>
        <v>92</v>
      </c>
      <c r="F133" s="130">
        <f>IFERROR(VLOOKUP($B133,[2]NUM2!$H$3:$J$135,3,FALSE),0)</f>
        <v>92</v>
      </c>
      <c r="G133" s="120"/>
    </row>
    <row r="134" spans="1:7" s="118" customFormat="1" ht="15.75" thickBot="1" x14ac:dyDescent="0.3">
      <c r="A134" s="72" t="s">
        <v>160</v>
      </c>
      <c r="B134" s="136" t="s">
        <v>156</v>
      </c>
      <c r="C134" s="53"/>
      <c r="D134" s="119"/>
      <c r="E134" s="130">
        <f>IFERROR(VLOOKUP($B134,[1]NUM2!$H$3:$J$143,2,FALSE),0)</f>
        <v>214</v>
      </c>
      <c r="F134" s="130">
        <f>IFERROR(VLOOKUP($B134,[2]NUM2!$H$3:$J$135,3,FALSE),0)</f>
        <v>382</v>
      </c>
      <c r="G134" s="120"/>
    </row>
    <row r="135" spans="1:7" s="118" customFormat="1" ht="15.75" thickBot="1" x14ac:dyDescent="0.3">
      <c r="A135" s="72" t="s">
        <v>160</v>
      </c>
      <c r="B135" s="136" t="s">
        <v>157</v>
      </c>
      <c r="C135" s="53"/>
      <c r="D135" s="119"/>
      <c r="E135" s="130">
        <f>IFERROR(VLOOKUP($B135,[1]NUM2!$H$3:$J$143,2,FALSE),0)</f>
        <v>178</v>
      </c>
      <c r="F135" s="130">
        <f>IFERROR(VLOOKUP($B135,[2]NUM2!$H$3:$J$135,3,FALSE),0)</f>
        <v>178</v>
      </c>
      <c r="G135" s="120"/>
    </row>
    <row r="136" spans="1:7" s="118" customFormat="1" ht="15.75" thickBot="1" x14ac:dyDescent="0.3">
      <c r="A136" s="72" t="s">
        <v>160</v>
      </c>
      <c r="B136" s="136" t="s">
        <v>158</v>
      </c>
      <c r="C136" s="53"/>
      <c r="D136" s="119"/>
      <c r="E136" s="130">
        <f>IFERROR(VLOOKUP($B136,[1]NUM2!$H$3:$J$143,2,FALSE),0)</f>
        <v>35</v>
      </c>
      <c r="F136" s="130">
        <f>IFERROR(VLOOKUP($B136,[2]NUM2!$H$3:$J$135,3,FALSE),0)</f>
        <v>35</v>
      </c>
      <c r="G136" s="120"/>
    </row>
    <row r="137" spans="1:7" s="118" customFormat="1" ht="15.75" thickBot="1" x14ac:dyDescent="0.3">
      <c r="A137" s="72" t="s">
        <v>160</v>
      </c>
      <c r="B137" s="136" t="s">
        <v>159</v>
      </c>
      <c r="C137" s="53"/>
      <c r="D137" s="119"/>
      <c r="E137" s="130">
        <f>IFERROR(VLOOKUP($B137,[1]NUM2!$H$3:$J$143,2,FALSE),0)</f>
        <v>56</v>
      </c>
      <c r="F137" s="130">
        <f>IFERROR(VLOOKUP($B137,[2]NUM2!$H$3:$J$135,3,FALSE),0)</f>
        <v>56</v>
      </c>
      <c r="G137" s="120"/>
    </row>
    <row r="138" spans="1:7" s="118" customFormat="1" ht="15.75" thickBot="1" x14ac:dyDescent="0.3">
      <c r="A138" s="264" t="s">
        <v>182</v>
      </c>
      <c r="B138" s="265"/>
      <c r="C138" s="222">
        <f>+D138/Metas!G12</f>
        <v>1.759554280271439</v>
      </c>
      <c r="D138" s="121">
        <f>+F138/G138</f>
        <v>0.19019127023050514</v>
      </c>
      <c r="E138" s="133">
        <f>SUM(E125:E137)</f>
        <v>1362</v>
      </c>
      <c r="F138" s="133">
        <f>SUM(F125:F137)</f>
        <v>1939</v>
      </c>
      <c r="G138" s="133">
        <v>10195</v>
      </c>
    </row>
    <row r="139" spans="1:7" s="118" customFormat="1" ht="15.75" thickBot="1" x14ac:dyDescent="0.3">
      <c r="A139" s="72" t="s">
        <v>165</v>
      </c>
      <c r="B139" s="136" t="s">
        <v>161</v>
      </c>
      <c r="C139" s="53"/>
      <c r="D139" s="119"/>
      <c r="E139" s="130">
        <f>IFERROR(VLOOKUP($B139,[1]NUM2!$H$3:$J$143,2,FALSE),0)</f>
        <v>103</v>
      </c>
      <c r="F139" s="130">
        <f>IFERROR(VLOOKUP($B139,[2]NUM2!$H$3:$J$135,3,FALSE),0)</f>
        <v>278</v>
      </c>
      <c r="G139" s="120"/>
    </row>
    <row r="140" spans="1:7" s="118" customFormat="1" ht="15.75" thickBot="1" x14ac:dyDescent="0.3">
      <c r="A140" s="72" t="s">
        <v>165</v>
      </c>
      <c r="B140" s="136" t="s">
        <v>162</v>
      </c>
      <c r="C140" s="53"/>
      <c r="D140" s="119"/>
      <c r="E140" s="130">
        <f>IFERROR(VLOOKUP($B140,[1]NUM2!$H$3:$J$143,2,FALSE),0)</f>
        <v>40</v>
      </c>
      <c r="F140" s="130">
        <f>IFERROR(VLOOKUP($B140,[2]NUM2!$H$3:$J$135,3,FALSE),0)</f>
        <v>37</v>
      </c>
      <c r="G140" s="120"/>
    </row>
    <row r="141" spans="1:7" s="118" customFormat="1" ht="15.75" thickBot="1" x14ac:dyDescent="0.3">
      <c r="A141" s="72" t="s">
        <v>165</v>
      </c>
      <c r="B141" s="136" t="s">
        <v>163</v>
      </c>
      <c r="C141" s="53"/>
      <c r="D141" s="119"/>
      <c r="E141" s="130">
        <f>IFERROR(VLOOKUP($B141,[1]NUM2!$H$3:$J$143,2,FALSE),0)</f>
        <v>0</v>
      </c>
      <c r="F141" s="130">
        <f>IFERROR(VLOOKUP($B141,[2]NUM2!$H$3:$J$135,3,FALSE),0)</f>
        <v>5</v>
      </c>
      <c r="G141" s="120"/>
    </row>
    <row r="142" spans="1:7" s="118" customFormat="1" ht="15.75" thickBot="1" x14ac:dyDescent="0.3">
      <c r="A142" s="72" t="s">
        <v>165</v>
      </c>
      <c r="B142" s="136" t="s">
        <v>164</v>
      </c>
      <c r="C142" s="53"/>
      <c r="D142" s="119"/>
      <c r="E142" s="130">
        <f>IFERROR(VLOOKUP($B142,[1]NUM2!$H$3:$J$143,2,FALSE),0)</f>
        <v>21</v>
      </c>
      <c r="F142" s="130">
        <f>IFERROR(VLOOKUP($B142,[2]NUM2!$H$3:$J$135,3,FALSE),0)</f>
        <v>21</v>
      </c>
      <c r="G142" s="120"/>
    </row>
    <row r="143" spans="1:7" s="118" customFormat="1" ht="15.75" thickBot="1" x14ac:dyDescent="0.3">
      <c r="A143" s="264" t="s">
        <v>183</v>
      </c>
      <c r="B143" s="265"/>
      <c r="C143" s="222">
        <f>+D143/Metas!G14</f>
        <v>1.1001355800890955</v>
      </c>
      <c r="D143" s="121">
        <f>+F143/G143</f>
        <v>9.9070307960488088E-2</v>
      </c>
      <c r="E143" s="133">
        <f>SUM(E139:E142)</f>
        <v>164</v>
      </c>
      <c r="F143" s="133">
        <f>SUM(F139:F142)</f>
        <v>341</v>
      </c>
      <c r="G143" s="133">
        <v>3442</v>
      </c>
    </row>
    <row r="144" spans="1:7" s="118" customFormat="1" ht="15.75" thickBot="1" x14ac:dyDescent="0.3">
      <c r="A144" s="72" t="s">
        <v>173</v>
      </c>
      <c r="B144" s="136" t="s">
        <v>166</v>
      </c>
      <c r="C144" s="53"/>
      <c r="D144" s="119"/>
      <c r="E144" s="130">
        <f>IFERROR(VLOOKUP($B144,[1]NUM2!$H$3:$J$143,2,FALSE),0)</f>
        <v>0</v>
      </c>
      <c r="F144" s="130">
        <f>IFERROR(VLOOKUP($B144,[2]NUM2!$H$3:$J$135,3,FALSE),0)</f>
        <v>136</v>
      </c>
      <c r="G144" s="120"/>
    </row>
    <row r="145" spans="1:7" s="118" customFormat="1" ht="15.75" thickBot="1" x14ac:dyDescent="0.3">
      <c r="A145" s="72" t="s">
        <v>173</v>
      </c>
      <c r="B145" s="136" t="s">
        <v>167</v>
      </c>
      <c r="C145" s="53"/>
      <c r="D145" s="119"/>
      <c r="E145" s="130">
        <f>IFERROR(VLOOKUP($B145,[1]NUM2!$H$3:$J$143,2,FALSE),0)</f>
        <v>24</v>
      </c>
      <c r="F145" s="130">
        <f>IFERROR(VLOOKUP($B145,[2]NUM2!$H$3:$J$135,3,FALSE),0)</f>
        <v>45</v>
      </c>
      <c r="G145" s="120"/>
    </row>
    <row r="146" spans="1:7" s="118" customFormat="1" ht="15.75" thickBot="1" x14ac:dyDescent="0.3">
      <c r="A146" s="72" t="s">
        <v>173</v>
      </c>
      <c r="B146" s="136" t="s">
        <v>168</v>
      </c>
      <c r="C146" s="53"/>
      <c r="D146" s="119"/>
      <c r="E146" s="130">
        <f>IFERROR(VLOOKUP($B146,[1]NUM2!$H$3:$J$143,2,FALSE),0)</f>
        <v>24</v>
      </c>
      <c r="F146" s="130">
        <f>IFERROR(VLOOKUP($B146,[2]NUM2!$H$3:$J$135,3,FALSE),0)</f>
        <v>90</v>
      </c>
      <c r="G146" s="120"/>
    </row>
    <row r="147" spans="1:7" s="118" customFormat="1" ht="15.75" thickBot="1" x14ac:dyDescent="0.3">
      <c r="A147" s="72" t="s">
        <v>173</v>
      </c>
      <c r="B147" s="136" t="s">
        <v>169</v>
      </c>
      <c r="C147" s="53"/>
      <c r="D147" s="119"/>
      <c r="E147" s="130">
        <f>IFERROR(VLOOKUP($B147,[1]NUM2!$H$3:$J$143,2,FALSE),0)</f>
        <v>24</v>
      </c>
      <c r="F147" s="130">
        <f>IFERROR(VLOOKUP($B147,[2]NUM2!$H$3:$J$135,3,FALSE),0)</f>
        <v>37</v>
      </c>
      <c r="G147" s="120"/>
    </row>
    <row r="148" spans="1:7" s="118" customFormat="1" ht="15.75" thickBot="1" x14ac:dyDescent="0.3">
      <c r="A148" s="72" t="s">
        <v>173</v>
      </c>
      <c r="B148" s="136" t="s">
        <v>170</v>
      </c>
      <c r="C148" s="53"/>
      <c r="D148" s="119"/>
      <c r="E148" s="130">
        <f>IFERROR(VLOOKUP($B148,[1]NUM2!$H$3:$J$143,2,FALSE),0)</f>
        <v>0</v>
      </c>
      <c r="F148" s="130">
        <f>IFERROR(VLOOKUP($B148,[2]NUM2!$H$3:$J$135,3,FALSE),0)</f>
        <v>138</v>
      </c>
      <c r="G148" s="120"/>
    </row>
    <row r="149" spans="1:7" s="118" customFormat="1" ht="15.75" thickBot="1" x14ac:dyDescent="0.3">
      <c r="A149" s="72" t="s">
        <v>173</v>
      </c>
      <c r="B149" s="136" t="s">
        <v>171</v>
      </c>
      <c r="C149" s="53"/>
      <c r="D149" s="119"/>
      <c r="E149" s="130">
        <f>IFERROR(VLOOKUP($B149,[1]NUM2!$H$3:$J$143,2,FALSE),0)</f>
        <v>0</v>
      </c>
      <c r="F149" s="130">
        <f>IFERROR(VLOOKUP($B149,[2]NUM2!$H$3:$J$135,3,FALSE),0)</f>
        <v>140</v>
      </c>
      <c r="G149" s="120"/>
    </row>
    <row r="150" spans="1:7" s="118" customFormat="1" ht="15.75" thickBot="1" x14ac:dyDescent="0.3">
      <c r="A150" s="72" t="s">
        <v>173</v>
      </c>
      <c r="B150" s="136" t="s">
        <v>172</v>
      </c>
      <c r="C150" s="53"/>
      <c r="D150" s="119"/>
      <c r="E150" s="130">
        <f>IFERROR(VLOOKUP($B150,[1]NUM2!$H$3:$J$143,2,FALSE),0)</f>
        <v>24</v>
      </c>
      <c r="F150" s="130">
        <f>IFERROR(VLOOKUP($B150,[2]NUM2!$H$3:$J$135,3,FALSE),0)</f>
        <v>44</v>
      </c>
      <c r="G150" s="120"/>
    </row>
    <row r="151" spans="1:7" s="118" customFormat="1" ht="29.25" customHeight="1" thickBot="1" x14ac:dyDescent="0.3">
      <c r="A151" s="264" t="s">
        <v>184</v>
      </c>
      <c r="B151" s="265"/>
      <c r="C151" s="222">
        <f>+D151/Metas!G15</f>
        <v>2.6804231741554636</v>
      </c>
      <c r="D151" s="121">
        <f>+F151/G151</f>
        <v>0.47404063205417607</v>
      </c>
      <c r="E151" s="133">
        <f>SUM(E144:E150)</f>
        <v>96</v>
      </c>
      <c r="F151" s="133">
        <f>SUM(F144:F150)</f>
        <v>630</v>
      </c>
      <c r="G151" s="133">
        <v>1329</v>
      </c>
    </row>
    <row r="152" spans="1:7" ht="15.75" customHeight="1" x14ac:dyDescent="0.25">
      <c r="B152" s="122" t="s">
        <v>189</v>
      </c>
      <c r="C152" s="234"/>
      <c r="D152" s="230"/>
      <c r="E152" s="230">
        <f>+E151+E143+E138+E124+E111+E92+E81+E75+E64+E49+E38+E26</f>
        <v>20497</v>
      </c>
      <c r="F152" s="230">
        <f t="shared" ref="F152" si="0">+F151+F143+F138+F124+F111+F92+F81+F75+F64+F49+F38+F26</f>
        <v>23421</v>
      </c>
      <c r="G152" s="230">
        <f>+G151+G143+G138+G124+G111+G92+G81+G75+G64+G49+G38+G26</f>
        <v>176528</v>
      </c>
    </row>
    <row r="153" spans="1:7" x14ac:dyDescent="0.25">
      <c r="C153" s="231"/>
      <c r="D153" s="232"/>
    </row>
  </sheetData>
  <mergeCells count="21">
    <mergeCell ref="B1:B10"/>
    <mergeCell ref="C1:C11"/>
    <mergeCell ref="D1:D10"/>
    <mergeCell ref="E2:F9"/>
    <mergeCell ref="E10:F10"/>
    <mergeCell ref="A143:B143"/>
    <mergeCell ref="A151:B151"/>
    <mergeCell ref="E1:G1"/>
    <mergeCell ref="G2:G9"/>
    <mergeCell ref="G10:G11"/>
    <mergeCell ref="A75:B75"/>
    <mergeCell ref="A81:B81"/>
    <mergeCell ref="A92:B92"/>
    <mergeCell ref="A111:B111"/>
    <mergeCell ref="A124:B124"/>
    <mergeCell ref="A138:B138"/>
    <mergeCell ref="A26:B26"/>
    <mergeCell ref="A38:B38"/>
    <mergeCell ref="A49:B49"/>
    <mergeCell ref="A64:B64"/>
    <mergeCell ref="A1:A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3"/>
  <sheetViews>
    <sheetView zoomScale="90" zoomScaleNormal="90" workbookViewId="0">
      <pane xSplit="2" ySplit="11" topLeftCell="C12" activePane="bottomRight" state="frozen"/>
      <selection activeCell="P26" sqref="P26"/>
      <selection pane="topRight" activeCell="P26" sqref="P26"/>
      <selection pane="bottomLeft" activeCell="P26" sqref="P26"/>
      <selection pane="bottomRight" activeCell="C12" sqref="C12"/>
    </sheetView>
  </sheetViews>
  <sheetFormatPr baseColWidth="10" defaultRowHeight="14.25" x14ac:dyDescent="0.2"/>
  <cols>
    <col min="1" max="1" width="26" style="75" bestFit="1" customWidth="1"/>
    <col min="2" max="2" width="50.28515625" style="75" bestFit="1" customWidth="1"/>
    <col min="3" max="3" width="14.42578125" style="54" customWidth="1"/>
    <col min="4" max="4" width="11.5703125" style="52" bestFit="1" customWidth="1"/>
    <col min="5" max="5" width="7.140625" style="62" bestFit="1" customWidth="1"/>
    <col min="6" max="6" width="9.140625" style="62" bestFit="1" customWidth="1"/>
    <col min="7" max="7" width="7.5703125" style="62" bestFit="1" customWidth="1"/>
    <col min="8" max="8" width="6.5703125" style="62" bestFit="1" customWidth="1"/>
    <col min="9" max="9" width="6.28515625" style="62" bestFit="1" customWidth="1"/>
    <col min="10" max="10" width="6.5703125" style="62" bestFit="1" customWidth="1"/>
    <col min="11" max="11" width="6.28515625" style="62" bestFit="1" customWidth="1"/>
    <col min="12" max="12" width="8.7109375" style="62" bestFit="1" customWidth="1"/>
    <col min="13" max="16" width="8.5703125" style="62" bestFit="1" customWidth="1"/>
    <col min="17" max="17" width="10.85546875" style="62" bestFit="1" customWidth="1"/>
    <col min="18" max="18" width="7.42578125" style="62" bestFit="1" customWidth="1"/>
    <col min="19" max="19" width="9.85546875" style="62" bestFit="1" customWidth="1"/>
    <col min="20" max="20" width="8" style="62" bestFit="1" customWidth="1"/>
    <col min="21" max="24" width="6.5703125" style="62" bestFit="1" customWidth="1"/>
    <col min="25" max="25" width="8.28515625" style="62" customWidth="1"/>
    <col min="26" max="29" width="8.5703125" style="62" bestFit="1" customWidth="1"/>
    <col min="30" max="30" width="10.85546875" style="62" bestFit="1" customWidth="1"/>
    <col min="31" max="16384" width="11.42578125" style="52"/>
  </cols>
  <sheetData>
    <row r="1" spans="1:30" s="100" customFormat="1" ht="73.5" customHeight="1" thickTop="1" thickBot="1" x14ac:dyDescent="0.25">
      <c r="A1" s="309" t="s">
        <v>0</v>
      </c>
      <c r="B1" s="278" t="s">
        <v>1</v>
      </c>
      <c r="C1" s="278" t="s">
        <v>190</v>
      </c>
      <c r="D1" s="304" t="s">
        <v>187</v>
      </c>
      <c r="E1" s="290" t="s">
        <v>284</v>
      </c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</row>
    <row r="2" spans="1:30" s="100" customFormat="1" ht="15" customHeight="1" x14ac:dyDescent="0.2">
      <c r="A2" s="310"/>
      <c r="B2" s="312"/>
      <c r="C2" s="279"/>
      <c r="D2" s="305"/>
      <c r="E2" s="292" t="s">
        <v>2</v>
      </c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2" t="s">
        <v>3</v>
      </c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8"/>
    </row>
    <row r="3" spans="1:30" s="100" customFormat="1" ht="15" customHeight="1" x14ac:dyDescent="0.2">
      <c r="A3" s="310"/>
      <c r="B3" s="312"/>
      <c r="C3" s="279"/>
      <c r="D3" s="305"/>
      <c r="E3" s="294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4"/>
      <c r="S3" s="295"/>
      <c r="T3" s="295"/>
      <c r="U3" s="295"/>
      <c r="V3" s="295"/>
      <c r="W3" s="295"/>
      <c r="X3" s="295"/>
      <c r="Y3" s="295"/>
      <c r="Z3" s="295"/>
      <c r="AA3" s="295"/>
      <c r="AB3" s="295"/>
      <c r="AC3" s="295"/>
      <c r="AD3" s="299"/>
    </row>
    <row r="4" spans="1:30" s="100" customFormat="1" ht="15" customHeight="1" x14ac:dyDescent="0.2">
      <c r="A4" s="310"/>
      <c r="B4" s="312"/>
      <c r="C4" s="279"/>
      <c r="D4" s="305"/>
      <c r="E4" s="294"/>
      <c r="F4" s="295"/>
      <c r="G4" s="295"/>
      <c r="H4" s="295"/>
      <c r="I4" s="295"/>
      <c r="J4" s="295"/>
      <c r="K4" s="295"/>
      <c r="L4" s="295"/>
      <c r="M4" s="295"/>
      <c r="N4" s="295"/>
      <c r="O4" s="295"/>
      <c r="P4" s="295"/>
      <c r="Q4" s="295"/>
      <c r="R4" s="294"/>
      <c r="S4" s="295"/>
      <c r="T4" s="295"/>
      <c r="U4" s="295"/>
      <c r="V4" s="295"/>
      <c r="W4" s="295"/>
      <c r="X4" s="295"/>
      <c r="Y4" s="295"/>
      <c r="Z4" s="295"/>
      <c r="AA4" s="295"/>
      <c r="AB4" s="295"/>
      <c r="AC4" s="295"/>
      <c r="AD4" s="299"/>
    </row>
    <row r="5" spans="1:30" s="100" customFormat="1" ht="15" customHeight="1" x14ac:dyDescent="0.2">
      <c r="A5" s="310"/>
      <c r="B5" s="312"/>
      <c r="C5" s="279"/>
      <c r="D5" s="305"/>
      <c r="E5" s="294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  <c r="Q5" s="295"/>
      <c r="R5" s="294"/>
      <c r="S5" s="295"/>
      <c r="T5" s="295"/>
      <c r="U5" s="295"/>
      <c r="V5" s="295"/>
      <c r="W5" s="295"/>
      <c r="X5" s="295"/>
      <c r="Y5" s="295"/>
      <c r="Z5" s="295"/>
      <c r="AA5" s="295"/>
      <c r="AB5" s="295"/>
      <c r="AC5" s="295"/>
      <c r="AD5" s="299"/>
    </row>
    <row r="6" spans="1:30" s="100" customFormat="1" ht="15" customHeight="1" x14ac:dyDescent="0.2">
      <c r="A6" s="310"/>
      <c r="B6" s="312"/>
      <c r="C6" s="279"/>
      <c r="D6" s="305"/>
      <c r="E6" s="294"/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294"/>
      <c r="S6" s="295"/>
      <c r="T6" s="295"/>
      <c r="U6" s="295"/>
      <c r="V6" s="295"/>
      <c r="W6" s="295"/>
      <c r="X6" s="295"/>
      <c r="Y6" s="295"/>
      <c r="Z6" s="295"/>
      <c r="AA6" s="295"/>
      <c r="AB6" s="295"/>
      <c r="AC6" s="295"/>
      <c r="AD6" s="299"/>
    </row>
    <row r="7" spans="1:30" s="100" customFormat="1" ht="15" customHeight="1" x14ac:dyDescent="0.2">
      <c r="A7" s="310"/>
      <c r="B7" s="312"/>
      <c r="C7" s="279"/>
      <c r="D7" s="305"/>
      <c r="E7" s="294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4"/>
      <c r="S7" s="295"/>
      <c r="T7" s="295"/>
      <c r="U7" s="295"/>
      <c r="V7" s="295"/>
      <c r="W7" s="295"/>
      <c r="X7" s="295"/>
      <c r="Y7" s="295"/>
      <c r="Z7" s="295"/>
      <c r="AA7" s="295"/>
      <c r="AB7" s="295"/>
      <c r="AC7" s="295"/>
      <c r="AD7" s="299"/>
    </row>
    <row r="8" spans="1:30" s="100" customFormat="1" ht="15" customHeight="1" x14ac:dyDescent="0.2">
      <c r="A8" s="310"/>
      <c r="B8" s="312"/>
      <c r="C8" s="279"/>
      <c r="D8" s="305"/>
      <c r="E8" s="294"/>
      <c r="F8" s="295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294"/>
      <c r="S8" s="295"/>
      <c r="T8" s="295"/>
      <c r="U8" s="295"/>
      <c r="V8" s="295"/>
      <c r="W8" s="295"/>
      <c r="X8" s="295"/>
      <c r="Y8" s="295"/>
      <c r="Z8" s="295"/>
      <c r="AA8" s="295"/>
      <c r="AB8" s="295"/>
      <c r="AC8" s="295"/>
      <c r="AD8" s="299"/>
    </row>
    <row r="9" spans="1:30" s="100" customFormat="1" ht="15.75" customHeight="1" thickBot="1" x14ac:dyDescent="0.25">
      <c r="A9" s="310"/>
      <c r="B9" s="312"/>
      <c r="C9" s="279"/>
      <c r="D9" s="305"/>
      <c r="E9" s="296"/>
      <c r="F9" s="297"/>
      <c r="G9" s="297"/>
      <c r="H9" s="297"/>
      <c r="I9" s="297"/>
      <c r="J9" s="297"/>
      <c r="K9" s="297"/>
      <c r="L9" s="297"/>
      <c r="M9" s="297"/>
      <c r="N9" s="297"/>
      <c r="O9" s="297"/>
      <c r="P9" s="297"/>
      <c r="Q9" s="297"/>
      <c r="R9" s="296"/>
      <c r="S9" s="297"/>
      <c r="T9" s="297"/>
      <c r="U9" s="297"/>
      <c r="V9" s="297"/>
      <c r="W9" s="297"/>
      <c r="X9" s="297"/>
      <c r="Y9" s="297"/>
      <c r="Z9" s="297"/>
      <c r="AA9" s="297"/>
      <c r="AB9" s="297"/>
      <c r="AC9" s="297"/>
      <c r="AD9" s="300"/>
    </row>
    <row r="10" spans="1:30" s="100" customFormat="1" ht="57.75" customHeight="1" thickBot="1" x14ac:dyDescent="0.25">
      <c r="A10" s="311"/>
      <c r="B10" s="280"/>
      <c r="C10" s="279"/>
      <c r="D10" s="306"/>
      <c r="E10" s="301" t="s">
        <v>33</v>
      </c>
      <c r="F10" s="301"/>
      <c r="G10" s="301"/>
      <c r="H10" s="301"/>
      <c r="I10" s="301"/>
      <c r="J10" s="301"/>
      <c r="K10" s="301"/>
      <c r="L10" s="301"/>
      <c r="M10" s="301"/>
      <c r="N10" s="301"/>
      <c r="O10" s="301"/>
      <c r="P10" s="301"/>
      <c r="Q10" s="301"/>
      <c r="R10" s="302" t="s">
        <v>34</v>
      </c>
      <c r="S10" s="301"/>
      <c r="T10" s="301"/>
      <c r="U10" s="301"/>
      <c r="V10" s="301"/>
      <c r="W10" s="301"/>
      <c r="X10" s="301"/>
      <c r="Y10" s="301"/>
      <c r="Z10" s="301"/>
      <c r="AA10" s="301"/>
      <c r="AB10" s="301"/>
      <c r="AC10" s="301"/>
      <c r="AD10" s="303"/>
    </row>
    <row r="11" spans="1:30" s="100" customFormat="1" ht="22.5" thickBot="1" x14ac:dyDescent="0.25">
      <c r="A11" s="108"/>
      <c r="B11" s="108"/>
      <c r="C11" s="280"/>
      <c r="D11" s="103" t="s">
        <v>188</v>
      </c>
      <c r="E11" s="109" t="s">
        <v>4</v>
      </c>
      <c r="F11" s="109" t="s">
        <v>5</v>
      </c>
      <c r="G11" s="109" t="s">
        <v>6</v>
      </c>
      <c r="H11" s="109" t="s">
        <v>7</v>
      </c>
      <c r="I11" s="109" t="s">
        <v>8</v>
      </c>
      <c r="J11" s="109" t="s">
        <v>9</v>
      </c>
      <c r="K11" s="109" t="s">
        <v>10</v>
      </c>
      <c r="L11" s="109" t="s">
        <v>11</v>
      </c>
      <c r="M11" s="109" t="s">
        <v>12</v>
      </c>
      <c r="N11" s="109" t="s">
        <v>13</v>
      </c>
      <c r="O11" s="109" t="s">
        <v>14</v>
      </c>
      <c r="P11" s="109" t="s">
        <v>15</v>
      </c>
      <c r="Q11" s="109" t="s">
        <v>16</v>
      </c>
      <c r="R11" s="109" t="s">
        <v>4</v>
      </c>
      <c r="S11" s="109" t="s">
        <v>5</v>
      </c>
      <c r="T11" s="109" t="s">
        <v>6</v>
      </c>
      <c r="U11" s="109" t="s">
        <v>7</v>
      </c>
      <c r="V11" s="109" t="s">
        <v>8</v>
      </c>
      <c r="W11" s="109" t="s">
        <v>9</v>
      </c>
      <c r="X11" s="109" t="s">
        <v>10</v>
      </c>
      <c r="Y11" s="109" t="s">
        <v>11</v>
      </c>
      <c r="Z11" s="109" t="s">
        <v>12</v>
      </c>
      <c r="AA11" s="109" t="s">
        <v>13</v>
      </c>
      <c r="AB11" s="109" t="s">
        <v>14</v>
      </c>
      <c r="AC11" s="109" t="s">
        <v>15</v>
      </c>
      <c r="AD11" s="109" t="s">
        <v>16</v>
      </c>
    </row>
    <row r="12" spans="1:30" ht="15" thickBot="1" x14ac:dyDescent="0.25">
      <c r="A12" s="75" t="s">
        <v>52</v>
      </c>
      <c r="B12" s="137" t="s">
        <v>39</v>
      </c>
      <c r="C12" s="53"/>
      <c r="D12" s="53"/>
      <c r="E12" s="73">
        <f>IFERROR(VLOOKUP($B12,'[2]NUM3.1'!$H$3:$U$102,2,FALSE),0)</f>
        <v>20</v>
      </c>
      <c r="F12" s="73">
        <f>IFERROR(VLOOKUP($B12,'[2]NUM3.1'!$H$3:$U$102,3,FALSE),0)</f>
        <v>33</v>
      </c>
      <c r="G12" s="73">
        <f>IFERROR(VLOOKUP($B12,'[2]NUM3.1'!$H$3:$U$102,4,FALSE),0)</f>
        <v>33</v>
      </c>
      <c r="H12" s="73">
        <f>IFERROR(VLOOKUP($B12,'[2]NUM3.1'!$H$3:$U$102,5,FALSE),0)</f>
        <v>15</v>
      </c>
      <c r="I12" s="73">
        <f>IFERROR(VLOOKUP($B12,'[2]NUM3.1'!$H$3:$U$102,6,FALSE),0)</f>
        <v>9</v>
      </c>
      <c r="J12" s="73">
        <f>IFERROR(VLOOKUP($B12,'[2]NUM3.1'!$H$3:$U$102,7,FALSE),0)</f>
        <v>43</v>
      </c>
      <c r="K12" s="73">
        <f>IFERROR(VLOOKUP($B12,'[2]NUM3.1'!$H$3:$U$102,8,FALSE),0)</f>
        <v>51</v>
      </c>
      <c r="L12" s="73">
        <f>IFERROR(VLOOKUP($B12,'[2]NUM3.1'!$H$3:$U$102,9,FALSE),0)</f>
        <v>23</v>
      </c>
      <c r="M12" s="73">
        <f>IFERROR(VLOOKUP($B12,'[2]NUM3.1'!$H$3:$U$102,10,FALSE),0)</f>
        <v>24</v>
      </c>
      <c r="N12" s="73">
        <f>IFERROR(VLOOKUP($B12,'[2]NUM3.1'!$H$3:$U$102,11,FALSE),0)</f>
        <v>22</v>
      </c>
      <c r="O12" s="73">
        <f>IFERROR(VLOOKUP($B12,'[2]NUM3.1'!$H$3:$U$102,12,FALSE),0)</f>
        <v>30</v>
      </c>
      <c r="P12" s="73">
        <f>IFERROR(VLOOKUP($B12,'[2]NUM3.1'!$H$3:$U$102,13,FALSE),0)</f>
        <v>39</v>
      </c>
      <c r="Q12" s="12">
        <f t="shared" ref="Q12:Q62" si="0">SUM(E12:P12)</f>
        <v>342</v>
      </c>
      <c r="R12" s="73">
        <f>IFERROR(VLOOKUP($B12,'[2]DEN3.1'!$H$3:$U$102,2,FALSE),0)</f>
        <v>20</v>
      </c>
      <c r="S12" s="73">
        <f>IFERROR(VLOOKUP($B12,'[2]DEN3.1'!$H$3:$U$102,3,FALSE),0)</f>
        <v>33</v>
      </c>
      <c r="T12" s="73">
        <f>IFERROR(VLOOKUP($B12,'[2]DEN3.1'!$H$3:$U$102,4,FALSE),0)</f>
        <v>33</v>
      </c>
      <c r="U12" s="73">
        <f>IFERROR(VLOOKUP($B12,'[2]DEN3.1'!$H$3:$U$102,5,FALSE),0)</f>
        <v>15</v>
      </c>
      <c r="V12" s="73">
        <f>IFERROR(VLOOKUP($B12,'[2]DEN3.1'!$H$3:$U$102,6,FALSE),0)</f>
        <v>9</v>
      </c>
      <c r="W12" s="73">
        <f>IFERROR(VLOOKUP($B12,'[2]DEN3.1'!$H$3:$U$102,7,FALSE),0)</f>
        <v>43</v>
      </c>
      <c r="X12" s="73">
        <f>IFERROR(VLOOKUP($B12,'[2]DEN3.1'!$H$3:$U$102,8,FALSE),0)</f>
        <v>51</v>
      </c>
      <c r="Y12" s="73">
        <f>IFERROR(VLOOKUP($B12,'[2]DEN3.1'!$H$3:$U$102,9,FALSE),0)</f>
        <v>23</v>
      </c>
      <c r="Z12" s="73">
        <f>IFERROR(VLOOKUP($B12,'[2]DEN3.1'!$H$3:$U$102,10,FALSE),0)</f>
        <v>24</v>
      </c>
      <c r="AA12" s="73">
        <f>IFERROR(VLOOKUP($B12,'[2]NUM3.1'!$H$3:$U$102,11,FALSE),0)</f>
        <v>22</v>
      </c>
      <c r="AB12" s="73">
        <f>IFERROR(VLOOKUP($B12,'[2]NUM3.1'!$H$3:$U$102,12,FALSE),0)</f>
        <v>30</v>
      </c>
      <c r="AC12" s="73">
        <f>IFERROR(VLOOKUP($B12,'[2]NUM3.1'!$H$3:$U$102,13,FALSE),0)</f>
        <v>39</v>
      </c>
      <c r="AD12" s="12">
        <f t="shared" ref="AD12:AD63" si="1">SUM(R12:AC12)</f>
        <v>342</v>
      </c>
    </row>
    <row r="13" spans="1:30" ht="15" thickBot="1" x14ac:dyDescent="0.25">
      <c r="A13" s="75" t="s">
        <v>52</v>
      </c>
      <c r="B13" s="137" t="s">
        <v>40</v>
      </c>
      <c r="C13" s="53"/>
      <c r="D13" s="53"/>
      <c r="E13" s="73">
        <f>IFERROR(VLOOKUP($B13,'[2]NUM3.1'!$H$3:$U$102,2,FALSE),0)</f>
        <v>9</v>
      </c>
      <c r="F13" s="73">
        <f>IFERROR(VLOOKUP($B13,'[2]NUM3.1'!$H$3:$U$102,3,FALSE),0)</f>
        <v>4</v>
      </c>
      <c r="G13" s="73">
        <f>IFERROR(VLOOKUP($B13,'[2]NUM3.1'!$H$3:$U$102,4,FALSE),0)</f>
        <v>21</v>
      </c>
      <c r="H13" s="73">
        <f>IFERROR(VLOOKUP($B13,'[2]NUM3.1'!$H$3:$U$102,5,FALSE),0)</f>
        <v>9</v>
      </c>
      <c r="I13" s="73">
        <f>IFERROR(VLOOKUP($B13,'[2]NUM3.1'!$H$3:$U$102,6,FALSE),0)</f>
        <v>2</v>
      </c>
      <c r="J13" s="73">
        <f>IFERROR(VLOOKUP($B13,'[2]NUM3.1'!$H$3:$U$102,7,FALSE),0)</f>
        <v>15</v>
      </c>
      <c r="K13" s="73">
        <f>IFERROR(VLOOKUP($B13,'[2]NUM3.1'!$H$3:$U$102,8,FALSE),0)</f>
        <v>6</v>
      </c>
      <c r="L13" s="73">
        <f>IFERROR(VLOOKUP($B13,'[2]NUM3.1'!$H$3:$U$102,9,FALSE),0)</f>
        <v>8</v>
      </c>
      <c r="M13" s="73">
        <f>IFERROR(VLOOKUP($B13,'[2]NUM3.1'!$H$3:$U$102,10,FALSE),0)</f>
        <v>10</v>
      </c>
      <c r="N13" s="73">
        <f>IFERROR(VLOOKUP($B13,'[2]NUM3.1'!$H$3:$U$102,11,FALSE),0)</f>
        <v>8</v>
      </c>
      <c r="O13" s="73">
        <f>IFERROR(VLOOKUP($B13,'[2]NUM3.1'!$H$3:$U$102,12,FALSE),0)</f>
        <v>1</v>
      </c>
      <c r="P13" s="73">
        <f>IFERROR(VLOOKUP($B13,'[2]NUM3.1'!$H$3:$U$102,13,FALSE),0)</f>
        <v>6</v>
      </c>
      <c r="Q13" s="12">
        <f t="shared" si="0"/>
        <v>99</v>
      </c>
      <c r="R13" s="73">
        <f>IFERROR(VLOOKUP($B13,'[2]DEN3.1'!$H$3:$U$102,2,FALSE),0)</f>
        <v>9</v>
      </c>
      <c r="S13" s="73">
        <f>IFERROR(VLOOKUP($B13,'[2]DEN3.1'!$H$3:$U$102,3,FALSE),0)</f>
        <v>4</v>
      </c>
      <c r="T13" s="73">
        <f>IFERROR(VLOOKUP($B13,'[2]DEN3.1'!$H$3:$U$102,4,FALSE),0)</f>
        <v>21</v>
      </c>
      <c r="U13" s="73">
        <f>IFERROR(VLOOKUP($B13,'[2]DEN3.1'!$H$3:$U$102,5,FALSE),0)</f>
        <v>9</v>
      </c>
      <c r="V13" s="73">
        <f>IFERROR(VLOOKUP($B13,'[2]DEN3.1'!$H$3:$U$102,6,FALSE),0)</f>
        <v>2</v>
      </c>
      <c r="W13" s="73">
        <f>IFERROR(VLOOKUP($B13,'[2]DEN3.1'!$H$3:$U$102,7,FALSE),0)</f>
        <v>15</v>
      </c>
      <c r="X13" s="73">
        <f>IFERROR(VLOOKUP($B13,'[2]DEN3.1'!$H$3:$U$102,8,FALSE),0)</f>
        <v>6</v>
      </c>
      <c r="Y13" s="73">
        <f>IFERROR(VLOOKUP($B13,'[2]DEN3.1'!$H$3:$U$102,9,FALSE),0)</f>
        <v>8</v>
      </c>
      <c r="Z13" s="73">
        <f>IFERROR(VLOOKUP($B13,'[2]DEN3.1'!$H$3:$U$102,10,FALSE),0)</f>
        <v>10</v>
      </c>
      <c r="AA13" s="73">
        <f>IFERROR(VLOOKUP($B13,'[2]NUM3.1'!$H$3:$U$102,11,FALSE),0)</f>
        <v>8</v>
      </c>
      <c r="AB13" s="73">
        <f>IFERROR(VLOOKUP($B13,'[2]NUM3.1'!$H$3:$U$102,12,FALSE),0)</f>
        <v>1</v>
      </c>
      <c r="AC13" s="73">
        <f>IFERROR(VLOOKUP($B13,'[2]NUM3.1'!$H$3:$U$102,13,FALSE),0)</f>
        <v>6</v>
      </c>
      <c r="AD13" s="12">
        <f t="shared" si="1"/>
        <v>99</v>
      </c>
    </row>
    <row r="14" spans="1:30" ht="15" thickBot="1" x14ac:dyDescent="0.25">
      <c r="A14" s="75" t="s">
        <v>52</v>
      </c>
      <c r="B14" s="137" t="s">
        <v>41</v>
      </c>
      <c r="C14" s="53"/>
      <c r="D14" s="53"/>
      <c r="E14" s="73">
        <f>IFERROR(VLOOKUP($B14,'[2]NUM3.1'!$H$3:$U$102,2,FALSE),0)</f>
        <v>6</v>
      </c>
      <c r="F14" s="73">
        <f>IFERROR(VLOOKUP($B14,'[2]NUM3.1'!$H$3:$U$102,3,FALSE),0)</f>
        <v>3</v>
      </c>
      <c r="G14" s="73">
        <f>IFERROR(VLOOKUP($B14,'[2]NUM3.1'!$H$3:$U$102,4,FALSE),0)</f>
        <v>6</v>
      </c>
      <c r="H14" s="73">
        <f>IFERROR(VLOOKUP($B14,'[2]NUM3.1'!$H$3:$U$102,5,FALSE),0)</f>
        <v>2</v>
      </c>
      <c r="I14" s="73">
        <f>IFERROR(VLOOKUP($B14,'[2]NUM3.1'!$H$3:$U$102,6,FALSE),0)</f>
        <v>8</v>
      </c>
      <c r="J14" s="73">
        <f>IFERROR(VLOOKUP($B14,'[2]NUM3.1'!$H$3:$U$102,7,FALSE),0)</f>
        <v>4</v>
      </c>
      <c r="K14" s="73">
        <f>IFERROR(VLOOKUP($B14,'[2]NUM3.1'!$H$3:$U$102,8,FALSE),0)</f>
        <v>5</v>
      </c>
      <c r="L14" s="73">
        <f>IFERROR(VLOOKUP($B14,'[2]NUM3.1'!$H$3:$U$102,9,FALSE),0)</f>
        <v>4</v>
      </c>
      <c r="M14" s="73">
        <f>IFERROR(VLOOKUP($B14,'[2]NUM3.1'!$H$3:$U$102,10,FALSE),0)</f>
        <v>3</v>
      </c>
      <c r="N14" s="73">
        <f>IFERROR(VLOOKUP($B14,'[2]NUM3.1'!$H$3:$U$102,11,FALSE),0)</f>
        <v>2</v>
      </c>
      <c r="O14" s="73">
        <f>IFERROR(VLOOKUP($B14,'[2]NUM3.1'!$H$3:$U$102,12,FALSE),0)</f>
        <v>6</v>
      </c>
      <c r="P14" s="73">
        <f>IFERROR(VLOOKUP($B14,'[2]NUM3.1'!$H$3:$U$102,13,FALSE),0)</f>
        <v>4</v>
      </c>
      <c r="Q14" s="12">
        <f t="shared" si="0"/>
        <v>53</v>
      </c>
      <c r="R14" s="73">
        <f>IFERROR(VLOOKUP($B14,'[2]DEN3.1'!$H$3:$U$102,2,FALSE),0)</f>
        <v>6</v>
      </c>
      <c r="S14" s="73">
        <f>IFERROR(VLOOKUP($B14,'[2]DEN3.1'!$H$3:$U$102,3,FALSE),0)</f>
        <v>3</v>
      </c>
      <c r="T14" s="73">
        <f>IFERROR(VLOOKUP($B14,'[2]DEN3.1'!$H$3:$U$102,4,FALSE),0)</f>
        <v>6</v>
      </c>
      <c r="U14" s="73">
        <f>IFERROR(VLOOKUP($B14,'[2]DEN3.1'!$H$3:$U$102,5,FALSE),0)</f>
        <v>2</v>
      </c>
      <c r="V14" s="73">
        <f>IFERROR(VLOOKUP($B14,'[2]DEN3.1'!$H$3:$U$102,6,FALSE),0)</f>
        <v>8</v>
      </c>
      <c r="W14" s="73">
        <f>IFERROR(VLOOKUP($B14,'[2]DEN3.1'!$H$3:$U$102,7,FALSE),0)</f>
        <v>4</v>
      </c>
      <c r="X14" s="73">
        <f>IFERROR(VLOOKUP($B14,'[2]DEN3.1'!$H$3:$U$102,8,FALSE),0)</f>
        <v>5</v>
      </c>
      <c r="Y14" s="73">
        <f>IFERROR(VLOOKUP($B14,'[2]DEN3.1'!$H$3:$U$102,9,FALSE),0)</f>
        <v>4</v>
      </c>
      <c r="Z14" s="73">
        <f>IFERROR(VLOOKUP($B14,'[2]DEN3.1'!$H$3:$U$102,10,FALSE),0)</f>
        <v>3</v>
      </c>
      <c r="AA14" s="73">
        <f>IFERROR(VLOOKUP($B14,'[2]NUM3.1'!$H$3:$U$102,11,FALSE),0)</f>
        <v>2</v>
      </c>
      <c r="AB14" s="73">
        <f>IFERROR(VLOOKUP($B14,'[2]NUM3.1'!$H$3:$U$102,12,FALSE),0)</f>
        <v>6</v>
      </c>
      <c r="AC14" s="73">
        <f>IFERROR(VLOOKUP($B14,'[2]NUM3.1'!$H$3:$U$102,13,FALSE),0)</f>
        <v>4</v>
      </c>
      <c r="AD14" s="12">
        <f t="shared" si="1"/>
        <v>53</v>
      </c>
    </row>
    <row r="15" spans="1:30" ht="15" thickBot="1" x14ac:dyDescent="0.25">
      <c r="A15" s="75" t="s">
        <v>52</v>
      </c>
      <c r="B15" s="137" t="s">
        <v>42</v>
      </c>
      <c r="C15" s="53"/>
      <c r="D15" s="53"/>
      <c r="E15" s="73">
        <f>IFERROR(VLOOKUP($B15,'[2]NUM3.1'!$H$3:$U$102,2,FALSE),0)</f>
        <v>9</v>
      </c>
      <c r="F15" s="73">
        <f>IFERROR(VLOOKUP($B15,'[2]NUM3.1'!$H$3:$U$102,3,FALSE),0)</f>
        <v>2</v>
      </c>
      <c r="G15" s="73">
        <f>IFERROR(VLOOKUP($B15,'[2]NUM3.1'!$H$3:$U$102,4,FALSE),0)</f>
        <v>5</v>
      </c>
      <c r="H15" s="73">
        <f>IFERROR(VLOOKUP($B15,'[2]NUM3.1'!$H$3:$U$102,5,FALSE),0)</f>
        <v>10</v>
      </c>
      <c r="I15" s="73">
        <f>IFERROR(VLOOKUP($B15,'[2]NUM3.1'!$H$3:$U$102,6,FALSE),0)</f>
        <v>6</v>
      </c>
      <c r="J15" s="73">
        <f>IFERROR(VLOOKUP($B15,'[2]NUM3.1'!$H$3:$U$102,7,FALSE),0)</f>
        <v>13</v>
      </c>
      <c r="K15" s="73">
        <f>IFERROR(VLOOKUP($B15,'[2]NUM3.1'!$H$3:$U$102,8,FALSE),0)</f>
        <v>4</v>
      </c>
      <c r="L15" s="73">
        <f>IFERROR(VLOOKUP($B15,'[2]NUM3.1'!$H$3:$U$102,9,FALSE),0)</f>
        <v>5</v>
      </c>
      <c r="M15" s="73">
        <f>IFERROR(VLOOKUP($B15,'[2]NUM3.1'!$H$3:$U$102,10,FALSE),0)</f>
        <v>7</v>
      </c>
      <c r="N15" s="73">
        <f>IFERROR(VLOOKUP($B15,'[2]NUM3.1'!$H$3:$U$102,11,FALSE),0)</f>
        <v>5</v>
      </c>
      <c r="O15" s="73">
        <f>IFERROR(VLOOKUP($B15,'[2]NUM3.1'!$H$3:$U$102,12,FALSE),0)</f>
        <v>1</v>
      </c>
      <c r="P15" s="73">
        <f>IFERROR(VLOOKUP($B15,'[2]NUM3.1'!$H$3:$U$102,13,FALSE),0)</f>
        <v>6</v>
      </c>
      <c r="Q15" s="12">
        <f t="shared" si="0"/>
        <v>73</v>
      </c>
      <c r="R15" s="73">
        <f>IFERROR(VLOOKUP($B15,'[2]DEN3.1'!$H$3:$U$102,2,FALSE),0)</f>
        <v>9</v>
      </c>
      <c r="S15" s="73">
        <f>IFERROR(VLOOKUP($B15,'[2]DEN3.1'!$H$3:$U$102,3,FALSE),0)</f>
        <v>2</v>
      </c>
      <c r="T15" s="73">
        <f>IFERROR(VLOOKUP($B15,'[2]DEN3.1'!$H$3:$U$102,4,FALSE),0)</f>
        <v>5</v>
      </c>
      <c r="U15" s="73">
        <f>IFERROR(VLOOKUP($B15,'[2]DEN3.1'!$H$3:$U$102,5,FALSE),0)</f>
        <v>10</v>
      </c>
      <c r="V15" s="73">
        <f>IFERROR(VLOOKUP($B15,'[2]DEN3.1'!$H$3:$U$102,6,FALSE),0)</f>
        <v>6</v>
      </c>
      <c r="W15" s="73">
        <f>IFERROR(VLOOKUP($B15,'[2]DEN3.1'!$H$3:$U$102,7,FALSE),0)</f>
        <v>13</v>
      </c>
      <c r="X15" s="73">
        <f>IFERROR(VLOOKUP($B15,'[2]DEN3.1'!$H$3:$U$102,8,FALSE),0)</f>
        <v>4</v>
      </c>
      <c r="Y15" s="73">
        <f>IFERROR(VLOOKUP($B15,'[2]DEN3.1'!$H$3:$U$102,9,FALSE),0)</f>
        <v>5</v>
      </c>
      <c r="Z15" s="73">
        <f>IFERROR(VLOOKUP($B15,'[2]DEN3.1'!$H$3:$U$102,10,FALSE),0)</f>
        <v>7</v>
      </c>
      <c r="AA15" s="73">
        <f>IFERROR(VLOOKUP($B15,'[2]NUM3.1'!$H$3:$U$102,11,FALSE),0)</f>
        <v>5</v>
      </c>
      <c r="AB15" s="73">
        <f>IFERROR(VLOOKUP($B15,'[2]NUM3.1'!$H$3:$U$102,12,FALSE),0)</f>
        <v>1</v>
      </c>
      <c r="AC15" s="73">
        <f>IFERROR(VLOOKUP($B15,'[2]NUM3.1'!$H$3:$U$102,13,FALSE),0)</f>
        <v>6</v>
      </c>
      <c r="AD15" s="12">
        <f t="shared" si="1"/>
        <v>73</v>
      </c>
    </row>
    <row r="16" spans="1:30" ht="15" thickBot="1" x14ac:dyDescent="0.25">
      <c r="A16" s="75" t="s">
        <v>52</v>
      </c>
      <c r="B16" s="137" t="s">
        <v>43</v>
      </c>
      <c r="C16" s="55"/>
      <c r="D16" s="53"/>
      <c r="E16" s="73">
        <f>IFERROR(VLOOKUP($B16,'[2]NUM3.1'!$H$3:$U$102,2,FALSE),0)</f>
        <v>4</v>
      </c>
      <c r="F16" s="73">
        <f>IFERROR(VLOOKUP($B16,'[2]NUM3.1'!$H$3:$U$102,3,FALSE),0)</f>
        <v>2</v>
      </c>
      <c r="G16" s="73">
        <f>IFERROR(VLOOKUP($B16,'[2]NUM3.1'!$H$3:$U$102,4,FALSE),0)</f>
        <v>5</v>
      </c>
      <c r="H16" s="73">
        <f>IFERROR(VLOOKUP($B16,'[2]NUM3.1'!$H$3:$U$102,5,FALSE),0)</f>
        <v>2</v>
      </c>
      <c r="I16" s="73">
        <f>IFERROR(VLOOKUP($B16,'[2]NUM3.1'!$H$3:$U$102,6,FALSE),0)</f>
        <v>9</v>
      </c>
      <c r="J16" s="73">
        <f>IFERROR(VLOOKUP($B16,'[2]NUM3.1'!$H$3:$U$102,7,FALSE),0)</f>
        <v>4</v>
      </c>
      <c r="K16" s="73">
        <f>IFERROR(VLOOKUP($B16,'[2]NUM3.1'!$H$3:$U$102,8,FALSE),0)</f>
        <v>4</v>
      </c>
      <c r="L16" s="73">
        <f>IFERROR(VLOOKUP($B16,'[2]NUM3.1'!$H$3:$U$102,9,FALSE),0)</f>
        <v>4</v>
      </c>
      <c r="M16" s="73">
        <f>IFERROR(VLOOKUP($B16,'[2]NUM3.1'!$H$3:$U$102,10,FALSE),0)</f>
        <v>3</v>
      </c>
      <c r="N16" s="73">
        <f>IFERROR(VLOOKUP($B16,'[2]NUM3.1'!$H$3:$U$102,11,FALSE),0)</f>
        <v>12</v>
      </c>
      <c r="O16" s="73">
        <f>IFERROR(VLOOKUP($B16,'[2]NUM3.1'!$H$3:$U$102,12,FALSE),0)</f>
        <v>4</v>
      </c>
      <c r="P16" s="73">
        <f>IFERROR(VLOOKUP($B16,'[2]NUM3.1'!$H$3:$U$102,13,FALSE),0)</f>
        <v>8</v>
      </c>
      <c r="Q16" s="12">
        <f t="shared" si="0"/>
        <v>61</v>
      </c>
      <c r="R16" s="73">
        <f>IFERROR(VLOOKUP($B16,'[2]DEN3.1'!$H$3:$U$102,2,FALSE),0)</f>
        <v>4</v>
      </c>
      <c r="S16" s="73">
        <f>IFERROR(VLOOKUP($B16,'[2]DEN3.1'!$H$3:$U$102,3,FALSE),0)</f>
        <v>2</v>
      </c>
      <c r="T16" s="73">
        <f>IFERROR(VLOOKUP($B16,'[2]DEN3.1'!$H$3:$U$102,4,FALSE),0)</f>
        <v>5</v>
      </c>
      <c r="U16" s="73">
        <f>IFERROR(VLOOKUP($B16,'[2]DEN3.1'!$H$3:$U$102,5,FALSE),0)</f>
        <v>2</v>
      </c>
      <c r="V16" s="73">
        <f>IFERROR(VLOOKUP($B16,'[2]DEN3.1'!$H$3:$U$102,6,FALSE),0)</f>
        <v>9</v>
      </c>
      <c r="W16" s="73">
        <f>IFERROR(VLOOKUP($B16,'[2]DEN3.1'!$H$3:$U$102,7,FALSE),0)</f>
        <v>4</v>
      </c>
      <c r="X16" s="73">
        <f>IFERROR(VLOOKUP($B16,'[2]DEN3.1'!$H$3:$U$102,8,FALSE),0)</f>
        <v>4</v>
      </c>
      <c r="Y16" s="73">
        <f>IFERROR(VLOOKUP($B16,'[2]DEN3.1'!$H$3:$U$102,9,FALSE),0)</f>
        <v>4</v>
      </c>
      <c r="Z16" s="73">
        <f>IFERROR(VLOOKUP($B16,'[2]DEN3.1'!$H$3:$U$102,10,FALSE),0)</f>
        <v>3</v>
      </c>
      <c r="AA16" s="73">
        <f>IFERROR(VLOOKUP($B16,'[2]NUM3.1'!$H$3:$U$102,11,FALSE),0)</f>
        <v>12</v>
      </c>
      <c r="AB16" s="73">
        <f>IFERROR(VLOOKUP($B16,'[2]NUM3.1'!$H$3:$U$102,12,FALSE),0)</f>
        <v>4</v>
      </c>
      <c r="AC16" s="73">
        <f>IFERROR(VLOOKUP($B16,'[2]NUM3.1'!$H$3:$U$102,13,FALSE),0)</f>
        <v>8</v>
      </c>
      <c r="AD16" s="12">
        <f t="shared" si="1"/>
        <v>61</v>
      </c>
    </row>
    <row r="17" spans="1:30" ht="15" thickBot="1" x14ac:dyDescent="0.25">
      <c r="A17" s="75" t="s">
        <v>52</v>
      </c>
      <c r="B17" s="137" t="s">
        <v>44</v>
      </c>
      <c r="C17" s="53"/>
      <c r="D17" s="53"/>
      <c r="E17" s="73">
        <f>IFERROR(VLOOKUP($B17,'[2]NUM3.1'!$H$3:$U$102,2,FALSE),0)</f>
        <v>8</v>
      </c>
      <c r="F17" s="73">
        <f>IFERROR(VLOOKUP($B17,'[2]NUM3.1'!$H$3:$U$102,3,FALSE),0)</f>
        <v>5</v>
      </c>
      <c r="G17" s="73">
        <f>IFERROR(VLOOKUP($B17,'[2]NUM3.1'!$H$3:$U$102,4,FALSE),0)</f>
        <v>3</v>
      </c>
      <c r="H17" s="73">
        <f>IFERROR(VLOOKUP($B17,'[2]NUM3.1'!$H$3:$U$102,5,FALSE),0)</f>
        <v>12</v>
      </c>
      <c r="I17" s="73">
        <f>IFERROR(VLOOKUP($B17,'[2]NUM3.1'!$H$3:$U$102,6,FALSE),0)</f>
        <v>12</v>
      </c>
      <c r="J17" s="73">
        <f>IFERROR(VLOOKUP($B17,'[2]NUM3.1'!$H$3:$U$102,7,FALSE),0)</f>
        <v>3</v>
      </c>
      <c r="K17" s="73">
        <f>IFERROR(VLOOKUP($B17,'[2]NUM3.1'!$H$3:$U$102,8,FALSE),0)</f>
        <v>4</v>
      </c>
      <c r="L17" s="73">
        <f>IFERROR(VLOOKUP($B17,'[2]NUM3.1'!$H$3:$U$102,9,FALSE),0)</f>
        <v>4</v>
      </c>
      <c r="M17" s="73">
        <f>IFERROR(VLOOKUP($B17,'[2]NUM3.1'!$H$3:$U$102,10,FALSE),0)</f>
        <v>6</v>
      </c>
      <c r="N17" s="73">
        <f>IFERROR(VLOOKUP($B17,'[2]NUM3.1'!$H$3:$U$102,11,FALSE),0)</f>
        <v>9</v>
      </c>
      <c r="O17" s="73">
        <f>IFERROR(VLOOKUP($B17,'[2]NUM3.1'!$H$3:$U$102,12,FALSE),0)</f>
        <v>10</v>
      </c>
      <c r="P17" s="73">
        <f>IFERROR(VLOOKUP($B17,'[2]NUM3.1'!$H$3:$U$102,13,FALSE),0)</f>
        <v>9</v>
      </c>
      <c r="Q17" s="12">
        <f t="shared" si="0"/>
        <v>85</v>
      </c>
      <c r="R17" s="73">
        <f>IFERROR(VLOOKUP($B17,'[2]DEN3.1'!$H$3:$U$102,2,FALSE),0)</f>
        <v>8</v>
      </c>
      <c r="S17" s="73">
        <f>IFERROR(VLOOKUP($B17,'[2]DEN3.1'!$H$3:$U$102,3,FALSE),0)</f>
        <v>5</v>
      </c>
      <c r="T17" s="73">
        <f>IFERROR(VLOOKUP($B17,'[2]DEN3.1'!$H$3:$U$102,4,FALSE),0)</f>
        <v>3</v>
      </c>
      <c r="U17" s="73">
        <f>IFERROR(VLOOKUP($B17,'[2]DEN3.1'!$H$3:$U$102,5,FALSE),0)</f>
        <v>12</v>
      </c>
      <c r="V17" s="73">
        <f>IFERROR(VLOOKUP($B17,'[2]DEN3.1'!$H$3:$U$102,6,FALSE),0)</f>
        <v>12</v>
      </c>
      <c r="W17" s="73">
        <f>IFERROR(VLOOKUP($B17,'[2]DEN3.1'!$H$3:$U$102,7,FALSE),0)</f>
        <v>3</v>
      </c>
      <c r="X17" s="73">
        <f>IFERROR(VLOOKUP($B17,'[2]DEN3.1'!$H$3:$U$102,8,FALSE),0)</f>
        <v>4</v>
      </c>
      <c r="Y17" s="73">
        <f>IFERROR(VLOOKUP($B17,'[2]DEN3.1'!$H$3:$U$102,9,FALSE),0)</f>
        <v>4</v>
      </c>
      <c r="Z17" s="73">
        <f>IFERROR(VLOOKUP($B17,'[2]DEN3.1'!$H$3:$U$102,10,FALSE),0)</f>
        <v>6</v>
      </c>
      <c r="AA17" s="73">
        <f>IFERROR(VLOOKUP($B17,'[2]NUM3.1'!$H$3:$U$102,11,FALSE),0)</f>
        <v>9</v>
      </c>
      <c r="AB17" s="73">
        <f>IFERROR(VLOOKUP($B17,'[2]NUM3.1'!$H$3:$U$102,12,FALSE),0)</f>
        <v>10</v>
      </c>
      <c r="AC17" s="73">
        <f>IFERROR(VLOOKUP($B17,'[2]NUM3.1'!$H$3:$U$102,13,FALSE),0)</f>
        <v>9</v>
      </c>
      <c r="AD17" s="12">
        <f t="shared" si="1"/>
        <v>85</v>
      </c>
    </row>
    <row r="18" spans="1:30" ht="15" thickBot="1" x14ac:dyDescent="0.25">
      <c r="A18" s="75" t="s">
        <v>52</v>
      </c>
      <c r="B18" s="137" t="s">
        <v>45</v>
      </c>
      <c r="C18" s="53"/>
      <c r="D18" s="53"/>
      <c r="E18" s="73">
        <f>IFERROR(VLOOKUP($B18,'[2]NUM3.1'!$H$3:$U$102,2,FALSE),0)</f>
        <v>0</v>
      </c>
      <c r="F18" s="73">
        <f>IFERROR(VLOOKUP($B18,'[2]NUM3.1'!$H$3:$U$102,3,FALSE),0)</f>
        <v>0</v>
      </c>
      <c r="G18" s="73">
        <f>IFERROR(VLOOKUP($B18,'[2]NUM3.1'!$H$3:$U$102,4,FALSE),0)</f>
        <v>0</v>
      </c>
      <c r="H18" s="73">
        <f>IFERROR(VLOOKUP($B18,'[2]NUM3.1'!$H$3:$U$102,5,FALSE),0)</f>
        <v>0</v>
      </c>
      <c r="I18" s="73">
        <f>IFERROR(VLOOKUP($B18,'[2]NUM3.1'!$H$3:$U$102,6,FALSE),0)</f>
        <v>0</v>
      </c>
      <c r="J18" s="73">
        <f>IFERROR(VLOOKUP($B18,'[2]NUM3.1'!$H$3:$U$102,7,FALSE),0)</f>
        <v>1</v>
      </c>
      <c r="K18" s="73">
        <f>IFERROR(VLOOKUP($B18,'[2]NUM3.1'!$H$3:$U$102,8,FALSE),0)</f>
        <v>2</v>
      </c>
      <c r="L18" s="73">
        <f>IFERROR(VLOOKUP($B18,'[2]NUM3.1'!$H$3:$U$102,9,FALSE),0)</f>
        <v>1</v>
      </c>
      <c r="M18" s="73">
        <f>IFERROR(VLOOKUP($B18,'[2]NUM3.1'!$H$3:$U$102,10,FALSE),0)</f>
        <v>0</v>
      </c>
      <c r="N18" s="73">
        <f>IFERROR(VLOOKUP($B18,'[2]NUM3.1'!$H$3:$U$102,11,FALSE),0)</f>
        <v>0</v>
      </c>
      <c r="O18" s="73">
        <f>IFERROR(VLOOKUP($B18,'[2]NUM3.1'!$H$3:$U$102,12,FALSE),0)</f>
        <v>1</v>
      </c>
      <c r="P18" s="73">
        <f>IFERROR(VLOOKUP($B18,'[2]NUM3.1'!$H$3:$U$102,13,FALSE),0)</f>
        <v>0</v>
      </c>
      <c r="Q18" s="12">
        <f t="shared" si="0"/>
        <v>5</v>
      </c>
      <c r="R18" s="73">
        <f>IFERROR(VLOOKUP($B18,'[2]DEN3.1'!$H$3:$U$102,2,FALSE),0)</f>
        <v>0</v>
      </c>
      <c r="S18" s="73">
        <f>IFERROR(VLOOKUP($B18,'[2]DEN3.1'!$H$3:$U$102,3,FALSE),0)</f>
        <v>0</v>
      </c>
      <c r="T18" s="73">
        <f>IFERROR(VLOOKUP($B18,'[2]DEN3.1'!$H$3:$U$102,4,FALSE),0)</f>
        <v>0</v>
      </c>
      <c r="U18" s="73">
        <f>IFERROR(VLOOKUP($B18,'[2]DEN3.1'!$H$3:$U$102,5,FALSE),0)</f>
        <v>0</v>
      </c>
      <c r="V18" s="73">
        <f>IFERROR(VLOOKUP($B18,'[2]DEN3.1'!$H$3:$U$102,6,FALSE),0)</f>
        <v>0</v>
      </c>
      <c r="W18" s="73">
        <f>IFERROR(VLOOKUP($B18,'[2]DEN3.1'!$H$3:$U$102,7,FALSE),0)</f>
        <v>1</v>
      </c>
      <c r="X18" s="73">
        <f>IFERROR(VLOOKUP($B18,'[2]DEN3.1'!$H$3:$U$102,8,FALSE),0)</f>
        <v>2</v>
      </c>
      <c r="Y18" s="73">
        <f>IFERROR(VLOOKUP($B18,'[2]DEN3.1'!$H$3:$U$102,9,FALSE),0)</f>
        <v>1</v>
      </c>
      <c r="Z18" s="73">
        <f>IFERROR(VLOOKUP($B18,'[2]DEN3.1'!$H$3:$U$102,10,FALSE),0)</f>
        <v>0</v>
      </c>
      <c r="AA18" s="73">
        <f>IFERROR(VLOOKUP($B18,'[2]NUM3.1'!$H$3:$U$102,11,FALSE),0)</f>
        <v>0</v>
      </c>
      <c r="AB18" s="73">
        <f>IFERROR(VLOOKUP($B18,'[2]NUM3.1'!$H$3:$U$102,12,FALSE),0)</f>
        <v>1</v>
      </c>
      <c r="AC18" s="73">
        <f>IFERROR(VLOOKUP($B18,'[2]NUM3.1'!$H$3:$U$102,13,FALSE),0)</f>
        <v>0</v>
      </c>
      <c r="AD18" s="12">
        <f t="shared" si="1"/>
        <v>5</v>
      </c>
    </row>
    <row r="19" spans="1:30" ht="15" thickBot="1" x14ac:dyDescent="0.25">
      <c r="A19" s="75" t="s">
        <v>52</v>
      </c>
      <c r="B19" s="137" t="s">
        <v>46</v>
      </c>
      <c r="C19" s="53"/>
      <c r="D19" s="53"/>
      <c r="E19" s="73">
        <f>IFERROR(VLOOKUP($B19,'[2]NUM3.1'!$H$3:$U$102,2,FALSE),0)</f>
        <v>0</v>
      </c>
      <c r="F19" s="73">
        <f>IFERROR(VLOOKUP($B19,'[2]NUM3.1'!$H$3:$U$102,3,FALSE),0)</f>
        <v>0</v>
      </c>
      <c r="G19" s="73">
        <f>IFERROR(VLOOKUP($B19,'[2]NUM3.1'!$H$3:$U$102,4,FALSE),0)</f>
        <v>0</v>
      </c>
      <c r="H19" s="73">
        <f>IFERROR(VLOOKUP($B19,'[2]NUM3.1'!$H$3:$U$102,5,FALSE),0)</f>
        <v>0</v>
      </c>
      <c r="I19" s="73">
        <f>IFERROR(VLOOKUP($B19,'[2]NUM3.1'!$H$3:$U$102,6,FALSE),0)</f>
        <v>0</v>
      </c>
      <c r="J19" s="73">
        <f>IFERROR(VLOOKUP($B19,'[2]NUM3.1'!$H$3:$U$102,7,FALSE),0)</f>
        <v>0</v>
      </c>
      <c r="K19" s="73">
        <f>IFERROR(VLOOKUP($B19,'[2]NUM3.1'!$H$3:$U$102,8,FALSE),0)</f>
        <v>0</v>
      </c>
      <c r="L19" s="73">
        <f>IFERROR(VLOOKUP($B19,'[2]NUM3.1'!$H$3:$U$102,9,FALSE),0)</f>
        <v>0</v>
      </c>
      <c r="M19" s="73">
        <f>IFERROR(VLOOKUP($B19,'[2]NUM3.1'!$H$3:$U$102,10,FALSE),0)</f>
        <v>0</v>
      </c>
      <c r="N19" s="73">
        <f>IFERROR(VLOOKUP($B19,'[2]NUM3.1'!$H$3:$U$102,11,FALSE),0)</f>
        <v>0</v>
      </c>
      <c r="O19" s="73">
        <f>IFERROR(VLOOKUP($B19,'[2]NUM3.1'!$H$3:$U$102,12,FALSE),0)</f>
        <v>0</v>
      </c>
      <c r="P19" s="73">
        <f>IFERROR(VLOOKUP($B19,'[2]NUM3.1'!$H$3:$U$102,13,FALSE),0)</f>
        <v>1</v>
      </c>
      <c r="Q19" s="12">
        <f t="shared" si="0"/>
        <v>1</v>
      </c>
      <c r="R19" s="73">
        <f>IFERROR(VLOOKUP($B19,'[2]DEN3.1'!$H$3:$U$102,2,FALSE),0)</f>
        <v>0</v>
      </c>
      <c r="S19" s="73">
        <f>IFERROR(VLOOKUP($B19,'[2]DEN3.1'!$H$3:$U$102,3,FALSE),0)</f>
        <v>0</v>
      </c>
      <c r="T19" s="73">
        <f>IFERROR(VLOOKUP($B19,'[2]DEN3.1'!$H$3:$U$102,4,FALSE),0)</f>
        <v>0</v>
      </c>
      <c r="U19" s="73">
        <f>IFERROR(VLOOKUP($B19,'[2]DEN3.1'!$H$3:$U$102,5,FALSE),0)</f>
        <v>0</v>
      </c>
      <c r="V19" s="73">
        <f>IFERROR(VLOOKUP($B19,'[2]DEN3.1'!$H$3:$U$102,6,FALSE),0)</f>
        <v>0</v>
      </c>
      <c r="W19" s="73">
        <f>IFERROR(VLOOKUP($B19,'[2]DEN3.1'!$H$3:$U$102,7,FALSE),0)</f>
        <v>0</v>
      </c>
      <c r="X19" s="73">
        <f>IFERROR(VLOOKUP($B19,'[2]DEN3.1'!$H$3:$U$102,8,FALSE),0)</f>
        <v>0</v>
      </c>
      <c r="Y19" s="73">
        <f>IFERROR(VLOOKUP($B19,'[2]DEN3.1'!$H$3:$U$102,9,FALSE),0)</f>
        <v>0</v>
      </c>
      <c r="Z19" s="73">
        <f>IFERROR(VLOOKUP($B19,'[2]DEN3.1'!$H$3:$U$102,10,FALSE),0)</f>
        <v>0</v>
      </c>
      <c r="AA19" s="73">
        <f>IFERROR(VLOOKUP($B19,'[2]NUM3.1'!$H$3:$U$102,11,FALSE),0)</f>
        <v>0</v>
      </c>
      <c r="AB19" s="73">
        <f>IFERROR(VLOOKUP($B19,'[2]NUM3.1'!$H$3:$U$102,12,FALSE),0)</f>
        <v>0</v>
      </c>
      <c r="AC19" s="73">
        <f>IFERROR(VLOOKUP($B19,'[2]NUM3.1'!$H$3:$U$102,13,FALSE),0)</f>
        <v>1</v>
      </c>
      <c r="AD19" s="12">
        <f t="shared" si="1"/>
        <v>1</v>
      </c>
    </row>
    <row r="20" spans="1:30" ht="15" thickBot="1" x14ac:dyDescent="0.25">
      <c r="A20" s="75" t="s">
        <v>52</v>
      </c>
      <c r="B20" s="137" t="s">
        <v>47</v>
      </c>
      <c r="C20" s="53"/>
      <c r="D20" s="53"/>
      <c r="E20" s="73">
        <f>IFERROR(VLOOKUP($B20,'[2]NUM3.1'!$H$3:$U$102,2,FALSE),0)</f>
        <v>0</v>
      </c>
      <c r="F20" s="73">
        <f>IFERROR(VLOOKUP($B20,'[2]NUM3.1'!$H$3:$U$102,3,FALSE),0)</f>
        <v>0</v>
      </c>
      <c r="G20" s="73">
        <f>IFERROR(VLOOKUP($B20,'[2]NUM3.1'!$H$3:$U$102,4,FALSE),0)</f>
        <v>0</v>
      </c>
      <c r="H20" s="73">
        <f>IFERROR(VLOOKUP($B20,'[2]NUM3.1'!$H$3:$U$102,5,FALSE),0)</f>
        <v>0</v>
      </c>
      <c r="I20" s="73">
        <f>IFERROR(VLOOKUP($B20,'[2]NUM3.1'!$H$3:$U$102,6,FALSE),0)</f>
        <v>0</v>
      </c>
      <c r="J20" s="73">
        <f>IFERROR(VLOOKUP($B20,'[2]NUM3.1'!$H$3:$U$102,7,FALSE),0)</f>
        <v>0</v>
      </c>
      <c r="K20" s="73">
        <f>IFERROR(VLOOKUP($B20,'[2]NUM3.1'!$H$3:$U$102,8,FALSE),0)</f>
        <v>1</v>
      </c>
      <c r="L20" s="73">
        <f>IFERROR(VLOOKUP($B20,'[2]NUM3.1'!$H$3:$U$102,9,FALSE),0)</f>
        <v>0</v>
      </c>
      <c r="M20" s="73">
        <f>IFERROR(VLOOKUP($B20,'[2]NUM3.1'!$H$3:$U$102,10,FALSE),0)</f>
        <v>0</v>
      </c>
      <c r="N20" s="73">
        <f>IFERROR(VLOOKUP($B20,'[2]NUM3.1'!$H$3:$U$102,11,FALSE),0)</f>
        <v>1</v>
      </c>
      <c r="O20" s="73">
        <f>IFERROR(VLOOKUP($B20,'[2]NUM3.1'!$H$3:$U$102,12,FALSE),0)</f>
        <v>0</v>
      </c>
      <c r="P20" s="73">
        <f>IFERROR(VLOOKUP($B20,'[2]NUM3.1'!$H$3:$U$102,13,FALSE),0)</f>
        <v>1</v>
      </c>
      <c r="Q20" s="12">
        <f t="shared" si="0"/>
        <v>3</v>
      </c>
      <c r="R20" s="73">
        <f>IFERROR(VLOOKUP($B20,'[2]DEN3.1'!$H$3:$U$102,2,FALSE),0)</f>
        <v>0</v>
      </c>
      <c r="S20" s="73">
        <f>IFERROR(VLOOKUP($B20,'[2]DEN3.1'!$H$3:$U$102,3,FALSE),0)</f>
        <v>0</v>
      </c>
      <c r="T20" s="73">
        <f>IFERROR(VLOOKUP($B20,'[2]DEN3.1'!$H$3:$U$102,4,FALSE),0)</f>
        <v>0</v>
      </c>
      <c r="U20" s="73">
        <f>IFERROR(VLOOKUP($B20,'[2]DEN3.1'!$H$3:$U$102,5,FALSE),0)</f>
        <v>0</v>
      </c>
      <c r="V20" s="73">
        <f>IFERROR(VLOOKUP($B20,'[2]DEN3.1'!$H$3:$U$102,6,FALSE),0)</f>
        <v>0</v>
      </c>
      <c r="W20" s="73">
        <f>IFERROR(VLOOKUP($B20,'[2]DEN3.1'!$H$3:$U$102,7,FALSE),0)</f>
        <v>0</v>
      </c>
      <c r="X20" s="73">
        <f>IFERROR(VLOOKUP($B20,'[2]DEN3.1'!$H$3:$U$102,8,FALSE),0)</f>
        <v>1</v>
      </c>
      <c r="Y20" s="73">
        <f>IFERROR(VLOOKUP($B20,'[2]DEN3.1'!$H$3:$U$102,9,FALSE),0)</f>
        <v>0</v>
      </c>
      <c r="Z20" s="73">
        <f>IFERROR(VLOOKUP($B20,'[2]DEN3.1'!$H$3:$U$102,10,FALSE),0)</f>
        <v>0</v>
      </c>
      <c r="AA20" s="73">
        <f>IFERROR(VLOOKUP($B20,'[2]NUM3.1'!$H$3:$U$102,11,FALSE),0)</f>
        <v>1</v>
      </c>
      <c r="AB20" s="73">
        <f>IFERROR(VLOOKUP($B20,'[2]NUM3.1'!$H$3:$U$102,12,FALSE),0)</f>
        <v>0</v>
      </c>
      <c r="AC20" s="73">
        <f>IFERROR(VLOOKUP($B20,'[2]NUM3.1'!$H$3:$U$102,13,FALSE),0)</f>
        <v>1</v>
      </c>
      <c r="AD20" s="12">
        <f t="shared" si="1"/>
        <v>3</v>
      </c>
    </row>
    <row r="21" spans="1:30" ht="15" thickBot="1" x14ac:dyDescent="0.25">
      <c r="A21" s="75" t="s">
        <v>52</v>
      </c>
      <c r="B21" s="137" t="s">
        <v>48</v>
      </c>
      <c r="C21" s="56"/>
      <c r="D21" s="53"/>
      <c r="E21" s="73">
        <f>IFERROR(VLOOKUP($B21,'[2]NUM3.1'!$H$3:$U$102,2,FALSE),0)</f>
        <v>0</v>
      </c>
      <c r="F21" s="73">
        <f>IFERROR(VLOOKUP($B21,'[2]NUM3.1'!$H$3:$U$102,3,FALSE),0)</f>
        <v>0</v>
      </c>
      <c r="G21" s="73">
        <f>IFERROR(VLOOKUP($B21,'[2]NUM3.1'!$H$3:$U$102,4,FALSE),0)</f>
        <v>0</v>
      </c>
      <c r="H21" s="73">
        <f>IFERROR(VLOOKUP($B21,'[2]NUM3.1'!$H$3:$U$102,5,FALSE),0)</f>
        <v>0</v>
      </c>
      <c r="I21" s="73">
        <f>IFERROR(VLOOKUP($B21,'[2]NUM3.1'!$H$3:$U$102,6,FALSE),0)</f>
        <v>0</v>
      </c>
      <c r="J21" s="73">
        <f>IFERROR(VLOOKUP($B21,'[2]NUM3.1'!$H$3:$U$102,7,FALSE),0)</f>
        <v>0</v>
      </c>
      <c r="K21" s="73">
        <f>IFERROR(VLOOKUP($B21,'[2]NUM3.1'!$H$3:$U$102,8,FALSE),0)</f>
        <v>0</v>
      </c>
      <c r="L21" s="73">
        <f>IFERROR(VLOOKUP($B21,'[2]NUM3.1'!$H$3:$U$102,9,FALSE),0)</f>
        <v>0</v>
      </c>
      <c r="M21" s="73">
        <f>IFERROR(VLOOKUP($B21,'[2]NUM3.1'!$H$3:$U$102,10,FALSE),0)</f>
        <v>0</v>
      </c>
      <c r="N21" s="73">
        <f>IFERROR(VLOOKUP($B21,'[2]NUM3.1'!$H$3:$U$102,11,FALSE),0)</f>
        <v>1</v>
      </c>
      <c r="O21" s="73">
        <f>IFERROR(VLOOKUP($B21,'[2]NUM3.1'!$H$3:$U$102,12,FALSE),0)</f>
        <v>0</v>
      </c>
      <c r="P21" s="73">
        <f>IFERROR(VLOOKUP($B21,'[2]NUM3.1'!$H$3:$U$102,13,FALSE),0)</f>
        <v>1</v>
      </c>
      <c r="Q21" s="12">
        <f t="shared" si="0"/>
        <v>2</v>
      </c>
      <c r="R21" s="73">
        <f>IFERROR(VLOOKUP($B21,'[2]DEN3.1'!$H$3:$U$102,2,FALSE),0)</f>
        <v>0</v>
      </c>
      <c r="S21" s="73">
        <f>IFERROR(VLOOKUP($B21,'[2]DEN3.1'!$H$3:$U$102,3,FALSE),0)</f>
        <v>0</v>
      </c>
      <c r="T21" s="73">
        <f>IFERROR(VLOOKUP($B21,'[2]DEN3.1'!$H$3:$U$102,4,FALSE),0)</f>
        <v>0</v>
      </c>
      <c r="U21" s="73">
        <f>IFERROR(VLOOKUP($B21,'[2]DEN3.1'!$H$3:$U$102,5,FALSE),0)</f>
        <v>0</v>
      </c>
      <c r="V21" s="73">
        <f>IFERROR(VLOOKUP($B21,'[2]DEN3.1'!$H$3:$U$102,6,FALSE),0)</f>
        <v>0</v>
      </c>
      <c r="W21" s="73">
        <f>IFERROR(VLOOKUP($B21,'[2]DEN3.1'!$H$3:$U$102,7,FALSE),0)</f>
        <v>0</v>
      </c>
      <c r="X21" s="73">
        <f>IFERROR(VLOOKUP($B21,'[2]DEN3.1'!$H$3:$U$102,8,FALSE),0)</f>
        <v>0</v>
      </c>
      <c r="Y21" s="73">
        <f>IFERROR(VLOOKUP($B21,'[2]DEN3.1'!$H$3:$U$102,9,FALSE),0)</f>
        <v>0</v>
      </c>
      <c r="Z21" s="73">
        <f>IFERROR(VLOOKUP($B21,'[2]DEN3.1'!$H$3:$U$102,10,FALSE),0)</f>
        <v>0</v>
      </c>
      <c r="AA21" s="73">
        <f>IFERROR(VLOOKUP($B21,'[2]NUM3.1'!$H$3:$U$102,11,FALSE),0)</f>
        <v>1</v>
      </c>
      <c r="AB21" s="73">
        <f>IFERROR(VLOOKUP($B21,'[2]NUM3.1'!$H$3:$U$102,12,FALSE),0)</f>
        <v>0</v>
      </c>
      <c r="AC21" s="73">
        <f>IFERROR(VLOOKUP($B21,'[2]NUM3.1'!$H$3:$U$102,13,FALSE),0)</f>
        <v>1</v>
      </c>
      <c r="AD21" s="12">
        <f t="shared" si="1"/>
        <v>2</v>
      </c>
    </row>
    <row r="22" spans="1:30" ht="15" thickBot="1" x14ac:dyDescent="0.25">
      <c r="A22" s="75" t="s">
        <v>52</v>
      </c>
      <c r="B22" s="137" t="s">
        <v>49</v>
      </c>
      <c r="C22" s="53"/>
      <c r="D22" s="53"/>
      <c r="E22" s="73">
        <f>IFERROR(VLOOKUP($B22,'[2]NUM3.1'!$H$3:$U$102,2,FALSE),0)</f>
        <v>0</v>
      </c>
      <c r="F22" s="73">
        <f>IFERROR(VLOOKUP($B22,'[2]NUM3.1'!$H$3:$U$102,3,FALSE),0)</f>
        <v>1</v>
      </c>
      <c r="G22" s="73">
        <f>IFERROR(VLOOKUP($B22,'[2]NUM3.1'!$H$3:$U$102,4,FALSE),0)</f>
        <v>0</v>
      </c>
      <c r="H22" s="73">
        <f>IFERROR(VLOOKUP($B22,'[2]NUM3.1'!$H$3:$U$102,5,FALSE),0)</f>
        <v>2</v>
      </c>
      <c r="I22" s="73">
        <f>IFERROR(VLOOKUP($B22,'[2]NUM3.1'!$H$3:$U$102,6,FALSE),0)</f>
        <v>2</v>
      </c>
      <c r="J22" s="73">
        <f>IFERROR(VLOOKUP($B22,'[2]NUM3.1'!$H$3:$U$102,7,FALSE),0)</f>
        <v>0</v>
      </c>
      <c r="K22" s="73">
        <f>IFERROR(VLOOKUP($B22,'[2]NUM3.1'!$H$3:$U$102,8,FALSE),0)</f>
        <v>0</v>
      </c>
      <c r="L22" s="73">
        <f>IFERROR(VLOOKUP($B22,'[2]NUM3.1'!$H$3:$U$102,9,FALSE),0)</f>
        <v>0</v>
      </c>
      <c r="M22" s="73">
        <f>IFERROR(VLOOKUP($B22,'[2]NUM3.1'!$H$3:$U$102,10,FALSE),0)</f>
        <v>0</v>
      </c>
      <c r="N22" s="73">
        <f>IFERROR(VLOOKUP($B22,'[2]NUM3.1'!$H$3:$U$102,11,FALSE),0)</f>
        <v>1</v>
      </c>
      <c r="O22" s="73">
        <f>IFERROR(VLOOKUP($B22,'[2]NUM3.1'!$H$3:$U$102,12,FALSE),0)</f>
        <v>1</v>
      </c>
      <c r="P22" s="73">
        <f>IFERROR(VLOOKUP($B22,'[2]NUM3.1'!$H$3:$U$102,13,FALSE),0)</f>
        <v>0</v>
      </c>
      <c r="Q22" s="12">
        <f t="shared" si="0"/>
        <v>7</v>
      </c>
      <c r="R22" s="73">
        <f>IFERROR(VLOOKUP($B22,'[2]DEN3.1'!$H$3:$U$102,2,FALSE),0)</f>
        <v>0</v>
      </c>
      <c r="S22" s="73">
        <f>IFERROR(VLOOKUP($B22,'[2]DEN3.1'!$H$3:$U$102,3,FALSE),0)</f>
        <v>1</v>
      </c>
      <c r="T22" s="73">
        <f>IFERROR(VLOOKUP($B22,'[2]DEN3.1'!$H$3:$U$102,4,FALSE),0)</f>
        <v>0</v>
      </c>
      <c r="U22" s="73">
        <f>IFERROR(VLOOKUP($B22,'[2]DEN3.1'!$H$3:$U$102,5,FALSE),0)</f>
        <v>2</v>
      </c>
      <c r="V22" s="73">
        <f>IFERROR(VLOOKUP($B22,'[2]DEN3.1'!$H$3:$U$102,6,FALSE),0)</f>
        <v>2</v>
      </c>
      <c r="W22" s="73">
        <f>IFERROR(VLOOKUP($B22,'[2]DEN3.1'!$H$3:$U$102,7,FALSE),0)</f>
        <v>0</v>
      </c>
      <c r="X22" s="73">
        <f>IFERROR(VLOOKUP($B22,'[2]DEN3.1'!$H$3:$U$102,8,FALSE),0)</f>
        <v>0</v>
      </c>
      <c r="Y22" s="73">
        <f>IFERROR(VLOOKUP($B22,'[2]DEN3.1'!$H$3:$U$102,9,FALSE),0)</f>
        <v>0</v>
      </c>
      <c r="Z22" s="73">
        <f>IFERROR(VLOOKUP($B22,'[2]DEN3.1'!$H$3:$U$102,10,FALSE),0)</f>
        <v>0</v>
      </c>
      <c r="AA22" s="73">
        <f>IFERROR(VLOOKUP($B22,'[2]NUM3.1'!$H$3:$U$102,11,FALSE),0)</f>
        <v>1</v>
      </c>
      <c r="AB22" s="73">
        <f>IFERROR(VLOOKUP($B22,'[2]NUM3.1'!$H$3:$U$102,12,FALSE),0)</f>
        <v>1</v>
      </c>
      <c r="AC22" s="73">
        <f>IFERROR(VLOOKUP($B22,'[2]NUM3.1'!$H$3:$U$102,13,FALSE),0)</f>
        <v>0</v>
      </c>
      <c r="AD22" s="12">
        <f t="shared" si="1"/>
        <v>7</v>
      </c>
    </row>
    <row r="23" spans="1:30" ht="15" thickBot="1" x14ac:dyDescent="0.25">
      <c r="A23" s="75" t="s">
        <v>52</v>
      </c>
      <c r="B23" s="137" t="s">
        <v>50</v>
      </c>
      <c r="C23" s="53"/>
      <c r="D23" s="53"/>
      <c r="E23" s="73">
        <f>IFERROR(VLOOKUP($B23,'[2]NUM3.1'!$H$3:$U$102,2,FALSE),0)</f>
        <v>0</v>
      </c>
      <c r="F23" s="73">
        <f>IFERROR(VLOOKUP($B23,'[2]NUM3.1'!$H$3:$U$102,3,FALSE),0)</f>
        <v>0</v>
      </c>
      <c r="G23" s="73">
        <f>IFERROR(VLOOKUP($B23,'[2]NUM3.1'!$H$3:$U$102,4,FALSE),0)</f>
        <v>0</v>
      </c>
      <c r="H23" s="73">
        <f>IFERROR(VLOOKUP($B23,'[2]NUM3.1'!$H$3:$U$102,5,FALSE),0)</f>
        <v>0</v>
      </c>
      <c r="I23" s="73">
        <f>IFERROR(VLOOKUP($B23,'[2]NUM3.1'!$H$3:$U$102,6,FALSE),0)</f>
        <v>0</v>
      </c>
      <c r="J23" s="73">
        <f>IFERROR(VLOOKUP($B23,'[2]NUM3.1'!$H$3:$U$102,7,FALSE),0)</f>
        <v>1</v>
      </c>
      <c r="K23" s="73">
        <f>IFERROR(VLOOKUP($B23,'[2]NUM3.1'!$H$3:$U$102,8,FALSE),0)</f>
        <v>1</v>
      </c>
      <c r="L23" s="73">
        <f>IFERROR(VLOOKUP($B23,'[2]NUM3.1'!$H$3:$U$102,9,FALSE),0)</f>
        <v>0</v>
      </c>
      <c r="M23" s="73">
        <f>IFERROR(VLOOKUP($B23,'[2]NUM3.1'!$H$3:$U$102,10,FALSE),0)</f>
        <v>0</v>
      </c>
      <c r="N23" s="73">
        <f>IFERROR(VLOOKUP($B23,'[2]NUM3.1'!$H$3:$U$102,11,FALSE),0)</f>
        <v>0</v>
      </c>
      <c r="O23" s="73">
        <f>IFERROR(VLOOKUP($B23,'[2]NUM3.1'!$H$3:$U$102,12,FALSE),0)</f>
        <v>0</v>
      </c>
      <c r="P23" s="73">
        <f>IFERROR(VLOOKUP($B23,'[2]NUM3.1'!$H$3:$U$102,13,FALSE),0)</f>
        <v>0</v>
      </c>
      <c r="Q23" s="12">
        <f t="shared" si="0"/>
        <v>2</v>
      </c>
      <c r="R23" s="73">
        <f>IFERROR(VLOOKUP($B23,'[2]DEN3.1'!$H$3:$U$102,2,FALSE),0)</f>
        <v>0</v>
      </c>
      <c r="S23" s="73">
        <f>IFERROR(VLOOKUP($B23,'[2]DEN3.1'!$H$3:$U$102,3,FALSE),0)</f>
        <v>0</v>
      </c>
      <c r="T23" s="73">
        <f>IFERROR(VLOOKUP($B23,'[2]DEN3.1'!$H$3:$U$102,4,FALSE),0)</f>
        <v>0</v>
      </c>
      <c r="U23" s="73">
        <f>IFERROR(VLOOKUP($B23,'[2]DEN3.1'!$H$3:$U$102,5,FALSE),0)</f>
        <v>0</v>
      </c>
      <c r="V23" s="73">
        <f>IFERROR(VLOOKUP($B23,'[2]DEN3.1'!$H$3:$U$102,6,FALSE),0)</f>
        <v>0</v>
      </c>
      <c r="W23" s="73">
        <f>IFERROR(VLOOKUP($B23,'[2]DEN3.1'!$H$3:$U$102,7,FALSE),0)</f>
        <v>1</v>
      </c>
      <c r="X23" s="73">
        <f>IFERROR(VLOOKUP($B23,'[2]DEN3.1'!$H$3:$U$102,8,FALSE),0)</f>
        <v>1</v>
      </c>
      <c r="Y23" s="73">
        <f>IFERROR(VLOOKUP($B23,'[2]DEN3.1'!$H$3:$U$102,9,FALSE),0)</f>
        <v>0</v>
      </c>
      <c r="Z23" s="73">
        <f>IFERROR(VLOOKUP($B23,'[2]DEN3.1'!$H$3:$U$102,10,FALSE),0)</f>
        <v>0</v>
      </c>
      <c r="AA23" s="73">
        <f>IFERROR(VLOOKUP($B23,'[2]NUM3.1'!$H$3:$U$102,11,FALSE),0)</f>
        <v>0</v>
      </c>
      <c r="AB23" s="73">
        <f>IFERROR(VLOOKUP($B23,'[2]NUM3.1'!$H$3:$U$102,12,FALSE),0)</f>
        <v>0</v>
      </c>
      <c r="AC23" s="73">
        <f>IFERROR(VLOOKUP($B23,'[2]NUM3.1'!$H$3:$U$102,13,FALSE),0)</f>
        <v>0</v>
      </c>
      <c r="AD23" s="12">
        <f t="shared" si="1"/>
        <v>2</v>
      </c>
    </row>
    <row r="24" spans="1:30" ht="15" thickBot="1" x14ac:dyDescent="0.25">
      <c r="A24" s="75" t="s">
        <v>52</v>
      </c>
      <c r="B24" s="137" t="s">
        <v>51</v>
      </c>
      <c r="C24" s="53"/>
      <c r="D24" s="53"/>
      <c r="E24" s="73">
        <f>IFERROR(VLOOKUP($B24,'[2]NUM3.1'!$H$3:$U$102,2,FALSE),0)</f>
        <v>1</v>
      </c>
      <c r="F24" s="73">
        <f>IFERROR(VLOOKUP($B24,'[2]NUM3.1'!$H$3:$U$102,3,FALSE),0)</f>
        <v>0</v>
      </c>
      <c r="G24" s="73">
        <f>IFERROR(VLOOKUP($B24,'[2]NUM3.1'!$H$3:$U$102,4,FALSE),0)</f>
        <v>0</v>
      </c>
      <c r="H24" s="73">
        <f>IFERROR(VLOOKUP($B24,'[2]NUM3.1'!$H$3:$U$102,5,FALSE),0)</f>
        <v>0</v>
      </c>
      <c r="I24" s="73">
        <f>IFERROR(VLOOKUP($B24,'[2]NUM3.1'!$H$3:$U$102,6,FALSE),0)</f>
        <v>0</v>
      </c>
      <c r="J24" s="73">
        <f>IFERROR(VLOOKUP($B24,'[2]NUM3.1'!$H$3:$U$102,7,FALSE),0)</f>
        <v>0</v>
      </c>
      <c r="K24" s="73">
        <f>IFERROR(VLOOKUP($B24,'[2]NUM3.1'!$H$3:$U$102,8,FALSE),0)</f>
        <v>0</v>
      </c>
      <c r="L24" s="73">
        <f>IFERROR(VLOOKUP($B24,'[2]NUM3.1'!$H$3:$U$102,9,FALSE),0)</f>
        <v>0</v>
      </c>
      <c r="M24" s="73">
        <f>IFERROR(VLOOKUP($B24,'[2]NUM3.1'!$H$3:$U$102,10,FALSE),0)</f>
        <v>0</v>
      </c>
      <c r="N24" s="73">
        <f>IFERROR(VLOOKUP($B24,'[2]NUM3.1'!$H$3:$U$102,11,FALSE),0)</f>
        <v>0</v>
      </c>
      <c r="O24" s="73">
        <f>IFERROR(VLOOKUP($B24,'[2]NUM3.1'!$H$3:$U$102,12,FALSE),0)</f>
        <v>0</v>
      </c>
      <c r="P24" s="73">
        <f>IFERROR(VLOOKUP($B24,'[2]NUM3.1'!$H$3:$U$102,13,FALSE),0)</f>
        <v>0</v>
      </c>
      <c r="Q24" s="12">
        <f t="shared" si="0"/>
        <v>1</v>
      </c>
      <c r="R24" s="73">
        <f>IFERROR(VLOOKUP($B24,'[2]DEN3.1'!$H$3:$U$102,2,FALSE),0)</f>
        <v>1</v>
      </c>
      <c r="S24" s="73">
        <f>IFERROR(VLOOKUP($B24,'[2]DEN3.1'!$H$3:$U$102,3,FALSE),0)</f>
        <v>0</v>
      </c>
      <c r="T24" s="73">
        <f>IFERROR(VLOOKUP($B24,'[2]DEN3.1'!$H$3:$U$102,4,FALSE),0)</f>
        <v>0</v>
      </c>
      <c r="U24" s="73">
        <f>IFERROR(VLOOKUP($B24,'[2]DEN3.1'!$H$3:$U$102,5,FALSE),0)</f>
        <v>0</v>
      </c>
      <c r="V24" s="73">
        <f>IFERROR(VLOOKUP($B24,'[2]DEN3.1'!$H$3:$U$102,6,FALSE),0)</f>
        <v>0</v>
      </c>
      <c r="W24" s="73">
        <f>IFERROR(VLOOKUP($B24,'[2]DEN3.1'!$H$3:$U$102,7,FALSE),0)</f>
        <v>0</v>
      </c>
      <c r="X24" s="73">
        <f>IFERROR(VLOOKUP($B24,'[2]DEN3.1'!$H$3:$U$102,8,FALSE),0)</f>
        <v>0</v>
      </c>
      <c r="Y24" s="73">
        <f>IFERROR(VLOOKUP($B24,'[2]DEN3.1'!$H$3:$U$102,9,FALSE),0)</f>
        <v>0</v>
      </c>
      <c r="Z24" s="73">
        <f>IFERROR(VLOOKUP($B24,'[2]DEN3.1'!$H$3:$U$102,10,FALSE),0)</f>
        <v>0</v>
      </c>
      <c r="AA24" s="73">
        <f>IFERROR(VLOOKUP($B24,'[2]NUM3.1'!$H$3:$U$102,11,FALSE),0)</f>
        <v>0</v>
      </c>
      <c r="AB24" s="73">
        <f>IFERROR(VLOOKUP($B24,'[2]NUM3.1'!$H$3:$U$102,12,FALSE),0)</f>
        <v>0</v>
      </c>
      <c r="AC24" s="73">
        <f>IFERROR(VLOOKUP($B24,'[2]NUM3.1'!$H$3:$U$102,13,FALSE),0)</f>
        <v>0</v>
      </c>
      <c r="AD24" s="12">
        <f>SUM(R24:AC24)</f>
        <v>1</v>
      </c>
    </row>
    <row r="25" spans="1:30" ht="15" thickBot="1" x14ac:dyDescent="0.25">
      <c r="A25" s="72" t="s">
        <v>52</v>
      </c>
      <c r="B25" s="137" t="s">
        <v>396</v>
      </c>
      <c r="C25" s="53"/>
      <c r="D25" s="53"/>
      <c r="E25" s="73">
        <f>IFERROR(VLOOKUP($B25,'[2]NUM3.1'!$H$3:$U$102,2,FALSE),0)</f>
        <v>0</v>
      </c>
      <c r="F25" s="73">
        <f>IFERROR(VLOOKUP($B25,'[2]NUM3.1'!$H$3:$U$102,3,FALSE),0)</f>
        <v>0</v>
      </c>
      <c r="G25" s="73">
        <f>IFERROR(VLOOKUP($B25,'[2]NUM3.1'!$H$3:$U$102,4,FALSE),0)</f>
        <v>0</v>
      </c>
      <c r="H25" s="73">
        <f>IFERROR(VLOOKUP($B25,'[2]NUM3.1'!$H$3:$U$102,5,FALSE),0)</f>
        <v>0</v>
      </c>
      <c r="I25" s="73">
        <f>IFERROR(VLOOKUP($B25,'[2]NUM3.1'!$H$3:$U$102,6,FALSE),0)</f>
        <v>0</v>
      </c>
      <c r="J25" s="73">
        <f>IFERROR(VLOOKUP($B25,'[2]NUM3.1'!$H$3:$U$102,7,FALSE),0)</f>
        <v>0</v>
      </c>
      <c r="K25" s="73">
        <f>IFERROR(VLOOKUP($B25,'[2]NUM3.1'!$H$3:$U$102,8,FALSE),0)</f>
        <v>0</v>
      </c>
      <c r="L25" s="73">
        <f>IFERROR(VLOOKUP($B25,'[2]NUM3.1'!$H$3:$U$102,9,FALSE),0)</f>
        <v>0</v>
      </c>
      <c r="M25" s="73">
        <f>IFERROR(VLOOKUP($B25,'[2]NUM3.1'!$H$3:$U$102,10,FALSE),0)</f>
        <v>0</v>
      </c>
      <c r="N25" s="73">
        <f>IFERROR(VLOOKUP($B25,'[2]NUM3.1'!$H$3:$U$102,11,FALSE),0)</f>
        <v>0</v>
      </c>
      <c r="O25" s="73">
        <f>IFERROR(VLOOKUP($B25,'[2]NUM3.1'!$H$3:$U$102,12,FALSE),0)</f>
        <v>0</v>
      </c>
      <c r="P25" s="73">
        <f>IFERROR(VLOOKUP($B25,'[2]NUM3.1'!$H$3:$U$102,13,FALSE),0)</f>
        <v>0</v>
      </c>
      <c r="Q25" s="12">
        <f t="shared" ref="Q25" si="2">SUM(E25:P25)</f>
        <v>0</v>
      </c>
      <c r="R25" s="73">
        <f>IFERROR(VLOOKUP($B25,'[2]DEN3.1'!$H$3:$U$102,2,FALSE),0)</f>
        <v>0</v>
      </c>
      <c r="S25" s="73">
        <f>IFERROR(VLOOKUP($B25,'[2]DEN3.1'!$H$3:$U$102,3,FALSE),0)</f>
        <v>0</v>
      </c>
      <c r="T25" s="73">
        <f>IFERROR(VLOOKUP($B25,'[2]DEN3.1'!$H$3:$U$102,4,FALSE),0)</f>
        <v>0</v>
      </c>
      <c r="U25" s="73">
        <f>IFERROR(VLOOKUP($B25,'[2]DEN3.1'!$H$3:$U$102,5,FALSE),0)</f>
        <v>0</v>
      </c>
      <c r="V25" s="73">
        <f>IFERROR(VLOOKUP($B25,'[2]DEN3.1'!$H$3:$U$102,6,FALSE),0)</f>
        <v>0</v>
      </c>
      <c r="W25" s="73">
        <f>IFERROR(VLOOKUP($B25,'[2]DEN3.1'!$H$3:$U$102,7,FALSE),0)</f>
        <v>0</v>
      </c>
      <c r="X25" s="73">
        <f>IFERROR(VLOOKUP($B25,'[2]DEN3.1'!$H$3:$U$102,8,FALSE),0)</f>
        <v>0</v>
      </c>
      <c r="Y25" s="73">
        <f>IFERROR(VLOOKUP($B25,'[2]DEN3.1'!$H$3:$U$102,9,FALSE),0)</f>
        <v>0</v>
      </c>
      <c r="Z25" s="73">
        <f>IFERROR(VLOOKUP($B25,'[2]DEN3.1'!$H$3:$U$102,10,FALSE),0)</f>
        <v>0</v>
      </c>
      <c r="AA25" s="73">
        <f>IFERROR(VLOOKUP($B25,'[2]NUM3.1'!$H$3:$U$102,11,FALSE),0)</f>
        <v>0</v>
      </c>
      <c r="AB25" s="73">
        <f>IFERROR(VLOOKUP($B25,'[2]NUM3.1'!$H$3:$U$102,12,FALSE),0)</f>
        <v>0</v>
      </c>
      <c r="AC25" s="73">
        <f>IFERROR(VLOOKUP($B25,'[2]NUM3.1'!$H$3:$U$102,13,FALSE),0)</f>
        <v>0</v>
      </c>
      <c r="AD25" s="12">
        <f>SUM(R25:AC25)</f>
        <v>0</v>
      </c>
    </row>
    <row r="26" spans="1:30" ht="15" thickBot="1" x14ac:dyDescent="0.25">
      <c r="A26" s="307" t="s">
        <v>174</v>
      </c>
      <c r="B26" s="308"/>
      <c r="C26" s="222">
        <f>+D26/Metas!H10</f>
        <v>1.0201429499675114</v>
      </c>
      <c r="D26" s="14">
        <f>+Q26/AD26</f>
        <v>1</v>
      </c>
      <c r="E26" s="65">
        <f>SUM(E12:E25)</f>
        <v>57</v>
      </c>
      <c r="F26" s="65">
        <f t="shared" ref="F26:P26" si="3">SUM(F12:F25)</f>
        <v>50</v>
      </c>
      <c r="G26" s="65">
        <f t="shared" si="3"/>
        <v>73</v>
      </c>
      <c r="H26" s="65">
        <f t="shared" si="3"/>
        <v>52</v>
      </c>
      <c r="I26" s="65">
        <f t="shared" si="3"/>
        <v>48</v>
      </c>
      <c r="J26" s="65">
        <f t="shared" si="3"/>
        <v>84</v>
      </c>
      <c r="K26" s="65">
        <f t="shared" si="3"/>
        <v>78</v>
      </c>
      <c r="L26" s="65">
        <f t="shared" si="3"/>
        <v>49</v>
      </c>
      <c r="M26" s="65">
        <f t="shared" si="3"/>
        <v>53</v>
      </c>
      <c r="N26" s="65">
        <f t="shared" si="3"/>
        <v>61</v>
      </c>
      <c r="O26" s="65">
        <f t="shared" si="3"/>
        <v>54</v>
      </c>
      <c r="P26" s="65">
        <f t="shared" si="3"/>
        <v>75</v>
      </c>
      <c r="Q26" s="9">
        <f>SUM(Q12:Q25)</f>
        <v>734</v>
      </c>
      <c r="R26" s="65">
        <f>SUM(R12:R25)</f>
        <v>57</v>
      </c>
      <c r="S26" s="65">
        <f t="shared" ref="S26:AD26" si="4">SUM(S12:S25)</f>
        <v>50</v>
      </c>
      <c r="T26" s="65">
        <f t="shared" si="4"/>
        <v>73</v>
      </c>
      <c r="U26" s="65">
        <f t="shared" si="4"/>
        <v>52</v>
      </c>
      <c r="V26" s="65">
        <f t="shared" si="4"/>
        <v>48</v>
      </c>
      <c r="W26" s="65">
        <f t="shared" si="4"/>
        <v>84</v>
      </c>
      <c r="X26" s="65">
        <f t="shared" si="4"/>
        <v>78</v>
      </c>
      <c r="Y26" s="65">
        <f t="shared" si="4"/>
        <v>49</v>
      </c>
      <c r="Z26" s="65">
        <f t="shared" si="4"/>
        <v>53</v>
      </c>
      <c r="AA26" s="65">
        <f t="shared" si="4"/>
        <v>61</v>
      </c>
      <c r="AB26" s="65">
        <f t="shared" si="4"/>
        <v>54</v>
      </c>
      <c r="AC26" s="65">
        <f t="shared" si="4"/>
        <v>75</v>
      </c>
      <c r="AD26" s="65">
        <f t="shared" si="4"/>
        <v>734</v>
      </c>
    </row>
    <row r="27" spans="1:30" ht="15" thickBot="1" x14ac:dyDescent="0.25">
      <c r="A27" s="75" t="s">
        <v>53</v>
      </c>
      <c r="B27" s="137" t="s">
        <v>54</v>
      </c>
      <c r="C27" s="53"/>
      <c r="D27" s="53"/>
      <c r="E27" s="73">
        <f>IFERROR(VLOOKUP($B27,'[2]NUM3.1'!$H$3:$U$102,2,FALSE),0)</f>
        <v>7</v>
      </c>
      <c r="F27" s="73">
        <f>IFERROR(VLOOKUP($B27,'[2]NUM3.1'!$H$3:$U$102,3,FALSE),0)</f>
        <v>5</v>
      </c>
      <c r="G27" s="73">
        <f>IFERROR(VLOOKUP($B27,'[2]NUM3.1'!$H$3:$U$102,4,FALSE),0)</f>
        <v>15</v>
      </c>
      <c r="H27" s="73">
        <f>IFERROR(VLOOKUP($B27,'[2]NUM3.1'!$H$3:$U$102,5,FALSE),0)</f>
        <v>21</v>
      </c>
      <c r="I27" s="73">
        <f>IFERROR(VLOOKUP($B27,'[2]NUM3.1'!$H$3:$U$102,6,FALSE),0)</f>
        <v>0</v>
      </c>
      <c r="J27" s="73">
        <f>IFERROR(VLOOKUP($B27,'[2]NUM3.1'!$H$3:$U$102,7,FALSE),0)</f>
        <v>7</v>
      </c>
      <c r="K27" s="73">
        <f>IFERROR(VLOOKUP($B27,'[2]NUM3.1'!$H$3:$U$102,8,FALSE),0)</f>
        <v>10</v>
      </c>
      <c r="L27" s="73">
        <f>IFERROR(VLOOKUP($B27,'[2]NUM3.1'!$H$3:$U$102,9,FALSE),0)</f>
        <v>15</v>
      </c>
      <c r="M27" s="73">
        <f>IFERROR(VLOOKUP($B27,'[2]NUM3.1'!$H$3:$U$102,10,FALSE),0)</f>
        <v>12</v>
      </c>
      <c r="N27" s="73">
        <f>IFERROR(VLOOKUP($B27,'[2]NUM3.1'!$H$3:$U$102,11,FALSE),0)</f>
        <v>11</v>
      </c>
      <c r="O27" s="73">
        <f>IFERROR(VLOOKUP($B27,'[2]NUM3.1'!$H$3:$U$102,12,FALSE),0)</f>
        <v>5</v>
      </c>
      <c r="P27" s="73">
        <f>IFERROR(VLOOKUP($B27,'[2]NUM3.1'!$H$3:$U$102,13,FALSE),0)</f>
        <v>0</v>
      </c>
      <c r="Q27" s="12">
        <f t="shared" si="0"/>
        <v>108</v>
      </c>
      <c r="R27" s="73">
        <f>IFERROR(VLOOKUP($B27,'[2]DEN3.1'!$H$3:$U$102,2,FALSE),0)</f>
        <v>7</v>
      </c>
      <c r="S27" s="73">
        <f>IFERROR(VLOOKUP($B27,'[2]DEN3.1'!$H$3:$U$102,3,FALSE),0)</f>
        <v>5</v>
      </c>
      <c r="T27" s="73">
        <f>IFERROR(VLOOKUP($B27,'[2]DEN3.1'!$H$3:$U$102,4,FALSE),0)</f>
        <v>15</v>
      </c>
      <c r="U27" s="73">
        <f>IFERROR(VLOOKUP($B27,'[2]DEN3.1'!$H$3:$U$102,5,FALSE),0)</f>
        <v>21</v>
      </c>
      <c r="V27" s="73">
        <f>IFERROR(VLOOKUP($B27,'[2]DEN3.1'!$H$3:$U$102,6,FALSE),0)</f>
        <v>0</v>
      </c>
      <c r="W27" s="73">
        <f>IFERROR(VLOOKUP($B27,'[2]DEN3.1'!$H$3:$U$102,7,FALSE),0)</f>
        <v>7</v>
      </c>
      <c r="X27" s="73">
        <f>IFERROR(VLOOKUP($B27,'[2]DEN3.1'!$H$3:$U$102,8,FALSE),0)</f>
        <v>10</v>
      </c>
      <c r="Y27" s="73">
        <f>IFERROR(VLOOKUP($B27,'[2]DEN3.1'!$H$3:$U$102,9,FALSE),0)</f>
        <v>15</v>
      </c>
      <c r="Z27" s="73">
        <f>IFERROR(VLOOKUP($B27,'[2]DEN3.1'!$H$3:$U$102,10,FALSE),0)</f>
        <v>12</v>
      </c>
      <c r="AA27" s="73">
        <f>IFERROR(VLOOKUP($B27,'[2]NUM3.1'!$H$3:$U$102,11,FALSE),0)</f>
        <v>11</v>
      </c>
      <c r="AB27" s="73">
        <f>IFERROR(VLOOKUP($B27,'[2]NUM3.1'!$H$3:$U$102,12,FALSE),0)</f>
        <v>5</v>
      </c>
      <c r="AC27" s="73">
        <f>IFERROR(VLOOKUP($B27,'[2]NUM3.1'!$H$3:$U$102,13,FALSE),0)</f>
        <v>0</v>
      </c>
      <c r="AD27" s="12">
        <f t="shared" si="1"/>
        <v>108</v>
      </c>
    </row>
    <row r="28" spans="1:30" ht="15" thickBot="1" x14ac:dyDescent="0.25">
      <c r="A28" s="75" t="s">
        <v>53</v>
      </c>
      <c r="B28" s="137" t="s">
        <v>55</v>
      </c>
      <c r="C28" s="53"/>
      <c r="D28" s="53"/>
      <c r="E28" s="73">
        <f>IFERROR(VLOOKUP($B28,'[2]NUM3.1'!$H$3:$U$102,2,FALSE),0)</f>
        <v>11</v>
      </c>
      <c r="F28" s="73">
        <f>IFERROR(VLOOKUP($B28,'[2]NUM3.1'!$H$3:$U$102,3,FALSE),0)</f>
        <v>5</v>
      </c>
      <c r="G28" s="73">
        <f>IFERROR(VLOOKUP($B28,'[2]NUM3.1'!$H$3:$U$102,4,FALSE),0)</f>
        <v>11</v>
      </c>
      <c r="H28" s="73">
        <f>IFERROR(VLOOKUP($B28,'[2]NUM3.1'!$H$3:$U$102,5,FALSE),0)</f>
        <v>10</v>
      </c>
      <c r="I28" s="73">
        <f>IFERROR(VLOOKUP($B28,'[2]NUM3.1'!$H$3:$U$102,6,FALSE),0)</f>
        <v>17</v>
      </c>
      <c r="J28" s="73">
        <f>IFERROR(VLOOKUP($B28,'[2]NUM3.1'!$H$3:$U$102,7,FALSE),0)</f>
        <v>10</v>
      </c>
      <c r="K28" s="73">
        <f>IFERROR(VLOOKUP($B28,'[2]NUM3.1'!$H$3:$U$102,8,FALSE),0)</f>
        <v>13</v>
      </c>
      <c r="L28" s="73">
        <f>IFERROR(VLOOKUP($B28,'[2]NUM3.1'!$H$3:$U$102,9,FALSE),0)</f>
        <v>11</v>
      </c>
      <c r="M28" s="73">
        <f>IFERROR(VLOOKUP($B28,'[2]NUM3.1'!$H$3:$U$102,10,FALSE),0)</f>
        <v>10</v>
      </c>
      <c r="N28" s="73">
        <f>IFERROR(VLOOKUP($B28,'[2]NUM3.1'!$H$3:$U$102,11,FALSE),0)</f>
        <v>8</v>
      </c>
      <c r="O28" s="73">
        <f>IFERROR(VLOOKUP($B28,'[2]NUM3.1'!$H$3:$U$102,12,FALSE),0)</f>
        <v>8</v>
      </c>
      <c r="P28" s="73">
        <f>IFERROR(VLOOKUP($B28,'[2]NUM3.1'!$H$3:$U$102,13,FALSE),0)</f>
        <v>19</v>
      </c>
      <c r="Q28" s="12">
        <f t="shared" si="0"/>
        <v>133</v>
      </c>
      <c r="R28" s="73">
        <f>IFERROR(VLOOKUP($B28,'[2]DEN3.1'!$H$3:$U$102,2,FALSE),0)</f>
        <v>11</v>
      </c>
      <c r="S28" s="73">
        <f>IFERROR(VLOOKUP($B28,'[2]DEN3.1'!$H$3:$U$102,3,FALSE),0)</f>
        <v>5</v>
      </c>
      <c r="T28" s="73">
        <f>IFERROR(VLOOKUP($B28,'[2]DEN3.1'!$H$3:$U$102,4,FALSE),0)</f>
        <v>11</v>
      </c>
      <c r="U28" s="73">
        <f>IFERROR(VLOOKUP($B28,'[2]DEN3.1'!$H$3:$U$102,5,FALSE),0)</f>
        <v>10</v>
      </c>
      <c r="V28" s="73">
        <f>IFERROR(VLOOKUP($B28,'[2]DEN3.1'!$H$3:$U$102,6,FALSE),0)</f>
        <v>17</v>
      </c>
      <c r="W28" s="73">
        <f>IFERROR(VLOOKUP($B28,'[2]DEN3.1'!$H$3:$U$102,7,FALSE),0)</f>
        <v>10</v>
      </c>
      <c r="X28" s="73">
        <f>IFERROR(VLOOKUP($B28,'[2]DEN3.1'!$H$3:$U$102,8,FALSE),0)</f>
        <v>13</v>
      </c>
      <c r="Y28" s="73">
        <f>IFERROR(VLOOKUP($B28,'[2]DEN3.1'!$H$3:$U$102,9,FALSE),0)</f>
        <v>11</v>
      </c>
      <c r="Z28" s="73">
        <f>IFERROR(VLOOKUP($B28,'[2]DEN3.1'!$H$3:$U$102,10,FALSE),0)</f>
        <v>10</v>
      </c>
      <c r="AA28" s="73">
        <f>IFERROR(VLOOKUP($B28,'[2]NUM3.1'!$H$3:$U$102,11,FALSE),0)</f>
        <v>8</v>
      </c>
      <c r="AB28" s="73">
        <f>IFERROR(VLOOKUP($B28,'[2]NUM3.1'!$H$3:$U$102,12,FALSE),0)</f>
        <v>8</v>
      </c>
      <c r="AC28" s="73">
        <f>IFERROR(VLOOKUP($B28,'[2]NUM3.1'!$H$3:$U$102,13,FALSE),0)</f>
        <v>19</v>
      </c>
      <c r="AD28" s="12">
        <f t="shared" si="1"/>
        <v>133</v>
      </c>
    </row>
    <row r="29" spans="1:30" ht="15" thickBot="1" x14ac:dyDescent="0.25">
      <c r="A29" s="75" t="s">
        <v>53</v>
      </c>
      <c r="B29" s="137" t="s">
        <v>56</v>
      </c>
      <c r="C29" s="53"/>
      <c r="D29" s="53"/>
      <c r="E29" s="73">
        <f>IFERROR(VLOOKUP($B29,'[2]NUM3.1'!$H$3:$U$102,2,FALSE),0)</f>
        <v>1</v>
      </c>
      <c r="F29" s="73">
        <f>IFERROR(VLOOKUP($B29,'[2]NUM3.1'!$H$3:$U$102,3,FALSE),0)</f>
        <v>3</v>
      </c>
      <c r="G29" s="73">
        <f>IFERROR(VLOOKUP($B29,'[2]NUM3.1'!$H$3:$U$102,4,FALSE),0)</f>
        <v>9</v>
      </c>
      <c r="H29" s="73">
        <f>IFERROR(VLOOKUP($B29,'[2]NUM3.1'!$H$3:$U$102,5,FALSE),0)</f>
        <v>3</v>
      </c>
      <c r="I29" s="73">
        <f>IFERROR(VLOOKUP($B29,'[2]NUM3.1'!$H$3:$U$102,6,FALSE),0)</f>
        <v>12</v>
      </c>
      <c r="J29" s="73">
        <f>IFERROR(VLOOKUP($B29,'[2]NUM3.1'!$H$3:$U$102,7,FALSE),0)</f>
        <v>4</v>
      </c>
      <c r="K29" s="73">
        <f>IFERROR(VLOOKUP($B29,'[2]NUM3.1'!$H$3:$U$102,8,FALSE),0)</f>
        <v>3</v>
      </c>
      <c r="L29" s="73">
        <f>IFERROR(VLOOKUP($B29,'[2]NUM3.1'!$H$3:$U$102,9,FALSE),0)</f>
        <v>7</v>
      </c>
      <c r="M29" s="73">
        <f>IFERROR(VLOOKUP($B29,'[2]NUM3.1'!$H$3:$U$102,10,FALSE),0)</f>
        <v>6</v>
      </c>
      <c r="N29" s="73">
        <f>IFERROR(VLOOKUP($B29,'[2]NUM3.1'!$H$3:$U$102,11,FALSE),0)</f>
        <v>4</v>
      </c>
      <c r="O29" s="73">
        <f>IFERROR(VLOOKUP($B29,'[2]NUM3.1'!$H$3:$U$102,12,FALSE),0)</f>
        <v>1</v>
      </c>
      <c r="P29" s="73">
        <f>IFERROR(VLOOKUP($B29,'[2]NUM3.1'!$H$3:$U$102,13,FALSE),0)</f>
        <v>9</v>
      </c>
      <c r="Q29" s="12">
        <f t="shared" si="0"/>
        <v>62</v>
      </c>
      <c r="R29" s="73">
        <f>IFERROR(VLOOKUP($B29,'[2]DEN3.1'!$H$3:$U$102,2,FALSE),0)</f>
        <v>1</v>
      </c>
      <c r="S29" s="73">
        <f>IFERROR(VLOOKUP($B29,'[2]DEN3.1'!$H$3:$U$102,3,FALSE),0)</f>
        <v>3</v>
      </c>
      <c r="T29" s="73">
        <f>IFERROR(VLOOKUP($B29,'[2]DEN3.1'!$H$3:$U$102,4,FALSE),0)</f>
        <v>9</v>
      </c>
      <c r="U29" s="73">
        <f>IFERROR(VLOOKUP($B29,'[2]DEN3.1'!$H$3:$U$102,5,FALSE),0)</f>
        <v>3</v>
      </c>
      <c r="V29" s="73">
        <f>IFERROR(VLOOKUP($B29,'[2]DEN3.1'!$H$3:$U$102,6,FALSE),0)</f>
        <v>12</v>
      </c>
      <c r="W29" s="73">
        <f>IFERROR(VLOOKUP($B29,'[2]DEN3.1'!$H$3:$U$102,7,FALSE),0)</f>
        <v>4</v>
      </c>
      <c r="X29" s="73">
        <f>IFERROR(VLOOKUP($B29,'[2]DEN3.1'!$H$3:$U$102,8,FALSE),0)</f>
        <v>3</v>
      </c>
      <c r="Y29" s="73">
        <f>IFERROR(VLOOKUP($B29,'[2]DEN3.1'!$H$3:$U$102,9,FALSE),0)</f>
        <v>7</v>
      </c>
      <c r="Z29" s="73">
        <f>IFERROR(VLOOKUP($B29,'[2]DEN3.1'!$H$3:$U$102,10,FALSE),0)</f>
        <v>6</v>
      </c>
      <c r="AA29" s="73">
        <f>IFERROR(VLOOKUP($B29,'[2]NUM3.1'!$H$3:$U$102,11,FALSE),0)</f>
        <v>4</v>
      </c>
      <c r="AB29" s="73">
        <f>IFERROR(VLOOKUP($B29,'[2]NUM3.1'!$H$3:$U$102,12,FALSE),0)</f>
        <v>1</v>
      </c>
      <c r="AC29" s="73">
        <f>IFERROR(VLOOKUP($B29,'[2]NUM3.1'!$H$3:$U$102,13,FALSE),0)</f>
        <v>9</v>
      </c>
      <c r="AD29" s="12">
        <f t="shared" si="1"/>
        <v>62</v>
      </c>
    </row>
    <row r="30" spans="1:30" ht="15" thickBot="1" x14ac:dyDescent="0.25">
      <c r="A30" s="75" t="s">
        <v>53</v>
      </c>
      <c r="B30" s="137" t="s">
        <v>57</v>
      </c>
      <c r="C30" s="53"/>
      <c r="D30" s="53"/>
      <c r="E30" s="73">
        <f>IFERROR(VLOOKUP($B30,'[2]NUM3.1'!$H$3:$U$102,2,FALSE),0)</f>
        <v>0</v>
      </c>
      <c r="F30" s="73">
        <f>IFERROR(VLOOKUP($B30,'[2]NUM3.1'!$H$3:$U$102,3,FALSE),0)</f>
        <v>6</v>
      </c>
      <c r="G30" s="73">
        <f>IFERROR(VLOOKUP($B30,'[2]NUM3.1'!$H$3:$U$102,4,FALSE),0)</f>
        <v>2</v>
      </c>
      <c r="H30" s="73">
        <f>IFERROR(VLOOKUP($B30,'[2]NUM3.1'!$H$3:$U$102,5,FALSE),0)</f>
        <v>3</v>
      </c>
      <c r="I30" s="73">
        <f>IFERROR(VLOOKUP($B30,'[2]NUM3.1'!$H$3:$U$102,6,FALSE),0)</f>
        <v>3</v>
      </c>
      <c r="J30" s="73">
        <f>IFERROR(VLOOKUP($B30,'[2]NUM3.1'!$H$3:$U$102,7,FALSE),0)</f>
        <v>0</v>
      </c>
      <c r="K30" s="73">
        <f>IFERROR(VLOOKUP($B30,'[2]NUM3.1'!$H$3:$U$102,8,FALSE),0)</f>
        <v>2</v>
      </c>
      <c r="L30" s="73">
        <f>IFERROR(VLOOKUP($B30,'[2]NUM3.1'!$H$3:$U$102,9,FALSE),0)</f>
        <v>0</v>
      </c>
      <c r="M30" s="73">
        <f>IFERROR(VLOOKUP($B30,'[2]NUM3.1'!$H$3:$U$102,10,FALSE),0)</f>
        <v>0</v>
      </c>
      <c r="N30" s="73">
        <f>IFERROR(VLOOKUP($B30,'[2]NUM3.1'!$H$3:$U$102,11,FALSE),0)</f>
        <v>0</v>
      </c>
      <c r="O30" s="73">
        <f>IFERROR(VLOOKUP($B30,'[2]NUM3.1'!$H$3:$U$102,12,FALSE),0)</f>
        <v>4</v>
      </c>
      <c r="P30" s="73">
        <f>IFERROR(VLOOKUP($B30,'[2]NUM3.1'!$H$3:$U$102,13,FALSE),0)</f>
        <v>0</v>
      </c>
      <c r="Q30" s="12">
        <f t="shared" si="0"/>
        <v>20</v>
      </c>
      <c r="R30" s="73">
        <f>IFERROR(VLOOKUP($B30,'[2]DEN3.1'!$H$3:$U$102,2,FALSE),0)</f>
        <v>0</v>
      </c>
      <c r="S30" s="73">
        <f>IFERROR(VLOOKUP($B30,'[2]DEN3.1'!$H$3:$U$102,3,FALSE),0)</f>
        <v>6</v>
      </c>
      <c r="T30" s="73">
        <f>IFERROR(VLOOKUP($B30,'[2]DEN3.1'!$H$3:$U$102,4,FALSE),0)</f>
        <v>2</v>
      </c>
      <c r="U30" s="73">
        <f>IFERROR(VLOOKUP($B30,'[2]DEN3.1'!$H$3:$U$102,5,FALSE),0)</f>
        <v>3</v>
      </c>
      <c r="V30" s="73">
        <f>IFERROR(VLOOKUP($B30,'[2]DEN3.1'!$H$3:$U$102,6,FALSE),0)</f>
        <v>3</v>
      </c>
      <c r="W30" s="73">
        <f>IFERROR(VLOOKUP($B30,'[2]DEN3.1'!$H$3:$U$102,7,FALSE),0)</f>
        <v>0</v>
      </c>
      <c r="X30" s="73">
        <f>IFERROR(VLOOKUP($B30,'[2]DEN3.1'!$H$3:$U$102,8,FALSE),0)</f>
        <v>2</v>
      </c>
      <c r="Y30" s="73">
        <f>IFERROR(VLOOKUP($B30,'[2]DEN3.1'!$H$3:$U$102,9,FALSE),0)</f>
        <v>0</v>
      </c>
      <c r="Z30" s="73">
        <f>IFERROR(VLOOKUP($B30,'[2]DEN3.1'!$H$3:$U$102,10,FALSE),0)</f>
        <v>0</v>
      </c>
      <c r="AA30" s="73">
        <f>IFERROR(VLOOKUP($B30,'[2]NUM3.1'!$H$3:$U$102,11,FALSE),0)</f>
        <v>0</v>
      </c>
      <c r="AB30" s="73">
        <f>IFERROR(VLOOKUP($B30,'[2]NUM3.1'!$H$3:$U$102,12,FALSE),0)</f>
        <v>4</v>
      </c>
      <c r="AC30" s="73">
        <f>IFERROR(VLOOKUP($B30,'[2]NUM3.1'!$H$3:$U$102,13,FALSE),0)</f>
        <v>0</v>
      </c>
      <c r="AD30" s="12">
        <f t="shared" si="1"/>
        <v>20</v>
      </c>
    </row>
    <row r="31" spans="1:30" ht="15" thickBot="1" x14ac:dyDescent="0.25">
      <c r="A31" s="75" t="s">
        <v>53</v>
      </c>
      <c r="B31" s="137" t="s">
        <v>58</v>
      </c>
      <c r="C31" s="53"/>
      <c r="D31" s="53"/>
      <c r="E31" s="73">
        <f>IFERROR(VLOOKUP($B31,'[2]NUM3.1'!$H$3:$U$102,2,FALSE),0)</f>
        <v>54</v>
      </c>
      <c r="F31" s="73">
        <f>IFERROR(VLOOKUP($B31,'[2]NUM3.1'!$H$3:$U$102,3,FALSE),0)</f>
        <v>46</v>
      </c>
      <c r="G31" s="73">
        <f>IFERROR(VLOOKUP($B31,'[2]NUM3.1'!$H$3:$U$102,4,FALSE),0)</f>
        <v>57</v>
      </c>
      <c r="H31" s="73">
        <f>IFERROR(VLOOKUP($B31,'[2]NUM3.1'!$H$3:$U$102,5,FALSE),0)</f>
        <v>59</v>
      </c>
      <c r="I31" s="73">
        <f>IFERROR(VLOOKUP($B31,'[2]NUM3.1'!$H$3:$U$102,6,FALSE),0)</f>
        <v>48</v>
      </c>
      <c r="J31" s="73">
        <f>IFERROR(VLOOKUP($B31,'[2]NUM3.1'!$H$3:$U$102,7,FALSE),0)</f>
        <v>47</v>
      </c>
      <c r="K31" s="73">
        <f>IFERROR(VLOOKUP($B31,'[2]NUM3.1'!$H$3:$U$102,8,FALSE),0)</f>
        <v>47</v>
      </c>
      <c r="L31" s="73">
        <f>IFERROR(VLOOKUP($B31,'[2]NUM3.1'!$H$3:$U$102,9,FALSE),0)</f>
        <v>47</v>
      </c>
      <c r="M31" s="73">
        <f>IFERROR(VLOOKUP($B31,'[2]NUM3.1'!$H$3:$U$102,10,FALSE),0)</f>
        <v>40</v>
      </c>
      <c r="N31" s="73">
        <f>IFERROR(VLOOKUP($B31,'[2]NUM3.1'!$H$3:$U$102,11,FALSE),0)</f>
        <v>32</v>
      </c>
      <c r="O31" s="73">
        <f>IFERROR(VLOOKUP($B31,'[2]NUM3.1'!$H$3:$U$102,12,FALSE),0)</f>
        <v>29</v>
      </c>
      <c r="P31" s="73">
        <f>IFERROR(VLOOKUP($B31,'[2]NUM3.1'!$H$3:$U$102,13,FALSE),0)</f>
        <v>25</v>
      </c>
      <c r="Q31" s="12">
        <f t="shared" si="0"/>
        <v>531</v>
      </c>
      <c r="R31" s="73">
        <f>IFERROR(VLOOKUP($B31,'[2]DEN3.1'!$H$3:$U$102,2,FALSE),0)</f>
        <v>54</v>
      </c>
      <c r="S31" s="73">
        <f>IFERROR(VLOOKUP($B31,'[2]DEN3.1'!$H$3:$U$102,3,FALSE),0)</f>
        <v>46</v>
      </c>
      <c r="T31" s="73">
        <f>IFERROR(VLOOKUP($B31,'[2]DEN3.1'!$H$3:$U$102,4,FALSE),0)</f>
        <v>57</v>
      </c>
      <c r="U31" s="73">
        <f>IFERROR(VLOOKUP($B31,'[2]DEN3.1'!$H$3:$U$102,5,FALSE),0)</f>
        <v>59</v>
      </c>
      <c r="V31" s="73">
        <f>IFERROR(VLOOKUP($B31,'[2]DEN3.1'!$H$3:$U$102,6,FALSE),0)</f>
        <v>49</v>
      </c>
      <c r="W31" s="73">
        <f>IFERROR(VLOOKUP($B31,'[2]DEN3.1'!$H$3:$U$102,7,FALSE),0)</f>
        <v>47</v>
      </c>
      <c r="X31" s="73">
        <f>IFERROR(VLOOKUP($B31,'[2]DEN3.1'!$H$3:$U$102,8,FALSE),0)</f>
        <v>47</v>
      </c>
      <c r="Y31" s="73">
        <f>IFERROR(VLOOKUP($B31,'[2]DEN3.1'!$H$3:$U$102,9,FALSE),0)</f>
        <v>47</v>
      </c>
      <c r="Z31" s="73">
        <f>IFERROR(VLOOKUP($B31,'[2]DEN3.1'!$H$3:$U$102,10,FALSE),0)</f>
        <v>40</v>
      </c>
      <c r="AA31" s="73">
        <f>IFERROR(VLOOKUP($B31,'[2]NUM3.1'!$H$3:$U$102,11,FALSE),0)</f>
        <v>32</v>
      </c>
      <c r="AB31" s="73">
        <f>IFERROR(VLOOKUP($B31,'[2]NUM3.1'!$H$3:$U$102,12,FALSE),0)</f>
        <v>29</v>
      </c>
      <c r="AC31" s="73">
        <f>IFERROR(VLOOKUP($B31,'[2]NUM3.1'!$H$3:$U$102,13,FALSE),0)</f>
        <v>25</v>
      </c>
      <c r="AD31" s="12">
        <f t="shared" si="1"/>
        <v>532</v>
      </c>
    </row>
    <row r="32" spans="1:30" ht="15" thickBot="1" x14ac:dyDescent="0.25">
      <c r="A32" s="75" t="s">
        <v>53</v>
      </c>
      <c r="B32" s="137" t="s">
        <v>59</v>
      </c>
      <c r="C32" s="53"/>
      <c r="D32" s="53"/>
      <c r="E32" s="73">
        <f>IFERROR(VLOOKUP($B32,'[2]NUM3.1'!$H$3:$U$102,2,FALSE),0)</f>
        <v>0</v>
      </c>
      <c r="F32" s="73">
        <f>IFERROR(VLOOKUP($B32,'[2]NUM3.1'!$H$3:$U$102,3,FALSE),0)</f>
        <v>0</v>
      </c>
      <c r="G32" s="73">
        <f>IFERROR(VLOOKUP($B32,'[2]NUM3.1'!$H$3:$U$102,4,FALSE),0)</f>
        <v>0</v>
      </c>
      <c r="H32" s="73">
        <f>IFERROR(VLOOKUP($B32,'[2]NUM3.1'!$H$3:$U$102,5,FALSE),0)</f>
        <v>0</v>
      </c>
      <c r="I32" s="73">
        <f>IFERROR(VLOOKUP($B32,'[2]NUM3.1'!$H$3:$U$102,6,FALSE),0)</f>
        <v>0</v>
      </c>
      <c r="J32" s="73">
        <f>IFERROR(VLOOKUP($B32,'[2]NUM3.1'!$H$3:$U$102,7,FALSE),0)</f>
        <v>0</v>
      </c>
      <c r="K32" s="73">
        <f>IFERROR(VLOOKUP($B32,'[2]NUM3.1'!$H$3:$U$102,8,FALSE),0)</f>
        <v>0</v>
      </c>
      <c r="L32" s="73">
        <f>IFERROR(VLOOKUP($B32,'[2]NUM3.1'!$H$3:$U$102,9,FALSE),0)</f>
        <v>0</v>
      </c>
      <c r="M32" s="73">
        <f>IFERROR(VLOOKUP($B32,'[2]NUM3.1'!$H$3:$U$102,10,FALSE),0)</f>
        <v>0</v>
      </c>
      <c r="N32" s="73">
        <f>IFERROR(VLOOKUP($B32,'[2]NUM3.1'!$H$3:$U$102,11,FALSE),0)</f>
        <v>0</v>
      </c>
      <c r="O32" s="73">
        <f>IFERROR(VLOOKUP($B32,'[2]NUM3.1'!$H$3:$U$102,12,FALSE),0)</f>
        <v>0</v>
      </c>
      <c r="P32" s="73">
        <f>IFERROR(VLOOKUP($B32,'[2]NUM3.1'!$H$3:$U$102,13,FALSE),0)</f>
        <v>0</v>
      </c>
      <c r="Q32" s="12">
        <f t="shared" si="0"/>
        <v>0</v>
      </c>
      <c r="R32" s="73">
        <f>IFERROR(VLOOKUP($B32,'[2]DEN3.1'!$H$3:$U$102,2,FALSE),0)</f>
        <v>0</v>
      </c>
      <c r="S32" s="73">
        <f>IFERROR(VLOOKUP($B32,'[2]DEN3.1'!$H$3:$U$102,3,FALSE),0)</f>
        <v>0</v>
      </c>
      <c r="T32" s="73">
        <f>IFERROR(VLOOKUP($B32,'[2]DEN3.1'!$H$3:$U$102,4,FALSE),0)</f>
        <v>0</v>
      </c>
      <c r="U32" s="73">
        <f>IFERROR(VLOOKUP($B32,'[2]DEN3.1'!$H$3:$U$102,5,FALSE),0)</f>
        <v>0</v>
      </c>
      <c r="V32" s="73">
        <f>IFERROR(VLOOKUP($B32,'[2]DEN3.1'!$H$3:$U$102,6,FALSE),0)</f>
        <v>0</v>
      </c>
      <c r="W32" s="73">
        <f>IFERROR(VLOOKUP($B32,'[2]DEN3.1'!$H$3:$U$102,7,FALSE),0)</f>
        <v>0</v>
      </c>
      <c r="X32" s="73">
        <f>IFERROR(VLOOKUP($B32,'[2]DEN3.1'!$H$3:$U$102,8,FALSE),0)</f>
        <v>0</v>
      </c>
      <c r="Y32" s="73">
        <f>IFERROR(VLOOKUP($B32,'[2]DEN3.1'!$H$3:$U$102,9,FALSE),0)</f>
        <v>0</v>
      </c>
      <c r="Z32" s="73">
        <f>IFERROR(VLOOKUP($B32,'[2]DEN3.1'!$H$3:$U$102,10,FALSE),0)</f>
        <v>0</v>
      </c>
      <c r="AA32" s="73">
        <f>IFERROR(VLOOKUP($B32,'[2]NUM3.1'!$H$3:$U$102,11,FALSE),0)</f>
        <v>0</v>
      </c>
      <c r="AB32" s="73">
        <f>IFERROR(VLOOKUP($B32,'[2]NUM3.1'!$H$3:$U$102,12,FALSE),0)</f>
        <v>0</v>
      </c>
      <c r="AC32" s="73">
        <f>IFERROR(VLOOKUP($B32,'[2]NUM3.1'!$H$3:$U$102,13,FALSE),0)</f>
        <v>0</v>
      </c>
      <c r="AD32" s="12">
        <f t="shared" si="1"/>
        <v>0</v>
      </c>
    </row>
    <row r="33" spans="1:30" ht="15" thickBot="1" x14ac:dyDescent="0.25">
      <c r="A33" s="75" t="s">
        <v>53</v>
      </c>
      <c r="B33" s="137" t="s">
        <v>60</v>
      </c>
      <c r="C33" s="53"/>
      <c r="D33" s="53"/>
      <c r="E33" s="73">
        <f>IFERROR(VLOOKUP($B33,'[2]NUM3.1'!$H$3:$U$102,2,FALSE),0)</f>
        <v>3</v>
      </c>
      <c r="F33" s="73">
        <f>IFERROR(VLOOKUP($B33,'[2]NUM3.1'!$H$3:$U$102,3,FALSE),0)</f>
        <v>2</v>
      </c>
      <c r="G33" s="73">
        <f>IFERROR(VLOOKUP($B33,'[2]NUM3.1'!$H$3:$U$102,4,FALSE),0)</f>
        <v>1</v>
      </c>
      <c r="H33" s="73">
        <f>IFERROR(VLOOKUP($B33,'[2]NUM3.1'!$H$3:$U$102,5,FALSE),0)</f>
        <v>2</v>
      </c>
      <c r="I33" s="73">
        <f>IFERROR(VLOOKUP($B33,'[2]NUM3.1'!$H$3:$U$102,6,FALSE),0)</f>
        <v>1</v>
      </c>
      <c r="J33" s="73">
        <f>IFERROR(VLOOKUP($B33,'[2]NUM3.1'!$H$3:$U$102,7,FALSE),0)</f>
        <v>0</v>
      </c>
      <c r="K33" s="73">
        <f>IFERROR(VLOOKUP($B33,'[2]NUM3.1'!$H$3:$U$102,8,FALSE),0)</f>
        <v>0</v>
      </c>
      <c r="L33" s="73">
        <f>IFERROR(VLOOKUP($B33,'[2]NUM3.1'!$H$3:$U$102,9,FALSE),0)</f>
        <v>0</v>
      </c>
      <c r="M33" s="73">
        <f>IFERROR(VLOOKUP($B33,'[2]NUM3.1'!$H$3:$U$102,10,FALSE),0)</f>
        <v>1</v>
      </c>
      <c r="N33" s="73">
        <f>IFERROR(VLOOKUP($B33,'[2]NUM3.1'!$H$3:$U$102,11,FALSE),0)</f>
        <v>0</v>
      </c>
      <c r="O33" s="73">
        <f>IFERROR(VLOOKUP($B33,'[2]NUM3.1'!$H$3:$U$102,12,FALSE),0)</f>
        <v>0</v>
      </c>
      <c r="P33" s="73">
        <f>IFERROR(VLOOKUP($B33,'[2]NUM3.1'!$H$3:$U$102,13,FALSE),0)</f>
        <v>0</v>
      </c>
      <c r="Q33" s="12">
        <f t="shared" si="0"/>
        <v>10</v>
      </c>
      <c r="R33" s="73">
        <f>IFERROR(VLOOKUP($B33,'[2]DEN3.1'!$H$3:$U$102,2,FALSE),0)</f>
        <v>3</v>
      </c>
      <c r="S33" s="73">
        <f>IFERROR(VLOOKUP($B33,'[2]DEN3.1'!$H$3:$U$102,3,FALSE),0)</f>
        <v>2</v>
      </c>
      <c r="T33" s="73">
        <f>IFERROR(VLOOKUP($B33,'[2]DEN3.1'!$H$3:$U$102,4,FALSE),0)</f>
        <v>1</v>
      </c>
      <c r="U33" s="73">
        <f>IFERROR(VLOOKUP($B33,'[2]DEN3.1'!$H$3:$U$102,5,FALSE),0)</f>
        <v>2</v>
      </c>
      <c r="V33" s="73">
        <f>IFERROR(VLOOKUP($B33,'[2]DEN3.1'!$H$3:$U$102,6,FALSE),0)</f>
        <v>1</v>
      </c>
      <c r="W33" s="73">
        <f>IFERROR(VLOOKUP($B33,'[2]DEN3.1'!$H$3:$U$102,7,FALSE),0)</f>
        <v>0</v>
      </c>
      <c r="X33" s="73">
        <f>IFERROR(VLOOKUP($B33,'[2]DEN3.1'!$H$3:$U$102,8,FALSE),0)</f>
        <v>0</v>
      </c>
      <c r="Y33" s="73">
        <f>IFERROR(VLOOKUP($B33,'[2]DEN3.1'!$H$3:$U$102,9,FALSE),0)</f>
        <v>0</v>
      </c>
      <c r="Z33" s="73">
        <f>IFERROR(VLOOKUP($B33,'[2]DEN3.1'!$H$3:$U$102,10,FALSE),0)</f>
        <v>1</v>
      </c>
      <c r="AA33" s="73">
        <f>IFERROR(VLOOKUP($B33,'[2]NUM3.1'!$H$3:$U$102,11,FALSE),0)</f>
        <v>0</v>
      </c>
      <c r="AB33" s="73">
        <f>IFERROR(VLOOKUP($B33,'[2]NUM3.1'!$H$3:$U$102,12,FALSE),0)</f>
        <v>0</v>
      </c>
      <c r="AC33" s="73">
        <f>IFERROR(VLOOKUP($B33,'[2]NUM3.1'!$H$3:$U$102,13,FALSE),0)</f>
        <v>0</v>
      </c>
      <c r="AD33" s="12">
        <f t="shared" si="1"/>
        <v>10</v>
      </c>
    </row>
    <row r="34" spans="1:30" ht="15" thickBot="1" x14ac:dyDescent="0.25">
      <c r="A34" s="75" t="s">
        <v>53</v>
      </c>
      <c r="B34" s="137" t="s">
        <v>61</v>
      </c>
      <c r="C34" s="53"/>
      <c r="D34" s="53"/>
      <c r="E34" s="73">
        <f>IFERROR(VLOOKUP($B34,'[2]NUM3.1'!$H$3:$U$102,2,FALSE),0)</f>
        <v>2</v>
      </c>
      <c r="F34" s="73">
        <f>IFERROR(VLOOKUP($B34,'[2]NUM3.1'!$H$3:$U$102,3,FALSE),0)</f>
        <v>2</v>
      </c>
      <c r="G34" s="73">
        <f>IFERROR(VLOOKUP($B34,'[2]NUM3.1'!$H$3:$U$102,4,FALSE),0)</f>
        <v>0</v>
      </c>
      <c r="H34" s="73">
        <f>IFERROR(VLOOKUP($B34,'[2]NUM3.1'!$H$3:$U$102,5,FALSE),0)</f>
        <v>3</v>
      </c>
      <c r="I34" s="73">
        <f>IFERROR(VLOOKUP($B34,'[2]NUM3.1'!$H$3:$U$102,6,FALSE),0)</f>
        <v>2</v>
      </c>
      <c r="J34" s="73">
        <f>IFERROR(VLOOKUP($B34,'[2]NUM3.1'!$H$3:$U$102,7,FALSE),0)</f>
        <v>3</v>
      </c>
      <c r="K34" s="73">
        <f>IFERROR(VLOOKUP($B34,'[2]NUM3.1'!$H$3:$U$102,8,FALSE),0)</f>
        <v>4</v>
      </c>
      <c r="L34" s="73">
        <f>IFERROR(VLOOKUP($B34,'[2]NUM3.1'!$H$3:$U$102,9,FALSE),0)</f>
        <v>0</v>
      </c>
      <c r="M34" s="73">
        <f>IFERROR(VLOOKUP($B34,'[2]NUM3.1'!$H$3:$U$102,10,FALSE),0)</f>
        <v>2</v>
      </c>
      <c r="N34" s="73">
        <f>IFERROR(VLOOKUP($B34,'[2]NUM3.1'!$H$3:$U$102,11,FALSE),0)</f>
        <v>2</v>
      </c>
      <c r="O34" s="73">
        <f>IFERROR(VLOOKUP($B34,'[2]NUM3.1'!$H$3:$U$102,12,FALSE),0)</f>
        <v>3</v>
      </c>
      <c r="P34" s="73">
        <f>IFERROR(VLOOKUP($B34,'[2]NUM3.1'!$H$3:$U$102,13,FALSE),0)</f>
        <v>3</v>
      </c>
      <c r="Q34" s="12">
        <f t="shared" si="0"/>
        <v>26</v>
      </c>
      <c r="R34" s="73">
        <f>IFERROR(VLOOKUP($B34,'[2]DEN3.1'!$H$3:$U$102,2,FALSE),0)</f>
        <v>2</v>
      </c>
      <c r="S34" s="73">
        <f>IFERROR(VLOOKUP($B34,'[2]DEN3.1'!$H$3:$U$102,3,FALSE),0)</f>
        <v>2</v>
      </c>
      <c r="T34" s="73">
        <f>IFERROR(VLOOKUP($B34,'[2]DEN3.1'!$H$3:$U$102,4,FALSE),0)</f>
        <v>0</v>
      </c>
      <c r="U34" s="73">
        <f>IFERROR(VLOOKUP($B34,'[2]DEN3.1'!$H$3:$U$102,5,FALSE),0)</f>
        <v>3</v>
      </c>
      <c r="V34" s="73">
        <f>IFERROR(VLOOKUP($B34,'[2]DEN3.1'!$H$3:$U$102,6,FALSE),0)</f>
        <v>2</v>
      </c>
      <c r="W34" s="73">
        <f>IFERROR(VLOOKUP($B34,'[2]DEN3.1'!$H$3:$U$102,7,FALSE),0)</f>
        <v>3</v>
      </c>
      <c r="X34" s="73">
        <f>IFERROR(VLOOKUP($B34,'[2]DEN3.1'!$H$3:$U$102,8,FALSE),0)</f>
        <v>4</v>
      </c>
      <c r="Y34" s="73">
        <f>IFERROR(VLOOKUP($B34,'[2]DEN3.1'!$H$3:$U$102,9,FALSE),0)</f>
        <v>0</v>
      </c>
      <c r="Z34" s="73">
        <f>IFERROR(VLOOKUP($B34,'[2]DEN3.1'!$H$3:$U$102,10,FALSE),0)</f>
        <v>2</v>
      </c>
      <c r="AA34" s="73">
        <f>IFERROR(VLOOKUP($B34,'[2]NUM3.1'!$H$3:$U$102,11,FALSE),0)</f>
        <v>2</v>
      </c>
      <c r="AB34" s="73">
        <f>IFERROR(VLOOKUP($B34,'[2]NUM3.1'!$H$3:$U$102,12,FALSE),0)</f>
        <v>3</v>
      </c>
      <c r="AC34" s="73">
        <f>IFERROR(VLOOKUP($B34,'[2]NUM3.1'!$H$3:$U$102,13,FALSE),0)</f>
        <v>3</v>
      </c>
      <c r="AD34" s="12">
        <f t="shared" si="1"/>
        <v>26</v>
      </c>
    </row>
    <row r="35" spans="1:30" ht="15" thickBot="1" x14ac:dyDescent="0.25">
      <c r="A35" s="75" t="s">
        <v>53</v>
      </c>
      <c r="B35" s="137" t="s">
        <v>62</v>
      </c>
      <c r="C35" s="53"/>
      <c r="D35" s="53"/>
      <c r="E35" s="73">
        <f>IFERROR(VLOOKUP($B35,'[2]NUM3.1'!$H$3:$U$102,2,FALSE),0)</f>
        <v>0</v>
      </c>
      <c r="F35" s="73">
        <f>IFERROR(VLOOKUP($B35,'[2]NUM3.1'!$H$3:$U$102,3,FALSE),0)</f>
        <v>0</v>
      </c>
      <c r="G35" s="73">
        <f>IFERROR(VLOOKUP($B35,'[2]NUM3.1'!$H$3:$U$102,4,FALSE),0)</f>
        <v>0</v>
      </c>
      <c r="H35" s="73">
        <f>IFERROR(VLOOKUP($B35,'[2]NUM3.1'!$H$3:$U$102,5,FALSE),0)</f>
        <v>0</v>
      </c>
      <c r="I35" s="73">
        <f>IFERROR(VLOOKUP($B35,'[2]NUM3.1'!$H$3:$U$102,6,FALSE),0)</f>
        <v>0</v>
      </c>
      <c r="J35" s="73">
        <f>IFERROR(VLOOKUP($B35,'[2]NUM3.1'!$H$3:$U$102,7,FALSE),0)</f>
        <v>0</v>
      </c>
      <c r="K35" s="73">
        <f>IFERROR(VLOOKUP($B35,'[2]NUM3.1'!$H$3:$U$102,8,FALSE),0)</f>
        <v>0</v>
      </c>
      <c r="L35" s="73">
        <f>IFERROR(VLOOKUP($B35,'[2]NUM3.1'!$H$3:$U$102,9,FALSE),0)</f>
        <v>0</v>
      </c>
      <c r="M35" s="73">
        <f>IFERROR(VLOOKUP($B35,'[2]NUM3.1'!$H$3:$U$102,10,FALSE),0)</f>
        <v>0</v>
      </c>
      <c r="N35" s="73">
        <f>IFERROR(VLOOKUP($B35,'[2]NUM3.1'!$H$3:$U$102,11,FALSE),0)</f>
        <v>0</v>
      </c>
      <c r="O35" s="73">
        <f>IFERROR(VLOOKUP($B35,'[2]NUM3.1'!$H$3:$U$102,12,FALSE),0)</f>
        <v>0</v>
      </c>
      <c r="P35" s="73">
        <f>IFERROR(VLOOKUP($B35,'[2]NUM3.1'!$H$3:$U$102,13,FALSE),0)</f>
        <v>0</v>
      </c>
      <c r="Q35" s="12">
        <f t="shared" si="0"/>
        <v>0</v>
      </c>
      <c r="R35" s="73">
        <f>IFERROR(VLOOKUP($B35,'[2]DEN3.1'!$H$3:$U$102,2,FALSE),0)</f>
        <v>0</v>
      </c>
      <c r="S35" s="73">
        <f>IFERROR(VLOOKUP($B35,'[2]DEN3.1'!$H$3:$U$102,3,FALSE),0)</f>
        <v>0</v>
      </c>
      <c r="T35" s="73">
        <f>IFERROR(VLOOKUP($B35,'[2]DEN3.1'!$H$3:$U$102,4,FALSE),0)</f>
        <v>0</v>
      </c>
      <c r="U35" s="73">
        <f>IFERROR(VLOOKUP($B35,'[2]DEN3.1'!$H$3:$U$102,5,FALSE),0)</f>
        <v>0</v>
      </c>
      <c r="V35" s="73">
        <f>IFERROR(VLOOKUP($B35,'[2]DEN3.1'!$H$3:$U$102,6,FALSE),0)</f>
        <v>0</v>
      </c>
      <c r="W35" s="73">
        <f>IFERROR(VLOOKUP($B35,'[2]DEN3.1'!$H$3:$U$102,7,FALSE),0)</f>
        <v>0</v>
      </c>
      <c r="X35" s="73">
        <f>IFERROR(VLOOKUP($B35,'[2]DEN3.1'!$H$3:$U$102,8,FALSE),0)</f>
        <v>0</v>
      </c>
      <c r="Y35" s="73">
        <f>IFERROR(VLOOKUP($B35,'[2]DEN3.1'!$H$3:$U$102,9,FALSE),0)</f>
        <v>0</v>
      </c>
      <c r="Z35" s="73">
        <f>IFERROR(VLOOKUP($B35,'[2]DEN3.1'!$H$3:$U$102,10,FALSE),0)</f>
        <v>0</v>
      </c>
      <c r="AA35" s="73">
        <f>IFERROR(VLOOKUP($B35,'[2]NUM3.1'!$H$3:$U$102,11,FALSE),0)</f>
        <v>0</v>
      </c>
      <c r="AB35" s="73">
        <f>IFERROR(VLOOKUP($B35,'[2]NUM3.1'!$H$3:$U$102,12,FALSE),0)</f>
        <v>0</v>
      </c>
      <c r="AC35" s="73">
        <f>IFERROR(VLOOKUP($B35,'[2]NUM3.1'!$H$3:$U$102,13,FALSE),0)</f>
        <v>0</v>
      </c>
      <c r="AD35" s="12">
        <f t="shared" si="1"/>
        <v>0</v>
      </c>
    </row>
    <row r="36" spans="1:30" ht="15" thickBot="1" x14ac:dyDescent="0.25">
      <c r="A36" s="75" t="s">
        <v>53</v>
      </c>
      <c r="B36" s="137" t="s">
        <v>63</v>
      </c>
      <c r="C36" s="53"/>
      <c r="D36" s="53"/>
      <c r="E36" s="73">
        <f>IFERROR(VLOOKUP($B36,'[2]NUM3.1'!$H$3:$U$102,2,FALSE),0)</f>
        <v>2</v>
      </c>
      <c r="F36" s="73">
        <f>IFERROR(VLOOKUP($B36,'[2]NUM3.1'!$H$3:$U$102,3,FALSE),0)</f>
        <v>2</v>
      </c>
      <c r="G36" s="73">
        <f>IFERROR(VLOOKUP($B36,'[2]NUM3.1'!$H$3:$U$102,4,FALSE),0)</f>
        <v>1</v>
      </c>
      <c r="H36" s="73">
        <f>IFERROR(VLOOKUP($B36,'[2]NUM3.1'!$H$3:$U$102,5,FALSE),0)</f>
        <v>3</v>
      </c>
      <c r="I36" s="73">
        <f>IFERROR(VLOOKUP($B36,'[2]NUM3.1'!$H$3:$U$102,6,FALSE),0)</f>
        <v>0</v>
      </c>
      <c r="J36" s="73">
        <f>IFERROR(VLOOKUP($B36,'[2]NUM3.1'!$H$3:$U$102,7,FALSE),0)</f>
        <v>1</v>
      </c>
      <c r="K36" s="73">
        <f>IFERROR(VLOOKUP($B36,'[2]NUM3.1'!$H$3:$U$102,8,FALSE),0)</f>
        <v>1</v>
      </c>
      <c r="L36" s="73">
        <f>IFERROR(VLOOKUP($B36,'[2]NUM3.1'!$H$3:$U$102,9,FALSE),0)</f>
        <v>2</v>
      </c>
      <c r="M36" s="73">
        <f>IFERROR(VLOOKUP($B36,'[2]NUM3.1'!$H$3:$U$102,10,FALSE),0)</f>
        <v>2</v>
      </c>
      <c r="N36" s="73">
        <f>IFERROR(VLOOKUP($B36,'[2]NUM3.1'!$H$3:$U$102,11,FALSE),0)</f>
        <v>1</v>
      </c>
      <c r="O36" s="73">
        <f>IFERROR(VLOOKUP($B36,'[2]NUM3.1'!$H$3:$U$102,12,FALSE),0)</f>
        <v>0</v>
      </c>
      <c r="P36" s="73">
        <f>IFERROR(VLOOKUP($B36,'[2]NUM3.1'!$H$3:$U$102,13,FALSE),0)</f>
        <v>0</v>
      </c>
      <c r="Q36" s="12">
        <f t="shared" si="0"/>
        <v>15</v>
      </c>
      <c r="R36" s="73">
        <f>IFERROR(VLOOKUP($B36,'[2]DEN3.1'!$H$3:$U$102,2,FALSE),0)</f>
        <v>2</v>
      </c>
      <c r="S36" s="73">
        <f>IFERROR(VLOOKUP($B36,'[2]DEN3.1'!$H$3:$U$102,3,FALSE),0)</f>
        <v>2</v>
      </c>
      <c r="T36" s="73">
        <f>IFERROR(VLOOKUP($B36,'[2]DEN3.1'!$H$3:$U$102,4,FALSE),0)</f>
        <v>1</v>
      </c>
      <c r="U36" s="73">
        <f>IFERROR(VLOOKUP($B36,'[2]DEN3.1'!$H$3:$U$102,5,FALSE),0)</f>
        <v>3</v>
      </c>
      <c r="V36" s="73">
        <f>IFERROR(VLOOKUP($B36,'[2]DEN3.1'!$H$3:$U$102,6,FALSE),0)</f>
        <v>0</v>
      </c>
      <c r="W36" s="73">
        <f>IFERROR(VLOOKUP($B36,'[2]DEN3.1'!$H$3:$U$102,7,FALSE),0)</f>
        <v>1</v>
      </c>
      <c r="X36" s="73">
        <f>IFERROR(VLOOKUP($B36,'[2]DEN3.1'!$H$3:$U$102,8,FALSE),0)</f>
        <v>1</v>
      </c>
      <c r="Y36" s="73">
        <f>IFERROR(VLOOKUP($B36,'[2]DEN3.1'!$H$3:$U$102,9,FALSE),0)</f>
        <v>2</v>
      </c>
      <c r="Z36" s="73">
        <f>IFERROR(VLOOKUP($B36,'[2]DEN3.1'!$H$3:$U$102,10,FALSE),0)</f>
        <v>2</v>
      </c>
      <c r="AA36" s="73">
        <f>IFERROR(VLOOKUP($B36,'[2]NUM3.1'!$H$3:$U$102,11,FALSE),0)</f>
        <v>1</v>
      </c>
      <c r="AB36" s="73">
        <f>IFERROR(VLOOKUP($B36,'[2]NUM3.1'!$H$3:$U$102,12,FALSE),0)</f>
        <v>0</v>
      </c>
      <c r="AC36" s="73">
        <f>IFERROR(VLOOKUP($B36,'[2]NUM3.1'!$H$3:$U$102,13,FALSE),0)</f>
        <v>0</v>
      </c>
      <c r="AD36" s="12">
        <f t="shared" si="1"/>
        <v>15</v>
      </c>
    </row>
    <row r="37" spans="1:30" ht="15" thickBot="1" x14ac:dyDescent="0.25">
      <c r="A37" s="75" t="s">
        <v>53</v>
      </c>
      <c r="B37" s="137" t="s">
        <v>345</v>
      </c>
      <c r="C37" s="53"/>
      <c r="D37" s="53"/>
      <c r="E37" s="73">
        <f>IFERROR(VLOOKUP($B37,'[2]NUM3.1'!$H$3:$U$102,2,FALSE),0)</f>
        <v>3</v>
      </c>
      <c r="F37" s="73">
        <f>IFERROR(VLOOKUP($B37,'[2]NUM3.1'!$H$3:$U$102,3,FALSE),0)</f>
        <v>4</v>
      </c>
      <c r="G37" s="73">
        <f>IFERROR(VLOOKUP($B37,'[2]NUM3.1'!$H$3:$U$102,4,FALSE),0)</f>
        <v>2</v>
      </c>
      <c r="H37" s="73">
        <f>IFERROR(VLOOKUP($B37,'[2]NUM3.1'!$H$3:$U$102,5,FALSE),0)</f>
        <v>3</v>
      </c>
      <c r="I37" s="73">
        <f>IFERROR(VLOOKUP($B37,'[2]NUM3.1'!$H$3:$U$102,6,FALSE),0)</f>
        <v>5</v>
      </c>
      <c r="J37" s="73">
        <f>IFERROR(VLOOKUP($B37,'[2]NUM3.1'!$H$3:$U$102,7,FALSE),0)</f>
        <v>4</v>
      </c>
      <c r="K37" s="73">
        <f>IFERROR(VLOOKUP($B37,'[2]NUM3.1'!$H$3:$U$102,8,FALSE),0)</f>
        <v>0</v>
      </c>
      <c r="L37" s="73">
        <f>IFERROR(VLOOKUP($B37,'[2]NUM3.1'!$H$3:$U$102,9,FALSE),0)</f>
        <v>1</v>
      </c>
      <c r="M37" s="73">
        <f>IFERROR(VLOOKUP($B37,'[2]NUM3.1'!$H$3:$U$102,10,FALSE),0)</f>
        <v>3</v>
      </c>
      <c r="N37" s="73">
        <f>IFERROR(VLOOKUP($B37,'[2]NUM3.1'!$H$3:$U$102,11,FALSE),0)</f>
        <v>1</v>
      </c>
      <c r="O37" s="73">
        <f>IFERROR(VLOOKUP($B37,'[2]NUM3.1'!$H$3:$U$102,12,FALSE),0)</f>
        <v>0</v>
      </c>
      <c r="P37" s="73">
        <f>IFERROR(VLOOKUP($B37,'[2]NUM3.1'!$H$3:$U$102,13,FALSE),0)</f>
        <v>0</v>
      </c>
      <c r="Q37" s="12">
        <f t="shared" si="0"/>
        <v>26</v>
      </c>
      <c r="R37" s="73">
        <f>IFERROR(VLOOKUP($B37,'[2]DEN3.1'!$H$3:$U$102,2,FALSE),0)</f>
        <v>3</v>
      </c>
      <c r="S37" s="73">
        <f>IFERROR(VLOOKUP($B37,'[2]DEN3.1'!$H$3:$U$102,3,FALSE),0)</f>
        <v>4</v>
      </c>
      <c r="T37" s="73">
        <f>IFERROR(VLOOKUP($B37,'[2]DEN3.1'!$H$3:$U$102,4,FALSE),0)</f>
        <v>2</v>
      </c>
      <c r="U37" s="73">
        <f>IFERROR(VLOOKUP($B37,'[2]DEN3.1'!$H$3:$U$102,5,FALSE),0)</f>
        <v>3</v>
      </c>
      <c r="V37" s="73">
        <f>IFERROR(VLOOKUP($B37,'[2]DEN3.1'!$H$3:$U$102,6,FALSE),0)</f>
        <v>5</v>
      </c>
      <c r="W37" s="73">
        <f>IFERROR(VLOOKUP($B37,'[2]DEN3.1'!$H$3:$U$102,7,FALSE),0)</f>
        <v>4</v>
      </c>
      <c r="X37" s="73">
        <f>IFERROR(VLOOKUP($B37,'[2]DEN3.1'!$H$3:$U$102,8,FALSE),0)</f>
        <v>0</v>
      </c>
      <c r="Y37" s="73">
        <f>IFERROR(VLOOKUP($B37,'[2]DEN3.1'!$H$3:$U$102,9,FALSE),0)</f>
        <v>1</v>
      </c>
      <c r="Z37" s="73">
        <f>IFERROR(VLOOKUP($B37,'[2]DEN3.1'!$H$3:$U$102,10,FALSE),0)</f>
        <v>3</v>
      </c>
      <c r="AA37" s="73">
        <f>IFERROR(VLOOKUP($B37,'[2]NUM3.1'!$H$3:$U$102,11,FALSE),0)</f>
        <v>1</v>
      </c>
      <c r="AB37" s="73">
        <f>IFERROR(VLOOKUP($B37,'[2]NUM3.1'!$H$3:$U$102,12,FALSE),0)</f>
        <v>0</v>
      </c>
      <c r="AC37" s="73">
        <f>IFERROR(VLOOKUP($B37,'[2]NUM3.1'!$H$3:$U$102,13,FALSE),0)</f>
        <v>0</v>
      </c>
      <c r="AD37" s="12">
        <f t="shared" si="1"/>
        <v>26</v>
      </c>
    </row>
    <row r="38" spans="1:30" ht="15" thickBot="1" x14ac:dyDescent="0.25">
      <c r="A38" s="307" t="s">
        <v>175</v>
      </c>
      <c r="B38" s="308"/>
      <c r="C38" s="222">
        <f>+D38/Metas!H8</f>
        <v>1.0192526011991609</v>
      </c>
      <c r="D38" s="14">
        <f>+Q38/AD38</f>
        <v>0.99892703862660948</v>
      </c>
      <c r="E38" s="46">
        <f>SUM(E27:E37)</f>
        <v>83</v>
      </c>
      <c r="F38" s="46">
        <f t="shared" ref="F38:M38" si="5">SUM(F27:F37)</f>
        <v>75</v>
      </c>
      <c r="G38" s="46">
        <f t="shared" si="5"/>
        <v>98</v>
      </c>
      <c r="H38" s="46">
        <f t="shared" si="5"/>
        <v>107</v>
      </c>
      <c r="I38" s="46">
        <f t="shared" ref="I38:J38" si="6">SUM(I27:I37)</f>
        <v>88</v>
      </c>
      <c r="J38" s="46">
        <f t="shared" si="6"/>
        <v>76</v>
      </c>
      <c r="K38" s="46">
        <f t="shared" ref="K38:L38" si="7">SUM(K27:K37)</f>
        <v>80</v>
      </c>
      <c r="L38" s="46">
        <f t="shared" si="7"/>
        <v>83</v>
      </c>
      <c r="M38" s="46">
        <f t="shared" si="5"/>
        <v>76</v>
      </c>
      <c r="N38" s="46">
        <f t="shared" ref="N38:P38" si="8">SUM(N27:N37)</f>
        <v>59</v>
      </c>
      <c r="O38" s="46">
        <f t="shared" si="8"/>
        <v>50</v>
      </c>
      <c r="P38" s="46">
        <f t="shared" si="8"/>
        <v>56</v>
      </c>
      <c r="Q38" s="9">
        <f>SUM(Q27:Q37)</f>
        <v>931</v>
      </c>
      <c r="R38" s="65">
        <f>SUM(R27:R37)</f>
        <v>83</v>
      </c>
      <c r="S38" s="65">
        <f t="shared" ref="S38:AD38" si="9">SUM(S27:S37)</f>
        <v>75</v>
      </c>
      <c r="T38" s="65">
        <f t="shared" si="9"/>
        <v>98</v>
      </c>
      <c r="U38" s="65">
        <f t="shared" si="9"/>
        <v>107</v>
      </c>
      <c r="V38" s="65">
        <f t="shared" ref="V38:W38" si="10">SUM(V27:V37)</f>
        <v>89</v>
      </c>
      <c r="W38" s="65">
        <f t="shared" si="10"/>
        <v>76</v>
      </c>
      <c r="X38" s="65">
        <f t="shared" ref="X38:Y38" si="11">SUM(X27:X37)</f>
        <v>80</v>
      </c>
      <c r="Y38" s="65">
        <f t="shared" si="11"/>
        <v>83</v>
      </c>
      <c r="Z38" s="65">
        <f t="shared" ref="Z38:AA38" si="12">SUM(Z27:Z37)</f>
        <v>76</v>
      </c>
      <c r="AA38" s="46">
        <f t="shared" si="12"/>
        <v>59</v>
      </c>
      <c r="AB38" s="46">
        <f t="shared" ref="AB38:AC38" si="13">SUM(AB27:AB37)</f>
        <v>50</v>
      </c>
      <c r="AC38" s="46">
        <f t="shared" si="13"/>
        <v>56</v>
      </c>
      <c r="AD38" s="9">
        <f t="shared" si="9"/>
        <v>932</v>
      </c>
    </row>
    <row r="39" spans="1:30" ht="15" thickBot="1" x14ac:dyDescent="0.25">
      <c r="A39" s="75" t="s">
        <v>74</v>
      </c>
      <c r="B39" s="137" t="s">
        <v>64</v>
      </c>
      <c r="C39" s="53"/>
      <c r="D39" s="53"/>
      <c r="E39" s="73">
        <f>IFERROR(VLOOKUP($B39,'[2]NUM3.1'!$H$3:$U$102,2,FALSE),0)</f>
        <v>1</v>
      </c>
      <c r="F39" s="73">
        <f>IFERROR(VLOOKUP($B39,'[2]NUM3.1'!$H$3:$U$102,3,FALSE),0)</f>
        <v>1</v>
      </c>
      <c r="G39" s="73">
        <f>IFERROR(VLOOKUP($B39,'[2]NUM3.1'!$H$3:$U$102,4,FALSE),0)</f>
        <v>0</v>
      </c>
      <c r="H39" s="73">
        <f>IFERROR(VLOOKUP($B39,'[2]NUM3.1'!$H$3:$U$102,5,FALSE),0)</f>
        <v>1</v>
      </c>
      <c r="I39" s="73">
        <f>IFERROR(VLOOKUP($B39,'[2]NUM3.1'!$H$3:$U$102,6,FALSE),0)</f>
        <v>2</v>
      </c>
      <c r="J39" s="73">
        <f>IFERROR(VLOOKUP($B39,'[2]NUM3.1'!$H$3:$U$102,7,FALSE),0)</f>
        <v>1</v>
      </c>
      <c r="K39" s="73">
        <f>IFERROR(VLOOKUP($B39,'[2]NUM3.1'!$H$3:$U$102,8,FALSE),0)</f>
        <v>1</v>
      </c>
      <c r="L39" s="73">
        <f>IFERROR(VLOOKUP($B39,'[2]NUM3.1'!$H$3:$U$102,9,FALSE),0)</f>
        <v>1</v>
      </c>
      <c r="M39" s="73">
        <f>IFERROR(VLOOKUP($B39,'[2]NUM3.1'!$H$3:$U$102,10,FALSE),0)</f>
        <v>0</v>
      </c>
      <c r="N39" s="73">
        <f>IFERROR(VLOOKUP($B39,'[2]NUM3.1'!$H$3:$U$102,11,FALSE),0)</f>
        <v>0</v>
      </c>
      <c r="O39" s="73">
        <f>IFERROR(VLOOKUP($B39,'[2]NUM3.1'!$H$3:$U$102,12,FALSE),0)</f>
        <v>0</v>
      </c>
      <c r="P39" s="73">
        <f>IFERROR(VLOOKUP($B39,'[2]NUM3.1'!$H$3:$U$102,13,FALSE),0)</f>
        <v>0</v>
      </c>
      <c r="Q39" s="12">
        <f t="shared" si="0"/>
        <v>8</v>
      </c>
      <c r="R39" s="73">
        <f>IFERROR(VLOOKUP($B39,'[2]DEN3.1'!$H$3:$U$102,2,FALSE),0)</f>
        <v>1</v>
      </c>
      <c r="S39" s="73">
        <f>IFERROR(VLOOKUP($B39,'[2]DEN3.1'!$H$3:$U$102,3,FALSE),0)</f>
        <v>1</v>
      </c>
      <c r="T39" s="73">
        <f>IFERROR(VLOOKUP($B39,'[2]DEN3.1'!$H$3:$U$102,4,FALSE),0)</f>
        <v>0</v>
      </c>
      <c r="U39" s="73">
        <f>IFERROR(VLOOKUP($B39,'[2]DEN3.1'!$H$3:$U$102,5,FALSE),0)</f>
        <v>1</v>
      </c>
      <c r="V39" s="73">
        <f>IFERROR(VLOOKUP($B39,'[2]DEN3.1'!$H$3:$U$102,6,FALSE),0)</f>
        <v>2</v>
      </c>
      <c r="W39" s="73">
        <f>IFERROR(VLOOKUP($B39,'[2]DEN3.1'!$H$3:$U$102,7,FALSE),0)</f>
        <v>1</v>
      </c>
      <c r="X39" s="73">
        <f>IFERROR(VLOOKUP($B39,'[2]DEN3.1'!$H$3:$U$102,8,FALSE),0)</f>
        <v>1</v>
      </c>
      <c r="Y39" s="73">
        <f>IFERROR(VLOOKUP($B39,'[2]DEN3.1'!$H$3:$U$102,9,FALSE),0)</f>
        <v>1</v>
      </c>
      <c r="Z39" s="73">
        <f>IFERROR(VLOOKUP($B39,'[2]DEN3.1'!$H$3:$U$102,10,FALSE),0)</f>
        <v>0</v>
      </c>
      <c r="AA39" s="73">
        <f>IFERROR(VLOOKUP($B39,'[2]NUM3.1'!$H$3:$U$102,11,FALSE),0)</f>
        <v>0</v>
      </c>
      <c r="AB39" s="73">
        <f>IFERROR(VLOOKUP($B39,'[2]NUM3.1'!$H$3:$U$102,12,FALSE),0)</f>
        <v>0</v>
      </c>
      <c r="AC39" s="73">
        <f>IFERROR(VLOOKUP($B39,'[2]NUM3.1'!$H$3:$U$102,13,FALSE),0)</f>
        <v>0</v>
      </c>
      <c r="AD39" s="12">
        <f t="shared" si="1"/>
        <v>8</v>
      </c>
    </row>
    <row r="40" spans="1:30" ht="15" thickBot="1" x14ac:dyDescent="0.25">
      <c r="A40" s="75" t="s">
        <v>74</v>
      </c>
      <c r="B40" s="137" t="s">
        <v>65</v>
      </c>
      <c r="C40" s="53"/>
      <c r="D40" s="53"/>
      <c r="E40" s="73">
        <f>IFERROR(VLOOKUP($B40,'[2]NUM3.1'!$H$3:$U$102,2,FALSE),0)</f>
        <v>0</v>
      </c>
      <c r="F40" s="73">
        <f>IFERROR(VLOOKUP($B40,'[2]NUM3.1'!$H$3:$U$102,3,FALSE),0)</f>
        <v>0</v>
      </c>
      <c r="G40" s="73">
        <f>IFERROR(VLOOKUP($B40,'[2]NUM3.1'!$H$3:$U$102,4,FALSE),0)</f>
        <v>0</v>
      </c>
      <c r="H40" s="73">
        <f>IFERROR(VLOOKUP($B40,'[2]NUM3.1'!$H$3:$U$102,5,FALSE),0)</f>
        <v>0</v>
      </c>
      <c r="I40" s="73">
        <f>IFERROR(VLOOKUP($B40,'[2]NUM3.1'!$H$3:$U$102,6,FALSE),0)</f>
        <v>0</v>
      </c>
      <c r="J40" s="73">
        <f>IFERROR(VLOOKUP($B40,'[2]NUM3.1'!$H$3:$U$102,7,FALSE),0)</f>
        <v>0</v>
      </c>
      <c r="K40" s="73">
        <f>IFERROR(VLOOKUP($B40,'[2]NUM3.1'!$H$3:$U$102,8,FALSE),0)</f>
        <v>0</v>
      </c>
      <c r="L40" s="73">
        <f>IFERROR(VLOOKUP($B40,'[2]NUM3.1'!$H$3:$U$102,9,FALSE),0)</f>
        <v>0</v>
      </c>
      <c r="M40" s="73">
        <f>IFERROR(VLOOKUP($B40,'[2]NUM3.1'!$H$3:$U$102,10,FALSE),0)</f>
        <v>0</v>
      </c>
      <c r="N40" s="73">
        <f>IFERROR(VLOOKUP($B40,'[2]NUM3.1'!$H$3:$U$102,11,FALSE),0)</f>
        <v>1</v>
      </c>
      <c r="O40" s="73">
        <f>IFERROR(VLOOKUP($B40,'[2]NUM3.1'!$H$3:$U$102,12,FALSE),0)</f>
        <v>1</v>
      </c>
      <c r="P40" s="73">
        <f>IFERROR(VLOOKUP($B40,'[2]NUM3.1'!$H$3:$U$102,13,FALSE),0)</f>
        <v>0</v>
      </c>
      <c r="Q40" s="12">
        <f t="shared" si="0"/>
        <v>2</v>
      </c>
      <c r="R40" s="73">
        <f>IFERROR(VLOOKUP($B40,'[2]DEN3.1'!$H$3:$U$102,2,FALSE),0)</f>
        <v>0</v>
      </c>
      <c r="S40" s="73">
        <f>IFERROR(VLOOKUP($B40,'[2]DEN3.1'!$H$3:$U$102,3,FALSE),0)</f>
        <v>0</v>
      </c>
      <c r="T40" s="73">
        <f>IFERROR(VLOOKUP($B40,'[2]DEN3.1'!$H$3:$U$102,4,FALSE),0)</f>
        <v>0</v>
      </c>
      <c r="U40" s="73">
        <f>IFERROR(VLOOKUP($B40,'[2]DEN3.1'!$H$3:$U$102,5,FALSE),0)</f>
        <v>0</v>
      </c>
      <c r="V40" s="73">
        <f>IFERROR(VLOOKUP($B40,'[2]DEN3.1'!$H$3:$U$102,6,FALSE),0)</f>
        <v>0</v>
      </c>
      <c r="W40" s="73">
        <f>IFERROR(VLOOKUP($B40,'[2]DEN3.1'!$H$3:$U$102,7,FALSE),0)</f>
        <v>0</v>
      </c>
      <c r="X40" s="73">
        <f>IFERROR(VLOOKUP($B40,'[2]DEN3.1'!$H$3:$U$102,8,FALSE),0)</f>
        <v>0</v>
      </c>
      <c r="Y40" s="73">
        <f>IFERROR(VLOOKUP($B40,'[2]DEN3.1'!$H$3:$U$102,9,FALSE),0)</f>
        <v>0</v>
      </c>
      <c r="Z40" s="73">
        <f>IFERROR(VLOOKUP($B40,'[2]DEN3.1'!$H$3:$U$102,10,FALSE),0)</f>
        <v>0</v>
      </c>
      <c r="AA40" s="73">
        <f>IFERROR(VLOOKUP($B40,'[2]NUM3.1'!$H$3:$U$102,11,FALSE),0)</f>
        <v>1</v>
      </c>
      <c r="AB40" s="73">
        <f>IFERROR(VLOOKUP($B40,'[2]NUM3.1'!$H$3:$U$102,12,FALSE),0)</f>
        <v>1</v>
      </c>
      <c r="AC40" s="73">
        <f>IFERROR(VLOOKUP($B40,'[2]NUM3.1'!$H$3:$U$102,13,FALSE),0)</f>
        <v>0</v>
      </c>
      <c r="AD40" s="12">
        <f t="shared" si="1"/>
        <v>2</v>
      </c>
    </row>
    <row r="41" spans="1:30" ht="15" thickBot="1" x14ac:dyDescent="0.25">
      <c r="A41" s="75" t="s">
        <v>74</v>
      </c>
      <c r="B41" s="137" t="s">
        <v>66</v>
      </c>
      <c r="C41" s="53"/>
      <c r="D41" s="53"/>
      <c r="E41" s="73">
        <f>IFERROR(VLOOKUP($B41,'[2]NUM3.1'!$H$3:$U$102,2,FALSE),0)</f>
        <v>2</v>
      </c>
      <c r="F41" s="73">
        <f>IFERROR(VLOOKUP($B41,'[2]NUM3.1'!$H$3:$U$102,3,FALSE),0)</f>
        <v>2</v>
      </c>
      <c r="G41" s="73">
        <f>IFERROR(VLOOKUP($B41,'[2]NUM3.1'!$H$3:$U$102,4,FALSE),0)</f>
        <v>0</v>
      </c>
      <c r="H41" s="73">
        <f>IFERROR(VLOOKUP($B41,'[2]NUM3.1'!$H$3:$U$102,5,FALSE),0)</f>
        <v>0</v>
      </c>
      <c r="I41" s="73">
        <f>IFERROR(VLOOKUP($B41,'[2]NUM3.1'!$H$3:$U$102,6,FALSE),0)</f>
        <v>0</v>
      </c>
      <c r="J41" s="73">
        <f>IFERROR(VLOOKUP($B41,'[2]NUM3.1'!$H$3:$U$102,7,FALSE),0)</f>
        <v>0</v>
      </c>
      <c r="K41" s="73">
        <f>IFERROR(VLOOKUP($B41,'[2]NUM3.1'!$H$3:$U$102,8,FALSE),0)</f>
        <v>0</v>
      </c>
      <c r="L41" s="73">
        <f>IFERROR(VLOOKUP($B41,'[2]NUM3.1'!$H$3:$U$102,9,FALSE),0)</f>
        <v>0</v>
      </c>
      <c r="M41" s="73">
        <f>IFERROR(VLOOKUP($B41,'[2]NUM3.1'!$H$3:$U$102,10,FALSE),0)</f>
        <v>0</v>
      </c>
      <c r="N41" s="73">
        <f>IFERROR(VLOOKUP($B41,'[2]NUM3.1'!$H$3:$U$102,11,FALSE),0)</f>
        <v>3</v>
      </c>
      <c r="O41" s="73">
        <f>IFERROR(VLOOKUP($B41,'[2]NUM3.1'!$H$3:$U$102,12,FALSE),0)</f>
        <v>1</v>
      </c>
      <c r="P41" s="73">
        <f>IFERROR(VLOOKUP($B41,'[2]NUM3.1'!$H$3:$U$102,13,FALSE),0)</f>
        <v>0</v>
      </c>
      <c r="Q41" s="12">
        <f t="shared" si="0"/>
        <v>8</v>
      </c>
      <c r="R41" s="73">
        <f>IFERROR(VLOOKUP($B41,'[2]DEN3.1'!$H$3:$U$102,2,FALSE),0)</f>
        <v>2</v>
      </c>
      <c r="S41" s="73">
        <f>IFERROR(VLOOKUP($B41,'[2]DEN3.1'!$H$3:$U$102,3,FALSE),0)</f>
        <v>2</v>
      </c>
      <c r="T41" s="73">
        <f>IFERROR(VLOOKUP($B41,'[2]DEN3.1'!$H$3:$U$102,4,FALSE),0)</f>
        <v>0</v>
      </c>
      <c r="U41" s="73">
        <f>IFERROR(VLOOKUP($B41,'[2]DEN3.1'!$H$3:$U$102,5,FALSE),0)</f>
        <v>0</v>
      </c>
      <c r="V41" s="73">
        <f>IFERROR(VLOOKUP($B41,'[2]DEN3.1'!$H$3:$U$102,6,FALSE),0)</f>
        <v>0</v>
      </c>
      <c r="W41" s="73">
        <f>IFERROR(VLOOKUP($B41,'[2]DEN3.1'!$H$3:$U$102,7,FALSE),0)</f>
        <v>0</v>
      </c>
      <c r="X41" s="73">
        <f>IFERROR(VLOOKUP($B41,'[2]DEN3.1'!$H$3:$U$102,8,FALSE),0)</f>
        <v>0</v>
      </c>
      <c r="Y41" s="73">
        <f>IFERROR(VLOOKUP($B41,'[2]DEN3.1'!$H$3:$U$102,9,FALSE),0)</f>
        <v>0</v>
      </c>
      <c r="Z41" s="73">
        <f>IFERROR(VLOOKUP($B41,'[2]DEN3.1'!$H$3:$U$102,10,FALSE),0)</f>
        <v>0</v>
      </c>
      <c r="AA41" s="73">
        <f>IFERROR(VLOOKUP($B41,'[2]NUM3.1'!$H$3:$U$102,11,FALSE),0)</f>
        <v>3</v>
      </c>
      <c r="AB41" s="73">
        <f>IFERROR(VLOOKUP($B41,'[2]NUM3.1'!$H$3:$U$102,12,FALSE),0)</f>
        <v>1</v>
      </c>
      <c r="AC41" s="73">
        <f>IFERROR(VLOOKUP($B41,'[2]NUM3.1'!$H$3:$U$102,13,FALSE),0)</f>
        <v>0</v>
      </c>
      <c r="AD41" s="12">
        <f t="shared" si="1"/>
        <v>8</v>
      </c>
    </row>
    <row r="42" spans="1:30" ht="15" thickBot="1" x14ac:dyDescent="0.25">
      <c r="A42" s="75" t="s">
        <v>74</v>
      </c>
      <c r="B42" s="137" t="s">
        <v>67</v>
      </c>
      <c r="C42" s="53"/>
      <c r="D42" s="53"/>
      <c r="E42" s="73">
        <f>IFERROR(VLOOKUP($B42,'[2]NUM3.1'!$H$3:$U$102,2,FALSE),0)</f>
        <v>0</v>
      </c>
      <c r="F42" s="73">
        <f>IFERROR(VLOOKUP($B42,'[2]NUM3.1'!$H$3:$U$102,3,FALSE),0)</f>
        <v>0</v>
      </c>
      <c r="G42" s="73">
        <f>IFERROR(VLOOKUP($B42,'[2]NUM3.1'!$H$3:$U$102,4,FALSE),0)</f>
        <v>0</v>
      </c>
      <c r="H42" s="73">
        <f>IFERROR(VLOOKUP($B42,'[2]NUM3.1'!$H$3:$U$102,5,FALSE),0)</f>
        <v>0</v>
      </c>
      <c r="I42" s="73">
        <f>IFERROR(VLOOKUP($B42,'[2]NUM3.1'!$H$3:$U$102,6,FALSE),0)</f>
        <v>0</v>
      </c>
      <c r="J42" s="73">
        <f>IFERROR(VLOOKUP($B42,'[2]NUM3.1'!$H$3:$U$102,7,FALSE),0)</f>
        <v>0</v>
      </c>
      <c r="K42" s="73">
        <f>IFERROR(VLOOKUP($B42,'[2]NUM3.1'!$H$3:$U$102,8,FALSE),0)</f>
        <v>0</v>
      </c>
      <c r="L42" s="73">
        <f>IFERROR(VLOOKUP($B42,'[2]NUM3.1'!$H$3:$U$102,9,FALSE),0)</f>
        <v>0</v>
      </c>
      <c r="M42" s="73">
        <f>IFERROR(VLOOKUP($B42,'[2]NUM3.1'!$H$3:$U$102,10,FALSE),0)</f>
        <v>0</v>
      </c>
      <c r="N42" s="73">
        <f>IFERROR(VLOOKUP($B42,'[2]NUM3.1'!$H$3:$U$102,11,FALSE),0)</f>
        <v>0</v>
      </c>
      <c r="O42" s="73">
        <f>IFERROR(VLOOKUP($B42,'[2]NUM3.1'!$H$3:$U$102,12,FALSE),0)</f>
        <v>0</v>
      </c>
      <c r="P42" s="73">
        <f>IFERROR(VLOOKUP($B42,'[2]NUM3.1'!$H$3:$U$102,13,FALSE),0)</f>
        <v>0</v>
      </c>
      <c r="Q42" s="12">
        <f t="shared" si="0"/>
        <v>0</v>
      </c>
      <c r="R42" s="73">
        <f>IFERROR(VLOOKUP($B42,'[2]DEN3.1'!$H$3:$U$102,2,FALSE),0)</f>
        <v>0</v>
      </c>
      <c r="S42" s="73">
        <f>IFERROR(VLOOKUP($B42,'[2]DEN3.1'!$H$3:$U$102,3,FALSE),0)</f>
        <v>0</v>
      </c>
      <c r="T42" s="73">
        <f>IFERROR(VLOOKUP($B42,'[2]DEN3.1'!$H$3:$U$102,4,FALSE),0)</f>
        <v>0</v>
      </c>
      <c r="U42" s="73">
        <f>IFERROR(VLOOKUP($B42,'[2]DEN3.1'!$H$3:$U$102,5,FALSE),0)</f>
        <v>0</v>
      </c>
      <c r="V42" s="73">
        <f>IFERROR(VLOOKUP($B42,'[2]DEN3.1'!$H$3:$U$102,6,FALSE),0)</f>
        <v>0</v>
      </c>
      <c r="W42" s="73">
        <f>IFERROR(VLOOKUP($B42,'[2]DEN3.1'!$H$3:$U$102,7,FALSE),0)</f>
        <v>0</v>
      </c>
      <c r="X42" s="73">
        <f>IFERROR(VLOOKUP($B42,'[2]DEN3.1'!$H$3:$U$102,8,FALSE),0)</f>
        <v>0</v>
      </c>
      <c r="Y42" s="73">
        <f>IFERROR(VLOOKUP($B42,'[2]DEN3.1'!$H$3:$U$102,9,FALSE),0)</f>
        <v>0</v>
      </c>
      <c r="Z42" s="73">
        <f>IFERROR(VLOOKUP($B42,'[2]DEN3.1'!$H$3:$U$102,10,FALSE),0)</f>
        <v>0</v>
      </c>
      <c r="AA42" s="73">
        <f>IFERROR(VLOOKUP($B42,'[2]NUM3.1'!$H$3:$U$102,11,FALSE),0)</f>
        <v>0</v>
      </c>
      <c r="AB42" s="73">
        <f>IFERROR(VLOOKUP($B42,'[2]NUM3.1'!$H$3:$U$102,12,FALSE),0)</f>
        <v>0</v>
      </c>
      <c r="AC42" s="73">
        <f>IFERROR(VLOOKUP($B42,'[2]NUM3.1'!$H$3:$U$102,13,FALSE),0)</f>
        <v>0</v>
      </c>
      <c r="AD42" s="12">
        <f t="shared" si="1"/>
        <v>0</v>
      </c>
    </row>
    <row r="43" spans="1:30" ht="15" thickBot="1" x14ac:dyDescent="0.25">
      <c r="A43" s="75" t="s">
        <v>74</v>
      </c>
      <c r="B43" s="137" t="s">
        <v>68</v>
      </c>
      <c r="C43" s="53"/>
      <c r="D43" s="53"/>
      <c r="E43" s="73">
        <f>IFERROR(VLOOKUP($B43,'[2]NUM3.1'!$H$3:$U$102,2,FALSE),0)</f>
        <v>1</v>
      </c>
      <c r="F43" s="73">
        <f>IFERROR(VLOOKUP($B43,'[2]NUM3.1'!$H$3:$U$102,3,FALSE),0)</f>
        <v>1</v>
      </c>
      <c r="G43" s="73">
        <f>IFERROR(VLOOKUP($B43,'[2]NUM3.1'!$H$3:$U$102,4,FALSE),0)</f>
        <v>0</v>
      </c>
      <c r="H43" s="73">
        <f>IFERROR(VLOOKUP($B43,'[2]NUM3.1'!$H$3:$U$102,5,FALSE),0)</f>
        <v>0</v>
      </c>
      <c r="I43" s="73">
        <f>IFERROR(VLOOKUP($B43,'[2]NUM3.1'!$H$3:$U$102,6,FALSE),0)</f>
        <v>0</v>
      </c>
      <c r="J43" s="73">
        <f>IFERROR(VLOOKUP($B43,'[2]NUM3.1'!$H$3:$U$102,7,FALSE),0)</f>
        <v>0</v>
      </c>
      <c r="K43" s="73">
        <f>IFERROR(VLOOKUP($B43,'[2]NUM3.1'!$H$3:$U$102,8,FALSE),0)</f>
        <v>0</v>
      </c>
      <c r="L43" s="73">
        <f>IFERROR(VLOOKUP($B43,'[2]NUM3.1'!$H$3:$U$102,9,FALSE),0)</f>
        <v>0</v>
      </c>
      <c r="M43" s="73">
        <f>IFERROR(VLOOKUP($B43,'[2]NUM3.1'!$H$3:$U$102,10,FALSE),0)</f>
        <v>0</v>
      </c>
      <c r="N43" s="73">
        <f>IFERROR(VLOOKUP($B43,'[2]NUM3.1'!$H$3:$U$102,11,FALSE),0)</f>
        <v>0</v>
      </c>
      <c r="O43" s="73">
        <f>IFERROR(VLOOKUP($B43,'[2]NUM3.1'!$H$3:$U$102,12,FALSE),0)</f>
        <v>0</v>
      </c>
      <c r="P43" s="73">
        <f>IFERROR(VLOOKUP($B43,'[2]NUM3.1'!$H$3:$U$102,13,FALSE),0)</f>
        <v>0</v>
      </c>
      <c r="Q43" s="12">
        <f t="shared" si="0"/>
        <v>2</v>
      </c>
      <c r="R43" s="73">
        <f>IFERROR(VLOOKUP($B43,'[2]DEN3.1'!$H$3:$U$102,2,FALSE),0)</f>
        <v>1</v>
      </c>
      <c r="S43" s="73">
        <f>IFERROR(VLOOKUP($B43,'[2]DEN3.1'!$H$3:$U$102,3,FALSE),0)</f>
        <v>1</v>
      </c>
      <c r="T43" s="73">
        <f>IFERROR(VLOOKUP($B43,'[2]DEN3.1'!$H$3:$U$102,4,FALSE),0)</f>
        <v>0</v>
      </c>
      <c r="U43" s="73">
        <f>IFERROR(VLOOKUP($B43,'[2]DEN3.1'!$H$3:$U$102,5,FALSE),0)</f>
        <v>0</v>
      </c>
      <c r="V43" s="73">
        <f>IFERROR(VLOOKUP($B43,'[2]DEN3.1'!$H$3:$U$102,6,FALSE),0)</f>
        <v>0</v>
      </c>
      <c r="W43" s="73">
        <f>IFERROR(VLOOKUP($B43,'[2]DEN3.1'!$H$3:$U$102,7,FALSE),0)</f>
        <v>0</v>
      </c>
      <c r="X43" s="73">
        <f>IFERROR(VLOOKUP($B43,'[2]DEN3.1'!$H$3:$U$102,8,FALSE),0)</f>
        <v>0</v>
      </c>
      <c r="Y43" s="73">
        <f>IFERROR(VLOOKUP($B43,'[2]DEN3.1'!$H$3:$U$102,9,FALSE),0)</f>
        <v>0</v>
      </c>
      <c r="Z43" s="73">
        <f>IFERROR(VLOOKUP($B43,'[2]DEN3.1'!$H$3:$U$102,10,FALSE),0)</f>
        <v>0</v>
      </c>
      <c r="AA43" s="73">
        <f>IFERROR(VLOOKUP($B43,'[2]NUM3.1'!$H$3:$U$102,11,FALSE),0)</f>
        <v>0</v>
      </c>
      <c r="AB43" s="73">
        <f>IFERROR(VLOOKUP($B43,'[2]NUM3.1'!$H$3:$U$102,12,FALSE),0)</f>
        <v>0</v>
      </c>
      <c r="AC43" s="73">
        <f>IFERROR(VLOOKUP($B43,'[2]NUM3.1'!$H$3:$U$102,13,FALSE),0)</f>
        <v>0</v>
      </c>
      <c r="AD43" s="12">
        <f t="shared" si="1"/>
        <v>2</v>
      </c>
    </row>
    <row r="44" spans="1:30" ht="15" thickBot="1" x14ac:dyDescent="0.25">
      <c r="A44" s="75" t="s">
        <v>74</v>
      </c>
      <c r="B44" s="137" t="s">
        <v>69</v>
      </c>
      <c r="C44" s="53"/>
      <c r="D44" s="53"/>
      <c r="E44" s="73">
        <f>IFERROR(VLOOKUP($B44,'[2]NUM3.1'!$H$3:$U$102,2,FALSE),0)</f>
        <v>0</v>
      </c>
      <c r="F44" s="73">
        <f>IFERROR(VLOOKUP($B44,'[2]NUM3.1'!$H$3:$U$102,3,FALSE),0)</f>
        <v>0</v>
      </c>
      <c r="G44" s="73">
        <f>IFERROR(VLOOKUP($B44,'[2]NUM3.1'!$H$3:$U$102,4,FALSE),0)</f>
        <v>0</v>
      </c>
      <c r="H44" s="73">
        <f>IFERROR(VLOOKUP($B44,'[2]NUM3.1'!$H$3:$U$102,5,FALSE),0)</f>
        <v>0</v>
      </c>
      <c r="I44" s="73">
        <f>IFERROR(VLOOKUP($B44,'[2]NUM3.1'!$H$3:$U$102,6,FALSE),0)</f>
        <v>0</v>
      </c>
      <c r="J44" s="73">
        <f>IFERROR(VLOOKUP($B44,'[2]NUM3.1'!$H$3:$U$102,7,FALSE),0)</f>
        <v>0</v>
      </c>
      <c r="K44" s="73">
        <f>IFERROR(VLOOKUP($B44,'[2]NUM3.1'!$H$3:$U$102,8,FALSE),0)</f>
        <v>0</v>
      </c>
      <c r="L44" s="73">
        <f>IFERROR(VLOOKUP($B44,'[2]NUM3.1'!$H$3:$U$102,9,FALSE),0)</f>
        <v>0</v>
      </c>
      <c r="M44" s="73">
        <f>IFERROR(VLOOKUP($B44,'[2]NUM3.1'!$H$3:$U$102,10,FALSE),0)</f>
        <v>0</v>
      </c>
      <c r="N44" s="73">
        <f>IFERROR(VLOOKUP($B44,'[2]NUM3.1'!$H$3:$U$102,11,FALSE),0)</f>
        <v>0</v>
      </c>
      <c r="O44" s="73">
        <f>IFERROR(VLOOKUP($B44,'[2]NUM3.1'!$H$3:$U$102,12,FALSE),0)</f>
        <v>0</v>
      </c>
      <c r="P44" s="73">
        <f>IFERROR(VLOOKUP($B44,'[2]NUM3.1'!$H$3:$U$102,13,FALSE),0)</f>
        <v>0</v>
      </c>
      <c r="Q44" s="12">
        <f t="shared" si="0"/>
        <v>0</v>
      </c>
      <c r="R44" s="73">
        <f>IFERROR(VLOOKUP($B44,'[2]DEN3.1'!$H$3:$U$102,2,FALSE),0)</f>
        <v>0</v>
      </c>
      <c r="S44" s="73">
        <f>IFERROR(VLOOKUP($B44,'[2]DEN3.1'!$H$3:$U$102,3,FALSE),0)</f>
        <v>0</v>
      </c>
      <c r="T44" s="73">
        <f>IFERROR(VLOOKUP($B44,'[2]DEN3.1'!$H$3:$U$102,4,FALSE),0)</f>
        <v>0</v>
      </c>
      <c r="U44" s="73">
        <f>IFERROR(VLOOKUP($B44,'[2]DEN3.1'!$H$3:$U$102,5,FALSE),0)</f>
        <v>0</v>
      </c>
      <c r="V44" s="73">
        <f>IFERROR(VLOOKUP($B44,'[2]DEN3.1'!$H$3:$U$102,6,FALSE),0)</f>
        <v>0</v>
      </c>
      <c r="W44" s="73">
        <f>IFERROR(VLOOKUP($B44,'[2]DEN3.1'!$H$3:$U$102,7,FALSE),0)</f>
        <v>0</v>
      </c>
      <c r="X44" s="73">
        <f>IFERROR(VLOOKUP($B44,'[2]DEN3.1'!$H$3:$U$102,8,FALSE),0)</f>
        <v>0</v>
      </c>
      <c r="Y44" s="73">
        <f>IFERROR(VLOOKUP($B44,'[2]DEN3.1'!$H$3:$U$102,9,FALSE),0)</f>
        <v>0</v>
      </c>
      <c r="Z44" s="73">
        <f>IFERROR(VLOOKUP($B44,'[2]DEN3.1'!$H$3:$U$102,10,FALSE),0)</f>
        <v>0</v>
      </c>
      <c r="AA44" s="73">
        <f>IFERROR(VLOOKUP($B44,'[2]NUM3.1'!$H$3:$U$102,11,FALSE),0)</f>
        <v>0</v>
      </c>
      <c r="AB44" s="73">
        <f>IFERROR(VLOOKUP($B44,'[2]NUM3.1'!$H$3:$U$102,12,FALSE),0)</f>
        <v>0</v>
      </c>
      <c r="AC44" s="73">
        <f>IFERROR(VLOOKUP($B44,'[2]NUM3.1'!$H$3:$U$102,13,FALSE),0)</f>
        <v>0</v>
      </c>
      <c r="AD44" s="12">
        <f t="shared" si="1"/>
        <v>0</v>
      </c>
    </row>
    <row r="45" spans="1:30" ht="15" thickBot="1" x14ac:dyDescent="0.25">
      <c r="A45" s="75" t="s">
        <v>74</v>
      </c>
      <c r="B45" s="137" t="s">
        <v>70</v>
      </c>
      <c r="C45" s="53"/>
      <c r="D45" s="53"/>
      <c r="E45" s="73">
        <f>IFERROR(VLOOKUP($B45,'[2]NUM3.1'!$H$3:$U$102,2,FALSE),0)</f>
        <v>0</v>
      </c>
      <c r="F45" s="73">
        <f>IFERROR(VLOOKUP($B45,'[2]NUM3.1'!$H$3:$U$102,3,FALSE),0)</f>
        <v>0</v>
      </c>
      <c r="G45" s="73">
        <f>IFERROR(VLOOKUP($B45,'[2]NUM3.1'!$H$3:$U$102,4,FALSE),0)</f>
        <v>1</v>
      </c>
      <c r="H45" s="73">
        <f>IFERROR(VLOOKUP($B45,'[2]NUM3.1'!$H$3:$U$102,5,FALSE),0)</f>
        <v>1</v>
      </c>
      <c r="I45" s="73">
        <f>IFERROR(VLOOKUP($B45,'[2]NUM3.1'!$H$3:$U$102,6,FALSE),0)</f>
        <v>0</v>
      </c>
      <c r="J45" s="73">
        <f>IFERROR(VLOOKUP($B45,'[2]NUM3.1'!$H$3:$U$102,7,FALSE),0)</f>
        <v>0</v>
      </c>
      <c r="K45" s="73">
        <f>IFERROR(VLOOKUP($B45,'[2]NUM3.1'!$H$3:$U$102,8,FALSE),0)</f>
        <v>1</v>
      </c>
      <c r="L45" s="73">
        <f>IFERROR(VLOOKUP($B45,'[2]NUM3.1'!$H$3:$U$102,9,FALSE),0)</f>
        <v>1</v>
      </c>
      <c r="M45" s="73">
        <f>IFERROR(VLOOKUP($B45,'[2]NUM3.1'!$H$3:$U$102,10,FALSE),0)</f>
        <v>0</v>
      </c>
      <c r="N45" s="73">
        <f>IFERROR(VLOOKUP($B45,'[2]NUM3.1'!$H$3:$U$102,11,FALSE),0)</f>
        <v>0</v>
      </c>
      <c r="O45" s="73">
        <f>IFERROR(VLOOKUP($B45,'[2]NUM3.1'!$H$3:$U$102,12,FALSE),0)</f>
        <v>2</v>
      </c>
      <c r="P45" s="73">
        <f>IFERROR(VLOOKUP($B45,'[2]NUM3.1'!$H$3:$U$102,13,FALSE),0)</f>
        <v>2</v>
      </c>
      <c r="Q45" s="12">
        <f t="shared" si="0"/>
        <v>8</v>
      </c>
      <c r="R45" s="73">
        <f>IFERROR(VLOOKUP($B45,'[2]DEN3.1'!$H$3:$U$102,2,FALSE),0)</f>
        <v>0</v>
      </c>
      <c r="S45" s="73">
        <f>IFERROR(VLOOKUP($B45,'[2]DEN3.1'!$H$3:$U$102,3,FALSE),0)</f>
        <v>0</v>
      </c>
      <c r="T45" s="73">
        <f>IFERROR(VLOOKUP($B45,'[2]DEN3.1'!$H$3:$U$102,4,FALSE),0)</f>
        <v>1</v>
      </c>
      <c r="U45" s="73">
        <f>IFERROR(VLOOKUP($B45,'[2]DEN3.1'!$H$3:$U$102,5,FALSE),0)</f>
        <v>1</v>
      </c>
      <c r="V45" s="73">
        <f>IFERROR(VLOOKUP($B45,'[2]DEN3.1'!$H$3:$U$102,6,FALSE),0)</f>
        <v>0</v>
      </c>
      <c r="W45" s="73">
        <f>IFERROR(VLOOKUP($B45,'[2]DEN3.1'!$H$3:$U$102,7,FALSE),0)</f>
        <v>0</v>
      </c>
      <c r="X45" s="73">
        <f>IFERROR(VLOOKUP($B45,'[2]DEN3.1'!$H$3:$U$102,8,FALSE),0)</f>
        <v>1</v>
      </c>
      <c r="Y45" s="73">
        <f>IFERROR(VLOOKUP($B45,'[2]DEN3.1'!$H$3:$U$102,9,FALSE),0)</f>
        <v>1</v>
      </c>
      <c r="Z45" s="73">
        <f>IFERROR(VLOOKUP($B45,'[2]DEN3.1'!$H$3:$U$102,10,FALSE),0)</f>
        <v>0</v>
      </c>
      <c r="AA45" s="73">
        <f>IFERROR(VLOOKUP($B45,'[2]NUM3.1'!$H$3:$U$102,11,FALSE),0)</f>
        <v>0</v>
      </c>
      <c r="AB45" s="73">
        <f>IFERROR(VLOOKUP($B45,'[2]NUM3.1'!$H$3:$U$102,12,FALSE),0)</f>
        <v>2</v>
      </c>
      <c r="AC45" s="73">
        <f>IFERROR(VLOOKUP($B45,'[2]NUM3.1'!$H$3:$U$102,13,FALSE),0)</f>
        <v>2</v>
      </c>
      <c r="AD45" s="12">
        <f t="shared" si="1"/>
        <v>8</v>
      </c>
    </row>
    <row r="46" spans="1:30" ht="15" thickBot="1" x14ac:dyDescent="0.25">
      <c r="A46" s="75" t="s">
        <v>74</v>
      </c>
      <c r="B46" s="137" t="s">
        <v>71</v>
      </c>
      <c r="C46" s="53"/>
      <c r="D46" s="53"/>
      <c r="E46" s="73">
        <f>IFERROR(VLOOKUP($B46,'[2]NUM3.1'!$H$3:$U$102,2,FALSE),0)</f>
        <v>0</v>
      </c>
      <c r="F46" s="73">
        <f>IFERROR(VLOOKUP($B46,'[2]NUM3.1'!$H$3:$U$102,3,FALSE),0)</f>
        <v>0</v>
      </c>
      <c r="G46" s="73">
        <f>IFERROR(VLOOKUP($B46,'[2]NUM3.1'!$H$3:$U$102,4,FALSE),0)</f>
        <v>0</v>
      </c>
      <c r="H46" s="73">
        <f>IFERROR(VLOOKUP($B46,'[2]NUM3.1'!$H$3:$U$102,5,FALSE),0)</f>
        <v>0</v>
      </c>
      <c r="I46" s="73">
        <f>IFERROR(VLOOKUP($B46,'[2]NUM3.1'!$H$3:$U$102,6,FALSE),0)</f>
        <v>0</v>
      </c>
      <c r="J46" s="73">
        <f>IFERROR(VLOOKUP($B46,'[2]NUM3.1'!$H$3:$U$102,7,FALSE),0)</f>
        <v>0</v>
      </c>
      <c r="K46" s="73">
        <f>IFERROR(VLOOKUP($B46,'[2]NUM3.1'!$H$3:$U$102,8,FALSE),0)</f>
        <v>0</v>
      </c>
      <c r="L46" s="73">
        <f>IFERROR(VLOOKUP($B46,'[2]NUM3.1'!$H$3:$U$102,9,FALSE),0)</f>
        <v>0</v>
      </c>
      <c r="M46" s="73">
        <f>IFERROR(VLOOKUP($B46,'[2]NUM3.1'!$H$3:$U$102,10,FALSE),0)</f>
        <v>0</v>
      </c>
      <c r="N46" s="73">
        <f>IFERROR(VLOOKUP($B46,'[2]NUM3.1'!$H$3:$U$102,11,FALSE),0)</f>
        <v>0</v>
      </c>
      <c r="O46" s="73">
        <f>IFERROR(VLOOKUP($B46,'[2]NUM3.1'!$H$3:$U$102,12,FALSE),0)</f>
        <v>0</v>
      </c>
      <c r="P46" s="73">
        <f>IFERROR(VLOOKUP($B46,'[2]NUM3.1'!$H$3:$U$102,13,FALSE),0)</f>
        <v>0</v>
      </c>
      <c r="Q46" s="12">
        <f t="shared" si="0"/>
        <v>0</v>
      </c>
      <c r="R46" s="73">
        <f>IFERROR(VLOOKUP($B46,'[2]DEN3.1'!$H$3:$U$102,2,FALSE),0)</f>
        <v>0</v>
      </c>
      <c r="S46" s="73">
        <f>IFERROR(VLOOKUP($B46,'[2]DEN3.1'!$H$3:$U$102,3,FALSE),0)</f>
        <v>0</v>
      </c>
      <c r="T46" s="73">
        <f>IFERROR(VLOOKUP($B46,'[2]DEN3.1'!$H$3:$U$102,4,FALSE),0)</f>
        <v>0</v>
      </c>
      <c r="U46" s="73">
        <f>IFERROR(VLOOKUP($B46,'[2]DEN3.1'!$H$3:$U$102,5,FALSE),0)</f>
        <v>0</v>
      </c>
      <c r="V46" s="73">
        <f>IFERROR(VLOOKUP($B46,'[2]DEN3.1'!$H$3:$U$102,6,FALSE),0)</f>
        <v>0</v>
      </c>
      <c r="W46" s="73">
        <f>IFERROR(VLOOKUP($B46,'[2]DEN3.1'!$H$3:$U$102,7,FALSE),0)</f>
        <v>0</v>
      </c>
      <c r="X46" s="73">
        <f>IFERROR(VLOOKUP($B46,'[2]DEN3.1'!$H$3:$U$102,8,FALSE),0)</f>
        <v>0</v>
      </c>
      <c r="Y46" s="73">
        <f>IFERROR(VLOOKUP($B46,'[2]DEN3.1'!$H$3:$U$102,9,FALSE),0)</f>
        <v>0</v>
      </c>
      <c r="Z46" s="73">
        <f>IFERROR(VLOOKUP($B46,'[2]DEN3.1'!$H$3:$U$102,10,FALSE),0)</f>
        <v>0</v>
      </c>
      <c r="AA46" s="73">
        <f>IFERROR(VLOOKUP($B46,'[2]NUM3.1'!$H$3:$U$102,11,FALSE),0)</f>
        <v>0</v>
      </c>
      <c r="AB46" s="73">
        <f>IFERROR(VLOOKUP($B46,'[2]NUM3.1'!$H$3:$U$102,12,FALSE),0)</f>
        <v>0</v>
      </c>
      <c r="AC46" s="73">
        <f>IFERROR(VLOOKUP($B46,'[2]NUM3.1'!$H$3:$U$102,13,FALSE),0)</f>
        <v>0</v>
      </c>
      <c r="AD46" s="12">
        <f t="shared" si="1"/>
        <v>0</v>
      </c>
    </row>
    <row r="47" spans="1:30" ht="15" thickBot="1" x14ac:dyDescent="0.25">
      <c r="A47" s="75" t="s">
        <v>74</v>
      </c>
      <c r="B47" s="137" t="s">
        <v>72</v>
      </c>
      <c r="C47" s="53"/>
      <c r="D47" s="53"/>
      <c r="E47" s="73">
        <f>IFERROR(VLOOKUP($B47,'[2]NUM3.1'!$H$3:$U$102,2,FALSE),0)</f>
        <v>0</v>
      </c>
      <c r="F47" s="73">
        <f>IFERROR(VLOOKUP($B47,'[2]NUM3.1'!$H$3:$U$102,3,FALSE),0)</f>
        <v>0</v>
      </c>
      <c r="G47" s="73">
        <f>IFERROR(VLOOKUP($B47,'[2]NUM3.1'!$H$3:$U$102,4,FALSE),0)</f>
        <v>2</v>
      </c>
      <c r="H47" s="73">
        <f>IFERROR(VLOOKUP($B47,'[2]NUM3.1'!$H$3:$U$102,5,FALSE),0)</f>
        <v>2</v>
      </c>
      <c r="I47" s="73">
        <f>IFERROR(VLOOKUP($B47,'[2]NUM3.1'!$H$3:$U$102,6,FALSE),0)</f>
        <v>0</v>
      </c>
      <c r="J47" s="73">
        <f>IFERROR(VLOOKUP($B47,'[2]NUM3.1'!$H$3:$U$102,7,FALSE),0)</f>
        <v>1</v>
      </c>
      <c r="K47" s="73">
        <f>IFERROR(VLOOKUP($B47,'[2]NUM3.1'!$H$3:$U$102,8,FALSE),0)</f>
        <v>2</v>
      </c>
      <c r="L47" s="73">
        <f>IFERROR(VLOOKUP($B47,'[2]NUM3.1'!$H$3:$U$102,9,FALSE),0)</f>
        <v>1</v>
      </c>
      <c r="M47" s="73">
        <f>IFERROR(VLOOKUP($B47,'[2]NUM3.1'!$H$3:$U$102,10,FALSE),0)</f>
        <v>0</v>
      </c>
      <c r="N47" s="73">
        <f>IFERROR(VLOOKUP($B47,'[2]NUM3.1'!$H$3:$U$102,11,FALSE),0)</f>
        <v>0</v>
      </c>
      <c r="O47" s="73">
        <f>IFERROR(VLOOKUP($B47,'[2]NUM3.1'!$H$3:$U$102,12,FALSE),0)</f>
        <v>1</v>
      </c>
      <c r="P47" s="73">
        <f>IFERROR(VLOOKUP($B47,'[2]NUM3.1'!$H$3:$U$102,13,FALSE),0)</f>
        <v>1</v>
      </c>
      <c r="Q47" s="12">
        <f t="shared" si="0"/>
        <v>10</v>
      </c>
      <c r="R47" s="73">
        <f>IFERROR(VLOOKUP($B47,'[2]DEN3.1'!$H$3:$U$102,2,FALSE),0)</f>
        <v>0</v>
      </c>
      <c r="S47" s="73">
        <f>IFERROR(VLOOKUP($B47,'[2]DEN3.1'!$H$3:$U$102,3,FALSE),0)</f>
        <v>0</v>
      </c>
      <c r="T47" s="73">
        <f>IFERROR(VLOOKUP($B47,'[2]DEN3.1'!$H$3:$U$102,4,FALSE),0)</f>
        <v>2</v>
      </c>
      <c r="U47" s="73">
        <f>IFERROR(VLOOKUP($B47,'[2]DEN3.1'!$H$3:$U$102,5,FALSE),0)</f>
        <v>2</v>
      </c>
      <c r="V47" s="73">
        <f>IFERROR(VLOOKUP($B47,'[2]DEN3.1'!$H$3:$U$102,6,FALSE),0)</f>
        <v>0</v>
      </c>
      <c r="W47" s="73">
        <f>IFERROR(VLOOKUP($B47,'[2]DEN3.1'!$H$3:$U$102,7,FALSE),0)</f>
        <v>1</v>
      </c>
      <c r="X47" s="73">
        <f>IFERROR(VLOOKUP($B47,'[2]DEN3.1'!$H$3:$U$102,8,FALSE),0)</f>
        <v>2</v>
      </c>
      <c r="Y47" s="73">
        <f>IFERROR(VLOOKUP($B47,'[2]DEN3.1'!$H$3:$U$102,9,FALSE),0)</f>
        <v>1</v>
      </c>
      <c r="Z47" s="73">
        <f>IFERROR(VLOOKUP($B47,'[2]DEN3.1'!$H$3:$U$102,10,FALSE),0)</f>
        <v>0</v>
      </c>
      <c r="AA47" s="73">
        <f>IFERROR(VLOOKUP($B47,'[2]NUM3.1'!$H$3:$U$102,11,FALSE),0)</f>
        <v>0</v>
      </c>
      <c r="AB47" s="73">
        <f>IFERROR(VLOOKUP($B47,'[2]NUM3.1'!$H$3:$U$102,12,FALSE),0)</f>
        <v>1</v>
      </c>
      <c r="AC47" s="73">
        <f>IFERROR(VLOOKUP($B47,'[2]NUM3.1'!$H$3:$U$102,13,FALSE),0)</f>
        <v>1</v>
      </c>
      <c r="AD47" s="12">
        <f t="shared" si="1"/>
        <v>10</v>
      </c>
    </row>
    <row r="48" spans="1:30" ht="15" thickBot="1" x14ac:dyDescent="0.25">
      <c r="A48" s="75" t="s">
        <v>74</v>
      </c>
      <c r="B48" s="137" t="s">
        <v>73</v>
      </c>
      <c r="C48" s="53"/>
      <c r="D48" s="53"/>
      <c r="E48" s="73">
        <f>IFERROR(VLOOKUP($B48,'[2]NUM3.1'!$H$3:$U$102,2,FALSE),0)</f>
        <v>0</v>
      </c>
      <c r="F48" s="73">
        <f>IFERROR(VLOOKUP($B48,'[2]NUM3.1'!$H$3:$U$102,3,FALSE),0)</f>
        <v>0</v>
      </c>
      <c r="G48" s="73">
        <f>IFERROR(VLOOKUP($B48,'[2]NUM3.1'!$H$3:$U$102,4,FALSE),0)</f>
        <v>0</v>
      </c>
      <c r="H48" s="73">
        <f>IFERROR(VLOOKUP($B48,'[2]NUM3.1'!$H$3:$U$102,5,FALSE),0)</f>
        <v>0</v>
      </c>
      <c r="I48" s="73">
        <f>IFERROR(VLOOKUP($B48,'[2]NUM3.1'!$H$3:$U$102,6,FALSE),0)</f>
        <v>0</v>
      </c>
      <c r="J48" s="73">
        <f>IFERROR(VLOOKUP($B48,'[2]NUM3.1'!$H$3:$U$102,7,FALSE),0)</f>
        <v>0</v>
      </c>
      <c r="K48" s="73">
        <f>IFERROR(VLOOKUP($B48,'[2]NUM3.1'!$H$3:$U$102,8,FALSE),0)</f>
        <v>0</v>
      </c>
      <c r="L48" s="73">
        <f>IFERROR(VLOOKUP($B48,'[2]NUM3.1'!$H$3:$U$102,9,FALSE),0)</f>
        <v>0</v>
      </c>
      <c r="M48" s="73">
        <f>IFERROR(VLOOKUP($B48,'[2]NUM3.1'!$H$3:$U$102,10,FALSE),0)</f>
        <v>0</v>
      </c>
      <c r="N48" s="73">
        <f>IFERROR(VLOOKUP($B48,'[2]NUM3.1'!$H$3:$U$102,11,FALSE),0)</f>
        <v>0</v>
      </c>
      <c r="O48" s="73">
        <f>IFERROR(VLOOKUP($B48,'[2]NUM3.1'!$H$3:$U$102,12,FALSE),0)</f>
        <v>0</v>
      </c>
      <c r="P48" s="73">
        <f>IFERROR(VLOOKUP($B48,'[2]NUM3.1'!$H$3:$U$102,13,FALSE),0)</f>
        <v>0</v>
      </c>
      <c r="Q48" s="12">
        <f t="shared" si="0"/>
        <v>0</v>
      </c>
      <c r="R48" s="73">
        <f>IFERROR(VLOOKUP($B48,'[2]DEN3.1'!$H$3:$U$102,2,FALSE),0)</f>
        <v>0</v>
      </c>
      <c r="S48" s="73">
        <f>IFERROR(VLOOKUP($B48,'[2]DEN3.1'!$H$3:$U$102,3,FALSE),0)</f>
        <v>0</v>
      </c>
      <c r="T48" s="73">
        <f>IFERROR(VLOOKUP($B48,'[2]DEN3.1'!$H$3:$U$102,4,FALSE),0)</f>
        <v>0</v>
      </c>
      <c r="U48" s="73">
        <f>IFERROR(VLOOKUP($B48,'[2]DEN3.1'!$H$3:$U$102,5,FALSE),0)</f>
        <v>0</v>
      </c>
      <c r="V48" s="73">
        <f>IFERROR(VLOOKUP($B48,'[2]DEN3.1'!$H$3:$U$102,6,FALSE),0)</f>
        <v>0</v>
      </c>
      <c r="W48" s="73">
        <f>IFERROR(VLOOKUP($B48,'[2]DEN3.1'!$H$3:$U$102,7,FALSE),0)</f>
        <v>0</v>
      </c>
      <c r="X48" s="73">
        <f>IFERROR(VLOOKUP($B48,'[2]DEN3.1'!$H$3:$U$102,8,FALSE),0)</f>
        <v>0</v>
      </c>
      <c r="Y48" s="73">
        <f>IFERROR(VLOOKUP($B48,'[2]DEN3.1'!$H$3:$U$102,9,FALSE),0)</f>
        <v>0</v>
      </c>
      <c r="Z48" s="73">
        <f>IFERROR(VLOOKUP($B48,'[2]DEN3.1'!$H$3:$U$102,10,FALSE),0)</f>
        <v>0</v>
      </c>
      <c r="AA48" s="73">
        <f>IFERROR(VLOOKUP($B48,'[2]NUM3.1'!$H$3:$U$102,11,FALSE),0)</f>
        <v>0</v>
      </c>
      <c r="AB48" s="73">
        <f>IFERROR(VLOOKUP($B48,'[2]NUM3.1'!$H$3:$U$102,12,FALSE),0)</f>
        <v>0</v>
      </c>
      <c r="AC48" s="73">
        <f>IFERROR(VLOOKUP($B48,'[2]NUM3.1'!$H$3:$U$102,13,FALSE),0)</f>
        <v>0</v>
      </c>
      <c r="AD48" s="12">
        <f t="shared" si="1"/>
        <v>0</v>
      </c>
    </row>
    <row r="49" spans="1:30" ht="22.5" customHeight="1" thickBot="1" x14ac:dyDescent="0.25">
      <c r="A49" s="307" t="s">
        <v>176</v>
      </c>
      <c r="B49" s="308"/>
      <c r="C49" s="222">
        <f>+D49/Metas!H17</f>
        <v>1.0204081632653061</v>
      </c>
      <c r="D49" s="14">
        <f>+Q49/AD49</f>
        <v>1</v>
      </c>
      <c r="E49" s="46">
        <f>SUM(E39:E48)</f>
        <v>4</v>
      </c>
      <c r="F49" s="46">
        <f t="shared" ref="F49:M49" si="14">SUM(F39:F48)</f>
        <v>4</v>
      </c>
      <c r="G49" s="46">
        <f t="shared" si="14"/>
        <v>3</v>
      </c>
      <c r="H49" s="46">
        <f t="shared" si="14"/>
        <v>4</v>
      </c>
      <c r="I49" s="46">
        <f t="shared" ref="I49:J49" si="15">SUM(I39:I48)</f>
        <v>2</v>
      </c>
      <c r="J49" s="46">
        <f t="shared" si="15"/>
        <v>2</v>
      </c>
      <c r="K49" s="46">
        <f t="shared" ref="K49:L49" si="16">SUM(K39:K48)</f>
        <v>4</v>
      </c>
      <c r="L49" s="46">
        <f t="shared" si="16"/>
        <v>3</v>
      </c>
      <c r="M49" s="46">
        <f t="shared" si="14"/>
        <v>0</v>
      </c>
      <c r="N49" s="46">
        <f t="shared" ref="N49:P49" si="17">SUM(N39:N48)</f>
        <v>4</v>
      </c>
      <c r="O49" s="46">
        <f t="shared" si="17"/>
        <v>5</v>
      </c>
      <c r="P49" s="46">
        <f t="shared" si="17"/>
        <v>3</v>
      </c>
      <c r="Q49" s="9">
        <f>SUM(Q39:Q48)</f>
        <v>38</v>
      </c>
      <c r="R49" s="46">
        <f t="shared" ref="R49:U49" si="18">SUM(R39:R48)</f>
        <v>4</v>
      </c>
      <c r="S49" s="46">
        <f t="shared" si="18"/>
        <v>4</v>
      </c>
      <c r="T49" s="46">
        <f t="shared" si="18"/>
        <v>3</v>
      </c>
      <c r="U49" s="46">
        <f t="shared" si="18"/>
        <v>4</v>
      </c>
      <c r="V49" s="46">
        <f t="shared" ref="V49:W49" si="19">SUM(V39:V48)</f>
        <v>2</v>
      </c>
      <c r="W49" s="46">
        <f t="shared" si="19"/>
        <v>2</v>
      </c>
      <c r="X49" s="46">
        <f t="shared" ref="X49:Y49" si="20">SUM(X39:X48)</f>
        <v>4</v>
      </c>
      <c r="Y49" s="46">
        <f t="shared" si="20"/>
        <v>3</v>
      </c>
      <c r="Z49" s="46">
        <f t="shared" ref="Z49:AA49" si="21">SUM(Z39:Z48)</f>
        <v>0</v>
      </c>
      <c r="AA49" s="46">
        <f t="shared" si="21"/>
        <v>4</v>
      </c>
      <c r="AB49" s="46">
        <f t="shared" ref="AB49:AC49" si="22">SUM(AB39:AB48)</f>
        <v>5</v>
      </c>
      <c r="AC49" s="46">
        <f t="shared" si="22"/>
        <v>3</v>
      </c>
      <c r="AD49" s="9">
        <f>SUM(AD39:AD48)</f>
        <v>38</v>
      </c>
    </row>
    <row r="50" spans="1:30" ht="15" thickBot="1" x14ac:dyDescent="0.25">
      <c r="A50" s="138" t="s">
        <v>88</v>
      </c>
      <c r="B50" s="137" t="s">
        <v>75</v>
      </c>
      <c r="C50" s="53"/>
      <c r="D50" s="53"/>
      <c r="E50" s="73">
        <f>IFERROR(VLOOKUP($B50,'[2]NUM3.1'!$H$3:$U$102,2,FALSE),0)</f>
        <v>3</v>
      </c>
      <c r="F50" s="73">
        <f>IFERROR(VLOOKUP($B50,'[2]NUM3.1'!$H$3:$U$102,3,FALSE),0)</f>
        <v>2</v>
      </c>
      <c r="G50" s="73">
        <f>IFERROR(VLOOKUP($B50,'[2]NUM3.1'!$H$3:$U$102,4,FALSE),0)</f>
        <v>0</v>
      </c>
      <c r="H50" s="73">
        <f>IFERROR(VLOOKUP($B50,'[2]NUM3.1'!$H$3:$U$102,5,FALSE),0)</f>
        <v>0</v>
      </c>
      <c r="I50" s="73">
        <f>IFERROR(VLOOKUP($B50,'[2]NUM3.1'!$H$3:$U$102,6,FALSE),0)</f>
        <v>0</v>
      </c>
      <c r="J50" s="73">
        <f>IFERROR(VLOOKUP($B50,'[2]NUM3.1'!$H$3:$U$102,7,FALSE),0)</f>
        <v>6</v>
      </c>
      <c r="K50" s="73">
        <f>IFERROR(VLOOKUP($B50,'[2]NUM3.1'!$H$3:$U$102,8,FALSE),0)</f>
        <v>0</v>
      </c>
      <c r="L50" s="73">
        <f>IFERROR(VLOOKUP($B50,'[2]NUM3.1'!$H$3:$U$102,9,FALSE),0)</f>
        <v>3</v>
      </c>
      <c r="M50" s="73">
        <f>IFERROR(VLOOKUP($B50,'[2]NUM3.1'!$H$3:$U$102,10,FALSE),0)</f>
        <v>2</v>
      </c>
      <c r="N50" s="73">
        <f>IFERROR(VLOOKUP($B50,'[2]NUM3.1'!$H$3:$U$102,11,FALSE),0)</f>
        <v>3</v>
      </c>
      <c r="O50" s="73">
        <f>IFERROR(VLOOKUP($B50,'[2]NUM3.1'!$H$3:$U$102,12,FALSE),0)</f>
        <v>2</v>
      </c>
      <c r="P50" s="73">
        <f>IFERROR(VLOOKUP($B50,'[2]NUM3.1'!$H$3:$U$102,13,FALSE),0)</f>
        <v>0</v>
      </c>
      <c r="Q50" s="12">
        <f t="shared" si="0"/>
        <v>21</v>
      </c>
      <c r="R50" s="73">
        <f>IFERROR(VLOOKUP($B50,'[2]DEN3.1'!$H$3:$U$102,2,FALSE),0)</f>
        <v>3</v>
      </c>
      <c r="S50" s="73">
        <f>IFERROR(VLOOKUP($B50,'[2]DEN3.1'!$H$3:$U$102,3,FALSE),0)</f>
        <v>2</v>
      </c>
      <c r="T50" s="73">
        <f>IFERROR(VLOOKUP($B50,'[2]DEN3.1'!$H$3:$U$102,4,FALSE),0)</f>
        <v>0</v>
      </c>
      <c r="U50" s="73">
        <f>IFERROR(VLOOKUP($B50,'[2]DEN3.1'!$H$3:$U$102,5,FALSE),0)</f>
        <v>0</v>
      </c>
      <c r="V50" s="73">
        <f>IFERROR(VLOOKUP($B50,'[2]DEN3.1'!$H$3:$U$102,6,FALSE),0)</f>
        <v>0</v>
      </c>
      <c r="W50" s="73">
        <f>IFERROR(VLOOKUP($B50,'[2]DEN3.1'!$H$3:$U$102,7,FALSE),0)</f>
        <v>6</v>
      </c>
      <c r="X50" s="73">
        <f>IFERROR(VLOOKUP($B50,'[2]DEN3.1'!$H$3:$U$102,8,FALSE),0)</f>
        <v>0</v>
      </c>
      <c r="Y50" s="73">
        <f>IFERROR(VLOOKUP($B50,'[2]DEN3.1'!$H$3:$U$102,9,FALSE),0)</f>
        <v>3</v>
      </c>
      <c r="Z50" s="73">
        <f>IFERROR(VLOOKUP($B50,'[2]DEN3.1'!$H$3:$U$102,10,FALSE),0)</f>
        <v>2</v>
      </c>
      <c r="AA50" s="73">
        <f>IFERROR(VLOOKUP($B50,'[2]NUM3.1'!$H$3:$U$102,11,FALSE),0)</f>
        <v>3</v>
      </c>
      <c r="AB50" s="73">
        <f>IFERROR(VLOOKUP($B50,'[2]NUM3.1'!$H$3:$U$102,12,FALSE),0)</f>
        <v>2</v>
      </c>
      <c r="AC50" s="73">
        <f>IFERROR(VLOOKUP($B50,'[2]NUM3.1'!$H$3:$U$102,13,FALSE),0)</f>
        <v>0</v>
      </c>
      <c r="AD50" s="12">
        <f t="shared" si="1"/>
        <v>21</v>
      </c>
    </row>
    <row r="51" spans="1:30" ht="15" thickBot="1" x14ac:dyDescent="0.25">
      <c r="A51" s="138" t="s">
        <v>88</v>
      </c>
      <c r="B51" s="137" t="s">
        <v>76</v>
      </c>
      <c r="C51" s="53"/>
      <c r="D51" s="53"/>
      <c r="E51" s="73">
        <f>IFERROR(VLOOKUP($B51,'[2]NUM3.1'!$H$3:$U$102,2,FALSE),0)</f>
        <v>0</v>
      </c>
      <c r="F51" s="73">
        <f>IFERROR(VLOOKUP($B51,'[2]NUM3.1'!$H$3:$U$102,3,FALSE),0)</f>
        <v>0</v>
      </c>
      <c r="G51" s="73">
        <f>IFERROR(VLOOKUP($B51,'[2]NUM3.1'!$H$3:$U$102,4,FALSE),0)</f>
        <v>0</v>
      </c>
      <c r="H51" s="73">
        <f>IFERROR(VLOOKUP($B51,'[2]NUM3.1'!$H$3:$U$102,5,FALSE),0)</f>
        <v>0</v>
      </c>
      <c r="I51" s="73">
        <f>IFERROR(VLOOKUP($B51,'[2]NUM3.1'!$H$3:$U$102,6,FALSE),0)</f>
        <v>0</v>
      </c>
      <c r="J51" s="73">
        <f>IFERROR(VLOOKUP($B51,'[2]NUM3.1'!$H$3:$U$102,7,FALSE),0)</f>
        <v>0</v>
      </c>
      <c r="K51" s="73">
        <f>IFERROR(VLOOKUP($B51,'[2]NUM3.1'!$H$3:$U$102,8,FALSE),0)</f>
        <v>0</v>
      </c>
      <c r="L51" s="73">
        <f>IFERROR(VLOOKUP($B51,'[2]NUM3.1'!$H$3:$U$102,9,FALSE),0)</f>
        <v>0</v>
      </c>
      <c r="M51" s="73">
        <f>IFERROR(VLOOKUP($B51,'[2]NUM3.1'!$H$3:$U$102,10,FALSE),0)</f>
        <v>0</v>
      </c>
      <c r="N51" s="73">
        <f>IFERROR(VLOOKUP($B51,'[2]NUM3.1'!$H$3:$U$102,11,FALSE),0)</f>
        <v>0</v>
      </c>
      <c r="O51" s="73">
        <f>IFERROR(VLOOKUP($B51,'[2]NUM3.1'!$H$3:$U$102,12,FALSE),0)</f>
        <v>0</v>
      </c>
      <c r="P51" s="73">
        <f>IFERROR(VLOOKUP($B51,'[2]NUM3.1'!$H$3:$U$102,13,FALSE),0)</f>
        <v>0</v>
      </c>
      <c r="Q51" s="12">
        <f t="shared" si="0"/>
        <v>0</v>
      </c>
      <c r="R51" s="73">
        <f>IFERROR(VLOOKUP($B51,'[2]DEN3.1'!$H$3:$U$102,2,FALSE),0)</f>
        <v>0</v>
      </c>
      <c r="S51" s="73">
        <f>IFERROR(VLOOKUP($B51,'[2]DEN3.1'!$H$3:$U$102,3,FALSE),0)</f>
        <v>0</v>
      </c>
      <c r="T51" s="73">
        <f>IFERROR(VLOOKUP($B51,'[2]DEN3.1'!$H$3:$U$102,4,FALSE),0)</f>
        <v>0</v>
      </c>
      <c r="U51" s="73">
        <f>IFERROR(VLOOKUP($B51,'[2]DEN3.1'!$H$3:$U$102,5,FALSE),0)</f>
        <v>0</v>
      </c>
      <c r="V51" s="73">
        <f>IFERROR(VLOOKUP($B51,'[2]DEN3.1'!$H$3:$U$102,6,FALSE),0)</f>
        <v>0</v>
      </c>
      <c r="W51" s="73">
        <f>IFERROR(VLOOKUP($B51,'[2]DEN3.1'!$H$3:$U$102,7,FALSE),0)</f>
        <v>0</v>
      </c>
      <c r="X51" s="73">
        <f>IFERROR(VLOOKUP($B51,'[2]DEN3.1'!$H$3:$U$102,8,FALSE),0)</f>
        <v>0</v>
      </c>
      <c r="Y51" s="73">
        <f>IFERROR(VLOOKUP($B51,'[2]DEN3.1'!$H$3:$U$102,9,FALSE),0)</f>
        <v>0</v>
      </c>
      <c r="Z51" s="73">
        <f>IFERROR(VLOOKUP($B51,'[2]DEN3.1'!$H$3:$U$102,10,FALSE),0)</f>
        <v>0</v>
      </c>
      <c r="AA51" s="73">
        <f>IFERROR(VLOOKUP($B51,'[2]NUM3.1'!$H$3:$U$102,11,FALSE),0)</f>
        <v>0</v>
      </c>
      <c r="AB51" s="73">
        <f>IFERROR(VLOOKUP($B51,'[2]NUM3.1'!$H$3:$U$102,12,FALSE),0)</f>
        <v>0</v>
      </c>
      <c r="AC51" s="73">
        <f>IFERROR(VLOOKUP($B51,'[2]NUM3.1'!$H$3:$U$102,13,FALSE),0)</f>
        <v>0</v>
      </c>
      <c r="AD51" s="12">
        <f t="shared" si="1"/>
        <v>0</v>
      </c>
    </row>
    <row r="52" spans="1:30" ht="15" thickBot="1" x14ac:dyDescent="0.25">
      <c r="A52" s="138" t="s">
        <v>88</v>
      </c>
      <c r="B52" s="137" t="s">
        <v>77</v>
      </c>
      <c r="C52" s="53"/>
      <c r="D52" s="53"/>
      <c r="E52" s="73">
        <f>IFERROR(VLOOKUP($B52,'[2]NUM3.1'!$H$3:$U$102,2,FALSE),0)</f>
        <v>0</v>
      </c>
      <c r="F52" s="73">
        <f>IFERROR(VLOOKUP($B52,'[2]NUM3.1'!$H$3:$U$102,3,FALSE),0)</f>
        <v>0</v>
      </c>
      <c r="G52" s="73">
        <f>IFERROR(VLOOKUP($B52,'[2]NUM3.1'!$H$3:$U$102,4,FALSE),0)</f>
        <v>0</v>
      </c>
      <c r="H52" s="73">
        <f>IFERROR(VLOOKUP($B52,'[2]NUM3.1'!$H$3:$U$102,5,FALSE),0)</f>
        <v>0</v>
      </c>
      <c r="I52" s="73">
        <f>IFERROR(VLOOKUP($B52,'[2]NUM3.1'!$H$3:$U$102,6,FALSE),0)</f>
        <v>0</v>
      </c>
      <c r="J52" s="73">
        <f>IFERROR(VLOOKUP($B52,'[2]NUM3.1'!$H$3:$U$102,7,FALSE),0)</f>
        <v>0</v>
      </c>
      <c r="K52" s="73">
        <f>IFERROR(VLOOKUP($B52,'[2]NUM3.1'!$H$3:$U$102,8,FALSE),0)</f>
        <v>0</v>
      </c>
      <c r="L52" s="73">
        <f>IFERROR(VLOOKUP($B52,'[2]NUM3.1'!$H$3:$U$102,9,FALSE),0)</f>
        <v>0</v>
      </c>
      <c r="M52" s="73">
        <f>IFERROR(VLOOKUP($B52,'[2]NUM3.1'!$H$3:$U$102,10,FALSE),0)</f>
        <v>0</v>
      </c>
      <c r="N52" s="73">
        <f>IFERROR(VLOOKUP($B52,'[2]NUM3.1'!$H$3:$U$102,11,FALSE),0)</f>
        <v>0</v>
      </c>
      <c r="O52" s="73">
        <f>IFERROR(VLOOKUP($B52,'[2]NUM3.1'!$H$3:$U$102,12,FALSE),0)</f>
        <v>0</v>
      </c>
      <c r="P52" s="73">
        <f>IFERROR(VLOOKUP($B52,'[2]NUM3.1'!$H$3:$U$102,13,FALSE),0)</f>
        <v>0</v>
      </c>
      <c r="Q52" s="12">
        <f t="shared" si="0"/>
        <v>0</v>
      </c>
      <c r="R52" s="73">
        <f>IFERROR(VLOOKUP($B52,'[2]DEN3.1'!$H$3:$U$102,2,FALSE),0)</f>
        <v>0</v>
      </c>
      <c r="S52" s="73">
        <f>IFERROR(VLOOKUP($B52,'[2]DEN3.1'!$H$3:$U$102,3,FALSE),0)</f>
        <v>0</v>
      </c>
      <c r="T52" s="73">
        <f>IFERROR(VLOOKUP($B52,'[2]DEN3.1'!$H$3:$U$102,4,FALSE),0)</f>
        <v>0</v>
      </c>
      <c r="U52" s="73">
        <f>IFERROR(VLOOKUP($B52,'[2]DEN3.1'!$H$3:$U$102,5,FALSE),0)</f>
        <v>0</v>
      </c>
      <c r="V52" s="73">
        <f>IFERROR(VLOOKUP($B52,'[2]DEN3.1'!$H$3:$U$102,6,FALSE),0)</f>
        <v>0</v>
      </c>
      <c r="W52" s="73">
        <f>IFERROR(VLOOKUP($B52,'[2]DEN3.1'!$H$3:$U$102,7,FALSE),0)</f>
        <v>0</v>
      </c>
      <c r="X52" s="73">
        <f>IFERROR(VLOOKUP($B52,'[2]DEN3.1'!$H$3:$U$102,8,FALSE),0)</f>
        <v>0</v>
      </c>
      <c r="Y52" s="73">
        <f>IFERROR(VLOOKUP($B52,'[2]DEN3.1'!$H$3:$U$102,9,FALSE),0)</f>
        <v>0</v>
      </c>
      <c r="Z52" s="73">
        <f>IFERROR(VLOOKUP($B52,'[2]DEN3.1'!$H$3:$U$102,10,FALSE),0)</f>
        <v>0</v>
      </c>
      <c r="AA52" s="73">
        <f>IFERROR(VLOOKUP($B52,'[2]NUM3.1'!$H$3:$U$102,11,FALSE),0)</f>
        <v>0</v>
      </c>
      <c r="AB52" s="73">
        <f>IFERROR(VLOOKUP($B52,'[2]NUM3.1'!$H$3:$U$102,12,FALSE),0)</f>
        <v>0</v>
      </c>
      <c r="AC52" s="73">
        <f>IFERROR(VLOOKUP($B52,'[2]NUM3.1'!$H$3:$U$102,13,FALSE),0)</f>
        <v>0</v>
      </c>
      <c r="AD52" s="12">
        <f t="shared" si="1"/>
        <v>0</v>
      </c>
    </row>
    <row r="53" spans="1:30" ht="15" thickBot="1" x14ac:dyDescent="0.25">
      <c r="A53" s="138" t="s">
        <v>88</v>
      </c>
      <c r="B53" s="137" t="s">
        <v>78</v>
      </c>
      <c r="C53" s="53"/>
      <c r="D53" s="53"/>
      <c r="E53" s="73">
        <f>IFERROR(VLOOKUP($B53,'[2]NUM3.1'!$H$3:$U$102,2,FALSE),0)</f>
        <v>0</v>
      </c>
      <c r="F53" s="73">
        <f>IFERROR(VLOOKUP($B53,'[2]NUM3.1'!$H$3:$U$102,3,FALSE),0)</f>
        <v>0</v>
      </c>
      <c r="G53" s="73">
        <f>IFERROR(VLOOKUP($B53,'[2]NUM3.1'!$H$3:$U$102,4,FALSE),0)</f>
        <v>0</v>
      </c>
      <c r="H53" s="73">
        <f>IFERROR(VLOOKUP($B53,'[2]NUM3.1'!$H$3:$U$102,5,FALSE),0)</f>
        <v>0</v>
      </c>
      <c r="I53" s="73">
        <f>IFERROR(VLOOKUP($B53,'[2]NUM3.1'!$H$3:$U$102,6,FALSE),0)</f>
        <v>0</v>
      </c>
      <c r="J53" s="73">
        <f>IFERROR(VLOOKUP($B53,'[2]NUM3.1'!$H$3:$U$102,7,FALSE),0)</f>
        <v>0</v>
      </c>
      <c r="K53" s="73">
        <f>IFERROR(VLOOKUP($B53,'[2]NUM3.1'!$H$3:$U$102,8,FALSE),0)</f>
        <v>0</v>
      </c>
      <c r="L53" s="73">
        <f>IFERROR(VLOOKUP($B53,'[2]NUM3.1'!$H$3:$U$102,9,FALSE),0)</f>
        <v>0</v>
      </c>
      <c r="M53" s="73">
        <f>IFERROR(VLOOKUP($B53,'[2]NUM3.1'!$H$3:$U$102,10,FALSE),0)</f>
        <v>0</v>
      </c>
      <c r="N53" s="73">
        <f>IFERROR(VLOOKUP($B53,'[2]NUM3.1'!$H$3:$U$102,11,FALSE),0)</f>
        <v>0</v>
      </c>
      <c r="O53" s="73">
        <f>IFERROR(VLOOKUP($B53,'[2]NUM3.1'!$H$3:$U$102,12,FALSE),0)</f>
        <v>0</v>
      </c>
      <c r="P53" s="73">
        <f>IFERROR(VLOOKUP($B53,'[2]NUM3.1'!$H$3:$U$102,13,FALSE),0)</f>
        <v>0</v>
      </c>
      <c r="Q53" s="12">
        <f t="shared" si="0"/>
        <v>0</v>
      </c>
      <c r="R53" s="73">
        <f>IFERROR(VLOOKUP($B53,'[2]DEN3.1'!$H$3:$U$102,2,FALSE),0)</f>
        <v>0</v>
      </c>
      <c r="S53" s="73">
        <f>IFERROR(VLOOKUP($B53,'[2]DEN3.1'!$H$3:$U$102,3,FALSE),0)</f>
        <v>0</v>
      </c>
      <c r="T53" s="73">
        <f>IFERROR(VLOOKUP($B53,'[2]DEN3.1'!$H$3:$U$102,4,FALSE),0)</f>
        <v>0</v>
      </c>
      <c r="U53" s="73">
        <f>IFERROR(VLOOKUP($B53,'[2]DEN3.1'!$H$3:$U$102,5,FALSE),0)</f>
        <v>0</v>
      </c>
      <c r="V53" s="73">
        <f>IFERROR(VLOOKUP($B53,'[2]DEN3.1'!$H$3:$U$102,6,FALSE),0)</f>
        <v>0</v>
      </c>
      <c r="W53" s="73">
        <f>IFERROR(VLOOKUP($B53,'[2]DEN3.1'!$H$3:$U$102,7,FALSE),0)</f>
        <v>0</v>
      </c>
      <c r="X53" s="73">
        <f>IFERROR(VLOOKUP($B53,'[2]DEN3.1'!$H$3:$U$102,8,FALSE),0)</f>
        <v>0</v>
      </c>
      <c r="Y53" s="73">
        <f>IFERROR(VLOOKUP($B53,'[2]DEN3.1'!$H$3:$U$102,9,FALSE),0)</f>
        <v>0</v>
      </c>
      <c r="Z53" s="73">
        <f>IFERROR(VLOOKUP($B53,'[2]DEN3.1'!$H$3:$U$102,10,FALSE),0)</f>
        <v>0</v>
      </c>
      <c r="AA53" s="73">
        <f>IFERROR(VLOOKUP($B53,'[2]NUM3.1'!$H$3:$U$102,11,FALSE),0)</f>
        <v>0</v>
      </c>
      <c r="AB53" s="73">
        <f>IFERROR(VLOOKUP($B53,'[2]NUM3.1'!$H$3:$U$102,12,FALSE),0)</f>
        <v>0</v>
      </c>
      <c r="AC53" s="73">
        <f>IFERROR(VLOOKUP($B53,'[2]NUM3.1'!$H$3:$U$102,13,FALSE),0)</f>
        <v>0</v>
      </c>
      <c r="AD53" s="12">
        <f t="shared" si="1"/>
        <v>0</v>
      </c>
    </row>
    <row r="54" spans="1:30" ht="15" thickBot="1" x14ac:dyDescent="0.25">
      <c r="A54" s="138" t="s">
        <v>88</v>
      </c>
      <c r="B54" s="137" t="s">
        <v>79</v>
      </c>
      <c r="C54" s="53"/>
      <c r="D54" s="53"/>
      <c r="E54" s="73">
        <f>IFERROR(VLOOKUP($B54,'[2]NUM3.1'!$H$3:$U$102,2,FALSE),0)</f>
        <v>0</v>
      </c>
      <c r="F54" s="73">
        <f>IFERROR(VLOOKUP($B54,'[2]NUM3.1'!$H$3:$U$102,3,FALSE),0)</f>
        <v>0</v>
      </c>
      <c r="G54" s="73">
        <f>IFERROR(VLOOKUP($B54,'[2]NUM3.1'!$H$3:$U$102,4,FALSE),0)</f>
        <v>0</v>
      </c>
      <c r="H54" s="73">
        <f>IFERROR(VLOOKUP($B54,'[2]NUM3.1'!$H$3:$U$102,5,FALSE),0)</f>
        <v>0</v>
      </c>
      <c r="I54" s="73">
        <f>IFERROR(VLOOKUP($B54,'[2]NUM3.1'!$H$3:$U$102,6,FALSE),0)</f>
        <v>0</v>
      </c>
      <c r="J54" s="73">
        <f>IFERROR(VLOOKUP($B54,'[2]NUM3.1'!$H$3:$U$102,7,FALSE),0)</f>
        <v>0</v>
      </c>
      <c r="K54" s="73">
        <f>IFERROR(VLOOKUP($B54,'[2]NUM3.1'!$H$3:$U$102,8,FALSE),0)</f>
        <v>0</v>
      </c>
      <c r="L54" s="73">
        <f>IFERROR(VLOOKUP($B54,'[2]NUM3.1'!$H$3:$U$102,9,FALSE),0)</f>
        <v>0</v>
      </c>
      <c r="M54" s="73">
        <f>IFERROR(VLOOKUP($B54,'[2]NUM3.1'!$H$3:$U$102,10,FALSE),0)</f>
        <v>0</v>
      </c>
      <c r="N54" s="73">
        <f>IFERROR(VLOOKUP($B54,'[2]NUM3.1'!$H$3:$U$102,11,FALSE),0)</f>
        <v>0</v>
      </c>
      <c r="O54" s="73">
        <f>IFERROR(VLOOKUP($B54,'[2]NUM3.1'!$H$3:$U$102,12,FALSE),0)</f>
        <v>0</v>
      </c>
      <c r="P54" s="73">
        <f>IFERROR(VLOOKUP($B54,'[2]NUM3.1'!$H$3:$U$102,13,FALSE),0)</f>
        <v>0</v>
      </c>
      <c r="Q54" s="12">
        <f t="shared" si="0"/>
        <v>0</v>
      </c>
      <c r="R54" s="73">
        <f>IFERROR(VLOOKUP($B54,'[2]DEN3.1'!$H$3:$U$102,2,FALSE),0)</f>
        <v>0</v>
      </c>
      <c r="S54" s="73">
        <f>IFERROR(VLOOKUP($B54,'[2]DEN3.1'!$H$3:$U$102,3,FALSE),0)</f>
        <v>0</v>
      </c>
      <c r="T54" s="73">
        <f>IFERROR(VLOOKUP($B54,'[2]DEN3.1'!$H$3:$U$102,4,FALSE),0)</f>
        <v>0</v>
      </c>
      <c r="U54" s="73">
        <f>IFERROR(VLOOKUP($B54,'[2]DEN3.1'!$H$3:$U$102,5,FALSE),0)</f>
        <v>0</v>
      </c>
      <c r="V54" s="73">
        <f>IFERROR(VLOOKUP($B54,'[2]DEN3.1'!$H$3:$U$102,6,FALSE),0)</f>
        <v>0</v>
      </c>
      <c r="W54" s="73">
        <f>IFERROR(VLOOKUP($B54,'[2]DEN3.1'!$H$3:$U$102,7,FALSE),0)</f>
        <v>0</v>
      </c>
      <c r="X54" s="73">
        <f>IFERROR(VLOOKUP($B54,'[2]DEN3.1'!$H$3:$U$102,8,FALSE),0)</f>
        <v>0</v>
      </c>
      <c r="Y54" s="73">
        <f>IFERROR(VLOOKUP($B54,'[2]DEN3.1'!$H$3:$U$102,9,FALSE),0)</f>
        <v>0</v>
      </c>
      <c r="Z54" s="73">
        <f>IFERROR(VLOOKUP($B54,'[2]DEN3.1'!$H$3:$U$102,10,FALSE),0)</f>
        <v>0</v>
      </c>
      <c r="AA54" s="73">
        <f>IFERROR(VLOOKUP($B54,'[2]NUM3.1'!$H$3:$U$102,11,FALSE),0)</f>
        <v>0</v>
      </c>
      <c r="AB54" s="73">
        <f>IFERROR(VLOOKUP($B54,'[2]NUM3.1'!$H$3:$U$102,12,FALSE),0)</f>
        <v>0</v>
      </c>
      <c r="AC54" s="73">
        <f>IFERROR(VLOOKUP($B54,'[2]NUM3.1'!$H$3:$U$102,13,FALSE),0)</f>
        <v>0</v>
      </c>
      <c r="AD54" s="12">
        <f t="shared" si="1"/>
        <v>0</v>
      </c>
    </row>
    <row r="55" spans="1:30" ht="15" thickBot="1" x14ac:dyDescent="0.25">
      <c r="A55" s="138" t="s">
        <v>88</v>
      </c>
      <c r="B55" s="137" t="s">
        <v>80</v>
      </c>
      <c r="C55" s="53"/>
      <c r="D55" s="53"/>
      <c r="E55" s="73">
        <f>IFERROR(VLOOKUP($B55,'[2]NUM3.1'!$H$3:$U$102,2,FALSE),0)</f>
        <v>0</v>
      </c>
      <c r="F55" s="73">
        <f>IFERROR(VLOOKUP($B55,'[2]NUM3.1'!$H$3:$U$102,3,FALSE),0)</f>
        <v>0</v>
      </c>
      <c r="G55" s="73">
        <f>IFERROR(VLOOKUP($B55,'[2]NUM3.1'!$H$3:$U$102,4,FALSE),0)</f>
        <v>0</v>
      </c>
      <c r="H55" s="73">
        <f>IFERROR(VLOOKUP($B55,'[2]NUM3.1'!$H$3:$U$102,5,FALSE),0)</f>
        <v>0</v>
      </c>
      <c r="I55" s="73">
        <f>IFERROR(VLOOKUP($B55,'[2]NUM3.1'!$H$3:$U$102,6,FALSE),0)</f>
        <v>0</v>
      </c>
      <c r="J55" s="73">
        <f>IFERROR(VLOOKUP($B55,'[2]NUM3.1'!$H$3:$U$102,7,FALSE),0)</f>
        <v>0</v>
      </c>
      <c r="K55" s="73">
        <f>IFERROR(VLOOKUP($B55,'[2]NUM3.1'!$H$3:$U$102,8,FALSE),0)</f>
        <v>0</v>
      </c>
      <c r="L55" s="73">
        <f>IFERROR(VLOOKUP($B55,'[2]NUM3.1'!$H$3:$U$102,9,FALSE),0)</f>
        <v>0</v>
      </c>
      <c r="M55" s="73">
        <f>IFERROR(VLOOKUP($B55,'[2]NUM3.1'!$H$3:$U$102,10,FALSE),0)</f>
        <v>0</v>
      </c>
      <c r="N55" s="73">
        <f>IFERROR(VLOOKUP($B55,'[2]NUM3.1'!$H$3:$U$102,11,FALSE),0)</f>
        <v>0</v>
      </c>
      <c r="O55" s="73">
        <f>IFERROR(VLOOKUP($B55,'[2]NUM3.1'!$H$3:$U$102,12,FALSE),0)</f>
        <v>0</v>
      </c>
      <c r="P55" s="73">
        <f>IFERROR(VLOOKUP($B55,'[2]NUM3.1'!$H$3:$U$102,13,FALSE),0)</f>
        <v>0</v>
      </c>
      <c r="Q55" s="12">
        <f t="shared" si="0"/>
        <v>0</v>
      </c>
      <c r="R55" s="73">
        <f>IFERROR(VLOOKUP($B55,'[2]DEN3.1'!$H$3:$U$102,2,FALSE),0)</f>
        <v>0</v>
      </c>
      <c r="S55" s="73">
        <f>IFERROR(VLOOKUP($B55,'[2]DEN3.1'!$H$3:$U$102,3,FALSE),0)</f>
        <v>0</v>
      </c>
      <c r="T55" s="73">
        <f>IFERROR(VLOOKUP($B55,'[2]DEN3.1'!$H$3:$U$102,4,FALSE),0)</f>
        <v>0</v>
      </c>
      <c r="U55" s="73">
        <f>IFERROR(VLOOKUP($B55,'[2]DEN3.1'!$H$3:$U$102,5,FALSE),0)</f>
        <v>0</v>
      </c>
      <c r="V55" s="73">
        <f>IFERROR(VLOOKUP($B55,'[2]DEN3.1'!$H$3:$U$102,6,FALSE),0)</f>
        <v>0</v>
      </c>
      <c r="W55" s="73">
        <f>IFERROR(VLOOKUP($B55,'[2]DEN3.1'!$H$3:$U$102,7,FALSE),0)</f>
        <v>0</v>
      </c>
      <c r="X55" s="73">
        <f>IFERROR(VLOOKUP($B55,'[2]DEN3.1'!$H$3:$U$102,8,FALSE),0)</f>
        <v>0</v>
      </c>
      <c r="Y55" s="73">
        <f>IFERROR(VLOOKUP($B55,'[2]DEN3.1'!$H$3:$U$102,9,FALSE),0)</f>
        <v>0</v>
      </c>
      <c r="Z55" s="73">
        <f>IFERROR(VLOOKUP($B55,'[2]DEN3.1'!$H$3:$U$102,10,FALSE),0)</f>
        <v>0</v>
      </c>
      <c r="AA55" s="73">
        <f>IFERROR(VLOOKUP($B55,'[2]NUM3.1'!$H$3:$U$102,11,FALSE),0)</f>
        <v>0</v>
      </c>
      <c r="AB55" s="73">
        <f>IFERROR(VLOOKUP($B55,'[2]NUM3.1'!$H$3:$U$102,12,FALSE),0)</f>
        <v>0</v>
      </c>
      <c r="AC55" s="73">
        <f>IFERROR(VLOOKUP($B55,'[2]NUM3.1'!$H$3:$U$102,13,FALSE),0)</f>
        <v>0</v>
      </c>
      <c r="AD55" s="12">
        <f t="shared" si="1"/>
        <v>0</v>
      </c>
    </row>
    <row r="56" spans="1:30" ht="15" thickBot="1" x14ac:dyDescent="0.25">
      <c r="A56" s="138" t="s">
        <v>88</v>
      </c>
      <c r="B56" s="137" t="s">
        <v>81</v>
      </c>
      <c r="C56" s="53"/>
      <c r="D56" s="53"/>
      <c r="E56" s="73">
        <f>IFERROR(VLOOKUP($B56,'[2]NUM3.1'!$H$3:$U$102,2,FALSE),0)</f>
        <v>0</v>
      </c>
      <c r="F56" s="73">
        <f>IFERROR(VLOOKUP($B56,'[2]NUM3.1'!$H$3:$U$102,3,FALSE),0)</f>
        <v>0</v>
      </c>
      <c r="G56" s="73">
        <f>IFERROR(VLOOKUP($B56,'[2]NUM3.1'!$H$3:$U$102,4,FALSE),0)</f>
        <v>0</v>
      </c>
      <c r="H56" s="73">
        <f>IFERROR(VLOOKUP($B56,'[2]NUM3.1'!$H$3:$U$102,5,FALSE),0)</f>
        <v>0</v>
      </c>
      <c r="I56" s="73">
        <f>IFERROR(VLOOKUP($B56,'[2]NUM3.1'!$H$3:$U$102,6,FALSE),0)</f>
        <v>0</v>
      </c>
      <c r="J56" s="73">
        <f>IFERROR(VLOOKUP($B56,'[2]NUM3.1'!$H$3:$U$102,7,FALSE),0)</f>
        <v>0</v>
      </c>
      <c r="K56" s="73">
        <f>IFERROR(VLOOKUP($B56,'[2]NUM3.1'!$H$3:$U$102,8,FALSE),0)</f>
        <v>0</v>
      </c>
      <c r="L56" s="73">
        <f>IFERROR(VLOOKUP($B56,'[2]NUM3.1'!$H$3:$U$102,9,FALSE),0)</f>
        <v>0</v>
      </c>
      <c r="M56" s="73">
        <f>IFERROR(VLOOKUP($B56,'[2]NUM3.1'!$H$3:$U$102,10,FALSE),0)</f>
        <v>0</v>
      </c>
      <c r="N56" s="73">
        <f>IFERROR(VLOOKUP($B56,'[2]NUM3.1'!$H$3:$U$102,11,FALSE),0)</f>
        <v>0</v>
      </c>
      <c r="O56" s="73">
        <f>IFERROR(VLOOKUP($B56,'[2]NUM3.1'!$H$3:$U$102,12,FALSE),0)</f>
        <v>0</v>
      </c>
      <c r="P56" s="73">
        <f>IFERROR(VLOOKUP($B56,'[2]NUM3.1'!$H$3:$U$102,13,FALSE),0)</f>
        <v>0</v>
      </c>
      <c r="Q56" s="12">
        <f t="shared" si="0"/>
        <v>0</v>
      </c>
      <c r="R56" s="73">
        <f>IFERROR(VLOOKUP($B56,'[2]DEN3.1'!$H$3:$U$102,2,FALSE),0)</f>
        <v>0</v>
      </c>
      <c r="S56" s="73">
        <f>IFERROR(VLOOKUP($B56,'[2]DEN3.1'!$H$3:$U$102,3,FALSE),0)</f>
        <v>0</v>
      </c>
      <c r="T56" s="73">
        <f>IFERROR(VLOOKUP($B56,'[2]DEN3.1'!$H$3:$U$102,4,FALSE),0)</f>
        <v>0</v>
      </c>
      <c r="U56" s="73">
        <f>IFERROR(VLOOKUP($B56,'[2]DEN3.1'!$H$3:$U$102,5,FALSE),0)</f>
        <v>0</v>
      </c>
      <c r="V56" s="73">
        <f>IFERROR(VLOOKUP($B56,'[2]DEN3.1'!$H$3:$U$102,6,FALSE),0)</f>
        <v>0</v>
      </c>
      <c r="W56" s="73">
        <f>IFERROR(VLOOKUP($B56,'[2]DEN3.1'!$H$3:$U$102,7,FALSE),0)</f>
        <v>0</v>
      </c>
      <c r="X56" s="73">
        <f>IFERROR(VLOOKUP($B56,'[2]DEN3.1'!$H$3:$U$102,8,FALSE),0)</f>
        <v>0</v>
      </c>
      <c r="Y56" s="73">
        <f>IFERROR(VLOOKUP($B56,'[2]DEN3.1'!$H$3:$U$102,9,FALSE),0)</f>
        <v>0</v>
      </c>
      <c r="Z56" s="73">
        <f>IFERROR(VLOOKUP($B56,'[2]DEN3.1'!$H$3:$U$102,10,FALSE),0)</f>
        <v>0</v>
      </c>
      <c r="AA56" s="73">
        <f>IFERROR(VLOOKUP($B56,'[2]NUM3.1'!$H$3:$U$102,11,FALSE),0)</f>
        <v>0</v>
      </c>
      <c r="AB56" s="73">
        <f>IFERROR(VLOOKUP($B56,'[2]NUM3.1'!$H$3:$U$102,12,FALSE),0)</f>
        <v>0</v>
      </c>
      <c r="AC56" s="73">
        <f>IFERROR(VLOOKUP($B56,'[2]NUM3.1'!$H$3:$U$102,13,FALSE),0)</f>
        <v>0</v>
      </c>
      <c r="AD56" s="12">
        <f t="shared" si="1"/>
        <v>0</v>
      </c>
    </row>
    <row r="57" spans="1:30" ht="15" thickBot="1" x14ac:dyDescent="0.25">
      <c r="A57" s="138" t="s">
        <v>88</v>
      </c>
      <c r="B57" s="137" t="s">
        <v>82</v>
      </c>
      <c r="C57" s="53"/>
      <c r="D57" s="53"/>
      <c r="E57" s="73">
        <f>IFERROR(VLOOKUP($B57,'[2]NUM3.1'!$H$3:$U$102,2,FALSE),0)</f>
        <v>0</v>
      </c>
      <c r="F57" s="73">
        <f>IFERROR(VLOOKUP($B57,'[2]NUM3.1'!$H$3:$U$102,3,FALSE),0)</f>
        <v>0</v>
      </c>
      <c r="G57" s="73">
        <f>IFERROR(VLOOKUP($B57,'[2]NUM3.1'!$H$3:$U$102,4,FALSE),0)</f>
        <v>0</v>
      </c>
      <c r="H57" s="73">
        <f>IFERROR(VLOOKUP($B57,'[2]NUM3.1'!$H$3:$U$102,5,FALSE),0)</f>
        <v>0</v>
      </c>
      <c r="I57" s="73">
        <f>IFERROR(VLOOKUP($B57,'[2]NUM3.1'!$H$3:$U$102,6,FALSE),0)</f>
        <v>0</v>
      </c>
      <c r="J57" s="73">
        <f>IFERROR(VLOOKUP($B57,'[2]NUM3.1'!$H$3:$U$102,7,FALSE),0)</f>
        <v>0</v>
      </c>
      <c r="K57" s="73">
        <f>IFERROR(VLOOKUP($B57,'[2]NUM3.1'!$H$3:$U$102,8,FALSE),0)</f>
        <v>0</v>
      </c>
      <c r="L57" s="73">
        <f>IFERROR(VLOOKUP($B57,'[2]NUM3.1'!$H$3:$U$102,9,FALSE),0)</f>
        <v>0</v>
      </c>
      <c r="M57" s="73">
        <f>IFERROR(VLOOKUP($B57,'[2]NUM3.1'!$H$3:$U$102,10,FALSE),0)</f>
        <v>0</v>
      </c>
      <c r="N57" s="73">
        <f>IFERROR(VLOOKUP($B57,'[2]NUM3.1'!$H$3:$U$102,11,FALSE),0)</f>
        <v>0</v>
      </c>
      <c r="O57" s="73">
        <f>IFERROR(VLOOKUP($B57,'[2]NUM3.1'!$H$3:$U$102,12,FALSE),0)</f>
        <v>0</v>
      </c>
      <c r="P57" s="73">
        <f>IFERROR(VLOOKUP($B57,'[2]NUM3.1'!$H$3:$U$102,13,FALSE),0)</f>
        <v>0</v>
      </c>
      <c r="Q57" s="12">
        <f t="shared" si="0"/>
        <v>0</v>
      </c>
      <c r="R57" s="73">
        <f>IFERROR(VLOOKUP($B57,'[2]DEN3.1'!$H$3:$U$102,2,FALSE),0)</f>
        <v>0</v>
      </c>
      <c r="S57" s="73">
        <f>IFERROR(VLOOKUP($B57,'[2]DEN3.1'!$H$3:$U$102,3,FALSE),0)</f>
        <v>0</v>
      </c>
      <c r="T57" s="73">
        <f>IFERROR(VLOOKUP($B57,'[2]DEN3.1'!$H$3:$U$102,4,FALSE),0)</f>
        <v>0</v>
      </c>
      <c r="U57" s="73">
        <f>IFERROR(VLOOKUP($B57,'[2]DEN3.1'!$H$3:$U$102,5,FALSE),0)</f>
        <v>0</v>
      </c>
      <c r="V57" s="73">
        <f>IFERROR(VLOOKUP($B57,'[2]DEN3.1'!$H$3:$U$102,6,FALSE),0)</f>
        <v>0</v>
      </c>
      <c r="W57" s="73">
        <f>IFERROR(VLOOKUP($B57,'[2]DEN3.1'!$H$3:$U$102,7,FALSE),0)</f>
        <v>0</v>
      </c>
      <c r="X57" s="73">
        <f>IFERROR(VLOOKUP($B57,'[2]DEN3.1'!$H$3:$U$102,8,FALSE),0)</f>
        <v>0</v>
      </c>
      <c r="Y57" s="73">
        <f>IFERROR(VLOOKUP($B57,'[2]DEN3.1'!$H$3:$U$102,9,FALSE),0)</f>
        <v>0</v>
      </c>
      <c r="Z57" s="73">
        <f>IFERROR(VLOOKUP($B57,'[2]DEN3.1'!$H$3:$U$102,10,FALSE),0)</f>
        <v>0</v>
      </c>
      <c r="AA57" s="73">
        <f>IFERROR(VLOOKUP($B57,'[2]NUM3.1'!$H$3:$U$102,11,FALSE),0)</f>
        <v>0</v>
      </c>
      <c r="AB57" s="73">
        <f>IFERROR(VLOOKUP($B57,'[2]NUM3.1'!$H$3:$U$102,12,FALSE),0)</f>
        <v>0</v>
      </c>
      <c r="AC57" s="73">
        <f>IFERROR(VLOOKUP($B57,'[2]NUM3.1'!$H$3:$U$102,13,FALSE),0)</f>
        <v>0</v>
      </c>
      <c r="AD57" s="12">
        <f t="shared" si="1"/>
        <v>0</v>
      </c>
    </row>
    <row r="58" spans="1:30" ht="15" thickBot="1" x14ac:dyDescent="0.25">
      <c r="A58" s="138" t="s">
        <v>88</v>
      </c>
      <c r="B58" s="137" t="s">
        <v>83</v>
      </c>
      <c r="C58" s="53"/>
      <c r="D58" s="53"/>
      <c r="E58" s="73">
        <f>IFERROR(VLOOKUP($B58,'[2]NUM3.1'!$H$3:$U$102,2,FALSE),0)</f>
        <v>0</v>
      </c>
      <c r="F58" s="73">
        <f>IFERROR(VLOOKUP($B58,'[2]NUM3.1'!$H$3:$U$102,3,FALSE),0)</f>
        <v>0</v>
      </c>
      <c r="G58" s="73">
        <f>IFERROR(VLOOKUP($B58,'[2]NUM3.1'!$H$3:$U$102,4,FALSE),0)</f>
        <v>0</v>
      </c>
      <c r="H58" s="73">
        <f>IFERROR(VLOOKUP($B58,'[2]NUM3.1'!$H$3:$U$102,5,FALSE),0)</f>
        <v>0</v>
      </c>
      <c r="I58" s="73">
        <f>IFERROR(VLOOKUP($B58,'[2]NUM3.1'!$H$3:$U$102,6,FALSE),0)</f>
        <v>2</v>
      </c>
      <c r="J58" s="73">
        <f>IFERROR(VLOOKUP($B58,'[2]NUM3.1'!$H$3:$U$102,7,FALSE),0)</f>
        <v>0</v>
      </c>
      <c r="K58" s="73">
        <f>IFERROR(VLOOKUP($B58,'[2]NUM3.1'!$H$3:$U$102,8,FALSE),0)</f>
        <v>0</v>
      </c>
      <c r="L58" s="73">
        <f>IFERROR(VLOOKUP($B58,'[2]NUM3.1'!$H$3:$U$102,9,FALSE),0)</f>
        <v>0</v>
      </c>
      <c r="M58" s="73">
        <f>IFERROR(VLOOKUP($B58,'[2]NUM3.1'!$H$3:$U$102,10,FALSE),0)</f>
        <v>0</v>
      </c>
      <c r="N58" s="73">
        <f>IFERROR(VLOOKUP($B58,'[2]NUM3.1'!$H$3:$U$102,11,FALSE),0)</f>
        <v>0</v>
      </c>
      <c r="O58" s="73">
        <f>IFERROR(VLOOKUP($B58,'[2]NUM3.1'!$H$3:$U$102,12,FALSE),0)</f>
        <v>0</v>
      </c>
      <c r="P58" s="73">
        <f>IFERROR(VLOOKUP($B58,'[2]NUM3.1'!$H$3:$U$102,13,FALSE),0)</f>
        <v>0</v>
      </c>
      <c r="Q58" s="12">
        <f t="shared" si="0"/>
        <v>2</v>
      </c>
      <c r="R58" s="73">
        <f>IFERROR(VLOOKUP($B58,'[2]DEN3.1'!$H$3:$U$102,2,FALSE),0)</f>
        <v>0</v>
      </c>
      <c r="S58" s="73">
        <f>IFERROR(VLOOKUP($B58,'[2]DEN3.1'!$H$3:$U$102,3,FALSE),0)</f>
        <v>0</v>
      </c>
      <c r="T58" s="73">
        <f>IFERROR(VLOOKUP($B58,'[2]DEN3.1'!$H$3:$U$102,4,FALSE),0)</f>
        <v>0</v>
      </c>
      <c r="U58" s="73">
        <f>IFERROR(VLOOKUP($B58,'[2]DEN3.1'!$H$3:$U$102,5,FALSE),0)</f>
        <v>0</v>
      </c>
      <c r="V58" s="73">
        <f>IFERROR(VLOOKUP($B58,'[2]DEN3.1'!$H$3:$U$102,6,FALSE),0)</f>
        <v>2</v>
      </c>
      <c r="W58" s="73">
        <f>IFERROR(VLOOKUP($B58,'[2]DEN3.1'!$H$3:$U$102,7,FALSE),0)</f>
        <v>0</v>
      </c>
      <c r="X58" s="73">
        <f>IFERROR(VLOOKUP($B58,'[2]DEN3.1'!$H$3:$U$102,8,FALSE),0)</f>
        <v>0</v>
      </c>
      <c r="Y58" s="73">
        <f>IFERROR(VLOOKUP($B58,'[2]DEN3.1'!$H$3:$U$102,9,FALSE),0)</f>
        <v>0</v>
      </c>
      <c r="Z58" s="73">
        <f>IFERROR(VLOOKUP($B58,'[2]DEN3.1'!$H$3:$U$102,10,FALSE),0)</f>
        <v>0</v>
      </c>
      <c r="AA58" s="73">
        <f>IFERROR(VLOOKUP($B58,'[2]NUM3.1'!$H$3:$U$102,11,FALSE),0)</f>
        <v>0</v>
      </c>
      <c r="AB58" s="73">
        <f>IFERROR(VLOOKUP($B58,'[2]NUM3.1'!$H$3:$U$102,12,FALSE),0)</f>
        <v>0</v>
      </c>
      <c r="AC58" s="73">
        <f>IFERROR(VLOOKUP($B58,'[2]NUM3.1'!$H$3:$U$102,13,FALSE),0)</f>
        <v>0</v>
      </c>
      <c r="AD58" s="12">
        <f t="shared" si="1"/>
        <v>2</v>
      </c>
    </row>
    <row r="59" spans="1:30" ht="15" thickBot="1" x14ac:dyDescent="0.25">
      <c r="A59" s="138" t="s">
        <v>88</v>
      </c>
      <c r="B59" s="137" t="s">
        <v>84</v>
      </c>
      <c r="C59" s="53"/>
      <c r="D59" s="53"/>
      <c r="E59" s="73">
        <f>IFERROR(VLOOKUP($B59,'[2]NUM3.1'!$H$3:$U$102,2,FALSE),0)</f>
        <v>0</v>
      </c>
      <c r="F59" s="73">
        <f>IFERROR(VLOOKUP($B59,'[2]NUM3.1'!$H$3:$U$102,3,FALSE),0)</f>
        <v>0</v>
      </c>
      <c r="G59" s="73">
        <f>IFERROR(VLOOKUP($B59,'[2]NUM3.1'!$H$3:$U$102,4,FALSE),0)</f>
        <v>0</v>
      </c>
      <c r="H59" s="73">
        <f>IFERROR(VLOOKUP($B59,'[2]NUM3.1'!$H$3:$U$102,5,FALSE),0)</f>
        <v>0</v>
      </c>
      <c r="I59" s="73">
        <f>IFERROR(VLOOKUP($B59,'[2]NUM3.1'!$H$3:$U$102,6,FALSE),0)</f>
        <v>0</v>
      </c>
      <c r="J59" s="73">
        <f>IFERROR(VLOOKUP($B59,'[2]NUM3.1'!$H$3:$U$102,7,FALSE),0)</f>
        <v>0</v>
      </c>
      <c r="K59" s="73">
        <f>IFERROR(VLOOKUP($B59,'[2]NUM3.1'!$H$3:$U$102,8,FALSE),0)</f>
        <v>0</v>
      </c>
      <c r="L59" s="73">
        <f>IFERROR(VLOOKUP($B59,'[2]NUM3.1'!$H$3:$U$102,9,FALSE),0)</f>
        <v>0</v>
      </c>
      <c r="M59" s="73">
        <f>IFERROR(VLOOKUP($B59,'[2]NUM3.1'!$H$3:$U$102,10,FALSE),0)</f>
        <v>0</v>
      </c>
      <c r="N59" s="73">
        <f>IFERROR(VLOOKUP($B59,'[2]NUM3.1'!$H$3:$U$102,11,FALSE),0)</f>
        <v>0</v>
      </c>
      <c r="O59" s="73">
        <f>IFERROR(VLOOKUP($B59,'[2]NUM3.1'!$H$3:$U$102,12,FALSE),0)</f>
        <v>0</v>
      </c>
      <c r="P59" s="73">
        <f>IFERROR(VLOOKUP($B59,'[2]NUM3.1'!$H$3:$U$102,13,FALSE),0)</f>
        <v>0</v>
      </c>
      <c r="Q59" s="12">
        <f t="shared" si="0"/>
        <v>0</v>
      </c>
      <c r="R59" s="73">
        <f>IFERROR(VLOOKUP($B59,'[2]DEN3.1'!$H$3:$U$102,2,FALSE),0)</f>
        <v>0</v>
      </c>
      <c r="S59" s="73">
        <f>IFERROR(VLOOKUP($B59,'[2]DEN3.1'!$H$3:$U$102,3,FALSE),0)</f>
        <v>0</v>
      </c>
      <c r="T59" s="73">
        <f>IFERROR(VLOOKUP($B59,'[2]DEN3.1'!$H$3:$U$102,4,FALSE),0)</f>
        <v>0</v>
      </c>
      <c r="U59" s="73">
        <f>IFERROR(VLOOKUP($B59,'[2]DEN3.1'!$H$3:$U$102,5,FALSE),0)</f>
        <v>0</v>
      </c>
      <c r="V59" s="73">
        <f>IFERROR(VLOOKUP($B59,'[2]DEN3.1'!$H$3:$U$102,6,FALSE),0)</f>
        <v>0</v>
      </c>
      <c r="W59" s="73">
        <f>IFERROR(VLOOKUP($B59,'[2]DEN3.1'!$H$3:$U$102,7,FALSE),0)</f>
        <v>0</v>
      </c>
      <c r="X59" s="73">
        <f>IFERROR(VLOOKUP($B59,'[2]DEN3.1'!$H$3:$U$102,8,FALSE),0)</f>
        <v>0</v>
      </c>
      <c r="Y59" s="73">
        <f>IFERROR(VLOOKUP($B59,'[2]DEN3.1'!$H$3:$U$102,9,FALSE),0)</f>
        <v>0</v>
      </c>
      <c r="Z59" s="73">
        <f>IFERROR(VLOOKUP($B59,'[2]DEN3.1'!$H$3:$U$102,10,FALSE),0)</f>
        <v>0</v>
      </c>
      <c r="AA59" s="73">
        <f>IFERROR(VLOOKUP($B59,'[2]NUM3.1'!$H$3:$U$102,11,FALSE),0)</f>
        <v>0</v>
      </c>
      <c r="AB59" s="73">
        <f>IFERROR(VLOOKUP($B59,'[2]NUM3.1'!$H$3:$U$102,12,FALSE),0)</f>
        <v>0</v>
      </c>
      <c r="AC59" s="73">
        <f>IFERROR(VLOOKUP($B59,'[2]NUM3.1'!$H$3:$U$102,13,FALSE),0)</f>
        <v>0</v>
      </c>
      <c r="AD59" s="12">
        <f t="shared" si="1"/>
        <v>0</v>
      </c>
    </row>
    <row r="60" spans="1:30" ht="15" thickBot="1" x14ac:dyDescent="0.25">
      <c r="A60" s="138" t="s">
        <v>88</v>
      </c>
      <c r="B60" s="137" t="s">
        <v>85</v>
      </c>
      <c r="C60" s="53"/>
      <c r="D60" s="53"/>
      <c r="E60" s="73">
        <f>IFERROR(VLOOKUP($B60,'[2]NUM3.1'!$H$3:$U$102,2,FALSE),0)</f>
        <v>0</v>
      </c>
      <c r="F60" s="73">
        <f>IFERROR(VLOOKUP($B60,'[2]NUM3.1'!$H$3:$U$102,3,FALSE),0)</f>
        <v>0</v>
      </c>
      <c r="G60" s="73">
        <f>IFERROR(VLOOKUP($B60,'[2]NUM3.1'!$H$3:$U$102,4,FALSE),0)</f>
        <v>0</v>
      </c>
      <c r="H60" s="73">
        <f>IFERROR(VLOOKUP($B60,'[2]NUM3.1'!$H$3:$U$102,5,FALSE),0)</f>
        <v>0</v>
      </c>
      <c r="I60" s="73">
        <f>IFERROR(VLOOKUP($B60,'[2]NUM3.1'!$H$3:$U$102,6,FALSE),0)</f>
        <v>0</v>
      </c>
      <c r="J60" s="73">
        <f>IFERROR(VLOOKUP($B60,'[2]NUM3.1'!$H$3:$U$102,7,FALSE),0)</f>
        <v>0</v>
      </c>
      <c r="K60" s="73">
        <f>IFERROR(VLOOKUP($B60,'[2]NUM3.1'!$H$3:$U$102,8,FALSE),0)</f>
        <v>0</v>
      </c>
      <c r="L60" s="73">
        <f>IFERROR(VLOOKUP($B60,'[2]NUM3.1'!$H$3:$U$102,9,FALSE),0)</f>
        <v>0</v>
      </c>
      <c r="M60" s="73">
        <f>IFERROR(VLOOKUP($B60,'[2]NUM3.1'!$H$3:$U$102,10,FALSE),0)</f>
        <v>0</v>
      </c>
      <c r="N60" s="73">
        <f>IFERROR(VLOOKUP($B60,'[2]NUM3.1'!$H$3:$U$102,11,FALSE),0)</f>
        <v>0</v>
      </c>
      <c r="O60" s="73">
        <f>IFERROR(VLOOKUP($B60,'[2]NUM3.1'!$H$3:$U$102,12,FALSE),0)</f>
        <v>0</v>
      </c>
      <c r="P60" s="73">
        <f>IFERROR(VLOOKUP($B60,'[2]NUM3.1'!$H$3:$U$102,13,FALSE),0)</f>
        <v>0</v>
      </c>
      <c r="Q60" s="12">
        <f t="shared" si="0"/>
        <v>0</v>
      </c>
      <c r="R60" s="73">
        <f>IFERROR(VLOOKUP($B60,'[2]DEN3.1'!$H$3:$U$102,2,FALSE),0)</f>
        <v>0</v>
      </c>
      <c r="S60" s="73">
        <f>IFERROR(VLOOKUP($B60,'[2]DEN3.1'!$H$3:$U$102,3,FALSE),0)</f>
        <v>0</v>
      </c>
      <c r="T60" s="73">
        <f>IFERROR(VLOOKUP($B60,'[2]DEN3.1'!$H$3:$U$102,4,FALSE),0)</f>
        <v>0</v>
      </c>
      <c r="U60" s="73">
        <f>IFERROR(VLOOKUP($B60,'[2]DEN3.1'!$H$3:$U$102,5,FALSE),0)</f>
        <v>0</v>
      </c>
      <c r="V60" s="73">
        <f>IFERROR(VLOOKUP($B60,'[2]DEN3.1'!$H$3:$U$102,6,FALSE),0)</f>
        <v>0</v>
      </c>
      <c r="W60" s="73">
        <f>IFERROR(VLOOKUP($B60,'[2]DEN3.1'!$H$3:$U$102,7,FALSE),0)</f>
        <v>0</v>
      </c>
      <c r="X60" s="73">
        <f>IFERROR(VLOOKUP($B60,'[2]DEN3.1'!$H$3:$U$102,8,FALSE),0)</f>
        <v>0</v>
      </c>
      <c r="Y60" s="73">
        <f>IFERROR(VLOOKUP($B60,'[2]DEN3.1'!$H$3:$U$102,9,FALSE),0)</f>
        <v>0</v>
      </c>
      <c r="Z60" s="73">
        <f>IFERROR(VLOOKUP($B60,'[2]DEN3.1'!$H$3:$U$102,10,FALSE),0)</f>
        <v>0</v>
      </c>
      <c r="AA60" s="73">
        <f>IFERROR(VLOOKUP($B60,'[2]NUM3.1'!$H$3:$U$102,11,FALSE),0)</f>
        <v>0</v>
      </c>
      <c r="AB60" s="73">
        <f>IFERROR(VLOOKUP($B60,'[2]NUM3.1'!$H$3:$U$102,12,FALSE),0)</f>
        <v>0</v>
      </c>
      <c r="AC60" s="73">
        <f>IFERROR(VLOOKUP($B60,'[2]NUM3.1'!$H$3:$U$102,13,FALSE),0)</f>
        <v>0</v>
      </c>
      <c r="AD60" s="12">
        <f t="shared" si="1"/>
        <v>0</v>
      </c>
    </row>
    <row r="61" spans="1:30" ht="15" thickBot="1" x14ac:dyDescent="0.25">
      <c r="A61" s="138" t="s">
        <v>88</v>
      </c>
      <c r="B61" s="137" t="s">
        <v>86</v>
      </c>
      <c r="C61" s="53"/>
      <c r="D61" s="53"/>
      <c r="E61" s="73">
        <f>IFERROR(VLOOKUP($B61,'[2]NUM3.1'!$H$3:$U$102,2,FALSE),0)</f>
        <v>0</v>
      </c>
      <c r="F61" s="73">
        <f>IFERROR(VLOOKUP($B61,'[2]NUM3.1'!$H$3:$U$102,3,FALSE),0)</f>
        <v>0</v>
      </c>
      <c r="G61" s="73">
        <f>IFERROR(VLOOKUP($B61,'[2]NUM3.1'!$H$3:$U$102,4,FALSE),0)</f>
        <v>0</v>
      </c>
      <c r="H61" s="73">
        <f>IFERROR(VLOOKUP($B61,'[2]NUM3.1'!$H$3:$U$102,5,FALSE),0)</f>
        <v>0</v>
      </c>
      <c r="I61" s="73">
        <f>IFERROR(VLOOKUP($B61,'[2]NUM3.1'!$H$3:$U$102,6,FALSE),0)</f>
        <v>0</v>
      </c>
      <c r="J61" s="73">
        <f>IFERROR(VLOOKUP($B61,'[2]NUM3.1'!$H$3:$U$102,7,FALSE),0)</f>
        <v>0</v>
      </c>
      <c r="K61" s="73">
        <f>IFERROR(VLOOKUP($B61,'[2]NUM3.1'!$H$3:$U$102,8,FALSE),0)</f>
        <v>0</v>
      </c>
      <c r="L61" s="73">
        <f>IFERROR(VLOOKUP($B61,'[2]NUM3.1'!$H$3:$U$102,9,FALSE),0)</f>
        <v>0</v>
      </c>
      <c r="M61" s="73">
        <f>IFERROR(VLOOKUP($B61,'[2]NUM3.1'!$H$3:$U$102,10,FALSE),0)</f>
        <v>0</v>
      </c>
      <c r="N61" s="73">
        <f>IFERROR(VLOOKUP($B61,'[2]NUM3.1'!$H$3:$U$102,11,FALSE),0)</f>
        <v>0</v>
      </c>
      <c r="O61" s="73">
        <f>IFERROR(VLOOKUP($B61,'[2]NUM3.1'!$H$3:$U$102,12,FALSE),0)</f>
        <v>0</v>
      </c>
      <c r="P61" s="73">
        <f>IFERROR(VLOOKUP($B61,'[2]NUM3.1'!$H$3:$U$102,13,FALSE),0)</f>
        <v>0</v>
      </c>
      <c r="Q61" s="12">
        <f t="shared" si="0"/>
        <v>0</v>
      </c>
      <c r="R61" s="73">
        <f>IFERROR(VLOOKUP($B61,'[2]DEN3.1'!$H$3:$U$102,2,FALSE),0)</f>
        <v>0</v>
      </c>
      <c r="S61" s="73">
        <f>IFERROR(VLOOKUP($B61,'[2]DEN3.1'!$H$3:$U$102,3,FALSE),0)</f>
        <v>0</v>
      </c>
      <c r="T61" s="73">
        <f>IFERROR(VLOOKUP($B61,'[2]DEN3.1'!$H$3:$U$102,4,FALSE),0)</f>
        <v>0</v>
      </c>
      <c r="U61" s="73">
        <f>IFERROR(VLOOKUP($B61,'[2]DEN3.1'!$H$3:$U$102,5,FALSE),0)</f>
        <v>0</v>
      </c>
      <c r="V61" s="73">
        <f>IFERROR(VLOOKUP($B61,'[2]DEN3.1'!$H$3:$U$102,6,FALSE),0)</f>
        <v>0</v>
      </c>
      <c r="W61" s="73">
        <f>IFERROR(VLOOKUP($B61,'[2]DEN3.1'!$H$3:$U$102,7,FALSE),0)</f>
        <v>0</v>
      </c>
      <c r="X61" s="73">
        <f>IFERROR(VLOOKUP($B61,'[2]DEN3.1'!$H$3:$U$102,8,FALSE),0)</f>
        <v>0</v>
      </c>
      <c r="Y61" s="73">
        <f>IFERROR(VLOOKUP($B61,'[2]DEN3.1'!$H$3:$U$102,9,FALSE),0)</f>
        <v>0</v>
      </c>
      <c r="Z61" s="73">
        <f>IFERROR(VLOOKUP($B61,'[2]DEN3.1'!$H$3:$U$102,10,FALSE),0)</f>
        <v>0</v>
      </c>
      <c r="AA61" s="73">
        <f>IFERROR(VLOOKUP($B61,'[2]NUM3.1'!$H$3:$U$102,11,FALSE),0)</f>
        <v>0</v>
      </c>
      <c r="AB61" s="73">
        <f>IFERROR(VLOOKUP($B61,'[2]NUM3.1'!$H$3:$U$102,12,FALSE),0)</f>
        <v>0</v>
      </c>
      <c r="AC61" s="73">
        <f>IFERROR(VLOOKUP($B61,'[2]NUM3.1'!$H$3:$U$102,13,FALSE),0)</f>
        <v>0</v>
      </c>
      <c r="AD61" s="12">
        <f t="shared" si="1"/>
        <v>0</v>
      </c>
    </row>
    <row r="62" spans="1:30" ht="15" thickBot="1" x14ac:dyDescent="0.25">
      <c r="A62" s="138" t="s">
        <v>88</v>
      </c>
      <c r="B62" s="137" t="s">
        <v>87</v>
      </c>
      <c r="C62" s="53"/>
      <c r="D62" s="53"/>
      <c r="E62" s="73">
        <f>IFERROR(VLOOKUP($B62,'[2]NUM3.1'!$H$3:$U$102,2,FALSE),0)</f>
        <v>0</v>
      </c>
      <c r="F62" s="73">
        <f>IFERROR(VLOOKUP($B62,'[2]NUM3.1'!$H$3:$U$102,3,FALSE),0)</f>
        <v>0</v>
      </c>
      <c r="G62" s="73">
        <f>IFERROR(VLOOKUP($B62,'[2]NUM3.1'!$H$3:$U$102,4,FALSE),0)</f>
        <v>0</v>
      </c>
      <c r="H62" s="73">
        <f>IFERROR(VLOOKUP($B62,'[2]NUM3.1'!$H$3:$U$102,5,FALSE),0)</f>
        <v>0</v>
      </c>
      <c r="I62" s="73">
        <f>IFERROR(VLOOKUP($B62,'[2]NUM3.1'!$H$3:$U$102,6,FALSE),0)</f>
        <v>0</v>
      </c>
      <c r="J62" s="73">
        <f>IFERROR(VLOOKUP($B62,'[2]NUM3.1'!$H$3:$U$102,7,FALSE),0)</f>
        <v>0</v>
      </c>
      <c r="K62" s="73">
        <f>IFERROR(VLOOKUP($B62,'[2]NUM3.1'!$H$3:$U$102,8,FALSE),0)</f>
        <v>0</v>
      </c>
      <c r="L62" s="73">
        <f>IFERROR(VLOOKUP($B62,'[2]NUM3.1'!$H$3:$U$102,9,FALSE),0)</f>
        <v>0</v>
      </c>
      <c r="M62" s="73">
        <f>IFERROR(VLOOKUP($B62,'[2]NUM3.1'!$H$3:$U$102,10,FALSE),0)</f>
        <v>0</v>
      </c>
      <c r="N62" s="73">
        <f>IFERROR(VLOOKUP($B62,'[2]NUM3.1'!$H$3:$U$102,11,FALSE),0)</f>
        <v>0</v>
      </c>
      <c r="O62" s="73">
        <f>IFERROR(VLOOKUP($B62,'[2]NUM3.1'!$H$3:$U$102,12,FALSE),0)</f>
        <v>0</v>
      </c>
      <c r="P62" s="73">
        <f>IFERROR(VLOOKUP($B62,'[2]NUM3.1'!$H$3:$U$102,13,FALSE),0)</f>
        <v>0</v>
      </c>
      <c r="Q62" s="12">
        <f t="shared" si="0"/>
        <v>0</v>
      </c>
      <c r="R62" s="73">
        <f>IFERROR(VLOOKUP($B62,'[2]DEN3.1'!$H$3:$U$102,2,FALSE),0)</f>
        <v>0</v>
      </c>
      <c r="S62" s="73">
        <f>IFERROR(VLOOKUP($B62,'[2]DEN3.1'!$H$3:$U$102,3,FALSE),0)</f>
        <v>0</v>
      </c>
      <c r="T62" s="73">
        <f>IFERROR(VLOOKUP($B62,'[2]DEN3.1'!$H$3:$U$102,4,FALSE),0)</f>
        <v>0</v>
      </c>
      <c r="U62" s="73">
        <f>IFERROR(VLOOKUP($B62,'[2]DEN3.1'!$H$3:$U$102,5,FALSE),0)</f>
        <v>0</v>
      </c>
      <c r="V62" s="73">
        <f>IFERROR(VLOOKUP($B62,'[2]DEN3.1'!$H$3:$U$102,6,FALSE),0)</f>
        <v>0</v>
      </c>
      <c r="W62" s="73">
        <f>IFERROR(VLOOKUP($B62,'[2]DEN3.1'!$H$3:$U$102,7,FALSE),0)</f>
        <v>0</v>
      </c>
      <c r="X62" s="73">
        <f>IFERROR(VLOOKUP($B62,'[2]DEN3.1'!$H$3:$U$102,8,FALSE),0)</f>
        <v>0</v>
      </c>
      <c r="Y62" s="73">
        <f>IFERROR(VLOOKUP($B62,'[2]DEN3.1'!$H$3:$U$102,9,FALSE),0)</f>
        <v>0</v>
      </c>
      <c r="Z62" s="73">
        <f>IFERROR(VLOOKUP($B62,'[2]DEN3.1'!$H$3:$U$102,10,FALSE),0)</f>
        <v>0</v>
      </c>
      <c r="AA62" s="73">
        <f>IFERROR(VLOOKUP($B62,'[2]NUM3.1'!$H$3:$U$102,11,FALSE),0)</f>
        <v>0</v>
      </c>
      <c r="AB62" s="73">
        <f>IFERROR(VLOOKUP($B62,'[2]NUM3.1'!$H$3:$U$102,12,FALSE),0)</f>
        <v>0</v>
      </c>
      <c r="AC62" s="73">
        <f>IFERROR(VLOOKUP($B62,'[2]NUM3.1'!$H$3:$U$102,13,FALSE),0)</f>
        <v>0</v>
      </c>
      <c r="AD62" s="12">
        <f t="shared" si="1"/>
        <v>0</v>
      </c>
    </row>
    <row r="63" spans="1:30" ht="15" thickBot="1" x14ac:dyDescent="0.25">
      <c r="A63" s="136" t="s">
        <v>88</v>
      </c>
      <c r="B63" s="137" t="s">
        <v>397</v>
      </c>
      <c r="C63" s="53"/>
      <c r="D63" s="53"/>
      <c r="E63" s="73">
        <f>IFERROR(VLOOKUP($B63,'[2]NUM3.1'!$H$3:$U$102,2,FALSE),0)</f>
        <v>0</v>
      </c>
      <c r="F63" s="73">
        <f>IFERROR(VLOOKUP($B63,'[2]NUM3.1'!$H$3:$U$102,3,FALSE),0)</f>
        <v>0</v>
      </c>
      <c r="G63" s="73">
        <f>IFERROR(VLOOKUP($B63,'[2]NUM3.1'!$H$3:$U$102,4,FALSE),0)</f>
        <v>0</v>
      </c>
      <c r="H63" s="73">
        <f>IFERROR(VLOOKUP($B63,'[2]NUM3.1'!$H$3:$U$102,5,FALSE),0)</f>
        <v>0</v>
      </c>
      <c r="I63" s="73">
        <f>IFERROR(VLOOKUP($B63,'[2]NUM3.1'!$H$3:$U$102,6,FALSE),0)</f>
        <v>0</v>
      </c>
      <c r="J63" s="73">
        <f>IFERROR(VLOOKUP($B63,'[2]NUM3.1'!$H$3:$U$102,7,FALSE),0)</f>
        <v>0</v>
      </c>
      <c r="K63" s="73">
        <f>IFERROR(VLOOKUP($B63,'[2]NUM3.1'!$H$3:$U$102,8,FALSE),0)</f>
        <v>0</v>
      </c>
      <c r="L63" s="73">
        <f>IFERROR(VLOOKUP($B63,'[2]NUM3.1'!$H$3:$U$102,9,FALSE),0)</f>
        <v>0</v>
      </c>
      <c r="M63" s="73">
        <f>IFERROR(VLOOKUP($B63,'[2]NUM3.1'!$H$3:$U$102,10,FALSE),0)</f>
        <v>0</v>
      </c>
      <c r="N63" s="73">
        <f>IFERROR(VLOOKUP($B63,'[2]NUM3.1'!$H$3:$U$102,11,FALSE),0)</f>
        <v>0</v>
      </c>
      <c r="O63" s="73">
        <f>IFERROR(VLOOKUP($B63,'[2]NUM3.1'!$H$3:$U$102,12,FALSE),0)</f>
        <v>0</v>
      </c>
      <c r="P63" s="73">
        <f>IFERROR(VLOOKUP($B63,'[2]NUM3.1'!$H$3:$U$102,13,FALSE),0)</f>
        <v>0</v>
      </c>
      <c r="Q63" s="12">
        <f t="shared" ref="Q63" si="23">SUM(E63:P63)</f>
        <v>0</v>
      </c>
      <c r="R63" s="73">
        <f>IFERROR(VLOOKUP($B63,'[2]DEN3.1'!$H$3:$U$102,2,FALSE),0)</f>
        <v>0</v>
      </c>
      <c r="S63" s="73">
        <f>IFERROR(VLOOKUP($B63,'[2]DEN3.1'!$H$3:$U$102,3,FALSE),0)</f>
        <v>0</v>
      </c>
      <c r="T63" s="73">
        <f>IFERROR(VLOOKUP($B63,'[2]DEN3.1'!$H$3:$U$102,4,FALSE),0)</f>
        <v>0</v>
      </c>
      <c r="U63" s="73">
        <f>IFERROR(VLOOKUP($B63,'[2]DEN3.1'!$H$3:$U$102,5,FALSE),0)</f>
        <v>0</v>
      </c>
      <c r="V63" s="73">
        <f>IFERROR(VLOOKUP($B63,'[2]DEN3.1'!$H$3:$U$102,6,FALSE),0)</f>
        <v>0</v>
      </c>
      <c r="W63" s="73">
        <f>IFERROR(VLOOKUP($B63,'[2]DEN3.1'!$H$3:$U$102,7,FALSE),0)</f>
        <v>0</v>
      </c>
      <c r="X63" s="73">
        <f>IFERROR(VLOOKUP($B63,'[2]DEN3.1'!$H$3:$U$102,8,FALSE),0)</f>
        <v>0</v>
      </c>
      <c r="Y63" s="73">
        <f>IFERROR(VLOOKUP($B63,'[2]DEN3.1'!$H$3:$U$102,9,FALSE),0)</f>
        <v>0</v>
      </c>
      <c r="Z63" s="73">
        <f>IFERROR(VLOOKUP($B63,'[2]DEN3.1'!$H$3:$U$102,10,FALSE),0)</f>
        <v>0</v>
      </c>
      <c r="AA63" s="73">
        <f>IFERROR(VLOOKUP($B63,'[2]NUM3.1'!$H$3:$U$102,11,FALSE),0)</f>
        <v>0</v>
      </c>
      <c r="AB63" s="73">
        <f>IFERROR(VLOOKUP($B63,'[2]NUM3.1'!$H$3:$U$102,12,FALSE),0)</f>
        <v>0</v>
      </c>
      <c r="AC63" s="73">
        <f>IFERROR(VLOOKUP($B63,'[2]NUM3.1'!$H$3:$U$102,13,FALSE),0)</f>
        <v>0</v>
      </c>
      <c r="AD63" s="12">
        <f t="shared" si="1"/>
        <v>0</v>
      </c>
    </row>
    <row r="64" spans="1:30" ht="15" thickBot="1" x14ac:dyDescent="0.25">
      <c r="A64" s="307" t="s">
        <v>177</v>
      </c>
      <c r="B64" s="308"/>
      <c r="C64" s="222">
        <f>+D64/Metas!H9</f>
        <v>1.0196078431372551</v>
      </c>
      <c r="D64" s="14">
        <f>+Q64/AD64</f>
        <v>1</v>
      </c>
      <c r="E64" s="46">
        <f>SUM(E50:E63)</f>
        <v>3</v>
      </c>
      <c r="F64" s="46">
        <f t="shared" ref="F64:Q64" si="24">SUM(F50:F63)</f>
        <v>2</v>
      </c>
      <c r="G64" s="46">
        <f t="shared" si="24"/>
        <v>0</v>
      </c>
      <c r="H64" s="46">
        <f t="shared" si="24"/>
        <v>0</v>
      </c>
      <c r="I64" s="46">
        <f t="shared" si="24"/>
        <v>2</v>
      </c>
      <c r="J64" s="46">
        <f t="shared" si="24"/>
        <v>6</v>
      </c>
      <c r="K64" s="46">
        <f t="shared" si="24"/>
        <v>0</v>
      </c>
      <c r="L64" s="46">
        <f t="shared" si="24"/>
        <v>3</v>
      </c>
      <c r="M64" s="46">
        <f t="shared" si="24"/>
        <v>2</v>
      </c>
      <c r="N64" s="46">
        <f t="shared" si="24"/>
        <v>3</v>
      </c>
      <c r="O64" s="46">
        <f t="shared" si="24"/>
        <v>2</v>
      </c>
      <c r="P64" s="46">
        <f t="shared" si="24"/>
        <v>0</v>
      </c>
      <c r="Q64" s="46">
        <f t="shared" si="24"/>
        <v>23</v>
      </c>
      <c r="R64" s="46">
        <f>SUM(R50:R63)</f>
        <v>3</v>
      </c>
      <c r="S64" s="46">
        <f t="shared" ref="S64:AD64" si="25">SUM(S50:S63)</f>
        <v>2</v>
      </c>
      <c r="T64" s="46">
        <f t="shared" si="25"/>
        <v>0</v>
      </c>
      <c r="U64" s="46">
        <f t="shared" si="25"/>
        <v>0</v>
      </c>
      <c r="V64" s="46">
        <f t="shared" si="25"/>
        <v>2</v>
      </c>
      <c r="W64" s="46">
        <f t="shared" si="25"/>
        <v>6</v>
      </c>
      <c r="X64" s="46">
        <f t="shared" si="25"/>
        <v>0</v>
      </c>
      <c r="Y64" s="46">
        <f t="shared" si="25"/>
        <v>3</v>
      </c>
      <c r="Z64" s="46">
        <f t="shared" si="25"/>
        <v>2</v>
      </c>
      <c r="AA64" s="46">
        <f t="shared" si="25"/>
        <v>3</v>
      </c>
      <c r="AB64" s="46">
        <f t="shared" si="25"/>
        <v>2</v>
      </c>
      <c r="AC64" s="46">
        <f t="shared" si="25"/>
        <v>0</v>
      </c>
      <c r="AD64" s="46">
        <f t="shared" si="25"/>
        <v>23</v>
      </c>
    </row>
    <row r="65" spans="1:30" ht="15" thickBot="1" x14ac:dyDescent="0.25">
      <c r="A65" s="138" t="s">
        <v>99</v>
      </c>
      <c r="B65" s="137" t="s">
        <v>89</v>
      </c>
      <c r="C65" s="53"/>
      <c r="D65" s="53"/>
      <c r="E65" s="73">
        <f>IFERROR(VLOOKUP($B65,'[2]NUM3.1'!$H$3:$U$102,2,FALSE),0)</f>
        <v>12</v>
      </c>
      <c r="F65" s="73">
        <f>IFERROR(VLOOKUP($B65,'[2]NUM3.1'!$H$3:$U$102,3,FALSE),0)</f>
        <v>10</v>
      </c>
      <c r="G65" s="73">
        <f>IFERROR(VLOOKUP($B65,'[2]NUM3.1'!$H$3:$U$102,4,FALSE),0)</f>
        <v>11</v>
      </c>
      <c r="H65" s="73">
        <f>IFERROR(VLOOKUP($B65,'[2]NUM3.1'!$H$3:$U$102,5,FALSE),0)</f>
        <v>8</v>
      </c>
      <c r="I65" s="73">
        <f>IFERROR(VLOOKUP($B65,'[2]NUM3.1'!$H$3:$U$102,6,FALSE),0)</f>
        <v>4</v>
      </c>
      <c r="J65" s="73">
        <f>IFERROR(VLOOKUP($B65,'[2]NUM3.1'!$H$3:$U$102,7,FALSE),0)</f>
        <v>5</v>
      </c>
      <c r="K65" s="73">
        <f>IFERROR(VLOOKUP($B65,'[2]NUM3.1'!$H$3:$U$102,8,FALSE),0)</f>
        <v>5</v>
      </c>
      <c r="L65" s="73">
        <f>IFERROR(VLOOKUP($B65,'[2]NUM3.1'!$H$3:$U$102,9,FALSE),0)</f>
        <v>6</v>
      </c>
      <c r="M65" s="73">
        <f>IFERROR(VLOOKUP($B65,'[2]NUM3.1'!$H$3:$U$102,10,FALSE),0)</f>
        <v>3</v>
      </c>
      <c r="N65" s="73">
        <f>IFERROR(VLOOKUP($B65,'[2]NUM3.1'!$H$3:$U$102,11,FALSE),0)</f>
        <v>1</v>
      </c>
      <c r="O65" s="73">
        <f>IFERROR(VLOOKUP($B65,'[2]NUM3.1'!$H$3:$U$102,12,FALSE),0)</f>
        <v>2</v>
      </c>
      <c r="P65" s="73">
        <f>IFERROR(VLOOKUP($B65,'[2]NUM3.1'!$H$3:$U$102,13,FALSE),0)</f>
        <v>2</v>
      </c>
      <c r="Q65" s="12">
        <f t="shared" ref="Q65:Q74" si="26">SUM(E65:P65)</f>
        <v>69</v>
      </c>
      <c r="R65" s="73">
        <f>IFERROR(VLOOKUP($B65,'[2]DEN3.1'!$H$3:$U$102,2,FALSE),0)</f>
        <v>12</v>
      </c>
      <c r="S65" s="73">
        <f>IFERROR(VLOOKUP($B65,'[2]DEN3.1'!$H$3:$U$102,3,FALSE),0)</f>
        <v>10</v>
      </c>
      <c r="T65" s="73">
        <f>IFERROR(VLOOKUP($B65,'[2]DEN3.1'!$H$3:$U$102,4,FALSE),0)</f>
        <v>11</v>
      </c>
      <c r="U65" s="73">
        <f>IFERROR(VLOOKUP($B65,'[2]DEN3.1'!$H$3:$U$102,5,FALSE),0)</f>
        <v>8</v>
      </c>
      <c r="V65" s="73">
        <f>IFERROR(VLOOKUP($B65,'[2]DEN3.1'!$H$3:$U$102,6,FALSE),0)</f>
        <v>4</v>
      </c>
      <c r="W65" s="73">
        <f>IFERROR(VLOOKUP($B65,'[2]DEN3.1'!$H$3:$U$102,7,FALSE),0)</f>
        <v>5</v>
      </c>
      <c r="X65" s="73">
        <f>IFERROR(VLOOKUP($B65,'[2]DEN3.1'!$H$3:$U$102,8,FALSE),0)</f>
        <v>5</v>
      </c>
      <c r="Y65" s="73">
        <f>IFERROR(VLOOKUP($B65,'[2]DEN3.1'!$H$3:$U$102,9,FALSE),0)</f>
        <v>6</v>
      </c>
      <c r="Z65" s="73">
        <f>IFERROR(VLOOKUP($B65,'[2]DEN3.1'!$H$3:$U$102,10,FALSE),0)</f>
        <v>3</v>
      </c>
      <c r="AA65" s="73">
        <f>IFERROR(VLOOKUP($B65,'[2]NUM3.1'!$H$3:$U$102,11,FALSE),0)</f>
        <v>1</v>
      </c>
      <c r="AB65" s="73">
        <f>IFERROR(VLOOKUP($B65,'[2]NUM3.1'!$H$3:$U$102,12,FALSE),0)</f>
        <v>2</v>
      </c>
      <c r="AC65" s="73">
        <f>IFERROR(VLOOKUP($B65,'[2]NUM3.1'!$H$3:$U$102,13,FALSE),0)</f>
        <v>2</v>
      </c>
      <c r="AD65" s="12">
        <f t="shared" ref="AD65:AD74" si="27">SUM(R65:AC65)</f>
        <v>69</v>
      </c>
    </row>
    <row r="66" spans="1:30" ht="15" thickBot="1" x14ac:dyDescent="0.25">
      <c r="A66" s="138" t="s">
        <v>99</v>
      </c>
      <c r="B66" s="137" t="s">
        <v>90</v>
      </c>
      <c r="C66" s="53"/>
      <c r="D66" s="53"/>
      <c r="E66" s="73">
        <f>IFERROR(VLOOKUP($B66,'[2]NUM3.1'!$H$3:$U$102,2,FALSE),0)</f>
        <v>0</v>
      </c>
      <c r="F66" s="73">
        <f>IFERROR(VLOOKUP($B66,'[2]NUM3.1'!$H$3:$U$102,3,FALSE),0)</f>
        <v>0</v>
      </c>
      <c r="G66" s="73">
        <f>IFERROR(VLOOKUP($B66,'[2]NUM3.1'!$H$3:$U$102,4,FALSE),0)</f>
        <v>0</v>
      </c>
      <c r="H66" s="73">
        <f>IFERROR(VLOOKUP($B66,'[2]NUM3.1'!$H$3:$U$102,5,FALSE),0)</f>
        <v>0</v>
      </c>
      <c r="I66" s="73">
        <f>IFERROR(VLOOKUP($B66,'[2]NUM3.1'!$H$3:$U$102,6,FALSE),0)</f>
        <v>0</v>
      </c>
      <c r="J66" s="73">
        <f>IFERROR(VLOOKUP($B66,'[2]NUM3.1'!$H$3:$U$102,7,FALSE),0)</f>
        <v>0</v>
      </c>
      <c r="K66" s="73">
        <f>IFERROR(VLOOKUP($B66,'[2]NUM3.1'!$H$3:$U$102,8,FALSE),0)</f>
        <v>0</v>
      </c>
      <c r="L66" s="73">
        <f>IFERROR(VLOOKUP($B66,'[2]NUM3.1'!$H$3:$U$102,9,FALSE),0)</f>
        <v>0</v>
      </c>
      <c r="M66" s="73">
        <f>IFERROR(VLOOKUP($B66,'[2]NUM3.1'!$H$3:$U$102,10,FALSE),0)</f>
        <v>0</v>
      </c>
      <c r="N66" s="73">
        <f>IFERROR(VLOOKUP($B66,'[2]NUM3.1'!$H$3:$U$102,11,FALSE),0)</f>
        <v>0</v>
      </c>
      <c r="O66" s="73">
        <f>IFERROR(VLOOKUP($B66,'[2]NUM3.1'!$H$3:$U$102,12,FALSE),0)</f>
        <v>0</v>
      </c>
      <c r="P66" s="73">
        <f>IFERROR(VLOOKUP($B66,'[2]NUM3.1'!$H$3:$U$102,13,FALSE),0)</f>
        <v>0</v>
      </c>
      <c r="Q66" s="12">
        <f t="shared" si="26"/>
        <v>0</v>
      </c>
      <c r="R66" s="73">
        <f>IFERROR(VLOOKUP($B66,'[2]DEN3.1'!$H$3:$U$102,2,FALSE),0)</f>
        <v>0</v>
      </c>
      <c r="S66" s="73">
        <f>IFERROR(VLOOKUP($B66,'[2]DEN3.1'!$H$3:$U$102,3,FALSE),0)</f>
        <v>0</v>
      </c>
      <c r="T66" s="73">
        <f>IFERROR(VLOOKUP($B66,'[2]DEN3.1'!$H$3:$U$102,4,FALSE),0)</f>
        <v>0</v>
      </c>
      <c r="U66" s="73">
        <f>IFERROR(VLOOKUP($B66,'[2]DEN3.1'!$H$3:$U$102,5,FALSE),0)</f>
        <v>0</v>
      </c>
      <c r="V66" s="73">
        <f>IFERROR(VLOOKUP($B66,'[2]DEN3.1'!$H$3:$U$102,6,FALSE),0)</f>
        <v>0</v>
      </c>
      <c r="W66" s="73">
        <f>IFERROR(VLOOKUP($B66,'[2]DEN3.1'!$H$3:$U$102,7,FALSE),0)</f>
        <v>0</v>
      </c>
      <c r="X66" s="73">
        <f>IFERROR(VLOOKUP($B66,'[2]DEN3.1'!$H$3:$U$102,8,FALSE),0)</f>
        <v>0</v>
      </c>
      <c r="Y66" s="73">
        <f>IFERROR(VLOOKUP($B66,'[2]DEN3.1'!$H$3:$U$102,9,FALSE),0)</f>
        <v>0</v>
      </c>
      <c r="Z66" s="73">
        <f>IFERROR(VLOOKUP($B66,'[2]DEN3.1'!$H$3:$U$102,10,FALSE),0)</f>
        <v>0</v>
      </c>
      <c r="AA66" s="73">
        <f>IFERROR(VLOOKUP($B66,'[2]NUM3.1'!$H$3:$U$102,11,FALSE),0)</f>
        <v>0</v>
      </c>
      <c r="AB66" s="73">
        <f>IFERROR(VLOOKUP($B66,'[2]NUM3.1'!$H$3:$U$102,12,FALSE),0)</f>
        <v>0</v>
      </c>
      <c r="AC66" s="73">
        <f>IFERROR(VLOOKUP($B66,'[2]NUM3.1'!$H$3:$U$102,13,FALSE),0)</f>
        <v>0</v>
      </c>
      <c r="AD66" s="12">
        <f t="shared" si="27"/>
        <v>0</v>
      </c>
    </row>
    <row r="67" spans="1:30" ht="15" thickBot="1" x14ac:dyDescent="0.25">
      <c r="A67" s="138" t="s">
        <v>99</v>
      </c>
      <c r="B67" s="137" t="s">
        <v>91</v>
      </c>
      <c r="C67" s="53"/>
      <c r="D67" s="53"/>
      <c r="E67" s="73">
        <f>IFERROR(VLOOKUP($B67,'[2]NUM3.1'!$H$3:$U$102,2,FALSE),0)</f>
        <v>0</v>
      </c>
      <c r="F67" s="73">
        <f>IFERROR(VLOOKUP($B67,'[2]NUM3.1'!$H$3:$U$102,3,FALSE),0)</f>
        <v>0</v>
      </c>
      <c r="G67" s="73">
        <f>IFERROR(VLOOKUP($B67,'[2]NUM3.1'!$H$3:$U$102,4,FALSE),0)</f>
        <v>0</v>
      </c>
      <c r="H67" s="73">
        <f>IFERROR(VLOOKUP($B67,'[2]NUM3.1'!$H$3:$U$102,5,FALSE),0)</f>
        <v>0</v>
      </c>
      <c r="I67" s="73">
        <f>IFERROR(VLOOKUP($B67,'[2]NUM3.1'!$H$3:$U$102,6,FALSE),0)</f>
        <v>0</v>
      </c>
      <c r="J67" s="73">
        <f>IFERROR(VLOOKUP($B67,'[2]NUM3.1'!$H$3:$U$102,7,FALSE),0)</f>
        <v>0</v>
      </c>
      <c r="K67" s="73">
        <f>IFERROR(VLOOKUP($B67,'[2]NUM3.1'!$H$3:$U$102,8,FALSE),0)</f>
        <v>0</v>
      </c>
      <c r="L67" s="73">
        <f>IFERROR(VLOOKUP($B67,'[2]NUM3.1'!$H$3:$U$102,9,FALSE),0)</f>
        <v>0</v>
      </c>
      <c r="M67" s="73">
        <f>IFERROR(VLOOKUP($B67,'[2]NUM3.1'!$H$3:$U$102,10,FALSE),0)</f>
        <v>0</v>
      </c>
      <c r="N67" s="73">
        <f>IFERROR(VLOOKUP($B67,'[2]NUM3.1'!$H$3:$U$102,11,FALSE),0)</f>
        <v>0</v>
      </c>
      <c r="O67" s="73">
        <f>IFERROR(VLOOKUP($B67,'[2]NUM3.1'!$H$3:$U$102,12,FALSE),0)</f>
        <v>0</v>
      </c>
      <c r="P67" s="73">
        <f>IFERROR(VLOOKUP($B67,'[2]NUM3.1'!$H$3:$U$102,13,FALSE),0)</f>
        <v>0</v>
      </c>
      <c r="Q67" s="12">
        <f t="shared" si="26"/>
        <v>0</v>
      </c>
      <c r="R67" s="73">
        <f>IFERROR(VLOOKUP($B67,'[2]DEN3.1'!$H$3:$U$102,2,FALSE),0)</f>
        <v>0</v>
      </c>
      <c r="S67" s="73">
        <f>IFERROR(VLOOKUP($B67,'[2]DEN3.1'!$H$3:$U$102,3,FALSE),0)</f>
        <v>0</v>
      </c>
      <c r="T67" s="73">
        <f>IFERROR(VLOOKUP($B67,'[2]DEN3.1'!$H$3:$U$102,4,FALSE),0)</f>
        <v>0</v>
      </c>
      <c r="U67" s="73">
        <f>IFERROR(VLOOKUP($B67,'[2]DEN3.1'!$H$3:$U$102,5,FALSE),0)</f>
        <v>0</v>
      </c>
      <c r="V67" s="73">
        <f>IFERROR(VLOOKUP($B67,'[2]DEN3.1'!$H$3:$U$102,6,FALSE),0)</f>
        <v>0</v>
      </c>
      <c r="W67" s="73">
        <f>IFERROR(VLOOKUP($B67,'[2]DEN3.1'!$H$3:$U$102,7,FALSE),0)</f>
        <v>0</v>
      </c>
      <c r="X67" s="73">
        <f>IFERROR(VLOOKUP($B67,'[2]DEN3.1'!$H$3:$U$102,8,FALSE),0)</f>
        <v>0</v>
      </c>
      <c r="Y67" s="73">
        <f>IFERROR(VLOOKUP($B67,'[2]DEN3.1'!$H$3:$U$102,9,FALSE),0)</f>
        <v>0</v>
      </c>
      <c r="Z67" s="73">
        <f>IFERROR(VLOOKUP($B67,'[2]DEN3.1'!$H$3:$U$102,10,FALSE),0)</f>
        <v>0</v>
      </c>
      <c r="AA67" s="73">
        <f>IFERROR(VLOOKUP($B67,'[2]NUM3.1'!$H$3:$U$102,11,FALSE),0)</f>
        <v>0</v>
      </c>
      <c r="AB67" s="73">
        <f>IFERROR(VLOOKUP($B67,'[2]NUM3.1'!$H$3:$U$102,12,FALSE),0)</f>
        <v>0</v>
      </c>
      <c r="AC67" s="73">
        <f>IFERROR(VLOOKUP($B67,'[2]NUM3.1'!$H$3:$U$102,13,FALSE),0)</f>
        <v>0</v>
      </c>
      <c r="AD67" s="12">
        <f t="shared" si="27"/>
        <v>0</v>
      </c>
    </row>
    <row r="68" spans="1:30" ht="15" thickBot="1" x14ac:dyDescent="0.25">
      <c r="A68" s="138" t="s">
        <v>99</v>
      </c>
      <c r="B68" s="137" t="s">
        <v>92</v>
      </c>
      <c r="C68" s="53"/>
      <c r="D68" s="53"/>
      <c r="E68" s="73">
        <f>IFERROR(VLOOKUP($B68,'[2]NUM3.1'!$H$3:$U$102,2,FALSE),0)</f>
        <v>0</v>
      </c>
      <c r="F68" s="73">
        <f>IFERROR(VLOOKUP($B68,'[2]NUM3.1'!$H$3:$U$102,3,FALSE),0)</f>
        <v>0</v>
      </c>
      <c r="G68" s="73">
        <f>IFERROR(VLOOKUP($B68,'[2]NUM3.1'!$H$3:$U$102,4,FALSE),0)</f>
        <v>0</v>
      </c>
      <c r="H68" s="73">
        <f>IFERROR(VLOOKUP($B68,'[2]NUM3.1'!$H$3:$U$102,5,FALSE),0)</f>
        <v>0</v>
      </c>
      <c r="I68" s="73">
        <f>IFERROR(VLOOKUP($B68,'[2]NUM3.1'!$H$3:$U$102,6,FALSE),0)</f>
        <v>0</v>
      </c>
      <c r="J68" s="73">
        <f>IFERROR(VLOOKUP($B68,'[2]NUM3.1'!$H$3:$U$102,7,FALSE),0)</f>
        <v>0</v>
      </c>
      <c r="K68" s="73">
        <f>IFERROR(VLOOKUP($B68,'[2]NUM3.1'!$H$3:$U$102,8,FALSE),0)</f>
        <v>0</v>
      </c>
      <c r="L68" s="73">
        <f>IFERROR(VLOOKUP($B68,'[2]NUM3.1'!$H$3:$U$102,9,FALSE),0)</f>
        <v>0</v>
      </c>
      <c r="M68" s="73">
        <f>IFERROR(VLOOKUP($B68,'[2]NUM3.1'!$H$3:$U$102,10,FALSE),0)</f>
        <v>0</v>
      </c>
      <c r="N68" s="73">
        <f>IFERROR(VLOOKUP($B68,'[2]NUM3.1'!$H$3:$U$102,11,FALSE),0)</f>
        <v>0</v>
      </c>
      <c r="O68" s="73">
        <f>IFERROR(VLOOKUP($B68,'[2]NUM3.1'!$H$3:$U$102,12,FALSE),0)</f>
        <v>0</v>
      </c>
      <c r="P68" s="73">
        <f>IFERROR(VLOOKUP($B68,'[2]NUM3.1'!$H$3:$U$102,13,FALSE),0)</f>
        <v>0</v>
      </c>
      <c r="Q68" s="12">
        <f t="shared" si="26"/>
        <v>0</v>
      </c>
      <c r="R68" s="73">
        <f>IFERROR(VLOOKUP($B68,'[2]DEN3.1'!$H$3:$U$102,2,FALSE),0)</f>
        <v>0</v>
      </c>
      <c r="S68" s="73">
        <f>IFERROR(VLOOKUP($B68,'[2]DEN3.1'!$H$3:$U$102,3,FALSE),0)</f>
        <v>0</v>
      </c>
      <c r="T68" s="73">
        <f>IFERROR(VLOOKUP($B68,'[2]DEN3.1'!$H$3:$U$102,4,FALSE),0)</f>
        <v>0</v>
      </c>
      <c r="U68" s="73">
        <f>IFERROR(VLOOKUP($B68,'[2]DEN3.1'!$H$3:$U$102,5,FALSE),0)</f>
        <v>0</v>
      </c>
      <c r="V68" s="73">
        <f>IFERROR(VLOOKUP($B68,'[2]DEN3.1'!$H$3:$U$102,6,FALSE),0)</f>
        <v>0</v>
      </c>
      <c r="W68" s="73">
        <f>IFERROR(VLOOKUP($B68,'[2]DEN3.1'!$H$3:$U$102,7,FALSE),0)</f>
        <v>0</v>
      </c>
      <c r="X68" s="73">
        <f>IFERROR(VLOOKUP($B68,'[2]DEN3.1'!$H$3:$U$102,8,FALSE),0)</f>
        <v>0</v>
      </c>
      <c r="Y68" s="73">
        <f>IFERROR(VLOOKUP($B68,'[2]DEN3.1'!$H$3:$U$102,9,FALSE),0)</f>
        <v>0</v>
      </c>
      <c r="Z68" s="73">
        <f>IFERROR(VLOOKUP($B68,'[2]DEN3.1'!$H$3:$U$102,10,FALSE),0)</f>
        <v>0</v>
      </c>
      <c r="AA68" s="73">
        <f>IFERROR(VLOOKUP($B68,'[2]NUM3.1'!$H$3:$U$102,11,FALSE),0)</f>
        <v>0</v>
      </c>
      <c r="AB68" s="73">
        <f>IFERROR(VLOOKUP($B68,'[2]NUM3.1'!$H$3:$U$102,12,FALSE),0)</f>
        <v>0</v>
      </c>
      <c r="AC68" s="73">
        <f>IFERROR(VLOOKUP($B68,'[2]NUM3.1'!$H$3:$U$102,13,FALSE),0)</f>
        <v>0</v>
      </c>
      <c r="AD68" s="12">
        <f t="shared" si="27"/>
        <v>0</v>
      </c>
    </row>
    <row r="69" spans="1:30" ht="15" thickBot="1" x14ac:dyDescent="0.25">
      <c r="A69" s="138" t="s">
        <v>99</v>
      </c>
      <c r="B69" s="137" t="s">
        <v>93</v>
      </c>
      <c r="C69" s="53"/>
      <c r="D69" s="53"/>
      <c r="E69" s="73">
        <f>IFERROR(VLOOKUP($B69,'[2]NUM3.1'!$H$3:$U$102,2,FALSE),0)</f>
        <v>0</v>
      </c>
      <c r="F69" s="73">
        <f>IFERROR(VLOOKUP($B69,'[2]NUM3.1'!$H$3:$U$102,3,FALSE),0)</f>
        <v>0</v>
      </c>
      <c r="G69" s="73">
        <f>IFERROR(VLOOKUP($B69,'[2]NUM3.1'!$H$3:$U$102,4,FALSE),0)</f>
        <v>0</v>
      </c>
      <c r="H69" s="73">
        <f>IFERROR(VLOOKUP($B69,'[2]NUM3.1'!$H$3:$U$102,5,FALSE),0)</f>
        <v>0</v>
      </c>
      <c r="I69" s="73">
        <f>IFERROR(VLOOKUP($B69,'[2]NUM3.1'!$H$3:$U$102,6,FALSE),0)</f>
        <v>0</v>
      </c>
      <c r="J69" s="73">
        <f>IFERROR(VLOOKUP($B69,'[2]NUM3.1'!$H$3:$U$102,7,FALSE),0)</f>
        <v>0</v>
      </c>
      <c r="K69" s="73">
        <f>IFERROR(VLOOKUP($B69,'[2]NUM3.1'!$H$3:$U$102,8,FALSE),0)</f>
        <v>0</v>
      </c>
      <c r="L69" s="73">
        <f>IFERROR(VLOOKUP($B69,'[2]NUM3.1'!$H$3:$U$102,9,FALSE),0)</f>
        <v>0</v>
      </c>
      <c r="M69" s="73">
        <f>IFERROR(VLOOKUP($B69,'[2]NUM3.1'!$H$3:$U$102,10,FALSE),0)</f>
        <v>0</v>
      </c>
      <c r="N69" s="73">
        <f>IFERROR(VLOOKUP($B69,'[2]NUM3.1'!$H$3:$U$102,11,FALSE),0)</f>
        <v>0</v>
      </c>
      <c r="O69" s="73">
        <f>IFERROR(VLOOKUP($B69,'[2]NUM3.1'!$H$3:$U$102,12,FALSE),0)</f>
        <v>0</v>
      </c>
      <c r="P69" s="73">
        <f>IFERROR(VLOOKUP($B69,'[2]NUM3.1'!$H$3:$U$102,13,FALSE),0)</f>
        <v>0</v>
      </c>
      <c r="Q69" s="12">
        <f t="shared" si="26"/>
        <v>0</v>
      </c>
      <c r="R69" s="73">
        <f>IFERROR(VLOOKUP($B69,'[2]DEN3.1'!$H$3:$U$102,2,FALSE),0)</f>
        <v>0</v>
      </c>
      <c r="S69" s="73">
        <f>IFERROR(VLOOKUP($B69,'[2]DEN3.1'!$H$3:$U$102,3,FALSE),0)</f>
        <v>0</v>
      </c>
      <c r="T69" s="73">
        <f>IFERROR(VLOOKUP($B69,'[2]DEN3.1'!$H$3:$U$102,4,FALSE),0)</f>
        <v>0</v>
      </c>
      <c r="U69" s="73">
        <f>IFERROR(VLOOKUP($B69,'[2]DEN3.1'!$H$3:$U$102,5,FALSE),0)</f>
        <v>0</v>
      </c>
      <c r="V69" s="73">
        <f>IFERROR(VLOOKUP($B69,'[2]DEN3.1'!$H$3:$U$102,6,FALSE),0)</f>
        <v>0</v>
      </c>
      <c r="W69" s="73">
        <f>IFERROR(VLOOKUP($B69,'[2]DEN3.1'!$H$3:$U$102,7,FALSE),0)</f>
        <v>0</v>
      </c>
      <c r="X69" s="73">
        <f>IFERROR(VLOOKUP($B69,'[2]DEN3.1'!$H$3:$U$102,8,FALSE),0)</f>
        <v>0</v>
      </c>
      <c r="Y69" s="73">
        <f>IFERROR(VLOOKUP($B69,'[2]DEN3.1'!$H$3:$U$102,9,FALSE),0)</f>
        <v>0</v>
      </c>
      <c r="Z69" s="73">
        <f>IFERROR(VLOOKUP($B69,'[2]DEN3.1'!$H$3:$U$102,10,FALSE),0)</f>
        <v>0</v>
      </c>
      <c r="AA69" s="73">
        <f>IFERROR(VLOOKUP($B69,'[2]NUM3.1'!$H$3:$U$102,11,FALSE),0)</f>
        <v>0</v>
      </c>
      <c r="AB69" s="73">
        <f>IFERROR(VLOOKUP($B69,'[2]NUM3.1'!$H$3:$U$102,12,FALSE),0)</f>
        <v>0</v>
      </c>
      <c r="AC69" s="73">
        <f>IFERROR(VLOOKUP($B69,'[2]NUM3.1'!$H$3:$U$102,13,FALSE),0)</f>
        <v>0</v>
      </c>
      <c r="AD69" s="12">
        <f t="shared" si="27"/>
        <v>0</v>
      </c>
    </row>
    <row r="70" spans="1:30" ht="15" thickBot="1" x14ac:dyDescent="0.25">
      <c r="A70" s="138" t="s">
        <v>99</v>
      </c>
      <c r="B70" s="137" t="s">
        <v>94</v>
      </c>
      <c r="C70" s="53"/>
      <c r="D70" s="53"/>
      <c r="E70" s="73">
        <f>IFERROR(VLOOKUP($B70,'[2]NUM3.1'!$H$3:$U$102,2,FALSE),0)</f>
        <v>0</v>
      </c>
      <c r="F70" s="73">
        <f>IFERROR(VLOOKUP($B70,'[2]NUM3.1'!$H$3:$U$102,3,FALSE),0)</f>
        <v>0</v>
      </c>
      <c r="G70" s="73">
        <f>IFERROR(VLOOKUP($B70,'[2]NUM3.1'!$H$3:$U$102,4,FALSE),0)</f>
        <v>0</v>
      </c>
      <c r="H70" s="73">
        <f>IFERROR(VLOOKUP($B70,'[2]NUM3.1'!$H$3:$U$102,5,FALSE),0)</f>
        <v>0</v>
      </c>
      <c r="I70" s="73">
        <f>IFERROR(VLOOKUP($B70,'[2]NUM3.1'!$H$3:$U$102,6,FALSE),0)</f>
        <v>0</v>
      </c>
      <c r="J70" s="73">
        <f>IFERROR(VLOOKUP($B70,'[2]NUM3.1'!$H$3:$U$102,7,FALSE),0)</f>
        <v>0</v>
      </c>
      <c r="K70" s="73">
        <f>IFERROR(VLOOKUP($B70,'[2]NUM3.1'!$H$3:$U$102,8,FALSE),0)</f>
        <v>0</v>
      </c>
      <c r="L70" s="73">
        <f>IFERROR(VLOOKUP($B70,'[2]NUM3.1'!$H$3:$U$102,9,FALSE),0)</f>
        <v>0</v>
      </c>
      <c r="M70" s="73">
        <f>IFERROR(VLOOKUP($B70,'[2]NUM3.1'!$H$3:$U$102,10,FALSE),0)</f>
        <v>0</v>
      </c>
      <c r="N70" s="73">
        <f>IFERROR(VLOOKUP($B70,'[2]NUM3.1'!$H$3:$U$102,11,FALSE),0)</f>
        <v>0</v>
      </c>
      <c r="O70" s="73">
        <f>IFERROR(VLOOKUP($B70,'[2]NUM3.1'!$H$3:$U$102,12,FALSE),0)</f>
        <v>0</v>
      </c>
      <c r="P70" s="73">
        <f>IFERROR(VLOOKUP($B70,'[2]NUM3.1'!$H$3:$U$102,13,FALSE),0)</f>
        <v>0</v>
      </c>
      <c r="Q70" s="12">
        <f t="shared" si="26"/>
        <v>0</v>
      </c>
      <c r="R70" s="73">
        <f>IFERROR(VLOOKUP($B70,'[2]DEN3.1'!$H$3:$U$102,2,FALSE),0)</f>
        <v>0</v>
      </c>
      <c r="S70" s="73">
        <f>IFERROR(VLOOKUP($B70,'[2]DEN3.1'!$H$3:$U$102,3,FALSE),0)</f>
        <v>0</v>
      </c>
      <c r="T70" s="73">
        <f>IFERROR(VLOOKUP($B70,'[2]DEN3.1'!$H$3:$U$102,4,FALSE),0)</f>
        <v>0</v>
      </c>
      <c r="U70" s="73">
        <f>IFERROR(VLOOKUP($B70,'[2]DEN3.1'!$H$3:$U$102,5,FALSE),0)</f>
        <v>0</v>
      </c>
      <c r="V70" s="73">
        <f>IFERROR(VLOOKUP($B70,'[2]DEN3.1'!$H$3:$U$102,6,FALSE),0)</f>
        <v>0</v>
      </c>
      <c r="W70" s="73">
        <f>IFERROR(VLOOKUP($B70,'[2]DEN3.1'!$H$3:$U$102,7,FALSE),0)</f>
        <v>0</v>
      </c>
      <c r="X70" s="73">
        <f>IFERROR(VLOOKUP($B70,'[2]DEN3.1'!$H$3:$U$102,8,FALSE),0)</f>
        <v>0</v>
      </c>
      <c r="Y70" s="73">
        <f>IFERROR(VLOOKUP($B70,'[2]DEN3.1'!$H$3:$U$102,9,FALSE),0)</f>
        <v>0</v>
      </c>
      <c r="Z70" s="73">
        <f>IFERROR(VLOOKUP($B70,'[2]DEN3.1'!$H$3:$U$102,10,FALSE),0)</f>
        <v>0</v>
      </c>
      <c r="AA70" s="73">
        <f>IFERROR(VLOOKUP($B70,'[2]NUM3.1'!$H$3:$U$102,11,FALSE),0)</f>
        <v>0</v>
      </c>
      <c r="AB70" s="73">
        <f>IFERROR(VLOOKUP($B70,'[2]NUM3.1'!$H$3:$U$102,12,FALSE),0)</f>
        <v>0</v>
      </c>
      <c r="AC70" s="73">
        <f>IFERROR(VLOOKUP($B70,'[2]NUM3.1'!$H$3:$U$102,13,FALSE),0)</f>
        <v>0</v>
      </c>
      <c r="AD70" s="12">
        <f t="shared" si="27"/>
        <v>0</v>
      </c>
    </row>
    <row r="71" spans="1:30" ht="15" thickBot="1" x14ac:dyDescent="0.25">
      <c r="A71" s="138" t="s">
        <v>99</v>
      </c>
      <c r="B71" s="137" t="s">
        <v>95</v>
      </c>
      <c r="C71" s="53"/>
      <c r="D71" s="53"/>
      <c r="E71" s="73">
        <f>IFERROR(VLOOKUP($B71,'[2]NUM3.1'!$H$3:$U$102,2,FALSE),0)</f>
        <v>0</v>
      </c>
      <c r="F71" s="73">
        <f>IFERROR(VLOOKUP($B71,'[2]NUM3.1'!$H$3:$U$102,3,FALSE),0)</f>
        <v>0</v>
      </c>
      <c r="G71" s="73">
        <f>IFERROR(VLOOKUP($B71,'[2]NUM3.1'!$H$3:$U$102,4,FALSE),0)</f>
        <v>0</v>
      </c>
      <c r="H71" s="73">
        <f>IFERROR(VLOOKUP($B71,'[2]NUM3.1'!$H$3:$U$102,5,FALSE),0)</f>
        <v>0</v>
      </c>
      <c r="I71" s="73">
        <f>IFERROR(VLOOKUP($B71,'[2]NUM3.1'!$H$3:$U$102,6,FALSE),0)</f>
        <v>0</v>
      </c>
      <c r="J71" s="73">
        <f>IFERROR(VLOOKUP($B71,'[2]NUM3.1'!$H$3:$U$102,7,FALSE),0)</f>
        <v>0</v>
      </c>
      <c r="K71" s="73">
        <f>IFERROR(VLOOKUP($B71,'[2]NUM3.1'!$H$3:$U$102,8,FALSE),0)</f>
        <v>0</v>
      </c>
      <c r="L71" s="73">
        <f>IFERROR(VLOOKUP($B71,'[2]NUM3.1'!$H$3:$U$102,9,FALSE),0)</f>
        <v>0</v>
      </c>
      <c r="M71" s="73">
        <f>IFERROR(VLOOKUP($B71,'[2]NUM3.1'!$H$3:$U$102,10,FALSE),0)</f>
        <v>0</v>
      </c>
      <c r="N71" s="73">
        <f>IFERROR(VLOOKUP($B71,'[2]NUM3.1'!$H$3:$U$102,11,FALSE),0)</f>
        <v>0</v>
      </c>
      <c r="O71" s="73">
        <f>IFERROR(VLOOKUP($B71,'[2]NUM3.1'!$H$3:$U$102,12,FALSE),0)</f>
        <v>0</v>
      </c>
      <c r="P71" s="73">
        <f>IFERROR(VLOOKUP($B71,'[2]NUM3.1'!$H$3:$U$102,13,FALSE),0)</f>
        <v>0</v>
      </c>
      <c r="Q71" s="12">
        <f t="shared" si="26"/>
        <v>0</v>
      </c>
      <c r="R71" s="73">
        <f>IFERROR(VLOOKUP($B71,'[2]DEN3.1'!$H$3:$U$102,2,FALSE),0)</f>
        <v>0</v>
      </c>
      <c r="S71" s="73">
        <f>IFERROR(VLOOKUP($B71,'[2]DEN3.1'!$H$3:$U$102,3,FALSE),0)</f>
        <v>0</v>
      </c>
      <c r="T71" s="73">
        <f>IFERROR(VLOOKUP($B71,'[2]DEN3.1'!$H$3:$U$102,4,FALSE),0)</f>
        <v>0</v>
      </c>
      <c r="U71" s="73">
        <f>IFERROR(VLOOKUP($B71,'[2]DEN3.1'!$H$3:$U$102,5,FALSE),0)</f>
        <v>0</v>
      </c>
      <c r="V71" s="73">
        <f>IFERROR(VLOOKUP($B71,'[2]DEN3.1'!$H$3:$U$102,6,FALSE),0)</f>
        <v>0</v>
      </c>
      <c r="W71" s="73">
        <f>IFERROR(VLOOKUP($B71,'[2]DEN3.1'!$H$3:$U$102,7,FALSE),0)</f>
        <v>0</v>
      </c>
      <c r="X71" s="73">
        <f>IFERROR(VLOOKUP($B71,'[2]DEN3.1'!$H$3:$U$102,8,FALSE),0)</f>
        <v>0</v>
      </c>
      <c r="Y71" s="73">
        <f>IFERROR(VLOOKUP($B71,'[2]DEN3.1'!$H$3:$U$102,9,FALSE),0)</f>
        <v>0</v>
      </c>
      <c r="Z71" s="73">
        <f>IFERROR(VLOOKUP($B71,'[2]DEN3.1'!$H$3:$U$102,10,FALSE),0)</f>
        <v>0</v>
      </c>
      <c r="AA71" s="73">
        <f>IFERROR(VLOOKUP($B71,'[2]NUM3.1'!$H$3:$U$102,11,FALSE),0)</f>
        <v>0</v>
      </c>
      <c r="AB71" s="73">
        <f>IFERROR(VLOOKUP($B71,'[2]NUM3.1'!$H$3:$U$102,12,FALSE),0)</f>
        <v>0</v>
      </c>
      <c r="AC71" s="73">
        <f>IFERROR(VLOOKUP($B71,'[2]NUM3.1'!$H$3:$U$102,13,FALSE),0)</f>
        <v>0</v>
      </c>
      <c r="AD71" s="12">
        <f t="shared" si="27"/>
        <v>0</v>
      </c>
    </row>
    <row r="72" spans="1:30" ht="15" thickBot="1" x14ac:dyDescent="0.25">
      <c r="A72" s="138" t="s">
        <v>99</v>
      </c>
      <c r="B72" s="137" t="s">
        <v>96</v>
      </c>
      <c r="C72" s="53"/>
      <c r="D72" s="53"/>
      <c r="E72" s="73">
        <f>IFERROR(VLOOKUP($B72,'[2]NUM3.1'!$H$3:$U$102,2,FALSE),0)</f>
        <v>0</v>
      </c>
      <c r="F72" s="73">
        <f>IFERROR(VLOOKUP($B72,'[2]NUM3.1'!$H$3:$U$102,3,FALSE),0)</f>
        <v>0</v>
      </c>
      <c r="G72" s="73">
        <f>IFERROR(VLOOKUP($B72,'[2]NUM3.1'!$H$3:$U$102,4,FALSE),0)</f>
        <v>0</v>
      </c>
      <c r="H72" s="73">
        <f>IFERROR(VLOOKUP($B72,'[2]NUM3.1'!$H$3:$U$102,5,FALSE),0)</f>
        <v>0</v>
      </c>
      <c r="I72" s="73">
        <f>IFERROR(VLOOKUP($B72,'[2]NUM3.1'!$H$3:$U$102,6,FALSE),0)</f>
        <v>0</v>
      </c>
      <c r="J72" s="73">
        <f>IFERROR(VLOOKUP($B72,'[2]NUM3.1'!$H$3:$U$102,7,FALSE),0)</f>
        <v>0</v>
      </c>
      <c r="K72" s="73">
        <f>IFERROR(VLOOKUP($B72,'[2]NUM3.1'!$H$3:$U$102,8,FALSE),0)</f>
        <v>0</v>
      </c>
      <c r="L72" s="73">
        <f>IFERROR(VLOOKUP($B72,'[2]NUM3.1'!$H$3:$U$102,9,FALSE),0)</f>
        <v>0</v>
      </c>
      <c r="M72" s="73">
        <f>IFERROR(VLOOKUP($B72,'[2]NUM3.1'!$H$3:$U$102,10,FALSE),0)</f>
        <v>0</v>
      </c>
      <c r="N72" s="73">
        <f>IFERROR(VLOOKUP($B72,'[2]NUM3.1'!$H$3:$U$102,11,FALSE),0)</f>
        <v>0</v>
      </c>
      <c r="O72" s="73">
        <f>IFERROR(VLOOKUP($B72,'[2]NUM3.1'!$H$3:$U$102,12,FALSE),0)</f>
        <v>0</v>
      </c>
      <c r="P72" s="73">
        <f>IFERROR(VLOOKUP($B72,'[2]NUM3.1'!$H$3:$U$102,13,FALSE),0)</f>
        <v>0</v>
      </c>
      <c r="Q72" s="12">
        <f t="shared" si="26"/>
        <v>0</v>
      </c>
      <c r="R72" s="73">
        <f>IFERROR(VLOOKUP($B72,'[2]DEN3.1'!$H$3:$U$102,2,FALSE),0)</f>
        <v>0</v>
      </c>
      <c r="S72" s="73">
        <f>IFERROR(VLOOKUP($B72,'[2]DEN3.1'!$H$3:$U$102,3,FALSE),0)</f>
        <v>0</v>
      </c>
      <c r="T72" s="73">
        <f>IFERROR(VLOOKUP($B72,'[2]DEN3.1'!$H$3:$U$102,4,FALSE),0)</f>
        <v>0</v>
      </c>
      <c r="U72" s="73">
        <f>IFERROR(VLOOKUP($B72,'[2]DEN3.1'!$H$3:$U$102,5,FALSE),0)</f>
        <v>0</v>
      </c>
      <c r="V72" s="73">
        <f>IFERROR(VLOOKUP($B72,'[2]DEN3.1'!$H$3:$U$102,6,FALSE),0)</f>
        <v>0</v>
      </c>
      <c r="W72" s="73">
        <f>IFERROR(VLOOKUP($B72,'[2]DEN3.1'!$H$3:$U$102,7,FALSE),0)</f>
        <v>0</v>
      </c>
      <c r="X72" s="73">
        <f>IFERROR(VLOOKUP($B72,'[2]DEN3.1'!$H$3:$U$102,8,FALSE),0)</f>
        <v>0</v>
      </c>
      <c r="Y72" s="73">
        <f>IFERROR(VLOOKUP($B72,'[2]DEN3.1'!$H$3:$U$102,9,FALSE),0)</f>
        <v>0</v>
      </c>
      <c r="Z72" s="73">
        <f>IFERROR(VLOOKUP($B72,'[2]DEN3.1'!$H$3:$U$102,10,FALSE),0)</f>
        <v>0</v>
      </c>
      <c r="AA72" s="73">
        <f>IFERROR(VLOOKUP($B72,'[2]NUM3.1'!$H$3:$U$102,11,FALSE),0)</f>
        <v>0</v>
      </c>
      <c r="AB72" s="73">
        <f>IFERROR(VLOOKUP($B72,'[2]NUM3.1'!$H$3:$U$102,12,FALSE),0)</f>
        <v>0</v>
      </c>
      <c r="AC72" s="73">
        <f>IFERROR(VLOOKUP($B72,'[2]NUM3.1'!$H$3:$U$102,13,FALSE),0)</f>
        <v>0</v>
      </c>
      <c r="AD72" s="12">
        <f t="shared" si="27"/>
        <v>0</v>
      </c>
    </row>
    <row r="73" spans="1:30" ht="15" thickBot="1" x14ac:dyDescent="0.25">
      <c r="A73" s="138" t="s">
        <v>99</v>
      </c>
      <c r="B73" s="137" t="s">
        <v>97</v>
      </c>
      <c r="C73" s="53"/>
      <c r="D73" s="53"/>
      <c r="E73" s="73">
        <f>IFERROR(VLOOKUP($B73,'[2]NUM3.1'!$H$3:$U$102,2,FALSE),0)</f>
        <v>0</v>
      </c>
      <c r="F73" s="73">
        <f>IFERROR(VLOOKUP($B73,'[2]NUM3.1'!$H$3:$U$102,3,FALSE),0)</f>
        <v>0</v>
      </c>
      <c r="G73" s="73">
        <f>IFERROR(VLOOKUP($B73,'[2]NUM3.1'!$H$3:$U$102,4,FALSE),0)</f>
        <v>0</v>
      </c>
      <c r="H73" s="73">
        <f>IFERROR(VLOOKUP($B73,'[2]NUM3.1'!$H$3:$U$102,5,FALSE),0)</f>
        <v>0</v>
      </c>
      <c r="I73" s="73">
        <f>IFERROR(VLOOKUP($B73,'[2]NUM3.1'!$H$3:$U$102,6,FALSE),0)</f>
        <v>0</v>
      </c>
      <c r="J73" s="73">
        <f>IFERROR(VLOOKUP($B73,'[2]NUM3.1'!$H$3:$U$102,7,FALSE),0)</f>
        <v>0</v>
      </c>
      <c r="K73" s="73">
        <f>IFERROR(VLOOKUP($B73,'[2]NUM3.1'!$H$3:$U$102,8,FALSE),0)</f>
        <v>0</v>
      </c>
      <c r="L73" s="73">
        <f>IFERROR(VLOOKUP($B73,'[2]NUM3.1'!$H$3:$U$102,9,FALSE),0)</f>
        <v>0</v>
      </c>
      <c r="M73" s="73">
        <f>IFERROR(VLOOKUP($B73,'[2]NUM3.1'!$H$3:$U$102,10,FALSE),0)</f>
        <v>0</v>
      </c>
      <c r="N73" s="73">
        <f>IFERROR(VLOOKUP($B73,'[2]NUM3.1'!$H$3:$U$102,11,FALSE),0)</f>
        <v>0</v>
      </c>
      <c r="O73" s="73">
        <f>IFERROR(VLOOKUP($B73,'[2]NUM3.1'!$H$3:$U$102,12,FALSE),0)</f>
        <v>0</v>
      </c>
      <c r="P73" s="73">
        <f>IFERROR(VLOOKUP($B73,'[2]NUM3.1'!$H$3:$U$102,13,FALSE),0)</f>
        <v>0</v>
      </c>
      <c r="Q73" s="12">
        <f t="shared" si="26"/>
        <v>0</v>
      </c>
      <c r="R73" s="73">
        <f>IFERROR(VLOOKUP($B73,'[2]DEN3.1'!$H$3:$U$102,2,FALSE),0)</f>
        <v>0</v>
      </c>
      <c r="S73" s="73">
        <f>IFERROR(VLOOKUP($B73,'[2]DEN3.1'!$H$3:$U$102,3,FALSE),0)</f>
        <v>0</v>
      </c>
      <c r="T73" s="73">
        <f>IFERROR(VLOOKUP($B73,'[2]DEN3.1'!$H$3:$U$102,4,FALSE),0)</f>
        <v>0</v>
      </c>
      <c r="U73" s="73">
        <f>IFERROR(VLOOKUP($B73,'[2]DEN3.1'!$H$3:$U$102,5,FALSE),0)</f>
        <v>0</v>
      </c>
      <c r="V73" s="73">
        <f>IFERROR(VLOOKUP($B73,'[2]DEN3.1'!$H$3:$U$102,6,FALSE),0)</f>
        <v>0</v>
      </c>
      <c r="W73" s="73">
        <f>IFERROR(VLOOKUP($B73,'[2]DEN3.1'!$H$3:$U$102,7,FALSE),0)</f>
        <v>0</v>
      </c>
      <c r="X73" s="73">
        <f>IFERROR(VLOOKUP($B73,'[2]DEN3.1'!$H$3:$U$102,8,FALSE),0)</f>
        <v>0</v>
      </c>
      <c r="Y73" s="73">
        <f>IFERROR(VLOOKUP($B73,'[2]DEN3.1'!$H$3:$U$102,9,FALSE),0)</f>
        <v>0</v>
      </c>
      <c r="Z73" s="73">
        <f>IFERROR(VLOOKUP($B73,'[2]DEN3.1'!$H$3:$U$102,10,FALSE),0)</f>
        <v>0</v>
      </c>
      <c r="AA73" s="73">
        <f>IFERROR(VLOOKUP($B73,'[2]NUM3.1'!$H$3:$U$102,11,FALSE),0)</f>
        <v>0</v>
      </c>
      <c r="AB73" s="73">
        <f>IFERROR(VLOOKUP($B73,'[2]NUM3.1'!$H$3:$U$102,12,FALSE),0)</f>
        <v>0</v>
      </c>
      <c r="AC73" s="73">
        <f>IFERROR(VLOOKUP($B73,'[2]NUM3.1'!$H$3:$U$102,13,FALSE),0)</f>
        <v>0</v>
      </c>
      <c r="AD73" s="12">
        <f t="shared" si="27"/>
        <v>0</v>
      </c>
    </row>
    <row r="74" spans="1:30" ht="15" thickBot="1" x14ac:dyDescent="0.25">
      <c r="A74" s="138" t="s">
        <v>99</v>
      </c>
      <c r="B74" s="137" t="s">
        <v>98</v>
      </c>
      <c r="C74" s="53"/>
      <c r="D74" s="53"/>
      <c r="E74" s="73">
        <f>IFERROR(VLOOKUP($B74,'[2]NUM3.1'!$H$3:$U$102,2,FALSE),0)</f>
        <v>0</v>
      </c>
      <c r="F74" s="73">
        <f>IFERROR(VLOOKUP($B74,'[2]NUM3.1'!$H$3:$U$102,3,FALSE),0)</f>
        <v>0</v>
      </c>
      <c r="G74" s="73">
        <f>IFERROR(VLOOKUP($B74,'[2]NUM3.1'!$H$3:$U$102,4,FALSE),0)</f>
        <v>0</v>
      </c>
      <c r="H74" s="73">
        <f>IFERROR(VLOOKUP($B74,'[2]NUM3.1'!$H$3:$U$102,5,FALSE),0)</f>
        <v>0</v>
      </c>
      <c r="I74" s="73">
        <f>IFERROR(VLOOKUP($B74,'[2]NUM3.1'!$H$3:$U$102,6,FALSE),0)</f>
        <v>0</v>
      </c>
      <c r="J74" s="73">
        <f>IFERROR(VLOOKUP($B74,'[2]NUM3.1'!$H$3:$U$102,7,FALSE),0)</f>
        <v>0</v>
      </c>
      <c r="K74" s="73">
        <f>IFERROR(VLOOKUP($B74,'[2]NUM3.1'!$H$3:$U$102,8,FALSE),0)</f>
        <v>0</v>
      </c>
      <c r="L74" s="73">
        <f>IFERROR(VLOOKUP($B74,'[2]NUM3.1'!$H$3:$U$102,9,FALSE),0)</f>
        <v>0</v>
      </c>
      <c r="M74" s="73">
        <f>IFERROR(VLOOKUP($B74,'[2]NUM3.1'!$H$3:$U$102,10,FALSE),0)</f>
        <v>0</v>
      </c>
      <c r="N74" s="73">
        <f>IFERROR(VLOOKUP($B74,'[2]NUM3.1'!$H$3:$U$102,11,FALSE),0)</f>
        <v>0</v>
      </c>
      <c r="O74" s="73">
        <f>IFERROR(VLOOKUP($B74,'[2]NUM3.1'!$H$3:$U$102,12,FALSE),0)</f>
        <v>0</v>
      </c>
      <c r="P74" s="73">
        <f>IFERROR(VLOOKUP($B74,'[2]NUM3.1'!$H$3:$U$102,13,FALSE),0)</f>
        <v>0</v>
      </c>
      <c r="Q74" s="12">
        <f t="shared" si="26"/>
        <v>0</v>
      </c>
      <c r="R74" s="73">
        <f>IFERROR(VLOOKUP($B74,'[2]DEN3.1'!$H$3:$U$102,2,FALSE),0)</f>
        <v>0</v>
      </c>
      <c r="S74" s="73">
        <f>IFERROR(VLOOKUP($B74,'[2]DEN3.1'!$H$3:$U$102,3,FALSE),0)</f>
        <v>0</v>
      </c>
      <c r="T74" s="73">
        <f>IFERROR(VLOOKUP($B74,'[2]DEN3.1'!$H$3:$U$102,4,FALSE),0)</f>
        <v>0</v>
      </c>
      <c r="U74" s="73">
        <f>IFERROR(VLOOKUP($B74,'[2]DEN3.1'!$H$3:$U$102,5,FALSE),0)</f>
        <v>0</v>
      </c>
      <c r="V74" s="73">
        <f>IFERROR(VLOOKUP($B74,'[2]DEN3.1'!$H$3:$U$102,6,FALSE),0)</f>
        <v>0</v>
      </c>
      <c r="W74" s="73">
        <f>IFERROR(VLOOKUP($B74,'[2]DEN3.1'!$H$3:$U$102,7,FALSE),0)</f>
        <v>0</v>
      </c>
      <c r="X74" s="73">
        <f>IFERROR(VLOOKUP($B74,'[2]DEN3.1'!$H$3:$U$102,8,FALSE),0)</f>
        <v>0</v>
      </c>
      <c r="Y74" s="73">
        <f>IFERROR(VLOOKUP($B74,'[2]DEN3.1'!$H$3:$U$102,9,FALSE),0)</f>
        <v>0</v>
      </c>
      <c r="Z74" s="73">
        <f>IFERROR(VLOOKUP($B74,'[2]DEN3.1'!$H$3:$U$102,10,FALSE),0)</f>
        <v>0</v>
      </c>
      <c r="AA74" s="73">
        <f>IFERROR(VLOOKUP($B74,'[2]NUM3.1'!$H$3:$U$102,11,FALSE),0)</f>
        <v>0</v>
      </c>
      <c r="AB74" s="73">
        <f>IFERROR(VLOOKUP($B74,'[2]NUM3.1'!$H$3:$U$102,12,FALSE),0)</f>
        <v>0</v>
      </c>
      <c r="AC74" s="73">
        <f>IFERROR(VLOOKUP($B74,'[2]NUM3.1'!$H$3:$U$102,13,FALSE),0)</f>
        <v>0</v>
      </c>
      <c r="AD74" s="12">
        <f t="shared" si="27"/>
        <v>0</v>
      </c>
    </row>
    <row r="75" spans="1:30" ht="15" thickBot="1" x14ac:dyDescent="0.25">
      <c r="A75" s="307" t="s">
        <v>18</v>
      </c>
      <c r="B75" s="308"/>
      <c r="C75" s="222">
        <f>+D75/Metas!H6</f>
        <v>1.019522776572668</v>
      </c>
      <c r="D75" s="14">
        <f>+Q75/AD75</f>
        <v>1</v>
      </c>
      <c r="E75" s="46">
        <f>SUM(E65:E74)</f>
        <v>12</v>
      </c>
      <c r="F75" s="46">
        <f t="shared" ref="F75:M75" si="28">SUM(F65:F74)</f>
        <v>10</v>
      </c>
      <c r="G75" s="46">
        <f t="shared" si="28"/>
        <v>11</v>
      </c>
      <c r="H75" s="46">
        <f t="shared" si="28"/>
        <v>8</v>
      </c>
      <c r="I75" s="46">
        <f t="shared" ref="I75:J75" si="29">SUM(I65:I74)</f>
        <v>4</v>
      </c>
      <c r="J75" s="46">
        <f t="shared" si="29"/>
        <v>5</v>
      </c>
      <c r="K75" s="46">
        <f t="shared" ref="K75:L75" si="30">SUM(K65:K74)</f>
        <v>5</v>
      </c>
      <c r="L75" s="46">
        <f t="shared" si="30"/>
        <v>6</v>
      </c>
      <c r="M75" s="46">
        <f t="shared" si="28"/>
        <v>3</v>
      </c>
      <c r="N75" s="46">
        <f t="shared" ref="N75:P75" si="31">SUM(N65:N74)</f>
        <v>1</v>
      </c>
      <c r="O75" s="46">
        <f t="shared" si="31"/>
        <v>2</v>
      </c>
      <c r="P75" s="46">
        <f t="shared" si="31"/>
        <v>2</v>
      </c>
      <c r="Q75" s="9">
        <f>SUM(Q65:Q74)</f>
        <v>69</v>
      </c>
      <c r="R75" s="46">
        <f t="shared" ref="R75:U75" si="32">SUM(R65:R74)</f>
        <v>12</v>
      </c>
      <c r="S75" s="46">
        <f t="shared" si="32"/>
        <v>10</v>
      </c>
      <c r="T75" s="46">
        <f t="shared" si="32"/>
        <v>11</v>
      </c>
      <c r="U75" s="46">
        <f t="shared" si="32"/>
        <v>8</v>
      </c>
      <c r="V75" s="46">
        <f t="shared" ref="V75:W75" si="33">SUM(V65:V74)</f>
        <v>4</v>
      </c>
      <c r="W75" s="46">
        <f t="shared" si="33"/>
        <v>5</v>
      </c>
      <c r="X75" s="46">
        <f t="shared" ref="X75:Y75" si="34">SUM(X65:X74)</f>
        <v>5</v>
      </c>
      <c r="Y75" s="46">
        <f t="shared" si="34"/>
        <v>6</v>
      </c>
      <c r="Z75" s="46">
        <f t="shared" ref="Z75:AA75" si="35">SUM(Z65:Z74)</f>
        <v>3</v>
      </c>
      <c r="AA75" s="46">
        <f t="shared" si="35"/>
        <v>1</v>
      </c>
      <c r="AB75" s="46">
        <f t="shared" ref="AB75:AC75" si="36">SUM(AB65:AB74)</f>
        <v>2</v>
      </c>
      <c r="AC75" s="46">
        <f t="shared" si="36"/>
        <v>2</v>
      </c>
      <c r="AD75" s="9">
        <f>SUM(AD65:AD74)</f>
        <v>69</v>
      </c>
    </row>
    <row r="76" spans="1:30" ht="15" thickBot="1" x14ac:dyDescent="0.25">
      <c r="A76" s="75" t="s">
        <v>105</v>
      </c>
      <c r="B76" s="137" t="s">
        <v>100</v>
      </c>
      <c r="C76" s="53"/>
      <c r="D76" s="53"/>
      <c r="E76" s="73">
        <f>IFERROR(VLOOKUP($B76,'[2]NUM3.1'!$H$3:$U$102,2,FALSE),0)</f>
        <v>0</v>
      </c>
      <c r="F76" s="73">
        <f>IFERROR(VLOOKUP($B76,'[2]NUM3.1'!$H$3:$U$102,3,FALSE),0)</f>
        <v>0</v>
      </c>
      <c r="G76" s="73">
        <f>IFERROR(VLOOKUP($B76,'[2]NUM3.1'!$H$3:$U$102,4,FALSE),0)</f>
        <v>0</v>
      </c>
      <c r="H76" s="73">
        <f>IFERROR(VLOOKUP($B76,'[2]NUM3.1'!$H$3:$U$102,5,FALSE),0)</f>
        <v>2</v>
      </c>
      <c r="I76" s="73">
        <f>IFERROR(VLOOKUP($B76,'[2]NUM3.1'!$H$3:$U$102,6,FALSE),0)</f>
        <v>1</v>
      </c>
      <c r="J76" s="73">
        <f>IFERROR(VLOOKUP($B76,'[2]NUM3.1'!$H$3:$U$102,7,FALSE),0)</f>
        <v>0</v>
      </c>
      <c r="K76" s="73">
        <f>IFERROR(VLOOKUP($B76,'[2]NUM3.1'!$H$3:$U$102,8,FALSE),0)</f>
        <v>0</v>
      </c>
      <c r="L76" s="73">
        <f>IFERROR(VLOOKUP($B76,'[2]NUM3.1'!$H$3:$U$102,9,FALSE),0)</f>
        <v>1</v>
      </c>
      <c r="M76" s="73">
        <f>IFERROR(VLOOKUP($B76,'[2]NUM3.1'!$H$3:$U$102,10,FALSE),0)</f>
        <v>0</v>
      </c>
      <c r="N76" s="73">
        <f>IFERROR(VLOOKUP($B76,'[2]NUM3.1'!$H$3:$U$102,11,FALSE),0)</f>
        <v>10</v>
      </c>
      <c r="O76" s="73">
        <f>IFERROR(VLOOKUP($B76,'[2]NUM3.1'!$H$3:$U$102,12,FALSE),0)</f>
        <v>0</v>
      </c>
      <c r="P76" s="73">
        <f>IFERROR(VLOOKUP($B76,'[2]NUM3.1'!$H$3:$U$102,13,FALSE),0)</f>
        <v>1</v>
      </c>
      <c r="Q76" s="12">
        <f>SUM(E76:P76)</f>
        <v>15</v>
      </c>
      <c r="R76" s="73">
        <f>IFERROR(VLOOKUP($B76,'[2]DEN3.1'!$H$3:$U$102,2,FALSE),0)</f>
        <v>0</v>
      </c>
      <c r="S76" s="73">
        <f>IFERROR(VLOOKUP($B76,'[2]DEN3.1'!$H$3:$U$102,3,FALSE),0)</f>
        <v>0</v>
      </c>
      <c r="T76" s="73">
        <f>IFERROR(VLOOKUP($B76,'[2]DEN3.1'!$H$3:$U$102,4,FALSE),0)</f>
        <v>0</v>
      </c>
      <c r="U76" s="73">
        <f>IFERROR(VLOOKUP($B76,'[2]DEN3.1'!$H$3:$U$102,5,FALSE),0)</f>
        <v>2</v>
      </c>
      <c r="V76" s="73">
        <f>IFERROR(VLOOKUP($B76,'[2]DEN3.1'!$H$3:$U$102,6,FALSE),0)</f>
        <v>1</v>
      </c>
      <c r="W76" s="73">
        <f>IFERROR(VLOOKUP($B76,'[2]DEN3.1'!$H$3:$U$102,7,FALSE),0)</f>
        <v>0</v>
      </c>
      <c r="X76" s="73">
        <f>IFERROR(VLOOKUP($B76,'[2]DEN3.1'!$H$3:$U$102,8,FALSE),0)</f>
        <v>0</v>
      </c>
      <c r="Y76" s="73">
        <f>IFERROR(VLOOKUP($B76,'[2]DEN3.1'!$H$3:$U$102,9,FALSE),0)</f>
        <v>1</v>
      </c>
      <c r="Z76" s="73">
        <f>IFERROR(VLOOKUP($B76,'[2]DEN3.1'!$H$3:$U$102,10,FALSE),0)</f>
        <v>0</v>
      </c>
      <c r="AA76" s="73">
        <f>IFERROR(VLOOKUP($B76,'[2]NUM3.1'!$H$3:$U$102,11,FALSE),0)</f>
        <v>10</v>
      </c>
      <c r="AB76" s="73">
        <f>IFERROR(VLOOKUP($B76,'[2]NUM3.1'!$H$3:$U$102,12,FALSE),0)</f>
        <v>0</v>
      </c>
      <c r="AC76" s="73">
        <f>IFERROR(VLOOKUP($B76,'[2]NUM3.1'!$H$3:$U$102,13,FALSE),0)</f>
        <v>1</v>
      </c>
      <c r="AD76" s="12">
        <f>SUM(R76:AC76)</f>
        <v>15</v>
      </c>
    </row>
    <row r="77" spans="1:30" ht="15" thickBot="1" x14ac:dyDescent="0.25">
      <c r="A77" s="75" t="s">
        <v>105</v>
      </c>
      <c r="B77" s="137" t="s">
        <v>101</v>
      </c>
      <c r="C77" s="53"/>
      <c r="D77" s="53"/>
      <c r="E77" s="73">
        <f>IFERROR(VLOOKUP($B77,'[2]NUM3.1'!$H$3:$U$102,2,FALSE),0)</f>
        <v>0</v>
      </c>
      <c r="F77" s="73">
        <f>IFERROR(VLOOKUP($B77,'[2]NUM3.1'!$H$3:$U$102,3,FALSE),0)</f>
        <v>0</v>
      </c>
      <c r="G77" s="73">
        <f>IFERROR(VLOOKUP($B77,'[2]NUM3.1'!$H$3:$U$102,4,FALSE),0)</f>
        <v>0</v>
      </c>
      <c r="H77" s="73">
        <f>IFERROR(VLOOKUP($B77,'[2]NUM3.1'!$H$3:$U$102,5,FALSE),0)</f>
        <v>0</v>
      </c>
      <c r="I77" s="73">
        <f>IFERROR(VLOOKUP($B77,'[2]NUM3.1'!$H$3:$U$102,6,FALSE),0)</f>
        <v>0</v>
      </c>
      <c r="J77" s="73">
        <f>IFERROR(VLOOKUP($B77,'[2]NUM3.1'!$H$3:$U$102,7,FALSE),0)</f>
        <v>0</v>
      </c>
      <c r="K77" s="73">
        <f>IFERROR(VLOOKUP($B77,'[2]NUM3.1'!$H$3:$U$102,8,FALSE),0)</f>
        <v>0</v>
      </c>
      <c r="L77" s="73">
        <f>IFERROR(VLOOKUP($B77,'[2]NUM3.1'!$H$3:$U$102,9,FALSE),0)</f>
        <v>0</v>
      </c>
      <c r="M77" s="73">
        <f>IFERROR(VLOOKUP($B77,'[2]NUM3.1'!$H$3:$U$102,10,FALSE),0)</f>
        <v>0</v>
      </c>
      <c r="N77" s="73">
        <f>IFERROR(VLOOKUP($B77,'[2]NUM3.1'!$H$3:$U$102,11,FALSE),0)</f>
        <v>0</v>
      </c>
      <c r="O77" s="73">
        <f>IFERROR(VLOOKUP($B77,'[2]NUM3.1'!$H$3:$U$102,12,FALSE),0)</f>
        <v>1</v>
      </c>
      <c r="P77" s="73">
        <f>IFERROR(VLOOKUP($B77,'[2]NUM3.1'!$H$3:$U$102,13,FALSE),0)</f>
        <v>0</v>
      </c>
      <c r="Q77" s="12">
        <f>SUM(E77:P77)</f>
        <v>1</v>
      </c>
      <c r="R77" s="73">
        <f>IFERROR(VLOOKUP($B77,'[2]DEN3.1'!$H$3:$U$102,2,FALSE),0)</f>
        <v>0</v>
      </c>
      <c r="S77" s="73">
        <f>IFERROR(VLOOKUP($B77,'[2]DEN3.1'!$H$3:$U$102,3,FALSE),0)</f>
        <v>0</v>
      </c>
      <c r="T77" s="73">
        <f>IFERROR(VLOOKUP($B77,'[2]DEN3.1'!$H$3:$U$102,4,FALSE),0)</f>
        <v>0</v>
      </c>
      <c r="U77" s="73">
        <f>IFERROR(VLOOKUP($B77,'[2]DEN3.1'!$H$3:$U$102,5,FALSE),0)</f>
        <v>0</v>
      </c>
      <c r="V77" s="73">
        <f>IFERROR(VLOOKUP($B77,'[2]DEN3.1'!$H$3:$U$102,6,FALSE),0)</f>
        <v>0</v>
      </c>
      <c r="W77" s="73">
        <f>IFERROR(VLOOKUP($B77,'[2]DEN3.1'!$H$3:$U$102,7,FALSE),0)</f>
        <v>0</v>
      </c>
      <c r="X77" s="73">
        <f>IFERROR(VLOOKUP($B77,'[2]DEN3.1'!$H$3:$U$102,8,FALSE),0)</f>
        <v>0</v>
      </c>
      <c r="Y77" s="73">
        <f>IFERROR(VLOOKUP($B77,'[2]DEN3.1'!$H$3:$U$102,9,FALSE),0)</f>
        <v>0</v>
      </c>
      <c r="Z77" s="73">
        <f>IFERROR(VLOOKUP($B77,'[2]DEN3.1'!$H$3:$U$102,10,FALSE),0)</f>
        <v>0</v>
      </c>
      <c r="AA77" s="73">
        <f>IFERROR(VLOOKUP($B77,'[2]NUM3.1'!$H$3:$U$102,11,FALSE),0)</f>
        <v>0</v>
      </c>
      <c r="AB77" s="73">
        <f>IFERROR(VLOOKUP($B77,'[2]NUM3.1'!$H$3:$U$102,12,FALSE),0)</f>
        <v>1</v>
      </c>
      <c r="AC77" s="73">
        <f>IFERROR(VLOOKUP($B77,'[2]NUM3.1'!$H$3:$U$102,13,FALSE),0)</f>
        <v>0</v>
      </c>
      <c r="AD77" s="12">
        <f>SUM(R77:AC77)</f>
        <v>1</v>
      </c>
    </row>
    <row r="78" spans="1:30" ht="15" thickBot="1" x14ac:dyDescent="0.25">
      <c r="A78" s="75" t="s">
        <v>105</v>
      </c>
      <c r="B78" s="137" t="s">
        <v>102</v>
      </c>
      <c r="C78" s="53"/>
      <c r="D78" s="53"/>
      <c r="E78" s="73">
        <f>IFERROR(VLOOKUP($B78,'[2]NUM3.1'!$H$3:$U$102,2,FALSE),0)</f>
        <v>0</v>
      </c>
      <c r="F78" s="73">
        <f>IFERROR(VLOOKUP($B78,'[2]NUM3.1'!$H$3:$U$102,3,FALSE),0)</f>
        <v>0</v>
      </c>
      <c r="G78" s="73">
        <f>IFERROR(VLOOKUP($B78,'[2]NUM3.1'!$H$3:$U$102,4,FALSE),0)</f>
        <v>0</v>
      </c>
      <c r="H78" s="73">
        <f>IFERROR(VLOOKUP($B78,'[2]NUM3.1'!$H$3:$U$102,5,FALSE),0)</f>
        <v>6</v>
      </c>
      <c r="I78" s="73">
        <f>IFERROR(VLOOKUP($B78,'[2]NUM3.1'!$H$3:$U$102,6,FALSE),0)</f>
        <v>0</v>
      </c>
      <c r="J78" s="73">
        <f>IFERROR(VLOOKUP($B78,'[2]NUM3.1'!$H$3:$U$102,7,FALSE),0)</f>
        <v>1</v>
      </c>
      <c r="K78" s="73">
        <f>IFERROR(VLOOKUP($B78,'[2]NUM3.1'!$H$3:$U$102,8,FALSE),0)</f>
        <v>0</v>
      </c>
      <c r="L78" s="73">
        <f>IFERROR(VLOOKUP($B78,'[2]NUM3.1'!$H$3:$U$102,9,FALSE),0)</f>
        <v>0</v>
      </c>
      <c r="M78" s="73">
        <f>IFERROR(VLOOKUP($B78,'[2]NUM3.1'!$H$3:$U$102,10,FALSE),0)</f>
        <v>1</v>
      </c>
      <c r="N78" s="73">
        <f>IFERROR(VLOOKUP($B78,'[2]NUM3.1'!$H$3:$U$102,11,FALSE),0)</f>
        <v>0</v>
      </c>
      <c r="O78" s="73">
        <f>IFERROR(VLOOKUP($B78,'[2]NUM3.1'!$H$3:$U$102,12,FALSE),0)</f>
        <v>0</v>
      </c>
      <c r="P78" s="73">
        <f>IFERROR(VLOOKUP($B78,'[2]NUM3.1'!$H$3:$U$102,13,FALSE),0)</f>
        <v>0</v>
      </c>
      <c r="Q78" s="12">
        <f>SUM(E78:P78)</f>
        <v>8</v>
      </c>
      <c r="R78" s="73">
        <f>IFERROR(VLOOKUP($B78,'[2]DEN3.1'!$H$3:$U$102,2,FALSE),0)</f>
        <v>0</v>
      </c>
      <c r="S78" s="73">
        <f>IFERROR(VLOOKUP($B78,'[2]DEN3.1'!$H$3:$U$102,3,FALSE),0)</f>
        <v>0</v>
      </c>
      <c r="T78" s="73">
        <f>IFERROR(VLOOKUP($B78,'[2]DEN3.1'!$H$3:$U$102,4,FALSE),0)</f>
        <v>0</v>
      </c>
      <c r="U78" s="73">
        <f>IFERROR(VLOOKUP($B78,'[2]DEN3.1'!$H$3:$U$102,5,FALSE),0)</f>
        <v>6</v>
      </c>
      <c r="V78" s="73">
        <f>IFERROR(VLOOKUP($B78,'[2]DEN3.1'!$H$3:$U$102,6,FALSE),0)</f>
        <v>0</v>
      </c>
      <c r="W78" s="73">
        <f>IFERROR(VLOOKUP($B78,'[2]DEN3.1'!$H$3:$U$102,7,FALSE),0)</f>
        <v>1</v>
      </c>
      <c r="X78" s="73">
        <f>IFERROR(VLOOKUP($B78,'[2]DEN3.1'!$H$3:$U$102,8,FALSE),0)</f>
        <v>0</v>
      </c>
      <c r="Y78" s="73">
        <f>IFERROR(VLOOKUP($B78,'[2]DEN3.1'!$H$3:$U$102,9,FALSE),0)</f>
        <v>0</v>
      </c>
      <c r="Z78" s="73">
        <f>IFERROR(VLOOKUP($B78,'[2]DEN3.1'!$H$3:$U$102,10,FALSE),0)</f>
        <v>1</v>
      </c>
      <c r="AA78" s="73">
        <f>IFERROR(VLOOKUP($B78,'[2]NUM3.1'!$H$3:$U$102,11,FALSE),0)</f>
        <v>0</v>
      </c>
      <c r="AB78" s="73">
        <f>IFERROR(VLOOKUP($B78,'[2]NUM3.1'!$H$3:$U$102,12,FALSE),0)</f>
        <v>0</v>
      </c>
      <c r="AC78" s="73">
        <f>IFERROR(VLOOKUP($B78,'[2]NUM3.1'!$H$3:$U$102,13,FALSE),0)</f>
        <v>0</v>
      </c>
      <c r="AD78" s="12">
        <f>SUM(R78:AC78)</f>
        <v>8</v>
      </c>
    </row>
    <row r="79" spans="1:30" ht="15" thickBot="1" x14ac:dyDescent="0.25">
      <c r="A79" s="75" t="s">
        <v>105</v>
      </c>
      <c r="B79" s="137" t="s">
        <v>103</v>
      </c>
      <c r="C79" s="53"/>
      <c r="D79" s="53"/>
      <c r="E79" s="73">
        <f>IFERROR(VLOOKUP($B79,'[2]NUM3.1'!$H$3:$U$102,2,FALSE),0)</f>
        <v>0</v>
      </c>
      <c r="F79" s="73">
        <f>IFERROR(VLOOKUP($B79,'[2]NUM3.1'!$H$3:$U$102,3,FALSE),0)</f>
        <v>0</v>
      </c>
      <c r="G79" s="73">
        <f>IFERROR(VLOOKUP($B79,'[2]NUM3.1'!$H$3:$U$102,4,FALSE),0)</f>
        <v>0</v>
      </c>
      <c r="H79" s="73">
        <f>IFERROR(VLOOKUP($B79,'[2]NUM3.1'!$H$3:$U$102,5,FALSE),0)</f>
        <v>0</v>
      </c>
      <c r="I79" s="73">
        <f>IFERROR(VLOOKUP($B79,'[2]NUM3.1'!$H$3:$U$102,6,FALSE),0)</f>
        <v>0</v>
      </c>
      <c r="J79" s="73">
        <f>IFERROR(VLOOKUP($B79,'[2]NUM3.1'!$H$3:$U$102,7,FALSE),0)</f>
        <v>0</v>
      </c>
      <c r="K79" s="73">
        <f>IFERROR(VLOOKUP($B79,'[2]NUM3.1'!$H$3:$U$102,8,FALSE),0)</f>
        <v>0</v>
      </c>
      <c r="L79" s="73">
        <f>IFERROR(VLOOKUP($B79,'[2]NUM3.1'!$H$3:$U$102,9,FALSE),0)</f>
        <v>0</v>
      </c>
      <c r="M79" s="73">
        <f>IFERROR(VLOOKUP($B79,'[2]NUM3.1'!$H$3:$U$102,10,FALSE),0)</f>
        <v>0</v>
      </c>
      <c r="N79" s="73">
        <f>IFERROR(VLOOKUP($B79,'[2]NUM3.1'!$H$3:$U$102,11,FALSE),0)</f>
        <v>0</v>
      </c>
      <c r="O79" s="73">
        <f>IFERROR(VLOOKUP($B79,'[2]NUM3.1'!$H$3:$U$102,12,FALSE),0)</f>
        <v>0</v>
      </c>
      <c r="P79" s="73">
        <f>IFERROR(VLOOKUP($B79,'[2]NUM3.1'!$H$3:$U$102,13,FALSE),0)</f>
        <v>0</v>
      </c>
      <c r="Q79" s="12">
        <f>SUM(E79:P79)</f>
        <v>0</v>
      </c>
      <c r="R79" s="73">
        <f>IFERROR(VLOOKUP($B79,'[2]DEN3.1'!$H$3:$U$102,2,FALSE),0)</f>
        <v>0</v>
      </c>
      <c r="S79" s="73">
        <f>IFERROR(VLOOKUP($B79,'[2]DEN3.1'!$H$3:$U$102,3,FALSE),0)</f>
        <v>0</v>
      </c>
      <c r="T79" s="73">
        <f>IFERROR(VLOOKUP($B79,'[2]DEN3.1'!$H$3:$U$102,4,FALSE),0)</f>
        <v>0</v>
      </c>
      <c r="U79" s="73">
        <f>IFERROR(VLOOKUP($B79,'[2]DEN3.1'!$H$3:$U$102,5,FALSE),0)</f>
        <v>0</v>
      </c>
      <c r="V79" s="73">
        <f>IFERROR(VLOOKUP($B79,'[2]DEN3.1'!$H$3:$U$102,6,FALSE),0)</f>
        <v>0</v>
      </c>
      <c r="W79" s="73">
        <f>IFERROR(VLOOKUP($B79,'[2]DEN3.1'!$H$3:$U$102,7,FALSE),0)</f>
        <v>0</v>
      </c>
      <c r="X79" s="73">
        <f>IFERROR(VLOOKUP($B79,'[2]DEN3.1'!$H$3:$U$102,8,FALSE),0)</f>
        <v>0</v>
      </c>
      <c r="Y79" s="73">
        <f>IFERROR(VLOOKUP($B79,'[2]DEN3.1'!$H$3:$U$102,9,FALSE),0)</f>
        <v>0</v>
      </c>
      <c r="Z79" s="73">
        <f>IFERROR(VLOOKUP($B79,'[2]DEN3.1'!$H$3:$U$102,10,FALSE),0)</f>
        <v>0</v>
      </c>
      <c r="AA79" s="73">
        <f>IFERROR(VLOOKUP($B79,'[2]NUM3.1'!$H$3:$U$102,11,FALSE),0)</f>
        <v>0</v>
      </c>
      <c r="AB79" s="73">
        <f>IFERROR(VLOOKUP($B79,'[2]NUM3.1'!$H$3:$U$102,12,FALSE),0)</f>
        <v>0</v>
      </c>
      <c r="AC79" s="73">
        <f>IFERROR(VLOOKUP($B79,'[2]NUM3.1'!$H$3:$U$102,13,FALSE),0)</f>
        <v>0</v>
      </c>
      <c r="AD79" s="12">
        <f>SUM(R79:AC79)</f>
        <v>0</v>
      </c>
    </row>
    <row r="80" spans="1:30" ht="15" thickBot="1" x14ac:dyDescent="0.25">
      <c r="A80" s="75" t="s">
        <v>105</v>
      </c>
      <c r="B80" s="137" t="s">
        <v>104</v>
      </c>
      <c r="C80" s="53"/>
      <c r="D80" s="53"/>
      <c r="E80" s="73">
        <f>IFERROR(VLOOKUP($B80,'[2]NUM3.1'!$H$3:$U$102,2,FALSE),0)</f>
        <v>0</v>
      </c>
      <c r="F80" s="73">
        <f>IFERROR(VLOOKUP($B80,'[2]NUM3.1'!$H$3:$U$102,3,FALSE),0)</f>
        <v>0</v>
      </c>
      <c r="G80" s="73">
        <f>IFERROR(VLOOKUP($B80,'[2]NUM3.1'!$H$3:$U$102,4,FALSE),0)</f>
        <v>0</v>
      </c>
      <c r="H80" s="73">
        <f>IFERROR(VLOOKUP($B80,'[2]NUM3.1'!$H$3:$U$102,5,FALSE),0)</f>
        <v>0</v>
      </c>
      <c r="I80" s="73">
        <f>IFERROR(VLOOKUP($B80,'[2]NUM3.1'!$H$3:$U$102,6,FALSE),0)</f>
        <v>1</v>
      </c>
      <c r="J80" s="73">
        <f>IFERROR(VLOOKUP($B80,'[2]NUM3.1'!$H$3:$U$102,7,FALSE),0)</f>
        <v>0</v>
      </c>
      <c r="K80" s="73">
        <f>IFERROR(VLOOKUP($B80,'[2]NUM3.1'!$H$3:$U$102,8,FALSE),0)</f>
        <v>0</v>
      </c>
      <c r="L80" s="73">
        <f>IFERROR(VLOOKUP($B80,'[2]NUM3.1'!$H$3:$U$102,9,FALSE),0)</f>
        <v>0</v>
      </c>
      <c r="M80" s="73">
        <f>IFERROR(VLOOKUP($B80,'[2]NUM3.1'!$H$3:$U$102,10,FALSE),0)</f>
        <v>0</v>
      </c>
      <c r="N80" s="73">
        <f>IFERROR(VLOOKUP($B80,'[2]NUM3.1'!$H$3:$U$102,11,FALSE),0)</f>
        <v>0</v>
      </c>
      <c r="O80" s="73">
        <f>IFERROR(VLOOKUP($B80,'[2]NUM3.1'!$H$3:$U$102,12,FALSE),0)</f>
        <v>0</v>
      </c>
      <c r="P80" s="73">
        <f>IFERROR(VLOOKUP($B80,'[2]NUM3.1'!$H$3:$U$102,13,FALSE),0)</f>
        <v>0</v>
      </c>
      <c r="Q80" s="12">
        <f>SUM(E80:P80)</f>
        <v>1</v>
      </c>
      <c r="R80" s="73">
        <f>IFERROR(VLOOKUP($B80,'[2]DEN3.1'!$H$3:$U$102,2,FALSE),0)</f>
        <v>0</v>
      </c>
      <c r="S80" s="73">
        <f>IFERROR(VLOOKUP($B80,'[2]DEN3.1'!$H$3:$U$102,3,FALSE),0)</f>
        <v>0</v>
      </c>
      <c r="T80" s="73">
        <f>IFERROR(VLOOKUP($B80,'[2]DEN3.1'!$H$3:$U$102,4,FALSE),0)</f>
        <v>0</v>
      </c>
      <c r="U80" s="73">
        <f>IFERROR(VLOOKUP($B80,'[2]DEN3.1'!$H$3:$U$102,5,FALSE),0)</f>
        <v>0</v>
      </c>
      <c r="V80" s="73">
        <f>IFERROR(VLOOKUP($B80,'[2]DEN3.1'!$H$3:$U$102,6,FALSE),0)</f>
        <v>1</v>
      </c>
      <c r="W80" s="73">
        <f>IFERROR(VLOOKUP($B80,'[2]DEN3.1'!$H$3:$U$102,7,FALSE),0)</f>
        <v>0</v>
      </c>
      <c r="X80" s="73">
        <f>IFERROR(VLOOKUP($B80,'[2]DEN3.1'!$H$3:$U$102,8,FALSE),0)</f>
        <v>0</v>
      </c>
      <c r="Y80" s="73">
        <f>IFERROR(VLOOKUP($B80,'[2]DEN3.1'!$H$3:$U$102,9,FALSE),0)</f>
        <v>0</v>
      </c>
      <c r="Z80" s="73">
        <f>IFERROR(VLOOKUP($B80,'[2]DEN3.1'!$H$3:$U$102,10,FALSE),0)</f>
        <v>0</v>
      </c>
      <c r="AA80" s="73">
        <f>IFERROR(VLOOKUP($B80,'[2]NUM3.1'!$H$3:$U$102,11,FALSE),0)</f>
        <v>0</v>
      </c>
      <c r="AB80" s="73">
        <f>IFERROR(VLOOKUP($B80,'[2]NUM3.1'!$H$3:$U$102,12,FALSE),0)</f>
        <v>0</v>
      </c>
      <c r="AC80" s="73">
        <f>IFERROR(VLOOKUP($B80,'[2]NUM3.1'!$H$3:$U$102,13,FALSE),0)</f>
        <v>0</v>
      </c>
      <c r="AD80" s="12">
        <f>SUM(R80:AC80)</f>
        <v>1</v>
      </c>
    </row>
    <row r="81" spans="1:30" ht="15" thickBot="1" x14ac:dyDescent="0.25">
      <c r="A81" s="307" t="s">
        <v>178</v>
      </c>
      <c r="B81" s="308"/>
      <c r="C81" s="222">
        <f>+D81/Metas!H11</f>
        <v>1.015625</v>
      </c>
      <c r="D81" s="14">
        <f>+Q81/AD81</f>
        <v>1</v>
      </c>
      <c r="E81" s="46">
        <f t="shared" ref="E81:AD81" si="37">SUM(E76:E80)</f>
        <v>0</v>
      </c>
      <c r="F81" s="46">
        <f t="shared" si="37"/>
        <v>0</v>
      </c>
      <c r="G81" s="46">
        <f t="shared" si="37"/>
        <v>0</v>
      </c>
      <c r="H81" s="46">
        <f t="shared" si="37"/>
        <v>8</v>
      </c>
      <c r="I81" s="46">
        <f t="shared" ref="I81:J81" si="38">SUM(I76:I80)</f>
        <v>2</v>
      </c>
      <c r="J81" s="46">
        <f t="shared" si="38"/>
        <v>1</v>
      </c>
      <c r="K81" s="46">
        <f t="shared" ref="K81:L81" si="39">SUM(K76:K80)</f>
        <v>0</v>
      </c>
      <c r="L81" s="46">
        <f t="shared" si="39"/>
        <v>1</v>
      </c>
      <c r="M81" s="46">
        <f t="shared" si="37"/>
        <v>1</v>
      </c>
      <c r="N81" s="46">
        <f t="shared" ref="N81:P81" si="40">SUM(N76:N80)</f>
        <v>10</v>
      </c>
      <c r="O81" s="46">
        <f t="shared" si="40"/>
        <v>1</v>
      </c>
      <c r="P81" s="46">
        <f t="shared" si="40"/>
        <v>1</v>
      </c>
      <c r="Q81" s="9">
        <f t="shared" si="37"/>
        <v>25</v>
      </c>
      <c r="R81" s="46">
        <f t="shared" si="37"/>
        <v>0</v>
      </c>
      <c r="S81" s="46">
        <f t="shared" si="37"/>
        <v>0</v>
      </c>
      <c r="T81" s="46">
        <f t="shared" si="37"/>
        <v>0</v>
      </c>
      <c r="U81" s="46">
        <f t="shared" si="37"/>
        <v>8</v>
      </c>
      <c r="V81" s="46">
        <f t="shared" ref="V81:W81" si="41">SUM(V76:V80)</f>
        <v>2</v>
      </c>
      <c r="W81" s="46">
        <f t="shared" si="41"/>
        <v>1</v>
      </c>
      <c r="X81" s="46">
        <f t="shared" ref="X81:Y81" si="42">SUM(X76:X80)</f>
        <v>0</v>
      </c>
      <c r="Y81" s="46">
        <f t="shared" si="42"/>
        <v>1</v>
      </c>
      <c r="Z81" s="46">
        <f t="shared" ref="Z81:AA81" si="43">SUM(Z76:Z80)</f>
        <v>1</v>
      </c>
      <c r="AA81" s="46">
        <f t="shared" si="43"/>
        <v>10</v>
      </c>
      <c r="AB81" s="46">
        <f t="shared" ref="AB81:AC81" si="44">SUM(AB76:AB80)</f>
        <v>1</v>
      </c>
      <c r="AC81" s="46">
        <f t="shared" si="44"/>
        <v>1</v>
      </c>
      <c r="AD81" s="9">
        <f t="shared" si="37"/>
        <v>25</v>
      </c>
    </row>
    <row r="82" spans="1:30" ht="15" thickBot="1" x14ac:dyDescent="0.25">
      <c r="A82" s="75" t="s">
        <v>116</v>
      </c>
      <c r="B82" s="137" t="s">
        <v>106</v>
      </c>
      <c r="C82" s="53"/>
      <c r="D82" s="53"/>
      <c r="E82" s="73">
        <f>IFERROR(VLOOKUP($B82,'[2]NUM3.1'!$H$3:$U$102,2,FALSE),0)</f>
        <v>0</v>
      </c>
      <c r="F82" s="73">
        <f>IFERROR(VLOOKUP($B82,'[2]NUM3.1'!$H$3:$U$102,3,FALSE),0)</f>
        <v>0</v>
      </c>
      <c r="G82" s="73">
        <f>IFERROR(VLOOKUP($B82,'[2]NUM3.1'!$H$3:$U$102,4,FALSE),0)</f>
        <v>0</v>
      </c>
      <c r="H82" s="73">
        <f>IFERROR(VLOOKUP($B82,'[2]NUM3.1'!$H$3:$U$102,5,FALSE),0)</f>
        <v>0</v>
      </c>
      <c r="I82" s="73">
        <f>IFERROR(VLOOKUP($B82,'[2]NUM3.1'!$H$3:$U$102,6,FALSE),0)</f>
        <v>0</v>
      </c>
      <c r="J82" s="73">
        <f>IFERROR(VLOOKUP($B82,'[2]NUM3.1'!$H$3:$U$102,7,FALSE),0)</f>
        <v>0</v>
      </c>
      <c r="K82" s="73">
        <f>IFERROR(VLOOKUP($B82,'[2]NUM3.1'!$H$3:$U$102,8,FALSE),0)</f>
        <v>0</v>
      </c>
      <c r="L82" s="73">
        <f>IFERROR(VLOOKUP($B82,'[2]NUM3.1'!$H$3:$U$102,9,FALSE),0)</f>
        <v>0</v>
      </c>
      <c r="M82" s="73">
        <f>IFERROR(VLOOKUP($B82,'[2]NUM3.1'!$H$3:$U$102,10,FALSE),0)</f>
        <v>0</v>
      </c>
      <c r="N82" s="73">
        <f>IFERROR(VLOOKUP($B82,'[2]NUM3.1'!$H$3:$U$102,11,FALSE),0)</f>
        <v>0</v>
      </c>
      <c r="O82" s="73">
        <f>IFERROR(VLOOKUP($B82,'[2]NUM3.1'!$H$3:$U$102,12,FALSE),0)</f>
        <v>0</v>
      </c>
      <c r="P82" s="73">
        <f>IFERROR(VLOOKUP($B82,'[2]NUM3.1'!$H$3:$U$102,13,FALSE),0)</f>
        <v>1</v>
      </c>
      <c r="Q82" s="12">
        <f t="shared" ref="Q82:Q91" si="45">SUM(E82:P82)</f>
        <v>1</v>
      </c>
      <c r="R82" s="73">
        <f>IFERROR(VLOOKUP($B82,'[2]DEN3.1'!$H$3:$U$102,2,FALSE),0)</f>
        <v>0</v>
      </c>
      <c r="S82" s="73">
        <f>IFERROR(VLOOKUP($B82,'[2]DEN3.1'!$H$3:$U$102,3,FALSE),0)</f>
        <v>0</v>
      </c>
      <c r="T82" s="73">
        <f>IFERROR(VLOOKUP($B82,'[2]DEN3.1'!$H$3:$U$102,4,FALSE),0)</f>
        <v>0</v>
      </c>
      <c r="U82" s="73">
        <f>IFERROR(VLOOKUP($B82,'[2]DEN3.1'!$H$3:$U$102,5,FALSE),0)</f>
        <v>0</v>
      </c>
      <c r="V82" s="73">
        <f>IFERROR(VLOOKUP($B82,'[2]DEN3.1'!$H$3:$U$102,6,FALSE),0)</f>
        <v>0</v>
      </c>
      <c r="W82" s="73">
        <f>IFERROR(VLOOKUP($B82,'[2]DEN3.1'!$H$3:$U$102,7,FALSE),0)</f>
        <v>0</v>
      </c>
      <c r="X82" s="73">
        <f>IFERROR(VLOOKUP($B82,'[2]DEN3.1'!$H$3:$U$102,8,FALSE),0)</f>
        <v>0</v>
      </c>
      <c r="Y82" s="73">
        <f>IFERROR(VLOOKUP($B82,'[2]DEN3.1'!$H$3:$U$102,9,FALSE),0)</f>
        <v>0</v>
      </c>
      <c r="Z82" s="73">
        <f>IFERROR(VLOOKUP($B82,'[2]DEN3.1'!$H$3:$U$102,10,FALSE),0)</f>
        <v>0</v>
      </c>
      <c r="AA82" s="73">
        <f>IFERROR(VLOOKUP($B82,'[2]NUM3.1'!$H$3:$U$102,11,FALSE),0)</f>
        <v>0</v>
      </c>
      <c r="AB82" s="73">
        <f>IFERROR(VLOOKUP($B82,'[2]NUM3.1'!$H$3:$U$102,12,FALSE),0)</f>
        <v>0</v>
      </c>
      <c r="AC82" s="73">
        <f>IFERROR(VLOOKUP($B82,'[2]NUM3.1'!$H$3:$U$102,13,FALSE),0)</f>
        <v>1</v>
      </c>
      <c r="AD82" s="12">
        <f t="shared" ref="AD82:AD91" si="46">SUM(R82:AC82)</f>
        <v>1</v>
      </c>
    </row>
    <row r="83" spans="1:30" ht="15" thickBot="1" x14ac:dyDescent="0.25">
      <c r="A83" s="75" t="s">
        <v>116</v>
      </c>
      <c r="B83" s="137" t="s">
        <v>107</v>
      </c>
      <c r="C83" s="53"/>
      <c r="D83" s="53"/>
      <c r="E83" s="73">
        <f>IFERROR(VLOOKUP($B83,'[2]NUM3.1'!$H$3:$U$102,2,FALSE),0)</f>
        <v>0</v>
      </c>
      <c r="F83" s="73">
        <f>IFERROR(VLOOKUP($B83,'[2]NUM3.1'!$H$3:$U$102,3,FALSE),0)</f>
        <v>0</v>
      </c>
      <c r="G83" s="73">
        <f>IFERROR(VLOOKUP($B83,'[2]NUM3.1'!$H$3:$U$102,4,FALSE),0)</f>
        <v>0</v>
      </c>
      <c r="H83" s="73">
        <f>IFERROR(VLOOKUP($B83,'[2]NUM3.1'!$H$3:$U$102,5,FALSE),0)</f>
        <v>0</v>
      </c>
      <c r="I83" s="73">
        <f>IFERROR(VLOOKUP($B83,'[2]NUM3.1'!$H$3:$U$102,6,FALSE),0)</f>
        <v>0</v>
      </c>
      <c r="J83" s="73">
        <f>IFERROR(VLOOKUP($B83,'[2]NUM3.1'!$H$3:$U$102,7,FALSE),0)</f>
        <v>0</v>
      </c>
      <c r="K83" s="73">
        <f>IFERROR(VLOOKUP($B83,'[2]NUM3.1'!$H$3:$U$102,8,FALSE),0)</f>
        <v>0</v>
      </c>
      <c r="L83" s="73">
        <f>IFERROR(VLOOKUP($B83,'[2]NUM3.1'!$H$3:$U$102,9,FALSE),0)</f>
        <v>0</v>
      </c>
      <c r="M83" s="73">
        <f>IFERROR(VLOOKUP($B83,'[2]NUM3.1'!$H$3:$U$102,10,FALSE),0)</f>
        <v>0</v>
      </c>
      <c r="N83" s="73">
        <f>IFERROR(VLOOKUP($B83,'[2]NUM3.1'!$H$3:$U$102,11,FALSE),0)</f>
        <v>0</v>
      </c>
      <c r="O83" s="73">
        <f>IFERROR(VLOOKUP($B83,'[2]NUM3.1'!$H$3:$U$102,12,FALSE),0)</f>
        <v>1</v>
      </c>
      <c r="P83" s="73">
        <f>IFERROR(VLOOKUP($B83,'[2]NUM3.1'!$H$3:$U$102,13,FALSE),0)</f>
        <v>0</v>
      </c>
      <c r="Q83" s="12">
        <f t="shared" si="45"/>
        <v>1</v>
      </c>
      <c r="R83" s="73">
        <f>IFERROR(VLOOKUP($B83,'[2]DEN3.1'!$H$3:$U$102,2,FALSE),0)</f>
        <v>0</v>
      </c>
      <c r="S83" s="73">
        <f>IFERROR(VLOOKUP($B83,'[2]DEN3.1'!$H$3:$U$102,3,FALSE),0)</f>
        <v>0</v>
      </c>
      <c r="T83" s="73">
        <f>IFERROR(VLOOKUP($B83,'[2]DEN3.1'!$H$3:$U$102,4,FALSE),0)</f>
        <v>0</v>
      </c>
      <c r="U83" s="73">
        <f>IFERROR(VLOOKUP($B83,'[2]DEN3.1'!$H$3:$U$102,5,FALSE),0)</f>
        <v>0</v>
      </c>
      <c r="V83" s="73">
        <f>IFERROR(VLOOKUP($B83,'[2]DEN3.1'!$H$3:$U$102,6,FALSE),0)</f>
        <v>0</v>
      </c>
      <c r="W83" s="73">
        <f>IFERROR(VLOOKUP($B83,'[2]DEN3.1'!$H$3:$U$102,7,FALSE),0)</f>
        <v>0</v>
      </c>
      <c r="X83" s="73">
        <f>IFERROR(VLOOKUP($B83,'[2]DEN3.1'!$H$3:$U$102,8,FALSE),0)</f>
        <v>0</v>
      </c>
      <c r="Y83" s="73">
        <f>IFERROR(VLOOKUP($B83,'[2]DEN3.1'!$H$3:$U$102,9,FALSE),0)</f>
        <v>0</v>
      </c>
      <c r="Z83" s="73">
        <f>IFERROR(VLOOKUP($B83,'[2]DEN3.1'!$H$3:$U$102,10,FALSE),0)</f>
        <v>0</v>
      </c>
      <c r="AA83" s="73">
        <f>IFERROR(VLOOKUP($B83,'[2]NUM3.1'!$H$3:$U$102,11,FALSE),0)</f>
        <v>0</v>
      </c>
      <c r="AB83" s="73">
        <f>IFERROR(VLOOKUP($B83,'[2]NUM3.1'!$H$3:$U$102,12,FALSE),0)</f>
        <v>1</v>
      </c>
      <c r="AC83" s="73">
        <f>IFERROR(VLOOKUP($B83,'[2]NUM3.1'!$H$3:$U$102,13,FALSE),0)</f>
        <v>0</v>
      </c>
      <c r="AD83" s="12">
        <f t="shared" si="46"/>
        <v>1</v>
      </c>
    </row>
    <row r="84" spans="1:30" ht="15" thickBot="1" x14ac:dyDescent="0.25">
      <c r="A84" s="75" t="s">
        <v>116</v>
      </c>
      <c r="B84" s="137" t="s">
        <v>108</v>
      </c>
      <c r="C84" s="53"/>
      <c r="D84" s="53"/>
      <c r="E84" s="73">
        <f>IFERROR(VLOOKUP($B84,'[2]NUM3.1'!$H$3:$U$102,2,FALSE),0)</f>
        <v>0</v>
      </c>
      <c r="F84" s="73">
        <f>IFERROR(VLOOKUP($B84,'[2]NUM3.1'!$H$3:$U$102,3,FALSE),0)</f>
        <v>0</v>
      </c>
      <c r="G84" s="73">
        <f>IFERROR(VLOOKUP($B84,'[2]NUM3.1'!$H$3:$U$102,4,FALSE),0)</f>
        <v>0</v>
      </c>
      <c r="H84" s="73">
        <f>IFERROR(VLOOKUP($B84,'[2]NUM3.1'!$H$3:$U$102,5,FALSE),0)</f>
        <v>0</v>
      </c>
      <c r="I84" s="73">
        <f>IFERROR(VLOOKUP($B84,'[2]NUM3.1'!$H$3:$U$102,6,FALSE),0)</f>
        <v>0</v>
      </c>
      <c r="J84" s="73">
        <f>IFERROR(VLOOKUP($B84,'[2]NUM3.1'!$H$3:$U$102,7,FALSE),0)</f>
        <v>0</v>
      </c>
      <c r="K84" s="73">
        <f>IFERROR(VLOOKUP($B84,'[2]NUM3.1'!$H$3:$U$102,8,FALSE),0)</f>
        <v>0</v>
      </c>
      <c r="L84" s="73">
        <f>IFERROR(VLOOKUP($B84,'[2]NUM3.1'!$H$3:$U$102,9,FALSE),0)</f>
        <v>0</v>
      </c>
      <c r="M84" s="73">
        <f>IFERROR(VLOOKUP($B84,'[2]NUM3.1'!$H$3:$U$102,10,FALSE),0)</f>
        <v>0</v>
      </c>
      <c r="N84" s="73">
        <f>IFERROR(VLOOKUP($B84,'[2]NUM3.1'!$H$3:$U$102,11,FALSE),0)</f>
        <v>0</v>
      </c>
      <c r="O84" s="73">
        <f>IFERROR(VLOOKUP($B84,'[2]NUM3.1'!$H$3:$U$102,12,FALSE),0)</f>
        <v>0</v>
      </c>
      <c r="P84" s="73">
        <f>IFERROR(VLOOKUP($B84,'[2]NUM3.1'!$H$3:$U$102,13,FALSE),0)</f>
        <v>0</v>
      </c>
      <c r="Q84" s="12">
        <f t="shared" si="45"/>
        <v>0</v>
      </c>
      <c r="R84" s="73">
        <f>IFERROR(VLOOKUP($B84,'[2]DEN3.1'!$H$3:$U$102,2,FALSE),0)</f>
        <v>0</v>
      </c>
      <c r="S84" s="73">
        <f>IFERROR(VLOOKUP($B84,'[2]DEN3.1'!$H$3:$U$102,3,FALSE),0)</f>
        <v>0</v>
      </c>
      <c r="T84" s="73">
        <f>IFERROR(VLOOKUP($B84,'[2]DEN3.1'!$H$3:$U$102,4,FALSE),0)</f>
        <v>0</v>
      </c>
      <c r="U84" s="73">
        <f>IFERROR(VLOOKUP($B84,'[2]DEN3.1'!$H$3:$U$102,5,FALSE),0)</f>
        <v>0</v>
      </c>
      <c r="V84" s="73">
        <f>IFERROR(VLOOKUP($B84,'[2]DEN3.1'!$H$3:$U$102,6,FALSE),0)</f>
        <v>0</v>
      </c>
      <c r="W84" s="73">
        <f>IFERROR(VLOOKUP($B84,'[2]DEN3.1'!$H$3:$U$102,7,FALSE),0)</f>
        <v>0</v>
      </c>
      <c r="X84" s="73">
        <f>IFERROR(VLOOKUP($B84,'[2]DEN3.1'!$H$3:$U$102,8,FALSE),0)</f>
        <v>0</v>
      </c>
      <c r="Y84" s="73">
        <f>IFERROR(VLOOKUP($B84,'[2]DEN3.1'!$H$3:$U$102,9,FALSE),0)</f>
        <v>0</v>
      </c>
      <c r="Z84" s="73">
        <f>IFERROR(VLOOKUP($B84,'[2]DEN3.1'!$H$3:$U$102,10,FALSE),0)</f>
        <v>0</v>
      </c>
      <c r="AA84" s="73">
        <f>IFERROR(VLOOKUP($B84,'[2]NUM3.1'!$H$3:$U$102,11,FALSE),0)</f>
        <v>0</v>
      </c>
      <c r="AB84" s="73">
        <f>IFERROR(VLOOKUP($B84,'[2]NUM3.1'!$H$3:$U$102,12,FALSE),0)</f>
        <v>0</v>
      </c>
      <c r="AC84" s="73">
        <f>IFERROR(VLOOKUP($B84,'[2]NUM3.1'!$H$3:$U$102,13,FALSE),0)</f>
        <v>0</v>
      </c>
      <c r="AD84" s="12">
        <f t="shared" si="46"/>
        <v>0</v>
      </c>
    </row>
    <row r="85" spans="1:30" ht="15" thickBot="1" x14ac:dyDescent="0.25">
      <c r="A85" s="75" t="s">
        <v>116</v>
      </c>
      <c r="B85" s="137" t="s">
        <v>109</v>
      </c>
      <c r="C85" s="53"/>
      <c r="D85" s="53"/>
      <c r="E85" s="73">
        <f>IFERROR(VLOOKUP($B85,'[2]NUM3.1'!$H$3:$U$102,2,FALSE),0)</f>
        <v>0</v>
      </c>
      <c r="F85" s="73">
        <f>IFERROR(VLOOKUP($B85,'[2]NUM3.1'!$H$3:$U$102,3,FALSE),0)</f>
        <v>0</v>
      </c>
      <c r="G85" s="73">
        <f>IFERROR(VLOOKUP($B85,'[2]NUM3.1'!$H$3:$U$102,4,FALSE),0)</f>
        <v>0</v>
      </c>
      <c r="H85" s="73">
        <f>IFERROR(VLOOKUP($B85,'[2]NUM3.1'!$H$3:$U$102,5,FALSE),0)</f>
        <v>0</v>
      </c>
      <c r="I85" s="73">
        <f>IFERROR(VLOOKUP($B85,'[2]NUM3.1'!$H$3:$U$102,6,FALSE),0)</f>
        <v>0</v>
      </c>
      <c r="J85" s="73">
        <f>IFERROR(VLOOKUP($B85,'[2]NUM3.1'!$H$3:$U$102,7,FALSE),0)</f>
        <v>0</v>
      </c>
      <c r="K85" s="73">
        <f>IFERROR(VLOOKUP($B85,'[2]NUM3.1'!$H$3:$U$102,8,FALSE),0)</f>
        <v>0</v>
      </c>
      <c r="L85" s="73">
        <f>IFERROR(VLOOKUP($B85,'[2]NUM3.1'!$H$3:$U$102,9,FALSE),0)</f>
        <v>0</v>
      </c>
      <c r="M85" s="73">
        <f>IFERROR(VLOOKUP($B85,'[2]NUM3.1'!$H$3:$U$102,10,FALSE),0)</f>
        <v>0</v>
      </c>
      <c r="N85" s="73">
        <f>IFERROR(VLOOKUP($B85,'[2]NUM3.1'!$H$3:$U$102,11,FALSE),0)</f>
        <v>0</v>
      </c>
      <c r="O85" s="73">
        <f>IFERROR(VLOOKUP($B85,'[2]NUM3.1'!$H$3:$U$102,12,FALSE),0)</f>
        <v>0</v>
      </c>
      <c r="P85" s="73">
        <f>IFERROR(VLOOKUP($B85,'[2]NUM3.1'!$H$3:$U$102,13,FALSE),0)</f>
        <v>0</v>
      </c>
      <c r="Q85" s="12">
        <f t="shared" si="45"/>
        <v>0</v>
      </c>
      <c r="R85" s="73">
        <f>IFERROR(VLOOKUP($B85,'[2]DEN3.1'!$H$3:$U$102,2,FALSE),0)</f>
        <v>0</v>
      </c>
      <c r="S85" s="73">
        <f>IFERROR(VLOOKUP($B85,'[2]DEN3.1'!$H$3:$U$102,3,FALSE),0)</f>
        <v>0</v>
      </c>
      <c r="T85" s="73">
        <f>IFERROR(VLOOKUP($B85,'[2]DEN3.1'!$H$3:$U$102,4,FALSE),0)</f>
        <v>0</v>
      </c>
      <c r="U85" s="73">
        <f>IFERROR(VLOOKUP($B85,'[2]DEN3.1'!$H$3:$U$102,5,FALSE),0)</f>
        <v>0</v>
      </c>
      <c r="V85" s="73">
        <f>IFERROR(VLOOKUP($B85,'[2]DEN3.1'!$H$3:$U$102,6,FALSE),0)</f>
        <v>0</v>
      </c>
      <c r="W85" s="73">
        <f>IFERROR(VLOOKUP($B85,'[2]DEN3.1'!$H$3:$U$102,7,FALSE),0)</f>
        <v>0</v>
      </c>
      <c r="X85" s="73">
        <f>IFERROR(VLOOKUP($B85,'[2]DEN3.1'!$H$3:$U$102,8,FALSE),0)</f>
        <v>0</v>
      </c>
      <c r="Y85" s="73">
        <f>IFERROR(VLOOKUP($B85,'[2]DEN3.1'!$H$3:$U$102,9,FALSE),0)</f>
        <v>0</v>
      </c>
      <c r="Z85" s="73">
        <f>IFERROR(VLOOKUP($B85,'[2]DEN3.1'!$H$3:$U$102,10,FALSE),0)</f>
        <v>0</v>
      </c>
      <c r="AA85" s="73">
        <f>IFERROR(VLOOKUP($B85,'[2]NUM3.1'!$H$3:$U$102,11,FALSE),0)</f>
        <v>0</v>
      </c>
      <c r="AB85" s="73">
        <f>IFERROR(VLOOKUP($B85,'[2]NUM3.1'!$H$3:$U$102,12,FALSE),0)</f>
        <v>0</v>
      </c>
      <c r="AC85" s="73">
        <f>IFERROR(VLOOKUP($B85,'[2]NUM3.1'!$H$3:$U$102,13,FALSE),0)</f>
        <v>0</v>
      </c>
      <c r="AD85" s="12">
        <f t="shared" si="46"/>
        <v>0</v>
      </c>
    </row>
    <row r="86" spans="1:30" ht="15" thickBot="1" x14ac:dyDescent="0.25">
      <c r="A86" s="75" t="s">
        <v>116</v>
      </c>
      <c r="B86" s="137" t="s">
        <v>110</v>
      </c>
      <c r="C86" s="53"/>
      <c r="D86" s="53"/>
      <c r="E86" s="73">
        <f>IFERROR(VLOOKUP($B86,'[2]NUM3.1'!$H$3:$U$102,2,FALSE),0)</f>
        <v>0</v>
      </c>
      <c r="F86" s="73">
        <f>IFERROR(VLOOKUP($B86,'[2]NUM3.1'!$H$3:$U$102,3,FALSE),0)</f>
        <v>0</v>
      </c>
      <c r="G86" s="73">
        <f>IFERROR(VLOOKUP($B86,'[2]NUM3.1'!$H$3:$U$102,4,FALSE),0)</f>
        <v>0</v>
      </c>
      <c r="H86" s="73">
        <f>IFERROR(VLOOKUP($B86,'[2]NUM3.1'!$H$3:$U$102,5,FALSE),0)</f>
        <v>0</v>
      </c>
      <c r="I86" s="73">
        <f>IFERROR(VLOOKUP($B86,'[2]NUM3.1'!$H$3:$U$102,6,FALSE),0)</f>
        <v>0</v>
      </c>
      <c r="J86" s="73">
        <f>IFERROR(VLOOKUP($B86,'[2]NUM3.1'!$H$3:$U$102,7,FALSE),0)</f>
        <v>0</v>
      </c>
      <c r="K86" s="73">
        <f>IFERROR(VLOOKUP($B86,'[2]NUM3.1'!$H$3:$U$102,8,FALSE),0)</f>
        <v>0</v>
      </c>
      <c r="L86" s="73">
        <f>IFERROR(VLOOKUP($B86,'[2]NUM3.1'!$H$3:$U$102,9,FALSE),0)</f>
        <v>0</v>
      </c>
      <c r="M86" s="73">
        <f>IFERROR(VLOOKUP($B86,'[2]NUM3.1'!$H$3:$U$102,10,FALSE),0)</f>
        <v>0</v>
      </c>
      <c r="N86" s="73">
        <f>IFERROR(VLOOKUP($B86,'[2]NUM3.1'!$H$3:$U$102,11,FALSE),0)</f>
        <v>0</v>
      </c>
      <c r="O86" s="73">
        <f>IFERROR(VLOOKUP($B86,'[2]NUM3.1'!$H$3:$U$102,12,FALSE),0)</f>
        <v>0</v>
      </c>
      <c r="P86" s="73">
        <f>IFERROR(VLOOKUP($B86,'[2]NUM3.1'!$H$3:$U$102,13,FALSE),0)</f>
        <v>0</v>
      </c>
      <c r="Q86" s="12">
        <f t="shared" si="45"/>
        <v>0</v>
      </c>
      <c r="R86" s="73">
        <f>IFERROR(VLOOKUP($B86,'[2]DEN3.1'!$H$3:$U$102,2,FALSE),0)</f>
        <v>0</v>
      </c>
      <c r="S86" s="73">
        <f>IFERROR(VLOOKUP($B86,'[2]DEN3.1'!$H$3:$U$102,3,FALSE),0)</f>
        <v>0</v>
      </c>
      <c r="T86" s="73">
        <f>IFERROR(VLOOKUP($B86,'[2]DEN3.1'!$H$3:$U$102,4,FALSE),0)</f>
        <v>0</v>
      </c>
      <c r="U86" s="73">
        <f>IFERROR(VLOOKUP($B86,'[2]DEN3.1'!$H$3:$U$102,5,FALSE),0)</f>
        <v>0</v>
      </c>
      <c r="V86" s="73">
        <f>IFERROR(VLOOKUP($B86,'[2]DEN3.1'!$H$3:$U$102,6,FALSE),0)</f>
        <v>0</v>
      </c>
      <c r="W86" s="73">
        <f>IFERROR(VLOOKUP($B86,'[2]DEN3.1'!$H$3:$U$102,7,FALSE),0)</f>
        <v>0</v>
      </c>
      <c r="X86" s="73">
        <f>IFERROR(VLOOKUP($B86,'[2]DEN3.1'!$H$3:$U$102,8,FALSE),0)</f>
        <v>0</v>
      </c>
      <c r="Y86" s="73">
        <f>IFERROR(VLOOKUP($B86,'[2]DEN3.1'!$H$3:$U$102,9,FALSE),0)</f>
        <v>0</v>
      </c>
      <c r="Z86" s="73">
        <f>IFERROR(VLOOKUP($B86,'[2]DEN3.1'!$H$3:$U$102,10,FALSE),0)</f>
        <v>0</v>
      </c>
      <c r="AA86" s="73">
        <f>IFERROR(VLOOKUP($B86,'[2]NUM3.1'!$H$3:$U$102,11,FALSE),0)</f>
        <v>0</v>
      </c>
      <c r="AB86" s="73">
        <f>IFERROR(VLOOKUP($B86,'[2]NUM3.1'!$H$3:$U$102,12,FALSE),0)</f>
        <v>0</v>
      </c>
      <c r="AC86" s="73">
        <f>IFERROR(VLOOKUP($B86,'[2]NUM3.1'!$H$3:$U$102,13,FALSE),0)</f>
        <v>0</v>
      </c>
      <c r="AD86" s="12">
        <f t="shared" si="46"/>
        <v>0</v>
      </c>
    </row>
    <row r="87" spans="1:30" ht="15" thickBot="1" x14ac:dyDescent="0.25">
      <c r="A87" s="75" t="s">
        <v>116</v>
      </c>
      <c r="B87" s="137" t="s">
        <v>111</v>
      </c>
      <c r="C87" s="53"/>
      <c r="D87" s="53"/>
      <c r="E87" s="73">
        <f>IFERROR(VLOOKUP($B87,'[2]NUM3.1'!$H$3:$U$102,2,FALSE),0)</f>
        <v>0</v>
      </c>
      <c r="F87" s="73">
        <f>IFERROR(VLOOKUP($B87,'[2]NUM3.1'!$H$3:$U$102,3,FALSE),0)</f>
        <v>0</v>
      </c>
      <c r="G87" s="73">
        <f>IFERROR(VLOOKUP($B87,'[2]NUM3.1'!$H$3:$U$102,4,FALSE),0)</f>
        <v>0</v>
      </c>
      <c r="H87" s="73">
        <f>IFERROR(VLOOKUP($B87,'[2]NUM3.1'!$H$3:$U$102,5,FALSE),0)</f>
        <v>0</v>
      </c>
      <c r="I87" s="73">
        <f>IFERROR(VLOOKUP($B87,'[2]NUM3.1'!$H$3:$U$102,6,FALSE),0)</f>
        <v>0</v>
      </c>
      <c r="J87" s="73">
        <f>IFERROR(VLOOKUP($B87,'[2]NUM3.1'!$H$3:$U$102,7,FALSE),0)</f>
        <v>0</v>
      </c>
      <c r="K87" s="73">
        <f>IFERROR(VLOOKUP($B87,'[2]NUM3.1'!$H$3:$U$102,8,FALSE),0)</f>
        <v>0</v>
      </c>
      <c r="L87" s="73">
        <f>IFERROR(VLOOKUP($B87,'[2]NUM3.1'!$H$3:$U$102,9,FALSE),0)</f>
        <v>0</v>
      </c>
      <c r="M87" s="73">
        <f>IFERROR(VLOOKUP($B87,'[2]NUM3.1'!$H$3:$U$102,10,FALSE),0)</f>
        <v>0</v>
      </c>
      <c r="N87" s="73">
        <f>IFERROR(VLOOKUP($B87,'[2]NUM3.1'!$H$3:$U$102,11,FALSE),0)</f>
        <v>0</v>
      </c>
      <c r="O87" s="73">
        <f>IFERROR(VLOOKUP($B87,'[2]NUM3.1'!$H$3:$U$102,12,FALSE),0)</f>
        <v>0</v>
      </c>
      <c r="P87" s="73">
        <f>IFERROR(VLOOKUP($B87,'[2]NUM3.1'!$H$3:$U$102,13,FALSE),0)</f>
        <v>0</v>
      </c>
      <c r="Q87" s="12">
        <f t="shared" si="45"/>
        <v>0</v>
      </c>
      <c r="R87" s="73">
        <f>IFERROR(VLOOKUP($B87,'[2]DEN3.1'!$H$3:$U$102,2,FALSE),0)</f>
        <v>0</v>
      </c>
      <c r="S87" s="73">
        <f>IFERROR(VLOOKUP($B87,'[2]DEN3.1'!$H$3:$U$102,3,FALSE),0)</f>
        <v>0</v>
      </c>
      <c r="T87" s="73">
        <f>IFERROR(VLOOKUP($B87,'[2]DEN3.1'!$H$3:$U$102,4,FALSE),0)</f>
        <v>0</v>
      </c>
      <c r="U87" s="73">
        <f>IFERROR(VLOOKUP($B87,'[2]DEN3.1'!$H$3:$U$102,5,FALSE),0)</f>
        <v>0</v>
      </c>
      <c r="V87" s="73">
        <f>IFERROR(VLOOKUP($B87,'[2]DEN3.1'!$H$3:$U$102,6,FALSE),0)</f>
        <v>0</v>
      </c>
      <c r="W87" s="73">
        <f>IFERROR(VLOOKUP($B87,'[2]DEN3.1'!$H$3:$U$102,7,FALSE),0)</f>
        <v>0</v>
      </c>
      <c r="X87" s="73">
        <f>IFERROR(VLOOKUP($B87,'[2]DEN3.1'!$H$3:$U$102,8,FALSE),0)</f>
        <v>0</v>
      </c>
      <c r="Y87" s="73">
        <f>IFERROR(VLOOKUP($B87,'[2]DEN3.1'!$H$3:$U$102,9,FALSE),0)</f>
        <v>0</v>
      </c>
      <c r="Z87" s="73">
        <f>IFERROR(VLOOKUP($B87,'[2]DEN3.1'!$H$3:$U$102,10,FALSE),0)</f>
        <v>0</v>
      </c>
      <c r="AA87" s="73">
        <f>IFERROR(VLOOKUP($B87,'[2]NUM3.1'!$H$3:$U$102,11,FALSE),0)</f>
        <v>0</v>
      </c>
      <c r="AB87" s="73">
        <f>IFERROR(VLOOKUP($B87,'[2]NUM3.1'!$H$3:$U$102,12,FALSE),0)</f>
        <v>0</v>
      </c>
      <c r="AC87" s="73">
        <f>IFERROR(VLOOKUP($B87,'[2]NUM3.1'!$H$3:$U$102,13,FALSE),0)</f>
        <v>0</v>
      </c>
      <c r="AD87" s="12">
        <f t="shared" si="46"/>
        <v>0</v>
      </c>
    </row>
    <row r="88" spans="1:30" ht="15" thickBot="1" x14ac:dyDescent="0.25">
      <c r="A88" s="75" t="s">
        <v>116</v>
      </c>
      <c r="B88" s="137" t="s">
        <v>112</v>
      </c>
      <c r="C88" s="53"/>
      <c r="D88" s="53"/>
      <c r="E88" s="73">
        <f>IFERROR(VLOOKUP($B88,'[2]NUM3.1'!$H$3:$U$102,2,FALSE),0)</f>
        <v>0</v>
      </c>
      <c r="F88" s="73">
        <f>IFERROR(VLOOKUP($B88,'[2]NUM3.1'!$H$3:$U$102,3,FALSE),0)</f>
        <v>0</v>
      </c>
      <c r="G88" s="73">
        <f>IFERROR(VLOOKUP($B88,'[2]NUM3.1'!$H$3:$U$102,4,FALSE),0)</f>
        <v>0</v>
      </c>
      <c r="H88" s="73">
        <f>IFERROR(VLOOKUP($B88,'[2]NUM3.1'!$H$3:$U$102,5,FALSE),0)</f>
        <v>0</v>
      </c>
      <c r="I88" s="73">
        <f>IFERROR(VLOOKUP($B88,'[2]NUM3.1'!$H$3:$U$102,6,FALSE),0)</f>
        <v>0</v>
      </c>
      <c r="J88" s="73">
        <f>IFERROR(VLOOKUP($B88,'[2]NUM3.1'!$H$3:$U$102,7,FALSE),0)</f>
        <v>0</v>
      </c>
      <c r="K88" s="73">
        <f>IFERROR(VLOOKUP($B88,'[2]NUM3.1'!$H$3:$U$102,8,FALSE),0)</f>
        <v>0</v>
      </c>
      <c r="L88" s="73">
        <f>IFERROR(VLOOKUP($B88,'[2]NUM3.1'!$H$3:$U$102,9,FALSE),0)</f>
        <v>1</v>
      </c>
      <c r="M88" s="73">
        <f>IFERROR(VLOOKUP($B88,'[2]NUM3.1'!$H$3:$U$102,10,FALSE),0)</f>
        <v>0</v>
      </c>
      <c r="N88" s="73">
        <f>IFERROR(VLOOKUP($B88,'[2]NUM3.1'!$H$3:$U$102,11,FALSE),0)</f>
        <v>0</v>
      </c>
      <c r="O88" s="73">
        <f>IFERROR(VLOOKUP($B88,'[2]NUM3.1'!$H$3:$U$102,12,FALSE),0)</f>
        <v>0</v>
      </c>
      <c r="P88" s="73">
        <f>IFERROR(VLOOKUP($B88,'[2]NUM3.1'!$H$3:$U$102,13,FALSE),0)</f>
        <v>0</v>
      </c>
      <c r="Q88" s="12">
        <f t="shared" si="45"/>
        <v>1</v>
      </c>
      <c r="R88" s="73">
        <f>IFERROR(VLOOKUP($B88,'[2]DEN3.1'!$H$3:$U$102,2,FALSE),0)</f>
        <v>0</v>
      </c>
      <c r="S88" s="73">
        <f>IFERROR(VLOOKUP($B88,'[2]DEN3.1'!$H$3:$U$102,3,FALSE),0)</f>
        <v>0</v>
      </c>
      <c r="T88" s="73">
        <f>IFERROR(VLOOKUP($B88,'[2]DEN3.1'!$H$3:$U$102,4,FALSE),0)</f>
        <v>0</v>
      </c>
      <c r="U88" s="73">
        <f>IFERROR(VLOOKUP($B88,'[2]DEN3.1'!$H$3:$U$102,5,FALSE),0)</f>
        <v>0</v>
      </c>
      <c r="V88" s="73">
        <f>IFERROR(VLOOKUP($B88,'[2]DEN3.1'!$H$3:$U$102,6,FALSE),0)</f>
        <v>0</v>
      </c>
      <c r="W88" s="73">
        <f>IFERROR(VLOOKUP($B88,'[2]DEN3.1'!$H$3:$U$102,7,FALSE),0)</f>
        <v>0</v>
      </c>
      <c r="X88" s="73">
        <f>IFERROR(VLOOKUP($B88,'[2]DEN3.1'!$H$3:$U$102,8,FALSE),0)</f>
        <v>0</v>
      </c>
      <c r="Y88" s="73">
        <f>IFERROR(VLOOKUP($B88,'[2]DEN3.1'!$H$3:$U$102,9,FALSE),0)</f>
        <v>1</v>
      </c>
      <c r="Z88" s="73">
        <f>IFERROR(VLOOKUP($B88,'[2]DEN3.1'!$H$3:$U$102,10,FALSE),0)</f>
        <v>0</v>
      </c>
      <c r="AA88" s="73">
        <f>IFERROR(VLOOKUP($B88,'[2]NUM3.1'!$H$3:$U$102,11,FALSE),0)</f>
        <v>0</v>
      </c>
      <c r="AB88" s="73">
        <f>IFERROR(VLOOKUP($B88,'[2]NUM3.1'!$H$3:$U$102,12,FALSE),0)</f>
        <v>0</v>
      </c>
      <c r="AC88" s="73">
        <f>IFERROR(VLOOKUP($B88,'[2]NUM3.1'!$H$3:$U$102,13,FALSE),0)</f>
        <v>0</v>
      </c>
      <c r="AD88" s="12">
        <f t="shared" si="46"/>
        <v>1</v>
      </c>
    </row>
    <row r="89" spans="1:30" ht="15" thickBot="1" x14ac:dyDescent="0.25">
      <c r="A89" s="75" t="s">
        <v>116</v>
      </c>
      <c r="B89" s="137" t="s">
        <v>113</v>
      </c>
      <c r="C89" s="53"/>
      <c r="D89" s="53"/>
      <c r="E89" s="73">
        <f>IFERROR(VLOOKUP($B89,'[2]NUM3.1'!$H$3:$U$102,2,FALSE),0)</f>
        <v>0</v>
      </c>
      <c r="F89" s="73">
        <f>IFERROR(VLOOKUP($B89,'[2]NUM3.1'!$H$3:$U$102,3,FALSE),0)</f>
        <v>0</v>
      </c>
      <c r="G89" s="73">
        <f>IFERROR(VLOOKUP($B89,'[2]NUM3.1'!$H$3:$U$102,4,FALSE),0)</f>
        <v>0</v>
      </c>
      <c r="H89" s="73">
        <f>IFERROR(VLOOKUP($B89,'[2]NUM3.1'!$H$3:$U$102,5,FALSE),0)</f>
        <v>0</v>
      </c>
      <c r="I89" s="73">
        <f>IFERROR(VLOOKUP($B89,'[2]NUM3.1'!$H$3:$U$102,6,FALSE),0)</f>
        <v>0</v>
      </c>
      <c r="J89" s="73">
        <f>IFERROR(VLOOKUP($B89,'[2]NUM3.1'!$H$3:$U$102,7,FALSE),0)</f>
        <v>0</v>
      </c>
      <c r="K89" s="73">
        <f>IFERROR(VLOOKUP($B89,'[2]NUM3.1'!$H$3:$U$102,8,FALSE),0)</f>
        <v>1</v>
      </c>
      <c r="L89" s="73">
        <f>IFERROR(VLOOKUP($B89,'[2]NUM3.1'!$H$3:$U$102,9,FALSE),0)</f>
        <v>0</v>
      </c>
      <c r="M89" s="73">
        <f>IFERROR(VLOOKUP($B89,'[2]NUM3.1'!$H$3:$U$102,10,FALSE),0)</f>
        <v>0</v>
      </c>
      <c r="N89" s="73">
        <f>IFERROR(VLOOKUP($B89,'[2]NUM3.1'!$H$3:$U$102,11,FALSE),0)</f>
        <v>0</v>
      </c>
      <c r="O89" s="73">
        <f>IFERROR(VLOOKUP($B89,'[2]NUM3.1'!$H$3:$U$102,12,FALSE),0)</f>
        <v>0</v>
      </c>
      <c r="P89" s="73">
        <f>IFERROR(VLOOKUP($B89,'[2]NUM3.1'!$H$3:$U$102,13,FALSE),0)</f>
        <v>0</v>
      </c>
      <c r="Q89" s="12">
        <f t="shared" si="45"/>
        <v>1</v>
      </c>
      <c r="R89" s="73">
        <f>IFERROR(VLOOKUP($B89,'[2]DEN3.1'!$H$3:$U$102,2,FALSE),0)</f>
        <v>0</v>
      </c>
      <c r="S89" s="73">
        <f>IFERROR(VLOOKUP($B89,'[2]DEN3.1'!$H$3:$U$102,3,FALSE),0)</f>
        <v>0</v>
      </c>
      <c r="T89" s="73">
        <f>IFERROR(VLOOKUP($B89,'[2]DEN3.1'!$H$3:$U$102,4,FALSE),0)</f>
        <v>0</v>
      </c>
      <c r="U89" s="73">
        <f>IFERROR(VLOOKUP($B89,'[2]DEN3.1'!$H$3:$U$102,5,FALSE),0)</f>
        <v>0</v>
      </c>
      <c r="V89" s="73">
        <f>IFERROR(VLOOKUP($B89,'[2]DEN3.1'!$H$3:$U$102,6,FALSE),0)</f>
        <v>0</v>
      </c>
      <c r="W89" s="73">
        <f>IFERROR(VLOOKUP($B89,'[2]DEN3.1'!$H$3:$U$102,7,FALSE),0)</f>
        <v>0</v>
      </c>
      <c r="X89" s="73">
        <f>IFERROR(VLOOKUP($B89,'[2]DEN3.1'!$H$3:$U$102,8,FALSE),0)</f>
        <v>1</v>
      </c>
      <c r="Y89" s="73">
        <f>IFERROR(VLOOKUP($B89,'[2]DEN3.1'!$H$3:$U$102,9,FALSE),0)</f>
        <v>0</v>
      </c>
      <c r="Z89" s="73">
        <f>IFERROR(VLOOKUP($B89,'[2]DEN3.1'!$H$3:$U$102,10,FALSE),0)</f>
        <v>0</v>
      </c>
      <c r="AA89" s="73">
        <f>IFERROR(VLOOKUP($B89,'[2]NUM3.1'!$H$3:$U$102,11,FALSE),0)</f>
        <v>0</v>
      </c>
      <c r="AB89" s="73">
        <f>IFERROR(VLOOKUP($B89,'[2]NUM3.1'!$H$3:$U$102,12,FALSE),0)</f>
        <v>0</v>
      </c>
      <c r="AC89" s="73">
        <f>IFERROR(VLOOKUP($B89,'[2]NUM3.1'!$H$3:$U$102,13,FALSE),0)</f>
        <v>0</v>
      </c>
      <c r="AD89" s="12">
        <f t="shared" si="46"/>
        <v>1</v>
      </c>
    </row>
    <row r="90" spans="1:30" ht="15" thickBot="1" x14ac:dyDescent="0.25">
      <c r="A90" s="75" t="s">
        <v>116</v>
      </c>
      <c r="B90" s="137" t="s">
        <v>114</v>
      </c>
      <c r="C90" s="53"/>
      <c r="D90" s="53"/>
      <c r="E90" s="73">
        <f>IFERROR(VLOOKUP($B90,'[2]NUM3.1'!$H$3:$U$102,2,FALSE),0)</f>
        <v>0</v>
      </c>
      <c r="F90" s="73">
        <f>IFERROR(VLOOKUP($B90,'[2]NUM3.1'!$H$3:$U$102,3,FALSE),0)</f>
        <v>0</v>
      </c>
      <c r="G90" s="73">
        <f>IFERROR(VLOOKUP($B90,'[2]NUM3.1'!$H$3:$U$102,4,FALSE),0)</f>
        <v>0</v>
      </c>
      <c r="H90" s="73">
        <f>IFERROR(VLOOKUP($B90,'[2]NUM3.1'!$H$3:$U$102,5,FALSE),0)</f>
        <v>0</v>
      </c>
      <c r="I90" s="73">
        <f>IFERROR(VLOOKUP($B90,'[2]NUM3.1'!$H$3:$U$102,6,FALSE),0)</f>
        <v>0</v>
      </c>
      <c r="J90" s="73">
        <f>IFERROR(VLOOKUP($B90,'[2]NUM3.1'!$H$3:$U$102,7,FALSE),0)</f>
        <v>0</v>
      </c>
      <c r="K90" s="73">
        <f>IFERROR(VLOOKUP($B90,'[2]NUM3.1'!$H$3:$U$102,8,FALSE),0)</f>
        <v>0</v>
      </c>
      <c r="L90" s="73">
        <f>IFERROR(VLOOKUP($B90,'[2]NUM3.1'!$H$3:$U$102,9,FALSE),0)</f>
        <v>1</v>
      </c>
      <c r="M90" s="73">
        <f>IFERROR(VLOOKUP($B90,'[2]NUM3.1'!$H$3:$U$102,10,FALSE),0)</f>
        <v>0</v>
      </c>
      <c r="N90" s="73">
        <f>IFERROR(VLOOKUP($B90,'[2]NUM3.1'!$H$3:$U$102,11,FALSE),0)</f>
        <v>0</v>
      </c>
      <c r="O90" s="73">
        <f>IFERROR(VLOOKUP($B90,'[2]NUM3.1'!$H$3:$U$102,12,FALSE),0)</f>
        <v>0</v>
      </c>
      <c r="P90" s="73">
        <f>IFERROR(VLOOKUP($B90,'[2]NUM3.1'!$H$3:$U$102,13,FALSE),0)</f>
        <v>0</v>
      </c>
      <c r="Q90" s="12">
        <f t="shared" si="45"/>
        <v>1</v>
      </c>
      <c r="R90" s="73">
        <f>IFERROR(VLOOKUP($B90,'[2]DEN3.1'!$H$3:$U$102,2,FALSE),0)</f>
        <v>0</v>
      </c>
      <c r="S90" s="73">
        <f>IFERROR(VLOOKUP($B90,'[2]DEN3.1'!$H$3:$U$102,3,FALSE),0)</f>
        <v>0</v>
      </c>
      <c r="T90" s="73">
        <f>IFERROR(VLOOKUP($B90,'[2]DEN3.1'!$H$3:$U$102,4,FALSE),0)</f>
        <v>0</v>
      </c>
      <c r="U90" s="73">
        <f>IFERROR(VLOOKUP($B90,'[2]DEN3.1'!$H$3:$U$102,5,FALSE),0)</f>
        <v>0</v>
      </c>
      <c r="V90" s="73">
        <f>IFERROR(VLOOKUP($B90,'[2]DEN3.1'!$H$3:$U$102,6,FALSE),0)</f>
        <v>0</v>
      </c>
      <c r="W90" s="73">
        <f>IFERROR(VLOOKUP($B90,'[2]DEN3.1'!$H$3:$U$102,7,FALSE),0)</f>
        <v>0</v>
      </c>
      <c r="X90" s="73">
        <f>IFERROR(VLOOKUP($B90,'[2]DEN3.1'!$H$3:$U$102,8,FALSE),0)</f>
        <v>0</v>
      </c>
      <c r="Y90" s="73">
        <f>IFERROR(VLOOKUP($B90,'[2]DEN3.1'!$H$3:$U$102,9,FALSE),0)</f>
        <v>1</v>
      </c>
      <c r="Z90" s="73">
        <f>IFERROR(VLOOKUP($B90,'[2]DEN3.1'!$H$3:$U$102,10,FALSE),0)</f>
        <v>0</v>
      </c>
      <c r="AA90" s="73">
        <f>IFERROR(VLOOKUP($B90,'[2]NUM3.1'!$H$3:$U$102,11,FALSE),0)</f>
        <v>0</v>
      </c>
      <c r="AB90" s="73">
        <f>IFERROR(VLOOKUP($B90,'[2]NUM3.1'!$H$3:$U$102,12,FALSE),0)</f>
        <v>0</v>
      </c>
      <c r="AC90" s="73">
        <f>IFERROR(VLOOKUP($B90,'[2]NUM3.1'!$H$3:$U$102,13,FALSE),0)</f>
        <v>0</v>
      </c>
      <c r="AD90" s="12">
        <f t="shared" si="46"/>
        <v>1</v>
      </c>
    </row>
    <row r="91" spans="1:30" ht="15" thickBot="1" x14ac:dyDescent="0.25">
      <c r="A91" s="75" t="s">
        <v>116</v>
      </c>
      <c r="B91" s="137" t="s">
        <v>115</v>
      </c>
      <c r="C91" s="53"/>
      <c r="D91" s="53"/>
      <c r="E91" s="73">
        <f>IFERROR(VLOOKUP($B91,'[2]NUM3.1'!$H$3:$U$102,2,FALSE),0)</f>
        <v>0</v>
      </c>
      <c r="F91" s="73">
        <f>IFERROR(VLOOKUP($B91,'[2]NUM3.1'!$H$3:$U$102,3,FALSE),0)</f>
        <v>0</v>
      </c>
      <c r="G91" s="73">
        <f>IFERROR(VLOOKUP($B91,'[2]NUM3.1'!$H$3:$U$102,4,FALSE),0)</f>
        <v>0</v>
      </c>
      <c r="H91" s="73">
        <f>IFERROR(VLOOKUP($B91,'[2]NUM3.1'!$H$3:$U$102,5,FALSE),0)</f>
        <v>0</v>
      </c>
      <c r="I91" s="73">
        <f>IFERROR(VLOOKUP($B91,'[2]NUM3.1'!$H$3:$U$102,6,FALSE),0)</f>
        <v>0</v>
      </c>
      <c r="J91" s="73">
        <f>IFERROR(VLOOKUP($B91,'[2]NUM3.1'!$H$3:$U$102,7,FALSE),0)</f>
        <v>0</v>
      </c>
      <c r="K91" s="73">
        <f>IFERROR(VLOOKUP($B91,'[2]NUM3.1'!$H$3:$U$102,8,FALSE),0)</f>
        <v>0</v>
      </c>
      <c r="L91" s="73">
        <f>IFERROR(VLOOKUP($B91,'[2]NUM3.1'!$H$3:$U$102,9,FALSE),0)</f>
        <v>0</v>
      </c>
      <c r="M91" s="73">
        <f>IFERROR(VLOOKUP($B91,'[2]NUM3.1'!$H$3:$U$102,10,FALSE),0)</f>
        <v>0</v>
      </c>
      <c r="N91" s="73">
        <f>IFERROR(VLOOKUP($B91,'[2]NUM3.1'!$H$3:$U$102,11,FALSE),0)</f>
        <v>0</v>
      </c>
      <c r="O91" s="73">
        <f>IFERROR(VLOOKUP($B91,'[2]NUM3.1'!$H$3:$U$102,12,FALSE),0)</f>
        <v>0</v>
      </c>
      <c r="P91" s="73">
        <f>IFERROR(VLOOKUP($B91,'[2]NUM3.1'!$H$3:$U$102,13,FALSE),0)</f>
        <v>0</v>
      </c>
      <c r="Q91" s="12">
        <f t="shared" si="45"/>
        <v>0</v>
      </c>
      <c r="R91" s="73">
        <f>IFERROR(VLOOKUP($B91,'[2]DEN3.1'!$H$3:$U$102,2,FALSE),0)</f>
        <v>0</v>
      </c>
      <c r="S91" s="73">
        <f>IFERROR(VLOOKUP($B91,'[2]DEN3.1'!$H$3:$U$102,3,FALSE),0)</f>
        <v>0</v>
      </c>
      <c r="T91" s="73">
        <f>IFERROR(VLOOKUP($B91,'[2]DEN3.1'!$H$3:$U$102,4,FALSE),0)</f>
        <v>0</v>
      </c>
      <c r="U91" s="73">
        <f>IFERROR(VLOOKUP($B91,'[2]DEN3.1'!$H$3:$U$102,5,FALSE),0)</f>
        <v>0</v>
      </c>
      <c r="V91" s="73">
        <f>IFERROR(VLOOKUP($B91,'[2]DEN3.1'!$H$3:$U$102,6,FALSE),0)</f>
        <v>0</v>
      </c>
      <c r="W91" s="73">
        <f>IFERROR(VLOOKUP($B91,'[2]DEN3.1'!$H$3:$U$102,7,FALSE),0)</f>
        <v>0</v>
      </c>
      <c r="X91" s="73">
        <f>IFERROR(VLOOKUP($B91,'[2]DEN3.1'!$H$3:$U$102,8,FALSE),0)</f>
        <v>0</v>
      </c>
      <c r="Y91" s="73">
        <f>IFERROR(VLOOKUP($B91,'[2]DEN3.1'!$H$3:$U$102,9,FALSE),0)</f>
        <v>0</v>
      </c>
      <c r="Z91" s="73">
        <f>IFERROR(VLOOKUP($B91,'[2]DEN3.1'!$H$3:$U$102,10,FALSE),0)</f>
        <v>0</v>
      </c>
      <c r="AA91" s="73">
        <f>IFERROR(VLOOKUP($B91,'[2]NUM3.1'!$H$3:$U$102,11,FALSE),0)</f>
        <v>0</v>
      </c>
      <c r="AB91" s="73">
        <f>IFERROR(VLOOKUP($B91,'[2]NUM3.1'!$H$3:$U$102,12,FALSE),0)</f>
        <v>0</v>
      </c>
      <c r="AC91" s="73">
        <f>IFERROR(VLOOKUP($B91,'[2]NUM3.1'!$H$3:$U$102,13,FALSE),0)</f>
        <v>0</v>
      </c>
      <c r="AD91" s="12">
        <f t="shared" si="46"/>
        <v>0</v>
      </c>
    </row>
    <row r="92" spans="1:30" ht="15" thickBot="1" x14ac:dyDescent="0.25">
      <c r="A92" s="307" t="s">
        <v>179</v>
      </c>
      <c r="B92" s="308"/>
      <c r="C92" s="222">
        <f>+D92/Metas!H16</f>
        <v>1.0204081632653061</v>
      </c>
      <c r="D92" s="236">
        <f>+Q92/AD92</f>
        <v>1</v>
      </c>
      <c r="E92" s="46">
        <f>SUM(E82:E91)</f>
        <v>0</v>
      </c>
      <c r="F92" s="46">
        <f t="shared" ref="F92:M92" si="47">SUM(F82:F91)</f>
        <v>0</v>
      </c>
      <c r="G92" s="46">
        <f t="shared" si="47"/>
        <v>0</v>
      </c>
      <c r="H92" s="46">
        <f t="shared" si="47"/>
        <v>0</v>
      </c>
      <c r="I92" s="46">
        <f t="shared" ref="I92:J92" si="48">SUM(I82:I91)</f>
        <v>0</v>
      </c>
      <c r="J92" s="46">
        <f t="shared" si="48"/>
        <v>0</v>
      </c>
      <c r="K92" s="46">
        <f t="shared" ref="K92:L92" si="49">SUM(K82:K91)</f>
        <v>1</v>
      </c>
      <c r="L92" s="46">
        <f t="shared" si="49"/>
        <v>2</v>
      </c>
      <c r="M92" s="46">
        <f t="shared" si="47"/>
        <v>0</v>
      </c>
      <c r="N92" s="46">
        <f t="shared" ref="N92:P92" si="50">SUM(N82:N91)</f>
        <v>0</v>
      </c>
      <c r="O92" s="46">
        <f t="shared" si="50"/>
        <v>1</v>
      </c>
      <c r="P92" s="46">
        <f t="shared" si="50"/>
        <v>1</v>
      </c>
      <c r="Q92" s="9">
        <f>SUM(Q82:Q91)</f>
        <v>5</v>
      </c>
      <c r="R92" s="46">
        <f t="shared" ref="R92:U92" si="51">SUM(R82:R91)</f>
        <v>0</v>
      </c>
      <c r="S92" s="46">
        <f t="shared" si="51"/>
        <v>0</v>
      </c>
      <c r="T92" s="46">
        <f t="shared" si="51"/>
        <v>0</v>
      </c>
      <c r="U92" s="46">
        <f t="shared" si="51"/>
        <v>0</v>
      </c>
      <c r="V92" s="46">
        <f t="shared" ref="V92:W92" si="52">SUM(V82:V91)</f>
        <v>0</v>
      </c>
      <c r="W92" s="46">
        <f t="shared" si="52"/>
        <v>0</v>
      </c>
      <c r="X92" s="46">
        <f t="shared" ref="X92:Y92" si="53">SUM(X82:X91)</f>
        <v>1</v>
      </c>
      <c r="Y92" s="46">
        <f t="shared" si="53"/>
        <v>2</v>
      </c>
      <c r="Z92" s="46">
        <f t="shared" ref="Z92:AA92" si="54">SUM(Z82:Z91)</f>
        <v>0</v>
      </c>
      <c r="AA92" s="46">
        <f t="shared" si="54"/>
        <v>0</v>
      </c>
      <c r="AB92" s="46">
        <f t="shared" ref="AB92:AC92" si="55">SUM(AB82:AB91)</f>
        <v>1</v>
      </c>
      <c r="AC92" s="46">
        <f t="shared" si="55"/>
        <v>1</v>
      </c>
      <c r="AD92" s="9">
        <f>SUM(AD82:AD91)</f>
        <v>5</v>
      </c>
    </row>
    <row r="93" spans="1:30" ht="15" thickBot="1" x14ac:dyDescent="0.25">
      <c r="A93" s="75" t="s">
        <v>133</v>
      </c>
      <c r="B93" s="137" t="s">
        <v>117</v>
      </c>
      <c r="C93" s="53"/>
      <c r="D93" s="53"/>
      <c r="E93" s="73">
        <f>IFERROR(VLOOKUP($B93,'[2]NUM3.1'!$H$3:$U$102,2,FALSE),0)</f>
        <v>0</v>
      </c>
      <c r="F93" s="73">
        <f>IFERROR(VLOOKUP($B93,'[2]NUM3.1'!$H$3:$U$102,3,FALSE),0)</f>
        <v>1</v>
      </c>
      <c r="G93" s="73">
        <f>IFERROR(VLOOKUP($B93,'[2]NUM3.1'!$H$3:$U$102,4,FALSE),0)</f>
        <v>0</v>
      </c>
      <c r="H93" s="73">
        <f>IFERROR(VLOOKUP($B93,'[2]NUM3.1'!$H$3:$U$102,5,FALSE),0)</f>
        <v>0</v>
      </c>
      <c r="I93" s="73">
        <f>IFERROR(VLOOKUP($B93,'[2]NUM3.1'!$H$3:$U$102,6,FALSE),0)</f>
        <v>0</v>
      </c>
      <c r="J93" s="73">
        <f>IFERROR(VLOOKUP($B93,'[2]NUM3.1'!$H$3:$U$102,7,FALSE),0)</f>
        <v>2</v>
      </c>
      <c r="K93" s="73">
        <f>IFERROR(VLOOKUP($B93,'[2]NUM3.1'!$H$3:$U$102,8,FALSE),0)</f>
        <v>1</v>
      </c>
      <c r="L93" s="73">
        <f>IFERROR(VLOOKUP($B93,'[2]NUM3.1'!$H$3:$U$102,9,FALSE),0)</f>
        <v>0</v>
      </c>
      <c r="M93" s="73">
        <f>IFERROR(VLOOKUP($B93,'[2]NUM3.1'!$H$3:$U$102,10,FALSE),0)</f>
        <v>0</v>
      </c>
      <c r="N93" s="73">
        <f>IFERROR(VLOOKUP($B93,'[2]NUM3.1'!$H$3:$U$102,11,FALSE),0)</f>
        <v>2</v>
      </c>
      <c r="O93" s="73">
        <f>IFERROR(VLOOKUP($B93,'[2]NUM3.1'!$H$3:$U$102,12,FALSE),0)</f>
        <v>2</v>
      </c>
      <c r="P93" s="73">
        <f>IFERROR(VLOOKUP($B93,'[2]NUM3.1'!$H$3:$U$102,13,FALSE),0)</f>
        <v>2</v>
      </c>
      <c r="Q93" s="12">
        <f t="shared" ref="Q93:Q110" si="56">SUM(E93:P93)</f>
        <v>10</v>
      </c>
      <c r="R93" s="73">
        <f>IFERROR(VLOOKUP($B93,'[2]DEN3.1'!$H$3:$U$102,2,FALSE),0)</f>
        <v>0</v>
      </c>
      <c r="S93" s="73">
        <f>IFERROR(VLOOKUP($B93,'[2]DEN3.1'!$H$3:$U$102,3,FALSE),0)</f>
        <v>1</v>
      </c>
      <c r="T93" s="73">
        <f>IFERROR(VLOOKUP($B93,'[2]DEN3.1'!$H$3:$U$102,4,FALSE),0)</f>
        <v>0</v>
      </c>
      <c r="U93" s="73">
        <f>IFERROR(VLOOKUP($B93,'[2]DEN3.1'!$H$3:$U$102,5,FALSE),0)</f>
        <v>0</v>
      </c>
      <c r="V93" s="73">
        <f>IFERROR(VLOOKUP($B93,'[2]DEN3.1'!$H$3:$U$102,6,FALSE),0)</f>
        <v>0</v>
      </c>
      <c r="W93" s="73">
        <f>IFERROR(VLOOKUP($B93,'[2]DEN3.1'!$H$3:$U$102,7,FALSE),0)</f>
        <v>2</v>
      </c>
      <c r="X93" s="73">
        <f>IFERROR(VLOOKUP($B93,'[2]DEN3.1'!$H$3:$U$102,8,FALSE),0)</f>
        <v>1</v>
      </c>
      <c r="Y93" s="73">
        <f>IFERROR(VLOOKUP($B93,'[2]DEN3.1'!$H$3:$U$102,9,FALSE),0)</f>
        <v>0</v>
      </c>
      <c r="Z93" s="73">
        <f>IFERROR(VLOOKUP($B93,'[2]DEN3.1'!$H$3:$U$102,10,FALSE),0)</f>
        <v>0</v>
      </c>
      <c r="AA93" s="73">
        <f>IFERROR(VLOOKUP($B93,'[2]NUM3.1'!$H$3:$U$102,11,FALSE),0)</f>
        <v>2</v>
      </c>
      <c r="AB93" s="73">
        <f>IFERROR(VLOOKUP($B93,'[2]NUM3.1'!$H$3:$U$102,12,FALSE),0)</f>
        <v>2</v>
      </c>
      <c r="AC93" s="73">
        <f>IFERROR(VLOOKUP($B93,'[2]NUM3.1'!$H$3:$U$102,13,FALSE),0)</f>
        <v>2</v>
      </c>
      <c r="AD93" s="12">
        <f t="shared" ref="AD93:AD110" si="57">SUM(R93:AC93)</f>
        <v>10</v>
      </c>
    </row>
    <row r="94" spans="1:30" ht="15" thickBot="1" x14ac:dyDescent="0.25">
      <c r="A94" s="75" t="s">
        <v>133</v>
      </c>
      <c r="B94" s="137" t="s">
        <v>118</v>
      </c>
      <c r="C94" s="53"/>
      <c r="D94" s="53"/>
      <c r="E94" s="73">
        <f>IFERROR(VLOOKUP($B94,'[2]NUM3.1'!$H$3:$U$102,2,FALSE),0)</f>
        <v>12</v>
      </c>
      <c r="F94" s="73">
        <f>IFERROR(VLOOKUP($B94,'[2]NUM3.1'!$H$3:$U$102,3,FALSE),0)</f>
        <v>13</v>
      </c>
      <c r="G94" s="73">
        <f>IFERROR(VLOOKUP($B94,'[2]NUM3.1'!$H$3:$U$102,4,FALSE),0)</f>
        <v>6</v>
      </c>
      <c r="H94" s="73">
        <f>IFERROR(VLOOKUP($B94,'[2]NUM3.1'!$H$3:$U$102,5,FALSE),0)</f>
        <v>3</v>
      </c>
      <c r="I94" s="73">
        <f>IFERROR(VLOOKUP($B94,'[2]NUM3.1'!$H$3:$U$102,6,FALSE),0)</f>
        <v>8</v>
      </c>
      <c r="J94" s="73">
        <f>IFERROR(VLOOKUP($B94,'[2]NUM3.1'!$H$3:$U$102,7,FALSE),0)</f>
        <v>7</v>
      </c>
      <c r="K94" s="73">
        <f>IFERROR(VLOOKUP($B94,'[2]NUM3.1'!$H$3:$U$102,8,FALSE),0)</f>
        <v>9</v>
      </c>
      <c r="L94" s="73">
        <f>IFERROR(VLOOKUP($B94,'[2]NUM3.1'!$H$3:$U$102,9,FALSE),0)</f>
        <v>8</v>
      </c>
      <c r="M94" s="73">
        <f>IFERROR(VLOOKUP($B94,'[2]NUM3.1'!$H$3:$U$102,10,FALSE),0)</f>
        <v>5</v>
      </c>
      <c r="N94" s="73">
        <f>IFERROR(VLOOKUP($B94,'[2]NUM3.1'!$H$3:$U$102,11,FALSE),0)</f>
        <v>10</v>
      </c>
      <c r="O94" s="73">
        <f>IFERROR(VLOOKUP($B94,'[2]NUM3.1'!$H$3:$U$102,12,FALSE),0)</f>
        <v>6</v>
      </c>
      <c r="P94" s="73">
        <f>IFERROR(VLOOKUP($B94,'[2]NUM3.1'!$H$3:$U$102,13,FALSE),0)</f>
        <v>7</v>
      </c>
      <c r="Q94" s="12">
        <f t="shared" si="56"/>
        <v>94</v>
      </c>
      <c r="R94" s="73">
        <f>IFERROR(VLOOKUP($B94,'[2]DEN3.1'!$H$3:$U$102,2,FALSE),0)</f>
        <v>12</v>
      </c>
      <c r="S94" s="73">
        <f>IFERROR(VLOOKUP($B94,'[2]DEN3.1'!$H$3:$U$102,3,FALSE),0)</f>
        <v>13</v>
      </c>
      <c r="T94" s="73">
        <f>IFERROR(VLOOKUP($B94,'[2]DEN3.1'!$H$3:$U$102,4,FALSE),0)</f>
        <v>6</v>
      </c>
      <c r="U94" s="73">
        <f>IFERROR(VLOOKUP($B94,'[2]DEN3.1'!$H$3:$U$102,5,FALSE),0)</f>
        <v>3</v>
      </c>
      <c r="V94" s="73">
        <f>IFERROR(VLOOKUP($B94,'[2]DEN3.1'!$H$3:$U$102,6,FALSE),0)</f>
        <v>8</v>
      </c>
      <c r="W94" s="73">
        <f>IFERROR(VLOOKUP($B94,'[2]DEN3.1'!$H$3:$U$102,7,FALSE),0)</f>
        <v>7</v>
      </c>
      <c r="X94" s="73">
        <f>IFERROR(VLOOKUP($B94,'[2]DEN3.1'!$H$3:$U$102,8,FALSE),0)</f>
        <v>9</v>
      </c>
      <c r="Y94" s="73">
        <f>IFERROR(VLOOKUP($B94,'[2]DEN3.1'!$H$3:$U$102,9,FALSE),0)</f>
        <v>8</v>
      </c>
      <c r="Z94" s="73">
        <f>IFERROR(VLOOKUP($B94,'[2]DEN3.1'!$H$3:$U$102,10,FALSE),0)</f>
        <v>5</v>
      </c>
      <c r="AA94" s="73">
        <f>IFERROR(VLOOKUP($B94,'[2]NUM3.1'!$H$3:$U$102,11,FALSE),0)</f>
        <v>10</v>
      </c>
      <c r="AB94" s="73">
        <f>IFERROR(VLOOKUP($B94,'[2]NUM3.1'!$H$3:$U$102,12,FALSE),0)</f>
        <v>6</v>
      </c>
      <c r="AC94" s="73">
        <f>IFERROR(VLOOKUP($B94,'[2]NUM3.1'!$H$3:$U$102,13,FALSE),0)</f>
        <v>7</v>
      </c>
      <c r="AD94" s="12">
        <f t="shared" si="57"/>
        <v>94</v>
      </c>
    </row>
    <row r="95" spans="1:30" ht="15" thickBot="1" x14ac:dyDescent="0.25">
      <c r="A95" s="75" t="s">
        <v>133</v>
      </c>
      <c r="B95" s="137" t="s">
        <v>119</v>
      </c>
      <c r="C95" s="53"/>
      <c r="D95" s="53"/>
      <c r="E95" s="73">
        <f>IFERROR(VLOOKUP($B95,'[2]NUM3.1'!$H$3:$U$102,2,FALSE),0)</f>
        <v>7</v>
      </c>
      <c r="F95" s="73">
        <f>IFERROR(VLOOKUP($B95,'[2]NUM3.1'!$H$3:$U$102,3,FALSE),0)</f>
        <v>8</v>
      </c>
      <c r="G95" s="73">
        <f>IFERROR(VLOOKUP($B95,'[2]NUM3.1'!$H$3:$U$102,4,FALSE),0)</f>
        <v>7</v>
      </c>
      <c r="H95" s="73">
        <f>IFERROR(VLOOKUP($B95,'[2]NUM3.1'!$H$3:$U$102,5,FALSE),0)</f>
        <v>4</v>
      </c>
      <c r="I95" s="73">
        <f>IFERROR(VLOOKUP($B95,'[2]NUM3.1'!$H$3:$U$102,6,FALSE),0)</f>
        <v>9</v>
      </c>
      <c r="J95" s="73">
        <f>IFERROR(VLOOKUP($B95,'[2]NUM3.1'!$H$3:$U$102,7,FALSE),0)</f>
        <v>4</v>
      </c>
      <c r="K95" s="73">
        <f>IFERROR(VLOOKUP($B95,'[2]NUM3.1'!$H$3:$U$102,8,FALSE),0)</f>
        <v>6</v>
      </c>
      <c r="L95" s="73">
        <f>IFERROR(VLOOKUP($B95,'[2]NUM3.1'!$H$3:$U$102,9,FALSE),0)</f>
        <v>9</v>
      </c>
      <c r="M95" s="73">
        <f>IFERROR(VLOOKUP($B95,'[2]NUM3.1'!$H$3:$U$102,10,FALSE),0)</f>
        <v>6</v>
      </c>
      <c r="N95" s="73">
        <f>IFERROR(VLOOKUP($B95,'[2]NUM3.1'!$H$3:$U$102,11,FALSE),0)</f>
        <v>12</v>
      </c>
      <c r="O95" s="73">
        <f>IFERROR(VLOOKUP($B95,'[2]NUM3.1'!$H$3:$U$102,12,FALSE),0)</f>
        <v>10</v>
      </c>
      <c r="P95" s="73">
        <f>IFERROR(VLOOKUP($B95,'[2]NUM3.1'!$H$3:$U$102,13,FALSE),0)</f>
        <v>6</v>
      </c>
      <c r="Q95" s="12">
        <f t="shared" si="56"/>
        <v>88</v>
      </c>
      <c r="R95" s="73">
        <f>IFERROR(VLOOKUP($B95,'[2]DEN3.1'!$H$3:$U$102,2,FALSE),0)</f>
        <v>7</v>
      </c>
      <c r="S95" s="73">
        <f>IFERROR(VLOOKUP($B95,'[2]DEN3.1'!$H$3:$U$102,3,FALSE),0)</f>
        <v>8</v>
      </c>
      <c r="T95" s="73">
        <f>IFERROR(VLOOKUP($B95,'[2]DEN3.1'!$H$3:$U$102,4,FALSE),0)</f>
        <v>7</v>
      </c>
      <c r="U95" s="73">
        <f>IFERROR(VLOOKUP($B95,'[2]DEN3.1'!$H$3:$U$102,5,FALSE),0)</f>
        <v>4</v>
      </c>
      <c r="V95" s="73">
        <f>IFERROR(VLOOKUP($B95,'[2]DEN3.1'!$H$3:$U$102,6,FALSE),0)</f>
        <v>9</v>
      </c>
      <c r="W95" s="73">
        <f>IFERROR(VLOOKUP($B95,'[2]DEN3.1'!$H$3:$U$102,7,FALSE),0)</f>
        <v>4</v>
      </c>
      <c r="X95" s="73">
        <f>IFERROR(VLOOKUP($B95,'[2]DEN3.1'!$H$3:$U$102,8,FALSE),0)</f>
        <v>6</v>
      </c>
      <c r="Y95" s="73">
        <f>IFERROR(VLOOKUP($B95,'[2]DEN3.1'!$H$3:$U$102,9,FALSE),0)</f>
        <v>9</v>
      </c>
      <c r="Z95" s="73">
        <f>IFERROR(VLOOKUP($B95,'[2]DEN3.1'!$H$3:$U$102,10,FALSE),0)</f>
        <v>6</v>
      </c>
      <c r="AA95" s="73">
        <f>IFERROR(VLOOKUP($B95,'[2]NUM3.1'!$H$3:$U$102,11,FALSE),0)</f>
        <v>12</v>
      </c>
      <c r="AB95" s="73">
        <f>IFERROR(VLOOKUP($B95,'[2]NUM3.1'!$H$3:$U$102,12,FALSE),0)</f>
        <v>10</v>
      </c>
      <c r="AC95" s="73">
        <f>IFERROR(VLOOKUP($B95,'[2]NUM3.1'!$H$3:$U$102,13,FALSE),0)</f>
        <v>6</v>
      </c>
      <c r="AD95" s="12">
        <f t="shared" si="57"/>
        <v>88</v>
      </c>
    </row>
    <row r="96" spans="1:30" ht="15" thickBot="1" x14ac:dyDescent="0.25">
      <c r="A96" s="75" t="s">
        <v>133</v>
      </c>
      <c r="B96" s="137" t="s">
        <v>120</v>
      </c>
      <c r="C96" s="53"/>
      <c r="D96" s="53"/>
      <c r="E96" s="73">
        <f>IFERROR(VLOOKUP($B96,'[2]NUM3.1'!$H$3:$U$102,2,FALSE),0)</f>
        <v>0</v>
      </c>
      <c r="F96" s="73">
        <f>IFERROR(VLOOKUP($B96,'[2]NUM3.1'!$H$3:$U$102,3,FALSE),0)</f>
        <v>0</v>
      </c>
      <c r="G96" s="73">
        <f>IFERROR(VLOOKUP($B96,'[2]NUM3.1'!$H$3:$U$102,4,FALSE),0)</f>
        <v>0</v>
      </c>
      <c r="H96" s="73">
        <f>IFERROR(VLOOKUP($B96,'[2]NUM3.1'!$H$3:$U$102,5,FALSE),0)</f>
        <v>2</v>
      </c>
      <c r="I96" s="73">
        <f>IFERROR(VLOOKUP($B96,'[2]NUM3.1'!$H$3:$U$102,6,FALSE),0)</f>
        <v>2</v>
      </c>
      <c r="J96" s="73">
        <f>IFERROR(VLOOKUP($B96,'[2]NUM3.1'!$H$3:$U$102,7,FALSE),0)</f>
        <v>1</v>
      </c>
      <c r="K96" s="73">
        <f>IFERROR(VLOOKUP($B96,'[2]NUM3.1'!$H$3:$U$102,8,FALSE),0)</f>
        <v>2</v>
      </c>
      <c r="L96" s="73">
        <f>IFERROR(VLOOKUP($B96,'[2]NUM3.1'!$H$3:$U$102,9,FALSE),0)</f>
        <v>2</v>
      </c>
      <c r="M96" s="73">
        <f>IFERROR(VLOOKUP($B96,'[2]NUM3.1'!$H$3:$U$102,10,FALSE),0)</f>
        <v>1</v>
      </c>
      <c r="N96" s="73">
        <f>IFERROR(VLOOKUP($B96,'[2]NUM3.1'!$H$3:$U$102,11,FALSE),0)</f>
        <v>1</v>
      </c>
      <c r="O96" s="73">
        <f>IFERROR(VLOOKUP($B96,'[2]NUM3.1'!$H$3:$U$102,12,FALSE),0)</f>
        <v>2</v>
      </c>
      <c r="P96" s="73">
        <f>IFERROR(VLOOKUP($B96,'[2]NUM3.1'!$H$3:$U$102,13,FALSE),0)</f>
        <v>0</v>
      </c>
      <c r="Q96" s="12">
        <f t="shared" si="56"/>
        <v>13</v>
      </c>
      <c r="R96" s="73">
        <f>IFERROR(VLOOKUP($B96,'[2]DEN3.1'!$H$3:$U$102,2,FALSE),0)</f>
        <v>0</v>
      </c>
      <c r="S96" s="73">
        <f>IFERROR(VLOOKUP($B96,'[2]DEN3.1'!$H$3:$U$102,3,FALSE),0)</f>
        <v>0</v>
      </c>
      <c r="T96" s="73">
        <f>IFERROR(VLOOKUP($B96,'[2]DEN3.1'!$H$3:$U$102,4,FALSE),0)</f>
        <v>0</v>
      </c>
      <c r="U96" s="73">
        <f>IFERROR(VLOOKUP($B96,'[2]DEN3.1'!$H$3:$U$102,5,FALSE),0)</f>
        <v>2</v>
      </c>
      <c r="V96" s="73">
        <f>IFERROR(VLOOKUP($B96,'[2]DEN3.1'!$H$3:$U$102,6,FALSE),0)</f>
        <v>2</v>
      </c>
      <c r="W96" s="73">
        <f>IFERROR(VLOOKUP($B96,'[2]DEN3.1'!$H$3:$U$102,7,FALSE),0)</f>
        <v>1</v>
      </c>
      <c r="X96" s="73">
        <f>IFERROR(VLOOKUP($B96,'[2]DEN3.1'!$H$3:$U$102,8,FALSE),0)</f>
        <v>2</v>
      </c>
      <c r="Y96" s="73">
        <f>IFERROR(VLOOKUP($B96,'[2]DEN3.1'!$H$3:$U$102,9,FALSE),0)</f>
        <v>2</v>
      </c>
      <c r="Z96" s="73">
        <f>IFERROR(VLOOKUP($B96,'[2]DEN3.1'!$H$3:$U$102,10,FALSE),0)</f>
        <v>1</v>
      </c>
      <c r="AA96" s="73">
        <f>IFERROR(VLOOKUP($B96,'[2]NUM3.1'!$H$3:$U$102,11,FALSE),0)</f>
        <v>1</v>
      </c>
      <c r="AB96" s="73">
        <f>IFERROR(VLOOKUP($B96,'[2]NUM3.1'!$H$3:$U$102,12,FALSE),0)</f>
        <v>2</v>
      </c>
      <c r="AC96" s="73">
        <f>IFERROR(VLOOKUP($B96,'[2]NUM3.1'!$H$3:$U$102,13,FALSE),0)</f>
        <v>0</v>
      </c>
      <c r="AD96" s="12">
        <f t="shared" si="57"/>
        <v>13</v>
      </c>
    </row>
    <row r="97" spans="1:30" ht="15" thickBot="1" x14ac:dyDescent="0.25">
      <c r="A97" s="75" t="s">
        <v>133</v>
      </c>
      <c r="B97" s="137" t="s">
        <v>121</v>
      </c>
      <c r="C97" s="53"/>
      <c r="D97" s="53"/>
      <c r="E97" s="73">
        <f>IFERROR(VLOOKUP($B97,'[2]NUM3.1'!$H$3:$U$102,2,FALSE),0)</f>
        <v>0</v>
      </c>
      <c r="F97" s="73">
        <f>IFERROR(VLOOKUP($B97,'[2]NUM3.1'!$H$3:$U$102,3,FALSE),0)</f>
        <v>0</v>
      </c>
      <c r="G97" s="73">
        <f>IFERROR(VLOOKUP($B97,'[2]NUM3.1'!$H$3:$U$102,4,FALSE),0)</f>
        <v>0</v>
      </c>
      <c r="H97" s="73">
        <f>IFERROR(VLOOKUP($B97,'[2]NUM3.1'!$H$3:$U$102,5,FALSE),0)</f>
        <v>0</v>
      </c>
      <c r="I97" s="73">
        <f>IFERROR(VLOOKUP($B97,'[2]NUM3.1'!$H$3:$U$102,6,FALSE),0)</f>
        <v>0</v>
      </c>
      <c r="J97" s="73">
        <f>IFERROR(VLOOKUP($B97,'[2]NUM3.1'!$H$3:$U$102,7,FALSE),0)</f>
        <v>0</v>
      </c>
      <c r="K97" s="73">
        <f>IFERROR(VLOOKUP($B97,'[2]NUM3.1'!$H$3:$U$102,8,FALSE),0)</f>
        <v>0</v>
      </c>
      <c r="L97" s="73">
        <f>IFERROR(VLOOKUP($B97,'[2]NUM3.1'!$H$3:$U$102,9,FALSE),0)</f>
        <v>0</v>
      </c>
      <c r="M97" s="73">
        <f>IFERROR(VLOOKUP($B97,'[2]NUM3.1'!$H$3:$U$102,10,FALSE),0)</f>
        <v>0</v>
      </c>
      <c r="N97" s="73">
        <f>IFERROR(VLOOKUP($B97,'[2]NUM3.1'!$H$3:$U$102,11,FALSE),0)</f>
        <v>0</v>
      </c>
      <c r="O97" s="73">
        <f>IFERROR(VLOOKUP($B97,'[2]NUM3.1'!$H$3:$U$102,12,FALSE),0)</f>
        <v>0</v>
      </c>
      <c r="P97" s="73">
        <f>IFERROR(VLOOKUP($B97,'[2]NUM3.1'!$H$3:$U$102,13,FALSE),0)</f>
        <v>0</v>
      </c>
      <c r="Q97" s="12">
        <f t="shared" si="56"/>
        <v>0</v>
      </c>
      <c r="R97" s="73">
        <f>IFERROR(VLOOKUP($B97,'[2]DEN3.1'!$H$3:$U$102,2,FALSE),0)</f>
        <v>0</v>
      </c>
      <c r="S97" s="73">
        <f>IFERROR(VLOOKUP($B97,'[2]DEN3.1'!$H$3:$U$102,3,FALSE),0)</f>
        <v>0</v>
      </c>
      <c r="T97" s="73">
        <f>IFERROR(VLOOKUP($B97,'[2]DEN3.1'!$H$3:$U$102,4,FALSE),0)</f>
        <v>0</v>
      </c>
      <c r="U97" s="73">
        <f>IFERROR(VLOOKUP($B97,'[2]DEN3.1'!$H$3:$U$102,5,FALSE),0)</f>
        <v>0</v>
      </c>
      <c r="V97" s="73">
        <f>IFERROR(VLOOKUP($B97,'[2]DEN3.1'!$H$3:$U$102,6,FALSE),0)</f>
        <v>0</v>
      </c>
      <c r="W97" s="73">
        <f>IFERROR(VLOOKUP($B97,'[2]DEN3.1'!$H$3:$U$102,7,FALSE),0)</f>
        <v>0</v>
      </c>
      <c r="X97" s="73">
        <f>IFERROR(VLOOKUP($B97,'[2]DEN3.1'!$H$3:$U$102,8,FALSE),0)</f>
        <v>0</v>
      </c>
      <c r="Y97" s="73">
        <f>IFERROR(VLOOKUP($B97,'[2]DEN3.1'!$H$3:$U$102,9,FALSE),0)</f>
        <v>0</v>
      </c>
      <c r="Z97" s="73">
        <f>IFERROR(VLOOKUP($B97,'[2]DEN3.1'!$H$3:$U$102,10,FALSE),0)</f>
        <v>0</v>
      </c>
      <c r="AA97" s="73">
        <f>IFERROR(VLOOKUP($B97,'[2]NUM3.1'!$H$3:$U$102,11,FALSE),0)</f>
        <v>0</v>
      </c>
      <c r="AB97" s="73">
        <f>IFERROR(VLOOKUP($B97,'[2]NUM3.1'!$H$3:$U$102,12,FALSE),0)</f>
        <v>0</v>
      </c>
      <c r="AC97" s="73">
        <f>IFERROR(VLOOKUP($B97,'[2]NUM3.1'!$H$3:$U$102,13,FALSE),0)</f>
        <v>0</v>
      </c>
      <c r="AD97" s="12">
        <f t="shared" si="57"/>
        <v>0</v>
      </c>
    </row>
    <row r="98" spans="1:30" ht="15" thickBot="1" x14ac:dyDescent="0.25">
      <c r="A98" s="75" t="s">
        <v>133</v>
      </c>
      <c r="B98" s="137" t="s">
        <v>122</v>
      </c>
      <c r="C98" s="53"/>
      <c r="D98" s="53"/>
      <c r="E98" s="73">
        <f>IFERROR(VLOOKUP($B98,'[2]NUM3.1'!$H$3:$U$102,2,FALSE),0)</f>
        <v>0</v>
      </c>
      <c r="F98" s="73">
        <f>IFERROR(VLOOKUP($B98,'[2]NUM3.1'!$H$3:$U$102,3,FALSE),0)</f>
        <v>0</v>
      </c>
      <c r="G98" s="73">
        <f>IFERROR(VLOOKUP($B98,'[2]NUM3.1'!$H$3:$U$102,4,FALSE),0)</f>
        <v>0</v>
      </c>
      <c r="H98" s="73">
        <f>IFERROR(VLOOKUP($B98,'[2]NUM3.1'!$H$3:$U$102,5,FALSE),0)</f>
        <v>0</v>
      </c>
      <c r="I98" s="73">
        <f>IFERROR(VLOOKUP($B98,'[2]NUM3.1'!$H$3:$U$102,6,FALSE),0)</f>
        <v>0</v>
      </c>
      <c r="J98" s="73">
        <f>IFERROR(VLOOKUP($B98,'[2]NUM3.1'!$H$3:$U$102,7,FALSE),0)</f>
        <v>0</v>
      </c>
      <c r="K98" s="73">
        <f>IFERROR(VLOOKUP($B98,'[2]NUM3.1'!$H$3:$U$102,8,FALSE),0)</f>
        <v>0</v>
      </c>
      <c r="L98" s="73">
        <f>IFERROR(VLOOKUP($B98,'[2]NUM3.1'!$H$3:$U$102,9,FALSE),0)</f>
        <v>0</v>
      </c>
      <c r="M98" s="73">
        <f>IFERROR(VLOOKUP($B98,'[2]NUM3.1'!$H$3:$U$102,10,FALSE),0)</f>
        <v>0</v>
      </c>
      <c r="N98" s="73">
        <f>IFERROR(VLOOKUP($B98,'[2]NUM3.1'!$H$3:$U$102,11,FALSE),0)</f>
        <v>0</v>
      </c>
      <c r="O98" s="73">
        <f>IFERROR(VLOOKUP($B98,'[2]NUM3.1'!$H$3:$U$102,12,FALSE),0)</f>
        <v>0</v>
      </c>
      <c r="P98" s="73">
        <f>IFERROR(VLOOKUP($B98,'[2]NUM3.1'!$H$3:$U$102,13,FALSE),0)</f>
        <v>0</v>
      </c>
      <c r="Q98" s="12">
        <f t="shared" si="56"/>
        <v>0</v>
      </c>
      <c r="R98" s="73">
        <f>IFERROR(VLOOKUP($B98,'[2]DEN3.1'!$H$3:$U$102,2,FALSE),0)</f>
        <v>0</v>
      </c>
      <c r="S98" s="73">
        <f>IFERROR(VLOOKUP($B98,'[2]DEN3.1'!$H$3:$U$102,3,FALSE),0)</f>
        <v>0</v>
      </c>
      <c r="T98" s="73">
        <f>IFERROR(VLOOKUP($B98,'[2]DEN3.1'!$H$3:$U$102,4,FALSE),0)</f>
        <v>0</v>
      </c>
      <c r="U98" s="73">
        <f>IFERROR(VLOOKUP($B98,'[2]DEN3.1'!$H$3:$U$102,5,FALSE),0)</f>
        <v>0</v>
      </c>
      <c r="V98" s="73">
        <f>IFERROR(VLOOKUP($B98,'[2]DEN3.1'!$H$3:$U$102,6,FALSE),0)</f>
        <v>0</v>
      </c>
      <c r="W98" s="73">
        <f>IFERROR(VLOOKUP($B98,'[2]DEN3.1'!$H$3:$U$102,7,FALSE),0)</f>
        <v>0</v>
      </c>
      <c r="X98" s="73">
        <f>IFERROR(VLOOKUP($B98,'[2]DEN3.1'!$H$3:$U$102,8,FALSE),0)</f>
        <v>0</v>
      </c>
      <c r="Y98" s="73">
        <f>IFERROR(VLOOKUP($B98,'[2]DEN3.1'!$H$3:$U$102,9,FALSE),0)</f>
        <v>0</v>
      </c>
      <c r="Z98" s="73">
        <f>IFERROR(VLOOKUP($B98,'[2]DEN3.1'!$H$3:$U$102,10,FALSE),0)</f>
        <v>0</v>
      </c>
      <c r="AA98" s="73">
        <f>IFERROR(VLOOKUP($B98,'[2]NUM3.1'!$H$3:$U$102,11,FALSE),0)</f>
        <v>0</v>
      </c>
      <c r="AB98" s="73">
        <f>IFERROR(VLOOKUP($B98,'[2]NUM3.1'!$H$3:$U$102,12,FALSE),0)</f>
        <v>0</v>
      </c>
      <c r="AC98" s="73">
        <f>IFERROR(VLOOKUP($B98,'[2]NUM3.1'!$H$3:$U$102,13,FALSE),0)</f>
        <v>0</v>
      </c>
      <c r="AD98" s="12">
        <f t="shared" si="57"/>
        <v>0</v>
      </c>
    </row>
    <row r="99" spans="1:30" ht="15" thickBot="1" x14ac:dyDescent="0.25">
      <c r="A99" s="75" t="s">
        <v>133</v>
      </c>
      <c r="B99" s="137" t="s">
        <v>123</v>
      </c>
      <c r="C99" s="53"/>
      <c r="D99" s="53"/>
      <c r="E99" s="73">
        <f>IFERROR(VLOOKUP($B99,'[2]NUM3.1'!$H$3:$U$102,2,FALSE),0)</f>
        <v>0</v>
      </c>
      <c r="F99" s="73">
        <f>IFERROR(VLOOKUP($B99,'[2]NUM3.1'!$H$3:$U$102,3,FALSE),0)</f>
        <v>0</v>
      </c>
      <c r="G99" s="73">
        <f>IFERROR(VLOOKUP($B99,'[2]NUM3.1'!$H$3:$U$102,4,FALSE),0)</f>
        <v>0</v>
      </c>
      <c r="H99" s="73">
        <f>IFERROR(VLOOKUP($B99,'[2]NUM3.1'!$H$3:$U$102,5,FALSE),0)</f>
        <v>0</v>
      </c>
      <c r="I99" s="73">
        <f>IFERROR(VLOOKUP($B99,'[2]NUM3.1'!$H$3:$U$102,6,FALSE),0)</f>
        <v>0</v>
      </c>
      <c r="J99" s="73">
        <f>IFERROR(VLOOKUP($B99,'[2]NUM3.1'!$H$3:$U$102,7,FALSE),0)</f>
        <v>0</v>
      </c>
      <c r="K99" s="73">
        <f>IFERROR(VLOOKUP($B99,'[2]NUM3.1'!$H$3:$U$102,8,FALSE),0)</f>
        <v>0</v>
      </c>
      <c r="L99" s="73">
        <f>IFERROR(VLOOKUP($B99,'[2]NUM3.1'!$H$3:$U$102,9,FALSE),0)</f>
        <v>0</v>
      </c>
      <c r="M99" s="73">
        <f>IFERROR(VLOOKUP($B99,'[2]NUM3.1'!$H$3:$U$102,10,FALSE),0)</f>
        <v>0</v>
      </c>
      <c r="N99" s="73">
        <f>IFERROR(VLOOKUP($B99,'[2]NUM3.1'!$H$3:$U$102,11,FALSE),0)</f>
        <v>0</v>
      </c>
      <c r="O99" s="73">
        <f>IFERROR(VLOOKUP($B99,'[2]NUM3.1'!$H$3:$U$102,12,FALSE),0)</f>
        <v>0</v>
      </c>
      <c r="P99" s="73">
        <f>IFERROR(VLOOKUP($B99,'[2]NUM3.1'!$H$3:$U$102,13,FALSE),0)</f>
        <v>0</v>
      </c>
      <c r="Q99" s="12">
        <f t="shared" si="56"/>
        <v>0</v>
      </c>
      <c r="R99" s="73">
        <f>IFERROR(VLOOKUP($B99,'[2]DEN3.1'!$H$3:$U$102,2,FALSE),0)</f>
        <v>0</v>
      </c>
      <c r="S99" s="73">
        <f>IFERROR(VLOOKUP($B99,'[2]DEN3.1'!$H$3:$U$102,3,FALSE),0)</f>
        <v>0</v>
      </c>
      <c r="T99" s="73">
        <f>IFERROR(VLOOKUP($B99,'[2]DEN3.1'!$H$3:$U$102,4,FALSE),0)</f>
        <v>0</v>
      </c>
      <c r="U99" s="73">
        <f>IFERROR(VLOOKUP($B99,'[2]DEN3.1'!$H$3:$U$102,5,FALSE),0)</f>
        <v>0</v>
      </c>
      <c r="V99" s="73">
        <f>IFERROR(VLOOKUP($B99,'[2]DEN3.1'!$H$3:$U$102,6,FALSE),0)</f>
        <v>0</v>
      </c>
      <c r="W99" s="73">
        <f>IFERROR(VLOOKUP($B99,'[2]DEN3.1'!$H$3:$U$102,7,FALSE),0)</f>
        <v>0</v>
      </c>
      <c r="X99" s="73">
        <f>IFERROR(VLOOKUP($B99,'[2]DEN3.1'!$H$3:$U$102,8,FALSE),0)</f>
        <v>0</v>
      </c>
      <c r="Y99" s="73">
        <f>IFERROR(VLOOKUP($B99,'[2]DEN3.1'!$H$3:$U$102,9,FALSE),0)</f>
        <v>0</v>
      </c>
      <c r="Z99" s="73">
        <f>IFERROR(VLOOKUP($B99,'[2]DEN3.1'!$H$3:$U$102,10,FALSE),0)</f>
        <v>0</v>
      </c>
      <c r="AA99" s="73">
        <f>IFERROR(VLOOKUP($B99,'[2]NUM3.1'!$H$3:$U$102,11,FALSE),0)</f>
        <v>0</v>
      </c>
      <c r="AB99" s="73">
        <f>IFERROR(VLOOKUP($B99,'[2]NUM3.1'!$H$3:$U$102,12,FALSE),0)</f>
        <v>0</v>
      </c>
      <c r="AC99" s="73">
        <f>IFERROR(VLOOKUP($B99,'[2]NUM3.1'!$H$3:$U$102,13,FALSE),0)</f>
        <v>0</v>
      </c>
      <c r="AD99" s="12">
        <f t="shared" si="57"/>
        <v>0</v>
      </c>
    </row>
    <row r="100" spans="1:30" ht="15" thickBot="1" x14ac:dyDescent="0.25">
      <c r="A100" s="75" t="s">
        <v>133</v>
      </c>
      <c r="B100" s="137" t="s">
        <v>124</v>
      </c>
      <c r="C100" s="53"/>
      <c r="D100" s="53"/>
      <c r="E100" s="73">
        <f>IFERROR(VLOOKUP($B100,'[2]NUM3.1'!$H$3:$U$102,2,FALSE),0)</f>
        <v>0</v>
      </c>
      <c r="F100" s="73">
        <f>IFERROR(VLOOKUP($B100,'[2]NUM3.1'!$H$3:$U$102,3,FALSE),0)</f>
        <v>0</v>
      </c>
      <c r="G100" s="73">
        <f>IFERROR(VLOOKUP($B100,'[2]NUM3.1'!$H$3:$U$102,4,FALSE),0)</f>
        <v>0</v>
      </c>
      <c r="H100" s="73">
        <f>IFERROR(VLOOKUP($B100,'[2]NUM3.1'!$H$3:$U$102,5,FALSE),0)</f>
        <v>0</v>
      </c>
      <c r="I100" s="73">
        <f>IFERROR(VLOOKUP($B100,'[2]NUM3.1'!$H$3:$U$102,6,FALSE),0)</f>
        <v>0</v>
      </c>
      <c r="J100" s="73">
        <f>IFERROR(VLOOKUP($B100,'[2]NUM3.1'!$H$3:$U$102,7,FALSE),0)</f>
        <v>0</v>
      </c>
      <c r="K100" s="73">
        <f>IFERROR(VLOOKUP($B100,'[2]NUM3.1'!$H$3:$U$102,8,FALSE),0)</f>
        <v>0</v>
      </c>
      <c r="L100" s="73">
        <f>IFERROR(VLOOKUP($B100,'[2]NUM3.1'!$H$3:$U$102,9,FALSE),0)</f>
        <v>0</v>
      </c>
      <c r="M100" s="73">
        <f>IFERROR(VLOOKUP($B100,'[2]NUM3.1'!$H$3:$U$102,10,FALSE),0)</f>
        <v>0</v>
      </c>
      <c r="N100" s="73">
        <f>IFERROR(VLOOKUP($B100,'[2]NUM3.1'!$H$3:$U$102,11,FALSE),0)</f>
        <v>0</v>
      </c>
      <c r="O100" s="73">
        <f>IFERROR(VLOOKUP($B100,'[2]NUM3.1'!$H$3:$U$102,12,FALSE),0)</f>
        <v>0</v>
      </c>
      <c r="P100" s="73">
        <f>IFERROR(VLOOKUP($B100,'[2]NUM3.1'!$H$3:$U$102,13,FALSE),0)</f>
        <v>0</v>
      </c>
      <c r="Q100" s="12">
        <f t="shared" si="56"/>
        <v>0</v>
      </c>
      <c r="R100" s="73">
        <f>IFERROR(VLOOKUP($B100,'[2]DEN3.1'!$H$3:$U$102,2,FALSE),0)</f>
        <v>0</v>
      </c>
      <c r="S100" s="73">
        <f>IFERROR(VLOOKUP($B100,'[2]DEN3.1'!$H$3:$U$102,3,FALSE),0)</f>
        <v>0</v>
      </c>
      <c r="T100" s="73">
        <f>IFERROR(VLOOKUP($B100,'[2]DEN3.1'!$H$3:$U$102,4,FALSE),0)</f>
        <v>0</v>
      </c>
      <c r="U100" s="73">
        <f>IFERROR(VLOOKUP($B100,'[2]DEN3.1'!$H$3:$U$102,5,FALSE),0)</f>
        <v>0</v>
      </c>
      <c r="V100" s="73">
        <f>IFERROR(VLOOKUP($B100,'[2]DEN3.1'!$H$3:$U$102,6,FALSE),0)</f>
        <v>0</v>
      </c>
      <c r="W100" s="73">
        <f>IFERROR(VLOOKUP($B100,'[2]DEN3.1'!$H$3:$U$102,7,FALSE),0)</f>
        <v>0</v>
      </c>
      <c r="X100" s="73">
        <f>IFERROR(VLOOKUP($B100,'[2]DEN3.1'!$H$3:$U$102,8,FALSE),0)</f>
        <v>0</v>
      </c>
      <c r="Y100" s="73">
        <f>IFERROR(VLOOKUP($B100,'[2]DEN3.1'!$H$3:$U$102,9,FALSE),0)</f>
        <v>0</v>
      </c>
      <c r="Z100" s="73">
        <f>IFERROR(VLOOKUP($B100,'[2]DEN3.1'!$H$3:$U$102,10,FALSE),0)</f>
        <v>0</v>
      </c>
      <c r="AA100" s="73">
        <f>IFERROR(VLOOKUP($B100,'[2]NUM3.1'!$H$3:$U$102,11,FALSE),0)</f>
        <v>0</v>
      </c>
      <c r="AB100" s="73">
        <f>IFERROR(VLOOKUP($B100,'[2]NUM3.1'!$H$3:$U$102,12,FALSE),0)</f>
        <v>0</v>
      </c>
      <c r="AC100" s="73">
        <f>IFERROR(VLOOKUP($B100,'[2]NUM3.1'!$H$3:$U$102,13,FALSE),0)</f>
        <v>0</v>
      </c>
      <c r="AD100" s="12">
        <f t="shared" si="57"/>
        <v>0</v>
      </c>
    </row>
    <row r="101" spans="1:30" ht="15" thickBot="1" x14ac:dyDescent="0.25">
      <c r="A101" s="75" t="s">
        <v>133</v>
      </c>
      <c r="B101" s="137" t="s">
        <v>125</v>
      </c>
      <c r="C101" s="53"/>
      <c r="D101" s="53"/>
      <c r="E101" s="73">
        <f>IFERROR(VLOOKUP($B101,'[2]NUM3.1'!$H$3:$U$102,2,FALSE),0)</f>
        <v>0</v>
      </c>
      <c r="F101" s="73">
        <f>IFERROR(VLOOKUP($B101,'[2]NUM3.1'!$H$3:$U$102,3,FALSE),0)</f>
        <v>0</v>
      </c>
      <c r="G101" s="73">
        <f>IFERROR(VLOOKUP($B101,'[2]NUM3.1'!$H$3:$U$102,4,FALSE),0)</f>
        <v>0</v>
      </c>
      <c r="H101" s="73">
        <f>IFERROR(VLOOKUP($B101,'[2]NUM3.1'!$H$3:$U$102,5,FALSE),0)</f>
        <v>0</v>
      </c>
      <c r="I101" s="73">
        <f>IFERROR(VLOOKUP($B101,'[2]NUM3.1'!$H$3:$U$102,6,FALSE),0)</f>
        <v>0</v>
      </c>
      <c r="J101" s="73">
        <f>IFERROR(VLOOKUP($B101,'[2]NUM3.1'!$H$3:$U$102,7,FALSE),0)</f>
        <v>0</v>
      </c>
      <c r="K101" s="73">
        <f>IFERROR(VLOOKUP($B101,'[2]NUM3.1'!$H$3:$U$102,8,FALSE),0)</f>
        <v>0</v>
      </c>
      <c r="L101" s="73">
        <f>IFERROR(VLOOKUP($B101,'[2]NUM3.1'!$H$3:$U$102,9,FALSE),0)</f>
        <v>0</v>
      </c>
      <c r="M101" s="73">
        <f>IFERROR(VLOOKUP($B101,'[2]NUM3.1'!$H$3:$U$102,10,FALSE),0)</f>
        <v>0</v>
      </c>
      <c r="N101" s="73">
        <f>IFERROR(VLOOKUP($B101,'[2]NUM3.1'!$H$3:$U$102,11,FALSE),0)</f>
        <v>0</v>
      </c>
      <c r="O101" s="73">
        <f>IFERROR(VLOOKUP($B101,'[2]NUM3.1'!$H$3:$U$102,12,FALSE),0)</f>
        <v>0</v>
      </c>
      <c r="P101" s="73">
        <f>IFERROR(VLOOKUP($B101,'[2]NUM3.1'!$H$3:$U$102,13,FALSE),0)</f>
        <v>0</v>
      </c>
      <c r="Q101" s="12">
        <f t="shared" si="56"/>
        <v>0</v>
      </c>
      <c r="R101" s="73">
        <f>IFERROR(VLOOKUP($B101,'[2]DEN3.1'!$H$3:$U$102,2,FALSE),0)</f>
        <v>0</v>
      </c>
      <c r="S101" s="73">
        <f>IFERROR(VLOOKUP($B101,'[2]DEN3.1'!$H$3:$U$102,3,FALSE),0)</f>
        <v>0</v>
      </c>
      <c r="T101" s="73">
        <f>IFERROR(VLOOKUP($B101,'[2]DEN3.1'!$H$3:$U$102,4,FALSE),0)</f>
        <v>0</v>
      </c>
      <c r="U101" s="73">
        <f>IFERROR(VLOOKUP($B101,'[2]DEN3.1'!$H$3:$U$102,5,FALSE),0)</f>
        <v>0</v>
      </c>
      <c r="V101" s="73">
        <f>IFERROR(VLOOKUP($B101,'[2]DEN3.1'!$H$3:$U$102,6,FALSE),0)</f>
        <v>0</v>
      </c>
      <c r="W101" s="73">
        <f>IFERROR(VLOOKUP($B101,'[2]DEN3.1'!$H$3:$U$102,7,FALSE),0)</f>
        <v>0</v>
      </c>
      <c r="X101" s="73">
        <f>IFERROR(VLOOKUP($B101,'[2]DEN3.1'!$H$3:$U$102,8,FALSE),0)</f>
        <v>0</v>
      </c>
      <c r="Y101" s="73">
        <f>IFERROR(VLOOKUP($B101,'[2]DEN3.1'!$H$3:$U$102,9,FALSE),0)</f>
        <v>0</v>
      </c>
      <c r="Z101" s="73">
        <f>IFERROR(VLOOKUP($B101,'[2]DEN3.1'!$H$3:$U$102,10,FALSE),0)</f>
        <v>0</v>
      </c>
      <c r="AA101" s="73">
        <f>IFERROR(VLOOKUP($B101,'[2]NUM3.1'!$H$3:$U$102,11,FALSE),0)</f>
        <v>0</v>
      </c>
      <c r="AB101" s="73">
        <f>IFERROR(VLOOKUP($B101,'[2]NUM3.1'!$H$3:$U$102,12,FALSE),0)</f>
        <v>0</v>
      </c>
      <c r="AC101" s="73">
        <f>IFERROR(VLOOKUP($B101,'[2]NUM3.1'!$H$3:$U$102,13,FALSE),0)</f>
        <v>0</v>
      </c>
      <c r="AD101" s="12">
        <f t="shared" si="57"/>
        <v>0</v>
      </c>
    </row>
    <row r="102" spans="1:30" ht="15" thickBot="1" x14ac:dyDescent="0.25">
      <c r="A102" s="75" t="s">
        <v>133</v>
      </c>
      <c r="B102" s="137" t="s">
        <v>126</v>
      </c>
      <c r="C102" s="53"/>
      <c r="D102" s="53"/>
      <c r="E102" s="73">
        <f>IFERROR(VLOOKUP($B102,'[2]NUM3.1'!$H$3:$U$102,2,FALSE),0)</f>
        <v>0</v>
      </c>
      <c r="F102" s="73">
        <f>IFERROR(VLOOKUP($B102,'[2]NUM3.1'!$H$3:$U$102,3,FALSE),0)</f>
        <v>0</v>
      </c>
      <c r="G102" s="73">
        <f>IFERROR(VLOOKUP($B102,'[2]NUM3.1'!$H$3:$U$102,4,FALSE),0)</f>
        <v>0</v>
      </c>
      <c r="H102" s="73">
        <f>IFERROR(VLOOKUP($B102,'[2]NUM3.1'!$H$3:$U$102,5,FALSE),0)</f>
        <v>0</v>
      </c>
      <c r="I102" s="73">
        <f>IFERROR(VLOOKUP($B102,'[2]NUM3.1'!$H$3:$U$102,6,FALSE),0)</f>
        <v>0</v>
      </c>
      <c r="J102" s="73">
        <f>IFERROR(VLOOKUP($B102,'[2]NUM3.1'!$H$3:$U$102,7,FALSE),0)</f>
        <v>0</v>
      </c>
      <c r="K102" s="73">
        <f>IFERROR(VLOOKUP($B102,'[2]NUM3.1'!$H$3:$U$102,8,FALSE),0)</f>
        <v>0</v>
      </c>
      <c r="L102" s="73">
        <f>IFERROR(VLOOKUP($B102,'[2]NUM3.1'!$H$3:$U$102,9,FALSE),0)</f>
        <v>0</v>
      </c>
      <c r="M102" s="73">
        <f>IFERROR(VLOOKUP($B102,'[2]NUM3.1'!$H$3:$U$102,10,FALSE),0)</f>
        <v>0</v>
      </c>
      <c r="N102" s="73">
        <f>IFERROR(VLOOKUP($B102,'[2]NUM3.1'!$H$3:$U$102,11,FALSE),0)</f>
        <v>0</v>
      </c>
      <c r="O102" s="73">
        <f>IFERROR(VLOOKUP($B102,'[2]NUM3.1'!$H$3:$U$102,12,FALSE),0)</f>
        <v>0</v>
      </c>
      <c r="P102" s="73">
        <f>IFERROR(VLOOKUP($B102,'[2]NUM3.1'!$H$3:$U$102,13,FALSE),0)</f>
        <v>0</v>
      </c>
      <c r="Q102" s="12">
        <f t="shared" si="56"/>
        <v>0</v>
      </c>
      <c r="R102" s="73">
        <f>IFERROR(VLOOKUP($B102,'[2]DEN3.1'!$H$3:$U$102,2,FALSE),0)</f>
        <v>0</v>
      </c>
      <c r="S102" s="73">
        <f>IFERROR(VLOOKUP($B102,'[2]DEN3.1'!$H$3:$U$102,3,FALSE),0)</f>
        <v>0</v>
      </c>
      <c r="T102" s="73">
        <f>IFERROR(VLOOKUP($B102,'[2]DEN3.1'!$H$3:$U$102,4,FALSE),0)</f>
        <v>0</v>
      </c>
      <c r="U102" s="73">
        <f>IFERROR(VLOOKUP($B102,'[2]DEN3.1'!$H$3:$U$102,5,FALSE),0)</f>
        <v>0</v>
      </c>
      <c r="V102" s="73">
        <f>IFERROR(VLOOKUP($B102,'[2]DEN3.1'!$H$3:$U$102,6,FALSE),0)</f>
        <v>0</v>
      </c>
      <c r="W102" s="73">
        <f>IFERROR(VLOOKUP($B102,'[2]DEN3.1'!$H$3:$U$102,7,FALSE),0)</f>
        <v>0</v>
      </c>
      <c r="X102" s="73">
        <f>IFERROR(VLOOKUP($B102,'[2]DEN3.1'!$H$3:$U$102,8,FALSE),0)</f>
        <v>0</v>
      </c>
      <c r="Y102" s="73">
        <f>IFERROR(VLOOKUP($B102,'[2]DEN3.1'!$H$3:$U$102,9,FALSE),0)</f>
        <v>0</v>
      </c>
      <c r="Z102" s="73">
        <f>IFERROR(VLOOKUP($B102,'[2]DEN3.1'!$H$3:$U$102,10,FALSE),0)</f>
        <v>0</v>
      </c>
      <c r="AA102" s="73">
        <f>IFERROR(VLOOKUP($B102,'[2]NUM3.1'!$H$3:$U$102,11,FALSE),0)</f>
        <v>0</v>
      </c>
      <c r="AB102" s="73">
        <f>IFERROR(VLOOKUP($B102,'[2]NUM3.1'!$H$3:$U$102,12,FALSE),0)</f>
        <v>0</v>
      </c>
      <c r="AC102" s="73">
        <f>IFERROR(VLOOKUP($B102,'[2]NUM3.1'!$H$3:$U$102,13,FALSE),0)</f>
        <v>0</v>
      </c>
      <c r="AD102" s="12">
        <f t="shared" si="57"/>
        <v>0</v>
      </c>
    </row>
    <row r="103" spans="1:30" ht="15" thickBot="1" x14ac:dyDescent="0.25">
      <c r="A103" s="75" t="s">
        <v>133</v>
      </c>
      <c r="B103" s="137" t="s">
        <v>127</v>
      </c>
      <c r="C103" s="53"/>
      <c r="D103" s="53"/>
      <c r="E103" s="73">
        <f>IFERROR(VLOOKUP($B103,'[2]NUM3.1'!$H$3:$U$102,2,FALSE),0)</f>
        <v>0</v>
      </c>
      <c r="F103" s="73">
        <f>IFERROR(VLOOKUP($B103,'[2]NUM3.1'!$H$3:$U$102,3,FALSE),0)</f>
        <v>0</v>
      </c>
      <c r="G103" s="73">
        <f>IFERROR(VLOOKUP($B103,'[2]NUM3.1'!$H$3:$U$102,4,FALSE),0)</f>
        <v>0</v>
      </c>
      <c r="H103" s="73">
        <f>IFERROR(VLOOKUP($B103,'[2]NUM3.1'!$H$3:$U$102,5,FALSE),0)</f>
        <v>0</v>
      </c>
      <c r="I103" s="73">
        <f>IFERROR(VLOOKUP($B103,'[2]NUM3.1'!$H$3:$U$102,6,FALSE),0)</f>
        <v>0</v>
      </c>
      <c r="J103" s="73">
        <f>IFERROR(VLOOKUP($B103,'[2]NUM3.1'!$H$3:$U$102,7,FALSE),0)</f>
        <v>0</v>
      </c>
      <c r="K103" s="73">
        <f>IFERROR(VLOOKUP($B103,'[2]NUM3.1'!$H$3:$U$102,8,FALSE),0)</f>
        <v>0</v>
      </c>
      <c r="L103" s="73">
        <f>IFERROR(VLOOKUP($B103,'[2]NUM3.1'!$H$3:$U$102,9,FALSE),0)</f>
        <v>0</v>
      </c>
      <c r="M103" s="73">
        <f>IFERROR(VLOOKUP($B103,'[2]NUM3.1'!$H$3:$U$102,10,FALSE),0)</f>
        <v>0</v>
      </c>
      <c r="N103" s="73">
        <f>IFERROR(VLOOKUP($B103,'[2]NUM3.1'!$H$3:$U$102,11,FALSE),0)</f>
        <v>0</v>
      </c>
      <c r="O103" s="73">
        <f>IFERROR(VLOOKUP($B103,'[2]NUM3.1'!$H$3:$U$102,12,FALSE),0)</f>
        <v>0</v>
      </c>
      <c r="P103" s="73">
        <f>IFERROR(VLOOKUP($B103,'[2]NUM3.1'!$H$3:$U$102,13,FALSE),0)</f>
        <v>0</v>
      </c>
      <c r="Q103" s="12">
        <f t="shared" si="56"/>
        <v>0</v>
      </c>
      <c r="R103" s="73">
        <f>IFERROR(VLOOKUP($B103,'[2]DEN3.1'!$H$3:$U$102,2,FALSE),0)</f>
        <v>0</v>
      </c>
      <c r="S103" s="73">
        <f>IFERROR(VLOOKUP($B103,'[2]DEN3.1'!$H$3:$U$102,3,FALSE),0)</f>
        <v>0</v>
      </c>
      <c r="T103" s="73">
        <f>IFERROR(VLOOKUP($B103,'[2]DEN3.1'!$H$3:$U$102,4,FALSE),0)</f>
        <v>0</v>
      </c>
      <c r="U103" s="73">
        <f>IFERROR(VLOOKUP($B103,'[2]DEN3.1'!$H$3:$U$102,5,FALSE),0)</f>
        <v>0</v>
      </c>
      <c r="V103" s="73">
        <f>IFERROR(VLOOKUP($B103,'[2]DEN3.1'!$H$3:$U$102,6,FALSE),0)</f>
        <v>0</v>
      </c>
      <c r="W103" s="73">
        <f>IFERROR(VLOOKUP($B103,'[2]DEN3.1'!$H$3:$U$102,7,FALSE),0)</f>
        <v>0</v>
      </c>
      <c r="X103" s="73">
        <f>IFERROR(VLOOKUP($B103,'[2]DEN3.1'!$H$3:$U$102,8,FALSE),0)</f>
        <v>0</v>
      </c>
      <c r="Y103" s="73">
        <f>IFERROR(VLOOKUP($B103,'[2]DEN3.1'!$H$3:$U$102,9,FALSE),0)</f>
        <v>0</v>
      </c>
      <c r="Z103" s="73">
        <f>IFERROR(VLOOKUP($B103,'[2]DEN3.1'!$H$3:$U$102,10,FALSE),0)</f>
        <v>0</v>
      </c>
      <c r="AA103" s="73">
        <f>IFERROR(VLOOKUP($B103,'[2]NUM3.1'!$H$3:$U$102,11,FALSE),0)</f>
        <v>0</v>
      </c>
      <c r="AB103" s="73">
        <f>IFERROR(VLOOKUP($B103,'[2]NUM3.1'!$H$3:$U$102,12,FALSE),0)</f>
        <v>0</v>
      </c>
      <c r="AC103" s="73">
        <f>IFERROR(VLOOKUP($B103,'[2]NUM3.1'!$H$3:$U$102,13,FALSE),0)</f>
        <v>0</v>
      </c>
      <c r="AD103" s="12">
        <f t="shared" si="57"/>
        <v>0</v>
      </c>
    </row>
    <row r="104" spans="1:30" ht="15" thickBot="1" x14ac:dyDescent="0.25">
      <c r="A104" s="75" t="s">
        <v>133</v>
      </c>
      <c r="B104" s="137" t="s">
        <v>128</v>
      </c>
      <c r="C104" s="53"/>
      <c r="D104" s="53"/>
      <c r="E104" s="73">
        <f>IFERROR(VLOOKUP($B104,'[2]NUM3.1'!$H$3:$U$102,2,FALSE),0)</f>
        <v>0</v>
      </c>
      <c r="F104" s="73">
        <f>IFERROR(VLOOKUP($B104,'[2]NUM3.1'!$H$3:$U$102,3,FALSE),0)</f>
        <v>0</v>
      </c>
      <c r="G104" s="73">
        <f>IFERROR(VLOOKUP($B104,'[2]NUM3.1'!$H$3:$U$102,4,FALSE),0)</f>
        <v>0</v>
      </c>
      <c r="H104" s="73">
        <f>IFERROR(VLOOKUP($B104,'[2]NUM3.1'!$H$3:$U$102,5,FALSE),0)</f>
        <v>0</v>
      </c>
      <c r="I104" s="73">
        <f>IFERROR(VLOOKUP($B104,'[2]NUM3.1'!$H$3:$U$102,6,FALSE),0)</f>
        <v>0</v>
      </c>
      <c r="J104" s="73">
        <f>IFERROR(VLOOKUP($B104,'[2]NUM3.1'!$H$3:$U$102,7,FALSE),0)</f>
        <v>0</v>
      </c>
      <c r="K104" s="73">
        <f>IFERROR(VLOOKUP($B104,'[2]NUM3.1'!$H$3:$U$102,8,FALSE),0)</f>
        <v>0</v>
      </c>
      <c r="L104" s="73">
        <f>IFERROR(VLOOKUP($B104,'[2]NUM3.1'!$H$3:$U$102,9,FALSE),0)</f>
        <v>0</v>
      </c>
      <c r="M104" s="73">
        <f>IFERROR(VLOOKUP($B104,'[2]NUM3.1'!$H$3:$U$102,10,FALSE),0)</f>
        <v>0</v>
      </c>
      <c r="N104" s="73">
        <f>IFERROR(VLOOKUP($B104,'[2]NUM3.1'!$H$3:$U$102,11,FALSE),0)</f>
        <v>0</v>
      </c>
      <c r="O104" s="73">
        <f>IFERROR(VLOOKUP($B104,'[2]NUM3.1'!$H$3:$U$102,12,FALSE),0)</f>
        <v>0</v>
      </c>
      <c r="P104" s="73">
        <f>IFERROR(VLOOKUP($B104,'[2]NUM3.1'!$H$3:$U$102,13,FALSE),0)</f>
        <v>0</v>
      </c>
      <c r="Q104" s="12">
        <f t="shared" si="56"/>
        <v>0</v>
      </c>
      <c r="R104" s="73">
        <f>IFERROR(VLOOKUP($B104,'[2]DEN3.1'!$H$3:$U$102,2,FALSE),0)</f>
        <v>0</v>
      </c>
      <c r="S104" s="73">
        <f>IFERROR(VLOOKUP($B104,'[2]DEN3.1'!$H$3:$U$102,3,FALSE),0)</f>
        <v>0</v>
      </c>
      <c r="T104" s="73">
        <f>IFERROR(VLOOKUP($B104,'[2]DEN3.1'!$H$3:$U$102,4,FALSE),0)</f>
        <v>0</v>
      </c>
      <c r="U104" s="73">
        <f>IFERROR(VLOOKUP($B104,'[2]DEN3.1'!$H$3:$U$102,5,FALSE),0)</f>
        <v>0</v>
      </c>
      <c r="V104" s="73">
        <f>IFERROR(VLOOKUP($B104,'[2]DEN3.1'!$H$3:$U$102,6,FALSE),0)</f>
        <v>0</v>
      </c>
      <c r="W104" s="73">
        <f>IFERROR(VLOOKUP($B104,'[2]DEN3.1'!$H$3:$U$102,7,FALSE),0)</f>
        <v>0</v>
      </c>
      <c r="X104" s="73">
        <f>IFERROR(VLOOKUP($B104,'[2]DEN3.1'!$H$3:$U$102,8,FALSE),0)</f>
        <v>0</v>
      </c>
      <c r="Y104" s="73">
        <f>IFERROR(VLOOKUP($B104,'[2]DEN3.1'!$H$3:$U$102,9,FALSE),0)</f>
        <v>0</v>
      </c>
      <c r="Z104" s="73">
        <f>IFERROR(VLOOKUP($B104,'[2]DEN3.1'!$H$3:$U$102,10,FALSE),0)</f>
        <v>0</v>
      </c>
      <c r="AA104" s="73">
        <f>IFERROR(VLOOKUP($B104,'[2]NUM3.1'!$H$3:$U$102,11,FALSE),0)</f>
        <v>0</v>
      </c>
      <c r="AB104" s="73">
        <f>IFERROR(VLOOKUP($B104,'[2]NUM3.1'!$H$3:$U$102,12,FALSE),0)</f>
        <v>0</v>
      </c>
      <c r="AC104" s="73">
        <f>IFERROR(VLOOKUP($B104,'[2]NUM3.1'!$H$3:$U$102,13,FALSE),0)</f>
        <v>0</v>
      </c>
      <c r="AD104" s="12">
        <f t="shared" si="57"/>
        <v>0</v>
      </c>
    </row>
    <row r="105" spans="1:30" ht="15" thickBot="1" x14ac:dyDescent="0.25">
      <c r="A105" s="75" t="s">
        <v>133</v>
      </c>
      <c r="B105" s="137" t="s">
        <v>129</v>
      </c>
      <c r="C105" s="53"/>
      <c r="D105" s="53"/>
      <c r="E105" s="73">
        <f>IFERROR(VLOOKUP($B105,'[2]NUM3.1'!$H$3:$U$102,2,FALSE),0)</f>
        <v>0</v>
      </c>
      <c r="F105" s="73">
        <f>IFERROR(VLOOKUP($B105,'[2]NUM3.1'!$H$3:$U$102,3,FALSE),0)</f>
        <v>0</v>
      </c>
      <c r="G105" s="73">
        <f>IFERROR(VLOOKUP($B105,'[2]NUM3.1'!$H$3:$U$102,4,FALSE),0)</f>
        <v>0</v>
      </c>
      <c r="H105" s="73">
        <f>IFERROR(VLOOKUP($B105,'[2]NUM3.1'!$H$3:$U$102,5,FALSE),0)</f>
        <v>0</v>
      </c>
      <c r="I105" s="73">
        <f>IFERROR(VLOOKUP($B105,'[2]NUM3.1'!$H$3:$U$102,6,FALSE),0)</f>
        <v>0</v>
      </c>
      <c r="J105" s="73">
        <f>IFERROR(VLOOKUP($B105,'[2]NUM3.1'!$H$3:$U$102,7,FALSE),0)</f>
        <v>0</v>
      </c>
      <c r="K105" s="73">
        <f>IFERROR(VLOOKUP($B105,'[2]NUM3.1'!$H$3:$U$102,8,FALSE),0)</f>
        <v>0</v>
      </c>
      <c r="L105" s="73">
        <f>IFERROR(VLOOKUP($B105,'[2]NUM3.1'!$H$3:$U$102,9,FALSE),0)</f>
        <v>0</v>
      </c>
      <c r="M105" s="73">
        <f>IFERROR(VLOOKUP($B105,'[2]NUM3.1'!$H$3:$U$102,10,FALSE),0)</f>
        <v>0</v>
      </c>
      <c r="N105" s="73">
        <f>IFERROR(VLOOKUP($B105,'[2]NUM3.1'!$H$3:$U$102,11,FALSE),0)</f>
        <v>0</v>
      </c>
      <c r="O105" s="73">
        <f>IFERROR(VLOOKUP($B105,'[2]NUM3.1'!$H$3:$U$102,12,FALSE),0)</f>
        <v>0</v>
      </c>
      <c r="P105" s="73">
        <f>IFERROR(VLOOKUP($B105,'[2]NUM3.1'!$H$3:$U$102,13,FALSE),0)</f>
        <v>0</v>
      </c>
      <c r="Q105" s="12">
        <f t="shared" si="56"/>
        <v>0</v>
      </c>
      <c r="R105" s="73">
        <f>IFERROR(VLOOKUP($B105,'[2]DEN3.1'!$H$3:$U$102,2,FALSE),0)</f>
        <v>0</v>
      </c>
      <c r="S105" s="73">
        <f>IFERROR(VLOOKUP($B105,'[2]DEN3.1'!$H$3:$U$102,3,FALSE),0)</f>
        <v>0</v>
      </c>
      <c r="T105" s="73">
        <f>IFERROR(VLOOKUP($B105,'[2]DEN3.1'!$H$3:$U$102,4,FALSE),0)</f>
        <v>0</v>
      </c>
      <c r="U105" s="73">
        <f>IFERROR(VLOOKUP($B105,'[2]DEN3.1'!$H$3:$U$102,5,FALSE),0)</f>
        <v>0</v>
      </c>
      <c r="V105" s="73">
        <f>IFERROR(VLOOKUP($B105,'[2]DEN3.1'!$H$3:$U$102,6,FALSE),0)</f>
        <v>0</v>
      </c>
      <c r="W105" s="73">
        <f>IFERROR(VLOOKUP($B105,'[2]DEN3.1'!$H$3:$U$102,7,FALSE),0)</f>
        <v>0</v>
      </c>
      <c r="X105" s="73">
        <f>IFERROR(VLOOKUP($B105,'[2]DEN3.1'!$H$3:$U$102,8,FALSE),0)</f>
        <v>0</v>
      </c>
      <c r="Y105" s="73">
        <f>IFERROR(VLOOKUP($B105,'[2]DEN3.1'!$H$3:$U$102,9,FALSE),0)</f>
        <v>0</v>
      </c>
      <c r="Z105" s="73">
        <f>IFERROR(VLOOKUP($B105,'[2]DEN3.1'!$H$3:$U$102,10,FALSE),0)</f>
        <v>0</v>
      </c>
      <c r="AA105" s="73">
        <f>IFERROR(VLOOKUP($B105,'[2]NUM3.1'!$H$3:$U$102,11,FALSE),0)</f>
        <v>0</v>
      </c>
      <c r="AB105" s="73">
        <f>IFERROR(VLOOKUP($B105,'[2]NUM3.1'!$H$3:$U$102,12,FALSE),0)</f>
        <v>0</v>
      </c>
      <c r="AC105" s="73">
        <f>IFERROR(VLOOKUP($B105,'[2]NUM3.1'!$H$3:$U$102,13,FALSE),0)</f>
        <v>0</v>
      </c>
      <c r="AD105" s="12">
        <f t="shared" si="57"/>
        <v>0</v>
      </c>
    </row>
    <row r="106" spans="1:30" ht="15" thickBot="1" x14ac:dyDescent="0.25">
      <c r="A106" s="75" t="s">
        <v>133</v>
      </c>
      <c r="B106" s="137" t="s">
        <v>130</v>
      </c>
      <c r="C106" s="53"/>
      <c r="D106" s="53"/>
      <c r="E106" s="73">
        <f>IFERROR(VLOOKUP($B106,'[2]NUM3.1'!$H$3:$U$102,2,FALSE),0)</f>
        <v>0</v>
      </c>
      <c r="F106" s="73">
        <f>IFERROR(VLOOKUP($B106,'[2]NUM3.1'!$H$3:$U$102,3,FALSE),0)</f>
        <v>0</v>
      </c>
      <c r="G106" s="73">
        <f>IFERROR(VLOOKUP($B106,'[2]NUM3.1'!$H$3:$U$102,4,FALSE),0)</f>
        <v>0</v>
      </c>
      <c r="H106" s="73">
        <f>IFERROR(VLOOKUP($B106,'[2]NUM3.1'!$H$3:$U$102,5,FALSE),0)</f>
        <v>0</v>
      </c>
      <c r="I106" s="73">
        <f>IFERROR(VLOOKUP($B106,'[2]NUM3.1'!$H$3:$U$102,6,FALSE),0)</f>
        <v>1</v>
      </c>
      <c r="J106" s="73">
        <f>IFERROR(VLOOKUP($B106,'[2]NUM3.1'!$H$3:$U$102,7,FALSE),0)</f>
        <v>0</v>
      </c>
      <c r="K106" s="73">
        <f>IFERROR(VLOOKUP($B106,'[2]NUM3.1'!$H$3:$U$102,8,FALSE),0)</f>
        <v>0</v>
      </c>
      <c r="L106" s="73">
        <f>IFERROR(VLOOKUP($B106,'[2]NUM3.1'!$H$3:$U$102,9,FALSE),0)</f>
        <v>0</v>
      </c>
      <c r="M106" s="73">
        <f>IFERROR(VLOOKUP($B106,'[2]NUM3.1'!$H$3:$U$102,10,FALSE),0)</f>
        <v>0</v>
      </c>
      <c r="N106" s="73">
        <f>IFERROR(VLOOKUP($B106,'[2]NUM3.1'!$H$3:$U$102,11,FALSE),0)</f>
        <v>0</v>
      </c>
      <c r="O106" s="73">
        <f>IFERROR(VLOOKUP($B106,'[2]NUM3.1'!$H$3:$U$102,12,FALSE),0)</f>
        <v>0</v>
      </c>
      <c r="P106" s="73">
        <f>IFERROR(VLOOKUP($B106,'[2]NUM3.1'!$H$3:$U$102,13,FALSE),0)</f>
        <v>0</v>
      </c>
      <c r="Q106" s="12">
        <f t="shared" si="56"/>
        <v>1</v>
      </c>
      <c r="R106" s="73">
        <f>IFERROR(VLOOKUP($B106,'[2]DEN3.1'!$H$3:$U$102,2,FALSE),0)</f>
        <v>0</v>
      </c>
      <c r="S106" s="73">
        <f>IFERROR(VLOOKUP($B106,'[2]DEN3.1'!$H$3:$U$102,3,FALSE),0)</f>
        <v>0</v>
      </c>
      <c r="T106" s="73">
        <f>IFERROR(VLOOKUP($B106,'[2]DEN3.1'!$H$3:$U$102,4,FALSE),0)</f>
        <v>0</v>
      </c>
      <c r="U106" s="73">
        <f>IFERROR(VLOOKUP($B106,'[2]DEN3.1'!$H$3:$U$102,5,FALSE),0)</f>
        <v>0</v>
      </c>
      <c r="V106" s="73">
        <f>IFERROR(VLOOKUP($B106,'[2]DEN3.1'!$H$3:$U$102,6,FALSE),0)</f>
        <v>1</v>
      </c>
      <c r="W106" s="73">
        <f>IFERROR(VLOOKUP($B106,'[2]DEN3.1'!$H$3:$U$102,7,FALSE),0)</f>
        <v>0</v>
      </c>
      <c r="X106" s="73">
        <f>IFERROR(VLOOKUP($B106,'[2]DEN3.1'!$H$3:$U$102,8,FALSE),0)</f>
        <v>0</v>
      </c>
      <c r="Y106" s="73">
        <f>IFERROR(VLOOKUP($B106,'[2]DEN3.1'!$H$3:$U$102,9,FALSE),0)</f>
        <v>0</v>
      </c>
      <c r="Z106" s="73">
        <f>IFERROR(VLOOKUP($B106,'[2]DEN3.1'!$H$3:$U$102,10,FALSE),0)</f>
        <v>0</v>
      </c>
      <c r="AA106" s="73">
        <f>IFERROR(VLOOKUP($B106,'[2]NUM3.1'!$H$3:$U$102,11,FALSE),0)</f>
        <v>0</v>
      </c>
      <c r="AB106" s="73">
        <f>IFERROR(VLOOKUP($B106,'[2]NUM3.1'!$H$3:$U$102,12,FALSE),0)</f>
        <v>0</v>
      </c>
      <c r="AC106" s="73">
        <f>IFERROR(VLOOKUP($B106,'[2]NUM3.1'!$H$3:$U$102,13,FALSE),0)</f>
        <v>0</v>
      </c>
      <c r="AD106" s="12">
        <f t="shared" si="57"/>
        <v>1</v>
      </c>
    </row>
    <row r="107" spans="1:30" ht="15" thickBot="1" x14ac:dyDescent="0.25">
      <c r="A107" s="75" t="s">
        <v>133</v>
      </c>
      <c r="B107" s="137" t="s">
        <v>131</v>
      </c>
      <c r="C107" s="53"/>
      <c r="D107" s="53"/>
      <c r="E107" s="73">
        <f>IFERROR(VLOOKUP($B107,'[2]NUM3.1'!$H$3:$U$102,2,FALSE),0)</f>
        <v>0</v>
      </c>
      <c r="F107" s="73">
        <f>IFERROR(VLOOKUP($B107,'[2]NUM3.1'!$H$3:$U$102,3,FALSE),0)</f>
        <v>2</v>
      </c>
      <c r="G107" s="73">
        <f>IFERROR(VLOOKUP($B107,'[2]NUM3.1'!$H$3:$U$102,4,FALSE),0)</f>
        <v>3</v>
      </c>
      <c r="H107" s="73">
        <f>IFERROR(VLOOKUP($B107,'[2]NUM3.1'!$H$3:$U$102,5,FALSE),0)</f>
        <v>0</v>
      </c>
      <c r="I107" s="73">
        <f>IFERROR(VLOOKUP($B107,'[2]NUM3.1'!$H$3:$U$102,6,FALSE),0)</f>
        <v>0</v>
      </c>
      <c r="J107" s="73">
        <f>IFERROR(VLOOKUP($B107,'[2]NUM3.1'!$H$3:$U$102,7,FALSE),0)</f>
        <v>2</v>
      </c>
      <c r="K107" s="73">
        <f>IFERROR(VLOOKUP($B107,'[2]NUM3.1'!$H$3:$U$102,8,FALSE),0)</f>
        <v>1</v>
      </c>
      <c r="L107" s="73">
        <f>IFERROR(VLOOKUP($B107,'[2]NUM3.1'!$H$3:$U$102,9,FALSE),0)</f>
        <v>1</v>
      </c>
      <c r="M107" s="73">
        <f>IFERROR(VLOOKUP($B107,'[2]NUM3.1'!$H$3:$U$102,10,FALSE),0)</f>
        <v>0</v>
      </c>
      <c r="N107" s="73">
        <f>IFERROR(VLOOKUP($B107,'[2]NUM3.1'!$H$3:$U$102,11,FALSE),0)</f>
        <v>0</v>
      </c>
      <c r="O107" s="73">
        <f>IFERROR(VLOOKUP($B107,'[2]NUM3.1'!$H$3:$U$102,12,FALSE),0)</f>
        <v>1</v>
      </c>
      <c r="P107" s="73">
        <f>IFERROR(VLOOKUP($B107,'[2]NUM3.1'!$H$3:$U$102,13,FALSE),0)</f>
        <v>0</v>
      </c>
      <c r="Q107" s="12">
        <f t="shared" si="56"/>
        <v>10</v>
      </c>
      <c r="R107" s="73">
        <f>IFERROR(VLOOKUP($B107,'[2]DEN3.1'!$H$3:$U$102,2,FALSE),0)</f>
        <v>0</v>
      </c>
      <c r="S107" s="73">
        <f>IFERROR(VLOOKUP($B107,'[2]DEN3.1'!$H$3:$U$102,3,FALSE),0)</f>
        <v>2</v>
      </c>
      <c r="T107" s="73">
        <f>IFERROR(VLOOKUP($B107,'[2]DEN3.1'!$H$3:$U$102,4,FALSE),0)</f>
        <v>3</v>
      </c>
      <c r="U107" s="73">
        <f>IFERROR(VLOOKUP($B107,'[2]DEN3.1'!$H$3:$U$102,5,FALSE),0)</f>
        <v>0</v>
      </c>
      <c r="V107" s="73">
        <f>IFERROR(VLOOKUP($B107,'[2]DEN3.1'!$H$3:$U$102,6,FALSE),0)</f>
        <v>0</v>
      </c>
      <c r="W107" s="73">
        <f>IFERROR(VLOOKUP($B107,'[2]DEN3.1'!$H$3:$U$102,7,FALSE),0)</f>
        <v>2</v>
      </c>
      <c r="X107" s="73">
        <f>IFERROR(VLOOKUP($B107,'[2]DEN3.1'!$H$3:$U$102,8,FALSE),0)</f>
        <v>1</v>
      </c>
      <c r="Y107" s="73">
        <f>IFERROR(VLOOKUP($B107,'[2]DEN3.1'!$H$3:$U$102,9,FALSE),0)</f>
        <v>1</v>
      </c>
      <c r="Z107" s="73">
        <f>IFERROR(VLOOKUP($B107,'[2]DEN3.1'!$H$3:$U$102,10,FALSE),0)</f>
        <v>0</v>
      </c>
      <c r="AA107" s="73">
        <f>IFERROR(VLOOKUP($B107,'[2]NUM3.1'!$H$3:$U$102,11,FALSE),0)</f>
        <v>0</v>
      </c>
      <c r="AB107" s="73">
        <f>IFERROR(VLOOKUP($B107,'[2]NUM3.1'!$H$3:$U$102,12,FALSE),0)</f>
        <v>1</v>
      </c>
      <c r="AC107" s="73">
        <f>IFERROR(VLOOKUP($B107,'[2]NUM3.1'!$H$3:$U$102,13,FALSE),0)</f>
        <v>0</v>
      </c>
      <c r="AD107" s="12">
        <f t="shared" si="57"/>
        <v>10</v>
      </c>
    </row>
    <row r="108" spans="1:30" ht="15" thickBot="1" x14ac:dyDescent="0.25">
      <c r="A108" s="75" t="s">
        <v>133</v>
      </c>
      <c r="B108" s="137" t="s">
        <v>132</v>
      </c>
      <c r="C108" s="53"/>
      <c r="D108" s="53"/>
      <c r="E108" s="73">
        <f>IFERROR(VLOOKUP($B108,'[2]NUM3.1'!$H$3:$U$102,2,FALSE),0)</f>
        <v>0</v>
      </c>
      <c r="F108" s="73">
        <f>IFERROR(VLOOKUP($B108,'[2]NUM3.1'!$H$3:$U$102,3,FALSE),0)</f>
        <v>0</v>
      </c>
      <c r="G108" s="73">
        <f>IFERROR(VLOOKUP($B108,'[2]NUM3.1'!$H$3:$U$102,4,FALSE),0)</f>
        <v>0</v>
      </c>
      <c r="H108" s="73">
        <f>IFERROR(VLOOKUP($B108,'[2]NUM3.1'!$H$3:$U$102,5,FALSE),0)</f>
        <v>2</v>
      </c>
      <c r="I108" s="73">
        <f>IFERROR(VLOOKUP($B108,'[2]NUM3.1'!$H$3:$U$102,6,FALSE),0)</f>
        <v>0</v>
      </c>
      <c r="J108" s="73">
        <f>IFERROR(VLOOKUP($B108,'[2]NUM3.1'!$H$3:$U$102,7,FALSE),0)</f>
        <v>2</v>
      </c>
      <c r="K108" s="73">
        <f>IFERROR(VLOOKUP($B108,'[2]NUM3.1'!$H$3:$U$102,8,FALSE),0)</f>
        <v>1</v>
      </c>
      <c r="L108" s="73">
        <f>IFERROR(VLOOKUP($B108,'[2]NUM3.1'!$H$3:$U$102,9,FALSE),0)</f>
        <v>0</v>
      </c>
      <c r="M108" s="73">
        <f>IFERROR(VLOOKUP($B108,'[2]NUM3.1'!$H$3:$U$102,10,FALSE),0)</f>
        <v>0</v>
      </c>
      <c r="N108" s="73">
        <f>IFERROR(VLOOKUP($B108,'[2]NUM3.1'!$H$3:$U$102,11,FALSE),0)</f>
        <v>2</v>
      </c>
      <c r="O108" s="73">
        <f>IFERROR(VLOOKUP($B108,'[2]NUM3.1'!$H$3:$U$102,12,FALSE),0)</f>
        <v>0</v>
      </c>
      <c r="P108" s="73">
        <f>IFERROR(VLOOKUP($B108,'[2]NUM3.1'!$H$3:$U$102,13,FALSE),0)</f>
        <v>3</v>
      </c>
      <c r="Q108" s="12">
        <f t="shared" si="56"/>
        <v>10</v>
      </c>
      <c r="R108" s="73">
        <f>IFERROR(VLOOKUP($B108,'[2]DEN3.1'!$H$3:$U$102,2,FALSE),0)</f>
        <v>0</v>
      </c>
      <c r="S108" s="73">
        <f>IFERROR(VLOOKUP($B108,'[2]DEN3.1'!$H$3:$U$102,3,FALSE),0)</f>
        <v>0</v>
      </c>
      <c r="T108" s="73">
        <f>IFERROR(VLOOKUP($B108,'[2]DEN3.1'!$H$3:$U$102,4,FALSE),0)</f>
        <v>0</v>
      </c>
      <c r="U108" s="73">
        <f>IFERROR(VLOOKUP($B108,'[2]DEN3.1'!$H$3:$U$102,5,FALSE),0)</f>
        <v>2</v>
      </c>
      <c r="V108" s="73">
        <f>IFERROR(VLOOKUP($B108,'[2]DEN3.1'!$H$3:$U$102,6,FALSE),0)</f>
        <v>0</v>
      </c>
      <c r="W108" s="73">
        <f>IFERROR(VLOOKUP($B108,'[2]DEN3.1'!$H$3:$U$102,7,FALSE),0)</f>
        <v>2</v>
      </c>
      <c r="X108" s="73">
        <f>IFERROR(VLOOKUP($B108,'[2]DEN3.1'!$H$3:$U$102,8,FALSE),0)</f>
        <v>1</v>
      </c>
      <c r="Y108" s="73">
        <f>IFERROR(VLOOKUP($B108,'[2]DEN3.1'!$H$3:$U$102,9,FALSE),0)</f>
        <v>0</v>
      </c>
      <c r="Z108" s="73">
        <f>IFERROR(VLOOKUP($B108,'[2]DEN3.1'!$H$3:$U$102,10,FALSE),0)</f>
        <v>0</v>
      </c>
      <c r="AA108" s="73">
        <f>IFERROR(VLOOKUP($B108,'[2]NUM3.1'!$H$3:$U$102,11,FALSE),0)</f>
        <v>2</v>
      </c>
      <c r="AB108" s="73">
        <f>IFERROR(VLOOKUP($B108,'[2]NUM3.1'!$H$3:$U$102,12,FALSE),0)</f>
        <v>0</v>
      </c>
      <c r="AC108" s="73">
        <f>IFERROR(VLOOKUP($B108,'[2]NUM3.1'!$H$3:$U$102,13,FALSE),0)</f>
        <v>3</v>
      </c>
      <c r="AD108" s="12">
        <f t="shared" si="57"/>
        <v>10</v>
      </c>
    </row>
    <row r="109" spans="1:30" ht="15" thickBot="1" x14ac:dyDescent="0.25">
      <c r="A109" s="75" t="s">
        <v>133</v>
      </c>
      <c r="B109" s="137" t="s">
        <v>346</v>
      </c>
      <c r="C109" s="53"/>
      <c r="D109" s="53"/>
      <c r="E109" s="73">
        <f>IFERROR(VLOOKUP($B109,'[2]NUM3.1'!$H$3:$U$102,2,FALSE),0)</f>
        <v>0</v>
      </c>
      <c r="F109" s="73">
        <f>IFERROR(VLOOKUP($B109,'[2]NUM3.1'!$H$3:$U$102,3,FALSE),0)</f>
        <v>0</v>
      </c>
      <c r="G109" s="73">
        <f>IFERROR(VLOOKUP($B109,'[2]NUM3.1'!$H$3:$U$102,4,FALSE),0)</f>
        <v>0</v>
      </c>
      <c r="H109" s="73">
        <f>IFERROR(VLOOKUP($B109,'[2]NUM3.1'!$H$3:$U$102,5,FALSE),0)</f>
        <v>2</v>
      </c>
      <c r="I109" s="73">
        <f>IFERROR(VLOOKUP($B109,'[2]NUM3.1'!$H$3:$U$102,6,FALSE),0)</f>
        <v>0</v>
      </c>
      <c r="J109" s="73">
        <f>IFERROR(VLOOKUP($B109,'[2]NUM3.1'!$H$3:$U$102,7,FALSE),0)</f>
        <v>0</v>
      </c>
      <c r="K109" s="73">
        <f>IFERROR(VLOOKUP($B109,'[2]NUM3.1'!$H$3:$U$102,8,FALSE),0)</f>
        <v>1</v>
      </c>
      <c r="L109" s="73">
        <f>IFERROR(VLOOKUP($B109,'[2]NUM3.1'!$H$3:$U$102,9,FALSE),0)</f>
        <v>0</v>
      </c>
      <c r="M109" s="73">
        <f>IFERROR(VLOOKUP($B109,'[2]NUM3.1'!$H$3:$U$102,10,FALSE),0)</f>
        <v>0</v>
      </c>
      <c r="N109" s="73">
        <f>IFERROR(VLOOKUP($B109,'[2]NUM3.1'!$H$3:$U$102,11,FALSE),0)</f>
        <v>0</v>
      </c>
      <c r="O109" s="73">
        <f>IFERROR(VLOOKUP($B109,'[2]NUM3.1'!$H$3:$U$102,12,FALSE),0)</f>
        <v>2</v>
      </c>
      <c r="P109" s="73">
        <f>IFERROR(VLOOKUP($B109,'[2]NUM3.1'!$H$3:$U$102,13,FALSE),0)</f>
        <v>0</v>
      </c>
      <c r="Q109" s="12">
        <f t="shared" si="56"/>
        <v>5</v>
      </c>
      <c r="R109" s="73">
        <f>IFERROR(VLOOKUP($B109,'[2]DEN3.1'!$H$3:$U$102,2,FALSE),0)</f>
        <v>0</v>
      </c>
      <c r="S109" s="73">
        <f>IFERROR(VLOOKUP($B109,'[2]DEN3.1'!$H$3:$U$102,3,FALSE),0)</f>
        <v>0</v>
      </c>
      <c r="T109" s="73">
        <f>IFERROR(VLOOKUP($B109,'[2]DEN3.1'!$H$3:$U$102,4,FALSE),0)</f>
        <v>0</v>
      </c>
      <c r="U109" s="73">
        <f>IFERROR(VLOOKUP($B109,'[2]DEN3.1'!$H$3:$U$102,5,FALSE),0)</f>
        <v>2</v>
      </c>
      <c r="V109" s="73">
        <f>IFERROR(VLOOKUP($B109,'[2]DEN3.1'!$H$3:$U$102,6,FALSE),0)</f>
        <v>0</v>
      </c>
      <c r="W109" s="73">
        <f>IFERROR(VLOOKUP($B109,'[2]DEN3.1'!$H$3:$U$102,7,FALSE),0)</f>
        <v>0</v>
      </c>
      <c r="X109" s="73">
        <f>IFERROR(VLOOKUP($B109,'[2]DEN3.1'!$H$3:$U$102,8,FALSE),0)</f>
        <v>1</v>
      </c>
      <c r="Y109" s="73">
        <f>IFERROR(VLOOKUP($B109,'[2]DEN3.1'!$H$3:$U$102,9,FALSE),0)</f>
        <v>0</v>
      </c>
      <c r="Z109" s="73">
        <f>IFERROR(VLOOKUP($B109,'[2]DEN3.1'!$H$3:$U$102,10,FALSE),0)</f>
        <v>0</v>
      </c>
      <c r="AA109" s="73">
        <f>IFERROR(VLOOKUP($B109,'[2]NUM3.1'!$H$3:$U$102,11,FALSE),0)</f>
        <v>0</v>
      </c>
      <c r="AB109" s="73">
        <f>IFERROR(VLOOKUP($B109,'[2]NUM3.1'!$H$3:$U$102,12,FALSE),0)</f>
        <v>2</v>
      </c>
      <c r="AC109" s="73">
        <f>IFERROR(VLOOKUP($B109,'[2]NUM3.1'!$H$3:$U$102,13,FALSE),0)</f>
        <v>0</v>
      </c>
      <c r="AD109" s="12">
        <f t="shared" si="57"/>
        <v>5</v>
      </c>
    </row>
    <row r="110" spans="1:30" ht="15" thickBot="1" x14ac:dyDescent="0.25">
      <c r="A110" s="75" t="s">
        <v>133</v>
      </c>
      <c r="B110" s="137" t="s">
        <v>395</v>
      </c>
      <c r="C110" s="53"/>
      <c r="D110" s="53"/>
      <c r="E110" s="73">
        <f>IFERROR(VLOOKUP($B110,'[2]NUM3.1'!$H$3:$U$102,2,FALSE),0)</f>
        <v>0</v>
      </c>
      <c r="F110" s="73">
        <f>IFERROR(VLOOKUP($B110,'[2]NUM3.1'!$H$3:$U$102,3,FALSE),0)</f>
        <v>0</v>
      </c>
      <c r="G110" s="73">
        <f>IFERROR(VLOOKUP($B110,'[2]NUM3.1'!$H$3:$U$102,4,FALSE),0)</f>
        <v>0</v>
      </c>
      <c r="H110" s="73">
        <f>IFERROR(VLOOKUP($B110,'[2]NUM3.1'!$H$3:$U$102,5,FALSE),0)</f>
        <v>0</v>
      </c>
      <c r="I110" s="73">
        <f>IFERROR(VLOOKUP($B110,'[2]NUM3.1'!$H$3:$U$102,6,FALSE),0)</f>
        <v>0</v>
      </c>
      <c r="J110" s="73">
        <f>IFERROR(VLOOKUP($B110,'[2]NUM3.1'!$H$3:$U$102,7,FALSE),0)</f>
        <v>0</v>
      </c>
      <c r="K110" s="73">
        <f>IFERROR(VLOOKUP($B110,'[2]NUM3.1'!$H$3:$U$102,8,FALSE),0)</f>
        <v>0</v>
      </c>
      <c r="L110" s="73">
        <f>IFERROR(VLOOKUP($B110,'[2]NUM3.1'!$H$3:$U$102,9,FALSE),0)</f>
        <v>0</v>
      </c>
      <c r="M110" s="73">
        <f>IFERROR(VLOOKUP($B110,'[2]NUM3.1'!$H$3:$U$102,10,FALSE),0)</f>
        <v>0</v>
      </c>
      <c r="N110" s="73">
        <f>IFERROR(VLOOKUP($B110,'[2]NUM3.1'!$H$3:$U$102,11,FALSE),0)</f>
        <v>1</v>
      </c>
      <c r="O110" s="73">
        <f>IFERROR(VLOOKUP($B110,'[2]NUM3.1'!$H$3:$U$102,12,FALSE),0)</f>
        <v>0</v>
      </c>
      <c r="P110" s="73">
        <f>IFERROR(VLOOKUP($B110,'[2]NUM3.1'!$H$3:$U$102,13,FALSE),0)</f>
        <v>0</v>
      </c>
      <c r="Q110" s="12">
        <f t="shared" si="56"/>
        <v>1</v>
      </c>
      <c r="R110" s="73">
        <f>IFERROR(VLOOKUP($B110,'[2]DEN3.1'!$H$3:$U$102,2,FALSE),0)</f>
        <v>0</v>
      </c>
      <c r="S110" s="73">
        <f>IFERROR(VLOOKUP($B110,'[2]DEN3.1'!$H$3:$U$102,3,FALSE),0)</f>
        <v>0</v>
      </c>
      <c r="T110" s="73">
        <f>IFERROR(VLOOKUP($B110,'[2]DEN3.1'!$H$3:$U$102,4,FALSE),0)</f>
        <v>0</v>
      </c>
      <c r="U110" s="73">
        <f>IFERROR(VLOOKUP($B110,'[2]DEN3.1'!$H$3:$U$102,5,FALSE),0)</f>
        <v>0</v>
      </c>
      <c r="V110" s="73">
        <f>IFERROR(VLOOKUP($B110,'[2]DEN3.1'!$H$3:$U$102,6,FALSE),0)</f>
        <v>0</v>
      </c>
      <c r="W110" s="73">
        <f>IFERROR(VLOOKUP($B110,'[2]DEN3.1'!$H$3:$U$102,7,FALSE),0)</f>
        <v>0</v>
      </c>
      <c r="X110" s="73">
        <f>IFERROR(VLOOKUP($B110,'[2]DEN3.1'!$H$3:$U$102,8,FALSE),0)</f>
        <v>0</v>
      </c>
      <c r="Y110" s="73">
        <f>IFERROR(VLOOKUP($B110,'[2]DEN3.1'!$H$3:$U$102,9,FALSE),0)</f>
        <v>0</v>
      </c>
      <c r="Z110" s="73">
        <f>IFERROR(VLOOKUP($B110,'[2]DEN3.1'!$H$3:$U$102,10,FALSE),0)</f>
        <v>0</v>
      </c>
      <c r="AA110" s="73">
        <f>IFERROR(VLOOKUP($B110,'[2]NUM3.1'!$H$3:$U$102,11,FALSE),0)</f>
        <v>1</v>
      </c>
      <c r="AB110" s="73">
        <f>IFERROR(VLOOKUP($B110,'[2]NUM3.1'!$H$3:$U$102,12,FALSE),0)</f>
        <v>0</v>
      </c>
      <c r="AC110" s="73">
        <f>IFERROR(VLOOKUP($B110,'[2]NUM3.1'!$H$3:$U$102,13,FALSE),0)</f>
        <v>0</v>
      </c>
      <c r="AD110" s="12">
        <f t="shared" si="57"/>
        <v>1</v>
      </c>
    </row>
    <row r="111" spans="1:30" ht="22.5" customHeight="1" thickBot="1" x14ac:dyDescent="0.25">
      <c r="A111" s="307" t="s">
        <v>180</v>
      </c>
      <c r="B111" s="308"/>
      <c r="C111" s="222">
        <f>+D111/Metas!H13</f>
        <v>1.0198675496688741</v>
      </c>
      <c r="D111" s="14">
        <f>+Q111/AD111</f>
        <v>1</v>
      </c>
      <c r="E111" s="46">
        <f>SUM(E93:E110)</f>
        <v>19</v>
      </c>
      <c r="F111" s="46">
        <f t="shared" ref="F111:M111" si="58">SUM(F93:F110)</f>
        <v>24</v>
      </c>
      <c r="G111" s="46">
        <f t="shared" si="58"/>
        <v>16</v>
      </c>
      <c r="H111" s="46">
        <f t="shared" si="58"/>
        <v>13</v>
      </c>
      <c r="I111" s="46">
        <f t="shared" si="58"/>
        <v>20</v>
      </c>
      <c r="J111" s="46">
        <f t="shared" si="58"/>
        <v>18</v>
      </c>
      <c r="K111" s="46">
        <f t="shared" si="58"/>
        <v>21</v>
      </c>
      <c r="L111" s="46">
        <f t="shared" si="58"/>
        <v>20</v>
      </c>
      <c r="M111" s="46">
        <f t="shared" si="58"/>
        <v>12</v>
      </c>
      <c r="N111" s="46">
        <f t="shared" ref="N111:P111" si="59">SUM(N93:N110)</f>
        <v>28</v>
      </c>
      <c r="O111" s="46">
        <f t="shared" si="59"/>
        <v>23</v>
      </c>
      <c r="P111" s="46">
        <f t="shared" si="59"/>
        <v>18</v>
      </c>
      <c r="Q111" s="46">
        <f>SUM(Q93:Q110)</f>
        <v>232</v>
      </c>
      <c r="R111" s="46">
        <f t="shared" ref="R111:AD111" si="60">SUM(R93:R110)</f>
        <v>19</v>
      </c>
      <c r="S111" s="46">
        <f t="shared" si="60"/>
        <v>24</v>
      </c>
      <c r="T111" s="46">
        <f t="shared" si="60"/>
        <v>16</v>
      </c>
      <c r="U111" s="46">
        <f t="shared" si="60"/>
        <v>13</v>
      </c>
      <c r="V111" s="46">
        <f t="shared" si="60"/>
        <v>20</v>
      </c>
      <c r="W111" s="46">
        <f t="shared" si="60"/>
        <v>18</v>
      </c>
      <c r="X111" s="46">
        <f t="shared" si="60"/>
        <v>21</v>
      </c>
      <c r="Y111" s="46">
        <f t="shared" si="60"/>
        <v>20</v>
      </c>
      <c r="Z111" s="46">
        <f t="shared" si="60"/>
        <v>12</v>
      </c>
      <c r="AA111" s="46">
        <f t="shared" si="60"/>
        <v>28</v>
      </c>
      <c r="AB111" s="46">
        <f t="shared" ref="AB111:AC111" si="61">SUM(AB93:AB110)</f>
        <v>23</v>
      </c>
      <c r="AC111" s="46">
        <f t="shared" si="61"/>
        <v>18</v>
      </c>
      <c r="AD111" s="46">
        <f t="shared" si="60"/>
        <v>232</v>
      </c>
    </row>
    <row r="112" spans="1:30" ht="15" thickBot="1" x14ac:dyDescent="0.25">
      <c r="A112" s="75" t="s">
        <v>146</v>
      </c>
      <c r="B112" s="137" t="s">
        <v>134</v>
      </c>
      <c r="C112" s="53"/>
      <c r="D112" s="53"/>
      <c r="E112" s="73">
        <f>IFERROR(VLOOKUP($B112,'[2]NUM3.1'!$H$3:$U$102,2,FALSE),0)</f>
        <v>0</v>
      </c>
      <c r="F112" s="73">
        <f>IFERROR(VLOOKUP($B112,'[2]NUM3.1'!$H$3:$U$102,3,FALSE),0)</f>
        <v>0</v>
      </c>
      <c r="G112" s="73">
        <f>IFERROR(VLOOKUP($B112,'[2]NUM3.1'!$H$3:$U$102,4,FALSE),0)</f>
        <v>0</v>
      </c>
      <c r="H112" s="73">
        <f>IFERROR(VLOOKUP($B112,'[2]NUM3.1'!$H$3:$U$102,5,FALSE),0)</f>
        <v>0</v>
      </c>
      <c r="I112" s="73">
        <f>IFERROR(VLOOKUP($B112,'[2]NUM3.1'!$H$3:$U$102,6,FALSE),0)</f>
        <v>0</v>
      </c>
      <c r="J112" s="73">
        <f>IFERROR(VLOOKUP($B112,'[2]NUM3.1'!$H$3:$U$102,7,FALSE),0)</f>
        <v>0</v>
      </c>
      <c r="K112" s="73">
        <f>IFERROR(VLOOKUP($B112,'[2]NUM3.1'!$H$3:$U$102,8,FALSE),0)</f>
        <v>0</v>
      </c>
      <c r="L112" s="73">
        <f>IFERROR(VLOOKUP($B112,'[2]NUM3.1'!$H$3:$U$102,9,FALSE),0)</f>
        <v>0</v>
      </c>
      <c r="M112" s="73">
        <f>IFERROR(VLOOKUP($B112,'[2]NUM3.1'!$H$3:$U$102,10,FALSE),0)</f>
        <v>0</v>
      </c>
      <c r="N112" s="73">
        <f>IFERROR(VLOOKUP($B112,'[2]NUM3.1'!$H$3:$U$102,11,FALSE),0)</f>
        <v>0</v>
      </c>
      <c r="O112" s="73">
        <f>IFERROR(VLOOKUP($B112,'[2]NUM3.1'!$H$3:$U$102,12,FALSE),0)</f>
        <v>0</v>
      </c>
      <c r="P112" s="73">
        <f>IFERROR(VLOOKUP($B112,'[2]NUM3.1'!$H$3:$U$102,13,FALSE),0)</f>
        <v>0</v>
      </c>
      <c r="Q112" s="12">
        <f t="shared" ref="Q112:Q123" si="62">SUM(E112:P112)</f>
        <v>0</v>
      </c>
      <c r="R112" s="73">
        <f>IFERROR(VLOOKUP($B112,'[2]DEN3.1'!$H$3:$U$102,2,FALSE),0)</f>
        <v>0</v>
      </c>
      <c r="S112" s="73">
        <f>IFERROR(VLOOKUP($B112,'[2]DEN3.1'!$H$3:$U$102,3,FALSE),0)</f>
        <v>0</v>
      </c>
      <c r="T112" s="73">
        <f>IFERROR(VLOOKUP($B112,'[2]DEN3.1'!$H$3:$U$102,4,FALSE),0)</f>
        <v>0</v>
      </c>
      <c r="U112" s="73">
        <f>IFERROR(VLOOKUP($B112,'[2]DEN3.1'!$H$3:$U$102,5,FALSE),0)</f>
        <v>0</v>
      </c>
      <c r="V112" s="73">
        <f>IFERROR(VLOOKUP($B112,'[2]DEN3.1'!$H$3:$U$102,6,FALSE),0)</f>
        <v>0</v>
      </c>
      <c r="W112" s="73">
        <f>IFERROR(VLOOKUP($B112,'[2]DEN3.1'!$H$3:$U$102,7,FALSE),0)</f>
        <v>0</v>
      </c>
      <c r="X112" s="73">
        <f>IFERROR(VLOOKUP($B112,'[2]DEN3.1'!$H$3:$U$102,8,FALSE),0)</f>
        <v>0</v>
      </c>
      <c r="Y112" s="73">
        <f>IFERROR(VLOOKUP($B112,'[2]DEN3.1'!$H$3:$U$102,9,FALSE),0)</f>
        <v>0</v>
      </c>
      <c r="Z112" s="73">
        <f>IFERROR(VLOOKUP($B112,'[2]DEN3.1'!$H$3:$U$102,10,FALSE),0)</f>
        <v>0</v>
      </c>
      <c r="AA112" s="73">
        <f>IFERROR(VLOOKUP($B112,'[2]NUM3.1'!$H$3:$U$102,11,FALSE),0)</f>
        <v>0</v>
      </c>
      <c r="AB112" s="73">
        <f>IFERROR(VLOOKUP($B112,'[2]NUM3.1'!$H$3:$U$102,12,FALSE),0)</f>
        <v>0</v>
      </c>
      <c r="AC112" s="73">
        <f>IFERROR(VLOOKUP($B112,'[2]NUM3.1'!$H$3:$U$102,13,FALSE),0)</f>
        <v>0</v>
      </c>
      <c r="AD112" s="12">
        <f t="shared" ref="AD112:AD123" si="63">SUM(R112:AC112)</f>
        <v>0</v>
      </c>
    </row>
    <row r="113" spans="1:30" ht="15" thickBot="1" x14ac:dyDescent="0.25">
      <c r="A113" s="75" t="s">
        <v>146</v>
      </c>
      <c r="B113" s="137" t="s">
        <v>135</v>
      </c>
      <c r="C113" s="53"/>
      <c r="D113" s="53"/>
      <c r="E113" s="73">
        <f>IFERROR(VLOOKUP($B113,'[2]NUM3.1'!$H$3:$U$102,2,FALSE),0)</f>
        <v>0</v>
      </c>
      <c r="F113" s="73">
        <f>IFERROR(VLOOKUP($B113,'[2]NUM3.1'!$H$3:$U$102,3,FALSE),0)</f>
        <v>0</v>
      </c>
      <c r="G113" s="73">
        <f>IFERROR(VLOOKUP($B113,'[2]NUM3.1'!$H$3:$U$102,4,FALSE),0)</f>
        <v>0</v>
      </c>
      <c r="H113" s="73">
        <f>IFERROR(VLOOKUP($B113,'[2]NUM3.1'!$H$3:$U$102,5,FALSE),0)</f>
        <v>1</v>
      </c>
      <c r="I113" s="73">
        <f>IFERROR(VLOOKUP($B113,'[2]NUM3.1'!$H$3:$U$102,6,FALSE),0)</f>
        <v>0</v>
      </c>
      <c r="J113" s="73">
        <f>IFERROR(VLOOKUP($B113,'[2]NUM3.1'!$H$3:$U$102,7,FALSE),0)</f>
        <v>0</v>
      </c>
      <c r="K113" s="73">
        <f>IFERROR(VLOOKUP($B113,'[2]NUM3.1'!$H$3:$U$102,8,FALSE),0)</f>
        <v>0</v>
      </c>
      <c r="L113" s="73">
        <f>IFERROR(VLOOKUP($B113,'[2]NUM3.1'!$H$3:$U$102,9,FALSE),0)</f>
        <v>0</v>
      </c>
      <c r="M113" s="73">
        <f>IFERROR(VLOOKUP($B113,'[2]NUM3.1'!$H$3:$U$102,10,FALSE),0)</f>
        <v>0</v>
      </c>
      <c r="N113" s="73">
        <f>IFERROR(VLOOKUP($B113,'[2]NUM3.1'!$H$3:$U$102,11,FALSE),0)</f>
        <v>0</v>
      </c>
      <c r="O113" s="73">
        <f>IFERROR(VLOOKUP($B113,'[2]NUM3.1'!$H$3:$U$102,12,FALSE),0)</f>
        <v>0</v>
      </c>
      <c r="P113" s="73">
        <f>IFERROR(VLOOKUP($B113,'[2]NUM3.1'!$H$3:$U$102,13,FALSE),0)</f>
        <v>0</v>
      </c>
      <c r="Q113" s="12">
        <f t="shared" si="62"/>
        <v>1</v>
      </c>
      <c r="R113" s="73">
        <f>IFERROR(VLOOKUP($B113,'[2]DEN3.1'!$H$3:$U$102,2,FALSE),0)</f>
        <v>0</v>
      </c>
      <c r="S113" s="73">
        <f>IFERROR(VLOOKUP($B113,'[2]DEN3.1'!$H$3:$U$102,3,FALSE),0)</f>
        <v>0</v>
      </c>
      <c r="T113" s="73">
        <f>IFERROR(VLOOKUP($B113,'[2]DEN3.1'!$H$3:$U$102,4,FALSE),0)</f>
        <v>0</v>
      </c>
      <c r="U113" s="73">
        <f>IFERROR(VLOOKUP($B113,'[2]DEN3.1'!$H$3:$U$102,5,FALSE),0)</f>
        <v>1</v>
      </c>
      <c r="V113" s="73">
        <f>IFERROR(VLOOKUP($B113,'[2]DEN3.1'!$H$3:$U$102,6,FALSE),0)</f>
        <v>0</v>
      </c>
      <c r="W113" s="73">
        <f>IFERROR(VLOOKUP($B113,'[2]DEN3.1'!$H$3:$U$102,7,FALSE),0)</f>
        <v>0</v>
      </c>
      <c r="X113" s="73">
        <f>IFERROR(VLOOKUP($B113,'[2]DEN3.1'!$H$3:$U$102,8,FALSE),0)</f>
        <v>0</v>
      </c>
      <c r="Y113" s="73">
        <f>IFERROR(VLOOKUP($B113,'[2]DEN3.1'!$H$3:$U$102,9,FALSE),0)</f>
        <v>0</v>
      </c>
      <c r="Z113" s="73">
        <f>IFERROR(VLOOKUP($B113,'[2]DEN3.1'!$H$3:$U$102,10,FALSE),0)</f>
        <v>0</v>
      </c>
      <c r="AA113" s="73">
        <f>IFERROR(VLOOKUP($B113,'[2]NUM3.1'!$H$3:$U$102,11,FALSE),0)</f>
        <v>0</v>
      </c>
      <c r="AB113" s="73">
        <f>IFERROR(VLOOKUP($B113,'[2]NUM3.1'!$H$3:$U$102,12,FALSE),0)</f>
        <v>0</v>
      </c>
      <c r="AC113" s="73">
        <f>IFERROR(VLOOKUP($B113,'[2]NUM3.1'!$H$3:$U$102,13,FALSE),0)</f>
        <v>0</v>
      </c>
      <c r="AD113" s="12">
        <f t="shared" si="63"/>
        <v>1</v>
      </c>
    </row>
    <row r="114" spans="1:30" ht="15" thickBot="1" x14ac:dyDescent="0.25">
      <c r="A114" s="75" t="s">
        <v>146</v>
      </c>
      <c r="B114" s="137" t="s">
        <v>136</v>
      </c>
      <c r="C114" s="53"/>
      <c r="D114" s="53"/>
      <c r="E114" s="73">
        <f>IFERROR(VLOOKUP($B114,'[2]NUM3.1'!$H$3:$U$102,2,FALSE),0)</f>
        <v>0</v>
      </c>
      <c r="F114" s="73">
        <f>IFERROR(VLOOKUP($B114,'[2]NUM3.1'!$H$3:$U$102,3,FALSE),0)</f>
        <v>0</v>
      </c>
      <c r="G114" s="73">
        <f>IFERROR(VLOOKUP($B114,'[2]NUM3.1'!$H$3:$U$102,4,FALSE),0)</f>
        <v>0</v>
      </c>
      <c r="H114" s="73">
        <f>IFERROR(VLOOKUP($B114,'[2]NUM3.1'!$H$3:$U$102,5,FALSE),0)</f>
        <v>0</v>
      </c>
      <c r="I114" s="73">
        <f>IFERROR(VLOOKUP($B114,'[2]NUM3.1'!$H$3:$U$102,6,FALSE),0)</f>
        <v>0</v>
      </c>
      <c r="J114" s="73">
        <f>IFERROR(VLOOKUP($B114,'[2]NUM3.1'!$H$3:$U$102,7,FALSE),0)</f>
        <v>1</v>
      </c>
      <c r="K114" s="73">
        <f>IFERROR(VLOOKUP($B114,'[2]NUM3.1'!$H$3:$U$102,8,FALSE),0)</f>
        <v>0</v>
      </c>
      <c r="L114" s="73">
        <f>IFERROR(VLOOKUP($B114,'[2]NUM3.1'!$H$3:$U$102,9,FALSE),0)</f>
        <v>0</v>
      </c>
      <c r="M114" s="73">
        <f>IFERROR(VLOOKUP($B114,'[2]NUM3.1'!$H$3:$U$102,10,FALSE),0)</f>
        <v>0</v>
      </c>
      <c r="N114" s="73">
        <f>IFERROR(VLOOKUP($B114,'[2]NUM3.1'!$H$3:$U$102,11,FALSE),0)</f>
        <v>0</v>
      </c>
      <c r="O114" s="73">
        <f>IFERROR(VLOOKUP($B114,'[2]NUM3.1'!$H$3:$U$102,12,FALSE),0)</f>
        <v>0</v>
      </c>
      <c r="P114" s="73">
        <f>IFERROR(VLOOKUP($B114,'[2]NUM3.1'!$H$3:$U$102,13,FALSE),0)</f>
        <v>0</v>
      </c>
      <c r="Q114" s="12">
        <f t="shared" si="62"/>
        <v>1</v>
      </c>
      <c r="R114" s="73">
        <f>IFERROR(VLOOKUP($B114,'[2]DEN3.1'!$H$3:$U$102,2,FALSE),0)</f>
        <v>0</v>
      </c>
      <c r="S114" s="73">
        <f>IFERROR(VLOOKUP($B114,'[2]DEN3.1'!$H$3:$U$102,3,FALSE),0)</f>
        <v>0</v>
      </c>
      <c r="T114" s="73">
        <f>IFERROR(VLOOKUP($B114,'[2]DEN3.1'!$H$3:$U$102,4,FALSE),0)</f>
        <v>0</v>
      </c>
      <c r="U114" s="73">
        <f>IFERROR(VLOOKUP($B114,'[2]DEN3.1'!$H$3:$U$102,5,FALSE),0)</f>
        <v>0</v>
      </c>
      <c r="V114" s="73">
        <f>IFERROR(VLOOKUP($B114,'[2]DEN3.1'!$H$3:$U$102,6,FALSE),0)</f>
        <v>0</v>
      </c>
      <c r="W114" s="73">
        <f>IFERROR(VLOOKUP($B114,'[2]DEN3.1'!$H$3:$U$102,7,FALSE),0)</f>
        <v>1</v>
      </c>
      <c r="X114" s="73">
        <f>IFERROR(VLOOKUP($B114,'[2]DEN3.1'!$H$3:$U$102,8,FALSE),0)</f>
        <v>0</v>
      </c>
      <c r="Y114" s="73">
        <f>IFERROR(VLOOKUP($B114,'[2]DEN3.1'!$H$3:$U$102,9,FALSE),0)</f>
        <v>0</v>
      </c>
      <c r="Z114" s="73">
        <f>IFERROR(VLOOKUP($B114,'[2]DEN3.1'!$H$3:$U$102,10,FALSE),0)</f>
        <v>0</v>
      </c>
      <c r="AA114" s="73">
        <f>IFERROR(VLOOKUP($B114,'[2]NUM3.1'!$H$3:$U$102,11,FALSE),0)</f>
        <v>0</v>
      </c>
      <c r="AB114" s="73">
        <f>IFERROR(VLOOKUP($B114,'[2]NUM3.1'!$H$3:$U$102,12,FALSE),0)</f>
        <v>0</v>
      </c>
      <c r="AC114" s="73">
        <f>IFERROR(VLOOKUP($B114,'[2]NUM3.1'!$H$3:$U$102,13,FALSE),0)</f>
        <v>0</v>
      </c>
      <c r="AD114" s="12">
        <f t="shared" si="63"/>
        <v>1</v>
      </c>
    </row>
    <row r="115" spans="1:30" ht="15" thickBot="1" x14ac:dyDescent="0.25">
      <c r="A115" s="75" t="s">
        <v>146</v>
      </c>
      <c r="B115" s="137" t="s">
        <v>137</v>
      </c>
      <c r="C115" s="53"/>
      <c r="D115" s="53"/>
      <c r="E115" s="73">
        <f>IFERROR(VLOOKUP($B115,'[2]NUM3.1'!$H$3:$U$102,2,FALSE),0)</f>
        <v>0</v>
      </c>
      <c r="F115" s="73">
        <f>IFERROR(VLOOKUP($B115,'[2]NUM3.1'!$H$3:$U$102,3,FALSE),0)</f>
        <v>0</v>
      </c>
      <c r="G115" s="73">
        <f>IFERROR(VLOOKUP($B115,'[2]NUM3.1'!$H$3:$U$102,4,FALSE),0)</f>
        <v>0</v>
      </c>
      <c r="H115" s="73">
        <f>IFERROR(VLOOKUP($B115,'[2]NUM3.1'!$H$3:$U$102,5,FALSE),0)</f>
        <v>0</v>
      </c>
      <c r="I115" s="73">
        <f>IFERROR(VLOOKUP($B115,'[2]NUM3.1'!$H$3:$U$102,6,FALSE),0)</f>
        <v>0</v>
      </c>
      <c r="J115" s="73">
        <f>IFERROR(VLOOKUP($B115,'[2]NUM3.1'!$H$3:$U$102,7,FALSE),0)</f>
        <v>2</v>
      </c>
      <c r="K115" s="73">
        <f>IFERROR(VLOOKUP($B115,'[2]NUM3.1'!$H$3:$U$102,8,FALSE),0)</f>
        <v>0</v>
      </c>
      <c r="L115" s="73">
        <f>IFERROR(VLOOKUP($B115,'[2]NUM3.1'!$H$3:$U$102,9,FALSE),0)</f>
        <v>0</v>
      </c>
      <c r="M115" s="73">
        <f>IFERROR(VLOOKUP($B115,'[2]NUM3.1'!$H$3:$U$102,10,FALSE),0)</f>
        <v>0</v>
      </c>
      <c r="N115" s="73">
        <f>IFERROR(VLOOKUP($B115,'[2]NUM3.1'!$H$3:$U$102,11,FALSE),0)</f>
        <v>0</v>
      </c>
      <c r="O115" s="73">
        <f>IFERROR(VLOOKUP($B115,'[2]NUM3.1'!$H$3:$U$102,12,FALSE),0)</f>
        <v>0</v>
      </c>
      <c r="P115" s="73">
        <f>IFERROR(VLOOKUP($B115,'[2]NUM3.1'!$H$3:$U$102,13,FALSE),0)</f>
        <v>0</v>
      </c>
      <c r="Q115" s="12">
        <f t="shared" si="62"/>
        <v>2</v>
      </c>
      <c r="R115" s="73">
        <f>IFERROR(VLOOKUP($B115,'[2]DEN3.1'!$H$3:$U$102,2,FALSE),0)</f>
        <v>0</v>
      </c>
      <c r="S115" s="73">
        <f>IFERROR(VLOOKUP($B115,'[2]DEN3.1'!$H$3:$U$102,3,FALSE),0)</f>
        <v>0</v>
      </c>
      <c r="T115" s="73">
        <f>IFERROR(VLOOKUP($B115,'[2]DEN3.1'!$H$3:$U$102,4,FALSE),0)</f>
        <v>0</v>
      </c>
      <c r="U115" s="73">
        <f>IFERROR(VLOOKUP($B115,'[2]DEN3.1'!$H$3:$U$102,5,FALSE),0)</f>
        <v>0</v>
      </c>
      <c r="V115" s="73">
        <f>IFERROR(VLOOKUP($B115,'[2]DEN3.1'!$H$3:$U$102,6,FALSE),0)</f>
        <v>0</v>
      </c>
      <c r="W115" s="73">
        <f>IFERROR(VLOOKUP($B115,'[2]DEN3.1'!$H$3:$U$102,7,FALSE),0)</f>
        <v>2</v>
      </c>
      <c r="X115" s="73">
        <f>IFERROR(VLOOKUP($B115,'[2]DEN3.1'!$H$3:$U$102,8,FALSE),0)</f>
        <v>0</v>
      </c>
      <c r="Y115" s="73">
        <f>IFERROR(VLOOKUP($B115,'[2]DEN3.1'!$H$3:$U$102,9,FALSE),0)</f>
        <v>0</v>
      </c>
      <c r="Z115" s="73">
        <f>IFERROR(VLOOKUP($B115,'[2]DEN3.1'!$H$3:$U$102,10,FALSE),0)</f>
        <v>0</v>
      </c>
      <c r="AA115" s="73">
        <f>IFERROR(VLOOKUP($B115,'[2]NUM3.1'!$H$3:$U$102,11,FALSE),0)</f>
        <v>0</v>
      </c>
      <c r="AB115" s="73">
        <f>IFERROR(VLOOKUP($B115,'[2]NUM3.1'!$H$3:$U$102,12,FALSE),0)</f>
        <v>0</v>
      </c>
      <c r="AC115" s="73">
        <f>IFERROR(VLOOKUP($B115,'[2]NUM3.1'!$H$3:$U$102,13,FALSE),0)</f>
        <v>0</v>
      </c>
      <c r="AD115" s="12">
        <f t="shared" si="63"/>
        <v>2</v>
      </c>
    </row>
    <row r="116" spans="1:30" ht="15" thickBot="1" x14ac:dyDescent="0.25">
      <c r="A116" s="75" t="s">
        <v>146</v>
      </c>
      <c r="B116" s="137" t="s">
        <v>138</v>
      </c>
      <c r="C116" s="53"/>
      <c r="D116" s="53"/>
      <c r="E116" s="73">
        <f>IFERROR(VLOOKUP($B116,'[2]NUM3.1'!$H$3:$U$102,2,FALSE),0)</f>
        <v>0</v>
      </c>
      <c r="F116" s="73">
        <f>IFERROR(VLOOKUP($B116,'[2]NUM3.1'!$H$3:$U$102,3,FALSE),0)</f>
        <v>0</v>
      </c>
      <c r="G116" s="73">
        <f>IFERROR(VLOOKUP($B116,'[2]NUM3.1'!$H$3:$U$102,4,FALSE),0)</f>
        <v>0</v>
      </c>
      <c r="H116" s="73">
        <f>IFERROR(VLOOKUP($B116,'[2]NUM3.1'!$H$3:$U$102,5,FALSE),0)</f>
        <v>0</v>
      </c>
      <c r="I116" s="73">
        <f>IFERROR(VLOOKUP($B116,'[2]NUM3.1'!$H$3:$U$102,6,FALSE),0)</f>
        <v>0</v>
      </c>
      <c r="J116" s="73">
        <f>IFERROR(VLOOKUP($B116,'[2]NUM3.1'!$H$3:$U$102,7,FALSE),0)</f>
        <v>2</v>
      </c>
      <c r="K116" s="73">
        <f>IFERROR(VLOOKUP($B116,'[2]NUM3.1'!$H$3:$U$102,8,FALSE),0)</f>
        <v>3</v>
      </c>
      <c r="L116" s="73">
        <f>IFERROR(VLOOKUP($B116,'[2]NUM3.1'!$H$3:$U$102,9,FALSE),0)</f>
        <v>1</v>
      </c>
      <c r="M116" s="73">
        <f>IFERROR(VLOOKUP($B116,'[2]NUM3.1'!$H$3:$U$102,10,FALSE),0)</f>
        <v>0</v>
      </c>
      <c r="N116" s="73">
        <f>IFERROR(VLOOKUP($B116,'[2]NUM3.1'!$H$3:$U$102,11,FALSE),0)</f>
        <v>1</v>
      </c>
      <c r="O116" s="73">
        <f>IFERROR(VLOOKUP($B116,'[2]NUM3.1'!$H$3:$U$102,12,FALSE),0)</f>
        <v>1</v>
      </c>
      <c r="P116" s="73">
        <f>IFERROR(VLOOKUP($B116,'[2]NUM3.1'!$H$3:$U$102,13,FALSE),0)</f>
        <v>0</v>
      </c>
      <c r="Q116" s="12">
        <f t="shared" si="62"/>
        <v>8</v>
      </c>
      <c r="R116" s="73">
        <f>IFERROR(VLOOKUP($B116,'[2]DEN3.1'!$H$3:$U$102,2,FALSE),0)</f>
        <v>0</v>
      </c>
      <c r="S116" s="73">
        <f>IFERROR(VLOOKUP($B116,'[2]DEN3.1'!$H$3:$U$102,3,FALSE),0)</f>
        <v>0</v>
      </c>
      <c r="T116" s="73">
        <f>IFERROR(VLOOKUP($B116,'[2]DEN3.1'!$H$3:$U$102,4,FALSE),0)</f>
        <v>0</v>
      </c>
      <c r="U116" s="73">
        <f>IFERROR(VLOOKUP($B116,'[2]DEN3.1'!$H$3:$U$102,5,FALSE),0)</f>
        <v>0</v>
      </c>
      <c r="V116" s="73">
        <f>IFERROR(VLOOKUP($B116,'[2]DEN3.1'!$H$3:$U$102,6,FALSE),0)</f>
        <v>0</v>
      </c>
      <c r="W116" s="73">
        <f>IFERROR(VLOOKUP($B116,'[2]DEN3.1'!$H$3:$U$102,7,FALSE),0)</f>
        <v>2</v>
      </c>
      <c r="X116" s="73">
        <f>IFERROR(VLOOKUP($B116,'[2]DEN3.1'!$H$3:$U$102,8,FALSE),0)</f>
        <v>3</v>
      </c>
      <c r="Y116" s="73">
        <f>IFERROR(VLOOKUP($B116,'[2]DEN3.1'!$H$3:$U$102,9,FALSE),0)</f>
        <v>1</v>
      </c>
      <c r="Z116" s="73">
        <f>IFERROR(VLOOKUP($B116,'[2]DEN3.1'!$H$3:$U$102,10,FALSE),0)</f>
        <v>0</v>
      </c>
      <c r="AA116" s="73">
        <f>IFERROR(VLOOKUP($B116,'[2]NUM3.1'!$H$3:$U$102,11,FALSE),0)</f>
        <v>1</v>
      </c>
      <c r="AB116" s="73">
        <f>IFERROR(VLOOKUP($B116,'[2]NUM3.1'!$H$3:$U$102,12,FALSE),0)</f>
        <v>1</v>
      </c>
      <c r="AC116" s="73">
        <f>IFERROR(VLOOKUP($B116,'[2]NUM3.1'!$H$3:$U$102,13,FALSE),0)</f>
        <v>0</v>
      </c>
      <c r="AD116" s="12">
        <f t="shared" si="63"/>
        <v>8</v>
      </c>
    </row>
    <row r="117" spans="1:30" ht="15" thickBot="1" x14ac:dyDescent="0.25">
      <c r="A117" s="75" t="s">
        <v>146</v>
      </c>
      <c r="B117" s="137" t="s">
        <v>139</v>
      </c>
      <c r="C117" s="53"/>
      <c r="D117" s="53"/>
      <c r="E117" s="73">
        <f>IFERROR(VLOOKUP($B117,'[2]NUM3.1'!$H$3:$U$102,2,FALSE),0)</f>
        <v>0</v>
      </c>
      <c r="F117" s="73">
        <f>IFERROR(VLOOKUP($B117,'[2]NUM3.1'!$H$3:$U$102,3,FALSE),0)</f>
        <v>0</v>
      </c>
      <c r="G117" s="73">
        <f>IFERROR(VLOOKUP($B117,'[2]NUM3.1'!$H$3:$U$102,4,FALSE),0)</f>
        <v>0</v>
      </c>
      <c r="H117" s="73">
        <f>IFERROR(VLOOKUP($B117,'[2]NUM3.1'!$H$3:$U$102,5,FALSE),0)</f>
        <v>0</v>
      </c>
      <c r="I117" s="73">
        <f>IFERROR(VLOOKUP($B117,'[2]NUM3.1'!$H$3:$U$102,6,FALSE),0)</f>
        <v>0</v>
      </c>
      <c r="J117" s="73">
        <f>IFERROR(VLOOKUP($B117,'[2]NUM3.1'!$H$3:$U$102,7,FALSE),0)</f>
        <v>0</v>
      </c>
      <c r="K117" s="73">
        <f>IFERROR(VLOOKUP($B117,'[2]NUM3.1'!$H$3:$U$102,8,FALSE),0)</f>
        <v>0</v>
      </c>
      <c r="L117" s="73">
        <f>IFERROR(VLOOKUP($B117,'[2]NUM3.1'!$H$3:$U$102,9,FALSE),0)</f>
        <v>0</v>
      </c>
      <c r="M117" s="73">
        <f>IFERROR(VLOOKUP($B117,'[2]NUM3.1'!$H$3:$U$102,10,FALSE),0)</f>
        <v>0</v>
      </c>
      <c r="N117" s="73">
        <f>IFERROR(VLOOKUP($B117,'[2]NUM3.1'!$H$3:$U$102,11,FALSE),0)</f>
        <v>0</v>
      </c>
      <c r="O117" s="73">
        <f>IFERROR(VLOOKUP($B117,'[2]NUM3.1'!$H$3:$U$102,12,FALSE),0)</f>
        <v>0</v>
      </c>
      <c r="P117" s="73">
        <f>IFERROR(VLOOKUP($B117,'[2]NUM3.1'!$H$3:$U$102,13,FALSE),0)</f>
        <v>0</v>
      </c>
      <c r="Q117" s="12">
        <f t="shared" si="62"/>
        <v>0</v>
      </c>
      <c r="R117" s="73">
        <f>IFERROR(VLOOKUP($B117,'[2]DEN3.1'!$H$3:$U$102,2,FALSE),0)</f>
        <v>0</v>
      </c>
      <c r="S117" s="73">
        <f>IFERROR(VLOOKUP($B117,'[2]DEN3.1'!$H$3:$U$102,3,FALSE),0)</f>
        <v>0</v>
      </c>
      <c r="T117" s="73">
        <f>IFERROR(VLOOKUP($B117,'[2]DEN3.1'!$H$3:$U$102,4,FALSE),0)</f>
        <v>0</v>
      </c>
      <c r="U117" s="73">
        <f>IFERROR(VLOOKUP($B117,'[2]DEN3.1'!$H$3:$U$102,5,FALSE),0)</f>
        <v>0</v>
      </c>
      <c r="V117" s="73">
        <f>IFERROR(VLOOKUP($B117,'[2]DEN3.1'!$H$3:$U$102,6,FALSE),0)</f>
        <v>0</v>
      </c>
      <c r="W117" s="73">
        <f>IFERROR(VLOOKUP($B117,'[2]DEN3.1'!$H$3:$U$102,7,FALSE),0)</f>
        <v>0</v>
      </c>
      <c r="X117" s="73">
        <f>IFERROR(VLOOKUP($B117,'[2]DEN3.1'!$H$3:$U$102,8,FALSE),0)</f>
        <v>0</v>
      </c>
      <c r="Y117" s="73">
        <f>IFERROR(VLOOKUP($B117,'[2]DEN3.1'!$H$3:$U$102,9,FALSE),0)</f>
        <v>0</v>
      </c>
      <c r="Z117" s="73">
        <f>IFERROR(VLOOKUP($B117,'[2]DEN3.1'!$H$3:$U$102,10,FALSE),0)</f>
        <v>0</v>
      </c>
      <c r="AA117" s="73">
        <f>IFERROR(VLOOKUP($B117,'[2]NUM3.1'!$H$3:$U$102,11,FALSE),0)</f>
        <v>0</v>
      </c>
      <c r="AB117" s="73">
        <f>IFERROR(VLOOKUP($B117,'[2]NUM3.1'!$H$3:$U$102,12,FALSE),0)</f>
        <v>0</v>
      </c>
      <c r="AC117" s="73">
        <f>IFERROR(VLOOKUP($B117,'[2]NUM3.1'!$H$3:$U$102,13,FALSE),0)</f>
        <v>0</v>
      </c>
      <c r="AD117" s="12">
        <f t="shared" si="63"/>
        <v>0</v>
      </c>
    </row>
    <row r="118" spans="1:30" ht="15" thickBot="1" x14ac:dyDescent="0.25">
      <c r="A118" s="75" t="s">
        <v>146</v>
      </c>
      <c r="B118" s="137" t="s">
        <v>140</v>
      </c>
      <c r="C118" s="53"/>
      <c r="D118" s="53"/>
      <c r="E118" s="73">
        <f>IFERROR(VLOOKUP($B118,'[2]NUM3.1'!$H$3:$U$102,2,FALSE),0)</f>
        <v>0</v>
      </c>
      <c r="F118" s="73">
        <f>IFERROR(VLOOKUP($B118,'[2]NUM3.1'!$H$3:$U$102,3,FALSE),0)</f>
        <v>0</v>
      </c>
      <c r="G118" s="73">
        <f>IFERROR(VLOOKUP($B118,'[2]NUM3.1'!$H$3:$U$102,4,FALSE),0)</f>
        <v>0</v>
      </c>
      <c r="H118" s="73">
        <f>IFERROR(VLOOKUP($B118,'[2]NUM3.1'!$H$3:$U$102,5,FALSE),0)</f>
        <v>0</v>
      </c>
      <c r="I118" s="73">
        <f>IFERROR(VLOOKUP($B118,'[2]NUM3.1'!$H$3:$U$102,6,FALSE),0)</f>
        <v>0</v>
      </c>
      <c r="J118" s="73">
        <f>IFERROR(VLOOKUP($B118,'[2]NUM3.1'!$H$3:$U$102,7,FALSE),0)</f>
        <v>0</v>
      </c>
      <c r="K118" s="73">
        <f>IFERROR(VLOOKUP($B118,'[2]NUM3.1'!$H$3:$U$102,8,FALSE),0)</f>
        <v>2</v>
      </c>
      <c r="L118" s="73">
        <f>IFERROR(VLOOKUP($B118,'[2]NUM3.1'!$H$3:$U$102,9,FALSE),0)</f>
        <v>0</v>
      </c>
      <c r="M118" s="73">
        <f>IFERROR(VLOOKUP($B118,'[2]NUM3.1'!$H$3:$U$102,10,FALSE),0)</f>
        <v>0</v>
      </c>
      <c r="N118" s="73">
        <f>IFERROR(VLOOKUP($B118,'[2]NUM3.1'!$H$3:$U$102,11,FALSE),0)</f>
        <v>0</v>
      </c>
      <c r="O118" s="73">
        <f>IFERROR(VLOOKUP($B118,'[2]NUM3.1'!$H$3:$U$102,12,FALSE),0)</f>
        <v>0</v>
      </c>
      <c r="P118" s="73">
        <f>IFERROR(VLOOKUP($B118,'[2]NUM3.1'!$H$3:$U$102,13,FALSE),0)</f>
        <v>0</v>
      </c>
      <c r="Q118" s="12">
        <f t="shared" si="62"/>
        <v>2</v>
      </c>
      <c r="R118" s="73">
        <f>IFERROR(VLOOKUP($B118,'[2]DEN3.1'!$H$3:$U$102,2,FALSE),0)</f>
        <v>0</v>
      </c>
      <c r="S118" s="73">
        <f>IFERROR(VLOOKUP($B118,'[2]DEN3.1'!$H$3:$U$102,3,FALSE),0)</f>
        <v>0</v>
      </c>
      <c r="T118" s="73">
        <f>IFERROR(VLOOKUP($B118,'[2]DEN3.1'!$H$3:$U$102,4,FALSE),0)</f>
        <v>0</v>
      </c>
      <c r="U118" s="73">
        <f>IFERROR(VLOOKUP($B118,'[2]DEN3.1'!$H$3:$U$102,5,FALSE),0)</f>
        <v>0</v>
      </c>
      <c r="V118" s="73">
        <f>IFERROR(VLOOKUP($B118,'[2]DEN3.1'!$H$3:$U$102,6,FALSE),0)</f>
        <v>0</v>
      </c>
      <c r="W118" s="73">
        <f>IFERROR(VLOOKUP($B118,'[2]DEN3.1'!$H$3:$U$102,7,FALSE),0)</f>
        <v>0</v>
      </c>
      <c r="X118" s="73">
        <f>IFERROR(VLOOKUP($B118,'[2]DEN3.1'!$H$3:$U$102,8,FALSE),0)</f>
        <v>2</v>
      </c>
      <c r="Y118" s="73">
        <f>IFERROR(VLOOKUP($B118,'[2]DEN3.1'!$H$3:$U$102,9,FALSE),0)</f>
        <v>0</v>
      </c>
      <c r="Z118" s="73">
        <f>IFERROR(VLOOKUP($B118,'[2]DEN3.1'!$H$3:$U$102,10,FALSE),0)</f>
        <v>0</v>
      </c>
      <c r="AA118" s="73">
        <f>IFERROR(VLOOKUP($B118,'[2]NUM3.1'!$H$3:$U$102,11,FALSE),0)</f>
        <v>0</v>
      </c>
      <c r="AB118" s="73">
        <f>IFERROR(VLOOKUP($B118,'[2]NUM3.1'!$H$3:$U$102,12,FALSE),0)</f>
        <v>0</v>
      </c>
      <c r="AC118" s="73">
        <f>IFERROR(VLOOKUP($B118,'[2]NUM3.1'!$H$3:$U$102,13,FALSE),0)</f>
        <v>0</v>
      </c>
      <c r="AD118" s="12">
        <f t="shared" si="63"/>
        <v>2</v>
      </c>
    </row>
    <row r="119" spans="1:30" ht="15" thickBot="1" x14ac:dyDescent="0.25">
      <c r="A119" s="75" t="s">
        <v>146</v>
      </c>
      <c r="B119" s="137" t="s">
        <v>141</v>
      </c>
      <c r="C119" s="53"/>
      <c r="D119" s="53"/>
      <c r="E119" s="73">
        <f>IFERROR(VLOOKUP($B119,'[2]NUM3.1'!$H$3:$U$102,2,FALSE),0)</f>
        <v>0</v>
      </c>
      <c r="F119" s="73">
        <f>IFERROR(VLOOKUP($B119,'[2]NUM3.1'!$H$3:$U$102,3,FALSE),0)</f>
        <v>0</v>
      </c>
      <c r="G119" s="73">
        <f>IFERROR(VLOOKUP($B119,'[2]NUM3.1'!$H$3:$U$102,4,FALSE),0)</f>
        <v>1</v>
      </c>
      <c r="H119" s="73">
        <f>IFERROR(VLOOKUP($B119,'[2]NUM3.1'!$H$3:$U$102,5,FALSE),0)</f>
        <v>0</v>
      </c>
      <c r="I119" s="73">
        <f>IFERROR(VLOOKUP($B119,'[2]NUM3.1'!$H$3:$U$102,6,FALSE),0)</f>
        <v>0</v>
      </c>
      <c r="J119" s="73">
        <f>IFERROR(VLOOKUP($B119,'[2]NUM3.1'!$H$3:$U$102,7,FALSE),0)</f>
        <v>1</v>
      </c>
      <c r="K119" s="73">
        <f>IFERROR(VLOOKUP($B119,'[2]NUM3.1'!$H$3:$U$102,8,FALSE),0)</f>
        <v>0</v>
      </c>
      <c r="L119" s="73">
        <f>IFERROR(VLOOKUP($B119,'[2]NUM3.1'!$H$3:$U$102,9,FALSE),0)</f>
        <v>0</v>
      </c>
      <c r="M119" s="73">
        <f>IFERROR(VLOOKUP($B119,'[2]NUM3.1'!$H$3:$U$102,10,FALSE),0)</f>
        <v>0</v>
      </c>
      <c r="N119" s="73">
        <f>IFERROR(VLOOKUP($B119,'[2]NUM3.1'!$H$3:$U$102,11,FALSE),0)</f>
        <v>0</v>
      </c>
      <c r="O119" s="73">
        <f>IFERROR(VLOOKUP($B119,'[2]NUM3.1'!$H$3:$U$102,12,FALSE),0)</f>
        <v>0</v>
      </c>
      <c r="P119" s="73">
        <f>IFERROR(VLOOKUP($B119,'[2]NUM3.1'!$H$3:$U$102,13,FALSE),0)</f>
        <v>0</v>
      </c>
      <c r="Q119" s="12">
        <f t="shared" si="62"/>
        <v>2</v>
      </c>
      <c r="R119" s="73">
        <f>IFERROR(VLOOKUP($B119,'[2]DEN3.1'!$H$3:$U$102,2,FALSE),0)</f>
        <v>0</v>
      </c>
      <c r="S119" s="73">
        <f>IFERROR(VLOOKUP($B119,'[2]DEN3.1'!$H$3:$U$102,3,FALSE),0)</f>
        <v>0</v>
      </c>
      <c r="T119" s="73">
        <f>IFERROR(VLOOKUP($B119,'[2]DEN3.1'!$H$3:$U$102,4,FALSE),0)</f>
        <v>1</v>
      </c>
      <c r="U119" s="73">
        <f>IFERROR(VLOOKUP($B119,'[2]DEN3.1'!$H$3:$U$102,5,FALSE),0)</f>
        <v>0</v>
      </c>
      <c r="V119" s="73">
        <f>IFERROR(VLOOKUP($B119,'[2]DEN3.1'!$H$3:$U$102,6,FALSE),0)</f>
        <v>0</v>
      </c>
      <c r="W119" s="73">
        <f>IFERROR(VLOOKUP($B119,'[2]DEN3.1'!$H$3:$U$102,7,FALSE),0)</f>
        <v>1</v>
      </c>
      <c r="X119" s="73">
        <f>IFERROR(VLOOKUP($B119,'[2]DEN3.1'!$H$3:$U$102,8,FALSE),0)</f>
        <v>0</v>
      </c>
      <c r="Y119" s="73">
        <f>IFERROR(VLOOKUP($B119,'[2]DEN3.1'!$H$3:$U$102,9,FALSE),0)</f>
        <v>0</v>
      </c>
      <c r="Z119" s="73">
        <f>IFERROR(VLOOKUP($B119,'[2]DEN3.1'!$H$3:$U$102,10,FALSE),0)</f>
        <v>0</v>
      </c>
      <c r="AA119" s="73">
        <f>IFERROR(VLOOKUP($B119,'[2]NUM3.1'!$H$3:$U$102,11,FALSE),0)</f>
        <v>0</v>
      </c>
      <c r="AB119" s="73">
        <f>IFERROR(VLOOKUP($B119,'[2]NUM3.1'!$H$3:$U$102,12,FALSE),0)</f>
        <v>0</v>
      </c>
      <c r="AC119" s="73">
        <f>IFERROR(VLOOKUP($B119,'[2]NUM3.1'!$H$3:$U$102,13,FALSE),0)</f>
        <v>0</v>
      </c>
      <c r="AD119" s="12">
        <f t="shared" si="63"/>
        <v>2</v>
      </c>
    </row>
    <row r="120" spans="1:30" ht="15" thickBot="1" x14ac:dyDescent="0.25">
      <c r="A120" s="75" t="s">
        <v>146</v>
      </c>
      <c r="B120" s="137" t="s">
        <v>142</v>
      </c>
      <c r="C120" s="53"/>
      <c r="D120" s="53"/>
      <c r="E120" s="73">
        <f>IFERROR(VLOOKUP($B120,'[2]NUM3.1'!$H$3:$U$102,2,FALSE),0)</f>
        <v>0</v>
      </c>
      <c r="F120" s="73">
        <f>IFERROR(VLOOKUP($B120,'[2]NUM3.1'!$H$3:$U$102,3,FALSE),0)</f>
        <v>0</v>
      </c>
      <c r="G120" s="73">
        <f>IFERROR(VLOOKUP($B120,'[2]NUM3.1'!$H$3:$U$102,4,FALSE),0)</f>
        <v>0</v>
      </c>
      <c r="H120" s="73">
        <f>IFERROR(VLOOKUP($B120,'[2]NUM3.1'!$H$3:$U$102,5,FALSE),0)</f>
        <v>0</v>
      </c>
      <c r="I120" s="73">
        <f>IFERROR(VLOOKUP($B120,'[2]NUM3.1'!$H$3:$U$102,6,FALSE),0)</f>
        <v>0</v>
      </c>
      <c r="J120" s="73">
        <f>IFERROR(VLOOKUP($B120,'[2]NUM3.1'!$H$3:$U$102,7,FALSE),0)</f>
        <v>1</v>
      </c>
      <c r="K120" s="73">
        <f>IFERROR(VLOOKUP($B120,'[2]NUM3.1'!$H$3:$U$102,8,FALSE),0)</f>
        <v>1</v>
      </c>
      <c r="L120" s="73">
        <f>IFERROR(VLOOKUP($B120,'[2]NUM3.1'!$H$3:$U$102,9,FALSE),0)</f>
        <v>0</v>
      </c>
      <c r="M120" s="73">
        <f>IFERROR(VLOOKUP($B120,'[2]NUM3.1'!$H$3:$U$102,10,FALSE),0)</f>
        <v>0</v>
      </c>
      <c r="N120" s="73">
        <f>IFERROR(VLOOKUP($B120,'[2]NUM3.1'!$H$3:$U$102,11,FALSE),0)</f>
        <v>0</v>
      </c>
      <c r="O120" s="73">
        <f>IFERROR(VLOOKUP($B120,'[2]NUM3.1'!$H$3:$U$102,12,FALSE),0)</f>
        <v>0</v>
      </c>
      <c r="P120" s="73">
        <f>IFERROR(VLOOKUP($B120,'[2]NUM3.1'!$H$3:$U$102,13,FALSE),0)</f>
        <v>0</v>
      </c>
      <c r="Q120" s="12">
        <f t="shared" si="62"/>
        <v>2</v>
      </c>
      <c r="R120" s="73">
        <f>IFERROR(VLOOKUP($B120,'[2]DEN3.1'!$H$3:$U$102,2,FALSE),0)</f>
        <v>0</v>
      </c>
      <c r="S120" s="73">
        <f>IFERROR(VLOOKUP($B120,'[2]DEN3.1'!$H$3:$U$102,3,FALSE),0)</f>
        <v>0</v>
      </c>
      <c r="T120" s="73">
        <f>IFERROR(VLOOKUP($B120,'[2]DEN3.1'!$H$3:$U$102,4,FALSE),0)</f>
        <v>0</v>
      </c>
      <c r="U120" s="73">
        <f>IFERROR(VLOOKUP($B120,'[2]DEN3.1'!$H$3:$U$102,5,FALSE),0)</f>
        <v>0</v>
      </c>
      <c r="V120" s="73">
        <f>IFERROR(VLOOKUP($B120,'[2]DEN3.1'!$H$3:$U$102,6,FALSE),0)</f>
        <v>0</v>
      </c>
      <c r="W120" s="73">
        <f>IFERROR(VLOOKUP($B120,'[2]DEN3.1'!$H$3:$U$102,7,FALSE),0)</f>
        <v>1</v>
      </c>
      <c r="X120" s="73">
        <f>IFERROR(VLOOKUP($B120,'[2]DEN3.1'!$H$3:$U$102,8,FALSE),0)</f>
        <v>1</v>
      </c>
      <c r="Y120" s="73">
        <f>IFERROR(VLOOKUP($B120,'[2]DEN3.1'!$H$3:$U$102,9,FALSE),0)</f>
        <v>0</v>
      </c>
      <c r="Z120" s="73">
        <f>IFERROR(VLOOKUP($B120,'[2]DEN3.1'!$H$3:$U$102,10,FALSE),0)</f>
        <v>0</v>
      </c>
      <c r="AA120" s="73">
        <f>IFERROR(VLOOKUP($B120,'[2]NUM3.1'!$H$3:$U$102,11,FALSE),0)</f>
        <v>0</v>
      </c>
      <c r="AB120" s="73">
        <f>IFERROR(VLOOKUP($B120,'[2]NUM3.1'!$H$3:$U$102,12,FALSE),0)</f>
        <v>0</v>
      </c>
      <c r="AC120" s="73">
        <f>IFERROR(VLOOKUP($B120,'[2]NUM3.1'!$H$3:$U$102,13,FALSE),0)</f>
        <v>0</v>
      </c>
      <c r="AD120" s="12">
        <f t="shared" si="63"/>
        <v>2</v>
      </c>
    </row>
    <row r="121" spans="1:30" ht="15" thickBot="1" x14ac:dyDescent="0.25">
      <c r="A121" s="75" t="s">
        <v>146</v>
      </c>
      <c r="B121" s="137" t="s">
        <v>143</v>
      </c>
      <c r="C121" s="53"/>
      <c r="D121" s="53"/>
      <c r="E121" s="73">
        <f>IFERROR(VLOOKUP($B121,'[2]NUM3.1'!$H$3:$U$102,2,FALSE),0)</f>
        <v>0</v>
      </c>
      <c r="F121" s="73">
        <f>IFERROR(VLOOKUP($B121,'[2]NUM3.1'!$H$3:$U$102,3,FALSE),0)</f>
        <v>0</v>
      </c>
      <c r="G121" s="73">
        <f>IFERROR(VLOOKUP($B121,'[2]NUM3.1'!$H$3:$U$102,4,FALSE),0)</f>
        <v>0</v>
      </c>
      <c r="H121" s="73">
        <f>IFERROR(VLOOKUP($B121,'[2]NUM3.1'!$H$3:$U$102,5,FALSE),0)</f>
        <v>0</v>
      </c>
      <c r="I121" s="73">
        <f>IFERROR(VLOOKUP($B121,'[2]NUM3.1'!$H$3:$U$102,6,FALSE),0)</f>
        <v>0</v>
      </c>
      <c r="J121" s="73">
        <f>IFERROR(VLOOKUP($B121,'[2]NUM3.1'!$H$3:$U$102,7,FALSE),0)</f>
        <v>0</v>
      </c>
      <c r="K121" s="73">
        <f>IFERROR(VLOOKUP($B121,'[2]NUM3.1'!$H$3:$U$102,8,FALSE),0)</f>
        <v>0</v>
      </c>
      <c r="L121" s="73">
        <f>IFERROR(VLOOKUP($B121,'[2]NUM3.1'!$H$3:$U$102,9,FALSE),0)</f>
        <v>0</v>
      </c>
      <c r="M121" s="73">
        <f>IFERROR(VLOOKUP($B121,'[2]NUM3.1'!$H$3:$U$102,10,FALSE),0)</f>
        <v>0</v>
      </c>
      <c r="N121" s="73">
        <f>IFERROR(VLOOKUP($B121,'[2]NUM3.1'!$H$3:$U$102,11,FALSE),0)</f>
        <v>0</v>
      </c>
      <c r="O121" s="73">
        <f>IFERROR(VLOOKUP($B121,'[2]NUM3.1'!$H$3:$U$102,12,FALSE),0)</f>
        <v>0</v>
      </c>
      <c r="P121" s="73">
        <f>IFERROR(VLOOKUP($B121,'[2]NUM3.1'!$H$3:$U$102,13,FALSE),0)</f>
        <v>0</v>
      </c>
      <c r="Q121" s="12">
        <f t="shared" si="62"/>
        <v>0</v>
      </c>
      <c r="R121" s="73">
        <f>IFERROR(VLOOKUP($B121,'[2]DEN3.1'!$H$3:$U$102,2,FALSE),0)</f>
        <v>0</v>
      </c>
      <c r="S121" s="73">
        <f>IFERROR(VLOOKUP($B121,'[2]DEN3.1'!$H$3:$U$102,3,FALSE),0)</f>
        <v>0</v>
      </c>
      <c r="T121" s="73">
        <f>IFERROR(VLOOKUP($B121,'[2]DEN3.1'!$H$3:$U$102,4,FALSE),0)</f>
        <v>0</v>
      </c>
      <c r="U121" s="73">
        <f>IFERROR(VLOOKUP($B121,'[2]DEN3.1'!$H$3:$U$102,5,FALSE),0)</f>
        <v>0</v>
      </c>
      <c r="V121" s="73">
        <f>IFERROR(VLOOKUP($B121,'[2]DEN3.1'!$H$3:$U$102,6,FALSE),0)</f>
        <v>0</v>
      </c>
      <c r="W121" s="73">
        <f>IFERROR(VLOOKUP($B121,'[2]DEN3.1'!$H$3:$U$102,7,FALSE),0)</f>
        <v>0</v>
      </c>
      <c r="X121" s="73">
        <f>IFERROR(VLOOKUP($B121,'[2]DEN3.1'!$H$3:$U$102,8,FALSE),0)</f>
        <v>0</v>
      </c>
      <c r="Y121" s="73">
        <f>IFERROR(VLOOKUP($B121,'[2]DEN3.1'!$H$3:$U$102,9,FALSE),0)</f>
        <v>0</v>
      </c>
      <c r="Z121" s="73">
        <f>IFERROR(VLOOKUP($B121,'[2]DEN3.1'!$H$3:$U$102,10,FALSE),0)</f>
        <v>0</v>
      </c>
      <c r="AA121" s="73">
        <f>IFERROR(VLOOKUP($B121,'[2]NUM3.1'!$H$3:$U$102,11,FALSE),0)</f>
        <v>0</v>
      </c>
      <c r="AB121" s="73">
        <f>IFERROR(VLOOKUP($B121,'[2]NUM3.1'!$H$3:$U$102,12,FALSE),0)</f>
        <v>0</v>
      </c>
      <c r="AC121" s="73">
        <f>IFERROR(VLOOKUP($B121,'[2]NUM3.1'!$H$3:$U$102,13,FALSE),0)</f>
        <v>0</v>
      </c>
      <c r="AD121" s="12">
        <f t="shared" si="63"/>
        <v>0</v>
      </c>
    </row>
    <row r="122" spans="1:30" ht="15" thickBot="1" x14ac:dyDescent="0.25">
      <c r="A122" s="75" t="s">
        <v>146</v>
      </c>
      <c r="B122" s="137" t="s">
        <v>144</v>
      </c>
      <c r="C122" s="53"/>
      <c r="D122" s="53"/>
      <c r="E122" s="73">
        <f>IFERROR(VLOOKUP($B122,'[2]NUM3.1'!$H$3:$U$102,2,FALSE),0)</f>
        <v>0</v>
      </c>
      <c r="F122" s="73">
        <f>IFERROR(VLOOKUP($B122,'[2]NUM3.1'!$H$3:$U$102,3,FALSE),0)</f>
        <v>0</v>
      </c>
      <c r="G122" s="73">
        <f>IFERROR(VLOOKUP($B122,'[2]NUM3.1'!$H$3:$U$102,4,FALSE),0)</f>
        <v>0</v>
      </c>
      <c r="H122" s="73">
        <f>IFERROR(VLOOKUP($B122,'[2]NUM3.1'!$H$3:$U$102,5,FALSE),0)</f>
        <v>0</v>
      </c>
      <c r="I122" s="73">
        <f>IFERROR(VLOOKUP($B122,'[2]NUM3.1'!$H$3:$U$102,6,FALSE),0)</f>
        <v>0</v>
      </c>
      <c r="J122" s="73">
        <f>IFERROR(VLOOKUP($B122,'[2]NUM3.1'!$H$3:$U$102,7,FALSE),0)</f>
        <v>0</v>
      </c>
      <c r="K122" s="73">
        <f>IFERROR(VLOOKUP($B122,'[2]NUM3.1'!$H$3:$U$102,8,FALSE),0)</f>
        <v>1</v>
      </c>
      <c r="L122" s="73">
        <f>IFERROR(VLOOKUP($B122,'[2]NUM3.1'!$H$3:$U$102,9,FALSE),0)</f>
        <v>0</v>
      </c>
      <c r="M122" s="73">
        <f>IFERROR(VLOOKUP($B122,'[2]NUM3.1'!$H$3:$U$102,10,FALSE),0)</f>
        <v>0</v>
      </c>
      <c r="N122" s="73">
        <f>IFERROR(VLOOKUP($B122,'[2]NUM3.1'!$H$3:$U$102,11,FALSE),0)</f>
        <v>0</v>
      </c>
      <c r="O122" s="73">
        <f>IFERROR(VLOOKUP($B122,'[2]NUM3.1'!$H$3:$U$102,12,FALSE),0)</f>
        <v>2</v>
      </c>
      <c r="P122" s="73">
        <f>IFERROR(VLOOKUP($B122,'[2]NUM3.1'!$H$3:$U$102,13,FALSE),0)</f>
        <v>0</v>
      </c>
      <c r="Q122" s="12">
        <f t="shared" si="62"/>
        <v>3</v>
      </c>
      <c r="R122" s="73">
        <f>IFERROR(VLOOKUP($B122,'[2]DEN3.1'!$H$3:$U$102,2,FALSE),0)</f>
        <v>0</v>
      </c>
      <c r="S122" s="73">
        <f>IFERROR(VLOOKUP($B122,'[2]DEN3.1'!$H$3:$U$102,3,FALSE),0)</f>
        <v>0</v>
      </c>
      <c r="T122" s="73">
        <f>IFERROR(VLOOKUP($B122,'[2]DEN3.1'!$H$3:$U$102,4,FALSE),0)</f>
        <v>0</v>
      </c>
      <c r="U122" s="73">
        <f>IFERROR(VLOOKUP($B122,'[2]DEN3.1'!$H$3:$U$102,5,FALSE),0)</f>
        <v>0</v>
      </c>
      <c r="V122" s="73">
        <f>IFERROR(VLOOKUP($B122,'[2]DEN3.1'!$H$3:$U$102,6,FALSE),0)</f>
        <v>0</v>
      </c>
      <c r="W122" s="73">
        <f>IFERROR(VLOOKUP($B122,'[2]DEN3.1'!$H$3:$U$102,7,FALSE),0)</f>
        <v>0</v>
      </c>
      <c r="X122" s="73">
        <f>IFERROR(VLOOKUP($B122,'[2]DEN3.1'!$H$3:$U$102,8,FALSE),0)</f>
        <v>1</v>
      </c>
      <c r="Y122" s="73">
        <f>IFERROR(VLOOKUP($B122,'[2]DEN3.1'!$H$3:$U$102,9,FALSE),0)</f>
        <v>0</v>
      </c>
      <c r="Z122" s="73">
        <f>IFERROR(VLOOKUP($B122,'[2]DEN3.1'!$H$3:$U$102,10,FALSE),0)</f>
        <v>0</v>
      </c>
      <c r="AA122" s="73">
        <f>IFERROR(VLOOKUP($B122,'[2]NUM3.1'!$H$3:$U$102,11,FALSE),0)</f>
        <v>0</v>
      </c>
      <c r="AB122" s="73">
        <f>IFERROR(VLOOKUP($B122,'[2]NUM3.1'!$H$3:$U$102,12,FALSE),0)</f>
        <v>2</v>
      </c>
      <c r="AC122" s="73">
        <f>IFERROR(VLOOKUP($B122,'[2]NUM3.1'!$H$3:$U$102,13,FALSE),0)</f>
        <v>0</v>
      </c>
      <c r="AD122" s="12">
        <f t="shared" si="63"/>
        <v>3</v>
      </c>
    </row>
    <row r="123" spans="1:30" ht="15" thickBot="1" x14ac:dyDescent="0.25">
      <c r="A123" s="75" t="s">
        <v>146</v>
      </c>
      <c r="B123" s="137" t="s">
        <v>145</v>
      </c>
      <c r="C123" s="53"/>
      <c r="D123" s="53"/>
      <c r="E123" s="73">
        <f>IFERROR(VLOOKUP($B123,'[2]NUM3.1'!$H$3:$U$102,2,FALSE),0)</f>
        <v>0</v>
      </c>
      <c r="F123" s="73">
        <f>IFERROR(VLOOKUP($B123,'[2]NUM3.1'!$H$3:$U$102,3,FALSE),0)</f>
        <v>0</v>
      </c>
      <c r="G123" s="73">
        <f>IFERROR(VLOOKUP($B123,'[2]NUM3.1'!$H$3:$U$102,4,FALSE),0)</f>
        <v>1</v>
      </c>
      <c r="H123" s="73">
        <f>IFERROR(VLOOKUP($B123,'[2]NUM3.1'!$H$3:$U$102,5,FALSE),0)</f>
        <v>0</v>
      </c>
      <c r="I123" s="73">
        <f>IFERROR(VLOOKUP($B123,'[2]NUM3.1'!$H$3:$U$102,6,FALSE),0)</f>
        <v>0</v>
      </c>
      <c r="J123" s="73">
        <f>IFERROR(VLOOKUP($B123,'[2]NUM3.1'!$H$3:$U$102,7,FALSE),0)</f>
        <v>0</v>
      </c>
      <c r="K123" s="73">
        <f>IFERROR(VLOOKUP($B123,'[2]NUM3.1'!$H$3:$U$102,8,FALSE),0)</f>
        <v>0</v>
      </c>
      <c r="L123" s="73">
        <f>IFERROR(VLOOKUP($B123,'[2]NUM3.1'!$H$3:$U$102,9,FALSE),0)</f>
        <v>0</v>
      </c>
      <c r="M123" s="73">
        <f>IFERROR(VLOOKUP($B123,'[2]NUM3.1'!$H$3:$U$102,10,FALSE),0)</f>
        <v>0</v>
      </c>
      <c r="N123" s="73">
        <f>IFERROR(VLOOKUP($B123,'[2]NUM3.1'!$H$3:$U$102,11,FALSE),0)</f>
        <v>1</v>
      </c>
      <c r="O123" s="73">
        <f>IFERROR(VLOOKUP($B123,'[2]NUM3.1'!$H$3:$U$102,12,FALSE),0)</f>
        <v>0</v>
      </c>
      <c r="P123" s="73">
        <f>IFERROR(VLOOKUP($B123,'[2]NUM3.1'!$H$3:$U$102,13,FALSE),0)</f>
        <v>0</v>
      </c>
      <c r="Q123" s="12">
        <f t="shared" si="62"/>
        <v>2</v>
      </c>
      <c r="R123" s="73">
        <f>IFERROR(VLOOKUP($B123,'[2]DEN3.1'!$H$3:$U$102,2,FALSE),0)</f>
        <v>0</v>
      </c>
      <c r="S123" s="73">
        <f>IFERROR(VLOOKUP($B123,'[2]DEN3.1'!$H$3:$U$102,3,FALSE),0)</f>
        <v>0</v>
      </c>
      <c r="T123" s="73">
        <f>IFERROR(VLOOKUP($B123,'[2]DEN3.1'!$H$3:$U$102,4,FALSE),0)</f>
        <v>1</v>
      </c>
      <c r="U123" s="73">
        <f>IFERROR(VLOOKUP($B123,'[2]DEN3.1'!$H$3:$U$102,5,FALSE),0)</f>
        <v>0</v>
      </c>
      <c r="V123" s="73">
        <f>IFERROR(VLOOKUP($B123,'[2]DEN3.1'!$H$3:$U$102,6,FALSE),0)</f>
        <v>0</v>
      </c>
      <c r="W123" s="73">
        <f>IFERROR(VLOOKUP($B123,'[2]DEN3.1'!$H$3:$U$102,7,FALSE),0)</f>
        <v>0</v>
      </c>
      <c r="X123" s="73">
        <f>IFERROR(VLOOKUP($B123,'[2]DEN3.1'!$H$3:$U$102,8,FALSE),0)</f>
        <v>0</v>
      </c>
      <c r="Y123" s="73">
        <f>IFERROR(VLOOKUP($B123,'[2]DEN3.1'!$H$3:$U$102,9,FALSE),0)</f>
        <v>0</v>
      </c>
      <c r="Z123" s="73">
        <f>IFERROR(VLOOKUP($B123,'[2]DEN3.1'!$H$3:$U$102,10,FALSE),0)</f>
        <v>0</v>
      </c>
      <c r="AA123" s="73">
        <f>IFERROR(VLOOKUP($B123,'[2]NUM3.1'!$H$3:$U$102,11,FALSE),0)</f>
        <v>1</v>
      </c>
      <c r="AB123" s="73">
        <f>IFERROR(VLOOKUP($B123,'[2]NUM3.1'!$H$3:$U$102,12,FALSE),0)</f>
        <v>0</v>
      </c>
      <c r="AC123" s="73">
        <f>IFERROR(VLOOKUP($B123,'[2]NUM3.1'!$H$3:$U$102,13,FALSE),0)</f>
        <v>0</v>
      </c>
      <c r="AD123" s="12">
        <f t="shared" si="63"/>
        <v>2</v>
      </c>
    </row>
    <row r="124" spans="1:30" ht="15" thickBot="1" x14ac:dyDescent="0.25">
      <c r="A124" s="307" t="s">
        <v>181</v>
      </c>
      <c r="B124" s="308"/>
      <c r="C124" s="222">
        <f>+D124/Metas!H7</f>
        <v>1.0160427807486632</v>
      </c>
      <c r="D124" s="14">
        <f>+Q124/AD124</f>
        <v>1</v>
      </c>
      <c r="E124" s="46">
        <f>SUM(E112:E123)</f>
        <v>0</v>
      </c>
      <c r="F124" s="46">
        <f t="shared" ref="F124:M124" si="64">SUM(F112:F123)</f>
        <v>0</v>
      </c>
      <c r="G124" s="46">
        <f t="shared" si="64"/>
        <v>2</v>
      </c>
      <c r="H124" s="46">
        <f t="shared" si="64"/>
        <v>1</v>
      </c>
      <c r="I124" s="46">
        <f t="shared" ref="I124:J124" si="65">SUM(I112:I123)</f>
        <v>0</v>
      </c>
      <c r="J124" s="46">
        <f t="shared" si="65"/>
        <v>7</v>
      </c>
      <c r="K124" s="46">
        <f t="shared" ref="K124:L124" si="66">SUM(K112:K123)</f>
        <v>7</v>
      </c>
      <c r="L124" s="46">
        <f t="shared" si="66"/>
        <v>1</v>
      </c>
      <c r="M124" s="46">
        <f t="shared" si="64"/>
        <v>0</v>
      </c>
      <c r="N124" s="46">
        <f t="shared" ref="N124:P124" si="67">SUM(N112:N123)</f>
        <v>2</v>
      </c>
      <c r="O124" s="46">
        <f t="shared" si="67"/>
        <v>3</v>
      </c>
      <c r="P124" s="46">
        <f t="shared" si="67"/>
        <v>0</v>
      </c>
      <c r="Q124" s="9">
        <f>SUM(Q112:Q123)</f>
        <v>23</v>
      </c>
      <c r="R124" s="46">
        <f t="shared" ref="R124:U124" si="68">SUM(R112:R123)</f>
        <v>0</v>
      </c>
      <c r="S124" s="46">
        <f t="shared" si="68"/>
        <v>0</v>
      </c>
      <c r="T124" s="46">
        <f t="shared" si="68"/>
        <v>2</v>
      </c>
      <c r="U124" s="46">
        <f t="shared" si="68"/>
        <v>1</v>
      </c>
      <c r="V124" s="46">
        <f t="shared" ref="V124:W124" si="69">SUM(V112:V123)</f>
        <v>0</v>
      </c>
      <c r="W124" s="46">
        <f t="shared" si="69"/>
        <v>7</v>
      </c>
      <c r="X124" s="46">
        <f t="shared" ref="X124:Y124" si="70">SUM(X112:X123)</f>
        <v>7</v>
      </c>
      <c r="Y124" s="46">
        <f t="shared" si="70"/>
        <v>1</v>
      </c>
      <c r="Z124" s="46">
        <f t="shared" ref="Z124:AA124" si="71">SUM(Z112:Z123)</f>
        <v>0</v>
      </c>
      <c r="AA124" s="46">
        <f t="shared" si="71"/>
        <v>2</v>
      </c>
      <c r="AB124" s="46">
        <f t="shared" ref="AB124:AC124" si="72">SUM(AB112:AB123)</f>
        <v>3</v>
      </c>
      <c r="AC124" s="46">
        <f t="shared" si="72"/>
        <v>0</v>
      </c>
      <c r="AD124" s="9">
        <f>SUM(AD112:AD123)</f>
        <v>23</v>
      </c>
    </row>
    <row r="125" spans="1:30" ht="15" thickBot="1" x14ac:dyDescent="0.25">
      <c r="A125" s="75" t="s">
        <v>160</v>
      </c>
      <c r="B125" s="137" t="s">
        <v>147</v>
      </c>
      <c r="C125" s="53"/>
      <c r="D125" s="53"/>
      <c r="E125" s="73">
        <f>IFERROR(VLOOKUP($B125,'[2]NUM3.1'!$H$3:$U$102,2,FALSE),0)</f>
        <v>1</v>
      </c>
      <c r="F125" s="73">
        <f>IFERROR(VLOOKUP($B125,'[2]NUM3.1'!$H$3:$U$102,3,FALSE),0)</f>
        <v>0</v>
      </c>
      <c r="G125" s="73">
        <f>IFERROR(VLOOKUP($B125,'[2]NUM3.1'!$H$3:$U$102,4,FALSE),0)</f>
        <v>1</v>
      </c>
      <c r="H125" s="73">
        <f>IFERROR(VLOOKUP($B125,'[2]NUM3.1'!$H$3:$U$102,5,FALSE),0)</f>
        <v>0</v>
      </c>
      <c r="I125" s="73">
        <f>IFERROR(VLOOKUP($B125,'[2]NUM3.1'!$H$3:$U$102,6,FALSE),0)</f>
        <v>1</v>
      </c>
      <c r="J125" s="73">
        <f>IFERROR(VLOOKUP($B125,'[2]NUM3.1'!$H$3:$U$102,7,FALSE),0)</f>
        <v>0</v>
      </c>
      <c r="K125" s="73">
        <f>IFERROR(VLOOKUP($B125,'[2]NUM3.1'!$H$3:$U$102,8,FALSE),0)</f>
        <v>1</v>
      </c>
      <c r="L125" s="73">
        <f>IFERROR(VLOOKUP($B125,'[2]NUM3.1'!$H$3:$U$102,9,FALSE),0)</f>
        <v>1</v>
      </c>
      <c r="M125" s="73">
        <f>IFERROR(VLOOKUP($B125,'[2]NUM3.1'!$H$3:$U$102,10,FALSE),0)</f>
        <v>2</v>
      </c>
      <c r="N125" s="73">
        <f>IFERROR(VLOOKUP($B125,'[2]NUM3.1'!$H$3:$U$102,11,FALSE),0)</f>
        <v>1</v>
      </c>
      <c r="O125" s="73">
        <f>IFERROR(VLOOKUP($B125,'[2]NUM3.1'!$H$3:$U$102,12,FALSE),0)</f>
        <v>2</v>
      </c>
      <c r="P125" s="73">
        <f>IFERROR(VLOOKUP($B125,'[2]NUM3.1'!$H$3:$U$102,13,FALSE),0)</f>
        <v>1</v>
      </c>
      <c r="Q125" s="12">
        <f t="shared" ref="Q125:Q137" si="73">SUM(E125:P125)</f>
        <v>11</v>
      </c>
      <c r="R125" s="73">
        <f>IFERROR(VLOOKUP($B125,'[2]DEN3.1'!$H$3:$U$102,2,FALSE),0)</f>
        <v>1</v>
      </c>
      <c r="S125" s="73">
        <f>IFERROR(VLOOKUP($B125,'[2]DEN3.1'!$H$3:$U$102,3,FALSE),0)</f>
        <v>0</v>
      </c>
      <c r="T125" s="73">
        <f>IFERROR(VLOOKUP($B125,'[2]DEN3.1'!$H$3:$U$102,4,FALSE),0)</f>
        <v>1</v>
      </c>
      <c r="U125" s="73">
        <f>IFERROR(VLOOKUP($B125,'[2]DEN3.1'!$H$3:$U$102,5,FALSE),0)</f>
        <v>0</v>
      </c>
      <c r="V125" s="73">
        <f>IFERROR(VLOOKUP($B125,'[2]DEN3.1'!$H$3:$U$102,6,FALSE),0)</f>
        <v>1</v>
      </c>
      <c r="W125" s="73">
        <f>IFERROR(VLOOKUP($B125,'[2]DEN3.1'!$H$3:$U$102,7,FALSE),0)</f>
        <v>0</v>
      </c>
      <c r="X125" s="73">
        <f>IFERROR(VLOOKUP($B125,'[2]DEN3.1'!$H$3:$U$102,8,FALSE),0)</f>
        <v>1</v>
      </c>
      <c r="Y125" s="73">
        <f>IFERROR(VLOOKUP($B125,'[2]DEN3.1'!$H$3:$U$102,9,FALSE),0)</f>
        <v>1</v>
      </c>
      <c r="Z125" s="73">
        <f>IFERROR(VLOOKUP($B125,'[2]DEN3.1'!$H$3:$U$102,10,FALSE),0)</f>
        <v>2</v>
      </c>
      <c r="AA125" s="73">
        <f>IFERROR(VLOOKUP($B125,'[2]NUM3.1'!$H$3:$U$102,11,FALSE),0)</f>
        <v>1</v>
      </c>
      <c r="AB125" s="73">
        <f>IFERROR(VLOOKUP($B125,'[2]NUM3.1'!$H$3:$U$102,12,FALSE),0)</f>
        <v>2</v>
      </c>
      <c r="AC125" s="73">
        <f>IFERROR(VLOOKUP($B125,'[2]NUM3.1'!$H$3:$U$102,13,FALSE),0)</f>
        <v>1</v>
      </c>
      <c r="AD125" s="12">
        <f t="shared" ref="AD125:AD137" si="74">SUM(R125:AC125)</f>
        <v>11</v>
      </c>
    </row>
    <row r="126" spans="1:30" ht="15" thickBot="1" x14ac:dyDescent="0.25">
      <c r="A126" s="75" t="s">
        <v>160</v>
      </c>
      <c r="B126" s="137" t="s">
        <v>148</v>
      </c>
      <c r="C126" s="53"/>
      <c r="D126" s="53"/>
      <c r="E126" s="73">
        <f>IFERROR(VLOOKUP($B126,'[2]NUM3.1'!$H$3:$U$102,2,FALSE),0)</f>
        <v>2</v>
      </c>
      <c r="F126" s="73">
        <f>IFERROR(VLOOKUP($B126,'[2]NUM3.1'!$H$3:$U$102,3,FALSE),0)</f>
        <v>0</v>
      </c>
      <c r="G126" s="73">
        <f>IFERROR(VLOOKUP($B126,'[2]NUM3.1'!$H$3:$U$102,4,FALSE),0)</f>
        <v>0</v>
      </c>
      <c r="H126" s="73">
        <f>IFERROR(VLOOKUP($B126,'[2]NUM3.1'!$H$3:$U$102,5,FALSE),0)</f>
        <v>0</v>
      </c>
      <c r="I126" s="73">
        <f>IFERROR(VLOOKUP($B126,'[2]NUM3.1'!$H$3:$U$102,6,FALSE),0)</f>
        <v>0</v>
      </c>
      <c r="J126" s="73">
        <f>IFERROR(VLOOKUP($B126,'[2]NUM3.1'!$H$3:$U$102,7,FALSE),0)</f>
        <v>0</v>
      </c>
      <c r="K126" s="73">
        <f>IFERROR(VLOOKUP($B126,'[2]NUM3.1'!$H$3:$U$102,8,FALSE),0)</f>
        <v>0</v>
      </c>
      <c r="L126" s="73">
        <f>IFERROR(VLOOKUP($B126,'[2]NUM3.1'!$H$3:$U$102,9,FALSE),0)</f>
        <v>0</v>
      </c>
      <c r="M126" s="73">
        <f>IFERROR(VLOOKUP($B126,'[2]NUM3.1'!$H$3:$U$102,10,FALSE),0)</f>
        <v>0</v>
      </c>
      <c r="N126" s="73">
        <f>IFERROR(VLOOKUP($B126,'[2]NUM3.1'!$H$3:$U$102,11,FALSE),0)</f>
        <v>4</v>
      </c>
      <c r="O126" s="73">
        <f>IFERROR(VLOOKUP($B126,'[2]NUM3.1'!$H$3:$U$102,12,FALSE),0)</f>
        <v>1</v>
      </c>
      <c r="P126" s="73">
        <f>IFERROR(VLOOKUP($B126,'[2]NUM3.1'!$H$3:$U$102,13,FALSE),0)</f>
        <v>8</v>
      </c>
      <c r="Q126" s="12">
        <f t="shared" si="73"/>
        <v>15</v>
      </c>
      <c r="R126" s="73">
        <f>IFERROR(VLOOKUP($B126,'[2]DEN3.1'!$H$3:$U$102,2,FALSE),0)</f>
        <v>2</v>
      </c>
      <c r="S126" s="73">
        <f>IFERROR(VLOOKUP($B126,'[2]DEN3.1'!$H$3:$U$102,3,FALSE),0)</f>
        <v>0</v>
      </c>
      <c r="T126" s="73">
        <f>IFERROR(VLOOKUP($B126,'[2]DEN3.1'!$H$3:$U$102,4,FALSE),0)</f>
        <v>0</v>
      </c>
      <c r="U126" s="73">
        <f>IFERROR(VLOOKUP($B126,'[2]DEN3.1'!$H$3:$U$102,5,FALSE),0)</f>
        <v>0</v>
      </c>
      <c r="V126" s="73">
        <f>IFERROR(VLOOKUP($B126,'[2]DEN3.1'!$H$3:$U$102,6,FALSE),0)</f>
        <v>0</v>
      </c>
      <c r="W126" s="73">
        <f>IFERROR(VLOOKUP($B126,'[2]DEN3.1'!$H$3:$U$102,7,FALSE),0)</f>
        <v>0</v>
      </c>
      <c r="X126" s="73">
        <f>IFERROR(VLOOKUP($B126,'[2]DEN3.1'!$H$3:$U$102,8,FALSE),0)</f>
        <v>0</v>
      </c>
      <c r="Y126" s="73">
        <f>IFERROR(VLOOKUP($B126,'[2]DEN3.1'!$H$3:$U$102,9,FALSE),0)</f>
        <v>0</v>
      </c>
      <c r="Z126" s="73">
        <f>IFERROR(VLOOKUP($B126,'[2]DEN3.1'!$H$3:$U$102,10,FALSE),0)</f>
        <v>0</v>
      </c>
      <c r="AA126" s="73">
        <f>IFERROR(VLOOKUP($B126,'[2]NUM3.1'!$H$3:$U$102,11,FALSE),0)</f>
        <v>4</v>
      </c>
      <c r="AB126" s="73">
        <f>IFERROR(VLOOKUP($B126,'[2]NUM3.1'!$H$3:$U$102,12,FALSE),0)</f>
        <v>1</v>
      </c>
      <c r="AC126" s="73">
        <f>IFERROR(VLOOKUP($B126,'[2]NUM3.1'!$H$3:$U$102,13,FALSE),0)</f>
        <v>8</v>
      </c>
      <c r="AD126" s="12">
        <f t="shared" si="74"/>
        <v>15</v>
      </c>
    </row>
    <row r="127" spans="1:30" ht="15" thickBot="1" x14ac:dyDescent="0.25">
      <c r="A127" s="75" t="s">
        <v>160</v>
      </c>
      <c r="B127" s="137" t="s">
        <v>149</v>
      </c>
      <c r="C127" s="53"/>
      <c r="D127" s="53"/>
      <c r="E127" s="73">
        <f>IFERROR(VLOOKUP($B127,'[2]NUM3.1'!$H$3:$U$102,2,FALSE),0)</f>
        <v>0</v>
      </c>
      <c r="F127" s="73">
        <f>IFERROR(VLOOKUP($B127,'[2]NUM3.1'!$H$3:$U$102,3,FALSE),0)</f>
        <v>0</v>
      </c>
      <c r="G127" s="73">
        <f>IFERROR(VLOOKUP($B127,'[2]NUM3.1'!$H$3:$U$102,4,FALSE),0)</f>
        <v>2</v>
      </c>
      <c r="H127" s="73">
        <f>IFERROR(VLOOKUP($B127,'[2]NUM3.1'!$H$3:$U$102,5,FALSE),0)</f>
        <v>6</v>
      </c>
      <c r="I127" s="73">
        <f>IFERROR(VLOOKUP($B127,'[2]NUM3.1'!$H$3:$U$102,6,FALSE),0)</f>
        <v>0</v>
      </c>
      <c r="J127" s="73">
        <f>IFERROR(VLOOKUP($B127,'[2]NUM3.1'!$H$3:$U$102,7,FALSE),0)</f>
        <v>4</v>
      </c>
      <c r="K127" s="73">
        <f>IFERROR(VLOOKUP($B127,'[2]NUM3.1'!$H$3:$U$102,8,FALSE),0)</f>
        <v>2</v>
      </c>
      <c r="L127" s="73">
        <f>IFERROR(VLOOKUP($B127,'[2]NUM3.1'!$H$3:$U$102,9,FALSE),0)</f>
        <v>1</v>
      </c>
      <c r="M127" s="73">
        <f>IFERROR(VLOOKUP($B127,'[2]NUM3.1'!$H$3:$U$102,10,FALSE),0)</f>
        <v>1</v>
      </c>
      <c r="N127" s="73">
        <f>IFERROR(VLOOKUP($B127,'[2]NUM3.1'!$H$3:$U$102,11,FALSE),0)</f>
        <v>1</v>
      </c>
      <c r="O127" s="73">
        <f>IFERROR(VLOOKUP($B127,'[2]NUM3.1'!$H$3:$U$102,12,FALSE),0)</f>
        <v>0</v>
      </c>
      <c r="P127" s="73">
        <f>IFERROR(VLOOKUP($B127,'[2]NUM3.1'!$H$3:$U$102,13,FALSE),0)</f>
        <v>0</v>
      </c>
      <c r="Q127" s="12">
        <f t="shared" si="73"/>
        <v>17</v>
      </c>
      <c r="R127" s="73">
        <f>IFERROR(VLOOKUP($B127,'[2]DEN3.1'!$H$3:$U$102,2,FALSE),0)</f>
        <v>0</v>
      </c>
      <c r="S127" s="73">
        <f>IFERROR(VLOOKUP($B127,'[2]DEN3.1'!$H$3:$U$102,3,FALSE),0)</f>
        <v>0</v>
      </c>
      <c r="T127" s="73">
        <f>IFERROR(VLOOKUP($B127,'[2]DEN3.1'!$H$3:$U$102,4,FALSE),0)</f>
        <v>2</v>
      </c>
      <c r="U127" s="73">
        <f>IFERROR(VLOOKUP($B127,'[2]DEN3.1'!$H$3:$U$102,5,FALSE),0)</f>
        <v>6</v>
      </c>
      <c r="V127" s="73">
        <f>IFERROR(VLOOKUP($B127,'[2]DEN3.1'!$H$3:$U$102,6,FALSE),0)</f>
        <v>0</v>
      </c>
      <c r="W127" s="73">
        <f>IFERROR(VLOOKUP($B127,'[2]DEN3.1'!$H$3:$U$102,7,FALSE),0)</f>
        <v>4</v>
      </c>
      <c r="X127" s="73">
        <f>IFERROR(VLOOKUP($B127,'[2]DEN3.1'!$H$3:$U$102,8,FALSE),0)</f>
        <v>2</v>
      </c>
      <c r="Y127" s="73">
        <f>IFERROR(VLOOKUP($B127,'[2]DEN3.1'!$H$3:$U$102,9,FALSE),0)</f>
        <v>1</v>
      </c>
      <c r="Z127" s="73">
        <f>IFERROR(VLOOKUP($B127,'[2]DEN3.1'!$H$3:$U$102,10,FALSE),0)</f>
        <v>1</v>
      </c>
      <c r="AA127" s="73">
        <f>IFERROR(VLOOKUP($B127,'[2]NUM3.1'!$H$3:$U$102,11,FALSE),0)</f>
        <v>1</v>
      </c>
      <c r="AB127" s="73">
        <f>IFERROR(VLOOKUP($B127,'[2]NUM3.1'!$H$3:$U$102,12,FALSE),0)</f>
        <v>0</v>
      </c>
      <c r="AC127" s="73">
        <f>IFERROR(VLOOKUP($B127,'[2]NUM3.1'!$H$3:$U$102,13,FALSE),0)</f>
        <v>0</v>
      </c>
      <c r="AD127" s="12">
        <f t="shared" si="74"/>
        <v>17</v>
      </c>
    </row>
    <row r="128" spans="1:30" ht="15" thickBot="1" x14ac:dyDescent="0.25">
      <c r="A128" s="75" t="s">
        <v>160</v>
      </c>
      <c r="B128" s="137" t="s">
        <v>150</v>
      </c>
      <c r="C128" s="53"/>
      <c r="D128" s="53"/>
      <c r="E128" s="73">
        <f>IFERROR(VLOOKUP($B128,'[2]NUM3.1'!$H$3:$U$102,2,FALSE),0)</f>
        <v>0</v>
      </c>
      <c r="F128" s="73">
        <f>IFERROR(VLOOKUP($B128,'[2]NUM3.1'!$H$3:$U$102,3,FALSE),0)</f>
        <v>0</v>
      </c>
      <c r="G128" s="73">
        <f>IFERROR(VLOOKUP($B128,'[2]NUM3.1'!$H$3:$U$102,4,FALSE),0)</f>
        <v>0</v>
      </c>
      <c r="H128" s="73">
        <f>IFERROR(VLOOKUP($B128,'[2]NUM3.1'!$H$3:$U$102,5,FALSE),0)</f>
        <v>0</v>
      </c>
      <c r="I128" s="73">
        <f>IFERROR(VLOOKUP($B128,'[2]NUM3.1'!$H$3:$U$102,6,FALSE),0)</f>
        <v>0</v>
      </c>
      <c r="J128" s="73">
        <f>IFERROR(VLOOKUP($B128,'[2]NUM3.1'!$H$3:$U$102,7,FALSE),0)</f>
        <v>1</v>
      </c>
      <c r="K128" s="73">
        <f>IFERROR(VLOOKUP($B128,'[2]NUM3.1'!$H$3:$U$102,8,FALSE),0)</f>
        <v>3</v>
      </c>
      <c r="L128" s="73">
        <f>IFERROR(VLOOKUP($B128,'[2]NUM3.1'!$H$3:$U$102,9,FALSE),0)</f>
        <v>1</v>
      </c>
      <c r="M128" s="73">
        <f>IFERROR(VLOOKUP($B128,'[2]NUM3.1'!$H$3:$U$102,10,FALSE),0)</f>
        <v>0</v>
      </c>
      <c r="N128" s="73">
        <f>IFERROR(VLOOKUP($B128,'[2]NUM3.1'!$H$3:$U$102,11,FALSE),0)</f>
        <v>0</v>
      </c>
      <c r="O128" s="73">
        <f>IFERROR(VLOOKUP($B128,'[2]NUM3.1'!$H$3:$U$102,12,FALSE),0)</f>
        <v>1</v>
      </c>
      <c r="P128" s="73">
        <f>IFERROR(VLOOKUP($B128,'[2]NUM3.1'!$H$3:$U$102,13,FALSE),0)</f>
        <v>1</v>
      </c>
      <c r="Q128" s="12">
        <f t="shared" si="73"/>
        <v>7</v>
      </c>
      <c r="R128" s="73">
        <f>IFERROR(VLOOKUP($B128,'[2]DEN3.1'!$H$3:$U$102,2,FALSE),0)</f>
        <v>0</v>
      </c>
      <c r="S128" s="73">
        <f>IFERROR(VLOOKUP($B128,'[2]DEN3.1'!$H$3:$U$102,3,FALSE),0)</f>
        <v>0</v>
      </c>
      <c r="T128" s="73">
        <f>IFERROR(VLOOKUP($B128,'[2]DEN3.1'!$H$3:$U$102,4,FALSE),0)</f>
        <v>0</v>
      </c>
      <c r="U128" s="73">
        <f>IFERROR(VLOOKUP($B128,'[2]DEN3.1'!$H$3:$U$102,5,FALSE),0)</f>
        <v>0</v>
      </c>
      <c r="V128" s="73">
        <f>IFERROR(VLOOKUP($B128,'[2]DEN3.1'!$H$3:$U$102,6,FALSE),0)</f>
        <v>0</v>
      </c>
      <c r="W128" s="73">
        <f>IFERROR(VLOOKUP($B128,'[2]DEN3.1'!$H$3:$U$102,7,FALSE),0)</f>
        <v>1</v>
      </c>
      <c r="X128" s="73">
        <f>IFERROR(VLOOKUP($B128,'[2]DEN3.1'!$H$3:$U$102,8,FALSE),0)</f>
        <v>3</v>
      </c>
      <c r="Y128" s="73">
        <f>IFERROR(VLOOKUP($B128,'[2]DEN3.1'!$H$3:$U$102,9,FALSE),0)</f>
        <v>1</v>
      </c>
      <c r="Z128" s="73">
        <f>IFERROR(VLOOKUP($B128,'[2]DEN3.1'!$H$3:$U$102,10,FALSE),0)</f>
        <v>0</v>
      </c>
      <c r="AA128" s="73">
        <f>IFERROR(VLOOKUP($B128,'[2]NUM3.1'!$H$3:$U$102,11,FALSE),0)</f>
        <v>0</v>
      </c>
      <c r="AB128" s="73">
        <f>IFERROR(VLOOKUP($B128,'[2]NUM3.1'!$H$3:$U$102,12,FALSE),0)</f>
        <v>1</v>
      </c>
      <c r="AC128" s="73">
        <f>IFERROR(VLOOKUP($B128,'[2]NUM3.1'!$H$3:$U$102,13,FALSE),0)</f>
        <v>1</v>
      </c>
      <c r="AD128" s="12">
        <f t="shared" si="74"/>
        <v>7</v>
      </c>
    </row>
    <row r="129" spans="1:30" ht="15" thickBot="1" x14ac:dyDescent="0.25">
      <c r="A129" s="75" t="s">
        <v>160</v>
      </c>
      <c r="B129" s="137" t="s">
        <v>151</v>
      </c>
      <c r="C129" s="53"/>
      <c r="D129" s="53"/>
      <c r="E129" s="73">
        <f>IFERROR(VLOOKUP($B129,'[2]NUM3.1'!$H$3:$U$102,2,FALSE),0)</f>
        <v>0</v>
      </c>
      <c r="F129" s="73">
        <f>IFERROR(VLOOKUP($B129,'[2]NUM3.1'!$H$3:$U$102,3,FALSE),0)</f>
        <v>0</v>
      </c>
      <c r="G129" s="73">
        <f>IFERROR(VLOOKUP($B129,'[2]NUM3.1'!$H$3:$U$102,4,FALSE),0)</f>
        <v>0</v>
      </c>
      <c r="H129" s="73">
        <f>IFERROR(VLOOKUP($B129,'[2]NUM3.1'!$H$3:$U$102,5,FALSE),0)</f>
        <v>0</v>
      </c>
      <c r="I129" s="73">
        <f>IFERROR(VLOOKUP($B129,'[2]NUM3.1'!$H$3:$U$102,6,FALSE),0)</f>
        <v>0</v>
      </c>
      <c r="J129" s="73">
        <f>IFERROR(VLOOKUP($B129,'[2]NUM3.1'!$H$3:$U$102,7,FALSE),0)</f>
        <v>0</v>
      </c>
      <c r="K129" s="73">
        <f>IFERROR(VLOOKUP($B129,'[2]NUM3.1'!$H$3:$U$102,8,FALSE),0)</f>
        <v>0</v>
      </c>
      <c r="L129" s="73">
        <f>IFERROR(VLOOKUP($B129,'[2]NUM3.1'!$H$3:$U$102,9,FALSE),0)</f>
        <v>0</v>
      </c>
      <c r="M129" s="73">
        <f>IFERROR(VLOOKUP($B129,'[2]NUM3.1'!$H$3:$U$102,10,FALSE),0)</f>
        <v>0</v>
      </c>
      <c r="N129" s="73">
        <f>IFERROR(VLOOKUP($B129,'[2]NUM3.1'!$H$3:$U$102,11,FALSE),0)</f>
        <v>0</v>
      </c>
      <c r="O129" s="73">
        <f>IFERROR(VLOOKUP($B129,'[2]NUM3.1'!$H$3:$U$102,12,FALSE),0)</f>
        <v>0</v>
      </c>
      <c r="P129" s="73">
        <f>IFERROR(VLOOKUP($B129,'[2]NUM3.1'!$H$3:$U$102,13,FALSE),0)</f>
        <v>0</v>
      </c>
      <c r="Q129" s="12">
        <f t="shared" si="73"/>
        <v>0</v>
      </c>
      <c r="R129" s="73">
        <f>IFERROR(VLOOKUP($B129,'[2]DEN3.1'!$H$3:$U$102,2,FALSE),0)</f>
        <v>0</v>
      </c>
      <c r="S129" s="73">
        <f>IFERROR(VLOOKUP($B129,'[2]DEN3.1'!$H$3:$U$102,3,FALSE),0)</f>
        <v>0</v>
      </c>
      <c r="T129" s="73">
        <f>IFERROR(VLOOKUP($B129,'[2]DEN3.1'!$H$3:$U$102,4,FALSE),0)</f>
        <v>0</v>
      </c>
      <c r="U129" s="73">
        <f>IFERROR(VLOOKUP($B129,'[2]DEN3.1'!$H$3:$U$102,5,FALSE),0)</f>
        <v>0</v>
      </c>
      <c r="V129" s="73">
        <f>IFERROR(VLOOKUP($B129,'[2]DEN3.1'!$H$3:$U$102,6,FALSE),0)</f>
        <v>0</v>
      </c>
      <c r="W129" s="73">
        <f>IFERROR(VLOOKUP($B129,'[2]DEN3.1'!$H$3:$U$102,7,FALSE),0)</f>
        <v>0</v>
      </c>
      <c r="X129" s="73">
        <f>IFERROR(VLOOKUP($B129,'[2]DEN3.1'!$H$3:$U$102,8,FALSE),0)</f>
        <v>0</v>
      </c>
      <c r="Y129" s="73">
        <f>IFERROR(VLOOKUP($B129,'[2]DEN3.1'!$H$3:$U$102,9,FALSE),0)</f>
        <v>0</v>
      </c>
      <c r="Z129" s="73">
        <f>IFERROR(VLOOKUP($B129,'[2]DEN3.1'!$H$3:$U$102,10,FALSE),0)</f>
        <v>0</v>
      </c>
      <c r="AA129" s="73">
        <f>IFERROR(VLOOKUP($B129,'[2]NUM3.1'!$H$3:$U$102,11,FALSE),0)</f>
        <v>0</v>
      </c>
      <c r="AB129" s="73">
        <f>IFERROR(VLOOKUP($B129,'[2]NUM3.1'!$H$3:$U$102,12,FALSE),0)</f>
        <v>0</v>
      </c>
      <c r="AC129" s="73">
        <f>IFERROR(VLOOKUP($B129,'[2]NUM3.1'!$H$3:$U$102,13,FALSE),0)</f>
        <v>0</v>
      </c>
      <c r="AD129" s="12">
        <f t="shared" si="74"/>
        <v>0</v>
      </c>
    </row>
    <row r="130" spans="1:30" ht="15" thickBot="1" x14ac:dyDescent="0.25">
      <c r="A130" s="75" t="s">
        <v>160</v>
      </c>
      <c r="B130" s="137" t="s">
        <v>152</v>
      </c>
      <c r="C130" s="53"/>
      <c r="D130" s="53"/>
      <c r="E130" s="73">
        <f>IFERROR(VLOOKUP($B130,'[2]NUM3.1'!$H$3:$U$102,2,FALSE),0)</f>
        <v>0</v>
      </c>
      <c r="F130" s="73">
        <f>IFERROR(VLOOKUP($B130,'[2]NUM3.1'!$H$3:$U$102,3,FALSE),0)</f>
        <v>0</v>
      </c>
      <c r="G130" s="73">
        <f>IFERROR(VLOOKUP($B130,'[2]NUM3.1'!$H$3:$U$102,4,FALSE),0)</f>
        <v>0</v>
      </c>
      <c r="H130" s="73">
        <f>IFERROR(VLOOKUP($B130,'[2]NUM3.1'!$H$3:$U$102,5,FALSE),0)</f>
        <v>0</v>
      </c>
      <c r="I130" s="73">
        <f>IFERROR(VLOOKUP($B130,'[2]NUM3.1'!$H$3:$U$102,6,FALSE),0)</f>
        <v>0</v>
      </c>
      <c r="J130" s="73">
        <f>IFERROR(VLOOKUP($B130,'[2]NUM3.1'!$H$3:$U$102,7,FALSE),0)</f>
        <v>0</v>
      </c>
      <c r="K130" s="73">
        <f>IFERROR(VLOOKUP($B130,'[2]NUM3.1'!$H$3:$U$102,8,FALSE),0)</f>
        <v>0</v>
      </c>
      <c r="L130" s="73">
        <f>IFERROR(VLOOKUP($B130,'[2]NUM3.1'!$H$3:$U$102,9,FALSE),0)</f>
        <v>0</v>
      </c>
      <c r="M130" s="73">
        <f>IFERROR(VLOOKUP($B130,'[2]NUM3.1'!$H$3:$U$102,10,FALSE),0)</f>
        <v>0</v>
      </c>
      <c r="N130" s="73">
        <f>IFERROR(VLOOKUP($B130,'[2]NUM3.1'!$H$3:$U$102,11,FALSE),0)</f>
        <v>0</v>
      </c>
      <c r="O130" s="73">
        <f>IFERROR(VLOOKUP($B130,'[2]NUM3.1'!$H$3:$U$102,12,FALSE),0)</f>
        <v>0</v>
      </c>
      <c r="P130" s="73">
        <f>IFERROR(VLOOKUP($B130,'[2]NUM3.1'!$H$3:$U$102,13,FALSE),0)</f>
        <v>0</v>
      </c>
      <c r="Q130" s="12">
        <f>SUM(E130:P130)</f>
        <v>0</v>
      </c>
      <c r="R130" s="73">
        <f>IFERROR(VLOOKUP($B130,'[2]DEN3.1'!$H$3:$U$102,2,FALSE),0)</f>
        <v>0</v>
      </c>
      <c r="S130" s="73">
        <f>IFERROR(VLOOKUP($B130,'[2]DEN3.1'!$H$3:$U$102,3,FALSE),0)</f>
        <v>0</v>
      </c>
      <c r="T130" s="73">
        <f>IFERROR(VLOOKUP($B130,'[2]DEN3.1'!$H$3:$U$102,4,FALSE),0)</f>
        <v>0</v>
      </c>
      <c r="U130" s="73">
        <f>IFERROR(VLOOKUP($B130,'[2]DEN3.1'!$H$3:$U$102,5,FALSE),0)</f>
        <v>0</v>
      </c>
      <c r="V130" s="73">
        <f>IFERROR(VLOOKUP($B130,'[2]DEN3.1'!$H$3:$U$102,6,FALSE),0)</f>
        <v>0</v>
      </c>
      <c r="W130" s="73">
        <f>IFERROR(VLOOKUP($B130,'[2]DEN3.1'!$H$3:$U$102,7,FALSE),0)</f>
        <v>0</v>
      </c>
      <c r="X130" s="73">
        <f>IFERROR(VLOOKUP($B130,'[2]DEN3.1'!$H$3:$U$102,8,FALSE),0)</f>
        <v>0</v>
      </c>
      <c r="Y130" s="73">
        <f>IFERROR(VLOOKUP($B130,'[2]DEN3.1'!$H$3:$U$102,9,FALSE),0)</f>
        <v>0</v>
      </c>
      <c r="Z130" s="73">
        <f>IFERROR(VLOOKUP($B130,'[2]DEN3.1'!$H$3:$U$102,10,FALSE),0)</f>
        <v>0</v>
      </c>
      <c r="AA130" s="73">
        <f>IFERROR(VLOOKUP($B130,'[2]NUM3.1'!$H$3:$U$102,11,FALSE),0)</f>
        <v>0</v>
      </c>
      <c r="AB130" s="73">
        <f>IFERROR(VLOOKUP($B130,'[2]NUM3.1'!$H$3:$U$102,12,FALSE),0)</f>
        <v>0</v>
      </c>
      <c r="AC130" s="73">
        <f>IFERROR(VLOOKUP($B130,'[2]NUM3.1'!$H$3:$U$102,13,FALSE),0)</f>
        <v>0</v>
      </c>
      <c r="AD130" s="12">
        <f t="shared" si="74"/>
        <v>0</v>
      </c>
    </row>
    <row r="131" spans="1:30" ht="15" thickBot="1" x14ac:dyDescent="0.25">
      <c r="A131" s="75" t="s">
        <v>160</v>
      </c>
      <c r="B131" s="137" t="s">
        <v>153</v>
      </c>
      <c r="C131" s="53"/>
      <c r="D131" s="53"/>
      <c r="E131" s="73">
        <f>IFERROR(VLOOKUP($B131,'[2]NUM3.1'!$H$3:$U$102,2,FALSE),0)</f>
        <v>0</v>
      </c>
      <c r="F131" s="73">
        <f>IFERROR(VLOOKUP($B131,'[2]NUM3.1'!$H$3:$U$102,3,FALSE),0)</f>
        <v>0</v>
      </c>
      <c r="G131" s="73">
        <f>IFERROR(VLOOKUP($B131,'[2]NUM3.1'!$H$3:$U$102,4,FALSE),0)</f>
        <v>0</v>
      </c>
      <c r="H131" s="73">
        <f>IFERROR(VLOOKUP($B131,'[2]NUM3.1'!$H$3:$U$102,5,FALSE),0)</f>
        <v>0</v>
      </c>
      <c r="I131" s="73">
        <f>IFERROR(VLOOKUP($B131,'[2]NUM3.1'!$H$3:$U$102,6,FALSE),0)</f>
        <v>0</v>
      </c>
      <c r="J131" s="73">
        <f>IFERROR(VLOOKUP($B131,'[2]NUM3.1'!$H$3:$U$102,7,FALSE),0)</f>
        <v>0</v>
      </c>
      <c r="K131" s="73">
        <f>IFERROR(VLOOKUP($B131,'[2]NUM3.1'!$H$3:$U$102,8,FALSE),0)</f>
        <v>0</v>
      </c>
      <c r="L131" s="73">
        <f>IFERROR(VLOOKUP($B131,'[2]NUM3.1'!$H$3:$U$102,9,FALSE),0)</f>
        <v>0</v>
      </c>
      <c r="M131" s="73">
        <f>IFERROR(VLOOKUP($B131,'[2]NUM3.1'!$H$3:$U$102,10,FALSE),0)</f>
        <v>0</v>
      </c>
      <c r="N131" s="73">
        <f>IFERROR(VLOOKUP($B131,'[2]NUM3.1'!$H$3:$U$102,11,FALSE),0)</f>
        <v>0</v>
      </c>
      <c r="O131" s="73">
        <f>IFERROR(VLOOKUP($B131,'[2]NUM3.1'!$H$3:$U$102,12,FALSE),0)</f>
        <v>0</v>
      </c>
      <c r="P131" s="73">
        <f>IFERROR(VLOOKUP($B131,'[2]NUM3.1'!$H$3:$U$102,13,FALSE),0)</f>
        <v>0</v>
      </c>
      <c r="Q131" s="12">
        <f t="shared" si="73"/>
        <v>0</v>
      </c>
      <c r="R131" s="73">
        <f>IFERROR(VLOOKUP($B131,'[2]DEN3.1'!$H$3:$U$102,2,FALSE),0)</f>
        <v>0</v>
      </c>
      <c r="S131" s="73">
        <f>IFERROR(VLOOKUP($B131,'[2]DEN3.1'!$H$3:$U$102,3,FALSE),0)</f>
        <v>0</v>
      </c>
      <c r="T131" s="73">
        <f>IFERROR(VLOOKUP($B131,'[2]DEN3.1'!$H$3:$U$102,4,FALSE),0)</f>
        <v>0</v>
      </c>
      <c r="U131" s="73">
        <f>IFERROR(VLOOKUP($B131,'[2]DEN3.1'!$H$3:$U$102,5,FALSE),0)</f>
        <v>0</v>
      </c>
      <c r="V131" s="73">
        <f>IFERROR(VLOOKUP($B131,'[2]DEN3.1'!$H$3:$U$102,6,FALSE),0)</f>
        <v>0</v>
      </c>
      <c r="W131" s="73">
        <f>IFERROR(VLOOKUP($B131,'[2]DEN3.1'!$H$3:$U$102,7,FALSE),0)</f>
        <v>0</v>
      </c>
      <c r="X131" s="73">
        <f>IFERROR(VLOOKUP($B131,'[2]DEN3.1'!$H$3:$U$102,8,FALSE),0)</f>
        <v>0</v>
      </c>
      <c r="Y131" s="73">
        <f>IFERROR(VLOOKUP($B131,'[2]DEN3.1'!$H$3:$U$102,9,FALSE),0)</f>
        <v>0</v>
      </c>
      <c r="Z131" s="73">
        <f>IFERROR(VLOOKUP($B131,'[2]DEN3.1'!$H$3:$U$102,10,FALSE),0)</f>
        <v>0</v>
      </c>
      <c r="AA131" s="73">
        <f>IFERROR(VLOOKUP($B131,'[2]NUM3.1'!$H$3:$U$102,11,FALSE),0)</f>
        <v>0</v>
      </c>
      <c r="AB131" s="73">
        <f>IFERROR(VLOOKUP($B131,'[2]NUM3.1'!$H$3:$U$102,12,FALSE),0)</f>
        <v>0</v>
      </c>
      <c r="AC131" s="73">
        <f>IFERROR(VLOOKUP($B131,'[2]NUM3.1'!$H$3:$U$102,13,FALSE),0)</f>
        <v>0</v>
      </c>
      <c r="AD131" s="12">
        <f t="shared" si="74"/>
        <v>0</v>
      </c>
    </row>
    <row r="132" spans="1:30" ht="15" thickBot="1" x14ac:dyDescent="0.25">
      <c r="A132" s="75" t="s">
        <v>160</v>
      </c>
      <c r="B132" s="137" t="s">
        <v>154</v>
      </c>
      <c r="C132" s="53"/>
      <c r="D132" s="53"/>
      <c r="E132" s="73">
        <f>IFERROR(VLOOKUP($B132,'[2]NUM3.1'!$H$3:$U$102,2,FALSE),0)</f>
        <v>0</v>
      </c>
      <c r="F132" s="73">
        <f>IFERROR(VLOOKUP($B132,'[2]NUM3.1'!$H$3:$U$102,3,FALSE),0)</f>
        <v>0</v>
      </c>
      <c r="G132" s="73">
        <f>IFERROR(VLOOKUP($B132,'[2]NUM3.1'!$H$3:$U$102,4,FALSE),0)</f>
        <v>0</v>
      </c>
      <c r="H132" s="73">
        <f>IFERROR(VLOOKUP($B132,'[2]NUM3.1'!$H$3:$U$102,5,FALSE),0)</f>
        <v>0</v>
      </c>
      <c r="I132" s="73">
        <f>IFERROR(VLOOKUP($B132,'[2]NUM3.1'!$H$3:$U$102,6,FALSE),0)</f>
        <v>0</v>
      </c>
      <c r="J132" s="73">
        <f>IFERROR(VLOOKUP($B132,'[2]NUM3.1'!$H$3:$U$102,7,FALSE),0)</f>
        <v>0</v>
      </c>
      <c r="K132" s="73">
        <f>IFERROR(VLOOKUP($B132,'[2]NUM3.1'!$H$3:$U$102,8,FALSE),0)</f>
        <v>0</v>
      </c>
      <c r="L132" s="73">
        <f>IFERROR(VLOOKUP($B132,'[2]NUM3.1'!$H$3:$U$102,9,FALSE),0)</f>
        <v>0</v>
      </c>
      <c r="M132" s="73">
        <f>IFERROR(VLOOKUP($B132,'[2]NUM3.1'!$H$3:$U$102,10,FALSE),0)</f>
        <v>0</v>
      </c>
      <c r="N132" s="73">
        <f>IFERROR(VLOOKUP($B132,'[2]NUM3.1'!$H$3:$U$102,11,FALSE),0)</f>
        <v>0</v>
      </c>
      <c r="O132" s="73">
        <f>IFERROR(VLOOKUP($B132,'[2]NUM3.1'!$H$3:$U$102,12,FALSE),0)</f>
        <v>0</v>
      </c>
      <c r="P132" s="73">
        <f>IFERROR(VLOOKUP($B132,'[2]NUM3.1'!$H$3:$U$102,13,FALSE),0)</f>
        <v>0</v>
      </c>
      <c r="Q132" s="12">
        <f t="shared" si="73"/>
        <v>0</v>
      </c>
      <c r="R132" s="73">
        <f>IFERROR(VLOOKUP($B132,'[2]DEN3.1'!$H$3:$U$102,2,FALSE),0)</f>
        <v>0</v>
      </c>
      <c r="S132" s="73">
        <f>IFERROR(VLOOKUP($B132,'[2]DEN3.1'!$H$3:$U$102,3,FALSE),0)</f>
        <v>0</v>
      </c>
      <c r="T132" s="73">
        <f>IFERROR(VLOOKUP($B132,'[2]DEN3.1'!$H$3:$U$102,4,FALSE),0)</f>
        <v>0</v>
      </c>
      <c r="U132" s="73">
        <f>IFERROR(VLOOKUP($B132,'[2]DEN3.1'!$H$3:$U$102,5,FALSE),0)</f>
        <v>0</v>
      </c>
      <c r="V132" s="73">
        <f>IFERROR(VLOOKUP($B132,'[2]DEN3.1'!$H$3:$U$102,6,FALSE),0)</f>
        <v>0</v>
      </c>
      <c r="W132" s="73">
        <f>IFERROR(VLOOKUP($B132,'[2]DEN3.1'!$H$3:$U$102,7,FALSE),0)</f>
        <v>0</v>
      </c>
      <c r="X132" s="73">
        <f>IFERROR(VLOOKUP($B132,'[2]DEN3.1'!$H$3:$U$102,8,FALSE),0)</f>
        <v>0</v>
      </c>
      <c r="Y132" s="73">
        <f>IFERROR(VLOOKUP($B132,'[2]DEN3.1'!$H$3:$U$102,9,FALSE),0)</f>
        <v>0</v>
      </c>
      <c r="Z132" s="73">
        <f>IFERROR(VLOOKUP($B132,'[2]DEN3.1'!$H$3:$U$102,10,FALSE),0)</f>
        <v>0</v>
      </c>
      <c r="AA132" s="73">
        <f>IFERROR(VLOOKUP($B132,'[2]NUM3.1'!$H$3:$U$102,11,FALSE),0)</f>
        <v>0</v>
      </c>
      <c r="AB132" s="73">
        <f>IFERROR(VLOOKUP($B132,'[2]NUM3.1'!$H$3:$U$102,12,FALSE),0)</f>
        <v>0</v>
      </c>
      <c r="AC132" s="73">
        <f>IFERROR(VLOOKUP($B132,'[2]NUM3.1'!$H$3:$U$102,13,FALSE),0)</f>
        <v>0</v>
      </c>
      <c r="AD132" s="12">
        <f t="shared" si="74"/>
        <v>0</v>
      </c>
    </row>
    <row r="133" spans="1:30" ht="15" thickBot="1" x14ac:dyDescent="0.25">
      <c r="A133" s="75" t="s">
        <v>160</v>
      </c>
      <c r="B133" s="137" t="s">
        <v>155</v>
      </c>
      <c r="C133" s="53"/>
      <c r="D133" s="53"/>
      <c r="E133" s="73">
        <f>IFERROR(VLOOKUP($B133,'[2]NUM3.1'!$H$3:$U$102,2,FALSE),0)</f>
        <v>0</v>
      </c>
      <c r="F133" s="73">
        <f>IFERROR(VLOOKUP($B133,'[2]NUM3.1'!$H$3:$U$102,3,FALSE),0)</f>
        <v>0</v>
      </c>
      <c r="G133" s="73">
        <f>IFERROR(VLOOKUP($B133,'[2]NUM3.1'!$H$3:$U$102,4,FALSE),0)</f>
        <v>0</v>
      </c>
      <c r="H133" s="73">
        <f>IFERROR(VLOOKUP($B133,'[2]NUM3.1'!$H$3:$U$102,5,FALSE),0)</f>
        <v>0</v>
      </c>
      <c r="I133" s="73">
        <f>IFERROR(VLOOKUP($B133,'[2]NUM3.1'!$H$3:$U$102,6,FALSE),0)</f>
        <v>0</v>
      </c>
      <c r="J133" s="73">
        <f>IFERROR(VLOOKUP($B133,'[2]NUM3.1'!$H$3:$U$102,7,FALSE),0)</f>
        <v>0</v>
      </c>
      <c r="K133" s="73">
        <f>IFERROR(VLOOKUP($B133,'[2]NUM3.1'!$H$3:$U$102,8,FALSE),0)</f>
        <v>0</v>
      </c>
      <c r="L133" s="73">
        <f>IFERROR(VLOOKUP($B133,'[2]NUM3.1'!$H$3:$U$102,9,FALSE),0)</f>
        <v>0</v>
      </c>
      <c r="M133" s="73">
        <f>IFERROR(VLOOKUP($B133,'[2]NUM3.1'!$H$3:$U$102,10,FALSE),0)</f>
        <v>0</v>
      </c>
      <c r="N133" s="73">
        <f>IFERROR(VLOOKUP($B133,'[2]NUM3.1'!$H$3:$U$102,11,FALSE),0)</f>
        <v>0</v>
      </c>
      <c r="O133" s="73">
        <f>IFERROR(VLOOKUP($B133,'[2]NUM3.1'!$H$3:$U$102,12,FALSE),0)</f>
        <v>0</v>
      </c>
      <c r="P133" s="73">
        <f>IFERROR(VLOOKUP($B133,'[2]NUM3.1'!$H$3:$U$102,13,FALSE),0)</f>
        <v>0</v>
      </c>
      <c r="Q133" s="12">
        <f t="shared" si="73"/>
        <v>0</v>
      </c>
      <c r="R133" s="73">
        <f>IFERROR(VLOOKUP($B133,'[2]DEN3.1'!$H$3:$U$102,2,FALSE),0)</f>
        <v>0</v>
      </c>
      <c r="S133" s="73">
        <f>IFERROR(VLOOKUP($B133,'[2]DEN3.1'!$H$3:$U$102,3,FALSE),0)</f>
        <v>0</v>
      </c>
      <c r="T133" s="73">
        <f>IFERROR(VLOOKUP($B133,'[2]DEN3.1'!$H$3:$U$102,4,FALSE),0)</f>
        <v>0</v>
      </c>
      <c r="U133" s="73">
        <f>IFERROR(VLOOKUP($B133,'[2]DEN3.1'!$H$3:$U$102,5,FALSE),0)</f>
        <v>0</v>
      </c>
      <c r="V133" s="73">
        <f>IFERROR(VLOOKUP($B133,'[2]DEN3.1'!$H$3:$U$102,6,FALSE),0)</f>
        <v>0</v>
      </c>
      <c r="W133" s="73">
        <f>IFERROR(VLOOKUP($B133,'[2]DEN3.1'!$H$3:$U$102,7,FALSE),0)</f>
        <v>0</v>
      </c>
      <c r="X133" s="73">
        <f>IFERROR(VLOOKUP($B133,'[2]DEN3.1'!$H$3:$U$102,8,FALSE),0)</f>
        <v>0</v>
      </c>
      <c r="Y133" s="73">
        <f>IFERROR(VLOOKUP($B133,'[2]DEN3.1'!$H$3:$U$102,9,FALSE),0)</f>
        <v>0</v>
      </c>
      <c r="Z133" s="73">
        <f>IFERROR(VLOOKUP($B133,'[2]DEN3.1'!$H$3:$U$102,10,FALSE),0)</f>
        <v>0</v>
      </c>
      <c r="AA133" s="73">
        <f>IFERROR(VLOOKUP($B133,'[2]NUM3.1'!$H$3:$U$102,11,FALSE),0)</f>
        <v>0</v>
      </c>
      <c r="AB133" s="73">
        <f>IFERROR(VLOOKUP($B133,'[2]NUM3.1'!$H$3:$U$102,12,FALSE),0)</f>
        <v>0</v>
      </c>
      <c r="AC133" s="73">
        <f>IFERROR(VLOOKUP($B133,'[2]NUM3.1'!$H$3:$U$102,13,FALSE),0)</f>
        <v>0</v>
      </c>
      <c r="AD133" s="12">
        <f t="shared" si="74"/>
        <v>0</v>
      </c>
    </row>
    <row r="134" spans="1:30" ht="15" thickBot="1" x14ac:dyDescent="0.25">
      <c r="A134" s="75" t="s">
        <v>160</v>
      </c>
      <c r="B134" s="137" t="s">
        <v>156</v>
      </c>
      <c r="C134" s="53"/>
      <c r="D134" s="53"/>
      <c r="E134" s="73">
        <f>IFERROR(VLOOKUP($B134,'[2]NUM3.1'!$H$3:$U$102,2,FALSE),0)</f>
        <v>0</v>
      </c>
      <c r="F134" s="73">
        <f>IFERROR(VLOOKUP($B134,'[2]NUM3.1'!$H$3:$U$102,3,FALSE),0)</f>
        <v>0</v>
      </c>
      <c r="G134" s="73">
        <f>IFERROR(VLOOKUP($B134,'[2]NUM3.1'!$H$3:$U$102,4,FALSE),0)</f>
        <v>0</v>
      </c>
      <c r="H134" s="73">
        <f>IFERROR(VLOOKUP($B134,'[2]NUM3.1'!$H$3:$U$102,5,FALSE),0)</f>
        <v>0</v>
      </c>
      <c r="I134" s="73">
        <f>IFERROR(VLOOKUP($B134,'[2]NUM3.1'!$H$3:$U$102,6,FALSE),0)</f>
        <v>0</v>
      </c>
      <c r="J134" s="73">
        <f>IFERROR(VLOOKUP($B134,'[2]NUM3.1'!$H$3:$U$102,7,FALSE),0)</f>
        <v>0</v>
      </c>
      <c r="K134" s="73">
        <f>IFERROR(VLOOKUP($B134,'[2]NUM3.1'!$H$3:$U$102,8,FALSE),0)</f>
        <v>0</v>
      </c>
      <c r="L134" s="73">
        <f>IFERROR(VLOOKUP($B134,'[2]NUM3.1'!$H$3:$U$102,9,FALSE),0)</f>
        <v>0</v>
      </c>
      <c r="M134" s="73">
        <f>IFERROR(VLOOKUP($B134,'[2]NUM3.1'!$H$3:$U$102,10,FALSE),0)</f>
        <v>0</v>
      </c>
      <c r="N134" s="73">
        <f>IFERROR(VLOOKUP($B134,'[2]NUM3.1'!$H$3:$U$102,11,FALSE),0)</f>
        <v>0</v>
      </c>
      <c r="O134" s="73">
        <f>IFERROR(VLOOKUP($B134,'[2]NUM3.1'!$H$3:$U$102,12,FALSE),0)</f>
        <v>0</v>
      </c>
      <c r="P134" s="73">
        <f>IFERROR(VLOOKUP($B134,'[2]NUM3.1'!$H$3:$U$102,13,FALSE),0)</f>
        <v>0</v>
      </c>
      <c r="Q134" s="12">
        <f t="shared" si="73"/>
        <v>0</v>
      </c>
      <c r="R134" s="73">
        <f>IFERROR(VLOOKUP($B134,'[2]DEN3.1'!$H$3:$U$102,2,FALSE),0)</f>
        <v>0</v>
      </c>
      <c r="S134" s="73">
        <f>IFERROR(VLOOKUP($B134,'[2]DEN3.1'!$H$3:$U$102,3,FALSE),0)</f>
        <v>0</v>
      </c>
      <c r="T134" s="73">
        <f>IFERROR(VLOOKUP($B134,'[2]DEN3.1'!$H$3:$U$102,4,FALSE),0)</f>
        <v>0</v>
      </c>
      <c r="U134" s="73">
        <f>IFERROR(VLOOKUP($B134,'[2]DEN3.1'!$H$3:$U$102,5,FALSE),0)</f>
        <v>0</v>
      </c>
      <c r="V134" s="73">
        <f>IFERROR(VLOOKUP($B134,'[2]DEN3.1'!$H$3:$U$102,6,FALSE),0)</f>
        <v>0</v>
      </c>
      <c r="W134" s="73">
        <f>IFERROR(VLOOKUP($B134,'[2]DEN3.1'!$H$3:$U$102,7,FALSE),0)</f>
        <v>0</v>
      </c>
      <c r="X134" s="73">
        <f>IFERROR(VLOOKUP($B134,'[2]DEN3.1'!$H$3:$U$102,8,FALSE),0)</f>
        <v>0</v>
      </c>
      <c r="Y134" s="73">
        <f>IFERROR(VLOOKUP($B134,'[2]DEN3.1'!$H$3:$U$102,9,FALSE),0)</f>
        <v>0</v>
      </c>
      <c r="Z134" s="73">
        <f>IFERROR(VLOOKUP($B134,'[2]DEN3.1'!$H$3:$U$102,10,FALSE),0)</f>
        <v>0</v>
      </c>
      <c r="AA134" s="73">
        <f>IFERROR(VLOOKUP($B134,'[2]NUM3.1'!$H$3:$U$102,11,FALSE),0)</f>
        <v>0</v>
      </c>
      <c r="AB134" s="73">
        <f>IFERROR(VLOOKUP($B134,'[2]NUM3.1'!$H$3:$U$102,12,FALSE),0)</f>
        <v>0</v>
      </c>
      <c r="AC134" s="73">
        <f>IFERROR(VLOOKUP($B134,'[2]NUM3.1'!$H$3:$U$102,13,FALSE),0)</f>
        <v>0</v>
      </c>
      <c r="AD134" s="12">
        <f t="shared" si="74"/>
        <v>0</v>
      </c>
    </row>
    <row r="135" spans="1:30" ht="15" thickBot="1" x14ac:dyDescent="0.25">
      <c r="A135" s="75" t="s">
        <v>160</v>
      </c>
      <c r="B135" s="137" t="s">
        <v>157</v>
      </c>
      <c r="C135" s="53"/>
      <c r="D135" s="53"/>
      <c r="E135" s="73">
        <f>IFERROR(VLOOKUP($B135,'[2]NUM3.1'!$H$3:$U$102,2,FALSE),0)</f>
        <v>0</v>
      </c>
      <c r="F135" s="73">
        <f>IFERROR(VLOOKUP($B135,'[2]NUM3.1'!$H$3:$U$102,3,FALSE),0)</f>
        <v>0</v>
      </c>
      <c r="G135" s="73">
        <f>IFERROR(VLOOKUP($B135,'[2]NUM3.1'!$H$3:$U$102,4,FALSE),0)</f>
        <v>0</v>
      </c>
      <c r="H135" s="73">
        <f>IFERROR(VLOOKUP($B135,'[2]NUM3.1'!$H$3:$U$102,5,FALSE),0)</f>
        <v>0</v>
      </c>
      <c r="I135" s="73">
        <f>IFERROR(VLOOKUP($B135,'[2]NUM3.1'!$H$3:$U$102,6,FALSE),0)</f>
        <v>0</v>
      </c>
      <c r="J135" s="73">
        <f>IFERROR(VLOOKUP($B135,'[2]NUM3.1'!$H$3:$U$102,7,FALSE),0)</f>
        <v>0</v>
      </c>
      <c r="K135" s="73">
        <f>IFERROR(VLOOKUP($B135,'[2]NUM3.1'!$H$3:$U$102,8,FALSE),0)</f>
        <v>0</v>
      </c>
      <c r="L135" s="73">
        <f>IFERROR(VLOOKUP($B135,'[2]NUM3.1'!$H$3:$U$102,9,FALSE),0)</f>
        <v>0</v>
      </c>
      <c r="M135" s="73">
        <f>IFERROR(VLOOKUP($B135,'[2]NUM3.1'!$H$3:$U$102,10,FALSE),0)</f>
        <v>0</v>
      </c>
      <c r="N135" s="73">
        <f>IFERROR(VLOOKUP($B135,'[2]NUM3.1'!$H$3:$U$102,11,FALSE),0)</f>
        <v>0</v>
      </c>
      <c r="O135" s="73">
        <f>IFERROR(VLOOKUP($B135,'[2]NUM3.1'!$H$3:$U$102,12,FALSE),0)</f>
        <v>0</v>
      </c>
      <c r="P135" s="73">
        <f>IFERROR(VLOOKUP($B135,'[2]NUM3.1'!$H$3:$U$102,13,FALSE),0)</f>
        <v>0</v>
      </c>
      <c r="Q135" s="12">
        <f t="shared" si="73"/>
        <v>0</v>
      </c>
      <c r="R135" s="73">
        <f>IFERROR(VLOOKUP($B135,'[2]DEN3.1'!$H$3:$U$102,2,FALSE),0)</f>
        <v>0</v>
      </c>
      <c r="S135" s="73">
        <f>IFERROR(VLOOKUP($B135,'[2]DEN3.1'!$H$3:$U$102,3,FALSE),0)</f>
        <v>0</v>
      </c>
      <c r="T135" s="73">
        <f>IFERROR(VLOOKUP($B135,'[2]DEN3.1'!$H$3:$U$102,4,FALSE),0)</f>
        <v>0</v>
      </c>
      <c r="U135" s="73">
        <f>IFERROR(VLOOKUP($B135,'[2]DEN3.1'!$H$3:$U$102,5,FALSE),0)</f>
        <v>0</v>
      </c>
      <c r="V135" s="73">
        <f>IFERROR(VLOOKUP($B135,'[2]DEN3.1'!$H$3:$U$102,6,FALSE),0)</f>
        <v>0</v>
      </c>
      <c r="W135" s="73">
        <f>IFERROR(VLOOKUP($B135,'[2]DEN3.1'!$H$3:$U$102,7,FALSE),0)</f>
        <v>0</v>
      </c>
      <c r="X135" s="73">
        <f>IFERROR(VLOOKUP($B135,'[2]DEN3.1'!$H$3:$U$102,8,FALSE),0)</f>
        <v>0</v>
      </c>
      <c r="Y135" s="73">
        <f>IFERROR(VLOOKUP($B135,'[2]DEN3.1'!$H$3:$U$102,9,FALSE),0)</f>
        <v>0</v>
      </c>
      <c r="Z135" s="73">
        <f>IFERROR(VLOOKUP($B135,'[2]DEN3.1'!$H$3:$U$102,10,FALSE),0)</f>
        <v>0</v>
      </c>
      <c r="AA135" s="73">
        <f>IFERROR(VLOOKUP($B135,'[2]NUM3.1'!$H$3:$U$102,11,FALSE),0)</f>
        <v>0</v>
      </c>
      <c r="AB135" s="73">
        <f>IFERROR(VLOOKUP($B135,'[2]NUM3.1'!$H$3:$U$102,12,FALSE),0)</f>
        <v>0</v>
      </c>
      <c r="AC135" s="73">
        <f>IFERROR(VLOOKUP($B135,'[2]NUM3.1'!$H$3:$U$102,13,FALSE),0)</f>
        <v>0</v>
      </c>
      <c r="AD135" s="12">
        <f t="shared" si="74"/>
        <v>0</v>
      </c>
    </row>
    <row r="136" spans="1:30" ht="15" thickBot="1" x14ac:dyDescent="0.25">
      <c r="A136" s="75" t="s">
        <v>160</v>
      </c>
      <c r="B136" s="137" t="s">
        <v>158</v>
      </c>
      <c r="C136" s="53"/>
      <c r="D136" s="53"/>
      <c r="E136" s="73">
        <f>IFERROR(VLOOKUP($B136,'[2]NUM3.1'!$H$3:$U$102,2,FALSE),0)</f>
        <v>0</v>
      </c>
      <c r="F136" s="73">
        <f>IFERROR(VLOOKUP($B136,'[2]NUM3.1'!$H$3:$U$102,3,FALSE),0)</f>
        <v>0</v>
      </c>
      <c r="G136" s="73">
        <f>IFERROR(VLOOKUP($B136,'[2]NUM3.1'!$H$3:$U$102,4,FALSE),0)</f>
        <v>0</v>
      </c>
      <c r="H136" s="73">
        <f>IFERROR(VLOOKUP($B136,'[2]NUM3.1'!$H$3:$U$102,5,FALSE),0)</f>
        <v>0</v>
      </c>
      <c r="I136" s="73">
        <f>IFERROR(VLOOKUP($B136,'[2]NUM3.1'!$H$3:$U$102,6,FALSE),0)</f>
        <v>0</v>
      </c>
      <c r="J136" s="73">
        <f>IFERROR(VLOOKUP($B136,'[2]NUM3.1'!$H$3:$U$102,7,FALSE),0)</f>
        <v>0</v>
      </c>
      <c r="K136" s="73">
        <f>IFERROR(VLOOKUP($B136,'[2]NUM3.1'!$H$3:$U$102,8,FALSE),0)</f>
        <v>0</v>
      </c>
      <c r="L136" s="73">
        <f>IFERROR(VLOOKUP($B136,'[2]NUM3.1'!$H$3:$U$102,9,FALSE),0)</f>
        <v>0</v>
      </c>
      <c r="M136" s="73">
        <f>IFERROR(VLOOKUP($B136,'[2]NUM3.1'!$H$3:$U$102,10,FALSE),0)</f>
        <v>0</v>
      </c>
      <c r="N136" s="73">
        <f>IFERROR(VLOOKUP($B136,'[2]NUM3.1'!$H$3:$U$102,11,FALSE),0)</f>
        <v>0</v>
      </c>
      <c r="O136" s="73">
        <f>IFERROR(VLOOKUP($B136,'[2]NUM3.1'!$H$3:$U$102,12,FALSE),0)</f>
        <v>0</v>
      </c>
      <c r="P136" s="73">
        <f>IFERROR(VLOOKUP($B136,'[2]NUM3.1'!$H$3:$U$102,13,FALSE),0)</f>
        <v>0</v>
      </c>
      <c r="Q136" s="12">
        <f t="shared" si="73"/>
        <v>0</v>
      </c>
      <c r="R136" s="73">
        <f>IFERROR(VLOOKUP($B136,'[2]DEN3.1'!$H$3:$U$102,2,FALSE),0)</f>
        <v>0</v>
      </c>
      <c r="S136" s="73">
        <f>IFERROR(VLOOKUP($B136,'[2]DEN3.1'!$H$3:$U$102,3,FALSE),0)</f>
        <v>0</v>
      </c>
      <c r="T136" s="73">
        <f>IFERROR(VLOOKUP($B136,'[2]DEN3.1'!$H$3:$U$102,4,FALSE),0)</f>
        <v>0</v>
      </c>
      <c r="U136" s="73">
        <f>IFERROR(VLOOKUP($B136,'[2]DEN3.1'!$H$3:$U$102,5,FALSE),0)</f>
        <v>0</v>
      </c>
      <c r="V136" s="73">
        <f>IFERROR(VLOOKUP($B136,'[2]DEN3.1'!$H$3:$U$102,6,FALSE),0)</f>
        <v>0</v>
      </c>
      <c r="W136" s="73">
        <f>IFERROR(VLOOKUP($B136,'[2]DEN3.1'!$H$3:$U$102,7,FALSE),0)</f>
        <v>0</v>
      </c>
      <c r="X136" s="73">
        <f>IFERROR(VLOOKUP($B136,'[2]DEN3.1'!$H$3:$U$102,8,FALSE),0)</f>
        <v>0</v>
      </c>
      <c r="Y136" s="73">
        <f>IFERROR(VLOOKUP($B136,'[2]DEN3.1'!$H$3:$U$102,9,FALSE),0)</f>
        <v>0</v>
      </c>
      <c r="Z136" s="73">
        <f>IFERROR(VLOOKUP($B136,'[2]DEN3.1'!$H$3:$U$102,10,FALSE),0)</f>
        <v>0</v>
      </c>
      <c r="AA136" s="73">
        <f>IFERROR(VLOOKUP($B136,'[2]NUM3.1'!$H$3:$U$102,11,FALSE),0)</f>
        <v>0</v>
      </c>
      <c r="AB136" s="73">
        <f>IFERROR(VLOOKUP($B136,'[2]NUM3.1'!$H$3:$U$102,12,FALSE),0)</f>
        <v>0</v>
      </c>
      <c r="AC136" s="73">
        <f>IFERROR(VLOOKUP($B136,'[2]NUM3.1'!$H$3:$U$102,13,FALSE),0)</f>
        <v>0</v>
      </c>
      <c r="AD136" s="12">
        <f t="shared" si="74"/>
        <v>0</v>
      </c>
    </row>
    <row r="137" spans="1:30" ht="15" thickBot="1" x14ac:dyDescent="0.25">
      <c r="A137" s="75" t="s">
        <v>160</v>
      </c>
      <c r="B137" s="137" t="s">
        <v>159</v>
      </c>
      <c r="C137" s="53"/>
      <c r="D137" s="53"/>
      <c r="E137" s="73">
        <f>IFERROR(VLOOKUP($B137,'[2]NUM3.1'!$H$3:$U$102,2,FALSE),0)</f>
        <v>0</v>
      </c>
      <c r="F137" s="73">
        <f>IFERROR(VLOOKUP($B137,'[2]NUM3.1'!$H$3:$U$102,3,FALSE),0)</f>
        <v>0</v>
      </c>
      <c r="G137" s="73">
        <f>IFERROR(VLOOKUP($B137,'[2]NUM3.1'!$H$3:$U$102,4,FALSE),0)</f>
        <v>0</v>
      </c>
      <c r="H137" s="73">
        <f>IFERROR(VLOOKUP($B137,'[2]NUM3.1'!$H$3:$U$102,5,FALSE),0)</f>
        <v>0</v>
      </c>
      <c r="I137" s="73">
        <f>IFERROR(VLOOKUP($B137,'[2]NUM3.1'!$H$3:$U$102,6,FALSE),0)</f>
        <v>0</v>
      </c>
      <c r="J137" s="73">
        <f>IFERROR(VLOOKUP($B137,'[2]NUM3.1'!$H$3:$U$102,7,FALSE),0)</f>
        <v>0</v>
      </c>
      <c r="K137" s="73">
        <f>IFERROR(VLOOKUP($B137,'[2]NUM3.1'!$H$3:$U$102,8,FALSE),0)</f>
        <v>0</v>
      </c>
      <c r="L137" s="73">
        <f>IFERROR(VLOOKUP($B137,'[2]NUM3.1'!$H$3:$U$102,9,FALSE),0)</f>
        <v>0</v>
      </c>
      <c r="M137" s="73">
        <f>IFERROR(VLOOKUP($B137,'[2]NUM3.1'!$H$3:$U$102,10,FALSE),0)</f>
        <v>0</v>
      </c>
      <c r="N137" s="73">
        <f>IFERROR(VLOOKUP($B137,'[2]NUM3.1'!$H$3:$U$102,11,FALSE),0)</f>
        <v>0</v>
      </c>
      <c r="O137" s="73">
        <f>IFERROR(VLOOKUP($B137,'[2]NUM3.1'!$H$3:$U$102,12,FALSE),0)</f>
        <v>0</v>
      </c>
      <c r="P137" s="73">
        <f>IFERROR(VLOOKUP($B137,'[2]NUM3.1'!$H$3:$U$102,13,FALSE),0)</f>
        <v>0</v>
      </c>
      <c r="Q137" s="12">
        <f t="shared" si="73"/>
        <v>0</v>
      </c>
      <c r="R137" s="73">
        <f>IFERROR(VLOOKUP($B137,'[2]DEN3.1'!$H$3:$U$102,2,FALSE),0)</f>
        <v>0</v>
      </c>
      <c r="S137" s="73">
        <f>IFERROR(VLOOKUP($B137,'[2]DEN3.1'!$H$3:$U$102,3,FALSE),0)</f>
        <v>0</v>
      </c>
      <c r="T137" s="73">
        <f>IFERROR(VLOOKUP($B137,'[2]DEN3.1'!$H$3:$U$102,4,FALSE),0)</f>
        <v>0</v>
      </c>
      <c r="U137" s="73">
        <f>IFERROR(VLOOKUP($B137,'[2]DEN3.1'!$H$3:$U$102,5,FALSE),0)</f>
        <v>0</v>
      </c>
      <c r="V137" s="73">
        <f>IFERROR(VLOOKUP($B137,'[2]DEN3.1'!$H$3:$U$102,6,FALSE),0)</f>
        <v>0</v>
      </c>
      <c r="W137" s="73">
        <f>IFERROR(VLOOKUP($B137,'[2]DEN3.1'!$H$3:$U$102,7,FALSE),0)</f>
        <v>0</v>
      </c>
      <c r="X137" s="73">
        <f>IFERROR(VLOOKUP($B137,'[2]DEN3.1'!$H$3:$U$102,8,FALSE),0)</f>
        <v>0</v>
      </c>
      <c r="Y137" s="73">
        <f>IFERROR(VLOOKUP($B137,'[2]DEN3.1'!$H$3:$U$102,9,FALSE),0)</f>
        <v>0</v>
      </c>
      <c r="Z137" s="73">
        <f>IFERROR(VLOOKUP($B137,'[2]DEN3.1'!$H$3:$U$102,10,FALSE),0)</f>
        <v>0</v>
      </c>
      <c r="AA137" s="73">
        <f>IFERROR(VLOOKUP($B137,'[2]NUM3.1'!$H$3:$U$102,11,FALSE),0)</f>
        <v>0</v>
      </c>
      <c r="AB137" s="73">
        <f>IFERROR(VLOOKUP($B137,'[2]NUM3.1'!$H$3:$U$102,12,FALSE),0)</f>
        <v>0</v>
      </c>
      <c r="AC137" s="73">
        <f>IFERROR(VLOOKUP($B137,'[2]NUM3.1'!$H$3:$U$102,13,FALSE),0)</f>
        <v>0</v>
      </c>
      <c r="AD137" s="12">
        <f t="shared" si="74"/>
        <v>0</v>
      </c>
    </row>
    <row r="138" spans="1:30" ht="24" customHeight="1" thickBot="1" x14ac:dyDescent="0.25">
      <c r="A138" s="307" t="s">
        <v>182</v>
      </c>
      <c r="B138" s="308"/>
      <c r="C138" s="222">
        <f>+D138/Metas!H12</f>
        <v>1.0189982728842832</v>
      </c>
      <c r="D138" s="14">
        <f>+Q138/AD138</f>
        <v>1</v>
      </c>
      <c r="E138" s="46">
        <f>SUM(E125:E137)</f>
        <v>3</v>
      </c>
      <c r="F138" s="46">
        <f t="shared" ref="F138:M138" si="75">SUM(F125:F137)</f>
        <v>0</v>
      </c>
      <c r="G138" s="46">
        <f t="shared" si="75"/>
        <v>3</v>
      </c>
      <c r="H138" s="46">
        <f t="shared" si="75"/>
        <v>6</v>
      </c>
      <c r="I138" s="46">
        <f t="shared" ref="I138:J138" si="76">SUM(I125:I137)</f>
        <v>1</v>
      </c>
      <c r="J138" s="46">
        <f t="shared" si="76"/>
        <v>5</v>
      </c>
      <c r="K138" s="46">
        <f t="shared" ref="K138:L138" si="77">SUM(K125:K137)</f>
        <v>6</v>
      </c>
      <c r="L138" s="46">
        <f t="shared" si="77"/>
        <v>3</v>
      </c>
      <c r="M138" s="46">
        <f t="shared" si="75"/>
        <v>3</v>
      </c>
      <c r="N138" s="46">
        <f t="shared" ref="N138:P138" si="78">SUM(N125:N137)</f>
        <v>6</v>
      </c>
      <c r="O138" s="46">
        <f t="shared" si="78"/>
        <v>4</v>
      </c>
      <c r="P138" s="46">
        <f t="shared" si="78"/>
        <v>10</v>
      </c>
      <c r="Q138" s="9">
        <f>SUM(Q125:Q137)</f>
        <v>50</v>
      </c>
      <c r="R138" s="46">
        <f t="shared" ref="R138:U138" si="79">SUM(R125:R137)</f>
        <v>3</v>
      </c>
      <c r="S138" s="46">
        <f t="shared" si="79"/>
        <v>0</v>
      </c>
      <c r="T138" s="46">
        <f t="shared" si="79"/>
        <v>3</v>
      </c>
      <c r="U138" s="46">
        <f t="shared" si="79"/>
        <v>6</v>
      </c>
      <c r="V138" s="46">
        <f t="shared" ref="V138:W138" si="80">SUM(V125:V137)</f>
        <v>1</v>
      </c>
      <c r="W138" s="46">
        <f t="shared" si="80"/>
        <v>5</v>
      </c>
      <c r="X138" s="46">
        <f t="shared" ref="X138:Y138" si="81">SUM(X125:X137)</f>
        <v>6</v>
      </c>
      <c r="Y138" s="46">
        <f t="shared" si="81"/>
        <v>3</v>
      </c>
      <c r="Z138" s="46">
        <f t="shared" ref="Z138:AA138" si="82">SUM(Z125:Z137)</f>
        <v>3</v>
      </c>
      <c r="AA138" s="46">
        <f t="shared" si="82"/>
        <v>6</v>
      </c>
      <c r="AB138" s="46">
        <f t="shared" ref="AB138:AC138" si="83">SUM(AB125:AB137)</f>
        <v>4</v>
      </c>
      <c r="AC138" s="46">
        <f t="shared" si="83"/>
        <v>10</v>
      </c>
      <c r="AD138" s="9">
        <f>SUM(AD125:AD137)</f>
        <v>50</v>
      </c>
    </row>
    <row r="139" spans="1:30" ht="15" thickBot="1" x14ac:dyDescent="0.25">
      <c r="A139" s="75" t="s">
        <v>165</v>
      </c>
      <c r="B139" s="137" t="s">
        <v>161</v>
      </c>
      <c r="C139" s="53"/>
      <c r="D139" s="53"/>
      <c r="E139" s="73">
        <f>IFERROR(VLOOKUP($B139,'[2]NUM3.1'!$H$3:$U$102,2,FALSE),0)</f>
        <v>6</v>
      </c>
      <c r="F139" s="73">
        <f>IFERROR(VLOOKUP($B139,'[2]NUM3.1'!$H$3:$U$102,3,FALSE),0)</f>
        <v>0</v>
      </c>
      <c r="G139" s="73">
        <f>IFERROR(VLOOKUP($B139,'[2]NUM3.1'!$H$3:$U$102,4,FALSE),0)</f>
        <v>3</v>
      </c>
      <c r="H139" s="73">
        <f>IFERROR(VLOOKUP($B139,'[2]NUM3.1'!$H$3:$U$102,5,FALSE),0)</f>
        <v>2</v>
      </c>
      <c r="I139" s="73">
        <f>IFERROR(VLOOKUP($B139,'[2]NUM3.1'!$H$3:$U$102,6,FALSE),0)</f>
        <v>0</v>
      </c>
      <c r="J139" s="73">
        <f>IFERROR(VLOOKUP($B139,'[2]NUM3.1'!$H$3:$U$102,7,FALSE),0)</f>
        <v>0</v>
      </c>
      <c r="K139" s="73">
        <f>IFERROR(VLOOKUP($B139,'[2]NUM3.1'!$H$3:$U$102,8,FALSE),0)</f>
        <v>8</v>
      </c>
      <c r="L139" s="73">
        <f>IFERROR(VLOOKUP($B139,'[2]NUM3.1'!$H$3:$U$102,9,FALSE),0)</f>
        <v>4</v>
      </c>
      <c r="M139" s="73">
        <f>IFERROR(VLOOKUP($B139,'[2]NUM3.1'!$H$3:$U$102,10,FALSE),0)</f>
        <v>3</v>
      </c>
      <c r="N139" s="73">
        <f>IFERROR(VLOOKUP($B139,'[2]NUM3.1'!$H$3:$U$102,11,FALSE),0)</f>
        <v>2</v>
      </c>
      <c r="O139" s="73">
        <f>IFERROR(VLOOKUP($B139,'[2]NUM3.1'!$H$3:$U$102,12,FALSE),0)</f>
        <v>1</v>
      </c>
      <c r="P139" s="73">
        <f>IFERROR(VLOOKUP($B139,'[2]NUM3.1'!$H$3:$U$102,13,FALSE),0)</f>
        <v>4</v>
      </c>
      <c r="Q139" s="12">
        <f>SUM(E139:P139)</f>
        <v>33</v>
      </c>
      <c r="R139" s="73">
        <f>IFERROR(VLOOKUP($B139,'[2]DEN3.1'!$H$3:$U$102,2,FALSE),0)</f>
        <v>6</v>
      </c>
      <c r="S139" s="73">
        <f>IFERROR(VLOOKUP($B139,'[2]DEN3.1'!$H$3:$U$102,3,FALSE),0)</f>
        <v>0</v>
      </c>
      <c r="T139" s="73">
        <f>IFERROR(VLOOKUP($B139,'[2]DEN3.1'!$H$3:$U$102,4,FALSE),0)</f>
        <v>6</v>
      </c>
      <c r="U139" s="73">
        <f>IFERROR(VLOOKUP($B139,'[2]DEN3.1'!$H$3:$U$102,5,FALSE),0)</f>
        <v>2</v>
      </c>
      <c r="V139" s="73">
        <f>IFERROR(VLOOKUP($B139,'[2]DEN3.1'!$H$3:$U$102,6,FALSE),0)</f>
        <v>0</v>
      </c>
      <c r="W139" s="73">
        <f>IFERROR(VLOOKUP($B139,'[2]DEN3.1'!$H$3:$U$102,7,FALSE),0)</f>
        <v>0</v>
      </c>
      <c r="X139" s="73">
        <f>IFERROR(VLOOKUP($B139,'[2]DEN3.1'!$H$3:$U$102,8,FALSE),0)</f>
        <v>8</v>
      </c>
      <c r="Y139" s="73">
        <f>IFERROR(VLOOKUP($B139,'[2]DEN3.1'!$H$3:$U$102,9,FALSE),0)</f>
        <v>4</v>
      </c>
      <c r="Z139" s="73">
        <f>IFERROR(VLOOKUP($B139,'[2]DEN3.1'!$H$3:$U$102,10,FALSE),0)</f>
        <v>3</v>
      </c>
      <c r="AA139" s="73">
        <f>IFERROR(VLOOKUP($B139,'[2]NUM3.1'!$H$3:$U$102,11,FALSE),0)</f>
        <v>2</v>
      </c>
      <c r="AB139" s="73">
        <f>IFERROR(VLOOKUP($B139,'[2]NUM3.1'!$H$3:$U$102,12,FALSE),0)</f>
        <v>1</v>
      </c>
      <c r="AC139" s="73">
        <f>IFERROR(VLOOKUP($B139,'[2]NUM3.1'!$H$3:$U$102,13,FALSE),0)</f>
        <v>4</v>
      </c>
      <c r="AD139" s="12">
        <f>SUM(R139:AC139)</f>
        <v>36</v>
      </c>
    </row>
    <row r="140" spans="1:30" ht="15" thickBot="1" x14ac:dyDescent="0.25">
      <c r="A140" s="75" t="s">
        <v>165</v>
      </c>
      <c r="B140" s="137" t="s">
        <v>162</v>
      </c>
      <c r="C140" s="53"/>
      <c r="D140" s="53"/>
      <c r="E140" s="73">
        <f>IFERROR(VLOOKUP($B140,'[2]NUM3.1'!$H$3:$U$102,2,FALSE),0)</f>
        <v>0</v>
      </c>
      <c r="F140" s="73">
        <f>IFERROR(VLOOKUP($B140,'[2]NUM3.1'!$H$3:$U$102,3,FALSE),0)</f>
        <v>0</v>
      </c>
      <c r="G140" s="73">
        <f>IFERROR(VLOOKUP($B140,'[2]NUM3.1'!$H$3:$U$102,4,FALSE),0)</f>
        <v>0</v>
      </c>
      <c r="H140" s="73">
        <f>IFERROR(VLOOKUP($B140,'[2]NUM3.1'!$H$3:$U$102,5,FALSE),0)</f>
        <v>0</v>
      </c>
      <c r="I140" s="73">
        <f>IFERROR(VLOOKUP($B140,'[2]NUM3.1'!$H$3:$U$102,6,FALSE),0)</f>
        <v>0</v>
      </c>
      <c r="J140" s="73">
        <f>IFERROR(VLOOKUP($B140,'[2]NUM3.1'!$H$3:$U$102,7,FALSE),0)</f>
        <v>0</v>
      </c>
      <c r="K140" s="73">
        <f>IFERROR(VLOOKUP($B140,'[2]NUM3.1'!$H$3:$U$102,8,FALSE),0)</f>
        <v>0</v>
      </c>
      <c r="L140" s="73">
        <f>IFERROR(VLOOKUP($B140,'[2]NUM3.1'!$H$3:$U$102,9,FALSE),0)</f>
        <v>0</v>
      </c>
      <c r="M140" s="73">
        <f>IFERROR(VLOOKUP($B140,'[2]NUM3.1'!$H$3:$U$102,10,FALSE),0)</f>
        <v>0</v>
      </c>
      <c r="N140" s="73">
        <f>IFERROR(VLOOKUP($B140,'[2]NUM3.1'!$H$3:$U$102,11,FALSE),0)</f>
        <v>0</v>
      </c>
      <c r="O140" s="73">
        <f>IFERROR(VLOOKUP($B140,'[2]NUM3.1'!$H$3:$U$102,12,FALSE),0)</f>
        <v>0</v>
      </c>
      <c r="P140" s="73">
        <f>IFERROR(VLOOKUP($B140,'[2]NUM3.1'!$H$3:$U$102,13,FALSE),0)</f>
        <v>0</v>
      </c>
      <c r="Q140" s="12">
        <f>SUM(E140:P140)</f>
        <v>0</v>
      </c>
      <c r="R140" s="73">
        <f>IFERROR(VLOOKUP($B140,'[2]DEN3.1'!$H$3:$U$102,2,FALSE),0)</f>
        <v>0</v>
      </c>
      <c r="S140" s="73">
        <f>IFERROR(VLOOKUP($B140,'[2]DEN3.1'!$H$3:$U$102,3,FALSE),0)</f>
        <v>0</v>
      </c>
      <c r="T140" s="73">
        <f>IFERROR(VLOOKUP($B140,'[2]DEN3.1'!$H$3:$U$102,4,FALSE),0)</f>
        <v>0</v>
      </c>
      <c r="U140" s="73">
        <f>IFERROR(VLOOKUP($B140,'[2]DEN3.1'!$H$3:$U$102,5,FALSE),0)</f>
        <v>0</v>
      </c>
      <c r="V140" s="73">
        <f>IFERROR(VLOOKUP($B140,'[2]DEN3.1'!$H$3:$U$102,6,FALSE),0)</f>
        <v>0</v>
      </c>
      <c r="W140" s="73">
        <f>IFERROR(VLOOKUP($B140,'[2]DEN3.1'!$H$3:$U$102,7,FALSE),0)</f>
        <v>0</v>
      </c>
      <c r="X140" s="73">
        <f>IFERROR(VLOOKUP($B140,'[2]DEN3.1'!$H$3:$U$102,8,FALSE),0)</f>
        <v>0</v>
      </c>
      <c r="Y140" s="73">
        <f>IFERROR(VLOOKUP($B140,'[2]DEN3.1'!$H$3:$U$102,9,FALSE),0)</f>
        <v>0</v>
      </c>
      <c r="Z140" s="73">
        <f>IFERROR(VLOOKUP($B140,'[2]DEN3.1'!$H$3:$U$102,10,FALSE),0)</f>
        <v>0</v>
      </c>
      <c r="AA140" s="73">
        <f>IFERROR(VLOOKUP($B140,'[2]NUM3.1'!$H$3:$U$102,11,FALSE),0)</f>
        <v>0</v>
      </c>
      <c r="AB140" s="73">
        <f>IFERROR(VLOOKUP($B140,'[2]NUM3.1'!$H$3:$U$102,12,FALSE),0)</f>
        <v>0</v>
      </c>
      <c r="AC140" s="73">
        <f>IFERROR(VLOOKUP($B140,'[2]NUM3.1'!$H$3:$U$102,13,FALSE),0)</f>
        <v>0</v>
      </c>
      <c r="AD140" s="12">
        <f>SUM(R140:AC140)</f>
        <v>0</v>
      </c>
    </row>
    <row r="141" spans="1:30" ht="15" thickBot="1" x14ac:dyDescent="0.25">
      <c r="A141" s="75" t="s">
        <v>165</v>
      </c>
      <c r="B141" s="137" t="s">
        <v>163</v>
      </c>
      <c r="C141" s="53"/>
      <c r="D141" s="53"/>
      <c r="E141" s="73">
        <f>IFERROR(VLOOKUP($B141,'[2]NUM3.1'!$H$3:$U$102,2,FALSE),0)</f>
        <v>0</v>
      </c>
      <c r="F141" s="73">
        <f>IFERROR(VLOOKUP($B141,'[2]NUM3.1'!$H$3:$U$102,3,FALSE),0)</f>
        <v>0</v>
      </c>
      <c r="G141" s="73">
        <f>IFERROR(VLOOKUP($B141,'[2]NUM3.1'!$H$3:$U$102,4,FALSE),0)</f>
        <v>0</v>
      </c>
      <c r="H141" s="73">
        <f>IFERROR(VLOOKUP($B141,'[2]NUM3.1'!$H$3:$U$102,5,FALSE),0)</f>
        <v>0</v>
      </c>
      <c r="I141" s="73">
        <f>IFERROR(VLOOKUP($B141,'[2]NUM3.1'!$H$3:$U$102,6,FALSE),0)</f>
        <v>0</v>
      </c>
      <c r="J141" s="73">
        <f>IFERROR(VLOOKUP($B141,'[2]NUM3.1'!$H$3:$U$102,7,FALSE),0)</f>
        <v>0</v>
      </c>
      <c r="K141" s="73">
        <f>IFERROR(VLOOKUP($B141,'[2]NUM3.1'!$H$3:$U$102,8,FALSE),0)</f>
        <v>0</v>
      </c>
      <c r="L141" s="73">
        <f>IFERROR(VLOOKUP($B141,'[2]NUM3.1'!$H$3:$U$102,9,FALSE),0)</f>
        <v>0</v>
      </c>
      <c r="M141" s="73">
        <f>IFERROR(VLOOKUP($B141,'[2]NUM3.1'!$H$3:$U$102,10,FALSE),0)</f>
        <v>0</v>
      </c>
      <c r="N141" s="73">
        <f>IFERROR(VLOOKUP($B141,'[2]NUM3.1'!$H$3:$U$102,11,FALSE),0)</f>
        <v>0</v>
      </c>
      <c r="O141" s="73">
        <f>IFERROR(VLOOKUP($B141,'[2]NUM3.1'!$H$3:$U$102,12,FALSE),0)</f>
        <v>0</v>
      </c>
      <c r="P141" s="73">
        <f>IFERROR(VLOOKUP($B141,'[2]NUM3.1'!$H$3:$U$102,13,FALSE),0)</f>
        <v>0</v>
      </c>
      <c r="Q141" s="12">
        <f>SUM(E141:P141)</f>
        <v>0</v>
      </c>
      <c r="R141" s="73">
        <f>IFERROR(VLOOKUP($B141,'[2]DEN3.1'!$H$3:$U$102,2,FALSE),0)</f>
        <v>0</v>
      </c>
      <c r="S141" s="73">
        <f>IFERROR(VLOOKUP($B141,'[2]DEN3.1'!$H$3:$U$102,3,FALSE),0)</f>
        <v>0</v>
      </c>
      <c r="T141" s="73">
        <f>IFERROR(VLOOKUP($B141,'[2]DEN3.1'!$H$3:$U$102,4,FALSE),0)</f>
        <v>0</v>
      </c>
      <c r="U141" s="73">
        <f>IFERROR(VLOOKUP($B141,'[2]DEN3.1'!$H$3:$U$102,5,FALSE),0)</f>
        <v>0</v>
      </c>
      <c r="V141" s="73">
        <f>IFERROR(VLOOKUP($B141,'[2]DEN3.1'!$H$3:$U$102,6,FALSE),0)</f>
        <v>0</v>
      </c>
      <c r="W141" s="73">
        <f>IFERROR(VLOOKUP($B141,'[2]DEN3.1'!$H$3:$U$102,7,FALSE),0)</f>
        <v>0</v>
      </c>
      <c r="X141" s="73">
        <f>IFERROR(VLOOKUP($B141,'[2]DEN3.1'!$H$3:$U$102,8,FALSE),0)</f>
        <v>0</v>
      </c>
      <c r="Y141" s="73">
        <f>IFERROR(VLOOKUP($B141,'[2]DEN3.1'!$H$3:$U$102,9,FALSE),0)</f>
        <v>0</v>
      </c>
      <c r="Z141" s="73">
        <f>IFERROR(VLOOKUP($B141,'[2]DEN3.1'!$H$3:$U$102,10,FALSE),0)</f>
        <v>0</v>
      </c>
      <c r="AA141" s="73">
        <f>IFERROR(VLOOKUP($B141,'[2]NUM3.1'!$H$3:$U$102,11,FALSE),0)</f>
        <v>0</v>
      </c>
      <c r="AB141" s="73">
        <f>IFERROR(VLOOKUP($B141,'[2]NUM3.1'!$H$3:$U$102,12,FALSE),0)</f>
        <v>0</v>
      </c>
      <c r="AC141" s="73">
        <f>IFERROR(VLOOKUP($B141,'[2]NUM3.1'!$H$3:$U$102,13,FALSE),0)</f>
        <v>0</v>
      </c>
      <c r="AD141" s="12">
        <f>SUM(R141:AC141)</f>
        <v>0</v>
      </c>
    </row>
    <row r="142" spans="1:30" ht="15" thickBot="1" x14ac:dyDescent="0.25">
      <c r="A142" s="75" t="s">
        <v>165</v>
      </c>
      <c r="B142" s="137" t="s">
        <v>164</v>
      </c>
      <c r="C142" s="53"/>
      <c r="D142" s="53"/>
      <c r="E142" s="73">
        <f>IFERROR(VLOOKUP($B142,'[2]NUM3.1'!$H$3:$U$102,2,FALSE),0)</f>
        <v>0</v>
      </c>
      <c r="F142" s="73">
        <f>IFERROR(VLOOKUP($B142,'[2]NUM3.1'!$H$3:$U$102,3,FALSE),0)</f>
        <v>0</v>
      </c>
      <c r="G142" s="73">
        <f>IFERROR(VLOOKUP($B142,'[2]NUM3.1'!$H$3:$U$102,4,FALSE),0)</f>
        <v>0</v>
      </c>
      <c r="H142" s="73">
        <f>IFERROR(VLOOKUP($B142,'[2]NUM3.1'!$H$3:$U$102,5,FALSE),0)</f>
        <v>0</v>
      </c>
      <c r="I142" s="73">
        <f>IFERROR(VLOOKUP($B142,'[2]NUM3.1'!$H$3:$U$102,6,FALSE),0)</f>
        <v>0</v>
      </c>
      <c r="J142" s="73">
        <f>IFERROR(VLOOKUP($B142,'[2]NUM3.1'!$H$3:$U$102,7,FALSE),0)</f>
        <v>0</v>
      </c>
      <c r="K142" s="73">
        <f>IFERROR(VLOOKUP($B142,'[2]NUM3.1'!$H$3:$U$102,8,FALSE),0)</f>
        <v>0</v>
      </c>
      <c r="L142" s="73">
        <f>IFERROR(VLOOKUP($B142,'[2]NUM3.1'!$H$3:$U$102,9,FALSE),0)</f>
        <v>0</v>
      </c>
      <c r="M142" s="73">
        <f>IFERROR(VLOOKUP($B142,'[2]NUM3.1'!$H$3:$U$102,10,FALSE),0)</f>
        <v>0</v>
      </c>
      <c r="N142" s="73">
        <f>IFERROR(VLOOKUP($B142,'[2]NUM3.1'!$H$3:$U$102,11,FALSE),0)</f>
        <v>0</v>
      </c>
      <c r="O142" s="73">
        <f>IFERROR(VLOOKUP($B142,'[2]NUM3.1'!$H$3:$U$102,12,FALSE),0)</f>
        <v>0</v>
      </c>
      <c r="P142" s="73">
        <f>IFERROR(VLOOKUP($B142,'[2]NUM3.1'!$H$3:$U$102,13,FALSE),0)</f>
        <v>0</v>
      </c>
      <c r="Q142" s="12">
        <f>SUM(E142:P142)</f>
        <v>0</v>
      </c>
      <c r="R142" s="73">
        <f>IFERROR(VLOOKUP($B142,'[2]DEN3.1'!$H$3:$U$102,2,FALSE),0)</f>
        <v>0</v>
      </c>
      <c r="S142" s="73">
        <f>IFERROR(VLOOKUP($B142,'[2]DEN3.1'!$H$3:$U$102,3,FALSE),0)</f>
        <v>0</v>
      </c>
      <c r="T142" s="73">
        <f>IFERROR(VLOOKUP($B142,'[2]DEN3.1'!$H$3:$U$102,4,FALSE),0)</f>
        <v>0</v>
      </c>
      <c r="U142" s="73">
        <f>IFERROR(VLOOKUP($B142,'[2]DEN3.1'!$H$3:$U$102,5,FALSE),0)</f>
        <v>0</v>
      </c>
      <c r="V142" s="73">
        <f>IFERROR(VLOOKUP($B142,'[2]DEN3.1'!$H$3:$U$102,6,FALSE),0)</f>
        <v>0</v>
      </c>
      <c r="W142" s="73">
        <f>IFERROR(VLOOKUP($B142,'[2]DEN3.1'!$H$3:$U$102,7,FALSE),0)</f>
        <v>0</v>
      </c>
      <c r="X142" s="73">
        <f>IFERROR(VLOOKUP($B142,'[2]DEN3.1'!$H$3:$U$102,8,FALSE),0)</f>
        <v>0</v>
      </c>
      <c r="Y142" s="73">
        <f>IFERROR(VLOOKUP($B142,'[2]DEN3.1'!$H$3:$U$102,9,FALSE),0)</f>
        <v>0</v>
      </c>
      <c r="Z142" s="73">
        <f>IFERROR(VLOOKUP($B142,'[2]DEN3.1'!$H$3:$U$102,10,FALSE),0)</f>
        <v>0</v>
      </c>
      <c r="AA142" s="73">
        <f>IFERROR(VLOOKUP($B142,'[2]NUM3.1'!$H$3:$U$102,11,FALSE),0)</f>
        <v>0</v>
      </c>
      <c r="AB142" s="73">
        <f>IFERROR(VLOOKUP($B142,'[2]NUM3.1'!$H$3:$U$102,12,FALSE),0)</f>
        <v>0</v>
      </c>
      <c r="AC142" s="73">
        <f>IFERROR(VLOOKUP($B142,'[2]NUM3.1'!$H$3:$U$102,13,FALSE),0)</f>
        <v>0</v>
      </c>
      <c r="AD142" s="12">
        <f>SUM(R142:AC142)</f>
        <v>0</v>
      </c>
    </row>
    <row r="143" spans="1:30" ht="15" thickBot="1" x14ac:dyDescent="0.25">
      <c r="A143" s="307" t="s">
        <v>183</v>
      </c>
      <c r="B143" s="308"/>
      <c r="C143" s="222">
        <f>+D143/Metas!H14</f>
        <v>0.93537414965986387</v>
      </c>
      <c r="D143" s="14">
        <f>+Q143/AD143</f>
        <v>0.91666666666666663</v>
      </c>
      <c r="E143" s="46">
        <f t="shared" ref="E143:M143" si="84">SUM(E139:E142)</f>
        <v>6</v>
      </c>
      <c r="F143" s="46">
        <f t="shared" si="84"/>
        <v>0</v>
      </c>
      <c r="G143" s="46">
        <f t="shared" si="84"/>
        <v>3</v>
      </c>
      <c r="H143" s="46">
        <f t="shared" si="84"/>
        <v>2</v>
      </c>
      <c r="I143" s="46">
        <f t="shared" ref="I143:J143" si="85">SUM(I139:I142)</f>
        <v>0</v>
      </c>
      <c r="J143" s="46">
        <f t="shared" si="85"/>
        <v>0</v>
      </c>
      <c r="K143" s="46">
        <f t="shared" ref="K143:L143" si="86">SUM(K139:K142)</f>
        <v>8</v>
      </c>
      <c r="L143" s="46">
        <f t="shared" si="86"/>
        <v>4</v>
      </c>
      <c r="M143" s="46">
        <f t="shared" si="84"/>
        <v>3</v>
      </c>
      <c r="N143" s="46">
        <f t="shared" ref="N143:P143" si="87">SUM(N139:N142)</f>
        <v>2</v>
      </c>
      <c r="O143" s="46">
        <f t="shared" si="87"/>
        <v>1</v>
      </c>
      <c r="P143" s="46">
        <f t="shared" si="87"/>
        <v>4</v>
      </c>
      <c r="Q143" s="9">
        <f>SUM(Q139:Q142)</f>
        <v>33</v>
      </c>
      <c r="R143" s="46">
        <f t="shared" ref="R143:U143" si="88">SUM(R139:R142)</f>
        <v>6</v>
      </c>
      <c r="S143" s="46">
        <f t="shared" si="88"/>
        <v>0</v>
      </c>
      <c r="T143" s="46">
        <f t="shared" si="88"/>
        <v>6</v>
      </c>
      <c r="U143" s="46">
        <f t="shared" si="88"/>
        <v>2</v>
      </c>
      <c r="V143" s="46">
        <f t="shared" ref="V143:W143" si="89">SUM(V139:V142)</f>
        <v>0</v>
      </c>
      <c r="W143" s="46">
        <f t="shared" si="89"/>
        <v>0</v>
      </c>
      <c r="X143" s="46">
        <f t="shared" ref="X143:Y143" si="90">SUM(X139:X142)</f>
        <v>8</v>
      </c>
      <c r="Y143" s="46">
        <f t="shared" si="90"/>
        <v>4</v>
      </c>
      <c r="Z143" s="46">
        <f t="shared" ref="Z143:AA143" si="91">SUM(Z139:Z142)</f>
        <v>3</v>
      </c>
      <c r="AA143" s="46">
        <f t="shared" si="91"/>
        <v>2</v>
      </c>
      <c r="AB143" s="46">
        <f t="shared" ref="AB143:AC143" si="92">SUM(AB139:AB142)</f>
        <v>1</v>
      </c>
      <c r="AC143" s="46">
        <f t="shared" si="92"/>
        <v>4</v>
      </c>
      <c r="AD143" s="9">
        <f>SUM(AD139:AD142)</f>
        <v>36</v>
      </c>
    </row>
    <row r="144" spans="1:30" ht="15" thickBot="1" x14ac:dyDescent="0.25">
      <c r="A144" s="75" t="s">
        <v>173</v>
      </c>
      <c r="B144" s="137" t="s">
        <v>166</v>
      </c>
      <c r="C144" s="53"/>
      <c r="D144" s="53"/>
      <c r="E144" s="73">
        <f>IFERROR(VLOOKUP($B144,'[2]NUM3.1'!$H$3:$U$102,2,FALSE),0)</f>
        <v>0</v>
      </c>
      <c r="F144" s="73">
        <f>IFERROR(VLOOKUP($B144,'[2]NUM3.1'!$H$3:$U$102,3,FALSE),0)</f>
        <v>0</v>
      </c>
      <c r="G144" s="73">
        <f>IFERROR(VLOOKUP($B144,'[2]NUM3.1'!$H$3:$U$102,4,FALSE),0)</f>
        <v>0</v>
      </c>
      <c r="H144" s="73">
        <f>IFERROR(VLOOKUP($B144,'[2]NUM3.1'!$H$3:$U$102,5,FALSE),0)</f>
        <v>0</v>
      </c>
      <c r="I144" s="73">
        <f>IFERROR(VLOOKUP($B144,'[2]NUM3.1'!$H$3:$U$102,6,FALSE),0)</f>
        <v>1</v>
      </c>
      <c r="J144" s="73">
        <f>IFERROR(VLOOKUP($B144,'[2]NUM3.1'!$H$3:$U$102,7,FALSE),0)</f>
        <v>0</v>
      </c>
      <c r="K144" s="73">
        <f>IFERROR(VLOOKUP($B144,'[2]NUM3.1'!$H$3:$U$102,8,FALSE),0)</f>
        <v>0</v>
      </c>
      <c r="L144" s="73">
        <f>IFERROR(VLOOKUP($B144,'[2]NUM3.1'!$H$3:$U$102,9,FALSE),0)</f>
        <v>0</v>
      </c>
      <c r="M144" s="73">
        <f>IFERROR(VLOOKUP($B144,'[2]NUM3.1'!$H$3:$U$102,10,FALSE),0)</f>
        <v>2</v>
      </c>
      <c r="N144" s="73">
        <f>IFERROR(VLOOKUP($B144,'[2]NUM3.1'!$H$3:$U$102,11,FALSE),0)</f>
        <v>0</v>
      </c>
      <c r="O144" s="73">
        <f>IFERROR(VLOOKUP($B144,'[2]NUM3.1'!$H$3:$U$102,12,FALSE),0)</f>
        <v>0</v>
      </c>
      <c r="P144" s="73">
        <f>IFERROR(VLOOKUP($B144,'[2]NUM3.1'!$H$3:$U$102,13,FALSE),0)</f>
        <v>0</v>
      </c>
      <c r="Q144" s="12">
        <f t="shared" ref="Q144:Q149" si="93">SUM(E144:P144)</f>
        <v>3</v>
      </c>
      <c r="R144" s="73">
        <f>IFERROR(VLOOKUP($B144,'[2]DEN3.1'!$H$3:$U$102,2,FALSE),0)</f>
        <v>0</v>
      </c>
      <c r="S144" s="73">
        <f>IFERROR(VLOOKUP($B144,'[2]DEN3.1'!$H$3:$U$102,3,FALSE),0)</f>
        <v>0</v>
      </c>
      <c r="T144" s="73">
        <f>IFERROR(VLOOKUP($B144,'[2]DEN3.1'!$H$3:$U$102,4,FALSE),0)</f>
        <v>0</v>
      </c>
      <c r="U144" s="73">
        <f>IFERROR(VLOOKUP($B144,'[2]DEN3.1'!$H$3:$U$102,5,FALSE),0)</f>
        <v>0</v>
      </c>
      <c r="V144" s="73">
        <f>IFERROR(VLOOKUP($B144,'[2]DEN3.1'!$H$3:$U$102,6,FALSE),0)</f>
        <v>1</v>
      </c>
      <c r="W144" s="73">
        <f>IFERROR(VLOOKUP($B144,'[2]DEN3.1'!$H$3:$U$102,7,FALSE),0)</f>
        <v>0</v>
      </c>
      <c r="X144" s="73">
        <f>IFERROR(VLOOKUP($B144,'[2]DEN3.1'!$H$3:$U$102,8,FALSE),0)</f>
        <v>0</v>
      </c>
      <c r="Y144" s="73">
        <f>IFERROR(VLOOKUP($B144,'[2]DEN3.1'!$H$3:$U$102,9,FALSE),0)</f>
        <v>0</v>
      </c>
      <c r="Z144" s="73">
        <f>IFERROR(VLOOKUP($B144,'[2]DEN3.1'!$H$3:$U$102,10,FALSE),0)</f>
        <v>2</v>
      </c>
      <c r="AA144" s="73">
        <f>IFERROR(VLOOKUP($B144,'[2]NUM3.1'!$H$3:$U$102,11,FALSE),0)</f>
        <v>0</v>
      </c>
      <c r="AB144" s="73">
        <f>IFERROR(VLOOKUP($B144,'[2]NUM3.1'!$H$3:$U$102,12,FALSE),0)</f>
        <v>0</v>
      </c>
      <c r="AC144" s="73">
        <f>IFERROR(VLOOKUP($B144,'[2]NUM3.1'!$H$3:$U$102,13,FALSE),0)</f>
        <v>0</v>
      </c>
      <c r="AD144" s="12">
        <f t="shared" ref="AD144:AD150" si="94">SUM(R144:AC144)</f>
        <v>3</v>
      </c>
    </row>
    <row r="145" spans="1:30" ht="15" thickBot="1" x14ac:dyDescent="0.25">
      <c r="A145" s="75" t="s">
        <v>173</v>
      </c>
      <c r="B145" s="137" t="s">
        <v>167</v>
      </c>
      <c r="C145" s="53"/>
      <c r="D145" s="53"/>
      <c r="E145" s="73">
        <f>IFERROR(VLOOKUP($B145,'[2]NUM3.1'!$H$3:$U$102,2,FALSE),0)</f>
        <v>0</v>
      </c>
      <c r="F145" s="73">
        <f>IFERROR(VLOOKUP($B145,'[2]NUM3.1'!$H$3:$U$102,3,FALSE),0)</f>
        <v>0</v>
      </c>
      <c r="G145" s="73">
        <f>IFERROR(VLOOKUP($B145,'[2]NUM3.1'!$H$3:$U$102,4,FALSE),0)</f>
        <v>0</v>
      </c>
      <c r="H145" s="73">
        <f>IFERROR(VLOOKUP($B145,'[2]NUM3.1'!$H$3:$U$102,5,FALSE),0)</f>
        <v>0</v>
      </c>
      <c r="I145" s="73">
        <f>IFERROR(VLOOKUP($B145,'[2]NUM3.1'!$H$3:$U$102,6,FALSE),0)</f>
        <v>0</v>
      </c>
      <c r="J145" s="73">
        <f>IFERROR(VLOOKUP($B145,'[2]NUM3.1'!$H$3:$U$102,7,FALSE),0)</f>
        <v>0</v>
      </c>
      <c r="K145" s="73">
        <f>IFERROR(VLOOKUP($B145,'[2]NUM3.1'!$H$3:$U$102,8,FALSE),0)</f>
        <v>0</v>
      </c>
      <c r="L145" s="73">
        <f>IFERROR(VLOOKUP($B145,'[2]NUM3.1'!$H$3:$U$102,9,FALSE),0)</f>
        <v>0</v>
      </c>
      <c r="M145" s="73">
        <f>IFERROR(VLOOKUP($B145,'[2]NUM3.1'!$H$3:$U$102,10,FALSE),0)</f>
        <v>1</v>
      </c>
      <c r="N145" s="73">
        <f>IFERROR(VLOOKUP($B145,'[2]NUM3.1'!$H$3:$U$102,11,FALSE),0)</f>
        <v>0</v>
      </c>
      <c r="O145" s="73">
        <f>IFERROR(VLOOKUP($B145,'[2]NUM3.1'!$H$3:$U$102,12,FALSE),0)</f>
        <v>0</v>
      </c>
      <c r="P145" s="73">
        <f>IFERROR(VLOOKUP($B145,'[2]NUM3.1'!$H$3:$U$102,13,FALSE),0)</f>
        <v>2</v>
      </c>
      <c r="Q145" s="12">
        <f t="shared" si="93"/>
        <v>3</v>
      </c>
      <c r="R145" s="73">
        <f>IFERROR(VLOOKUP($B145,'[2]DEN3.1'!$H$3:$U$102,2,FALSE),0)</f>
        <v>0</v>
      </c>
      <c r="S145" s="73">
        <f>IFERROR(VLOOKUP($B145,'[2]DEN3.1'!$H$3:$U$102,3,FALSE),0)</f>
        <v>0</v>
      </c>
      <c r="T145" s="73">
        <f>IFERROR(VLOOKUP($B145,'[2]DEN3.1'!$H$3:$U$102,4,FALSE),0)</f>
        <v>0</v>
      </c>
      <c r="U145" s="73">
        <f>IFERROR(VLOOKUP($B145,'[2]DEN3.1'!$H$3:$U$102,5,FALSE),0)</f>
        <v>0</v>
      </c>
      <c r="V145" s="73">
        <f>IFERROR(VLOOKUP($B145,'[2]DEN3.1'!$H$3:$U$102,6,FALSE),0)</f>
        <v>0</v>
      </c>
      <c r="W145" s="73">
        <f>IFERROR(VLOOKUP($B145,'[2]DEN3.1'!$H$3:$U$102,7,FALSE),0)</f>
        <v>0</v>
      </c>
      <c r="X145" s="73">
        <f>IFERROR(VLOOKUP($B145,'[2]DEN3.1'!$H$3:$U$102,8,FALSE),0)</f>
        <v>0</v>
      </c>
      <c r="Y145" s="73">
        <f>IFERROR(VLOOKUP($B145,'[2]DEN3.1'!$H$3:$U$102,9,FALSE),0)</f>
        <v>0</v>
      </c>
      <c r="Z145" s="73">
        <f>IFERROR(VLOOKUP($B145,'[2]DEN3.1'!$H$3:$U$102,10,FALSE),0)</f>
        <v>1</v>
      </c>
      <c r="AA145" s="73">
        <f>IFERROR(VLOOKUP($B145,'[2]NUM3.1'!$H$3:$U$102,11,FALSE),0)</f>
        <v>0</v>
      </c>
      <c r="AB145" s="73">
        <f>IFERROR(VLOOKUP($B145,'[2]NUM3.1'!$H$3:$U$102,12,FALSE),0)</f>
        <v>0</v>
      </c>
      <c r="AC145" s="73">
        <f>IFERROR(VLOOKUP($B145,'[2]NUM3.1'!$H$3:$U$102,13,FALSE),0)</f>
        <v>2</v>
      </c>
      <c r="AD145" s="12">
        <f t="shared" si="94"/>
        <v>3</v>
      </c>
    </row>
    <row r="146" spans="1:30" ht="15" thickBot="1" x14ac:dyDescent="0.25">
      <c r="A146" s="75" t="s">
        <v>173</v>
      </c>
      <c r="B146" s="137" t="s">
        <v>168</v>
      </c>
      <c r="C146" s="53"/>
      <c r="D146" s="53"/>
      <c r="E146" s="73">
        <f>IFERROR(VLOOKUP($B146,'[2]NUM3.1'!$H$3:$U$102,2,FALSE),0)</f>
        <v>0</v>
      </c>
      <c r="F146" s="73">
        <f>IFERROR(VLOOKUP($B146,'[2]NUM3.1'!$H$3:$U$102,3,FALSE),0)</f>
        <v>0</v>
      </c>
      <c r="G146" s="73">
        <f>IFERROR(VLOOKUP($B146,'[2]NUM3.1'!$H$3:$U$102,4,FALSE),0)</f>
        <v>0</v>
      </c>
      <c r="H146" s="73">
        <f>IFERROR(VLOOKUP($B146,'[2]NUM3.1'!$H$3:$U$102,5,FALSE),0)</f>
        <v>0</v>
      </c>
      <c r="I146" s="73">
        <f>IFERROR(VLOOKUP($B146,'[2]NUM3.1'!$H$3:$U$102,6,FALSE),0)</f>
        <v>0</v>
      </c>
      <c r="J146" s="73">
        <f>IFERROR(VLOOKUP($B146,'[2]NUM3.1'!$H$3:$U$102,7,FALSE),0)</f>
        <v>0</v>
      </c>
      <c r="K146" s="73">
        <f>IFERROR(VLOOKUP($B146,'[2]NUM3.1'!$H$3:$U$102,8,FALSE),0)</f>
        <v>0</v>
      </c>
      <c r="L146" s="73">
        <f>IFERROR(VLOOKUP($B146,'[2]NUM3.1'!$H$3:$U$102,9,FALSE),0)</f>
        <v>0</v>
      </c>
      <c r="M146" s="73">
        <f>IFERROR(VLOOKUP($B146,'[2]NUM3.1'!$H$3:$U$102,10,FALSE),0)</f>
        <v>0</v>
      </c>
      <c r="N146" s="73">
        <f>IFERROR(VLOOKUP($B146,'[2]NUM3.1'!$H$3:$U$102,11,FALSE),0)</f>
        <v>0</v>
      </c>
      <c r="O146" s="73">
        <f>IFERROR(VLOOKUP($B146,'[2]NUM3.1'!$H$3:$U$102,12,FALSE),0)</f>
        <v>0</v>
      </c>
      <c r="P146" s="73">
        <f>IFERROR(VLOOKUP($B146,'[2]NUM3.1'!$H$3:$U$102,13,FALSE),0)</f>
        <v>0</v>
      </c>
      <c r="Q146" s="12">
        <f t="shared" si="93"/>
        <v>0</v>
      </c>
      <c r="R146" s="73">
        <f>IFERROR(VLOOKUP($B146,'[2]DEN3.1'!$H$3:$U$102,2,FALSE),0)</f>
        <v>0</v>
      </c>
      <c r="S146" s="73">
        <f>IFERROR(VLOOKUP($B146,'[2]DEN3.1'!$H$3:$U$102,3,FALSE),0)</f>
        <v>0</v>
      </c>
      <c r="T146" s="73">
        <f>IFERROR(VLOOKUP($B146,'[2]DEN3.1'!$H$3:$U$102,4,FALSE),0)</f>
        <v>0</v>
      </c>
      <c r="U146" s="73">
        <f>IFERROR(VLOOKUP($B146,'[2]DEN3.1'!$H$3:$U$102,5,FALSE),0)</f>
        <v>0</v>
      </c>
      <c r="V146" s="73">
        <f>IFERROR(VLOOKUP($B146,'[2]DEN3.1'!$H$3:$U$102,6,FALSE),0)</f>
        <v>0</v>
      </c>
      <c r="W146" s="73">
        <f>IFERROR(VLOOKUP($B146,'[2]DEN3.1'!$H$3:$U$102,7,FALSE),0)</f>
        <v>0</v>
      </c>
      <c r="X146" s="73">
        <f>IFERROR(VLOOKUP($B146,'[2]DEN3.1'!$H$3:$U$102,8,FALSE),0)</f>
        <v>0</v>
      </c>
      <c r="Y146" s="73">
        <f>IFERROR(VLOOKUP($B146,'[2]DEN3.1'!$H$3:$U$102,9,FALSE),0)</f>
        <v>0</v>
      </c>
      <c r="Z146" s="73">
        <f>IFERROR(VLOOKUP($B146,'[2]DEN3.1'!$H$3:$U$102,10,FALSE),0)</f>
        <v>0</v>
      </c>
      <c r="AA146" s="73">
        <f>IFERROR(VLOOKUP($B146,'[2]NUM3.1'!$H$3:$U$102,11,FALSE),0)</f>
        <v>0</v>
      </c>
      <c r="AB146" s="73">
        <f>IFERROR(VLOOKUP($B146,'[2]NUM3.1'!$H$3:$U$102,12,FALSE),0)</f>
        <v>0</v>
      </c>
      <c r="AC146" s="73">
        <f>IFERROR(VLOOKUP($B146,'[2]NUM3.1'!$H$3:$U$102,13,FALSE),0)</f>
        <v>0</v>
      </c>
      <c r="AD146" s="12">
        <f t="shared" si="94"/>
        <v>0</v>
      </c>
    </row>
    <row r="147" spans="1:30" ht="15" thickBot="1" x14ac:dyDescent="0.25">
      <c r="A147" s="75" t="s">
        <v>173</v>
      </c>
      <c r="B147" s="137" t="s">
        <v>169</v>
      </c>
      <c r="C147" s="53"/>
      <c r="D147" s="53"/>
      <c r="E147" s="73">
        <f>IFERROR(VLOOKUP($B147,'[2]NUM3.1'!$H$3:$U$102,2,FALSE),0)</f>
        <v>0</v>
      </c>
      <c r="F147" s="73">
        <f>IFERROR(VLOOKUP($B147,'[2]NUM3.1'!$H$3:$U$102,3,FALSE),0)</f>
        <v>0</v>
      </c>
      <c r="G147" s="73">
        <f>IFERROR(VLOOKUP($B147,'[2]NUM3.1'!$H$3:$U$102,4,FALSE),0)</f>
        <v>0</v>
      </c>
      <c r="H147" s="73">
        <f>IFERROR(VLOOKUP($B147,'[2]NUM3.1'!$H$3:$U$102,5,FALSE),0)</f>
        <v>0</v>
      </c>
      <c r="I147" s="73">
        <f>IFERROR(VLOOKUP($B147,'[2]NUM3.1'!$H$3:$U$102,6,FALSE),0)</f>
        <v>0</v>
      </c>
      <c r="J147" s="73">
        <f>IFERROR(VLOOKUP($B147,'[2]NUM3.1'!$H$3:$U$102,7,FALSE),0)</f>
        <v>0</v>
      </c>
      <c r="K147" s="73">
        <f>IFERROR(VLOOKUP($B147,'[2]NUM3.1'!$H$3:$U$102,8,FALSE),0)</f>
        <v>0</v>
      </c>
      <c r="L147" s="73">
        <f>IFERROR(VLOOKUP($B147,'[2]NUM3.1'!$H$3:$U$102,9,FALSE),0)</f>
        <v>0</v>
      </c>
      <c r="M147" s="73">
        <f>IFERROR(VLOOKUP($B147,'[2]NUM3.1'!$H$3:$U$102,10,FALSE),0)</f>
        <v>0</v>
      </c>
      <c r="N147" s="73">
        <f>IFERROR(VLOOKUP($B147,'[2]NUM3.1'!$H$3:$U$102,11,FALSE),0)</f>
        <v>0</v>
      </c>
      <c r="O147" s="73">
        <f>IFERROR(VLOOKUP($B147,'[2]NUM3.1'!$H$3:$U$102,12,FALSE),0)</f>
        <v>0</v>
      </c>
      <c r="P147" s="73">
        <f>IFERROR(VLOOKUP($B147,'[2]NUM3.1'!$H$3:$U$102,13,FALSE),0)</f>
        <v>0</v>
      </c>
      <c r="Q147" s="12">
        <f t="shared" si="93"/>
        <v>0</v>
      </c>
      <c r="R147" s="73">
        <f>IFERROR(VLOOKUP($B147,'[2]DEN3.1'!$H$3:$U$102,2,FALSE),0)</f>
        <v>0</v>
      </c>
      <c r="S147" s="73">
        <f>IFERROR(VLOOKUP($B147,'[2]DEN3.1'!$H$3:$U$102,3,FALSE),0)</f>
        <v>0</v>
      </c>
      <c r="T147" s="73">
        <f>IFERROR(VLOOKUP($B147,'[2]DEN3.1'!$H$3:$U$102,4,FALSE),0)</f>
        <v>0</v>
      </c>
      <c r="U147" s="73">
        <f>IFERROR(VLOOKUP($B147,'[2]DEN3.1'!$H$3:$U$102,5,FALSE),0)</f>
        <v>0</v>
      </c>
      <c r="V147" s="73">
        <f>IFERROR(VLOOKUP($B147,'[2]DEN3.1'!$H$3:$U$102,6,FALSE),0)</f>
        <v>0</v>
      </c>
      <c r="W147" s="73">
        <f>IFERROR(VLOOKUP($B147,'[2]DEN3.1'!$H$3:$U$102,7,FALSE),0)</f>
        <v>0</v>
      </c>
      <c r="X147" s="73">
        <f>IFERROR(VLOOKUP($B147,'[2]DEN3.1'!$H$3:$U$102,8,FALSE),0)</f>
        <v>0</v>
      </c>
      <c r="Y147" s="73">
        <f>IFERROR(VLOOKUP($B147,'[2]DEN3.1'!$H$3:$U$102,9,FALSE),0)</f>
        <v>0</v>
      </c>
      <c r="Z147" s="73">
        <f>IFERROR(VLOOKUP($B147,'[2]DEN3.1'!$H$3:$U$102,10,FALSE),0)</f>
        <v>0</v>
      </c>
      <c r="AA147" s="73">
        <f>IFERROR(VLOOKUP($B147,'[2]NUM3.1'!$H$3:$U$102,11,FALSE),0)</f>
        <v>0</v>
      </c>
      <c r="AB147" s="73">
        <f>IFERROR(VLOOKUP($B147,'[2]NUM3.1'!$H$3:$U$102,12,FALSE),0)</f>
        <v>0</v>
      </c>
      <c r="AC147" s="73">
        <f>IFERROR(VLOOKUP($B147,'[2]NUM3.1'!$H$3:$U$102,13,FALSE),0)</f>
        <v>0</v>
      </c>
      <c r="AD147" s="12">
        <f t="shared" si="94"/>
        <v>0</v>
      </c>
    </row>
    <row r="148" spans="1:30" ht="15" thickBot="1" x14ac:dyDescent="0.25">
      <c r="A148" s="75" t="s">
        <v>173</v>
      </c>
      <c r="B148" s="137" t="s">
        <v>170</v>
      </c>
      <c r="C148" s="53"/>
      <c r="D148" s="53"/>
      <c r="E148" s="73">
        <f>IFERROR(VLOOKUP($B148,'[2]NUM3.1'!$H$3:$U$102,2,FALSE),0)</f>
        <v>0</v>
      </c>
      <c r="F148" s="73">
        <f>IFERROR(VLOOKUP($B148,'[2]NUM3.1'!$H$3:$U$102,3,FALSE),0)</f>
        <v>0</v>
      </c>
      <c r="G148" s="73">
        <f>IFERROR(VLOOKUP($B148,'[2]NUM3.1'!$H$3:$U$102,4,FALSE),0)</f>
        <v>0</v>
      </c>
      <c r="H148" s="73">
        <f>IFERROR(VLOOKUP($B148,'[2]NUM3.1'!$H$3:$U$102,5,FALSE),0)</f>
        <v>0</v>
      </c>
      <c r="I148" s="73">
        <f>IFERROR(VLOOKUP($B148,'[2]NUM3.1'!$H$3:$U$102,6,FALSE),0)</f>
        <v>0</v>
      </c>
      <c r="J148" s="73">
        <f>IFERROR(VLOOKUP($B148,'[2]NUM3.1'!$H$3:$U$102,7,FALSE),0)</f>
        <v>0</v>
      </c>
      <c r="K148" s="73">
        <f>IFERROR(VLOOKUP($B148,'[2]NUM3.1'!$H$3:$U$102,8,FALSE),0)</f>
        <v>0</v>
      </c>
      <c r="L148" s="73">
        <f>IFERROR(VLOOKUP($B148,'[2]NUM3.1'!$H$3:$U$102,9,FALSE),0)</f>
        <v>0</v>
      </c>
      <c r="M148" s="73">
        <f>IFERROR(VLOOKUP($B148,'[2]NUM3.1'!$H$3:$U$102,10,FALSE),0)</f>
        <v>0</v>
      </c>
      <c r="N148" s="73">
        <f>IFERROR(VLOOKUP($B148,'[2]NUM3.1'!$H$3:$U$102,11,FALSE),0)</f>
        <v>0</v>
      </c>
      <c r="O148" s="73">
        <f>IFERROR(VLOOKUP($B148,'[2]NUM3.1'!$H$3:$U$102,12,FALSE),0)</f>
        <v>0</v>
      </c>
      <c r="P148" s="73">
        <f>IFERROR(VLOOKUP($B148,'[2]NUM3.1'!$H$3:$U$102,13,FALSE),0)</f>
        <v>0</v>
      </c>
      <c r="Q148" s="12">
        <f t="shared" si="93"/>
        <v>0</v>
      </c>
      <c r="R148" s="73">
        <f>IFERROR(VLOOKUP($B148,'[2]DEN3.1'!$H$3:$U$102,2,FALSE),0)</f>
        <v>0</v>
      </c>
      <c r="S148" s="73">
        <f>IFERROR(VLOOKUP($B148,'[2]DEN3.1'!$H$3:$U$102,3,FALSE),0)</f>
        <v>0</v>
      </c>
      <c r="T148" s="73">
        <f>IFERROR(VLOOKUP($B148,'[2]DEN3.1'!$H$3:$U$102,4,FALSE),0)</f>
        <v>0</v>
      </c>
      <c r="U148" s="73">
        <f>IFERROR(VLOOKUP($B148,'[2]DEN3.1'!$H$3:$U$102,5,FALSE),0)</f>
        <v>0</v>
      </c>
      <c r="V148" s="73">
        <f>IFERROR(VLOOKUP($B148,'[2]DEN3.1'!$H$3:$U$102,6,FALSE),0)</f>
        <v>0</v>
      </c>
      <c r="W148" s="73">
        <f>IFERROR(VLOOKUP($B148,'[2]DEN3.1'!$H$3:$U$102,7,FALSE),0)</f>
        <v>0</v>
      </c>
      <c r="X148" s="73">
        <f>IFERROR(VLOOKUP($B148,'[2]DEN3.1'!$H$3:$U$102,8,FALSE),0)</f>
        <v>0</v>
      </c>
      <c r="Y148" s="73">
        <f>IFERROR(VLOOKUP($B148,'[2]DEN3.1'!$H$3:$U$102,9,FALSE),0)</f>
        <v>0</v>
      </c>
      <c r="Z148" s="73">
        <f>IFERROR(VLOOKUP($B148,'[2]DEN3.1'!$H$3:$U$102,10,FALSE),0)</f>
        <v>0</v>
      </c>
      <c r="AA148" s="73">
        <f>IFERROR(VLOOKUP($B148,'[2]NUM3.1'!$H$3:$U$102,11,FALSE),0)</f>
        <v>0</v>
      </c>
      <c r="AB148" s="73">
        <f>IFERROR(VLOOKUP($B148,'[2]NUM3.1'!$H$3:$U$102,12,FALSE),0)</f>
        <v>0</v>
      </c>
      <c r="AC148" s="73">
        <f>IFERROR(VLOOKUP($B148,'[2]NUM3.1'!$H$3:$U$102,13,FALSE),0)</f>
        <v>0</v>
      </c>
      <c r="AD148" s="12">
        <f t="shared" si="94"/>
        <v>0</v>
      </c>
    </row>
    <row r="149" spans="1:30" ht="15" thickBot="1" x14ac:dyDescent="0.25">
      <c r="A149" s="75" t="s">
        <v>173</v>
      </c>
      <c r="B149" s="137" t="s">
        <v>171</v>
      </c>
      <c r="C149" s="53"/>
      <c r="D149" s="53"/>
      <c r="E149" s="73">
        <f>IFERROR(VLOOKUP($B149,'[2]NUM3.1'!$H$3:$U$102,2,FALSE),0)</f>
        <v>0</v>
      </c>
      <c r="F149" s="73">
        <f>IFERROR(VLOOKUP($B149,'[2]NUM3.1'!$H$3:$U$102,3,FALSE),0)</f>
        <v>0</v>
      </c>
      <c r="G149" s="73">
        <f>IFERROR(VLOOKUP($B149,'[2]NUM3.1'!$H$3:$U$102,4,FALSE),0)</f>
        <v>0</v>
      </c>
      <c r="H149" s="73">
        <f>IFERROR(VLOOKUP($B149,'[2]NUM3.1'!$H$3:$U$102,5,FALSE),0)</f>
        <v>0</v>
      </c>
      <c r="I149" s="73">
        <f>IFERROR(VLOOKUP($B149,'[2]NUM3.1'!$H$3:$U$102,6,FALSE),0)</f>
        <v>0</v>
      </c>
      <c r="J149" s="73">
        <f>IFERROR(VLOOKUP($B149,'[2]NUM3.1'!$H$3:$U$102,7,FALSE),0)</f>
        <v>0</v>
      </c>
      <c r="K149" s="73">
        <f>IFERROR(VLOOKUP($B149,'[2]NUM3.1'!$H$3:$U$102,8,FALSE),0)</f>
        <v>0</v>
      </c>
      <c r="L149" s="73">
        <f>IFERROR(VLOOKUP($B149,'[2]NUM3.1'!$H$3:$U$102,9,FALSE),0)</f>
        <v>0</v>
      </c>
      <c r="M149" s="73">
        <f>IFERROR(VLOOKUP($B149,'[2]NUM3.1'!$H$3:$U$102,10,FALSE),0)</f>
        <v>0</v>
      </c>
      <c r="N149" s="73">
        <f>IFERROR(VLOOKUP($B149,'[2]NUM3.1'!$H$3:$U$102,11,FALSE),0)</f>
        <v>0</v>
      </c>
      <c r="O149" s="73">
        <f>IFERROR(VLOOKUP($B149,'[2]NUM3.1'!$H$3:$U$102,12,FALSE),0)</f>
        <v>0</v>
      </c>
      <c r="P149" s="73">
        <f>IFERROR(VLOOKUP($B149,'[2]NUM3.1'!$H$3:$U$102,13,FALSE),0)</f>
        <v>0</v>
      </c>
      <c r="Q149" s="12">
        <f t="shared" si="93"/>
        <v>0</v>
      </c>
      <c r="R149" s="73">
        <f>IFERROR(VLOOKUP($B149,'[2]DEN3.1'!$H$3:$U$102,2,FALSE),0)</f>
        <v>0</v>
      </c>
      <c r="S149" s="73">
        <f>IFERROR(VLOOKUP($B149,'[2]DEN3.1'!$H$3:$U$102,3,FALSE),0)</f>
        <v>0</v>
      </c>
      <c r="T149" s="73">
        <f>IFERROR(VLOOKUP($B149,'[2]DEN3.1'!$H$3:$U$102,4,FALSE),0)</f>
        <v>0</v>
      </c>
      <c r="U149" s="73">
        <f>IFERROR(VLOOKUP($B149,'[2]DEN3.1'!$H$3:$U$102,5,FALSE),0)</f>
        <v>0</v>
      </c>
      <c r="V149" s="73">
        <f>IFERROR(VLOOKUP($B149,'[2]DEN3.1'!$H$3:$U$102,6,FALSE),0)</f>
        <v>0</v>
      </c>
      <c r="W149" s="73">
        <f>IFERROR(VLOOKUP($B149,'[2]DEN3.1'!$H$3:$U$102,7,FALSE),0)</f>
        <v>0</v>
      </c>
      <c r="X149" s="73">
        <f>IFERROR(VLOOKUP($B149,'[2]DEN3.1'!$H$3:$U$102,8,FALSE),0)</f>
        <v>0</v>
      </c>
      <c r="Y149" s="73">
        <f>IFERROR(VLOOKUP($B149,'[2]DEN3.1'!$H$3:$U$102,9,FALSE),0)</f>
        <v>0</v>
      </c>
      <c r="Z149" s="73">
        <f>IFERROR(VLOOKUP($B149,'[2]DEN3.1'!$H$3:$U$102,10,FALSE),0)</f>
        <v>0</v>
      </c>
      <c r="AA149" s="73">
        <f>IFERROR(VLOOKUP($B149,'[2]NUM3.1'!$H$3:$U$102,11,FALSE),0)</f>
        <v>0</v>
      </c>
      <c r="AB149" s="73">
        <f>IFERROR(VLOOKUP($B149,'[2]NUM3.1'!$H$3:$U$102,12,FALSE),0)</f>
        <v>0</v>
      </c>
      <c r="AC149" s="73">
        <f>IFERROR(VLOOKUP($B149,'[2]NUM3.1'!$H$3:$U$102,13,FALSE),0)</f>
        <v>0</v>
      </c>
      <c r="AD149" s="12">
        <f t="shared" si="94"/>
        <v>0</v>
      </c>
    </row>
    <row r="150" spans="1:30" ht="15" thickBot="1" x14ac:dyDescent="0.25">
      <c r="A150" s="75" t="s">
        <v>173</v>
      </c>
      <c r="B150" s="137" t="s">
        <v>172</v>
      </c>
      <c r="C150" s="53"/>
      <c r="D150" s="53"/>
      <c r="E150" s="73">
        <f>IFERROR(VLOOKUP($B150,'[2]NUM3.1'!$H$3:$U$102,2,FALSE),0)</f>
        <v>0</v>
      </c>
      <c r="F150" s="73">
        <f>IFERROR(VLOOKUP($B150,'[2]NUM3.1'!$H$3:$U$102,3,FALSE),0)</f>
        <v>0</v>
      </c>
      <c r="G150" s="73">
        <f>IFERROR(VLOOKUP($B150,'[2]NUM3.1'!$H$3:$U$102,4,FALSE),0)</f>
        <v>0</v>
      </c>
      <c r="H150" s="73">
        <f>IFERROR(VLOOKUP($B150,'[2]NUM3.1'!$H$3:$U$102,5,FALSE),0)</f>
        <v>0</v>
      </c>
      <c r="I150" s="73">
        <f>IFERROR(VLOOKUP($B150,'[2]NUM3.1'!$H$3:$U$102,6,FALSE),0)</f>
        <v>0</v>
      </c>
      <c r="J150" s="73">
        <f>IFERROR(VLOOKUP($B150,'[2]NUM3.1'!$H$3:$U$102,7,FALSE),0)</f>
        <v>0</v>
      </c>
      <c r="K150" s="73">
        <f>IFERROR(VLOOKUP($B150,'[2]NUM3.1'!$H$3:$U$102,8,FALSE),0)</f>
        <v>0</v>
      </c>
      <c r="L150" s="73">
        <f>IFERROR(VLOOKUP($B150,'[2]NUM3.1'!$H$3:$U$102,9,FALSE),0)</f>
        <v>0</v>
      </c>
      <c r="M150" s="73">
        <f>IFERROR(VLOOKUP($B150,'[2]NUM3.1'!$H$3:$U$102,10,FALSE),0)</f>
        <v>0</v>
      </c>
      <c r="N150" s="73">
        <f>IFERROR(VLOOKUP($B150,'[2]NUM3.1'!$H$3:$U$102,11,FALSE),0)</f>
        <v>0</v>
      </c>
      <c r="O150" s="73">
        <f>IFERROR(VLOOKUP($B150,'[2]NUM3.1'!$H$3:$U$102,12,FALSE),0)</f>
        <v>0</v>
      </c>
      <c r="P150" s="73">
        <f>IFERROR(VLOOKUP($B150,'[2]NUM3.1'!$H$3:$U$102,13,FALSE),0)</f>
        <v>0</v>
      </c>
      <c r="Q150" s="12">
        <f>SUM(E150:P150)</f>
        <v>0</v>
      </c>
      <c r="R150" s="73">
        <f>IFERROR(VLOOKUP($B150,'[2]DEN3.1'!$H$3:$U$102,2,FALSE),0)</f>
        <v>0</v>
      </c>
      <c r="S150" s="73">
        <f>IFERROR(VLOOKUP($B150,'[2]DEN3.1'!$H$3:$U$102,3,FALSE),0)</f>
        <v>0</v>
      </c>
      <c r="T150" s="73">
        <f>IFERROR(VLOOKUP($B150,'[2]DEN3.1'!$H$3:$U$102,4,FALSE),0)</f>
        <v>0</v>
      </c>
      <c r="U150" s="73">
        <f>IFERROR(VLOOKUP($B150,'[2]DEN3.1'!$H$3:$U$102,5,FALSE),0)</f>
        <v>0</v>
      </c>
      <c r="V150" s="73">
        <f>IFERROR(VLOOKUP($B150,'[2]DEN3.1'!$H$3:$U$102,6,FALSE),0)</f>
        <v>0</v>
      </c>
      <c r="W150" s="73">
        <f>IFERROR(VLOOKUP($B150,'[2]DEN3.1'!$H$3:$U$102,7,FALSE),0)</f>
        <v>0</v>
      </c>
      <c r="X150" s="73">
        <f>IFERROR(VLOOKUP($B150,'[2]DEN3.1'!$H$3:$U$102,8,FALSE),0)</f>
        <v>0</v>
      </c>
      <c r="Y150" s="73">
        <f>IFERROR(VLOOKUP($B150,'[2]DEN3.1'!$H$3:$U$102,9,FALSE),0)</f>
        <v>0</v>
      </c>
      <c r="Z150" s="73">
        <f>IFERROR(VLOOKUP($B150,'[2]DEN3.1'!$H$3:$U$102,10,FALSE),0)</f>
        <v>0</v>
      </c>
      <c r="AA150" s="73">
        <f>IFERROR(VLOOKUP($B150,'[2]NUM3.1'!$H$3:$U$102,11,FALSE),0)</f>
        <v>0</v>
      </c>
      <c r="AB150" s="73">
        <f>IFERROR(VLOOKUP($B150,'[2]NUM3.1'!$H$3:$U$102,12,FALSE),0)</f>
        <v>0</v>
      </c>
      <c r="AC150" s="73">
        <f>IFERROR(VLOOKUP($B150,'[2]NUM3.1'!$H$3:$U$102,13,FALSE),0)</f>
        <v>0</v>
      </c>
      <c r="AD150" s="12">
        <f t="shared" si="94"/>
        <v>0</v>
      </c>
    </row>
    <row r="151" spans="1:30" ht="15" thickBot="1" x14ac:dyDescent="0.25">
      <c r="A151" s="307" t="s">
        <v>184</v>
      </c>
      <c r="B151" s="308"/>
      <c r="C151" s="222">
        <f>+D151/Metas!H15</f>
        <v>1.0204081632653059</v>
      </c>
      <c r="D151" s="14">
        <f>+Q151/AD151</f>
        <v>1</v>
      </c>
      <c r="E151" s="46">
        <f>SUM(E144:E150)</f>
        <v>0</v>
      </c>
      <c r="F151" s="46">
        <f t="shared" ref="F151:M151" si="95">SUM(F144:F150)</f>
        <v>0</v>
      </c>
      <c r="G151" s="46">
        <f t="shared" si="95"/>
        <v>0</v>
      </c>
      <c r="H151" s="46">
        <f t="shared" si="95"/>
        <v>0</v>
      </c>
      <c r="I151" s="46">
        <f t="shared" ref="I151:J151" si="96">SUM(I144:I150)</f>
        <v>1</v>
      </c>
      <c r="J151" s="46">
        <f t="shared" si="96"/>
        <v>0</v>
      </c>
      <c r="K151" s="46">
        <f t="shared" ref="K151:L151" si="97">SUM(K144:K150)</f>
        <v>0</v>
      </c>
      <c r="L151" s="46">
        <f t="shared" si="97"/>
        <v>0</v>
      </c>
      <c r="M151" s="46">
        <f t="shared" si="95"/>
        <v>3</v>
      </c>
      <c r="N151" s="46">
        <f t="shared" ref="N151:P151" si="98">SUM(N144:N150)</f>
        <v>0</v>
      </c>
      <c r="O151" s="46">
        <f t="shared" si="98"/>
        <v>0</v>
      </c>
      <c r="P151" s="46">
        <f t="shared" si="98"/>
        <v>2</v>
      </c>
      <c r="Q151" s="9">
        <f>SUM(Q144:Q150)</f>
        <v>6</v>
      </c>
      <c r="R151" s="46">
        <f t="shared" ref="R151:U151" si="99">SUM(R144:R150)</f>
        <v>0</v>
      </c>
      <c r="S151" s="46">
        <f t="shared" si="99"/>
        <v>0</v>
      </c>
      <c r="T151" s="46">
        <f t="shared" si="99"/>
        <v>0</v>
      </c>
      <c r="U151" s="46">
        <f t="shared" si="99"/>
        <v>0</v>
      </c>
      <c r="V151" s="46">
        <f t="shared" ref="V151:W151" si="100">SUM(V144:V150)</f>
        <v>1</v>
      </c>
      <c r="W151" s="46">
        <f t="shared" si="100"/>
        <v>0</v>
      </c>
      <c r="X151" s="46">
        <f t="shared" ref="X151:Y151" si="101">SUM(X144:X150)</f>
        <v>0</v>
      </c>
      <c r="Y151" s="46">
        <f t="shared" si="101"/>
        <v>0</v>
      </c>
      <c r="Z151" s="46">
        <f t="shared" ref="Z151:AA151" si="102">SUM(Z144:Z150)</f>
        <v>3</v>
      </c>
      <c r="AA151" s="46">
        <f t="shared" si="102"/>
        <v>0</v>
      </c>
      <c r="AB151" s="46">
        <f t="shared" ref="AB151:AC151" si="103">SUM(AB144:AB150)</f>
        <v>0</v>
      </c>
      <c r="AC151" s="46">
        <f t="shared" si="103"/>
        <v>2</v>
      </c>
      <c r="AD151" s="9">
        <f>SUM(AD144:AD150)</f>
        <v>6</v>
      </c>
    </row>
    <row r="152" spans="1:30" ht="15" x14ac:dyDescent="0.25">
      <c r="B152" s="80" t="s">
        <v>189</v>
      </c>
      <c r="C152" s="234"/>
      <c r="D152" s="64"/>
      <c r="E152" s="64">
        <f>+E26+E38+E49+E64+E75+E81+E92+E111+E124+E138+E143+E151</f>
        <v>187</v>
      </c>
      <c r="F152" s="64">
        <f>+F26+F38+F49+F64+F75+F81+F92+F111+F124+F138+F143+F151</f>
        <v>165</v>
      </c>
      <c r="G152" s="64">
        <f>+G26+G38+G49+G64+G75+G81+G92+G111+G124+G138+G143+G151</f>
        <v>209</v>
      </c>
      <c r="H152" s="64">
        <f>+H26+H38+H49+H64+H75+H81+H92+H111+H124+H138+H143+H151</f>
        <v>201</v>
      </c>
      <c r="I152" s="64">
        <f t="shared" ref="I152:J152" si="104">+I26+I38+I49+I64+I75+I81+I92+I111+I124+I138+I143+I151</f>
        <v>168</v>
      </c>
      <c r="J152" s="64">
        <f t="shared" si="104"/>
        <v>204</v>
      </c>
      <c r="K152" s="64">
        <f t="shared" ref="K152:L152" si="105">+K26+K38+K49+K64+K75+K81+K92+K111+K124+K138+K143+K151</f>
        <v>210</v>
      </c>
      <c r="L152" s="64">
        <f t="shared" si="105"/>
        <v>175</v>
      </c>
      <c r="M152" s="64">
        <f t="shared" ref="M152:U152" si="106">+M26+M38+M49+M64+M75+M81+M92+M111+M124+M138+M143+M151</f>
        <v>156</v>
      </c>
      <c r="N152" s="64">
        <f t="shared" ref="N152:P152" si="107">+N26+N38+N49+N64+N75+N81+N92+N111+N124+N138+N143+N151</f>
        <v>176</v>
      </c>
      <c r="O152" s="64">
        <f t="shared" si="107"/>
        <v>146</v>
      </c>
      <c r="P152" s="64">
        <f t="shared" si="107"/>
        <v>172</v>
      </c>
      <c r="Q152" s="57">
        <f t="shared" si="106"/>
        <v>2169</v>
      </c>
      <c r="R152" s="64">
        <f t="shared" si="106"/>
        <v>187</v>
      </c>
      <c r="S152" s="64">
        <f t="shared" si="106"/>
        <v>165</v>
      </c>
      <c r="T152" s="64">
        <f t="shared" si="106"/>
        <v>212</v>
      </c>
      <c r="U152" s="64">
        <f t="shared" si="106"/>
        <v>201</v>
      </c>
      <c r="V152" s="64">
        <f t="shared" ref="V152:W152" si="108">+V26+V38+V49+V64+V75+V81+V92+V111+V124+V138+V143+V151</f>
        <v>169</v>
      </c>
      <c r="W152" s="64">
        <f t="shared" si="108"/>
        <v>204</v>
      </c>
      <c r="X152" s="64">
        <f t="shared" ref="X152:Y152" si="109">+X26+X38+X49+X64+X75+X81+X92+X111+X124+X138+X143+X151</f>
        <v>210</v>
      </c>
      <c r="Y152" s="64">
        <f t="shared" si="109"/>
        <v>175</v>
      </c>
      <c r="Z152" s="64">
        <f t="shared" ref="Z152:AA152" si="110">+Z26+Z38+Z49+Z64+Z75+Z81+Z92+Z111+Z124+Z138+Z143+Z151</f>
        <v>156</v>
      </c>
      <c r="AA152" s="64">
        <f t="shared" si="110"/>
        <v>176</v>
      </c>
      <c r="AB152" s="64">
        <f t="shared" ref="AB152:AC152" si="111">+AB26+AB38+AB49+AB64+AB75+AB81+AB92+AB111+AB124+AB138+AB143+AB151</f>
        <v>146</v>
      </c>
      <c r="AC152" s="64">
        <f t="shared" si="111"/>
        <v>172</v>
      </c>
      <c r="AD152" s="57">
        <f>+AD26+AD38+AD49+AD64+AD75+AD81+AD92+AD111+AD124+AD138+AD143+AD151</f>
        <v>2173</v>
      </c>
    </row>
    <row r="153" spans="1:30" x14ac:dyDescent="0.2">
      <c r="C153" s="231"/>
      <c r="D153" s="71"/>
    </row>
  </sheetData>
  <mergeCells count="21">
    <mergeCell ref="A138:B138"/>
    <mergeCell ref="A143:B143"/>
    <mergeCell ref="A151:B151"/>
    <mergeCell ref="A49:B49"/>
    <mergeCell ref="A64:B64"/>
    <mergeCell ref="A75:B75"/>
    <mergeCell ref="A81:B81"/>
    <mergeCell ref="A92:B92"/>
    <mergeCell ref="A111:B111"/>
    <mergeCell ref="A26:B26"/>
    <mergeCell ref="A38:B38"/>
    <mergeCell ref="A1:A10"/>
    <mergeCell ref="A124:B124"/>
    <mergeCell ref="B1:B10"/>
    <mergeCell ref="C1:C11"/>
    <mergeCell ref="E1:AD1"/>
    <mergeCell ref="E2:Q9"/>
    <mergeCell ref="R2:AD9"/>
    <mergeCell ref="E10:Q10"/>
    <mergeCell ref="R10:AD10"/>
    <mergeCell ref="D1:D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" style="75" bestFit="1" customWidth="1"/>
    <col min="2" max="2" width="52.140625" style="75" bestFit="1" customWidth="1"/>
    <col min="3" max="3" width="14.42578125" style="54" customWidth="1"/>
    <col min="4" max="4" width="12.28515625" style="52" bestFit="1" customWidth="1"/>
    <col min="5" max="16" width="12.42578125" style="62" bestFit="1" customWidth="1"/>
    <col min="17" max="17" width="12.5703125" style="62" bestFit="1" customWidth="1"/>
    <col min="18" max="18" width="14.140625" style="52" customWidth="1"/>
    <col min="19" max="19" width="15.7109375" style="52" customWidth="1"/>
    <col min="20" max="16384" width="11.42578125" style="52"/>
  </cols>
  <sheetData>
    <row r="1" spans="1:19" s="100" customFormat="1" ht="81" customHeight="1" thickTop="1" thickBot="1" x14ac:dyDescent="0.25">
      <c r="A1" s="309" t="s">
        <v>0</v>
      </c>
      <c r="B1" s="278" t="s">
        <v>1</v>
      </c>
      <c r="C1" s="278" t="s">
        <v>190</v>
      </c>
      <c r="D1" s="304" t="s">
        <v>187</v>
      </c>
      <c r="E1" s="324" t="s">
        <v>328</v>
      </c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Q1" s="325"/>
      <c r="R1" s="325"/>
      <c r="S1" s="326"/>
    </row>
    <row r="2" spans="1:19" s="100" customFormat="1" ht="15" thickTop="1" x14ac:dyDescent="0.2">
      <c r="A2" s="310"/>
      <c r="B2" s="312"/>
      <c r="C2" s="279"/>
      <c r="D2" s="305"/>
      <c r="E2" s="294" t="s">
        <v>2</v>
      </c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327" t="s">
        <v>3</v>
      </c>
      <c r="S2" s="328"/>
    </row>
    <row r="3" spans="1:19" s="100" customFormat="1" x14ac:dyDescent="0.2">
      <c r="A3" s="310"/>
      <c r="B3" s="312"/>
      <c r="C3" s="279"/>
      <c r="D3" s="305"/>
      <c r="E3" s="294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327"/>
      <c r="S3" s="328"/>
    </row>
    <row r="4" spans="1:19" s="100" customFormat="1" x14ac:dyDescent="0.2">
      <c r="A4" s="310"/>
      <c r="B4" s="312"/>
      <c r="C4" s="279"/>
      <c r="D4" s="305"/>
      <c r="E4" s="294"/>
      <c r="F4" s="295"/>
      <c r="G4" s="295"/>
      <c r="H4" s="295"/>
      <c r="I4" s="295"/>
      <c r="J4" s="295"/>
      <c r="K4" s="295"/>
      <c r="L4" s="295"/>
      <c r="M4" s="295"/>
      <c r="N4" s="295"/>
      <c r="O4" s="295"/>
      <c r="P4" s="295"/>
      <c r="Q4" s="295"/>
      <c r="R4" s="327"/>
      <c r="S4" s="328"/>
    </row>
    <row r="5" spans="1:19" s="100" customFormat="1" x14ac:dyDescent="0.2">
      <c r="A5" s="310"/>
      <c r="B5" s="312"/>
      <c r="C5" s="279"/>
      <c r="D5" s="305"/>
      <c r="E5" s="294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  <c r="Q5" s="295"/>
      <c r="R5" s="327"/>
      <c r="S5" s="328"/>
    </row>
    <row r="6" spans="1:19" s="100" customFormat="1" x14ac:dyDescent="0.2">
      <c r="A6" s="310"/>
      <c r="B6" s="312"/>
      <c r="C6" s="279"/>
      <c r="D6" s="305"/>
      <c r="E6" s="294"/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327"/>
      <c r="S6" s="328"/>
    </row>
    <row r="7" spans="1:19" s="100" customFormat="1" x14ac:dyDescent="0.2">
      <c r="A7" s="310"/>
      <c r="B7" s="312"/>
      <c r="C7" s="279"/>
      <c r="D7" s="305"/>
      <c r="E7" s="294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327"/>
      <c r="S7" s="328"/>
    </row>
    <row r="8" spans="1:19" s="100" customFormat="1" x14ac:dyDescent="0.2">
      <c r="A8" s="310"/>
      <c r="B8" s="312"/>
      <c r="C8" s="279"/>
      <c r="D8" s="305"/>
      <c r="E8" s="294"/>
      <c r="F8" s="295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327"/>
      <c r="S8" s="328"/>
    </row>
    <row r="9" spans="1:19" s="100" customFormat="1" ht="15" thickBot="1" x14ac:dyDescent="0.25">
      <c r="A9" s="310"/>
      <c r="B9" s="312"/>
      <c r="C9" s="279"/>
      <c r="D9" s="305"/>
      <c r="E9" s="296"/>
      <c r="F9" s="297"/>
      <c r="G9" s="297"/>
      <c r="H9" s="297"/>
      <c r="I9" s="297"/>
      <c r="J9" s="297"/>
      <c r="K9" s="297"/>
      <c r="L9" s="297"/>
      <c r="M9" s="297"/>
      <c r="N9" s="297"/>
      <c r="O9" s="297"/>
      <c r="P9" s="297"/>
      <c r="Q9" s="297"/>
      <c r="R9" s="329"/>
      <c r="S9" s="330"/>
    </row>
    <row r="10" spans="1:19" s="100" customFormat="1" ht="27" customHeight="1" thickTop="1" thickBot="1" x14ac:dyDescent="0.25">
      <c r="A10" s="311"/>
      <c r="B10" s="280"/>
      <c r="C10" s="279"/>
      <c r="D10" s="306"/>
      <c r="E10" s="301" t="s">
        <v>329</v>
      </c>
      <c r="F10" s="301"/>
      <c r="G10" s="301"/>
      <c r="H10" s="301"/>
      <c r="I10" s="301"/>
      <c r="J10" s="301"/>
      <c r="K10" s="301"/>
      <c r="L10" s="301"/>
      <c r="M10" s="301"/>
      <c r="N10" s="301"/>
      <c r="O10" s="301"/>
      <c r="P10" s="301"/>
      <c r="Q10" s="301"/>
      <c r="R10" s="331" t="s">
        <v>330</v>
      </c>
      <c r="S10" s="332"/>
    </row>
    <row r="11" spans="1:19" s="100" customFormat="1" ht="15" thickBot="1" x14ac:dyDescent="0.25">
      <c r="A11" s="108"/>
      <c r="B11" s="108"/>
      <c r="C11" s="280"/>
      <c r="D11" s="103" t="s">
        <v>188</v>
      </c>
      <c r="E11" s="109" t="s">
        <v>4</v>
      </c>
      <c r="F11" s="109" t="s">
        <v>5</v>
      </c>
      <c r="G11" s="109" t="s">
        <v>6</v>
      </c>
      <c r="H11" s="109" t="s">
        <v>7</v>
      </c>
      <c r="I11" s="109" t="s">
        <v>8</v>
      </c>
      <c r="J11" s="109" t="s">
        <v>9</v>
      </c>
      <c r="K11" s="109" t="s">
        <v>10</v>
      </c>
      <c r="L11" s="109" t="s">
        <v>11</v>
      </c>
      <c r="M11" s="109" t="s">
        <v>12</v>
      </c>
      <c r="N11" s="109" t="s">
        <v>13</v>
      </c>
      <c r="O11" s="109" t="s">
        <v>14</v>
      </c>
      <c r="P11" s="109" t="s">
        <v>15</v>
      </c>
      <c r="Q11" s="110" t="s">
        <v>16</v>
      </c>
      <c r="R11" s="333"/>
      <c r="S11" s="334"/>
    </row>
    <row r="12" spans="1:19" ht="15" thickBot="1" x14ac:dyDescent="0.25">
      <c r="A12" s="75" t="s">
        <v>52</v>
      </c>
      <c r="B12" s="137" t="s">
        <v>39</v>
      </c>
      <c r="C12" s="53"/>
      <c r="D12" s="53"/>
      <c r="E12" s="77">
        <f>IFERROR(VLOOKUP($B12,[2]NUM5!$H$3:$U$183,2,FALSE),0)</f>
        <v>1710</v>
      </c>
      <c r="F12" s="77">
        <f>IFERROR(VLOOKUP($B12,[2]NUM5!$H$3:$U$183,3,FALSE),0)</f>
        <v>1894</v>
      </c>
      <c r="G12" s="77">
        <f>IFERROR(VLOOKUP($B12,[2]NUM5!$H$3:$U$183,4,FALSE),0)</f>
        <v>2132</v>
      </c>
      <c r="H12" s="77">
        <f>IFERROR(VLOOKUP($B12,[2]NUM5!$H$3:$U$183,5,FALSE),0)</f>
        <v>1931</v>
      </c>
      <c r="I12" s="77">
        <f>IFERROR(VLOOKUP($B12,[2]NUM5!$H$3:$U$183,6,FALSE),0)</f>
        <v>1696</v>
      </c>
      <c r="J12" s="77">
        <f>IFERROR(VLOOKUP($B12,[2]NUM5!$H$3:$U$183,7,FALSE),0)</f>
        <v>1679</v>
      </c>
      <c r="K12" s="77">
        <f>IFERROR(VLOOKUP($B12,[2]NUM5!$H$3:$U$183,8,FALSE),0)</f>
        <v>1682</v>
      </c>
      <c r="L12" s="77">
        <f>IFERROR(VLOOKUP($B12,[2]NUM5!$H$3:$U$183,9,FALSE),0)</f>
        <v>1587</v>
      </c>
      <c r="M12" s="77">
        <f>IFERROR(VLOOKUP($B12,[2]NUM5!$H$3:$U$183,10,FALSE),0)</f>
        <v>1851</v>
      </c>
      <c r="N12" s="77">
        <f>IFERROR(VLOOKUP($B12,[2]NUM5!$H$3:$U$183,11,FALSE),0)</f>
        <v>1605</v>
      </c>
      <c r="O12" s="77">
        <f>IFERROR(VLOOKUP($B12,[2]NUM5!$H$3:$U$183,12,FALSE),0)</f>
        <v>1665</v>
      </c>
      <c r="P12" s="77">
        <f>IFERROR(VLOOKUP($B12,[2]NUM5!$H$3:$U$183,13,FALSE),0)</f>
        <v>1943</v>
      </c>
      <c r="Q12" s="12">
        <f>SUM(E12:P12)</f>
        <v>21375</v>
      </c>
    </row>
    <row r="13" spans="1:19" ht="15" thickBot="1" x14ac:dyDescent="0.25">
      <c r="A13" s="75" t="s">
        <v>52</v>
      </c>
      <c r="B13" s="137" t="s">
        <v>40</v>
      </c>
      <c r="C13" s="53"/>
      <c r="D13" s="53"/>
      <c r="E13" s="77">
        <f>IFERROR(VLOOKUP($B13,[2]NUM5!$H$3:$U$183,2,FALSE),0)</f>
        <v>1864</v>
      </c>
      <c r="F13" s="77">
        <f>IFERROR(VLOOKUP($B13,[2]NUM5!$H$3:$U$183,3,FALSE),0)</f>
        <v>1858</v>
      </c>
      <c r="G13" s="77">
        <f>IFERROR(VLOOKUP($B13,[2]NUM5!$H$3:$U$183,4,FALSE),0)</f>
        <v>1546</v>
      </c>
      <c r="H13" s="77">
        <f>IFERROR(VLOOKUP($B13,[2]NUM5!$H$3:$U$183,5,FALSE),0)</f>
        <v>1451</v>
      </c>
      <c r="I13" s="77">
        <f>IFERROR(VLOOKUP($B13,[2]NUM5!$H$3:$U$183,6,FALSE),0)</f>
        <v>1724</v>
      </c>
      <c r="J13" s="77">
        <f>IFERROR(VLOOKUP($B13,[2]NUM5!$H$3:$U$183,7,FALSE),0)</f>
        <v>1596</v>
      </c>
      <c r="K13" s="77">
        <f>IFERROR(VLOOKUP($B13,[2]NUM5!$H$3:$U$183,8,FALSE),0)</f>
        <v>1953</v>
      </c>
      <c r="L13" s="77">
        <f>IFERROR(VLOOKUP($B13,[2]NUM5!$H$3:$U$183,9,FALSE),0)</f>
        <v>2398</v>
      </c>
      <c r="M13" s="77">
        <f>IFERROR(VLOOKUP($B13,[2]NUM5!$H$3:$U$183,10,FALSE),0)</f>
        <v>1812</v>
      </c>
      <c r="N13" s="77">
        <f>IFERROR(VLOOKUP($B13,[2]NUM5!$H$3:$U$183,11,FALSE),0)</f>
        <v>2233</v>
      </c>
      <c r="O13" s="77">
        <f>IFERROR(VLOOKUP($B13,[2]NUM5!$H$3:$U$183,12,FALSE),0)</f>
        <v>1941</v>
      </c>
      <c r="P13" s="77">
        <f>IFERROR(VLOOKUP($B13,[2]NUM5!$H$3:$U$183,13,FALSE),0)</f>
        <v>1723</v>
      </c>
      <c r="Q13" s="12">
        <f t="shared" ref="Q13:Q24" si="0">SUM(E13:P13)</f>
        <v>22099</v>
      </c>
    </row>
    <row r="14" spans="1:19" ht="15" thickBot="1" x14ac:dyDescent="0.25">
      <c r="A14" s="75" t="s">
        <v>52</v>
      </c>
      <c r="B14" s="137" t="s">
        <v>41</v>
      </c>
      <c r="C14" s="53"/>
      <c r="D14" s="53"/>
      <c r="E14" s="77">
        <f>IFERROR(VLOOKUP($B14,[2]NUM5!$H$3:$U$183,2,FALSE),0)</f>
        <v>1873</v>
      </c>
      <c r="F14" s="77">
        <f>IFERROR(VLOOKUP($B14,[2]NUM5!$H$3:$U$183,3,FALSE),0)</f>
        <v>2128</v>
      </c>
      <c r="G14" s="77">
        <f>IFERROR(VLOOKUP($B14,[2]NUM5!$H$3:$U$183,4,FALSE),0)</f>
        <v>2688</v>
      </c>
      <c r="H14" s="77">
        <f>IFERROR(VLOOKUP($B14,[2]NUM5!$H$3:$U$183,5,FALSE),0)</f>
        <v>2041</v>
      </c>
      <c r="I14" s="77">
        <f>IFERROR(VLOOKUP($B14,[2]NUM5!$H$3:$U$183,6,FALSE),0)</f>
        <v>2227</v>
      </c>
      <c r="J14" s="77">
        <f>IFERROR(VLOOKUP($B14,[2]NUM5!$H$3:$U$183,7,FALSE),0)</f>
        <v>1983</v>
      </c>
      <c r="K14" s="77">
        <f>IFERROR(VLOOKUP($B14,[2]NUM5!$H$3:$U$183,8,FALSE),0)</f>
        <v>2283</v>
      </c>
      <c r="L14" s="77">
        <f>IFERROR(VLOOKUP($B14,[2]NUM5!$H$3:$U$183,9,FALSE),0)</f>
        <v>2206</v>
      </c>
      <c r="M14" s="77">
        <f>IFERROR(VLOOKUP($B14,[2]NUM5!$H$3:$U$183,10,FALSE),0)</f>
        <v>1619</v>
      </c>
      <c r="N14" s="77">
        <f>IFERROR(VLOOKUP($B14,[2]NUM5!$H$3:$U$183,11,FALSE),0)</f>
        <v>1770</v>
      </c>
      <c r="O14" s="77">
        <f>IFERROR(VLOOKUP($B14,[2]NUM5!$H$3:$U$183,12,FALSE),0)</f>
        <v>1596</v>
      </c>
      <c r="P14" s="77">
        <f>IFERROR(VLOOKUP($B14,[2]NUM5!$H$3:$U$183,13,FALSE),0)</f>
        <v>1476</v>
      </c>
      <c r="Q14" s="12">
        <f t="shared" si="0"/>
        <v>23890</v>
      </c>
    </row>
    <row r="15" spans="1:19" ht="15" thickBot="1" x14ac:dyDescent="0.25">
      <c r="A15" s="75" t="s">
        <v>52</v>
      </c>
      <c r="B15" s="137" t="s">
        <v>42</v>
      </c>
      <c r="C15" s="53"/>
      <c r="D15" s="53"/>
      <c r="E15" s="77">
        <f>IFERROR(VLOOKUP($B15,[2]NUM5!$H$3:$U$183,2,FALSE),0)</f>
        <v>1783</v>
      </c>
      <c r="F15" s="77">
        <f>IFERROR(VLOOKUP($B15,[2]NUM5!$H$3:$U$183,3,FALSE),0)</f>
        <v>1635</v>
      </c>
      <c r="G15" s="77">
        <f>IFERROR(VLOOKUP($B15,[2]NUM5!$H$3:$U$183,4,FALSE),0)</f>
        <v>1759</v>
      </c>
      <c r="H15" s="77">
        <f>IFERROR(VLOOKUP($B15,[2]NUM5!$H$3:$U$183,5,FALSE),0)</f>
        <v>2228</v>
      </c>
      <c r="I15" s="77">
        <f>IFERROR(VLOOKUP($B15,[2]NUM5!$H$3:$U$183,6,FALSE),0)</f>
        <v>2441</v>
      </c>
      <c r="J15" s="77">
        <f>IFERROR(VLOOKUP($B15,[2]NUM5!$H$3:$U$183,7,FALSE),0)</f>
        <v>2090</v>
      </c>
      <c r="K15" s="77">
        <f>IFERROR(VLOOKUP($B15,[2]NUM5!$H$3:$U$183,8,FALSE),0)</f>
        <v>1906</v>
      </c>
      <c r="L15" s="77">
        <f>IFERROR(VLOOKUP($B15,[2]NUM5!$H$3:$U$183,9,FALSE),0)</f>
        <v>2132</v>
      </c>
      <c r="M15" s="77">
        <f>IFERROR(VLOOKUP($B15,[2]NUM5!$H$3:$U$183,10,FALSE),0)</f>
        <v>1746</v>
      </c>
      <c r="N15" s="77">
        <f>IFERROR(VLOOKUP($B15,[2]NUM5!$H$3:$U$183,11,FALSE),0)</f>
        <v>2124</v>
      </c>
      <c r="O15" s="77">
        <f>IFERROR(VLOOKUP($B15,[2]NUM5!$H$3:$U$183,12,FALSE),0)</f>
        <v>1597</v>
      </c>
      <c r="P15" s="77">
        <f>IFERROR(VLOOKUP($B15,[2]NUM5!$H$3:$U$183,13,FALSE),0)</f>
        <v>1226</v>
      </c>
      <c r="Q15" s="12">
        <f t="shared" si="0"/>
        <v>22667</v>
      </c>
    </row>
    <row r="16" spans="1:19" ht="15" thickBot="1" x14ac:dyDescent="0.25">
      <c r="A16" s="75" t="s">
        <v>52</v>
      </c>
      <c r="B16" s="137" t="s">
        <v>43</v>
      </c>
      <c r="C16" s="55"/>
      <c r="D16" s="53"/>
      <c r="E16" s="77">
        <f>IFERROR(VLOOKUP($B16,[2]NUM5!$H$3:$U$183,2,FALSE),0)</f>
        <v>2012</v>
      </c>
      <c r="F16" s="77">
        <f>IFERROR(VLOOKUP($B16,[2]NUM5!$H$3:$U$183,3,FALSE),0)</f>
        <v>2276</v>
      </c>
      <c r="G16" s="77">
        <f>IFERROR(VLOOKUP($B16,[2]NUM5!$H$3:$U$183,4,FALSE),0)</f>
        <v>2657</v>
      </c>
      <c r="H16" s="77">
        <f>IFERROR(VLOOKUP($B16,[2]NUM5!$H$3:$U$183,5,FALSE),0)</f>
        <v>1905</v>
      </c>
      <c r="I16" s="77">
        <f>IFERROR(VLOOKUP($B16,[2]NUM5!$H$3:$U$183,6,FALSE),0)</f>
        <v>3371</v>
      </c>
      <c r="J16" s="77">
        <f>IFERROR(VLOOKUP($B16,[2]NUM5!$H$3:$U$183,7,FALSE),0)</f>
        <v>3501</v>
      </c>
      <c r="K16" s="77">
        <f>IFERROR(VLOOKUP($B16,[2]NUM5!$H$3:$U$183,8,FALSE),0)</f>
        <v>2758</v>
      </c>
      <c r="L16" s="77">
        <f>IFERROR(VLOOKUP($B16,[2]NUM5!$H$3:$U$183,9,FALSE),0)</f>
        <v>2748</v>
      </c>
      <c r="M16" s="77">
        <f>IFERROR(VLOOKUP($B16,[2]NUM5!$H$3:$U$183,10,FALSE),0)</f>
        <v>2138</v>
      </c>
      <c r="N16" s="77">
        <f>IFERROR(VLOOKUP($B16,[2]NUM5!$H$3:$U$183,11,FALSE),0)</f>
        <v>2934</v>
      </c>
      <c r="O16" s="77">
        <f>IFERROR(VLOOKUP($B16,[2]NUM5!$H$3:$U$183,12,FALSE),0)</f>
        <v>2468</v>
      </c>
      <c r="P16" s="77">
        <f>IFERROR(VLOOKUP($B16,[2]NUM5!$H$3:$U$183,13,FALSE),0)</f>
        <v>3080</v>
      </c>
      <c r="Q16" s="12">
        <f t="shared" si="0"/>
        <v>31848</v>
      </c>
    </row>
    <row r="17" spans="1:30" ht="15" thickBot="1" x14ac:dyDescent="0.25">
      <c r="A17" s="75" t="s">
        <v>52</v>
      </c>
      <c r="B17" s="137" t="s">
        <v>44</v>
      </c>
      <c r="C17" s="53"/>
      <c r="D17" s="53"/>
      <c r="E17" s="77">
        <f>IFERROR(VLOOKUP($B17,[2]NUM5!$H$3:$U$183,2,FALSE),0)</f>
        <v>1556</v>
      </c>
      <c r="F17" s="77">
        <f>IFERROR(VLOOKUP($B17,[2]NUM5!$H$3:$U$183,3,FALSE),0)</f>
        <v>1284</v>
      </c>
      <c r="G17" s="77">
        <f>IFERROR(VLOOKUP($B17,[2]NUM5!$H$3:$U$183,4,FALSE),0)</f>
        <v>1561</v>
      </c>
      <c r="H17" s="77">
        <f>IFERROR(VLOOKUP($B17,[2]NUM5!$H$3:$U$183,5,FALSE),0)</f>
        <v>1066</v>
      </c>
      <c r="I17" s="77">
        <f>IFERROR(VLOOKUP($B17,[2]NUM5!$H$3:$U$183,6,FALSE),0)</f>
        <v>1705</v>
      </c>
      <c r="J17" s="77">
        <f>IFERROR(VLOOKUP($B17,[2]NUM5!$H$3:$U$183,7,FALSE),0)</f>
        <v>1585</v>
      </c>
      <c r="K17" s="77">
        <f>IFERROR(VLOOKUP($B17,[2]NUM5!$H$3:$U$183,8,FALSE),0)</f>
        <v>1767</v>
      </c>
      <c r="L17" s="77">
        <f>IFERROR(VLOOKUP($B17,[2]NUM5!$H$3:$U$183,9,FALSE),0)</f>
        <v>1648</v>
      </c>
      <c r="M17" s="77">
        <f>IFERROR(VLOOKUP($B17,[2]NUM5!$H$3:$U$183,10,FALSE),0)</f>
        <v>1340</v>
      </c>
      <c r="N17" s="77">
        <f>IFERROR(VLOOKUP($B17,[2]NUM5!$H$3:$U$183,11,FALSE),0)</f>
        <v>1476</v>
      </c>
      <c r="O17" s="77">
        <f>IFERROR(VLOOKUP($B17,[2]NUM5!$H$3:$U$183,12,FALSE),0)</f>
        <v>1294</v>
      </c>
      <c r="P17" s="77">
        <f>IFERROR(VLOOKUP($B17,[2]NUM5!$H$3:$U$183,13,FALSE),0)</f>
        <v>1297</v>
      </c>
      <c r="Q17" s="12">
        <f t="shared" si="0"/>
        <v>17579</v>
      </c>
    </row>
    <row r="18" spans="1:30" ht="15" thickBot="1" x14ac:dyDescent="0.25">
      <c r="A18" s="75" t="s">
        <v>52</v>
      </c>
      <c r="B18" s="137" t="s">
        <v>45</v>
      </c>
      <c r="C18" s="53"/>
      <c r="D18" s="53"/>
      <c r="E18" s="77">
        <f>IFERROR(VLOOKUP($B18,[2]NUM5!$H$3:$U$183,2,FALSE),0)</f>
        <v>218</v>
      </c>
      <c r="F18" s="77">
        <f>IFERROR(VLOOKUP($B18,[2]NUM5!$H$3:$U$183,3,FALSE),0)</f>
        <v>270</v>
      </c>
      <c r="G18" s="77">
        <f>IFERROR(VLOOKUP($B18,[2]NUM5!$H$3:$U$183,4,FALSE),0)</f>
        <v>415</v>
      </c>
      <c r="H18" s="77">
        <f>IFERROR(VLOOKUP($B18,[2]NUM5!$H$3:$U$183,5,FALSE),0)</f>
        <v>231</v>
      </c>
      <c r="I18" s="77">
        <f>IFERROR(VLOOKUP($B18,[2]NUM5!$H$3:$U$183,6,FALSE),0)</f>
        <v>287</v>
      </c>
      <c r="J18" s="77">
        <f>IFERROR(VLOOKUP($B18,[2]NUM5!$H$3:$U$183,7,FALSE),0)</f>
        <v>296</v>
      </c>
      <c r="K18" s="77">
        <f>IFERROR(VLOOKUP($B18,[2]NUM5!$H$3:$U$183,8,FALSE),0)</f>
        <v>373</v>
      </c>
      <c r="L18" s="77">
        <f>IFERROR(VLOOKUP($B18,[2]NUM5!$H$3:$U$183,9,FALSE),0)</f>
        <v>324</v>
      </c>
      <c r="M18" s="77">
        <f>IFERROR(VLOOKUP($B18,[2]NUM5!$H$3:$U$183,10,FALSE),0)</f>
        <v>226</v>
      </c>
      <c r="N18" s="77">
        <f>IFERROR(VLOOKUP($B18,[2]NUM5!$H$3:$U$183,11,FALSE),0)</f>
        <v>225</v>
      </c>
      <c r="O18" s="77">
        <f>IFERROR(VLOOKUP($B18,[2]NUM5!$H$3:$U$183,12,FALSE),0)</f>
        <v>263</v>
      </c>
      <c r="P18" s="77">
        <f>IFERROR(VLOOKUP($B18,[2]NUM5!$H$3:$U$183,13,FALSE),0)</f>
        <v>230</v>
      </c>
      <c r="Q18" s="12">
        <f t="shared" si="0"/>
        <v>3358</v>
      </c>
    </row>
    <row r="19" spans="1:30" ht="15" thickBot="1" x14ac:dyDescent="0.25">
      <c r="A19" s="75" t="s">
        <v>52</v>
      </c>
      <c r="B19" s="137" t="s">
        <v>46</v>
      </c>
      <c r="C19" s="53"/>
      <c r="D19" s="53"/>
      <c r="E19" s="77">
        <f>IFERROR(VLOOKUP($B19,[2]NUM5!$H$3:$U$183,2,FALSE),0)</f>
        <v>27</v>
      </c>
      <c r="F19" s="77">
        <f>IFERROR(VLOOKUP($B19,[2]NUM5!$H$3:$U$183,3,FALSE),0)</f>
        <v>48</v>
      </c>
      <c r="G19" s="77">
        <f>IFERROR(VLOOKUP($B19,[2]NUM5!$H$3:$U$183,4,FALSE),0)</f>
        <v>61</v>
      </c>
      <c r="H19" s="77">
        <f>IFERROR(VLOOKUP($B19,[2]NUM5!$H$3:$U$183,5,FALSE),0)</f>
        <v>29</v>
      </c>
      <c r="I19" s="77">
        <f>IFERROR(VLOOKUP($B19,[2]NUM5!$H$3:$U$183,6,FALSE),0)</f>
        <v>42</v>
      </c>
      <c r="J19" s="77">
        <f>IFERROR(VLOOKUP($B19,[2]NUM5!$H$3:$U$183,7,FALSE),0)</f>
        <v>48</v>
      </c>
      <c r="K19" s="77">
        <f>IFERROR(VLOOKUP($B19,[2]NUM5!$H$3:$U$183,8,FALSE),0)</f>
        <v>50</v>
      </c>
      <c r="L19" s="77">
        <f>IFERROR(VLOOKUP($B19,[2]NUM5!$H$3:$U$183,9,FALSE),0)</f>
        <v>45</v>
      </c>
      <c r="M19" s="77">
        <f>IFERROR(VLOOKUP($B19,[2]NUM5!$H$3:$U$183,10,FALSE),0)</f>
        <v>25</v>
      </c>
      <c r="N19" s="77">
        <f>IFERROR(VLOOKUP($B19,[2]NUM5!$H$3:$U$183,11,FALSE),0)</f>
        <v>32</v>
      </c>
      <c r="O19" s="77">
        <f>IFERROR(VLOOKUP($B19,[2]NUM5!$H$3:$U$183,12,FALSE),0)</f>
        <v>20</v>
      </c>
      <c r="P19" s="77">
        <f>IFERROR(VLOOKUP($B19,[2]NUM5!$H$3:$U$183,13,FALSE),0)</f>
        <v>37</v>
      </c>
      <c r="Q19" s="12">
        <f t="shared" si="0"/>
        <v>464</v>
      </c>
    </row>
    <row r="20" spans="1:30" ht="15" thickBot="1" x14ac:dyDescent="0.25">
      <c r="A20" s="75" t="s">
        <v>52</v>
      </c>
      <c r="B20" s="137" t="s">
        <v>47</v>
      </c>
      <c r="C20" s="53"/>
      <c r="D20" s="53"/>
      <c r="E20" s="77">
        <f>IFERROR(VLOOKUP($B20,[2]NUM5!$H$3:$U$183,2,FALSE),0)</f>
        <v>43</v>
      </c>
      <c r="F20" s="77">
        <f>IFERROR(VLOOKUP($B20,[2]NUM5!$H$3:$U$183,3,FALSE),0)</f>
        <v>30</v>
      </c>
      <c r="G20" s="77">
        <f>IFERROR(VLOOKUP($B20,[2]NUM5!$H$3:$U$183,4,FALSE),0)</f>
        <v>37</v>
      </c>
      <c r="H20" s="77">
        <f>IFERROR(VLOOKUP($B20,[2]NUM5!$H$3:$U$183,5,FALSE),0)</f>
        <v>35</v>
      </c>
      <c r="I20" s="77">
        <f>IFERROR(VLOOKUP($B20,[2]NUM5!$H$3:$U$183,6,FALSE),0)</f>
        <v>40</v>
      </c>
      <c r="J20" s="77">
        <f>IFERROR(VLOOKUP($B20,[2]NUM5!$H$3:$U$183,7,FALSE),0)</f>
        <v>45</v>
      </c>
      <c r="K20" s="77">
        <f>IFERROR(VLOOKUP($B20,[2]NUM5!$H$3:$U$183,8,FALSE),0)</f>
        <v>26</v>
      </c>
      <c r="L20" s="77">
        <f>IFERROR(VLOOKUP($B20,[2]NUM5!$H$3:$U$183,9,FALSE),0)</f>
        <v>56</v>
      </c>
      <c r="M20" s="77">
        <f>IFERROR(VLOOKUP($B20,[2]NUM5!$H$3:$U$183,10,FALSE),0)</f>
        <v>36</v>
      </c>
      <c r="N20" s="77">
        <f>IFERROR(VLOOKUP($B20,[2]NUM5!$H$3:$U$183,11,FALSE),0)</f>
        <v>36</v>
      </c>
      <c r="O20" s="77">
        <f>IFERROR(VLOOKUP($B20,[2]NUM5!$H$3:$U$183,12,FALSE),0)</f>
        <v>14</v>
      </c>
      <c r="P20" s="77">
        <f>IFERROR(VLOOKUP($B20,[2]NUM5!$H$3:$U$183,13,FALSE),0)</f>
        <v>46</v>
      </c>
      <c r="Q20" s="12">
        <f t="shared" si="0"/>
        <v>444</v>
      </c>
    </row>
    <row r="21" spans="1:30" ht="15" thickBot="1" x14ac:dyDescent="0.25">
      <c r="A21" s="75" t="s">
        <v>52</v>
      </c>
      <c r="B21" s="137" t="s">
        <v>48</v>
      </c>
      <c r="C21" s="56"/>
      <c r="D21" s="53"/>
      <c r="E21" s="77">
        <f>IFERROR(VLOOKUP($B21,[2]NUM5!$H$3:$U$183,2,FALSE),0)</f>
        <v>34</v>
      </c>
      <c r="F21" s="77">
        <f>IFERROR(VLOOKUP($B21,[2]NUM5!$H$3:$U$183,3,FALSE),0)</f>
        <v>43</v>
      </c>
      <c r="G21" s="77">
        <f>IFERROR(VLOOKUP($B21,[2]NUM5!$H$3:$U$183,4,FALSE),0)</f>
        <v>70</v>
      </c>
      <c r="H21" s="77">
        <f>IFERROR(VLOOKUP($B21,[2]NUM5!$H$3:$U$183,5,FALSE),0)</f>
        <v>49</v>
      </c>
      <c r="I21" s="77">
        <f>IFERROR(VLOOKUP($B21,[2]NUM5!$H$3:$U$183,6,FALSE),0)</f>
        <v>19</v>
      </c>
      <c r="J21" s="77">
        <f>IFERROR(VLOOKUP($B21,[2]NUM5!$H$3:$U$183,7,FALSE),0)</f>
        <v>45</v>
      </c>
      <c r="K21" s="77">
        <f>IFERROR(VLOOKUP($B21,[2]NUM5!$H$3:$U$183,8,FALSE),0)</f>
        <v>48</v>
      </c>
      <c r="L21" s="77">
        <f>IFERROR(VLOOKUP($B21,[2]NUM5!$H$3:$U$183,9,FALSE),0)</f>
        <v>39</v>
      </c>
      <c r="M21" s="77">
        <f>IFERROR(VLOOKUP($B21,[2]NUM5!$H$3:$U$183,10,FALSE),0)</f>
        <v>11</v>
      </c>
      <c r="N21" s="77">
        <f>IFERROR(VLOOKUP($B21,[2]NUM5!$H$3:$U$183,11,FALSE),0)</f>
        <v>34</v>
      </c>
      <c r="O21" s="77">
        <f>IFERROR(VLOOKUP($B21,[2]NUM5!$H$3:$U$183,12,FALSE),0)</f>
        <v>36</v>
      </c>
      <c r="P21" s="77">
        <f>IFERROR(VLOOKUP($B21,[2]NUM5!$H$3:$U$183,13,FALSE),0)</f>
        <v>8</v>
      </c>
      <c r="Q21" s="12">
        <f t="shared" si="0"/>
        <v>436</v>
      </c>
    </row>
    <row r="22" spans="1:30" ht="15" thickBot="1" x14ac:dyDescent="0.25">
      <c r="A22" s="75" t="s">
        <v>52</v>
      </c>
      <c r="B22" s="137" t="s">
        <v>49</v>
      </c>
      <c r="C22" s="53"/>
      <c r="D22" s="53"/>
      <c r="E22" s="77">
        <f>IFERROR(VLOOKUP($B22,[2]NUM5!$H$3:$U$183,2,FALSE),0)</f>
        <v>470</v>
      </c>
      <c r="F22" s="77">
        <f>IFERROR(VLOOKUP($B22,[2]NUM5!$H$3:$U$183,3,FALSE),0)</f>
        <v>447</v>
      </c>
      <c r="G22" s="77">
        <f>IFERROR(VLOOKUP($B22,[2]NUM5!$H$3:$U$183,4,FALSE),0)</f>
        <v>459</v>
      </c>
      <c r="H22" s="77">
        <f>IFERROR(VLOOKUP($B22,[2]NUM5!$H$3:$U$183,5,FALSE),0)</f>
        <v>331</v>
      </c>
      <c r="I22" s="77">
        <f>IFERROR(VLOOKUP($B22,[2]NUM5!$H$3:$U$183,6,FALSE),0)</f>
        <v>308</v>
      </c>
      <c r="J22" s="77">
        <f>IFERROR(VLOOKUP($B22,[2]NUM5!$H$3:$U$183,7,FALSE),0)</f>
        <v>377</v>
      </c>
      <c r="K22" s="77">
        <f>IFERROR(VLOOKUP($B22,[2]NUM5!$H$3:$U$183,8,FALSE),0)</f>
        <v>311</v>
      </c>
      <c r="L22" s="77">
        <f>IFERROR(VLOOKUP($B22,[2]NUM5!$H$3:$U$183,9,FALSE),0)</f>
        <v>213</v>
      </c>
      <c r="M22" s="77">
        <f>IFERROR(VLOOKUP($B22,[2]NUM5!$H$3:$U$183,10,FALSE),0)</f>
        <v>210</v>
      </c>
      <c r="N22" s="77">
        <f>IFERROR(VLOOKUP($B22,[2]NUM5!$H$3:$U$183,11,FALSE),0)</f>
        <v>187</v>
      </c>
      <c r="O22" s="77">
        <f>IFERROR(VLOOKUP($B22,[2]NUM5!$H$3:$U$183,12,FALSE),0)</f>
        <v>400</v>
      </c>
      <c r="P22" s="77">
        <f>IFERROR(VLOOKUP($B22,[2]NUM5!$H$3:$U$183,13,FALSE),0)</f>
        <v>164</v>
      </c>
      <c r="Q22" s="12">
        <f t="shared" si="0"/>
        <v>3877</v>
      </c>
    </row>
    <row r="23" spans="1:30" ht="15" thickBot="1" x14ac:dyDescent="0.25">
      <c r="A23" s="75" t="s">
        <v>52</v>
      </c>
      <c r="B23" s="137" t="s">
        <v>50</v>
      </c>
      <c r="C23" s="53"/>
      <c r="D23" s="53"/>
      <c r="E23" s="77">
        <f>IFERROR(VLOOKUP($B23,[2]NUM5!$H$3:$U$183,2,FALSE),0)</f>
        <v>119</v>
      </c>
      <c r="F23" s="77">
        <f>IFERROR(VLOOKUP($B23,[2]NUM5!$H$3:$U$183,3,FALSE),0)</f>
        <v>52</v>
      </c>
      <c r="G23" s="77">
        <f>IFERROR(VLOOKUP($B23,[2]NUM5!$H$3:$U$183,4,FALSE),0)</f>
        <v>153</v>
      </c>
      <c r="H23" s="77">
        <f>IFERROR(VLOOKUP($B23,[2]NUM5!$H$3:$U$183,5,FALSE),0)</f>
        <v>93</v>
      </c>
      <c r="I23" s="77">
        <f>IFERROR(VLOOKUP($B23,[2]NUM5!$H$3:$U$183,6,FALSE),0)</f>
        <v>159</v>
      </c>
      <c r="J23" s="77">
        <f>IFERROR(VLOOKUP($B23,[2]NUM5!$H$3:$U$183,7,FALSE),0)</f>
        <v>95</v>
      </c>
      <c r="K23" s="77">
        <f>IFERROR(VLOOKUP($B23,[2]NUM5!$H$3:$U$183,8,FALSE),0)</f>
        <v>93</v>
      </c>
      <c r="L23" s="77">
        <f>IFERROR(VLOOKUP($B23,[2]NUM5!$H$3:$U$183,9,FALSE),0)</f>
        <v>35</v>
      </c>
      <c r="M23" s="77">
        <f>IFERROR(VLOOKUP($B23,[2]NUM5!$H$3:$U$183,10,FALSE),0)</f>
        <v>90</v>
      </c>
      <c r="N23" s="77">
        <f>IFERROR(VLOOKUP($B23,[2]NUM5!$H$3:$U$183,11,FALSE),0)</f>
        <v>60</v>
      </c>
      <c r="O23" s="77">
        <f>IFERROR(VLOOKUP($B23,[2]NUM5!$H$3:$U$183,12,FALSE),0)</f>
        <v>79</v>
      </c>
      <c r="P23" s="77">
        <f>IFERROR(VLOOKUP($B23,[2]NUM5!$H$3:$U$183,13,FALSE),0)</f>
        <v>80</v>
      </c>
      <c r="Q23" s="12">
        <f t="shared" si="0"/>
        <v>1108</v>
      </c>
      <c r="U23" s="58"/>
    </row>
    <row r="24" spans="1:30" ht="15" thickBot="1" x14ac:dyDescent="0.25">
      <c r="A24" s="75" t="s">
        <v>52</v>
      </c>
      <c r="B24" s="137" t="s">
        <v>51</v>
      </c>
      <c r="C24" s="53"/>
      <c r="D24" s="53"/>
      <c r="E24" s="77">
        <f>IFERROR(VLOOKUP($B24,[2]NUM5!$H$3:$U$183,2,FALSE),0)</f>
        <v>285</v>
      </c>
      <c r="F24" s="77">
        <f>IFERROR(VLOOKUP($B24,[2]NUM5!$H$3:$U$183,3,FALSE),0)</f>
        <v>210</v>
      </c>
      <c r="G24" s="77">
        <f>IFERROR(VLOOKUP($B24,[2]NUM5!$H$3:$U$183,4,FALSE),0)</f>
        <v>333</v>
      </c>
      <c r="H24" s="77">
        <f>IFERROR(VLOOKUP($B24,[2]NUM5!$H$3:$U$183,5,FALSE),0)</f>
        <v>197</v>
      </c>
      <c r="I24" s="77">
        <f>IFERROR(VLOOKUP($B24,[2]NUM5!$H$3:$U$183,6,FALSE),0)</f>
        <v>172</v>
      </c>
      <c r="J24" s="77">
        <f>IFERROR(VLOOKUP($B24,[2]NUM5!$H$3:$U$183,7,FALSE),0)</f>
        <v>195</v>
      </c>
      <c r="K24" s="77">
        <f>IFERROR(VLOOKUP($B24,[2]NUM5!$H$3:$U$183,8,FALSE),0)</f>
        <v>192</v>
      </c>
      <c r="L24" s="77">
        <f>IFERROR(VLOOKUP($B24,[2]NUM5!$H$3:$U$183,9,FALSE),0)</f>
        <v>141</v>
      </c>
      <c r="M24" s="77">
        <f>IFERROR(VLOOKUP($B24,[2]NUM5!$H$3:$U$183,10,FALSE),0)</f>
        <v>154</v>
      </c>
      <c r="N24" s="77">
        <f>IFERROR(VLOOKUP($B24,[2]NUM5!$H$3:$U$183,11,FALSE),0)</f>
        <v>142</v>
      </c>
      <c r="O24" s="77">
        <f>IFERROR(VLOOKUP($B24,[2]NUM5!$H$3:$U$183,12,FALSE),0)</f>
        <v>188</v>
      </c>
      <c r="P24" s="77">
        <f>IFERROR(VLOOKUP($B24,[2]NUM5!$H$3:$U$183,13,FALSE),0)</f>
        <v>200</v>
      </c>
      <c r="Q24" s="12">
        <f t="shared" si="0"/>
        <v>2409</v>
      </c>
    </row>
    <row r="25" spans="1:30" ht="15" thickBot="1" x14ac:dyDescent="0.25">
      <c r="A25" s="72" t="s">
        <v>52</v>
      </c>
      <c r="B25" s="137" t="s">
        <v>396</v>
      </c>
      <c r="C25" s="53"/>
      <c r="D25" s="53"/>
      <c r="E25" s="77">
        <f>IFERROR(VLOOKUP($B25,[2]NUM5!$H$3:$U$183,2,FALSE),0)</f>
        <v>0</v>
      </c>
      <c r="F25" s="77">
        <f>IFERROR(VLOOKUP($B25,[2]NUM5!$H$3:$U$183,3,FALSE),0)</f>
        <v>0</v>
      </c>
      <c r="G25" s="77">
        <f>IFERROR(VLOOKUP($B25,[2]NUM5!$H$3:$U$183,4,FALSE),0)</f>
        <v>0</v>
      </c>
      <c r="H25" s="77">
        <f>IFERROR(VLOOKUP($B25,[2]NUM5!$H$3:$U$183,5,FALSE),0)</f>
        <v>0</v>
      </c>
      <c r="I25" s="77">
        <f>IFERROR(VLOOKUP($B25,[2]NUM5!$H$3:$U$183,6,FALSE),0)</f>
        <v>0</v>
      </c>
      <c r="J25" s="77">
        <f>IFERROR(VLOOKUP($B25,[2]NUM5!$H$3:$U$183,7,FALSE),0)</f>
        <v>0</v>
      </c>
      <c r="K25" s="77">
        <f>IFERROR(VLOOKUP($B25,[2]NUM5!$H$3:$U$183,8,FALSE),0)</f>
        <v>0</v>
      </c>
      <c r="L25" s="77">
        <f>IFERROR(VLOOKUP($B25,[2]NUM5!$H$3:$U$183,9,FALSE),0)</f>
        <v>0</v>
      </c>
      <c r="M25" s="77">
        <f>IFERROR(VLOOKUP($B25,[2]NUM5!$H$3:$U$183,10,FALSE),0)</f>
        <v>0</v>
      </c>
      <c r="N25" s="77">
        <f>IFERROR(VLOOKUP($B25,[2]NUM5!$H$3:$U$183,11,FALSE),0)</f>
        <v>0</v>
      </c>
      <c r="O25" s="77">
        <f>IFERROR(VLOOKUP($B25,[2]NUM5!$H$3:$U$183,12,FALSE),0)</f>
        <v>117</v>
      </c>
      <c r="P25" s="77">
        <f>IFERROR(VLOOKUP($B25,[2]NUM5!$H$3:$U$183,13,FALSE),0)</f>
        <v>124</v>
      </c>
      <c r="Q25" s="12">
        <f t="shared" ref="Q25" si="1">SUM(E25:P25)</f>
        <v>241</v>
      </c>
    </row>
    <row r="26" spans="1:30" ht="15" thickBot="1" x14ac:dyDescent="0.25">
      <c r="A26" s="316" t="s">
        <v>174</v>
      </c>
      <c r="B26" s="317"/>
      <c r="C26" s="222">
        <f>+D26/Metas!I10</f>
        <v>1.054139264856006</v>
      </c>
      <c r="D26" s="83">
        <f>+Q26/R26</f>
        <v>0.79060719382493572</v>
      </c>
      <c r="E26" s="63">
        <f>SUM(E12:E25)</f>
        <v>11994</v>
      </c>
      <c r="F26" s="63">
        <f t="shared" ref="F26:N26" si="2">SUM(F12:F25)</f>
        <v>12175</v>
      </c>
      <c r="G26" s="63">
        <f t="shared" si="2"/>
        <v>13871</v>
      </c>
      <c r="H26" s="63">
        <f t="shared" si="2"/>
        <v>11587</v>
      </c>
      <c r="I26" s="63">
        <f t="shared" si="2"/>
        <v>14191</v>
      </c>
      <c r="J26" s="63">
        <f t="shared" si="2"/>
        <v>13535</v>
      </c>
      <c r="K26" s="63">
        <f t="shared" si="2"/>
        <v>13442</v>
      </c>
      <c r="L26" s="63">
        <f t="shared" si="2"/>
        <v>13572</v>
      </c>
      <c r="M26" s="63">
        <f t="shared" si="2"/>
        <v>11258</v>
      </c>
      <c r="N26" s="63">
        <f t="shared" si="2"/>
        <v>12858</v>
      </c>
      <c r="O26" s="63">
        <f t="shared" ref="O26" si="3">SUM(O12:O25)</f>
        <v>11678</v>
      </c>
      <c r="P26" s="63">
        <f t="shared" ref="P26" si="4">SUM(P12:P25)</f>
        <v>11634</v>
      </c>
      <c r="Q26" s="84">
        <f>SUM(Q12:Q25)</f>
        <v>151795</v>
      </c>
      <c r="R26" s="318">
        <v>191998</v>
      </c>
      <c r="S26" s="319"/>
      <c r="T26" s="68"/>
      <c r="Z26" s="52">
        <f>SUM(Z12:Z25)</f>
        <v>0</v>
      </c>
      <c r="AA26" s="52">
        <f>SUM(AA12:AA25)</f>
        <v>0</v>
      </c>
      <c r="AB26" s="52">
        <f>SUM(AB12:AB25)</f>
        <v>0</v>
      </c>
      <c r="AC26" s="52">
        <f>SUM(AC12:AC25)</f>
        <v>0</v>
      </c>
      <c r="AD26" s="52">
        <f>SUM(AD12:AD25)</f>
        <v>0</v>
      </c>
    </row>
    <row r="27" spans="1:30" ht="15" thickBot="1" x14ac:dyDescent="0.25">
      <c r="A27" s="75" t="s">
        <v>53</v>
      </c>
      <c r="B27" s="137" t="s">
        <v>54</v>
      </c>
      <c r="C27" s="53"/>
      <c r="D27" s="69"/>
      <c r="E27" s="77">
        <f>IFERROR(VLOOKUP($B27,[2]NUM5!$H$3:$U$183,2,FALSE),0)</f>
        <v>2231</v>
      </c>
      <c r="F27" s="77">
        <f>IFERROR(VLOOKUP($B27,[2]NUM5!$H$3:$U$183,3,FALSE),0)</f>
        <v>2159</v>
      </c>
      <c r="G27" s="77">
        <f>IFERROR(VLOOKUP($B27,[2]NUM5!$H$3:$U$183,4,FALSE),0)</f>
        <v>2916</v>
      </c>
      <c r="H27" s="77">
        <f>IFERROR(VLOOKUP($B27,[2]NUM5!$H$3:$U$183,5,FALSE),0)</f>
        <v>2246</v>
      </c>
      <c r="I27" s="77">
        <f>IFERROR(VLOOKUP($B27,[2]NUM5!$H$3:$U$183,6,FALSE),0)</f>
        <v>2967</v>
      </c>
      <c r="J27" s="77">
        <f>IFERROR(VLOOKUP($B27,[2]NUM5!$H$3:$U$183,7,FALSE),0)</f>
        <v>2872</v>
      </c>
      <c r="K27" s="77">
        <f>IFERROR(VLOOKUP($B27,[2]NUM5!$H$3:$U$183,8,FALSE),0)</f>
        <v>2845</v>
      </c>
      <c r="L27" s="77">
        <f>IFERROR(VLOOKUP($B27,[2]NUM5!$H$3:$U$183,9,FALSE),0)</f>
        <v>2749</v>
      </c>
      <c r="M27" s="77">
        <f>IFERROR(VLOOKUP($B27,[2]NUM5!$H$3:$U$183,10,FALSE),0)</f>
        <v>2504</v>
      </c>
      <c r="N27" s="77">
        <f>IFERROR(VLOOKUP($B27,[2]NUM5!$H$3:$U$183,11,FALSE),0)</f>
        <v>2134</v>
      </c>
      <c r="O27" s="77">
        <f>IFERROR(VLOOKUP($B27,[2]NUM5!$H$3:$U$183,12,FALSE),0)</f>
        <v>1722</v>
      </c>
      <c r="P27" s="77">
        <f>IFERROR(VLOOKUP($B27,[2]NUM5!$H$3:$U$183,13,FALSE),0)</f>
        <v>1761</v>
      </c>
      <c r="Q27" s="12">
        <f t="shared" ref="Q27:Q37" si="5">SUM(E27:P27)</f>
        <v>29106</v>
      </c>
      <c r="U27" s="70"/>
    </row>
    <row r="28" spans="1:30" ht="15" thickBot="1" x14ac:dyDescent="0.25">
      <c r="A28" s="75" t="s">
        <v>53</v>
      </c>
      <c r="B28" s="137" t="s">
        <v>55</v>
      </c>
      <c r="C28" s="53"/>
      <c r="D28" s="69"/>
      <c r="E28" s="77">
        <f>IFERROR(VLOOKUP($B28,[2]NUM5!$H$3:$U$183,2,FALSE),0)</f>
        <v>3402</v>
      </c>
      <c r="F28" s="77">
        <f>IFERROR(VLOOKUP($B28,[2]NUM5!$H$3:$U$183,3,FALSE),0)</f>
        <v>2581</v>
      </c>
      <c r="G28" s="77">
        <f>IFERROR(VLOOKUP($B28,[2]NUM5!$H$3:$U$183,4,FALSE),0)</f>
        <v>2755</v>
      </c>
      <c r="H28" s="77">
        <f>IFERROR(VLOOKUP($B28,[2]NUM5!$H$3:$U$183,5,FALSE),0)</f>
        <v>2531</v>
      </c>
      <c r="I28" s="77">
        <f>IFERROR(VLOOKUP($B28,[2]NUM5!$H$3:$U$183,6,FALSE),0)</f>
        <v>3319</v>
      </c>
      <c r="J28" s="77">
        <f>IFERROR(VLOOKUP($B28,[2]NUM5!$H$3:$U$183,7,FALSE),0)</f>
        <v>3148</v>
      </c>
      <c r="K28" s="77">
        <f>IFERROR(VLOOKUP($B28,[2]NUM5!$H$3:$U$183,8,FALSE),0)</f>
        <v>3412</v>
      </c>
      <c r="L28" s="77">
        <f>IFERROR(VLOOKUP($B28,[2]NUM5!$H$3:$U$183,9,FALSE),0)</f>
        <v>3398</v>
      </c>
      <c r="M28" s="77">
        <f>IFERROR(VLOOKUP($B28,[2]NUM5!$H$3:$U$183,10,FALSE),0)</f>
        <v>2738</v>
      </c>
      <c r="N28" s="77">
        <f>IFERROR(VLOOKUP($B28,[2]NUM5!$H$3:$U$183,11,FALSE),0)</f>
        <v>3177</v>
      </c>
      <c r="O28" s="77">
        <f>IFERROR(VLOOKUP($B28,[2]NUM5!$H$3:$U$183,12,FALSE),0)</f>
        <v>2469</v>
      </c>
      <c r="P28" s="77">
        <f>IFERROR(VLOOKUP($B28,[2]NUM5!$H$3:$U$183,13,FALSE),0)</f>
        <v>2006</v>
      </c>
      <c r="Q28" s="12">
        <f t="shared" si="5"/>
        <v>34936</v>
      </c>
    </row>
    <row r="29" spans="1:30" ht="15" thickBot="1" x14ac:dyDescent="0.25">
      <c r="A29" s="75" t="s">
        <v>53</v>
      </c>
      <c r="B29" s="137" t="s">
        <v>56</v>
      </c>
      <c r="C29" s="53"/>
      <c r="D29" s="69"/>
      <c r="E29" s="77">
        <f>IFERROR(VLOOKUP($B29,[2]NUM5!$H$3:$U$183,2,FALSE),0)</f>
        <v>4261</v>
      </c>
      <c r="F29" s="77">
        <f>IFERROR(VLOOKUP($B29,[2]NUM5!$H$3:$U$183,3,FALSE),0)</f>
        <v>3637</v>
      </c>
      <c r="G29" s="77">
        <f>IFERROR(VLOOKUP($B29,[2]NUM5!$H$3:$U$183,4,FALSE),0)</f>
        <v>4783</v>
      </c>
      <c r="H29" s="77">
        <f>IFERROR(VLOOKUP($B29,[2]NUM5!$H$3:$U$183,5,FALSE),0)</f>
        <v>4830</v>
      </c>
      <c r="I29" s="77">
        <f>IFERROR(VLOOKUP($B29,[2]NUM5!$H$3:$U$183,6,FALSE),0)</f>
        <v>4261</v>
      </c>
      <c r="J29" s="77">
        <f>IFERROR(VLOOKUP($B29,[2]NUM5!$H$3:$U$183,7,FALSE),0)</f>
        <v>3861</v>
      </c>
      <c r="K29" s="77">
        <f>IFERROR(VLOOKUP($B29,[2]NUM5!$H$3:$U$183,8,FALSE),0)</f>
        <v>3901</v>
      </c>
      <c r="L29" s="77">
        <f>IFERROR(VLOOKUP($B29,[2]NUM5!$H$3:$U$183,9,FALSE),0)</f>
        <v>3532</v>
      </c>
      <c r="M29" s="77">
        <f>IFERROR(VLOOKUP($B29,[2]NUM5!$H$3:$U$183,10,FALSE),0)</f>
        <v>3085</v>
      </c>
      <c r="N29" s="77">
        <f>IFERROR(VLOOKUP($B29,[2]NUM5!$H$3:$U$183,11,FALSE),0)</f>
        <v>3496</v>
      </c>
      <c r="O29" s="77">
        <f>IFERROR(VLOOKUP($B29,[2]NUM5!$H$3:$U$183,12,FALSE),0)</f>
        <v>2580</v>
      </c>
      <c r="P29" s="77">
        <f>IFERROR(VLOOKUP($B29,[2]NUM5!$H$3:$U$183,13,FALSE),0)</f>
        <v>2741</v>
      </c>
      <c r="Q29" s="12">
        <f t="shared" si="5"/>
        <v>44968</v>
      </c>
    </row>
    <row r="30" spans="1:30" ht="15" thickBot="1" x14ac:dyDescent="0.25">
      <c r="A30" s="75" t="s">
        <v>53</v>
      </c>
      <c r="B30" s="137" t="s">
        <v>57</v>
      </c>
      <c r="C30" s="53"/>
      <c r="D30" s="69"/>
      <c r="E30" s="77">
        <f>IFERROR(VLOOKUP($B30,[2]NUM5!$H$3:$U$183,2,FALSE),0)</f>
        <v>680</v>
      </c>
      <c r="F30" s="77">
        <f>IFERROR(VLOOKUP($B30,[2]NUM5!$H$3:$U$183,3,FALSE),0)</f>
        <v>646</v>
      </c>
      <c r="G30" s="77">
        <f>IFERROR(VLOOKUP($B30,[2]NUM5!$H$3:$U$183,4,FALSE),0)</f>
        <v>870</v>
      </c>
      <c r="H30" s="77">
        <f>IFERROR(VLOOKUP($B30,[2]NUM5!$H$3:$U$183,5,FALSE),0)</f>
        <v>613</v>
      </c>
      <c r="I30" s="77">
        <f>IFERROR(VLOOKUP($B30,[2]NUM5!$H$3:$U$183,6,FALSE),0)</f>
        <v>729</v>
      </c>
      <c r="J30" s="77">
        <f>IFERROR(VLOOKUP($B30,[2]NUM5!$H$3:$U$183,7,FALSE),0)</f>
        <v>847</v>
      </c>
      <c r="K30" s="77">
        <f>IFERROR(VLOOKUP($B30,[2]NUM5!$H$3:$U$183,8,FALSE),0)</f>
        <v>767</v>
      </c>
      <c r="L30" s="77">
        <f>IFERROR(VLOOKUP($B30,[2]NUM5!$H$3:$U$183,9,FALSE),0)</f>
        <v>713</v>
      </c>
      <c r="M30" s="77">
        <f>IFERROR(VLOOKUP($B30,[2]NUM5!$H$3:$U$183,10,FALSE),0)</f>
        <v>649</v>
      </c>
      <c r="N30" s="77">
        <f>IFERROR(VLOOKUP($B30,[2]NUM5!$H$3:$U$183,11,FALSE),0)</f>
        <v>778</v>
      </c>
      <c r="O30" s="77">
        <f>IFERROR(VLOOKUP($B30,[2]NUM5!$H$3:$U$183,12,FALSE),0)</f>
        <v>839</v>
      </c>
      <c r="P30" s="77">
        <f>IFERROR(VLOOKUP($B30,[2]NUM5!$H$3:$U$183,13,FALSE),0)</f>
        <v>528</v>
      </c>
      <c r="Q30" s="12">
        <f t="shared" si="5"/>
        <v>8659</v>
      </c>
    </row>
    <row r="31" spans="1:30" ht="15" thickBot="1" x14ac:dyDescent="0.25">
      <c r="A31" s="75" t="s">
        <v>53</v>
      </c>
      <c r="B31" s="137" t="s">
        <v>58</v>
      </c>
      <c r="C31" s="53"/>
      <c r="D31" s="69"/>
      <c r="E31" s="77">
        <f>IFERROR(VLOOKUP($B31,[2]NUM5!$H$3:$U$183,2,FALSE),0)</f>
        <v>3297</v>
      </c>
      <c r="F31" s="77">
        <f>IFERROR(VLOOKUP($B31,[2]NUM5!$H$3:$U$183,3,FALSE),0)</f>
        <v>3021</v>
      </c>
      <c r="G31" s="77">
        <f>IFERROR(VLOOKUP($B31,[2]NUM5!$H$3:$U$183,4,FALSE),0)</f>
        <v>3082</v>
      </c>
      <c r="H31" s="77">
        <f>IFERROR(VLOOKUP($B31,[2]NUM5!$H$3:$U$183,5,FALSE),0)</f>
        <v>2307</v>
      </c>
      <c r="I31" s="77">
        <f>IFERROR(VLOOKUP($B31,[2]NUM5!$H$3:$U$183,6,FALSE),0)</f>
        <v>3303</v>
      </c>
      <c r="J31" s="77">
        <f>IFERROR(VLOOKUP($B31,[2]NUM5!$H$3:$U$183,7,FALSE),0)</f>
        <v>3608</v>
      </c>
      <c r="K31" s="77">
        <f>IFERROR(VLOOKUP($B31,[2]NUM5!$H$3:$U$183,8,FALSE),0)</f>
        <v>3345</v>
      </c>
      <c r="L31" s="77">
        <f>IFERROR(VLOOKUP($B31,[2]NUM5!$H$3:$U$183,9,FALSE),0)</f>
        <v>3352</v>
      </c>
      <c r="M31" s="77">
        <f>IFERROR(VLOOKUP($B31,[2]NUM5!$H$3:$U$183,10,FALSE),0)</f>
        <v>2593</v>
      </c>
      <c r="N31" s="77">
        <f>IFERROR(VLOOKUP($B31,[2]NUM5!$H$3:$U$183,11,FALSE),0)</f>
        <v>3055</v>
      </c>
      <c r="O31" s="77">
        <f>IFERROR(VLOOKUP($B31,[2]NUM5!$H$3:$U$183,12,FALSE),0)</f>
        <v>2506</v>
      </c>
      <c r="P31" s="77">
        <f>IFERROR(VLOOKUP($B31,[2]NUM5!$H$3:$U$183,13,FALSE),0)</f>
        <v>2591</v>
      </c>
      <c r="Q31" s="12">
        <f t="shared" si="5"/>
        <v>36060</v>
      </c>
    </row>
    <row r="32" spans="1:30" ht="15" thickBot="1" x14ac:dyDescent="0.25">
      <c r="A32" s="75" t="s">
        <v>53</v>
      </c>
      <c r="B32" s="137" t="s">
        <v>59</v>
      </c>
      <c r="C32" s="53"/>
      <c r="D32" s="69"/>
      <c r="E32" s="77">
        <f>IFERROR(VLOOKUP($B32,[2]NUM5!$H$3:$U$183,2,FALSE),0)</f>
        <v>14</v>
      </c>
      <c r="F32" s="77">
        <f>IFERROR(VLOOKUP($B32,[2]NUM5!$H$3:$U$183,3,FALSE),0)</f>
        <v>12</v>
      </c>
      <c r="G32" s="77">
        <f>IFERROR(VLOOKUP($B32,[2]NUM5!$H$3:$U$183,4,FALSE),0)</f>
        <v>20</v>
      </c>
      <c r="H32" s="77">
        <f>IFERROR(VLOOKUP($B32,[2]NUM5!$H$3:$U$183,5,FALSE),0)</f>
        <v>0</v>
      </c>
      <c r="I32" s="77">
        <f>IFERROR(VLOOKUP($B32,[2]NUM5!$H$3:$U$183,6,FALSE),0)</f>
        <v>17</v>
      </c>
      <c r="J32" s="77">
        <f>IFERROR(VLOOKUP($B32,[2]NUM5!$H$3:$U$183,7,FALSE),0)</f>
        <v>15</v>
      </c>
      <c r="K32" s="77">
        <f>IFERROR(VLOOKUP($B32,[2]NUM5!$H$3:$U$183,8,FALSE),0)</f>
        <v>4</v>
      </c>
      <c r="L32" s="77">
        <f>IFERROR(VLOOKUP($B32,[2]NUM5!$H$3:$U$183,9,FALSE),0)</f>
        <v>0</v>
      </c>
      <c r="M32" s="77">
        <f>IFERROR(VLOOKUP($B32,[2]NUM5!$H$3:$U$183,10,FALSE),0)</f>
        <v>15</v>
      </c>
      <c r="N32" s="77">
        <f>IFERROR(VLOOKUP($B32,[2]NUM5!$H$3:$U$183,11,FALSE),0)</f>
        <v>13</v>
      </c>
      <c r="O32" s="77">
        <f>IFERROR(VLOOKUP($B32,[2]NUM5!$H$3:$U$183,12,FALSE),0)</f>
        <v>4</v>
      </c>
      <c r="P32" s="77">
        <f>IFERROR(VLOOKUP($B32,[2]NUM5!$H$3:$U$183,13,FALSE),0)</f>
        <v>0</v>
      </c>
      <c r="Q32" s="12">
        <f t="shared" si="5"/>
        <v>114</v>
      </c>
    </row>
    <row r="33" spans="1:19" ht="15" thickBot="1" x14ac:dyDescent="0.25">
      <c r="A33" s="75" t="s">
        <v>53</v>
      </c>
      <c r="B33" s="137" t="s">
        <v>60</v>
      </c>
      <c r="C33" s="53"/>
      <c r="D33" s="69"/>
      <c r="E33" s="77">
        <f>IFERROR(VLOOKUP($B33,[2]NUM5!$H$3:$U$183,2,FALSE),0)</f>
        <v>271</v>
      </c>
      <c r="F33" s="77">
        <f>IFERROR(VLOOKUP($B33,[2]NUM5!$H$3:$U$183,3,FALSE),0)</f>
        <v>203</v>
      </c>
      <c r="G33" s="77">
        <f>IFERROR(VLOOKUP($B33,[2]NUM5!$H$3:$U$183,4,FALSE),0)</f>
        <v>239</v>
      </c>
      <c r="H33" s="77">
        <f>IFERROR(VLOOKUP($B33,[2]NUM5!$H$3:$U$183,5,FALSE),0)</f>
        <v>187</v>
      </c>
      <c r="I33" s="77">
        <f>IFERROR(VLOOKUP($B33,[2]NUM5!$H$3:$U$183,6,FALSE),0)</f>
        <v>199</v>
      </c>
      <c r="J33" s="77">
        <f>IFERROR(VLOOKUP($B33,[2]NUM5!$H$3:$U$183,7,FALSE),0)</f>
        <v>233</v>
      </c>
      <c r="K33" s="77">
        <f>IFERROR(VLOOKUP($B33,[2]NUM5!$H$3:$U$183,8,FALSE),0)</f>
        <v>171</v>
      </c>
      <c r="L33" s="77">
        <f>IFERROR(VLOOKUP($B33,[2]NUM5!$H$3:$U$183,9,FALSE),0)</f>
        <v>197</v>
      </c>
      <c r="M33" s="77">
        <f>IFERROR(VLOOKUP($B33,[2]NUM5!$H$3:$U$183,10,FALSE),0)</f>
        <v>175</v>
      </c>
      <c r="N33" s="77">
        <f>IFERROR(VLOOKUP($B33,[2]NUM5!$H$3:$U$183,11,FALSE),0)</f>
        <v>274</v>
      </c>
      <c r="O33" s="77">
        <f>IFERROR(VLOOKUP($B33,[2]NUM5!$H$3:$U$183,12,FALSE),0)</f>
        <v>119</v>
      </c>
      <c r="P33" s="77">
        <f>IFERROR(VLOOKUP($B33,[2]NUM5!$H$3:$U$183,13,FALSE),0)</f>
        <v>198</v>
      </c>
      <c r="Q33" s="12">
        <f t="shared" si="5"/>
        <v>2466</v>
      </c>
    </row>
    <row r="34" spans="1:19" ht="15" thickBot="1" x14ac:dyDescent="0.25">
      <c r="A34" s="75" t="s">
        <v>53</v>
      </c>
      <c r="B34" s="137" t="s">
        <v>61</v>
      </c>
      <c r="C34" s="53"/>
      <c r="D34" s="69"/>
      <c r="E34" s="77">
        <f>IFERROR(VLOOKUP($B34,[2]NUM5!$H$3:$U$183,2,FALSE),0)</f>
        <v>680</v>
      </c>
      <c r="F34" s="77">
        <f>IFERROR(VLOOKUP($B34,[2]NUM5!$H$3:$U$183,3,FALSE),0)</f>
        <v>592</v>
      </c>
      <c r="G34" s="77">
        <f>IFERROR(VLOOKUP($B34,[2]NUM5!$H$3:$U$183,4,FALSE),0)</f>
        <v>661</v>
      </c>
      <c r="H34" s="77">
        <f>IFERROR(VLOOKUP($B34,[2]NUM5!$H$3:$U$183,5,FALSE),0)</f>
        <v>517</v>
      </c>
      <c r="I34" s="77">
        <f>IFERROR(VLOOKUP($B34,[2]NUM5!$H$3:$U$183,6,FALSE),0)</f>
        <v>1086</v>
      </c>
      <c r="J34" s="77">
        <f>IFERROR(VLOOKUP($B34,[2]NUM5!$H$3:$U$183,7,FALSE),0)</f>
        <v>925</v>
      </c>
      <c r="K34" s="77">
        <f>IFERROR(VLOOKUP($B34,[2]NUM5!$H$3:$U$183,8,FALSE),0)</f>
        <v>1057</v>
      </c>
      <c r="L34" s="77">
        <f>IFERROR(VLOOKUP($B34,[2]NUM5!$H$3:$U$183,9,FALSE),0)</f>
        <v>1213</v>
      </c>
      <c r="M34" s="77">
        <f>IFERROR(VLOOKUP($B34,[2]NUM5!$H$3:$U$183,10,FALSE),0)</f>
        <v>777</v>
      </c>
      <c r="N34" s="77">
        <f>IFERROR(VLOOKUP($B34,[2]NUM5!$H$3:$U$183,11,FALSE),0)</f>
        <v>847</v>
      </c>
      <c r="O34" s="77">
        <f>IFERROR(VLOOKUP($B34,[2]NUM5!$H$3:$U$183,12,FALSE),0)</f>
        <v>779</v>
      </c>
      <c r="P34" s="77">
        <f>IFERROR(VLOOKUP($B34,[2]NUM5!$H$3:$U$183,13,FALSE),0)</f>
        <v>660</v>
      </c>
      <c r="Q34" s="12">
        <f t="shared" si="5"/>
        <v>9794</v>
      </c>
    </row>
    <row r="35" spans="1:19" ht="15" thickBot="1" x14ac:dyDescent="0.25">
      <c r="A35" s="75" t="s">
        <v>53</v>
      </c>
      <c r="B35" s="137" t="s">
        <v>62</v>
      </c>
      <c r="C35" s="53"/>
      <c r="D35" s="69"/>
      <c r="E35" s="77">
        <f>IFERROR(VLOOKUP($B35,[2]NUM5!$H$3:$U$183,2,FALSE),0)</f>
        <v>48</v>
      </c>
      <c r="F35" s="77">
        <f>IFERROR(VLOOKUP($B35,[2]NUM5!$H$3:$U$183,3,FALSE),0)</f>
        <v>48</v>
      </c>
      <c r="G35" s="77">
        <f>IFERROR(VLOOKUP($B35,[2]NUM5!$H$3:$U$183,4,FALSE),0)</f>
        <v>53</v>
      </c>
      <c r="H35" s="77">
        <f>IFERROR(VLOOKUP($B35,[2]NUM5!$H$3:$U$183,5,FALSE),0)</f>
        <v>55</v>
      </c>
      <c r="I35" s="77">
        <f>IFERROR(VLOOKUP($B35,[2]NUM5!$H$3:$U$183,6,FALSE),0)</f>
        <v>62</v>
      </c>
      <c r="J35" s="77">
        <f>IFERROR(VLOOKUP($B35,[2]NUM5!$H$3:$U$183,7,FALSE),0)</f>
        <v>61</v>
      </c>
      <c r="K35" s="77">
        <f>IFERROR(VLOOKUP($B35,[2]NUM5!$H$3:$U$183,8,FALSE),0)</f>
        <v>67</v>
      </c>
      <c r="L35" s="77">
        <f>IFERROR(VLOOKUP($B35,[2]NUM5!$H$3:$U$183,9,FALSE),0)</f>
        <v>72</v>
      </c>
      <c r="M35" s="77">
        <f>IFERROR(VLOOKUP($B35,[2]NUM5!$H$3:$U$183,10,FALSE),0)</f>
        <v>48</v>
      </c>
      <c r="N35" s="77">
        <f>IFERROR(VLOOKUP($B35,[2]NUM5!$H$3:$U$183,11,FALSE),0)</f>
        <v>47</v>
      </c>
      <c r="O35" s="77">
        <f>IFERROR(VLOOKUP($B35,[2]NUM5!$H$3:$U$183,12,FALSE),0)</f>
        <v>40</v>
      </c>
      <c r="P35" s="77">
        <f>IFERROR(VLOOKUP($B35,[2]NUM5!$H$3:$U$183,13,FALSE),0)</f>
        <v>44</v>
      </c>
      <c r="Q35" s="12">
        <f t="shared" si="5"/>
        <v>645</v>
      </c>
    </row>
    <row r="36" spans="1:19" ht="15" thickBot="1" x14ac:dyDescent="0.25">
      <c r="A36" s="75" t="s">
        <v>53</v>
      </c>
      <c r="B36" s="137" t="s">
        <v>63</v>
      </c>
      <c r="C36" s="53"/>
      <c r="D36" s="69"/>
      <c r="E36" s="77">
        <f>IFERROR(VLOOKUP($B36,[2]NUM5!$H$3:$U$183,2,FALSE),0)</f>
        <v>356</v>
      </c>
      <c r="F36" s="77">
        <f>IFERROR(VLOOKUP($B36,[2]NUM5!$H$3:$U$183,3,FALSE),0)</f>
        <v>376</v>
      </c>
      <c r="G36" s="77">
        <f>IFERROR(VLOOKUP($B36,[2]NUM5!$H$3:$U$183,4,FALSE),0)</f>
        <v>445</v>
      </c>
      <c r="H36" s="77">
        <f>IFERROR(VLOOKUP($B36,[2]NUM5!$H$3:$U$183,5,FALSE),0)</f>
        <v>299</v>
      </c>
      <c r="I36" s="77">
        <f>IFERROR(VLOOKUP($B36,[2]NUM5!$H$3:$U$183,6,FALSE),0)</f>
        <v>357</v>
      </c>
      <c r="J36" s="77">
        <f>IFERROR(VLOOKUP($B36,[2]NUM5!$H$3:$U$183,7,FALSE),0)</f>
        <v>260</v>
      </c>
      <c r="K36" s="77">
        <f>IFERROR(VLOOKUP($B36,[2]NUM5!$H$3:$U$183,8,FALSE),0)</f>
        <v>447</v>
      </c>
      <c r="L36" s="77">
        <f>IFERROR(VLOOKUP($B36,[2]NUM5!$H$3:$U$183,9,FALSE),0)</f>
        <v>456</v>
      </c>
      <c r="M36" s="77">
        <f>IFERROR(VLOOKUP($B36,[2]NUM5!$H$3:$U$183,10,FALSE),0)</f>
        <v>1954</v>
      </c>
      <c r="N36" s="77">
        <f>IFERROR(VLOOKUP($B36,[2]NUM5!$H$3:$U$183,11,FALSE),0)</f>
        <v>310</v>
      </c>
      <c r="O36" s="77">
        <f>IFERROR(VLOOKUP($B36,[2]NUM5!$H$3:$U$183,12,FALSE),0)</f>
        <v>339</v>
      </c>
      <c r="P36" s="77">
        <f>IFERROR(VLOOKUP($B36,[2]NUM5!$H$3:$U$183,13,FALSE),0)</f>
        <v>161</v>
      </c>
      <c r="Q36" s="12">
        <f t="shared" si="5"/>
        <v>5760</v>
      </c>
    </row>
    <row r="37" spans="1:19" ht="15" thickBot="1" x14ac:dyDescent="0.25">
      <c r="A37" s="75" t="s">
        <v>53</v>
      </c>
      <c r="B37" s="137" t="s">
        <v>345</v>
      </c>
      <c r="C37" s="53"/>
      <c r="D37" s="69"/>
      <c r="E37" s="77">
        <f>IFERROR(VLOOKUP($B37,[2]NUM5!$H$3:$U$183,2,FALSE),0)</f>
        <v>369</v>
      </c>
      <c r="F37" s="77">
        <f>IFERROR(VLOOKUP($B37,[2]NUM5!$H$3:$U$183,3,FALSE),0)</f>
        <v>237</v>
      </c>
      <c r="G37" s="77">
        <f>IFERROR(VLOOKUP($B37,[2]NUM5!$H$3:$U$183,4,FALSE),0)</f>
        <v>538</v>
      </c>
      <c r="H37" s="77">
        <f>IFERROR(VLOOKUP($B37,[2]NUM5!$H$3:$U$183,5,FALSE),0)</f>
        <v>412</v>
      </c>
      <c r="I37" s="77">
        <f>IFERROR(VLOOKUP($B37,[2]NUM5!$H$3:$U$183,6,FALSE),0)</f>
        <v>707</v>
      </c>
      <c r="J37" s="77">
        <f>IFERROR(VLOOKUP($B37,[2]NUM5!$H$3:$U$183,7,FALSE),0)</f>
        <v>608</v>
      </c>
      <c r="K37" s="77">
        <f>IFERROR(VLOOKUP($B37,[2]NUM5!$H$3:$U$183,8,FALSE),0)</f>
        <v>453</v>
      </c>
      <c r="L37" s="77">
        <f>IFERROR(VLOOKUP($B37,[2]NUM5!$H$3:$U$183,9,FALSE),0)</f>
        <v>637</v>
      </c>
      <c r="M37" s="77">
        <f>IFERROR(VLOOKUP($B37,[2]NUM5!$H$3:$U$183,10,FALSE),0)</f>
        <v>547</v>
      </c>
      <c r="N37" s="77">
        <f>IFERROR(VLOOKUP($B37,[2]NUM5!$H$3:$U$183,11,FALSE),0)</f>
        <v>507</v>
      </c>
      <c r="O37" s="77">
        <f>IFERROR(VLOOKUP($B37,[2]NUM5!$H$3:$U$183,12,FALSE),0)</f>
        <v>372</v>
      </c>
      <c r="P37" s="77">
        <f>IFERROR(VLOOKUP($B37,[2]NUM5!$H$3:$U$183,13,FALSE),0)</f>
        <v>279</v>
      </c>
      <c r="Q37" s="12">
        <f t="shared" si="5"/>
        <v>5666</v>
      </c>
    </row>
    <row r="38" spans="1:19" s="54" customFormat="1" ht="15" thickBot="1" x14ac:dyDescent="0.25">
      <c r="A38" s="316" t="s">
        <v>175</v>
      </c>
      <c r="B38" s="317"/>
      <c r="C38" s="222">
        <f>+D38/Metas!I8</f>
        <v>0.96173547875182852</v>
      </c>
      <c r="D38" s="83">
        <f>+Q38/R38</f>
        <v>0.96173547875182852</v>
      </c>
      <c r="E38" s="84">
        <f>SUM(E27:E37)</f>
        <v>15609</v>
      </c>
      <c r="F38" s="84">
        <f t="shared" ref="F38:G38" si="6">SUM(F27:F37)</f>
        <v>13512</v>
      </c>
      <c r="G38" s="84">
        <f t="shared" si="6"/>
        <v>16362</v>
      </c>
      <c r="H38" s="84">
        <f t="shared" ref="H38:M38" si="7">SUM(H27:H37)</f>
        <v>13997</v>
      </c>
      <c r="I38" s="84">
        <f t="shared" si="7"/>
        <v>17007</v>
      </c>
      <c r="J38" s="84">
        <f t="shared" si="7"/>
        <v>16438</v>
      </c>
      <c r="K38" s="84">
        <f t="shared" si="7"/>
        <v>16469</v>
      </c>
      <c r="L38" s="84">
        <f t="shared" si="7"/>
        <v>16319</v>
      </c>
      <c r="M38" s="84">
        <f t="shared" si="7"/>
        <v>15085</v>
      </c>
      <c r="N38" s="84">
        <f t="shared" ref="N38:P38" si="8">SUM(N27:N37)</f>
        <v>14638</v>
      </c>
      <c r="O38" s="84">
        <f t="shared" si="8"/>
        <v>11769</v>
      </c>
      <c r="P38" s="84">
        <f t="shared" si="8"/>
        <v>10969</v>
      </c>
      <c r="Q38" s="84">
        <f>SUM(Q27:Q37)</f>
        <v>178174</v>
      </c>
      <c r="R38" s="320">
        <v>185263</v>
      </c>
      <c r="S38" s="321"/>
    </row>
    <row r="39" spans="1:19" ht="15" thickBot="1" x14ac:dyDescent="0.25">
      <c r="A39" s="75" t="s">
        <v>74</v>
      </c>
      <c r="B39" s="137" t="s">
        <v>64</v>
      </c>
      <c r="C39" s="53"/>
      <c r="D39" s="69"/>
      <c r="E39" s="77">
        <f>IFERROR(VLOOKUP($B39,[2]NUM5!$H$3:$U$183,2,FALSE),0)</f>
        <v>121</v>
      </c>
      <c r="F39" s="77">
        <f>IFERROR(VLOOKUP($B39,[2]NUM5!$H$3:$U$183,3,FALSE),0)</f>
        <v>89</v>
      </c>
      <c r="G39" s="77">
        <f>IFERROR(VLOOKUP($B39,[2]NUM5!$H$3:$U$183,4,FALSE),0)</f>
        <v>83</v>
      </c>
      <c r="H39" s="77">
        <f>IFERROR(VLOOKUP($B39,[2]NUM5!$H$3:$U$183,5,FALSE),0)</f>
        <v>146</v>
      </c>
      <c r="I39" s="77">
        <f>IFERROR(VLOOKUP($B39,[2]NUM5!$H$3:$U$183,6,FALSE),0)</f>
        <v>293</v>
      </c>
      <c r="J39" s="77">
        <f>IFERROR(VLOOKUP($B39,[2]NUM5!$H$3:$U$183,7,FALSE),0)</f>
        <v>70</v>
      </c>
      <c r="K39" s="77">
        <f>IFERROR(VLOOKUP($B39,[2]NUM5!$H$3:$U$183,8,FALSE),0)</f>
        <v>147</v>
      </c>
      <c r="L39" s="77">
        <f>IFERROR(VLOOKUP($B39,[2]NUM5!$H$3:$U$183,9,FALSE),0)</f>
        <v>103</v>
      </c>
      <c r="M39" s="77">
        <f>IFERROR(VLOOKUP($B39,[2]NUM5!$H$3:$U$183,10,FALSE),0)</f>
        <v>132</v>
      </c>
      <c r="N39" s="77">
        <f>IFERROR(VLOOKUP($B39,[2]NUM5!$H$3:$U$183,11,FALSE),0)</f>
        <v>214</v>
      </c>
      <c r="O39" s="77">
        <f>IFERROR(VLOOKUP($B39,[2]NUM5!$H$3:$U$183,12,FALSE),0)</f>
        <v>103</v>
      </c>
      <c r="P39" s="77">
        <f>IFERROR(VLOOKUP($B39,[2]NUM5!$H$3:$U$183,13,FALSE),0)</f>
        <v>130</v>
      </c>
      <c r="Q39" s="12">
        <f t="shared" ref="Q39:Q48" si="9">SUM(E39:P39)</f>
        <v>1631</v>
      </c>
    </row>
    <row r="40" spans="1:19" ht="15" thickBot="1" x14ac:dyDescent="0.25">
      <c r="A40" s="75" t="s">
        <v>74</v>
      </c>
      <c r="B40" s="137" t="s">
        <v>65</v>
      </c>
      <c r="C40" s="53"/>
      <c r="D40" s="69"/>
      <c r="E40" s="77">
        <f>IFERROR(VLOOKUP($B40,[2]NUM5!$H$3:$U$183,2,FALSE),0)</f>
        <v>55</v>
      </c>
      <c r="F40" s="77">
        <f>IFERROR(VLOOKUP($B40,[2]NUM5!$H$3:$U$183,3,FALSE),0)</f>
        <v>48</v>
      </c>
      <c r="G40" s="77">
        <f>IFERROR(VLOOKUP($B40,[2]NUM5!$H$3:$U$183,4,FALSE),0)</f>
        <v>67</v>
      </c>
      <c r="H40" s="77">
        <f>IFERROR(VLOOKUP($B40,[2]NUM5!$H$3:$U$183,5,FALSE),0)</f>
        <v>46</v>
      </c>
      <c r="I40" s="77">
        <f>IFERROR(VLOOKUP($B40,[2]NUM5!$H$3:$U$183,6,FALSE),0)</f>
        <v>54</v>
      </c>
      <c r="J40" s="77">
        <f>IFERROR(VLOOKUP($B40,[2]NUM5!$H$3:$U$183,7,FALSE),0)</f>
        <v>52</v>
      </c>
      <c r="K40" s="77">
        <f>IFERROR(VLOOKUP($B40,[2]NUM5!$H$3:$U$183,8,FALSE),0)</f>
        <v>60</v>
      </c>
      <c r="L40" s="77">
        <f>IFERROR(VLOOKUP($B40,[2]NUM5!$H$3:$U$183,9,FALSE),0)</f>
        <v>72</v>
      </c>
      <c r="M40" s="77">
        <f>IFERROR(VLOOKUP($B40,[2]NUM5!$H$3:$U$183,10,FALSE),0)</f>
        <v>37</v>
      </c>
      <c r="N40" s="77">
        <f>IFERROR(VLOOKUP($B40,[2]NUM5!$H$3:$U$183,11,FALSE),0)</f>
        <v>28</v>
      </c>
      <c r="O40" s="77">
        <f>IFERROR(VLOOKUP($B40,[2]NUM5!$H$3:$U$183,12,FALSE),0)</f>
        <v>61</v>
      </c>
      <c r="P40" s="77">
        <f>IFERROR(VLOOKUP($B40,[2]NUM5!$H$3:$U$183,13,FALSE),0)</f>
        <v>43</v>
      </c>
      <c r="Q40" s="12">
        <f t="shared" si="9"/>
        <v>623</v>
      </c>
    </row>
    <row r="41" spans="1:19" ht="15" thickBot="1" x14ac:dyDescent="0.25">
      <c r="A41" s="75" t="s">
        <v>74</v>
      </c>
      <c r="B41" s="137" t="s">
        <v>66</v>
      </c>
      <c r="C41" s="53"/>
      <c r="D41" s="69"/>
      <c r="E41" s="77">
        <f>IFERROR(VLOOKUP($B41,[2]NUM5!$H$3:$U$183,2,FALSE),0)</f>
        <v>96</v>
      </c>
      <c r="F41" s="77">
        <f>IFERROR(VLOOKUP($B41,[2]NUM5!$H$3:$U$183,3,FALSE),0)</f>
        <v>69</v>
      </c>
      <c r="G41" s="77">
        <f>IFERROR(VLOOKUP($B41,[2]NUM5!$H$3:$U$183,4,FALSE),0)</f>
        <v>100</v>
      </c>
      <c r="H41" s="77">
        <f>IFERROR(VLOOKUP($B41,[2]NUM5!$H$3:$U$183,5,FALSE),0)</f>
        <v>65</v>
      </c>
      <c r="I41" s="77">
        <f>IFERROR(VLOOKUP($B41,[2]NUM5!$H$3:$U$183,6,FALSE),0)</f>
        <v>66</v>
      </c>
      <c r="J41" s="77">
        <f>IFERROR(VLOOKUP($B41,[2]NUM5!$H$3:$U$183,7,FALSE),0)</f>
        <v>81</v>
      </c>
      <c r="K41" s="77">
        <f>IFERROR(VLOOKUP($B41,[2]NUM5!$H$3:$U$183,8,FALSE),0)</f>
        <v>169</v>
      </c>
      <c r="L41" s="77">
        <f>IFERROR(VLOOKUP($B41,[2]NUM5!$H$3:$U$183,9,FALSE),0)</f>
        <v>137</v>
      </c>
      <c r="M41" s="77">
        <f>IFERROR(VLOOKUP($B41,[2]NUM5!$H$3:$U$183,10,FALSE),0)</f>
        <v>115</v>
      </c>
      <c r="N41" s="77">
        <f>IFERROR(VLOOKUP($B41,[2]NUM5!$H$3:$U$183,11,FALSE),0)</f>
        <v>124</v>
      </c>
      <c r="O41" s="77">
        <f>IFERROR(VLOOKUP($B41,[2]NUM5!$H$3:$U$183,12,FALSE),0)</f>
        <v>115</v>
      </c>
      <c r="P41" s="77">
        <f>IFERROR(VLOOKUP($B41,[2]NUM5!$H$3:$U$183,13,FALSE),0)</f>
        <v>109</v>
      </c>
      <c r="Q41" s="12">
        <f t="shared" si="9"/>
        <v>1246</v>
      </c>
    </row>
    <row r="42" spans="1:19" ht="15" thickBot="1" x14ac:dyDescent="0.25">
      <c r="A42" s="75" t="s">
        <v>74</v>
      </c>
      <c r="B42" s="137" t="s">
        <v>67</v>
      </c>
      <c r="C42" s="53"/>
      <c r="D42" s="69"/>
      <c r="E42" s="77">
        <f>IFERROR(VLOOKUP($B42,[2]NUM5!$H$3:$U$183,2,FALSE),0)</f>
        <v>7</v>
      </c>
      <c r="F42" s="77">
        <f>IFERROR(VLOOKUP($B42,[2]NUM5!$H$3:$U$183,3,FALSE),0)</f>
        <v>14</v>
      </c>
      <c r="G42" s="77">
        <f>IFERROR(VLOOKUP($B42,[2]NUM5!$H$3:$U$183,4,FALSE),0)</f>
        <v>13</v>
      </c>
      <c r="H42" s="77">
        <f>IFERROR(VLOOKUP($B42,[2]NUM5!$H$3:$U$183,5,FALSE),0)</f>
        <v>13</v>
      </c>
      <c r="I42" s="77">
        <f>IFERROR(VLOOKUP($B42,[2]NUM5!$H$3:$U$183,6,FALSE),0)</f>
        <v>30</v>
      </c>
      <c r="J42" s="77">
        <f>IFERROR(VLOOKUP($B42,[2]NUM5!$H$3:$U$183,7,FALSE),0)</f>
        <v>9</v>
      </c>
      <c r="K42" s="77">
        <f>IFERROR(VLOOKUP($B42,[2]NUM5!$H$3:$U$183,8,FALSE),0)</f>
        <v>5</v>
      </c>
      <c r="L42" s="77">
        <f>IFERROR(VLOOKUP($B42,[2]NUM5!$H$3:$U$183,9,FALSE),0)</f>
        <v>15</v>
      </c>
      <c r="M42" s="77">
        <f>IFERROR(VLOOKUP($B42,[2]NUM5!$H$3:$U$183,10,FALSE),0)</f>
        <v>27</v>
      </c>
      <c r="N42" s="77">
        <f>IFERROR(VLOOKUP($B42,[2]NUM5!$H$3:$U$183,11,FALSE),0)</f>
        <v>17</v>
      </c>
      <c r="O42" s="77">
        <f>IFERROR(VLOOKUP($B42,[2]NUM5!$H$3:$U$183,12,FALSE),0)</f>
        <v>20</v>
      </c>
      <c r="P42" s="77">
        <f>IFERROR(VLOOKUP($B42,[2]NUM5!$H$3:$U$183,13,FALSE),0)</f>
        <v>8</v>
      </c>
      <c r="Q42" s="12">
        <f t="shared" si="9"/>
        <v>178</v>
      </c>
    </row>
    <row r="43" spans="1:19" ht="15" thickBot="1" x14ac:dyDescent="0.25">
      <c r="A43" s="75" t="s">
        <v>74</v>
      </c>
      <c r="B43" s="137" t="s">
        <v>68</v>
      </c>
      <c r="C43" s="53"/>
      <c r="D43" s="69"/>
      <c r="E43" s="77">
        <f>IFERROR(VLOOKUP($B43,[2]NUM5!$H$3:$U$183,2,FALSE),0)</f>
        <v>98</v>
      </c>
      <c r="F43" s="77">
        <f>IFERROR(VLOOKUP($B43,[2]NUM5!$H$3:$U$183,3,FALSE),0)</f>
        <v>178</v>
      </c>
      <c r="G43" s="77">
        <f>IFERROR(VLOOKUP($B43,[2]NUM5!$H$3:$U$183,4,FALSE),0)</f>
        <v>73</v>
      </c>
      <c r="H43" s="77">
        <f>IFERROR(VLOOKUP($B43,[2]NUM5!$H$3:$U$183,5,FALSE),0)</f>
        <v>97</v>
      </c>
      <c r="I43" s="77">
        <f>IFERROR(VLOOKUP($B43,[2]NUM5!$H$3:$U$183,6,FALSE),0)</f>
        <v>140</v>
      </c>
      <c r="J43" s="77">
        <f>IFERROR(VLOOKUP($B43,[2]NUM5!$H$3:$U$183,7,FALSE),0)</f>
        <v>46</v>
      </c>
      <c r="K43" s="77">
        <f>IFERROR(VLOOKUP($B43,[2]NUM5!$H$3:$U$183,8,FALSE),0)</f>
        <v>109</v>
      </c>
      <c r="L43" s="77">
        <f>IFERROR(VLOOKUP($B43,[2]NUM5!$H$3:$U$183,9,FALSE),0)</f>
        <v>129</v>
      </c>
      <c r="M43" s="77">
        <f>IFERROR(VLOOKUP($B43,[2]NUM5!$H$3:$U$183,10,FALSE),0)</f>
        <v>109</v>
      </c>
      <c r="N43" s="77">
        <f>IFERROR(VLOOKUP($B43,[2]NUM5!$H$3:$U$183,11,FALSE),0)</f>
        <v>119</v>
      </c>
      <c r="O43" s="77">
        <f>IFERROR(VLOOKUP($B43,[2]NUM5!$H$3:$U$183,12,FALSE),0)</f>
        <v>62</v>
      </c>
      <c r="P43" s="77">
        <f>IFERROR(VLOOKUP($B43,[2]NUM5!$H$3:$U$183,13,FALSE),0)</f>
        <v>57</v>
      </c>
      <c r="Q43" s="12">
        <f t="shared" si="9"/>
        <v>1217</v>
      </c>
    </row>
    <row r="44" spans="1:19" ht="15" thickBot="1" x14ac:dyDescent="0.25">
      <c r="A44" s="75" t="s">
        <v>74</v>
      </c>
      <c r="B44" s="137" t="s">
        <v>69</v>
      </c>
      <c r="C44" s="53"/>
      <c r="D44" s="69"/>
      <c r="E44" s="77">
        <f>IFERROR(VLOOKUP($B44,[2]NUM5!$H$3:$U$183,2,FALSE),0)</f>
        <v>76</v>
      </c>
      <c r="F44" s="77">
        <f>IFERROR(VLOOKUP($B44,[2]NUM5!$H$3:$U$183,3,FALSE),0)</f>
        <v>55</v>
      </c>
      <c r="G44" s="77">
        <f>IFERROR(VLOOKUP($B44,[2]NUM5!$H$3:$U$183,4,FALSE),0)</f>
        <v>82</v>
      </c>
      <c r="H44" s="77">
        <f>IFERROR(VLOOKUP($B44,[2]NUM5!$H$3:$U$183,5,FALSE),0)</f>
        <v>138</v>
      </c>
      <c r="I44" s="77">
        <f>IFERROR(VLOOKUP($B44,[2]NUM5!$H$3:$U$183,6,FALSE),0)</f>
        <v>146</v>
      </c>
      <c r="J44" s="77">
        <f>IFERROR(VLOOKUP($B44,[2]NUM5!$H$3:$U$183,7,FALSE),0)</f>
        <v>34</v>
      </c>
      <c r="K44" s="77">
        <f>IFERROR(VLOOKUP($B44,[2]NUM5!$H$3:$U$183,8,FALSE),0)</f>
        <v>97</v>
      </c>
      <c r="L44" s="77">
        <f>IFERROR(VLOOKUP($B44,[2]NUM5!$H$3:$U$183,9,FALSE),0)</f>
        <v>59</v>
      </c>
      <c r="M44" s="77">
        <f>IFERROR(VLOOKUP($B44,[2]NUM5!$H$3:$U$183,10,FALSE),0)</f>
        <v>97</v>
      </c>
      <c r="N44" s="77">
        <f>IFERROR(VLOOKUP($B44,[2]NUM5!$H$3:$U$183,11,FALSE),0)</f>
        <v>113</v>
      </c>
      <c r="O44" s="77">
        <f>IFERROR(VLOOKUP($B44,[2]NUM5!$H$3:$U$183,12,FALSE),0)</f>
        <v>52</v>
      </c>
      <c r="P44" s="77">
        <f>IFERROR(VLOOKUP($B44,[2]NUM5!$H$3:$U$183,13,FALSE),0)</f>
        <v>62</v>
      </c>
      <c r="Q44" s="12">
        <f t="shared" si="9"/>
        <v>1011</v>
      </c>
    </row>
    <row r="45" spans="1:19" ht="15" thickBot="1" x14ac:dyDescent="0.25">
      <c r="A45" s="75" t="s">
        <v>74</v>
      </c>
      <c r="B45" s="137" t="s">
        <v>70</v>
      </c>
      <c r="C45" s="53"/>
      <c r="D45" s="69"/>
      <c r="E45" s="77">
        <f>IFERROR(VLOOKUP($B45,[2]NUM5!$H$3:$U$183,2,FALSE),0)</f>
        <v>76</v>
      </c>
      <c r="F45" s="77">
        <f>IFERROR(VLOOKUP($B45,[2]NUM5!$H$3:$U$183,3,FALSE),0)</f>
        <v>99</v>
      </c>
      <c r="G45" s="77">
        <f>IFERROR(VLOOKUP($B45,[2]NUM5!$H$3:$U$183,4,FALSE),0)</f>
        <v>67</v>
      </c>
      <c r="H45" s="77">
        <f>IFERROR(VLOOKUP($B45,[2]NUM5!$H$3:$U$183,5,FALSE),0)</f>
        <v>80</v>
      </c>
      <c r="I45" s="77">
        <f>IFERROR(VLOOKUP($B45,[2]NUM5!$H$3:$U$183,6,FALSE),0)</f>
        <v>87</v>
      </c>
      <c r="J45" s="77">
        <f>IFERROR(VLOOKUP($B45,[2]NUM5!$H$3:$U$183,7,FALSE),0)</f>
        <v>63</v>
      </c>
      <c r="K45" s="77">
        <f>IFERROR(VLOOKUP($B45,[2]NUM5!$H$3:$U$183,8,FALSE),0)</f>
        <v>134</v>
      </c>
      <c r="L45" s="77">
        <f>IFERROR(VLOOKUP($B45,[2]NUM5!$H$3:$U$183,9,FALSE),0)</f>
        <v>127</v>
      </c>
      <c r="M45" s="77">
        <f>IFERROR(VLOOKUP($B45,[2]NUM5!$H$3:$U$183,10,FALSE),0)</f>
        <v>82</v>
      </c>
      <c r="N45" s="77">
        <f>IFERROR(VLOOKUP($B45,[2]NUM5!$H$3:$U$183,11,FALSE),0)</f>
        <v>100</v>
      </c>
      <c r="O45" s="77">
        <f>IFERROR(VLOOKUP($B45,[2]NUM5!$H$3:$U$183,12,FALSE),0)</f>
        <v>102</v>
      </c>
      <c r="P45" s="77">
        <f>IFERROR(VLOOKUP($B45,[2]NUM5!$H$3:$U$183,13,FALSE),0)</f>
        <v>82</v>
      </c>
      <c r="Q45" s="12">
        <f t="shared" si="9"/>
        <v>1099</v>
      </c>
    </row>
    <row r="46" spans="1:19" ht="15" thickBot="1" x14ac:dyDescent="0.25">
      <c r="A46" s="75" t="s">
        <v>74</v>
      </c>
      <c r="B46" s="137" t="s">
        <v>71</v>
      </c>
      <c r="C46" s="53"/>
      <c r="D46" s="69"/>
      <c r="E46" s="77">
        <f>IFERROR(VLOOKUP($B46,[2]NUM5!$H$3:$U$183,2,FALSE),0)</f>
        <v>21</v>
      </c>
      <c r="F46" s="77">
        <f>IFERROR(VLOOKUP($B46,[2]NUM5!$H$3:$U$183,3,FALSE),0)</f>
        <v>28</v>
      </c>
      <c r="G46" s="77">
        <f>IFERROR(VLOOKUP($B46,[2]NUM5!$H$3:$U$183,4,FALSE),0)</f>
        <v>20</v>
      </c>
      <c r="H46" s="77">
        <f>IFERROR(VLOOKUP($B46,[2]NUM5!$H$3:$U$183,5,FALSE),0)</f>
        <v>14</v>
      </c>
      <c r="I46" s="77">
        <f>IFERROR(VLOOKUP($B46,[2]NUM5!$H$3:$U$183,6,FALSE),0)</f>
        <v>37</v>
      </c>
      <c r="J46" s="77">
        <f>IFERROR(VLOOKUP($B46,[2]NUM5!$H$3:$U$183,7,FALSE),0)</f>
        <v>17</v>
      </c>
      <c r="K46" s="77">
        <f>IFERROR(VLOOKUP($B46,[2]NUM5!$H$3:$U$183,8,FALSE),0)</f>
        <v>34</v>
      </c>
      <c r="L46" s="77">
        <f>IFERROR(VLOOKUP($B46,[2]NUM5!$H$3:$U$183,9,FALSE),0)</f>
        <v>35</v>
      </c>
      <c r="M46" s="77">
        <f>IFERROR(VLOOKUP($B46,[2]NUM5!$H$3:$U$183,10,FALSE),0)</f>
        <v>13</v>
      </c>
      <c r="N46" s="77">
        <f>IFERROR(VLOOKUP($B46,[2]NUM5!$H$3:$U$183,11,FALSE),0)</f>
        <v>42</v>
      </c>
      <c r="O46" s="77">
        <f>IFERROR(VLOOKUP($B46,[2]NUM5!$H$3:$U$183,12,FALSE),0)</f>
        <v>46</v>
      </c>
      <c r="P46" s="77">
        <f>IFERROR(VLOOKUP($B46,[2]NUM5!$H$3:$U$183,13,FALSE),0)</f>
        <v>19</v>
      </c>
      <c r="Q46" s="12">
        <f t="shared" si="9"/>
        <v>326</v>
      </c>
    </row>
    <row r="47" spans="1:19" ht="15" thickBot="1" x14ac:dyDescent="0.25">
      <c r="A47" s="75" t="s">
        <v>74</v>
      </c>
      <c r="B47" s="137" t="s">
        <v>72</v>
      </c>
      <c r="C47" s="53"/>
      <c r="D47" s="69"/>
      <c r="E47" s="77">
        <f>IFERROR(VLOOKUP($B47,[2]NUM5!$H$3:$U$183,2,FALSE),0)</f>
        <v>189</v>
      </c>
      <c r="F47" s="77">
        <f>IFERROR(VLOOKUP($B47,[2]NUM5!$H$3:$U$183,3,FALSE),0)</f>
        <v>155</v>
      </c>
      <c r="G47" s="77">
        <f>IFERROR(VLOOKUP($B47,[2]NUM5!$H$3:$U$183,4,FALSE),0)</f>
        <v>98</v>
      </c>
      <c r="H47" s="77">
        <f>IFERROR(VLOOKUP($B47,[2]NUM5!$H$3:$U$183,5,FALSE),0)</f>
        <v>237</v>
      </c>
      <c r="I47" s="77">
        <f>IFERROR(VLOOKUP($B47,[2]NUM5!$H$3:$U$183,6,FALSE),0)</f>
        <v>160</v>
      </c>
      <c r="J47" s="77">
        <f>IFERROR(VLOOKUP($B47,[2]NUM5!$H$3:$U$183,7,FALSE),0)</f>
        <v>165</v>
      </c>
      <c r="K47" s="77">
        <f>IFERROR(VLOOKUP($B47,[2]NUM5!$H$3:$U$183,8,FALSE),0)</f>
        <v>210</v>
      </c>
      <c r="L47" s="77">
        <f>IFERROR(VLOOKUP($B47,[2]NUM5!$H$3:$U$183,9,FALSE),0)</f>
        <v>247</v>
      </c>
      <c r="M47" s="77">
        <f>IFERROR(VLOOKUP($B47,[2]NUM5!$H$3:$U$183,10,FALSE),0)</f>
        <v>140</v>
      </c>
      <c r="N47" s="77">
        <f>IFERROR(VLOOKUP($B47,[2]NUM5!$H$3:$U$183,11,FALSE),0)</f>
        <v>264</v>
      </c>
      <c r="O47" s="77">
        <f>IFERROR(VLOOKUP($B47,[2]NUM5!$H$3:$U$183,12,FALSE),0)</f>
        <v>196</v>
      </c>
      <c r="P47" s="77">
        <f>IFERROR(VLOOKUP($B47,[2]NUM5!$H$3:$U$183,13,FALSE),0)</f>
        <v>229</v>
      </c>
      <c r="Q47" s="12">
        <f t="shared" si="9"/>
        <v>2290</v>
      </c>
    </row>
    <row r="48" spans="1:19" ht="15" thickBot="1" x14ac:dyDescent="0.25">
      <c r="A48" s="75" t="s">
        <v>74</v>
      </c>
      <c r="B48" s="137" t="s">
        <v>73</v>
      </c>
      <c r="C48" s="53"/>
      <c r="D48" s="69"/>
      <c r="E48" s="77">
        <f>IFERROR(VLOOKUP($B48,[2]NUM5!$H$3:$U$183,2,FALSE),0)</f>
        <v>38</v>
      </c>
      <c r="F48" s="77">
        <f>IFERROR(VLOOKUP($B48,[2]NUM5!$H$3:$U$183,3,FALSE),0)</f>
        <v>41</v>
      </c>
      <c r="G48" s="77">
        <f>IFERROR(VLOOKUP($B48,[2]NUM5!$H$3:$U$183,4,FALSE),0)</f>
        <v>22</v>
      </c>
      <c r="H48" s="77">
        <f>IFERROR(VLOOKUP($B48,[2]NUM5!$H$3:$U$183,5,FALSE),0)</f>
        <v>33</v>
      </c>
      <c r="I48" s="77">
        <f>IFERROR(VLOOKUP($B48,[2]NUM5!$H$3:$U$183,6,FALSE),0)</f>
        <v>26</v>
      </c>
      <c r="J48" s="77">
        <f>IFERROR(VLOOKUP($B48,[2]NUM5!$H$3:$U$183,7,FALSE),0)</f>
        <v>0</v>
      </c>
      <c r="K48" s="77">
        <f>IFERROR(VLOOKUP($B48,[2]NUM5!$H$3:$U$183,8,FALSE),0)</f>
        <v>74</v>
      </c>
      <c r="L48" s="77">
        <f>IFERROR(VLOOKUP($B48,[2]NUM5!$H$3:$U$183,9,FALSE),0)</f>
        <v>29</v>
      </c>
      <c r="M48" s="77">
        <f>IFERROR(VLOOKUP($B48,[2]NUM5!$H$3:$U$183,10,FALSE),0)</f>
        <v>24</v>
      </c>
      <c r="N48" s="77">
        <f>IFERROR(VLOOKUP($B48,[2]NUM5!$H$3:$U$183,11,FALSE),0)</f>
        <v>42</v>
      </c>
      <c r="O48" s="77">
        <f>IFERROR(VLOOKUP($B48,[2]NUM5!$H$3:$U$183,12,FALSE),0)</f>
        <v>0</v>
      </c>
      <c r="P48" s="77">
        <f>IFERROR(VLOOKUP($B48,[2]NUM5!$H$3:$U$183,13,FALSE),0)</f>
        <v>39</v>
      </c>
      <c r="Q48" s="12">
        <f t="shared" si="9"/>
        <v>368</v>
      </c>
    </row>
    <row r="49" spans="1:19" s="54" customFormat="1" ht="15" thickBot="1" x14ac:dyDescent="0.25">
      <c r="A49" s="307" t="s">
        <v>176</v>
      </c>
      <c r="B49" s="308"/>
      <c r="C49" s="222">
        <f>+D49/Metas!I17</f>
        <v>0.91675844346549196</v>
      </c>
      <c r="D49" s="15">
        <f>+Q49/R49</f>
        <v>0.73340675477239359</v>
      </c>
      <c r="E49" s="9">
        <f>SUM(E39:E48)</f>
        <v>777</v>
      </c>
      <c r="F49" s="9">
        <f t="shared" ref="F49:H49" si="10">SUM(F39:F48)</f>
        <v>776</v>
      </c>
      <c r="G49" s="9">
        <f t="shared" si="10"/>
        <v>625</v>
      </c>
      <c r="H49" s="9">
        <f t="shared" si="10"/>
        <v>869</v>
      </c>
      <c r="I49" s="9">
        <f t="shared" ref="I49:J49" si="11">SUM(I39:I48)</f>
        <v>1039</v>
      </c>
      <c r="J49" s="9">
        <f t="shared" si="11"/>
        <v>537</v>
      </c>
      <c r="K49" s="9">
        <f t="shared" ref="K49:L49" si="12">SUM(K39:K48)</f>
        <v>1039</v>
      </c>
      <c r="L49" s="9">
        <f t="shared" si="12"/>
        <v>953</v>
      </c>
      <c r="M49" s="9">
        <f t="shared" ref="M49:N49" si="13">SUM(M39:M48)</f>
        <v>776</v>
      </c>
      <c r="N49" s="9">
        <f t="shared" si="13"/>
        <v>1063</v>
      </c>
      <c r="O49" s="9">
        <f t="shared" ref="O49:P49" si="14">SUM(O39:O48)</f>
        <v>757</v>
      </c>
      <c r="P49" s="9">
        <f t="shared" si="14"/>
        <v>778</v>
      </c>
      <c r="Q49" s="9">
        <f>SUM(Q39:Q48)</f>
        <v>9989</v>
      </c>
      <c r="R49" s="322">
        <v>13620</v>
      </c>
      <c r="S49" s="323"/>
    </row>
    <row r="50" spans="1:19" ht="15" thickBot="1" x14ac:dyDescent="0.25">
      <c r="A50" s="138" t="s">
        <v>88</v>
      </c>
      <c r="B50" s="137" t="s">
        <v>75</v>
      </c>
      <c r="C50" s="53"/>
      <c r="D50" s="69"/>
      <c r="E50" s="77">
        <f>IFERROR(VLOOKUP($B50,[2]NUM5!$H$3:$U$183,2,FALSE),0)</f>
        <v>384</v>
      </c>
      <c r="F50" s="77">
        <f>IFERROR(VLOOKUP($B50,[2]NUM5!$H$3:$U$183,3,FALSE),0)</f>
        <v>428</v>
      </c>
      <c r="G50" s="77">
        <f>IFERROR(VLOOKUP($B50,[2]NUM5!$H$3:$U$183,4,FALSE),0)</f>
        <v>406</v>
      </c>
      <c r="H50" s="77">
        <f>IFERROR(VLOOKUP($B50,[2]NUM5!$H$3:$U$183,5,FALSE),0)</f>
        <v>273</v>
      </c>
      <c r="I50" s="77">
        <f>IFERROR(VLOOKUP($B50,[2]NUM5!$H$3:$U$183,6,FALSE),0)</f>
        <v>443</v>
      </c>
      <c r="J50" s="77">
        <f>IFERROR(VLOOKUP($B50,[2]NUM5!$H$3:$U$183,7,FALSE),0)</f>
        <v>748</v>
      </c>
      <c r="K50" s="77">
        <f>IFERROR(VLOOKUP($B50,[2]NUM5!$H$3:$U$183,8,FALSE),0)</f>
        <v>1012</v>
      </c>
      <c r="L50" s="77">
        <f>IFERROR(VLOOKUP($B50,[2]NUM5!$H$3:$U$183,9,FALSE),0)</f>
        <v>886</v>
      </c>
      <c r="M50" s="77">
        <f>IFERROR(VLOOKUP($B50,[2]NUM5!$H$3:$U$183,10,FALSE),0)</f>
        <v>551</v>
      </c>
      <c r="N50" s="77">
        <f>IFERROR(VLOOKUP($B50,[2]NUM5!$H$3:$U$183,11,FALSE),0)</f>
        <v>678</v>
      </c>
      <c r="O50" s="77">
        <f>IFERROR(VLOOKUP($B50,[2]NUM5!$H$3:$U$183,12,FALSE),0)</f>
        <v>630</v>
      </c>
      <c r="P50" s="77">
        <f>IFERROR(VLOOKUP($B50,[2]NUM5!$H$3:$U$183,13,FALSE),0)</f>
        <v>1662</v>
      </c>
      <c r="Q50" s="12">
        <f t="shared" ref="Q50:Q63" si="15">SUM(E50:P50)</f>
        <v>8101</v>
      </c>
    </row>
    <row r="51" spans="1:19" ht="15" thickBot="1" x14ac:dyDescent="0.25">
      <c r="A51" s="138" t="s">
        <v>88</v>
      </c>
      <c r="B51" s="137" t="s">
        <v>76</v>
      </c>
      <c r="C51" s="53"/>
      <c r="D51" s="69"/>
      <c r="E51" s="77">
        <f>IFERROR(VLOOKUP($B51,[2]NUM5!$H$3:$U$183,2,FALSE),0)</f>
        <v>47</v>
      </c>
      <c r="F51" s="77">
        <f>IFERROR(VLOOKUP($B51,[2]NUM5!$H$3:$U$183,3,FALSE),0)</f>
        <v>27</v>
      </c>
      <c r="G51" s="77">
        <f>IFERROR(VLOOKUP($B51,[2]NUM5!$H$3:$U$183,4,FALSE),0)</f>
        <v>91</v>
      </c>
      <c r="H51" s="77">
        <f>IFERROR(VLOOKUP($B51,[2]NUM5!$H$3:$U$183,5,FALSE),0)</f>
        <v>62</v>
      </c>
      <c r="I51" s="77">
        <f>IFERROR(VLOOKUP($B51,[2]NUM5!$H$3:$U$183,6,FALSE),0)</f>
        <v>61</v>
      </c>
      <c r="J51" s="77">
        <f>IFERROR(VLOOKUP($B51,[2]NUM5!$H$3:$U$183,7,FALSE),0)</f>
        <v>54</v>
      </c>
      <c r="K51" s="77">
        <f>IFERROR(VLOOKUP($B51,[2]NUM5!$H$3:$U$183,8,FALSE),0)</f>
        <v>91</v>
      </c>
      <c r="L51" s="77">
        <f>IFERROR(VLOOKUP($B51,[2]NUM5!$H$3:$U$183,9,FALSE),0)</f>
        <v>91</v>
      </c>
      <c r="M51" s="77">
        <f>IFERROR(VLOOKUP($B51,[2]NUM5!$H$3:$U$183,10,FALSE),0)</f>
        <v>90</v>
      </c>
      <c r="N51" s="77">
        <f>IFERROR(VLOOKUP($B51,[2]NUM5!$H$3:$U$183,11,FALSE),0)</f>
        <v>69</v>
      </c>
      <c r="O51" s="77">
        <f>IFERROR(VLOOKUP($B51,[2]NUM5!$H$3:$U$183,12,FALSE),0)</f>
        <v>80</v>
      </c>
      <c r="P51" s="77">
        <f>IFERROR(VLOOKUP($B51,[2]NUM5!$H$3:$U$183,13,FALSE),0)</f>
        <v>49</v>
      </c>
      <c r="Q51" s="12">
        <f t="shared" si="15"/>
        <v>812</v>
      </c>
    </row>
    <row r="52" spans="1:19" ht="15" thickBot="1" x14ac:dyDescent="0.25">
      <c r="A52" s="138" t="s">
        <v>88</v>
      </c>
      <c r="B52" s="137" t="s">
        <v>77</v>
      </c>
      <c r="C52" s="53"/>
      <c r="D52" s="69"/>
      <c r="E52" s="77">
        <f>IFERROR(VLOOKUP($B52,[2]NUM5!$H$3:$U$183,2,FALSE),0)</f>
        <v>38</v>
      </c>
      <c r="F52" s="77">
        <f>IFERROR(VLOOKUP($B52,[2]NUM5!$H$3:$U$183,3,FALSE),0)</f>
        <v>13</v>
      </c>
      <c r="G52" s="77">
        <f>IFERROR(VLOOKUP($B52,[2]NUM5!$H$3:$U$183,4,FALSE),0)</f>
        <v>49</v>
      </c>
      <c r="H52" s="77">
        <f>IFERROR(VLOOKUP($B52,[2]NUM5!$H$3:$U$183,5,FALSE),0)</f>
        <v>43</v>
      </c>
      <c r="I52" s="77">
        <f>IFERROR(VLOOKUP($B52,[2]NUM5!$H$3:$U$183,6,FALSE),0)</f>
        <v>39</v>
      </c>
      <c r="J52" s="77">
        <f>IFERROR(VLOOKUP($B52,[2]NUM5!$H$3:$U$183,7,FALSE),0)</f>
        <v>70</v>
      </c>
      <c r="K52" s="77">
        <f>IFERROR(VLOOKUP($B52,[2]NUM5!$H$3:$U$183,8,FALSE),0)</f>
        <v>46</v>
      </c>
      <c r="L52" s="77">
        <f>IFERROR(VLOOKUP($B52,[2]NUM5!$H$3:$U$183,9,FALSE),0)</f>
        <v>44</v>
      </c>
      <c r="M52" s="77">
        <f>IFERROR(VLOOKUP($B52,[2]NUM5!$H$3:$U$183,10,FALSE),0)</f>
        <v>48</v>
      </c>
      <c r="N52" s="77">
        <f>IFERROR(VLOOKUP($B52,[2]NUM5!$H$3:$U$183,11,FALSE),0)</f>
        <v>42</v>
      </c>
      <c r="O52" s="77">
        <f>IFERROR(VLOOKUP($B52,[2]NUM5!$H$3:$U$183,12,FALSE),0)</f>
        <v>30</v>
      </c>
      <c r="P52" s="77">
        <f>IFERROR(VLOOKUP($B52,[2]NUM5!$H$3:$U$183,13,FALSE),0)</f>
        <v>49</v>
      </c>
      <c r="Q52" s="12">
        <f t="shared" si="15"/>
        <v>511</v>
      </c>
    </row>
    <row r="53" spans="1:19" ht="15" thickBot="1" x14ac:dyDescent="0.25">
      <c r="A53" s="138" t="s">
        <v>88</v>
      </c>
      <c r="B53" s="137" t="s">
        <v>78</v>
      </c>
      <c r="C53" s="53"/>
      <c r="D53" s="69"/>
      <c r="E53" s="77">
        <f>IFERROR(VLOOKUP($B53,[2]NUM5!$H$3:$U$183,2,FALSE),0)</f>
        <v>36</v>
      </c>
      <c r="F53" s="77">
        <f>IFERROR(VLOOKUP($B53,[2]NUM5!$H$3:$U$183,3,FALSE),0)</f>
        <v>33</v>
      </c>
      <c r="G53" s="77">
        <f>IFERROR(VLOOKUP($B53,[2]NUM5!$H$3:$U$183,4,FALSE),0)</f>
        <v>19</v>
      </c>
      <c r="H53" s="77">
        <f>IFERROR(VLOOKUP($B53,[2]NUM5!$H$3:$U$183,5,FALSE),0)</f>
        <v>32</v>
      </c>
      <c r="I53" s="77">
        <f>IFERROR(VLOOKUP($B53,[2]NUM5!$H$3:$U$183,6,FALSE),0)</f>
        <v>59</v>
      </c>
      <c r="J53" s="77">
        <f>IFERROR(VLOOKUP($B53,[2]NUM5!$H$3:$U$183,7,FALSE),0)</f>
        <v>71</v>
      </c>
      <c r="K53" s="77">
        <f>IFERROR(VLOOKUP($B53,[2]NUM5!$H$3:$U$183,8,FALSE),0)</f>
        <v>57</v>
      </c>
      <c r="L53" s="77">
        <f>IFERROR(VLOOKUP($B53,[2]NUM5!$H$3:$U$183,9,FALSE),0)</f>
        <v>50</v>
      </c>
      <c r="M53" s="77">
        <f>IFERROR(VLOOKUP($B53,[2]NUM5!$H$3:$U$183,10,FALSE),0)</f>
        <v>48</v>
      </c>
      <c r="N53" s="77">
        <f>IFERROR(VLOOKUP($B53,[2]NUM5!$H$3:$U$183,11,FALSE),0)</f>
        <v>54</v>
      </c>
      <c r="O53" s="77">
        <f>IFERROR(VLOOKUP($B53,[2]NUM5!$H$3:$U$183,12,FALSE),0)</f>
        <v>50</v>
      </c>
      <c r="P53" s="77">
        <f>IFERROR(VLOOKUP($B53,[2]NUM5!$H$3:$U$183,13,FALSE),0)</f>
        <v>30</v>
      </c>
      <c r="Q53" s="12">
        <f t="shared" si="15"/>
        <v>539</v>
      </c>
    </row>
    <row r="54" spans="1:19" ht="15" thickBot="1" x14ac:dyDescent="0.25">
      <c r="A54" s="138" t="s">
        <v>88</v>
      </c>
      <c r="B54" s="137" t="s">
        <v>79</v>
      </c>
      <c r="C54" s="53"/>
      <c r="D54" s="69"/>
      <c r="E54" s="77">
        <f>IFERROR(VLOOKUP($B54,[2]NUM5!$H$3:$U$183,2,FALSE),0)</f>
        <v>0</v>
      </c>
      <c r="F54" s="77">
        <f>IFERROR(VLOOKUP($B54,[2]NUM5!$H$3:$U$183,3,FALSE),0)</f>
        <v>0</v>
      </c>
      <c r="G54" s="77">
        <f>IFERROR(VLOOKUP($B54,[2]NUM5!$H$3:$U$183,4,FALSE),0)</f>
        <v>26</v>
      </c>
      <c r="H54" s="77">
        <f>IFERROR(VLOOKUP($B54,[2]NUM5!$H$3:$U$183,5,FALSE),0)</f>
        <v>21</v>
      </c>
      <c r="I54" s="77">
        <f>IFERROR(VLOOKUP($B54,[2]NUM5!$H$3:$U$183,6,FALSE),0)</f>
        <v>13</v>
      </c>
      <c r="J54" s="77">
        <f>IFERROR(VLOOKUP($B54,[2]NUM5!$H$3:$U$183,7,FALSE),0)</f>
        <v>17</v>
      </c>
      <c r="K54" s="77">
        <f>IFERROR(VLOOKUP($B54,[2]NUM5!$H$3:$U$183,8,FALSE),0)</f>
        <v>13</v>
      </c>
      <c r="L54" s="77">
        <f>IFERROR(VLOOKUP($B54,[2]NUM5!$H$3:$U$183,9,FALSE),0)</f>
        <v>4</v>
      </c>
      <c r="M54" s="77">
        <f>IFERROR(VLOOKUP($B54,[2]NUM5!$H$3:$U$183,10,FALSE),0)</f>
        <v>11</v>
      </c>
      <c r="N54" s="77">
        <f>IFERROR(VLOOKUP($B54,[2]NUM5!$H$3:$U$183,11,FALSE),0)</f>
        <v>11</v>
      </c>
      <c r="O54" s="77">
        <f>IFERROR(VLOOKUP($B54,[2]NUM5!$H$3:$U$183,12,FALSE),0)</f>
        <v>14</v>
      </c>
      <c r="P54" s="77">
        <f>IFERROR(VLOOKUP($B54,[2]NUM5!$H$3:$U$183,13,FALSE),0)</f>
        <v>20</v>
      </c>
      <c r="Q54" s="12">
        <f t="shared" si="15"/>
        <v>150</v>
      </c>
    </row>
    <row r="55" spans="1:19" ht="15" thickBot="1" x14ac:dyDescent="0.25">
      <c r="A55" s="138" t="s">
        <v>88</v>
      </c>
      <c r="B55" s="137" t="s">
        <v>80</v>
      </c>
      <c r="C55" s="53"/>
      <c r="D55" s="69"/>
      <c r="E55" s="77">
        <f>IFERROR(VLOOKUP($B55,[2]NUM5!$H$3:$U$183,2,FALSE),0)</f>
        <v>25</v>
      </c>
      <c r="F55" s="77">
        <f>IFERROR(VLOOKUP($B55,[2]NUM5!$H$3:$U$183,3,FALSE),0)</f>
        <v>41</v>
      </c>
      <c r="G55" s="77">
        <f>IFERROR(VLOOKUP($B55,[2]NUM5!$H$3:$U$183,4,FALSE),0)</f>
        <v>33</v>
      </c>
      <c r="H55" s="77">
        <f>IFERROR(VLOOKUP($B55,[2]NUM5!$H$3:$U$183,5,FALSE),0)</f>
        <v>51</v>
      </c>
      <c r="I55" s="77">
        <f>IFERROR(VLOOKUP($B55,[2]NUM5!$H$3:$U$183,6,FALSE),0)</f>
        <v>63</v>
      </c>
      <c r="J55" s="77">
        <f>IFERROR(VLOOKUP($B55,[2]NUM5!$H$3:$U$183,7,FALSE),0)</f>
        <v>46</v>
      </c>
      <c r="K55" s="77">
        <f>IFERROR(VLOOKUP($B55,[2]NUM5!$H$3:$U$183,8,FALSE),0)</f>
        <v>53</v>
      </c>
      <c r="L55" s="77">
        <f>IFERROR(VLOOKUP($B55,[2]NUM5!$H$3:$U$183,9,FALSE),0)</f>
        <v>33</v>
      </c>
      <c r="M55" s="77">
        <f>IFERROR(VLOOKUP($B55,[2]NUM5!$H$3:$U$183,10,FALSE),0)</f>
        <v>31</v>
      </c>
      <c r="N55" s="77">
        <f>IFERROR(VLOOKUP($B55,[2]NUM5!$H$3:$U$183,11,FALSE),0)</f>
        <v>54</v>
      </c>
      <c r="O55" s="77">
        <f>IFERROR(VLOOKUP($B55,[2]NUM5!$H$3:$U$183,12,FALSE),0)</f>
        <v>41</v>
      </c>
      <c r="P55" s="77">
        <f>IFERROR(VLOOKUP($B55,[2]NUM5!$H$3:$U$183,13,FALSE),0)</f>
        <v>33</v>
      </c>
      <c r="Q55" s="12">
        <f t="shared" si="15"/>
        <v>504</v>
      </c>
    </row>
    <row r="56" spans="1:19" ht="15" thickBot="1" x14ac:dyDescent="0.25">
      <c r="A56" s="138" t="s">
        <v>88</v>
      </c>
      <c r="B56" s="137" t="s">
        <v>81</v>
      </c>
      <c r="C56" s="53"/>
      <c r="D56" s="69"/>
      <c r="E56" s="77">
        <f>IFERROR(VLOOKUP($B56,[2]NUM5!$H$3:$U$183,2,FALSE),0)</f>
        <v>0</v>
      </c>
      <c r="F56" s="77">
        <f>IFERROR(VLOOKUP($B56,[2]NUM5!$H$3:$U$183,3,FALSE),0)</f>
        <v>0</v>
      </c>
      <c r="G56" s="77">
        <f>IFERROR(VLOOKUP($B56,[2]NUM5!$H$3:$U$183,4,FALSE),0)</f>
        <v>78</v>
      </c>
      <c r="H56" s="77">
        <f>IFERROR(VLOOKUP($B56,[2]NUM5!$H$3:$U$183,5,FALSE),0)</f>
        <v>32</v>
      </c>
      <c r="I56" s="77">
        <f>IFERROR(VLOOKUP($B56,[2]NUM5!$H$3:$U$183,6,FALSE),0)</f>
        <v>52</v>
      </c>
      <c r="J56" s="77">
        <f>IFERROR(VLOOKUP($B56,[2]NUM5!$H$3:$U$183,7,FALSE),0)</f>
        <v>60</v>
      </c>
      <c r="K56" s="77">
        <f>IFERROR(VLOOKUP($B56,[2]NUM5!$H$3:$U$183,8,FALSE),0)</f>
        <v>43</v>
      </c>
      <c r="L56" s="77">
        <f>IFERROR(VLOOKUP($B56,[2]NUM5!$H$3:$U$183,9,FALSE),0)</f>
        <v>53</v>
      </c>
      <c r="M56" s="77">
        <f>IFERROR(VLOOKUP($B56,[2]NUM5!$H$3:$U$183,10,FALSE),0)</f>
        <v>19</v>
      </c>
      <c r="N56" s="77">
        <f>IFERROR(VLOOKUP($B56,[2]NUM5!$H$3:$U$183,11,FALSE),0)</f>
        <v>44</v>
      </c>
      <c r="O56" s="77">
        <f>IFERROR(VLOOKUP($B56,[2]NUM5!$H$3:$U$183,12,FALSE),0)</f>
        <v>63</v>
      </c>
      <c r="P56" s="77">
        <f>IFERROR(VLOOKUP($B56,[2]NUM5!$H$3:$U$183,13,FALSE),0)</f>
        <v>52</v>
      </c>
      <c r="Q56" s="12">
        <f t="shared" si="15"/>
        <v>496</v>
      </c>
    </row>
    <row r="57" spans="1:19" ht="15" thickBot="1" x14ac:dyDescent="0.25">
      <c r="A57" s="138" t="s">
        <v>88</v>
      </c>
      <c r="B57" s="137" t="s">
        <v>82</v>
      </c>
      <c r="C57" s="53"/>
      <c r="D57" s="69"/>
      <c r="E57" s="77">
        <f>IFERROR(VLOOKUP($B57,[2]NUM5!$H$3:$U$183,2,FALSE),0)</f>
        <v>0</v>
      </c>
      <c r="F57" s="77">
        <f>IFERROR(VLOOKUP($B57,[2]NUM5!$H$3:$U$183,3,FALSE),0)</f>
        <v>13</v>
      </c>
      <c r="G57" s="77">
        <f>IFERROR(VLOOKUP($B57,[2]NUM5!$H$3:$U$183,4,FALSE),0)</f>
        <v>38</v>
      </c>
      <c r="H57" s="77">
        <f>IFERROR(VLOOKUP($B57,[2]NUM5!$H$3:$U$183,5,FALSE),0)</f>
        <v>43</v>
      </c>
      <c r="I57" s="77">
        <f>IFERROR(VLOOKUP($B57,[2]NUM5!$H$3:$U$183,6,FALSE),0)</f>
        <v>27</v>
      </c>
      <c r="J57" s="77">
        <f>IFERROR(VLOOKUP($B57,[2]NUM5!$H$3:$U$183,7,FALSE),0)</f>
        <v>25</v>
      </c>
      <c r="K57" s="77">
        <f>IFERROR(VLOOKUP($B57,[2]NUM5!$H$3:$U$183,8,FALSE),0)</f>
        <v>16</v>
      </c>
      <c r="L57" s="77">
        <f>IFERROR(VLOOKUP($B57,[2]NUM5!$H$3:$U$183,9,FALSE),0)</f>
        <v>6</v>
      </c>
      <c r="M57" s="77">
        <f>IFERROR(VLOOKUP($B57,[2]NUM5!$H$3:$U$183,10,FALSE),0)</f>
        <v>22</v>
      </c>
      <c r="N57" s="77">
        <f>IFERROR(VLOOKUP($B57,[2]NUM5!$H$3:$U$183,11,FALSE),0)</f>
        <v>19</v>
      </c>
      <c r="O57" s="77">
        <f>IFERROR(VLOOKUP($B57,[2]NUM5!$H$3:$U$183,12,FALSE),0)</f>
        <v>28</v>
      </c>
      <c r="P57" s="77">
        <f>IFERROR(VLOOKUP($B57,[2]NUM5!$H$3:$U$183,13,FALSE),0)</f>
        <v>16</v>
      </c>
      <c r="Q57" s="12">
        <f t="shared" si="15"/>
        <v>253</v>
      </c>
    </row>
    <row r="58" spans="1:19" ht="15" thickBot="1" x14ac:dyDescent="0.25">
      <c r="A58" s="138" t="s">
        <v>88</v>
      </c>
      <c r="B58" s="137" t="s">
        <v>83</v>
      </c>
      <c r="C58" s="53"/>
      <c r="D58" s="69"/>
      <c r="E58" s="77">
        <f>IFERROR(VLOOKUP($B58,[2]NUM5!$H$3:$U$183,2,FALSE),0)</f>
        <v>72</v>
      </c>
      <c r="F58" s="77">
        <f>IFERROR(VLOOKUP($B58,[2]NUM5!$H$3:$U$183,3,FALSE),0)</f>
        <v>0</v>
      </c>
      <c r="G58" s="77">
        <f>IFERROR(VLOOKUP($B58,[2]NUM5!$H$3:$U$183,4,FALSE),0)</f>
        <v>139</v>
      </c>
      <c r="H58" s="77">
        <f>IFERROR(VLOOKUP($B58,[2]NUM5!$H$3:$U$183,5,FALSE),0)</f>
        <v>60</v>
      </c>
      <c r="I58" s="77">
        <f>IFERROR(VLOOKUP($B58,[2]NUM5!$H$3:$U$183,6,FALSE),0)</f>
        <v>68</v>
      </c>
      <c r="J58" s="77">
        <f>IFERROR(VLOOKUP($B58,[2]NUM5!$H$3:$U$183,7,FALSE),0)</f>
        <v>100</v>
      </c>
      <c r="K58" s="77">
        <f>IFERROR(VLOOKUP($B58,[2]NUM5!$H$3:$U$183,8,FALSE),0)</f>
        <v>84</v>
      </c>
      <c r="L58" s="77">
        <f>IFERROR(VLOOKUP($B58,[2]NUM5!$H$3:$U$183,9,FALSE),0)</f>
        <v>51</v>
      </c>
      <c r="M58" s="77">
        <f>IFERROR(VLOOKUP($B58,[2]NUM5!$H$3:$U$183,10,FALSE),0)</f>
        <v>65</v>
      </c>
      <c r="N58" s="77">
        <f>IFERROR(VLOOKUP($B58,[2]NUM5!$H$3:$U$183,11,FALSE),0)</f>
        <v>115</v>
      </c>
      <c r="O58" s="77">
        <f>IFERROR(VLOOKUP($B58,[2]NUM5!$H$3:$U$183,12,FALSE),0)</f>
        <v>81</v>
      </c>
      <c r="P58" s="77">
        <f>IFERROR(VLOOKUP($B58,[2]NUM5!$H$3:$U$183,13,FALSE),0)</f>
        <v>50</v>
      </c>
      <c r="Q58" s="12">
        <f t="shared" si="15"/>
        <v>885</v>
      </c>
    </row>
    <row r="59" spans="1:19" ht="15" thickBot="1" x14ac:dyDescent="0.25">
      <c r="A59" s="138" t="s">
        <v>88</v>
      </c>
      <c r="B59" s="137" t="s">
        <v>84</v>
      </c>
      <c r="C59" s="53"/>
      <c r="D59" s="69"/>
      <c r="E59" s="77">
        <f>IFERROR(VLOOKUP($B59,[2]NUM5!$H$3:$U$183,2,FALSE),0)</f>
        <v>30</v>
      </c>
      <c r="F59" s="77">
        <f>IFERROR(VLOOKUP($B59,[2]NUM5!$H$3:$U$183,3,FALSE),0)</f>
        <v>0</v>
      </c>
      <c r="G59" s="77">
        <f>IFERROR(VLOOKUP($B59,[2]NUM5!$H$3:$U$183,4,FALSE),0)</f>
        <v>28</v>
      </c>
      <c r="H59" s="77">
        <f>IFERROR(VLOOKUP($B59,[2]NUM5!$H$3:$U$183,5,FALSE),0)</f>
        <v>21</v>
      </c>
      <c r="I59" s="77">
        <f>IFERROR(VLOOKUP($B59,[2]NUM5!$H$3:$U$183,6,FALSE),0)</f>
        <v>0</v>
      </c>
      <c r="J59" s="77">
        <f>IFERROR(VLOOKUP($B59,[2]NUM5!$H$3:$U$183,7,FALSE),0)</f>
        <v>31</v>
      </c>
      <c r="K59" s="77">
        <f>IFERROR(VLOOKUP($B59,[2]NUM5!$H$3:$U$183,8,FALSE),0)</f>
        <v>36</v>
      </c>
      <c r="L59" s="77">
        <f>IFERROR(VLOOKUP($B59,[2]NUM5!$H$3:$U$183,9,FALSE),0)</f>
        <v>18</v>
      </c>
      <c r="M59" s="77">
        <f>IFERROR(VLOOKUP($B59,[2]NUM5!$H$3:$U$183,10,FALSE),0)</f>
        <v>25</v>
      </c>
      <c r="N59" s="77">
        <f>IFERROR(VLOOKUP($B59,[2]NUM5!$H$3:$U$183,11,FALSE),0)</f>
        <v>30</v>
      </c>
      <c r="O59" s="77">
        <f>IFERROR(VLOOKUP($B59,[2]NUM5!$H$3:$U$183,12,FALSE),0)</f>
        <v>18</v>
      </c>
      <c r="P59" s="77">
        <f>IFERROR(VLOOKUP($B59,[2]NUM5!$H$3:$U$183,13,FALSE),0)</f>
        <v>35</v>
      </c>
      <c r="Q59" s="12">
        <f t="shared" si="15"/>
        <v>272</v>
      </c>
    </row>
    <row r="60" spans="1:19" ht="15" thickBot="1" x14ac:dyDescent="0.25">
      <c r="A60" s="138" t="s">
        <v>88</v>
      </c>
      <c r="B60" s="137" t="s">
        <v>85</v>
      </c>
      <c r="C60" s="53"/>
      <c r="D60" s="69"/>
      <c r="E60" s="77">
        <f>IFERROR(VLOOKUP($B60,[2]NUM5!$H$3:$U$183,2,FALSE),0)</f>
        <v>110</v>
      </c>
      <c r="F60" s="77">
        <f>IFERROR(VLOOKUP($B60,[2]NUM5!$H$3:$U$183,3,FALSE),0)</f>
        <v>0</v>
      </c>
      <c r="G60" s="77">
        <f>IFERROR(VLOOKUP($B60,[2]NUM5!$H$3:$U$183,4,FALSE),0)</f>
        <v>169</v>
      </c>
      <c r="H60" s="77">
        <f>IFERROR(VLOOKUP($B60,[2]NUM5!$H$3:$U$183,5,FALSE),0)</f>
        <v>135</v>
      </c>
      <c r="I60" s="77">
        <f>IFERROR(VLOOKUP($B60,[2]NUM5!$H$3:$U$183,6,FALSE),0)</f>
        <v>103</v>
      </c>
      <c r="J60" s="77">
        <f>IFERROR(VLOOKUP($B60,[2]NUM5!$H$3:$U$183,7,FALSE),0)</f>
        <v>121</v>
      </c>
      <c r="K60" s="77">
        <f>IFERROR(VLOOKUP($B60,[2]NUM5!$H$3:$U$183,8,FALSE),0)</f>
        <v>124</v>
      </c>
      <c r="L60" s="77">
        <f>IFERROR(VLOOKUP($B60,[2]NUM5!$H$3:$U$183,9,FALSE),0)</f>
        <v>134</v>
      </c>
      <c r="M60" s="77">
        <f>IFERROR(VLOOKUP($B60,[2]NUM5!$H$3:$U$183,10,FALSE),0)</f>
        <v>109</v>
      </c>
      <c r="N60" s="77">
        <f>IFERROR(VLOOKUP($B60,[2]NUM5!$H$3:$U$183,11,FALSE),0)</f>
        <v>135</v>
      </c>
      <c r="O60" s="77">
        <f>IFERROR(VLOOKUP($B60,[2]NUM5!$H$3:$U$183,12,FALSE),0)</f>
        <v>118</v>
      </c>
      <c r="P60" s="77">
        <f>IFERROR(VLOOKUP($B60,[2]NUM5!$H$3:$U$183,13,FALSE),0)</f>
        <v>110</v>
      </c>
      <c r="Q60" s="12">
        <f t="shared" si="15"/>
        <v>1368</v>
      </c>
    </row>
    <row r="61" spans="1:19" ht="15" thickBot="1" x14ac:dyDescent="0.25">
      <c r="A61" s="138" t="s">
        <v>88</v>
      </c>
      <c r="B61" s="137" t="s">
        <v>86</v>
      </c>
      <c r="C61" s="53"/>
      <c r="D61" s="69"/>
      <c r="E61" s="77">
        <f>IFERROR(VLOOKUP($B61,[2]NUM5!$H$3:$U$183,2,FALSE),0)</f>
        <v>15</v>
      </c>
      <c r="F61" s="77">
        <f>IFERROR(VLOOKUP($B61,[2]NUM5!$H$3:$U$183,3,FALSE),0)</f>
        <v>44</v>
      </c>
      <c r="G61" s="77">
        <f>IFERROR(VLOOKUP($B61,[2]NUM5!$H$3:$U$183,4,FALSE),0)</f>
        <v>21</v>
      </c>
      <c r="H61" s="77">
        <f>IFERROR(VLOOKUP($B61,[2]NUM5!$H$3:$U$183,5,FALSE),0)</f>
        <v>32</v>
      </c>
      <c r="I61" s="77">
        <f>IFERROR(VLOOKUP($B61,[2]NUM5!$H$3:$U$183,6,FALSE),0)</f>
        <v>33</v>
      </c>
      <c r="J61" s="77">
        <f>IFERROR(VLOOKUP($B61,[2]NUM5!$H$3:$U$183,7,FALSE),0)</f>
        <v>26</v>
      </c>
      <c r="K61" s="77">
        <f>IFERROR(VLOOKUP($B61,[2]NUM5!$H$3:$U$183,8,FALSE),0)</f>
        <v>50</v>
      </c>
      <c r="L61" s="77">
        <f>IFERROR(VLOOKUP($B61,[2]NUM5!$H$3:$U$183,9,FALSE),0)</f>
        <v>32</v>
      </c>
      <c r="M61" s="77">
        <f>IFERROR(VLOOKUP($B61,[2]NUM5!$H$3:$U$183,10,FALSE),0)</f>
        <v>22</v>
      </c>
      <c r="N61" s="77">
        <f>IFERROR(VLOOKUP($B61,[2]NUM5!$H$3:$U$183,11,FALSE),0)</f>
        <v>29</v>
      </c>
      <c r="O61" s="77">
        <f>IFERROR(VLOOKUP($B61,[2]NUM5!$H$3:$U$183,12,FALSE),0)</f>
        <v>28</v>
      </c>
      <c r="P61" s="77">
        <f>IFERROR(VLOOKUP($B61,[2]NUM5!$H$3:$U$183,13,FALSE),0)</f>
        <v>24</v>
      </c>
      <c r="Q61" s="12">
        <f t="shared" si="15"/>
        <v>356</v>
      </c>
    </row>
    <row r="62" spans="1:19" ht="15" thickBot="1" x14ac:dyDescent="0.25">
      <c r="A62" s="138" t="s">
        <v>88</v>
      </c>
      <c r="B62" s="137" t="s">
        <v>87</v>
      </c>
      <c r="C62" s="53"/>
      <c r="D62" s="69"/>
      <c r="E62" s="77">
        <f>IFERROR(VLOOKUP($B62,[2]NUM5!$H$3:$U$183,2,FALSE),0)</f>
        <v>23</v>
      </c>
      <c r="F62" s="77">
        <f>IFERROR(VLOOKUP($B62,[2]NUM5!$H$3:$U$183,3,FALSE),0)</f>
        <v>39</v>
      </c>
      <c r="G62" s="77">
        <f>IFERROR(VLOOKUP($B62,[2]NUM5!$H$3:$U$183,4,FALSE),0)</f>
        <v>17</v>
      </c>
      <c r="H62" s="77">
        <f>IFERROR(VLOOKUP($B62,[2]NUM5!$H$3:$U$183,5,FALSE),0)</f>
        <v>27</v>
      </c>
      <c r="I62" s="77">
        <f>IFERROR(VLOOKUP($B62,[2]NUM5!$H$3:$U$183,6,FALSE),0)</f>
        <v>39</v>
      </c>
      <c r="J62" s="77">
        <f>IFERROR(VLOOKUP($B62,[2]NUM5!$H$3:$U$183,7,FALSE),0)</f>
        <v>41</v>
      </c>
      <c r="K62" s="77">
        <f>IFERROR(VLOOKUP($B62,[2]NUM5!$H$3:$U$183,8,FALSE),0)</f>
        <v>45</v>
      </c>
      <c r="L62" s="77">
        <f>IFERROR(VLOOKUP($B62,[2]NUM5!$H$3:$U$183,9,FALSE),0)</f>
        <v>41</v>
      </c>
      <c r="M62" s="77">
        <f>IFERROR(VLOOKUP($B62,[2]NUM5!$H$3:$U$183,10,FALSE),0)</f>
        <v>39</v>
      </c>
      <c r="N62" s="77">
        <f>IFERROR(VLOOKUP($B62,[2]NUM5!$H$3:$U$183,11,FALSE),0)</f>
        <v>33</v>
      </c>
      <c r="O62" s="77">
        <f>IFERROR(VLOOKUP($B62,[2]NUM5!$H$3:$U$183,12,FALSE),0)</f>
        <v>34</v>
      </c>
      <c r="P62" s="77">
        <f>IFERROR(VLOOKUP($B62,[2]NUM5!$H$3:$U$183,13,FALSE),0)</f>
        <v>24</v>
      </c>
      <c r="Q62" s="12">
        <f t="shared" si="15"/>
        <v>402</v>
      </c>
    </row>
    <row r="63" spans="1:19" ht="15" thickBot="1" x14ac:dyDescent="0.25">
      <c r="A63" s="136" t="s">
        <v>88</v>
      </c>
      <c r="B63" s="137" t="s">
        <v>397</v>
      </c>
      <c r="C63" s="53"/>
      <c r="D63" s="69"/>
      <c r="E63" s="77">
        <f>IFERROR(VLOOKUP($B63,[2]NUM5!$H$3:$U$183,2,FALSE),0)</f>
        <v>0</v>
      </c>
      <c r="F63" s="77">
        <f>IFERROR(VLOOKUP($B63,[2]NUM5!$H$3:$U$183,3,FALSE),0)</f>
        <v>0</v>
      </c>
      <c r="G63" s="77">
        <f>IFERROR(VLOOKUP($B63,[2]NUM5!$H$3:$U$183,4,FALSE),0)</f>
        <v>0</v>
      </c>
      <c r="H63" s="77">
        <f>IFERROR(VLOOKUP($B63,[2]NUM5!$H$3:$U$183,5,FALSE),0)</f>
        <v>0</v>
      </c>
      <c r="I63" s="77">
        <f>IFERROR(VLOOKUP($B63,[2]NUM5!$H$3:$U$183,6,FALSE),0)</f>
        <v>0</v>
      </c>
      <c r="J63" s="77">
        <f>IFERROR(VLOOKUP($B63,[2]NUM5!$H$3:$U$183,7,FALSE),0)</f>
        <v>0</v>
      </c>
      <c r="K63" s="77">
        <f>IFERROR(VLOOKUP($B63,[2]NUM5!$H$3:$U$183,8,FALSE),0)</f>
        <v>0</v>
      </c>
      <c r="L63" s="77">
        <f>IFERROR(VLOOKUP($B63,[2]NUM5!$H$3:$U$183,9,FALSE),0)</f>
        <v>0</v>
      </c>
      <c r="M63" s="77">
        <f>IFERROR(VLOOKUP($B63,[2]NUM5!$H$3:$U$183,10,FALSE),0)</f>
        <v>0</v>
      </c>
      <c r="N63" s="77">
        <f>IFERROR(VLOOKUP($B63,[2]NUM5!$H$3:$U$183,11,FALSE),0)</f>
        <v>0</v>
      </c>
      <c r="O63" s="77">
        <f>IFERROR(VLOOKUP($B63,[2]NUM5!$H$3:$U$183,12,FALSE),0)</f>
        <v>0</v>
      </c>
      <c r="P63" s="77">
        <f>IFERROR(VLOOKUP($B63,[2]NUM5!$H$3:$U$183,13,FALSE),0)</f>
        <v>86</v>
      </c>
      <c r="Q63" s="12">
        <f t="shared" si="15"/>
        <v>86</v>
      </c>
    </row>
    <row r="64" spans="1:19" s="54" customFormat="1" ht="15" thickBot="1" x14ac:dyDescent="0.25">
      <c r="A64" s="307" t="s">
        <v>177</v>
      </c>
      <c r="B64" s="308"/>
      <c r="C64" s="222">
        <f>+D64/Metas!I9</f>
        <v>1.0583967820715416</v>
      </c>
      <c r="D64" s="15">
        <f>+Q64/R64</f>
        <v>1.1642699115044248</v>
      </c>
      <c r="E64" s="9">
        <f>SUM(E50:E62)</f>
        <v>780</v>
      </c>
      <c r="F64" s="9">
        <f t="shared" ref="F64:H64" si="16">SUM(F50:F62)</f>
        <v>638</v>
      </c>
      <c r="G64" s="9">
        <f t="shared" si="16"/>
        <v>1114</v>
      </c>
      <c r="H64" s="9">
        <f t="shared" si="16"/>
        <v>832</v>
      </c>
      <c r="I64" s="9">
        <f t="shared" ref="I64:J64" si="17">SUM(I50:I62)</f>
        <v>1000</v>
      </c>
      <c r="J64" s="9">
        <f t="shared" si="17"/>
        <v>1410</v>
      </c>
      <c r="K64" s="9">
        <f t="shared" ref="K64:L64" si="18">SUM(K50:K62)</f>
        <v>1670</v>
      </c>
      <c r="L64" s="9">
        <f t="shared" si="18"/>
        <v>1443</v>
      </c>
      <c r="M64" s="9">
        <f t="shared" ref="M64:N64" si="19">SUM(M50:M62)</f>
        <v>1080</v>
      </c>
      <c r="N64" s="9">
        <f t="shared" si="19"/>
        <v>1313</v>
      </c>
      <c r="O64" s="9">
        <f t="shared" ref="O64:P64" si="20">SUM(O50:O62)</f>
        <v>1215</v>
      </c>
      <c r="P64" s="9">
        <f t="shared" si="20"/>
        <v>2154</v>
      </c>
      <c r="Q64" s="9">
        <f>SUM(Q50:Q63)</f>
        <v>14735</v>
      </c>
      <c r="R64" s="314">
        <v>12656</v>
      </c>
      <c r="S64" s="315"/>
    </row>
    <row r="65" spans="1:22" ht="15" thickBot="1" x14ac:dyDescent="0.25">
      <c r="A65" s="138" t="s">
        <v>99</v>
      </c>
      <c r="B65" s="137" t="s">
        <v>89</v>
      </c>
      <c r="C65" s="53"/>
      <c r="D65" s="69"/>
      <c r="E65" s="77">
        <f>IFERROR(VLOOKUP($B65,[2]NUM5!$H$3:$U$183,2,FALSE),0)</f>
        <v>641</v>
      </c>
      <c r="F65" s="77">
        <f>IFERROR(VLOOKUP($B65,[2]NUM5!$H$3:$U$183,3,FALSE),0)</f>
        <v>584</v>
      </c>
      <c r="G65" s="77">
        <f>IFERROR(VLOOKUP($B65,[2]NUM5!$H$3:$U$183,4,FALSE),0)</f>
        <v>694</v>
      </c>
      <c r="H65" s="77">
        <f>IFERROR(VLOOKUP($B65,[2]NUM5!$H$3:$U$183,5,FALSE),0)</f>
        <v>595</v>
      </c>
      <c r="I65" s="77">
        <f>IFERROR(VLOOKUP($B65,[2]NUM5!$H$3:$U$183,6,FALSE),0)</f>
        <v>768</v>
      </c>
      <c r="J65" s="77">
        <f>IFERROR(VLOOKUP($B65,[2]NUM5!$H$3:$U$183,7,FALSE),0)</f>
        <v>823</v>
      </c>
      <c r="K65" s="77">
        <f>IFERROR(VLOOKUP($B65,[2]NUM5!$H$3:$U$183,8,FALSE),0)</f>
        <v>706</v>
      </c>
      <c r="L65" s="77">
        <f>IFERROR(VLOOKUP($B65,[2]NUM5!$H$3:$U$183,9,FALSE),0)</f>
        <v>844</v>
      </c>
      <c r="M65" s="77">
        <f>IFERROR(VLOOKUP($B65,[2]NUM5!$H$3:$U$183,10,FALSE),0)</f>
        <v>600</v>
      </c>
      <c r="N65" s="77">
        <f>IFERROR(VLOOKUP($B65,[2]NUM5!$H$3:$U$183,11,FALSE),0)</f>
        <v>796</v>
      </c>
      <c r="O65" s="77">
        <f>IFERROR(VLOOKUP($B65,[2]NUM5!$H$3:$U$183,12,FALSE),0)</f>
        <v>938</v>
      </c>
      <c r="P65" s="77">
        <f>IFERROR(VLOOKUP($B65,[2]NUM5!$H$3:$U$183,13,FALSE),0)</f>
        <v>742</v>
      </c>
      <c r="Q65" s="12">
        <f t="shared" ref="Q65:Q74" si="21">SUM(E65:P65)</f>
        <v>8731</v>
      </c>
    </row>
    <row r="66" spans="1:22" ht="15" thickBot="1" x14ac:dyDescent="0.25">
      <c r="A66" s="138" t="s">
        <v>99</v>
      </c>
      <c r="B66" s="137" t="s">
        <v>90</v>
      </c>
      <c r="C66" s="53"/>
      <c r="D66" s="69"/>
      <c r="E66" s="77">
        <f>IFERROR(VLOOKUP($B66,[2]NUM5!$H$3:$U$183,2,FALSE),0)</f>
        <v>115</v>
      </c>
      <c r="F66" s="77">
        <f>IFERROR(VLOOKUP($B66,[2]NUM5!$H$3:$U$183,3,FALSE),0)</f>
        <v>54</v>
      </c>
      <c r="G66" s="77">
        <f>IFERROR(VLOOKUP($B66,[2]NUM5!$H$3:$U$183,4,FALSE),0)</f>
        <v>127</v>
      </c>
      <c r="H66" s="77">
        <f>IFERROR(VLOOKUP($B66,[2]NUM5!$H$3:$U$183,5,FALSE),0)</f>
        <v>60</v>
      </c>
      <c r="I66" s="77">
        <f>IFERROR(VLOOKUP($B66,[2]NUM5!$H$3:$U$183,6,FALSE),0)</f>
        <v>92</v>
      </c>
      <c r="J66" s="77">
        <f>IFERROR(VLOOKUP($B66,[2]NUM5!$H$3:$U$183,7,FALSE),0)</f>
        <v>84</v>
      </c>
      <c r="K66" s="77">
        <f>IFERROR(VLOOKUP($B66,[2]NUM5!$H$3:$U$183,8,FALSE),0)</f>
        <v>110</v>
      </c>
      <c r="L66" s="77">
        <f>IFERROR(VLOOKUP($B66,[2]NUM5!$H$3:$U$183,9,FALSE),0)</f>
        <v>186</v>
      </c>
      <c r="M66" s="77">
        <f>IFERROR(VLOOKUP($B66,[2]NUM5!$H$3:$U$183,10,FALSE),0)</f>
        <v>68</v>
      </c>
      <c r="N66" s="77">
        <f>IFERROR(VLOOKUP($B66,[2]NUM5!$H$3:$U$183,11,FALSE),0)</f>
        <v>132</v>
      </c>
      <c r="O66" s="77">
        <f>IFERROR(VLOOKUP($B66,[2]NUM5!$H$3:$U$183,12,FALSE),0)</f>
        <v>119</v>
      </c>
      <c r="P66" s="77">
        <f>IFERROR(VLOOKUP($B66,[2]NUM5!$H$3:$U$183,13,FALSE),0)</f>
        <v>73</v>
      </c>
      <c r="Q66" s="12">
        <f t="shared" si="21"/>
        <v>1220</v>
      </c>
    </row>
    <row r="67" spans="1:22" ht="15" thickBot="1" x14ac:dyDescent="0.25">
      <c r="A67" s="138" t="s">
        <v>99</v>
      </c>
      <c r="B67" s="137" t="s">
        <v>91</v>
      </c>
      <c r="C67" s="53"/>
      <c r="D67" s="69"/>
      <c r="E67" s="77">
        <f>IFERROR(VLOOKUP($B67,[2]NUM5!$H$3:$U$183,2,FALSE),0)</f>
        <v>32</v>
      </c>
      <c r="F67" s="77">
        <f>IFERROR(VLOOKUP($B67,[2]NUM5!$H$3:$U$183,3,FALSE),0)</f>
        <v>19</v>
      </c>
      <c r="G67" s="77">
        <f>IFERROR(VLOOKUP($B67,[2]NUM5!$H$3:$U$183,4,FALSE),0)</f>
        <v>15</v>
      </c>
      <c r="H67" s="77">
        <f>IFERROR(VLOOKUP($B67,[2]NUM5!$H$3:$U$183,5,FALSE),0)</f>
        <v>18</v>
      </c>
      <c r="I67" s="77">
        <f>IFERROR(VLOOKUP($B67,[2]NUM5!$H$3:$U$183,6,FALSE),0)</f>
        <v>31</v>
      </c>
      <c r="J67" s="77">
        <f>IFERROR(VLOOKUP($B67,[2]NUM5!$H$3:$U$183,7,FALSE),0)</f>
        <v>32</v>
      </c>
      <c r="K67" s="77">
        <f>IFERROR(VLOOKUP($B67,[2]NUM5!$H$3:$U$183,8,FALSE),0)</f>
        <v>31</v>
      </c>
      <c r="L67" s="77">
        <f>IFERROR(VLOOKUP($B67,[2]NUM5!$H$3:$U$183,9,FALSE),0)</f>
        <v>30</v>
      </c>
      <c r="M67" s="77">
        <f>IFERROR(VLOOKUP($B67,[2]NUM5!$H$3:$U$183,10,FALSE),0)</f>
        <v>35</v>
      </c>
      <c r="N67" s="77">
        <f>IFERROR(VLOOKUP($B67,[2]NUM5!$H$3:$U$183,11,FALSE),0)</f>
        <v>32</v>
      </c>
      <c r="O67" s="77">
        <f>IFERROR(VLOOKUP($B67,[2]NUM5!$H$3:$U$183,12,FALSE),0)</f>
        <v>33</v>
      </c>
      <c r="P67" s="77">
        <f>IFERROR(VLOOKUP($B67,[2]NUM5!$H$3:$U$183,13,FALSE),0)</f>
        <v>34</v>
      </c>
      <c r="Q67" s="12">
        <f t="shared" si="21"/>
        <v>342</v>
      </c>
    </row>
    <row r="68" spans="1:22" ht="15" thickBot="1" x14ac:dyDescent="0.25">
      <c r="A68" s="138" t="s">
        <v>99</v>
      </c>
      <c r="B68" s="137" t="s">
        <v>92</v>
      </c>
      <c r="C68" s="53"/>
      <c r="D68" s="69"/>
      <c r="E68" s="77">
        <f>IFERROR(VLOOKUP($B68,[2]NUM5!$H$3:$U$183,2,FALSE),0)</f>
        <v>34</v>
      </c>
      <c r="F68" s="77">
        <f>IFERROR(VLOOKUP($B68,[2]NUM5!$H$3:$U$183,3,FALSE),0)</f>
        <v>28</v>
      </c>
      <c r="G68" s="77">
        <f>IFERROR(VLOOKUP($B68,[2]NUM5!$H$3:$U$183,4,FALSE),0)</f>
        <v>30</v>
      </c>
      <c r="H68" s="77">
        <f>IFERROR(VLOOKUP($B68,[2]NUM5!$H$3:$U$183,5,FALSE),0)</f>
        <v>48</v>
      </c>
      <c r="I68" s="77">
        <f>IFERROR(VLOOKUP($B68,[2]NUM5!$H$3:$U$183,6,FALSE),0)</f>
        <v>78</v>
      </c>
      <c r="J68" s="77">
        <f>IFERROR(VLOOKUP($B68,[2]NUM5!$H$3:$U$183,7,FALSE),0)</f>
        <v>61</v>
      </c>
      <c r="K68" s="77">
        <f>IFERROR(VLOOKUP($B68,[2]NUM5!$H$3:$U$183,8,FALSE),0)</f>
        <v>32</v>
      </c>
      <c r="L68" s="77">
        <f>IFERROR(VLOOKUP($B68,[2]NUM5!$H$3:$U$183,9,FALSE),0)</f>
        <v>64</v>
      </c>
      <c r="M68" s="77">
        <f>IFERROR(VLOOKUP($B68,[2]NUM5!$H$3:$U$183,10,FALSE),0)</f>
        <v>34</v>
      </c>
      <c r="N68" s="77">
        <f>IFERROR(VLOOKUP($B68,[2]NUM5!$H$3:$U$183,11,FALSE),0)</f>
        <v>64</v>
      </c>
      <c r="O68" s="77">
        <f>IFERROR(VLOOKUP($B68,[2]NUM5!$H$3:$U$183,12,FALSE),0)</f>
        <v>63</v>
      </c>
      <c r="P68" s="77">
        <f>IFERROR(VLOOKUP($B68,[2]NUM5!$H$3:$U$183,13,FALSE),0)</f>
        <v>15</v>
      </c>
      <c r="Q68" s="12">
        <f t="shared" si="21"/>
        <v>551</v>
      </c>
    </row>
    <row r="69" spans="1:22" ht="15" thickBot="1" x14ac:dyDescent="0.25">
      <c r="A69" s="138" t="s">
        <v>99</v>
      </c>
      <c r="B69" s="137" t="s">
        <v>93</v>
      </c>
      <c r="C69" s="53"/>
      <c r="D69" s="69"/>
      <c r="E69" s="77">
        <f>IFERROR(VLOOKUP($B69,[2]NUM5!$H$3:$U$183,2,FALSE),0)</f>
        <v>0</v>
      </c>
      <c r="F69" s="77">
        <f>IFERROR(VLOOKUP($B69,[2]NUM5!$H$3:$U$183,3,FALSE),0)</f>
        <v>16</v>
      </c>
      <c r="G69" s="77">
        <f>IFERROR(VLOOKUP($B69,[2]NUM5!$H$3:$U$183,4,FALSE),0)</f>
        <v>0</v>
      </c>
      <c r="H69" s="77">
        <f>IFERROR(VLOOKUP($B69,[2]NUM5!$H$3:$U$183,5,FALSE),0)</f>
        <v>37</v>
      </c>
      <c r="I69" s="77">
        <f>IFERROR(VLOOKUP($B69,[2]NUM5!$H$3:$U$183,6,FALSE),0)</f>
        <v>43</v>
      </c>
      <c r="J69" s="77">
        <f>IFERROR(VLOOKUP($B69,[2]NUM5!$H$3:$U$183,7,FALSE),0)</f>
        <v>14</v>
      </c>
      <c r="K69" s="77">
        <f>IFERROR(VLOOKUP($B69,[2]NUM5!$H$3:$U$183,8,FALSE),0)</f>
        <v>15</v>
      </c>
      <c r="L69" s="77">
        <f>IFERROR(VLOOKUP($B69,[2]NUM5!$H$3:$U$183,9,FALSE),0)</f>
        <v>27</v>
      </c>
      <c r="M69" s="77">
        <f>IFERROR(VLOOKUP($B69,[2]NUM5!$H$3:$U$183,10,FALSE),0)</f>
        <v>14</v>
      </c>
      <c r="N69" s="77">
        <f>IFERROR(VLOOKUP($B69,[2]NUM5!$H$3:$U$183,11,FALSE),0)</f>
        <v>26</v>
      </c>
      <c r="O69" s="77">
        <f>IFERROR(VLOOKUP($B69,[2]NUM5!$H$3:$U$183,12,FALSE),0)</f>
        <v>15</v>
      </c>
      <c r="P69" s="77">
        <f>IFERROR(VLOOKUP($B69,[2]NUM5!$H$3:$U$183,13,FALSE),0)</f>
        <v>27</v>
      </c>
      <c r="Q69" s="12">
        <f t="shared" si="21"/>
        <v>234</v>
      </c>
    </row>
    <row r="70" spans="1:22" ht="15" thickBot="1" x14ac:dyDescent="0.25">
      <c r="A70" s="138" t="s">
        <v>99</v>
      </c>
      <c r="B70" s="137" t="s">
        <v>94</v>
      </c>
      <c r="C70" s="53"/>
      <c r="D70" s="69"/>
      <c r="E70" s="77">
        <f>IFERROR(VLOOKUP($B70,[2]NUM5!$H$3:$U$183,2,FALSE),0)</f>
        <v>61</v>
      </c>
      <c r="F70" s="77">
        <f>IFERROR(VLOOKUP($B70,[2]NUM5!$H$3:$U$183,3,FALSE),0)</f>
        <v>54</v>
      </c>
      <c r="G70" s="77">
        <f>IFERROR(VLOOKUP($B70,[2]NUM5!$H$3:$U$183,4,FALSE),0)</f>
        <v>52</v>
      </c>
      <c r="H70" s="77">
        <f>IFERROR(VLOOKUP($B70,[2]NUM5!$H$3:$U$183,5,FALSE),0)</f>
        <v>71</v>
      </c>
      <c r="I70" s="77">
        <f>IFERROR(VLOOKUP($B70,[2]NUM5!$H$3:$U$183,6,FALSE),0)</f>
        <v>36</v>
      </c>
      <c r="J70" s="77">
        <f>IFERROR(VLOOKUP($B70,[2]NUM5!$H$3:$U$183,7,FALSE),0)</f>
        <v>76</v>
      </c>
      <c r="K70" s="77">
        <f>IFERROR(VLOOKUP($B70,[2]NUM5!$H$3:$U$183,8,FALSE),0)</f>
        <v>55</v>
      </c>
      <c r="L70" s="77">
        <f>IFERROR(VLOOKUP($B70,[2]NUM5!$H$3:$U$183,9,FALSE),0)</f>
        <v>65</v>
      </c>
      <c r="M70" s="77">
        <f>IFERROR(VLOOKUP($B70,[2]NUM5!$H$3:$U$183,10,FALSE),0)</f>
        <v>32</v>
      </c>
      <c r="N70" s="77">
        <f>IFERROR(VLOOKUP($B70,[2]NUM5!$H$3:$U$183,11,FALSE),0)</f>
        <v>58</v>
      </c>
      <c r="O70" s="77">
        <f>IFERROR(VLOOKUP($B70,[2]NUM5!$H$3:$U$183,12,FALSE),0)</f>
        <v>56</v>
      </c>
      <c r="P70" s="77">
        <f>IFERROR(VLOOKUP($B70,[2]NUM5!$H$3:$U$183,13,FALSE),0)</f>
        <v>50</v>
      </c>
      <c r="Q70" s="12">
        <f t="shared" si="21"/>
        <v>666</v>
      </c>
    </row>
    <row r="71" spans="1:22" ht="15" thickBot="1" x14ac:dyDescent="0.25">
      <c r="A71" s="138" t="s">
        <v>99</v>
      </c>
      <c r="B71" s="137" t="s">
        <v>95</v>
      </c>
      <c r="C71" s="53"/>
      <c r="D71" s="69"/>
      <c r="E71" s="77">
        <f>IFERROR(VLOOKUP($B71,[2]NUM5!$H$3:$U$183,2,FALSE),0)</f>
        <v>0</v>
      </c>
      <c r="F71" s="77">
        <f>IFERROR(VLOOKUP($B71,[2]NUM5!$H$3:$U$183,3,FALSE),0)</f>
        <v>17</v>
      </c>
      <c r="G71" s="77">
        <f>IFERROR(VLOOKUP($B71,[2]NUM5!$H$3:$U$183,4,FALSE),0)</f>
        <v>0</v>
      </c>
      <c r="H71" s="77">
        <f>IFERROR(VLOOKUP($B71,[2]NUM5!$H$3:$U$183,5,FALSE),0)</f>
        <v>0</v>
      </c>
      <c r="I71" s="77">
        <f>IFERROR(VLOOKUP($B71,[2]NUM5!$H$3:$U$183,6,FALSE),0)</f>
        <v>0</v>
      </c>
      <c r="J71" s="77">
        <f>IFERROR(VLOOKUP($B71,[2]NUM5!$H$3:$U$183,7,FALSE),0)</f>
        <v>14</v>
      </c>
      <c r="K71" s="77">
        <f>IFERROR(VLOOKUP($B71,[2]NUM5!$H$3:$U$183,8,FALSE),0)</f>
        <v>14</v>
      </c>
      <c r="L71" s="77">
        <f>IFERROR(VLOOKUP($B71,[2]NUM5!$H$3:$U$183,9,FALSE),0)</f>
        <v>0</v>
      </c>
      <c r="M71" s="77">
        <f>IFERROR(VLOOKUP($B71,[2]NUM5!$H$3:$U$183,10,FALSE),0)</f>
        <v>11</v>
      </c>
      <c r="N71" s="77">
        <f>IFERROR(VLOOKUP($B71,[2]NUM5!$H$3:$U$183,11,FALSE),0)</f>
        <v>14</v>
      </c>
      <c r="O71" s="77">
        <f>IFERROR(VLOOKUP($B71,[2]NUM5!$H$3:$U$183,12,FALSE),0)</f>
        <v>14</v>
      </c>
      <c r="P71" s="77">
        <f>IFERROR(VLOOKUP($B71,[2]NUM5!$H$3:$U$183,13,FALSE),0)</f>
        <v>9</v>
      </c>
      <c r="Q71" s="12">
        <f t="shared" si="21"/>
        <v>93</v>
      </c>
    </row>
    <row r="72" spans="1:22" ht="15" thickBot="1" x14ac:dyDescent="0.25">
      <c r="A72" s="138" t="s">
        <v>99</v>
      </c>
      <c r="B72" s="137" t="s">
        <v>96</v>
      </c>
      <c r="C72" s="53"/>
      <c r="D72" s="69"/>
      <c r="E72" s="77">
        <f>IFERROR(VLOOKUP($B72,[2]NUM5!$H$3:$U$183,2,FALSE),0)</f>
        <v>14</v>
      </c>
      <c r="F72" s="77">
        <f>IFERROR(VLOOKUP($B72,[2]NUM5!$H$3:$U$183,3,FALSE),0)</f>
        <v>0</v>
      </c>
      <c r="G72" s="77">
        <f>IFERROR(VLOOKUP($B72,[2]NUM5!$H$3:$U$183,4,FALSE),0)</f>
        <v>13</v>
      </c>
      <c r="H72" s="77">
        <f>IFERROR(VLOOKUP($B72,[2]NUM5!$H$3:$U$183,5,FALSE),0)</f>
        <v>28</v>
      </c>
      <c r="I72" s="77">
        <f>IFERROR(VLOOKUP($B72,[2]NUM5!$H$3:$U$183,6,FALSE),0)</f>
        <v>0</v>
      </c>
      <c r="J72" s="77">
        <f>IFERROR(VLOOKUP($B72,[2]NUM5!$H$3:$U$183,7,FALSE),0)</f>
        <v>10</v>
      </c>
      <c r="K72" s="77">
        <f>IFERROR(VLOOKUP($B72,[2]NUM5!$H$3:$U$183,8,FALSE),0)</f>
        <v>16</v>
      </c>
      <c r="L72" s="77">
        <f>IFERROR(VLOOKUP($B72,[2]NUM5!$H$3:$U$183,9,FALSE),0)</f>
        <v>16</v>
      </c>
      <c r="M72" s="77">
        <f>IFERROR(VLOOKUP($B72,[2]NUM5!$H$3:$U$183,10,FALSE),0)</f>
        <v>18</v>
      </c>
      <c r="N72" s="77">
        <f>IFERROR(VLOOKUP($B72,[2]NUM5!$H$3:$U$183,11,FALSE),0)</f>
        <v>18</v>
      </c>
      <c r="O72" s="77">
        <f>IFERROR(VLOOKUP($B72,[2]NUM5!$H$3:$U$183,12,FALSE),0)</f>
        <v>16</v>
      </c>
      <c r="P72" s="77">
        <f>IFERROR(VLOOKUP($B72,[2]NUM5!$H$3:$U$183,13,FALSE),0)</f>
        <v>13</v>
      </c>
      <c r="Q72" s="12">
        <f t="shared" si="21"/>
        <v>162</v>
      </c>
    </row>
    <row r="73" spans="1:22" ht="15" thickBot="1" x14ac:dyDescent="0.25">
      <c r="A73" s="138" t="s">
        <v>99</v>
      </c>
      <c r="B73" s="137" t="s">
        <v>97</v>
      </c>
      <c r="C73" s="53"/>
      <c r="D73" s="69"/>
      <c r="E73" s="77">
        <f>IFERROR(VLOOKUP($B73,[2]NUM5!$H$3:$U$183,2,FALSE),0)</f>
        <v>18</v>
      </c>
      <c r="F73" s="77">
        <f>IFERROR(VLOOKUP($B73,[2]NUM5!$H$3:$U$183,3,FALSE),0)</f>
        <v>15</v>
      </c>
      <c r="G73" s="77">
        <f>IFERROR(VLOOKUP($B73,[2]NUM5!$H$3:$U$183,4,FALSE),0)</f>
        <v>0</v>
      </c>
      <c r="H73" s="77">
        <f>IFERROR(VLOOKUP($B73,[2]NUM5!$H$3:$U$183,5,FALSE),0)</f>
        <v>16</v>
      </c>
      <c r="I73" s="77">
        <f>IFERROR(VLOOKUP($B73,[2]NUM5!$H$3:$U$183,6,FALSE),0)</f>
        <v>0</v>
      </c>
      <c r="J73" s="77">
        <f>IFERROR(VLOOKUP($B73,[2]NUM5!$H$3:$U$183,7,FALSE),0)</f>
        <v>7</v>
      </c>
      <c r="K73" s="77">
        <f>IFERROR(VLOOKUP($B73,[2]NUM5!$H$3:$U$183,8,FALSE),0)</f>
        <v>9</v>
      </c>
      <c r="L73" s="77">
        <f>IFERROR(VLOOKUP($B73,[2]NUM5!$H$3:$U$183,9,FALSE),0)</f>
        <v>12</v>
      </c>
      <c r="M73" s="77">
        <f>IFERROR(VLOOKUP($B73,[2]NUM5!$H$3:$U$183,10,FALSE),0)</f>
        <v>11</v>
      </c>
      <c r="N73" s="77">
        <f>IFERROR(VLOOKUP($B73,[2]NUM5!$H$3:$U$183,11,FALSE),0)</f>
        <v>0</v>
      </c>
      <c r="O73" s="77">
        <f>IFERROR(VLOOKUP($B73,[2]NUM5!$H$3:$U$183,12,FALSE),0)</f>
        <v>7</v>
      </c>
      <c r="P73" s="77">
        <f>IFERROR(VLOOKUP($B73,[2]NUM5!$H$3:$U$183,13,FALSE),0)</f>
        <v>9</v>
      </c>
      <c r="Q73" s="12">
        <f t="shared" si="21"/>
        <v>104</v>
      </c>
      <c r="V73" s="58"/>
    </row>
    <row r="74" spans="1:22" ht="15" thickBot="1" x14ac:dyDescent="0.25">
      <c r="A74" s="138" t="s">
        <v>99</v>
      </c>
      <c r="B74" s="137" t="s">
        <v>98</v>
      </c>
      <c r="C74" s="53"/>
      <c r="D74" s="69"/>
      <c r="E74" s="77">
        <f>IFERROR(VLOOKUP($B74,[2]NUM5!$H$3:$U$183,2,FALSE),0)</f>
        <v>0</v>
      </c>
      <c r="F74" s="77">
        <f>IFERROR(VLOOKUP($B74,[2]NUM5!$H$3:$U$183,3,FALSE),0)</f>
        <v>13</v>
      </c>
      <c r="G74" s="77">
        <f>IFERROR(VLOOKUP($B74,[2]NUM5!$H$3:$U$183,4,FALSE),0)</f>
        <v>12</v>
      </c>
      <c r="H74" s="77">
        <f>IFERROR(VLOOKUP($B74,[2]NUM5!$H$3:$U$183,5,FALSE),0)</f>
        <v>0</v>
      </c>
      <c r="I74" s="77">
        <f>IFERROR(VLOOKUP($B74,[2]NUM5!$H$3:$U$183,6,FALSE),0)</f>
        <v>0</v>
      </c>
      <c r="J74" s="77">
        <f>IFERROR(VLOOKUP($B74,[2]NUM5!$H$3:$U$183,7,FALSE),0)</f>
        <v>17</v>
      </c>
      <c r="K74" s="77">
        <f>IFERROR(VLOOKUP($B74,[2]NUM5!$H$3:$U$183,8,FALSE),0)</f>
        <v>12</v>
      </c>
      <c r="L74" s="77">
        <f>IFERROR(VLOOKUP($B74,[2]NUM5!$H$3:$U$183,9,FALSE),0)</f>
        <v>13</v>
      </c>
      <c r="M74" s="77">
        <f>IFERROR(VLOOKUP($B74,[2]NUM5!$H$3:$U$183,10,FALSE),0)</f>
        <v>10</v>
      </c>
      <c r="N74" s="77">
        <f>IFERROR(VLOOKUP($B74,[2]NUM5!$H$3:$U$183,11,FALSE),0)</f>
        <v>10</v>
      </c>
      <c r="O74" s="77">
        <f>IFERROR(VLOOKUP($B74,[2]NUM5!$H$3:$U$183,12,FALSE),0)</f>
        <v>11</v>
      </c>
      <c r="P74" s="77">
        <f>IFERROR(VLOOKUP($B74,[2]NUM5!$H$3:$U$183,13,FALSE),0)</f>
        <v>12</v>
      </c>
      <c r="Q74" s="12">
        <f t="shared" si="21"/>
        <v>110</v>
      </c>
    </row>
    <row r="75" spans="1:22" s="54" customFormat="1" ht="15" thickBot="1" x14ac:dyDescent="0.25">
      <c r="A75" s="307" t="s">
        <v>18</v>
      </c>
      <c r="B75" s="308"/>
      <c r="C75" s="222">
        <f>+D75/Metas!I6</f>
        <v>1.0900571224562656</v>
      </c>
      <c r="D75" s="15">
        <f>+Q75/R75</f>
        <v>1.3080218485594945</v>
      </c>
      <c r="E75" s="9">
        <f>SUM(E65:E74)</f>
        <v>915</v>
      </c>
      <c r="F75" s="9">
        <f t="shared" ref="F75:H75" si="22">SUM(F65:F74)</f>
        <v>800</v>
      </c>
      <c r="G75" s="9">
        <f t="shared" si="22"/>
        <v>943</v>
      </c>
      <c r="H75" s="9">
        <f t="shared" si="22"/>
        <v>873</v>
      </c>
      <c r="I75" s="9">
        <f t="shared" ref="I75:J75" si="23">SUM(I65:I74)</f>
        <v>1048</v>
      </c>
      <c r="J75" s="9">
        <f t="shared" si="23"/>
        <v>1138</v>
      </c>
      <c r="K75" s="9">
        <f t="shared" ref="K75:L75" si="24">SUM(K65:K74)</f>
        <v>1000</v>
      </c>
      <c r="L75" s="9">
        <f t="shared" si="24"/>
        <v>1257</v>
      </c>
      <c r="M75" s="9">
        <f t="shared" ref="M75:N75" si="25">SUM(M65:M74)</f>
        <v>833</v>
      </c>
      <c r="N75" s="9">
        <f t="shared" si="25"/>
        <v>1150</v>
      </c>
      <c r="O75" s="9">
        <f t="shared" ref="O75:P75" si="26">SUM(O65:O74)</f>
        <v>1272</v>
      </c>
      <c r="P75" s="9">
        <f t="shared" si="26"/>
        <v>984</v>
      </c>
      <c r="Q75" s="9">
        <f>SUM(Q65:Q74)</f>
        <v>12213</v>
      </c>
      <c r="R75" s="314">
        <v>9337</v>
      </c>
      <c r="S75" s="315"/>
    </row>
    <row r="76" spans="1:22" ht="15" thickBot="1" x14ac:dyDescent="0.25">
      <c r="A76" s="75" t="s">
        <v>105</v>
      </c>
      <c r="B76" s="137" t="s">
        <v>100</v>
      </c>
      <c r="C76" s="53"/>
      <c r="D76" s="69"/>
      <c r="E76" s="77">
        <f>IFERROR(VLOOKUP($B76,[2]NUM5!$H$3:$U$183,2,FALSE),0)</f>
        <v>57</v>
      </c>
      <c r="F76" s="77">
        <f>IFERROR(VLOOKUP($B76,[2]NUM5!$H$3:$U$183,3,FALSE),0)</f>
        <v>114</v>
      </c>
      <c r="G76" s="77">
        <f>IFERROR(VLOOKUP($B76,[2]NUM5!$H$3:$U$183,4,FALSE),0)</f>
        <v>105</v>
      </c>
      <c r="H76" s="77">
        <f>IFERROR(VLOOKUP($B76,[2]NUM5!$H$3:$U$183,5,FALSE),0)</f>
        <v>74</v>
      </c>
      <c r="I76" s="77">
        <f>IFERROR(VLOOKUP($B76,[2]NUM5!$H$3:$U$183,6,FALSE),0)</f>
        <v>112</v>
      </c>
      <c r="J76" s="77">
        <f>IFERROR(VLOOKUP($B76,[2]NUM5!$H$3:$U$183,7,FALSE),0)</f>
        <v>157</v>
      </c>
      <c r="K76" s="77">
        <f>IFERROR(VLOOKUP($B76,[2]NUM5!$H$3:$U$183,8,FALSE),0)</f>
        <v>103</v>
      </c>
      <c r="L76" s="77">
        <f>IFERROR(VLOOKUP($B76,[2]NUM5!$H$3:$U$183,9,FALSE),0)</f>
        <v>194</v>
      </c>
      <c r="M76" s="77">
        <f>IFERROR(VLOOKUP($B76,[2]NUM5!$H$3:$U$183,10,FALSE),0)</f>
        <v>85</v>
      </c>
      <c r="N76" s="77">
        <f>IFERROR(VLOOKUP($B76,[2]NUM5!$H$3:$U$183,11,FALSE),0)</f>
        <v>84</v>
      </c>
      <c r="O76" s="77">
        <f>IFERROR(VLOOKUP($B76,[2]NUM5!$H$3:$U$183,12,FALSE),0)</f>
        <v>230</v>
      </c>
      <c r="P76" s="77">
        <f>IFERROR(VLOOKUP($B76,[2]NUM5!$H$3:$U$183,13,FALSE),0)</f>
        <v>295</v>
      </c>
      <c r="Q76" s="12">
        <f>SUM(E76:P76)</f>
        <v>1610</v>
      </c>
    </row>
    <row r="77" spans="1:22" ht="15" thickBot="1" x14ac:dyDescent="0.25">
      <c r="A77" s="75" t="s">
        <v>105</v>
      </c>
      <c r="B77" s="137" t="s">
        <v>101</v>
      </c>
      <c r="C77" s="53"/>
      <c r="D77" s="69"/>
      <c r="E77" s="77">
        <f>IFERROR(VLOOKUP($B77,[2]NUM5!$H$3:$U$183,2,FALSE),0)</f>
        <v>0</v>
      </c>
      <c r="F77" s="77">
        <f>IFERROR(VLOOKUP($B77,[2]NUM5!$H$3:$U$183,3,FALSE),0)</f>
        <v>14</v>
      </c>
      <c r="G77" s="77">
        <f>IFERROR(VLOOKUP($B77,[2]NUM5!$H$3:$U$183,4,FALSE),0)</f>
        <v>56</v>
      </c>
      <c r="H77" s="77">
        <f>IFERROR(VLOOKUP($B77,[2]NUM5!$H$3:$U$183,5,FALSE),0)</f>
        <v>31</v>
      </c>
      <c r="I77" s="77">
        <f>IFERROR(VLOOKUP($B77,[2]NUM5!$H$3:$U$183,6,FALSE),0)</f>
        <v>47</v>
      </c>
      <c r="J77" s="77">
        <f>IFERROR(VLOOKUP($B77,[2]NUM5!$H$3:$U$183,7,FALSE),0)</f>
        <v>60</v>
      </c>
      <c r="K77" s="77">
        <f>IFERROR(VLOOKUP($B77,[2]NUM5!$H$3:$U$183,8,FALSE),0)</f>
        <v>41</v>
      </c>
      <c r="L77" s="77">
        <f>IFERROR(VLOOKUP($B77,[2]NUM5!$H$3:$U$183,9,FALSE),0)</f>
        <v>56</v>
      </c>
      <c r="M77" s="77">
        <f>IFERROR(VLOOKUP($B77,[2]NUM5!$H$3:$U$183,10,FALSE),0)</f>
        <v>37</v>
      </c>
      <c r="N77" s="77">
        <f>IFERROR(VLOOKUP($B77,[2]NUM5!$H$3:$U$183,11,FALSE),0)</f>
        <v>44</v>
      </c>
      <c r="O77" s="77">
        <f>IFERROR(VLOOKUP($B77,[2]NUM5!$H$3:$U$183,12,FALSE),0)</f>
        <v>33</v>
      </c>
      <c r="P77" s="77">
        <f>IFERROR(VLOOKUP($B77,[2]NUM5!$H$3:$U$183,13,FALSE),0)</f>
        <v>27</v>
      </c>
      <c r="Q77" s="12">
        <f>SUM(E77:P77)</f>
        <v>446</v>
      </c>
    </row>
    <row r="78" spans="1:22" ht="15" thickBot="1" x14ac:dyDescent="0.25">
      <c r="A78" s="75" t="s">
        <v>105</v>
      </c>
      <c r="B78" s="137" t="s">
        <v>102</v>
      </c>
      <c r="C78" s="53"/>
      <c r="D78" s="69"/>
      <c r="E78" s="77">
        <f>IFERROR(VLOOKUP($B78,[2]NUM5!$H$3:$U$183,2,FALSE),0)</f>
        <v>51</v>
      </c>
      <c r="F78" s="77">
        <f>IFERROR(VLOOKUP($B78,[2]NUM5!$H$3:$U$183,3,FALSE),0)</f>
        <v>71</v>
      </c>
      <c r="G78" s="77">
        <f>IFERROR(VLOOKUP($B78,[2]NUM5!$H$3:$U$183,4,FALSE),0)</f>
        <v>122</v>
      </c>
      <c r="H78" s="77">
        <f>IFERROR(VLOOKUP($B78,[2]NUM5!$H$3:$U$183,5,FALSE),0)</f>
        <v>51</v>
      </c>
      <c r="I78" s="77">
        <f>IFERROR(VLOOKUP($B78,[2]NUM5!$H$3:$U$183,6,FALSE),0)</f>
        <v>117</v>
      </c>
      <c r="J78" s="77">
        <f>IFERROR(VLOOKUP($B78,[2]NUM5!$H$3:$U$183,7,FALSE),0)</f>
        <v>129</v>
      </c>
      <c r="K78" s="77">
        <f>IFERROR(VLOOKUP($B78,[2]NUM5!$H$3:$U$183,8,FALSE),0)</f>
        <v>96</v>
      </c>
      <c r="L78" s="77">
        <f>IFERROR(VLOOKUP($B78,[2]NUM5!$H$3:$U$183,9,FALSE),0)</f>
        <v>116</v>
      </c>
      <c r="M78" s="77">
        <f>IFERROR(VLOOKUP($B78,[2]NUM5!$H$3:$U$183,10,FALSE),0)</f>
        <v>57</v>
      </c>
      <c r="N78" s="77">
        <f>IFERROR(VLOOKUP($B78,[2]NUM5!$H$3:$U$183,11,FALSE),0)</f>
        <v>39</v>
      </c>
      <c r="O78" s="77">
        <f>IFERROR(VLOOKUP($B78,[2]NUM5!$H$3:$U$183,12,FALSE),0)</f>
        <v>164</v>
      </c>
      <c r="P78" s="77">
        <f>IFERROR(VLOOKUP($B78,[2]NUM5!$H$3:$U$183,13,FALSE),0)</f>
        <v>126</v>
      </c>
      <c r="Q78" s="12">
        <f>SUM(E78:P78)</f>
        <v>1139</v>
      </c>
    </row>
    <row r="79" spans="1:22" ht="15" thickBot="1" x14ac:dyDescent="0.25">
      <c r="A79" s="75" t="s">
        <v>105</v>
      </c>
      <c r="B79" s="137" t="s">
        <v>103</v>
      </c>
      <c r="C79" s="53"/>
      <c r="D79" s="69"/>
      <c r="E79" s="77">
        <f>IFERROR(VLOOKUP($B79,[2]NUM5!$H$3:$U$183,2,FALSE),0)</f>
        <v>9</v>
      </c>
      <c r="F79" s="77">
        <f>IFERROR(VLOOKUP($B79,[2]NUM5!$H$3:$U$183,3,FALSE),0)</f>
        <v>12</v>
      </c>
      <c r="G79" s="77">
        <f>IFERROR(VLOOKUP($B79,[2]NUM5!$H$3:$U$183,4,FALSE),0)</f>
        <v>9</v>
      </c>
      <c r="H79" s="77">
        <f>IFERROR(VLOOKUP($B79,[2]NUM5!$H$3:$U$183,5,FALSE),0)</f>
        <v>9</v>
      </c>
      <c r="I79" s="77">
        <f>IFERROR(VLOOKUP($B79,[2]NUM5!$H$3:$U$183,6,FALSE),0)</f>
        <v>28</v>
      </c>
      <c r="J79" s="77">
        <f>IFERROR(VLOOKUP($B79,[2]NUM5!$H$3:$U$183,7,FALSE),0)</f>
        <v>29</v>
      </c>
      <c r="K79" s="77">
        <f>IFERROR(VLOOKUP($B79,[2]NUM5!$H$3:$U$183,8,FALSE),0)</f>
        <v>22</v>
      </c>
      <c r="L79" s="77">
        <f>IFERROR(VLOOKUP($B79,[2]NUM5!$H$3:$U$183,9,FALSE),0)</f>
        <v>31</v>
      </c>
      <c r="M79" s="77">
        <f>IFERROR(VLOOKUP($B79,[2]NUM5!$H$3:$U$183,10,FALSE),0)</f>
        <v>9</v>
      </c>
      <c r="N79" s="77">
        <f>IFERROR(VLOOKUP($B79,[2]NUM5!$H$3:$U$183,11,FALSE),0)</f>
        <v>12</v>
      </c>
      <c r="O79" s="77">
        <f>IFERROR(VLOOKUP($B79,[2]NUM5!$H$3:$U$183,12,FALSE),0)</f>
        <v>32</v>
      </c>
      <c r="P79" s="77">
        <f>IFERROR(VLOOKUP($B79,[2]NUM5!$H$3:$U$183,13,FALSE),0)</f>
        <v>21</v>
      </c>
      <c r="Q79" s="12">
        <f>SUM(E79:P79)</f>
        <v>223</v>
      </c>
    </row>
    <row r="80" spans="1:22" ht="15" thickBot="1" x14ac:dyDescent="0.25">
      <c r="A80" s="75" t="s">
        <v>105</v>
      </c>
      <c r="B80" s="137" t="s">
        <v>104</v>
      </c>
      <c r="C80" s="53"/>
      <c r="D80" s="69"/>
      <c r="E80" s="77">
        <f>IFERROR(VLOOKUP($B80,[2]NUM5!$H$3:$U$183,2,FALSE),0)</f>
        <v>0</v>
      </c>
      <c r="F80" s="77">
        <f>IFERROR(VLOOKUP($B80,[2]NUM5!$H$3:$U$183,3,FALSE),0)</f>
        <v>43</v>
      </c>
      <c r="G80" s="77">
        <f>IFERROR(VLOOKUP($B80,[2]NUM5!$H$3:$U$183,4,FALSE),0)</f>
        <v>69</v>
      </c>
      <c r="H80" s="77">
        <f>IFERROR(VLOOKUP($B80,[2]NUM5!$H$3:$U$183,5,FALSE),0)</f>
        <v>26</v>
      </c>
      <c r="I80" s="77">
        <f>IFERROR(VLOOKUP($B80,[2]NUM5!$H$3:$U$183,6,FALSE),0)</f>
        <v>26</v>
      </c>
      <c r="J80" s="77">
        <f>IFERROR(VLOOKUP($B80,[2]NUM5!$H$3:$U$183,7,FALSE),0)</f>
        <v>38</v>
      </c>
      <c r="K80" s="77">
        <f>IFERROR(VLOOKUP($B80,[2]NUM5!$H$3:$U$183,8,FALSE),0)</f>
        <v>44</v>
      </c>
      <c r="L80" s="77">
        <f>IFERROR(VLOOKUP($B80,[2]NUM5!$H$3:$U$183,9,FALSE),0)</f>
        <v>48</v>
      </c>
      <c r="M80" s="77">
        <f>IFERROR(VLOOKUP($B80,[2]NUM5!$H$3:$U$183,10,FALSE),0)</f>
        <v>39</v>
      </c>
      <c r="N80" s="77">
        <f>IFERROR(VLOOKUP($B80,[2]NUM5!$H$3:$U$183,11,FALSE),0)</f>
        <v>23</v>
      </c>
      <c r="O80" s="77">
        <f>IFERROR(VLOOKUP($B80,[2]NUM5!$H$3:$U$183,12,FALSE),0)</f>
        <v>59</v>
      </c>
      <c r="P80" s="77">
        <f>IFERROR(VLOOKUP($B80,[2]NUM5!$H$3:$U$183,13,FALSE),0)</f>
        <v>77</v>
      </c>
      <c r="Q80" s="12">
        <f>SUM(E80:P80)</f>
        <v>492</v>
      </c>
    </row>
    <row r="81" spans="1:19" s="54" customFormat="1" ht="15" thickBot="1" x14ac:dyDescent="0.25">
      <c r="A81" s="307" t="s">
        <v>178</v>
      </c>
      <c r="B81" s="308"/>
      <c r="C81" s="222">
        <f>+D81/Metas!I11</f>
        <v>0.93117408906882604</v>
      </c>
      <c r="D81" s="15">
        <f>+Q81/R81</f>
        <v>0.65177529588264715</v>
      </c>
      <c r="E81" s="9">
        <f>SUM(E76:E80)</f>
        <v>117</v>
      </c>
      <c r="F81" s="9">
        <f t="shared" ref="F81:H81" si="27">SUM(F76:F80)</f>
        <v>254</v>
      </c>
      <c r="G81" s="9">
        <f t="shared" si="27"/>
        <v>361</v>
      </c>
      <c r="H81" s="9">
        <f t="shared" si="27"/>
        <v>191</v>
      </c>
      <c r="I81" s="9">
        <f t="shared" ref="I81:J81" si="28">SUM(I76:I80)</f>
        <v>330</v>
      </c>
      <c r="J81" s="9">
        <f t="shared" si="28"/>
        <v>413</v>
      </c>
      <c r="K81" s="9">
        <f t="shared" ref="K81:L81" si="29">SUM(K76:K80)</f>
        <v>306</v>
      </c>
      <c r="L81" s="9">
        <f t="shared" si="29"/>
        <v>445</v>
      </c>
      <c r="M81" s="9">
        <f t="shared" ref="M81:N81" si="30">SUM(M76:M80)</f>
        <v>227</v>
      </c>
      <c r="N81" s="9">
        <f t="shared" si="30"/>
        <v>202</v>
      </c>
      <c r="O81" s="9">
        <f t="shared" ref="O81:P81" si="31">SUM(O76:O80)</f>
        <v>518</v>
      </c>
      <c r="P81" s="9">
        <f t="shared" si="31"/>
        <v>546</v>
      </c>
      <c r="Q81" s="9">
        <f>SUM(Q76:Q80)</f>
        <v>3910</v>
      </c>
      <c r="R81" s="314">
        <v>5999</v>
      </c>
      <c r="S81" s="315"/>
    </row>
    <row r="82" spans="1:19" ht="15" thickBot="1" x14ac:dyDescent="0.25">
      <c r="A82" s="75" t="s">
        <v>116</v>
      </c>
      <c r="B82" s="137" t="s">
        <v>106</v>
      </c>
      <c r="C82" s="53"/>
      <c r="D82" s="69"/>
      <c r="E82" s="77">
        <f>IFERROR(VLOOKUP($B82,[2]NUM5!$H$3:$U$183,2,FALSE),0)</f>
        <v>221</v>
      </c>
      <c r="F82" s="77">
        <f>IFERROR(VLOOKUP($B82,[2]NUM5!$H$3:$U$183,3,FALSE),0)</f>
        <v>362</v>
      </c>
      <c r="G82" s="77">
        <f>IFERROR(VLOOKUP($B82,[2]NUM5!$H$3:$U$183,4,FALSE),0)</f>
        <v>427</v>
      </c>
      <c r="H82" s="77">
        <f>IFERROR(VLOOKUP($B82,[2]NUM5!$H$3:$U$183,5,FALSE),0)</f>
        <v>289</v>
      </c>
      <c r="I82" s="77">
        <f>IFERROR(VLOOKUP($B82,[2]NUM5!$H$3:$U$183,6,FALSE),0)</f>
        <v>294</v>
      </c>
      <c r="J82" s="77">
        <f>IFERROR(VLOOKUP($B82,[2]NUM5!$H$3:$U$183,7,FALSE),0)</f>
        <v>498</v>
      </c>
      <c r="K82" s="77">
        <f>IFERROR(VLOOKUP($B82,[2]NUM5!$H$3:$U$183,8,FALSE),0)</f>
        <v>529</v>
      </c>
      <c r="L82" s="77">
        <f>IFERROR(VLOOKUP($B82,[2]NUM5!$H$3:$U$183,9,FALSE),0)</f>
        <v>405</v>
      </c>
      <c r="M82" s="77">
        <f>IFERROR(VLOOKUP($B82,[2]NUM5!$H$3:$U$183,10,FALSE),0)</f>
        <v>652</v>
      </c>
      <c r="N82" s="77">
        <f>IFERROR(VLOOKUP($B82,[2]NUM5!$H$3:$U$183,11,FALSE),0)</f>
        <v>524</v>
      </c>
      <c r="O82" s="77">
        <f>IFERROR(VLOOKUP($B82,[2]NUM5!$H$3:$U$183,12,FALSE),0)</f>
        <v>501</v>
      </c>
      <c r="P82" s="77">
        <f>IFERROR(VLOOKUP($B82,[2]NUM5!$H$3:$U$183,13,FALSE),0)</f>
        <v>579</v>
      </c>
      <c r="Q82" s="12">
        <f t="shared" ref="Q82:Q91" si="32">SUM(E82:P82)</f>
        <v>5281</v>
      </c>
    </row>
    <row r="83" spans="1:19" ht="15" thickBot="1" x14ac:dyDescent="0.25">
      <c r="A83" s="75" t="s">
        <v>116</v>
      </c>
      <c r="B83" s="137" t="s">
        <v>107</v>
      </c>
      <c r="C83" s="53"/>
      <c r="D83" s="69"/>
      <c r="E83" s="77">
        <f>IFERROR(VLOOKUP($B83,[2]NUM5!$H$3:$U$183,2,FALSE),0)</f>
        <v>43</v>
      </c>
      <c r="F83" s="77">
        <f>IFERROR(VLOOKUP($B83,[2]NUM5!$H$3:$U$183,3,FALSE),0)</f>
        <v>46</v>
      </c>
      <c r="G83" s="77">
        <f>IFERROR(VLOOKUP($B83,[2]NUM5!$H$3:$U$183,4,FALSE),0)</f>
        <v>82</v>
      </c>
      <c r="H83" s="77">
        <f>IFERROR(VLOOKUP($B83,[2]NUM5!$H$3:$U$183,5,FALSE),0)</f>
        <v>35</v>
      </c>
      <c r="I83" s="77">
        <f>IFERROR(VLOOKUP($B83,[2]NUM5!$H$3:$U$183,6,FALSE),0)</f>
        <v>38</v>
      </c>
      <c r="J83" s="77">
        <f>IFERROR(VLOOKUP($B83,[2]NUM5!$H$3:$U$183,7,FALSE),0)</f>
        <v>49</v>
      </c>
      <c r="K83" s="77">
        <f>IFERROR(VLOOKUP($B83,[2]NUM5!$H$3:$U$183,8,FALSE),0)</f>
        <v>77</v>
      </c>
      <c r="L83" s="77">
        <f>IFERROR(VLOOKUP($B83,[2]NUM5!$H$3:$U$183,9,FALSE),0)</f>
        <v>89</v>
      </c>
      <c r="M83" s="77">
        <f>IFERROR(VLOOKUP($B83,[2]NUM5!$H$3:$U$183,10,FALSE),0)</f>
        <v>64</v>
      </c>
      <c r="N83" s="77">
        <f>IFERROR(VLOOKUP($B83,[2]NUM5!$H$3:$U$183,11,FALSE),0)</f>
        <v>77</v>
      </c>
      <c r="O83" s="77">
        <f>IFERROR(VLOOKUP($B83,[2]NUM5!$H$3:$U$183,12,FALSE),0)</f>
        <v>64</v>
      </c>
      <c r="P83" s="77">
        <f>IFERROR(VLOOKUP($B83,[2]NUM5!$H$3:$U$183,13,FALSE),0)</f>
        <v>32</v>
      </c>
      <c r="Q83" s="12">
        <f t="shared" si="32"/>
        <v>696</v>
      </c>
    </row>
    <row r="84" spans="1:19" ht="15" thickBot="1" x14ac:dyDescent="0.25">
      <c r="A84" s="75" t="s">
        <v>116</v>
      </c>
      <c r="B84" s="137" t="s">
        <v>108</v>
      </c>
      <c r="C84" s="53"/>
      <c r="D84" s="69"/>
      <c r="E84" s="77">
        <f>IFERROR(VLOOKUP($B84,[2]NUM5!$H$3:$U$183,2,FALSE),0)</f>
        <v>20</v>
      </c>
      <c r="F84" s="77">
        <f>IFERROR(VLOOKUP($B84,[2]NUM5!$H$3:$U$183,3,FALSE),0)</f>
        <v>16</v>
      </c>
      <c r="G84" s="77">
        <f>IFERROR(VLOOKUP($B84,[2]NUM5!$H$3:$U$183,4,FALSE),0)</f>
        <v>37</v>
      </c>
      <c r="H84" s="77">
        <f>IFERROR(VLOOKUP($B84,[2]NUM5!$H$3:$U$183,5,FALSE),0)</f>
        <v>47</v>
      </c>
      <c r="I84" s="77">
        <f>IFERROR(VLOOKUP($B84,[2]NUM5!$H$3:$U$183,6,FALSE),0)</f>
        <v>0</v>
      </c>
      <c r="J84" s="77">
        <f>IFERROR(VLOOKUP($B84,[2]NUM5!$H$3:$U$183,7,FALSE),0)</f>
        <v>49</v>
      </c>
      <c r="K84" s="77">
        <f>IFERROR(VLOOKUP($B84,[2]NUM5!$H$3:$U$183,8,FALSE),0)</f>
        <v>61</v>
      </c>
      <c r="L84" s="77">
        <f>IFERROR(VLOOKUP($B84,[2]NUM5!$H$3:$U$183,9,FALSE),0)</f>
        <v>35</v>
      </c>
      <c r="M84" s="77">
        <f>IFERROR(VLOOKUP($B84,[2]NUM5!$H$3:$U$183,10,FALSE),0)</f>
        <v>53</v>
      </c>
      <c r="N84" s="77">
        <f>IFERROR(VLOOKUP($B84,[2]NUM5!$H$3:$U$183,11,FALSE),0)</f>
        <v>55</v>
      </c>
      <c r="O84" s="77">
        <f>IFERROR(VLOOKUP($B84,[2]NUM5!$H$3:$U$183,12,FALSE),0)</f>
        <v>49</v>
      </c>
      <c r="P84" s="77">
        <f>IFERROR(VLOOKUP($B84,[2]NUM5!$H$3:$U$183,13,FALSE),0)</f>
        <v>36</v>
      </c>
      <c r="Q84" s="12">
        <f t="shared" si="32"/>
        <v>458</v>
      </c>
    </row>
    <row r="85" spans="1:19" ht="15" thickBot="1" x14ac:dyDescent="0.25">
      <c r="A85" s="75" t="s">
        <v>116</v>
      </c>
      <c r="B85" s="137" t="s">
        <v>109</v>
      </c>
      <c r="C85" s="53"/>
      <c r="D85" s="69"/>
      <c r="E85" s="77">
        <f>IFERROR(VLOOKUP($B85,[2]NUM5!$H$3:$U$183,2,FALSE),0)</f>
        <v>19</v>
      </c>
      <c r="F85" s="77">
        <f>IFERROR(VLOOKUP($B85,[2]NUM5!$H$3:$U$183,3,FALSE),0)</f>
        <v>51</v>
      </c>
      <c r="G85" s="77">
        <f>IFERROR(VLOOKUP($B85,[2]NUM5!$H$3:$U$183,4,FALSE),0)</f>
        <v>92</v>
      </c>
      <c r="H85" s="77">
        <f>IFERROR(VLOOKUP($B85,[2]NUM5!$H$3:$U$183,5,FALSE),0)</f>
        <v>31</v>
      </c>
      <c r="I85" s="77">
        <f>IFERROR(VLOOKUP($B85,[2]NUM5!$H$3:$U$183,6,FALSE),0)</f>
        <v>87</v>
      </c>
      <c r="J85" s="77">
        <f>IFERROR(VLOOKUP($B85,[2]NUM5!$H$3:$U$183,7,FALSE),0)</f>
        <v>39</v>
      </c>
      <c r="K85" s="77">
        <f>IFERROR(VLOOKUP($B85,[2]NUM5!$H$3:$U$183,8,FALSE),0)</f>
        <v>47</v>
      </c>
      <c r="L85" s="77">
        <f>IFERROR(VLOOKUP($B85,[2]NUM5!$H$3:$U$183,9,FALSE),0)</f>
        <v>75</v>
      </c>
      <c r="M85" s="77">
        <f>IFERROR(VLOOKUP($B85,[2]NUM5!$H$3:$U$183,10,FALSE),0)</f>
        <v>98</v>
      </c>
      <c r="N85" s="77">
        <f>IFERROR(VLOOKUP($B85,[2]NUM5!$H$3:$U$183,11,FALSE),0)</f>
        <v>45</v>
      </c>
      <c r="O85" s="77">
        <f>IFERROR(VLOOKUP($B85,[2]NUM5!$H$3:$U$183,12,FALSE),0)</f>
        <v>87</v>
      </c>
      <c r="P85" s="77">
        <f>IFERROR(VLOOKUP($B85,[2]NUM5!$H$3:$U$183,13,FALSE),0)</f>
        <v>52</v>
      </c>
      <c r="Q85" s="12">
        <f t="shared" si="32"/>
        <v>723</v>
      </c>
    </row>
    <row r="86" spans="1:19" ht="15" thickBot="1" x14ac:dyDescent="0.25">
      <c r="A86" s="75" t="s">
        <v>116</v>
      </c>
      <c r="B86" s="137" t="s">
        <v>110</v>
      </c>
      <c r="C86" s="53"/>
      <c r="D86" s="69"/>
      <c r="E86" s="77">
        <f>IFERROR(VLOOKUP($B86,[2]NUM5!$H$3:$U$183,2,FALSE),0)</f>
        <v>43</v>
      </c>
      <c r="F86" s="77">
        <f>IFERROR(VLOOKUP($B86,[2]NUM5!$H$3:$U$183,3,FALSE),0)</f>
        <v>47</v>
      </c>
      <c r="G86" s="77">
        <f>IFERROR(VLOOKUP($B86,[2]NUM5!$H$3:$U$183,4,FALSE),0)</f>
        <v>85</v>
      </c>
      <c r="H86" s="77">
        <f>IFERROR(VLOOKUP($B86,[2]NUM5!$H$3:$U$183,5,FALSE),0)</f>
        <v>51</v>
      </c>
      <c r="I86" s="77">
        <f>IFERROR(VLOOKUP($B86,[2]NUM5!$H$3:$U$183,6,FALSE),0)</f>
        <v>76</v>
      </c>
      <c r="J86" s="77">
        <f>IFERROR(VLOOKUP($B86,[2]NUM5!$H$3:$U$183,7,FALSE),0)</f>
        <v>116</v>
      </c>
      <c r="K86" s="77">
        <f>IFERROR(VLOOKUP($B86,[2]NUM5!$H$3:$U$183,8,FALSE),0)</f>
        <v>111</v>
      </c>
      <c r="L86" s="77">
        <f>IFERROR(VLOOKUP($B86,[2]NUM5!$H$3:$U$183,9,FALSE),0)</f>
        <v>93</v>
      </c>
      <c r="M86" s="77">
        <f>IFERROR(VLOOKUP($B86,[2]NUM5!$H$3:$U$183,10,FALSE),0)</f>
        <v>114</v>
      </c>
      <c r="N86" s="77">
        <f>IFERROR(VLOOKUP($B86,[2]NUM5!$H$3:$U$183,11,FALSE),0)</f>
        <v>102</v>
      </c>
      <c r="O86" s="77">
        <f>IFERROR(VLOOKUP($B86,[2]NUM5!$H$3:$U$183,12,FALSE),0)</f>
        <v>119</v>
      </c>
      <c r="P86" s="77">
        <f>IFERROR(VLOOKUP($B86,[2]NUM5!$H$3:$U$183,13,FALSE),0)</f>
        <v>111</v>
      </c>
      <c r="Q86" s="12">
        <f t="shared" si="32"/>
        <v>1068</v>
      </c>
    </row>
    <row r="87" spans="1:19" ht="15" thickBot="1" x14ac:dyDescent="0.25">
      <c r="A87" s="75" t="s">
        <v>116</v>
      </c>
      <c r="B87" s="137" t="s">
        <v>111</v>
      </c>
      <c r="C87" s="53"/>
      <c r="D87" s="69"/>
      <c r="E87" s="77">
        <f>IFERROR(VLOOKUP($B87,[2]NUM5!$H$3:$U$183,2,FALSE),0)</f>
        <v>42</v>
      </c>
      <c r="F87" s="77">
        <f>IFERROR(VLOOKUP($B87,[2]NUM5!$H$3:$U$183,3,FALSE),0)</f>
        <v>38</v>
      </c>
      <c r="G87" s="77">
        <f>IFERROR(VLOOKUP($B87,[2]NUM5!$H$3:$U$183,4,FALSE),0)</f>
        <v>20</v>
      </c>
      <c r="H87" s="77">
        <f>IFERROR(VLOOKUP($B87,[2]NUM5!$H$3:$U$183,5,FALSE),0)</f>
        <v>31</v>
      </c>
      <c r="I87" s="77">
        <f>IFERROR(VLOOKUP($B87,[2]NUM5!$H$3:$U$183,6,FALSE),0)</f>
        <v>27</v>
      </c>
      <c r="J87" s="77">
        <f>IFERROR(VLOOKUP($B87,[2]NUM5!$H$3:$U$183,7,FALSE),0)</f>
        <v>76</v>
      </c>
      <c r="K87" s="77">
        <f>IFERROR(VLOOKUP($B87,[2]NUM5!$H$3:$U$183,8,FALSE),0)</f>
        <v>55</v>
      </c>
      <c r="L87" s="77">
        <f>IFERROR(VLOOKUP($B87,[2]NUM5!$H$3:$U$183,9,FALSE),0)</f>
        <v>32</v>
      </c>
      <c r="M87" s="77">
        <f>IFERROR(VLOOKUP($B87,[2]NUM5!$H$3:$U$183,10,FALSE),0)</f>
        <v>104</v>
      </c>
      <c r="N87" s="77">
        <f>IFERROR(VLOOKUP($B87,[2]NUM5!$H$3:$U$183,11,FALSE),0)</f>
        <v>51</v>
      </c>
      <c r="O87" s="77">
        <f>IFERROR(VLOOKUP($B87,[2]NUM5!$H$3:$U$183,12,FALSE),0)</f>
        <v>76</v>
      </c>
      <c r="P87" s="77">
        <f>IFERROR(VLOOKUP($B87,[2]NUM5!$H$3:$U$183,13,FALSE),0)</f>
        <v>46</v>
      </c>
      <c r="Q87" s="12">
        <f t="shared" si="32"/>
        <v>598</v>
      </c>
    </row>
    <row r="88" spans="1:19" ht="15" thickBot="1" x14ac:dyDescent="0.25">
      <c r="A88" s="75" t="s">
        <v>116</v>
      </c>
      <c r="B88" s="137" t="s">
        <v>112</v>
      </c>
      <c r="C88" s="53"/>
      <c r="D88" s="69"/>
      <c r="E88" s="77">
        <f>IFERROR(VLOOKUP($B88,[2]NUM5!$H$3:$U$183,2,FALSE),0)</f>
        <v>18</v>
      </c>
      <c r="F88" s="77">
        <f>IFERROR(VLOOKUP($B88,[2]NUM5!$H$3:$U$183,3,FALSE),0)</f>
        <v>21</v>
      </c>
      <c r="G88" s="77">
        <f>IFERROR(VLOOKUP($B88,[2]NUM5!$H$3:$U$183,4,FALSE),0)</f>
        <v>43</v>
      </c>
      <c r="H88" s="77">
        <f>IFERROR(VLOOKUP($B88,[2]NUM5!$H$3:$U$183,5,FALSE),0)</f>
        <v>33</v>
      </c>
      <c r="I88" s="77">
        <f>IFERROR(VLOOKUP($B88,[2]NUM5!$H$3:$U$183,6,FALSE),0)</f>
        <v>37</v>
      </c>
      <c r="J88" s="77">
        <f>IFERROR(VLOOKUP($B88,[2]NUM5!$H$3:$U$183,7,FALSE),0)</f>
        <v>43</v>
      </c>
      <c r="K88" s="77">
        <f>IFERROR(VLOOKUP($B88,[2]NUM5!$H$3:$U$183,8,FALSE),0)</f>
        <v>71</v>
      </c>
      <c r="L88" s="77">
        <f>IFERROR(VLOOKUP($B88,[2]NUM5!$H$3:$U$183,9,FALSE),0)</f>
        <v>66</v>
      </c>
      <c r="M88" s="77">
        <f>IFERROR(VLOOKUP($B88,[2]NUM5!$H$3:$U$183,10,FALSE),0)</f>
        <v>88</v>
      </c>
      <c r="N88" s="77">
        <f>IFERROR(VLOOKUP($B88,[2]NUM5!$H$3:$U$183,11,FALSE),0)</f>
        <v>21</v>
      </c>
      <c r="O88" s="77">
        <f>IFERROR(VLOOKUP($B88,[2]NUM5!$H$3:$U$183,12,FALSE),0)</f>
        <v>49</v>
      </c>
      <c r="P88" s="77">
        <f>IFERROR(VLOOKUP($B88,[2]NUM5!$H$3:$U$183,13,FALSE),0)</f>
        <v>88</v>
      </c>
      <c r="Q88" s="12">
        <f t="shared" si="32"/>
        <v>578</v>
      </c>
    </row>
    <row r="89" spans="1:19" ht="15" thickBot="1" x14ac:dyDescent="0.25">
      <c r="A89" s="75" t="s">
        <v>116</v>
      </c>
      <c r="B89" s="137" t="s">
        <v>113</v>
      </c>
      <c r="C89" s="53"/>
      <c r="D89" s="69"/>
      <c r="E89" s="77">
        <f>IFERROR(VLOOKUP($B89,[2]NUM5!$H$3:$U$183,2,FALSE),0)</f>
        <v>38</v>
      </c>
      <c r="F89" s="77">
        <f>IFERROR(VLOOKUP($B89,[2]NUM5!$H$3:$U$183,3,FALSE),0)</f>
        <v>62</v>
      </c>
      <c r="G89" s="77">
        <f>IFERROR(VLOOKUP($B89,[2]NUM5!$H$3:$U$183,4,FALSE),0)</f>
        <v>87</v>
      </c>
      <c r="H89" s="77">
        <f>IFERROR(VLOOKUP($B89,[2]NUM5!$H$3:$U$183,5,FALSE),0)</f>
        <v>50</v>
      </c>
      <c r="I89" s="77">
        <f>IFERROR(VLOOKUP($B89,[2]NUM5!$H$3:$U$183,6,FALSE),0)</f>
        <v>71</v>
      </c>
      <c r="J89" s="77">
        <f>IFERROR(VLOOKUP($B89,[2]NUM5!$H$3:$U$183,7,FALSE),0)</f>
        <v>151</v>
      </c>
      <c r="K89" s="77">
        <f>IFERROR(VLOOKUP($B89,[2]NUM5!$H$3:$U$183,8,FALSE),0)</f>
        <v>56</v>
      </c>
      <c r="L89" s="77">
        <f>IFERROR(VLOOKUP($B89,[2]NUM5!$H$3:$U$183,9,FALSE),0)</f>
        <v>81</v>
      </c>
      <c r="M89" s="77">
        <f>IFERROR(VLOOKUP($B89,[2]NUM5!$H$3:$U$183,10,FALSE),0)</f>
        <v>52</v>
      </c>
      <c r="N89" s="77">
        <f>IFERROR(VLOOKUP($B89,[2]NUM5!$H$3:$U$183,11,FALSE),0)</f>
        <v>75</v>
      </c>
      <c r="O89" s="77">
        <f>IFERROR(VLOOKUP($B89,[2]NUM5!$H$3:$U$183,12,FALSE),0)</f>
        <v>113</v>
      </c>
      <c r="P89" s="77">
        <f>IFERROR(VLOOKUP($B89,[2]NUM5!$H$3:$U$183,13,FALSE),0)</f>
        <v>0</v>
      </c>
      <c r="Q89" s="12">
        <f t="shared" si="32"/>
        <v>836</v>
      </c>
    </row>
    <row r="90" spans="1:19" ht="15" thickBot="1" x14ac:dyDescent="0.25">
      <c r="A90" s="75" t="s">
        <v>116</v>
      </c>
      <c r="B90" s="137" t="s">
        <v>114</v>
      </c>
      <c r="C90" s="53"/>
      <c r="D90" s="69"/>
      <c r="E90" s="77">
        <f>IFERROR(VLOOKUP($B90,[2]NUM5!$H$3:$U$183,2,FALSE),0)</f>
        <v>29</v>
      </c>
      <c r="F90" s="77">
        <f>IFERROR(VLOOKUP($B90,[2]NUM5!$H$3:$U$183,3,FALSE),0)</f>
        <v>82</v>
      </c>
      <c r="G90" s="77">
        <f>IFERROR(VLOOKUP($B90,[2]NUM5!$H$3:$U$183,4,FALSE),0)</f>
        <v>49</v>
      </c>
      <c r="H90" s="77">
        <f>IFERROR(VLOOKUP($B90,[2]NUM5!$H$3:$U$183,5,FALSE),0)</f>
        <v>52</v>
      </c>
      <c r="I90" s="77">
        <f>IFERROR(VLOOKUP($B90,[2]NUM5!$H$3:$U$183,6,FALSE),0)</f>
        <v>39</v>
      </c>
      <c r="J90" s="77">
        <f>IFERROR(VLOOKUP($B90,[2]NUM5!$H$3:$U$183,7,FALSE),0)</f>
        <v>108</v>
      </c>
      <c r="K90" s="77">
        <f>IFERROR(VLOOKUP($B90,[2]NUM5!$H$3:$U$183,8,FALSE),0)</f>
        <v>97</v>
      </c>
      <c r="L90" s="77">
        <f>IFERROR(VLOOKUP($B90,[2]NUM5!$H$3:$U$183,9,FALSE),0)</f>
        <v>52</v>
      </c>
      <c r="M90" s="77">
        <f>IFERROR(VLOOKUP($B90,[2]NUM5!$H$3:$U$183,10,FALSE),0)</f>
        <v>113</v>
      </c>
      <c r="N90" s="77">
        <f>IFERROR(VLOOKUP($B90,[2]NUM5!$H$3:$U$183,11,FALSE),0)</f>
        <v>86</v>
      </c>
      <c r="O90" s="77">
        <f>IFERROR(VLOOKUP($B90,[2]NUM5!$H$3:$U$183,12,FALSE),0)</f>
        <v>68</v>
      </c>
      <c r="P90" s="77">
        <f>IFERROR(VLOOKUP($B90,[2]NUM5!$H$3:$U$183,13,FALSE),0)</f>
        <v>79</v>
      </c>
      <c r="Q90" s="12">
        <f t="shared" si="32"/>
        <v>854</v>
      </c>
    </row>
    <row r="91" spans="1:19" ht="15" thickBot="1" x14ac:dyDescent="0.25">
      <c r="A91" s="75" t="s">
        <v>116</v>
      </c>
      <c r="B91" s="137" t="s">
        <v>115</v>
      </c>
      <c r="C91" s="53"/>
      <c r="D91" s="69"/>
      <c r="E91" s="77">
        <f>IFERROR(VLOOKUP($B91,[2]NUM5!$H$3:$U$183,2,FALSE),0)</f>
        <v>50</v>
      </c>
      <c r="F91" s="77">
        <f>IFERROR(VLOOKUP($B91,[2]NUM5!$H$3:$U$183,3,FALSE),0)</f>
        <v>45</v>
      </c>
      <c r="G91" s="77">
        <f>IFERROR(VLOOKUP($B91,[2]NUM5!$H$3:$U$183,4,FALSE),0)</f>
        <v>85</v>
      </c>
      <c r="H91" s="77">
        <f>IFERROR(VLOOKUP($B91,[2]NUM5!$H$3:$U$183,5,FALSE),0)</f>
        <v>45</v>
      </c>
      <c r="I91" s="77">
        <f>IFERROR(VLOOKUP($B91,[2]NUM5!$H$3:$U$183,6,FALSE),0)</f>
        <v>64</v>
      </c>
      <c r="J91" s="77">
        <f>IFERROR(VLOOKUP($B91,[2]NUM5!$H$3:$U$183,7,FALSE),0)</f>
        <v>100</v>
      </c>
      <c r="K91" s="77">
        <f>IFERROR(VLOOKUP($B91,[2]NUM5!$H$3:$U$183,8,FALSE),0)</f>
        <v>41</v>
      </c>
      <c r="L91" s="77">
        <f>IFERROR(VLOOKUP($B91,[2]NUM5!$H$3:$U$183,9,FALSE),0)</f>
        <v>95</v>
      </c>
      <c r="M91" s="77">
        <f>IFERROR(VLOOKUP($B91,[2]NUM5!$H$3:$U$183,10,FALSE),0)</f>
        <v>110</v>
      </c>
      <c r="N91" s="77">
        <f>IFERROR(VLOOKUP($B91,[2]NUM5!$H$3:$U$183,11,FALSE),0)</f>
        <v>64</v>
      </c>
      <c r="O91" s="77">
        <f>IFERROR(VLOOKUP($B91,[2]NUM5!$H$3:$U$183,12,FALSE),0)</f>
        <v>113</v>
      </c>
      <c r="P91" s="77">
        <f>IFERROR(VLOOKUP($B91,[2]NUM5!$H$3:$U$183,13,FALSE),0)</f>
        <v>134</v>
      </c>
      <c r="Q91" s="12">
        <f t="shared" si="32"/>
        <v>946</v>
      </c>
    </row>
    <row r="92" spans="1:19" s="54" customFormat="1" ht="15" thickBot="1" x14ac:dyDescent="0.25">
      <c r="A92" s="307" t="s">
        <v>179</v>
      </c>
      <c r="B92" s="308"/>
      <c r="C92" s="222">
        <f>+D92/Metas!I16</f>
        <v>0.96058091286307057</v>
      </c>
      <c r="D92" s="15">
        <f>+Q92/R92</f>
        <v>0.96058091286307057</v>
      </c>
      <c r="E92" s="9">
        <f>SUM(E82:E91)</f>
        <v>523</v>
      </c>
      <c r="F92" s="9">
        <f t="shared" ref="F92:H92" si="33">SUM(F82:F91)</f>
        <v>770</v>
      </c>
      <c r="G92" s="9">
        <f t="shared" si="33"/>
        <v>1007</v>
      </c>
      <c r="H92" s="9">
        <f t="shared" si="33"/>
        <v>664</v>
      </c>
      <c r="I92" s="9">
        <f t="shared" ref="I92:J92" si="34">SUM(I82:I91)</f>
        <v>733</v>
      </c>
      <c r="J92" s="9">
        <f t="shared" si="34"/>
        <v>1229</v>
      </c>
      <c r="K92" s="9">
        <f t="shared" ref="K92:L92" si="35">SUM(K82:K91)</f>
        <v>1145</v>
      </c>
      <c r="L92" s="9">
        <f t="shared" si="35"/>
        <v>1023</v>
      </c>
      <c r="M92" s="9">
        <f t="shared" ref="M92:N92" si="36">SUM(M82:M91)</f>
        <v>1448</v>
      </c>
      <c r="N92" s="9">
        <f t="shared" si="36"/>
        <v>1100</v>
      </c>
      <c r="O92" s="9">
        <f t="shared" ref="O92:P92" si="37">SUM(O82:O91)</f>
        <v>1239</v>
      </c>
      <c r="P92" s="9">
        <f t="shared" si="37"/>
        <v>1157</v>
      </c>
      <c r="Q92" s="9">
        <f>SUM(Q82:Q91)</f>
        <v>12038</v>
      </c>
      <c r="R92" s="314">
        <v>12532</v>
      </c>
      <c r="S92" s="315"/>
    </row>
    <row r="93" spans="1:19" ht="15" thickBot="1" x14ac:dyDescent="0.25">
      <c r="A93" s="75" t="s">
        <v>133</v>
      </c>
      <c r="B93" s="137" t="s">
        <v>117</v>
      </c>
      <c r="C93" s="53"/>
      <c r="D93" s="69"/>
      <c r="E93" s="77">
        <f>IFERROR(VLOOKUP($B93,[2]NUM5!$H$3:$U$183,2,FALSE),0)</f>
        <v>726</v>
      </c>
      <c r="F93" s="77">
        <f>IFERROR(VLOOKUP($B93,[2]NUM5!$H$3:$U$183,3,FALSE),0)</f>
        <v>710</v>
      </c>
      <c r="G93" s="77">
        <f>IFERROR(VLOOKUP($B93,[2]NUM5!$H$3:$U$183,4,FALSE),0)</f>
        <v>616</v>
      </c>
      <c r="H93" s="77">
        <f>IFERROR(VLOOKUP($B93,[2]NUM5!$H$3:$U$183,5,FALSE),0)</f>
        <v>769</v>
      </c>
      <c r="I93" s="77">
        <f>IFERROR(VLOOKUP($B93,[2]NUM5!$H$3:$U$183,6,FALSE),0)</f>
        <v>819</v>
      </c>
      <c r="J93" s="77">
        <f>IFERROR(VLOOKUP($B93,[2]NUM5!$H$3:$U$183,7,FALSE),0)</f>
        <v>880</v>
      </c>
      <c r="K93" s="77">
        <f>IFERROR(VLOOKUP($B93,[2]NUM5!$H$3:$U$183,8,FALSE),0)</f>
        <v>646</v>
      </c>
      <c r="L93" s="77">
        <f>IFERROR(VLOOKUP($B93,[2]NUM5!$H$3:$U$183,9,FALSE),0)</f>
        <v>815</v>
      </c>
      <c r="M93" s="77">
        <f>IFERROR(VLOOKUP($B93,[2]NUM5!$H$3:$U$183,10,FALSE),0)</f>
        <v>453</v>
      </c>
      <c r="N93" s="77">
        <f>IFERROR(VLOOKUP($B93,[2]NUM5!$H$3:$U$183,11,FALSE),0)</f>
        <v>636</v>
      </c>
      <c r="O93" s="77">
        <f>IFERROR(VLOOKUP($B93,[2]NUM5!$H$3:$U$183,12,FALSE),0)</f>
        <v>428</v>
      </c>
      <c r="P93" s="77">
        <f>IFERROR(VLOOKUP($B93,[2]NUM5!$H$3:$U$183,13,FALSE),0)</f>
        <v>583</v>
      </c>
      <c r="Q93" s="12">
        <f t="shared" ref="Q93:Q110" si="38">SUM(E93:P93)</f>
        <v>8081</v>
      </c>
    </row>
    <row r="94" spans="1:19" ht="15" thickBot="1" x14ac:dyDescent="0.25">
      <c r="A94" s="75" t="s">
        <v>133</v>
      </c>
      <c r="B94" s="137" t="s">
        <v>118</v>
      </c>
      <c r="C94" s="53"/>
      <c r="D94" s="69"/>
      <c r="E94" s="77">
        <f>IFERROR(VLOOKUP($B94,[2]NUM5!$H$3:$U$183,2,FALSE),0)</f>
        <v>1326</v>
      </c>
      <c r="F94" s="77">
        <f>IFERROR(VLOOKUP($B94,[2]NUM5!$H$3:$U$183,3,FALSE),0)</f>
        <v>1036</v>
      </c>
      <c r="G94" s="77">
        <f>IFERROR(VLOOKUP($B94,[2]NUM5!$H$3:$U$183,4,FALSE),0)</f>
        <v>1750</v>
      </c>
      <c r="H94" s="77">
        <f>IFERROR(VLOOKUP($B94,[2]NUM5!$H$3:$U$183,5,FALSE),0)</f>
        <v>1874</v>
      </c>
      <c r="I94" s="77">
        <f>IFERROR(VLOOKUP($B94,[2]NUM5!$H$3:$U$183,6,FALSE),0)</f>
        <v>1699</v>
      </c>
      <c r="J94" s="77">
        <f>IFERROR(VLOOKUP($B94,[2]NUM5!$H$3:$U$183,7,FALSE),0)</f>
        <v>1705</v>
      </c>
      <c r="K94" s="77">
        <f>IFERROR(VLOOKUP($B94,[2]NUM5!$H$3:$U$183,8,FALSE),0)</f>
        <v>1596</v>
      </c>
      <c r="L94" s="77">
        <f>IFERROR(VLOOKUP($B94,[2]NUM5!$H$3:$U$183,9,FALSE),0)</f>
        <v>2307</v>
      </c>
      <c r="M94" s="77">
        <f>IFERROR(VLOOKUP($B94,[2]NUM5!$H$3:$U$183,10,FALSE),0)</f>
        <v>1437</v>
      </c>
      <c r="N94" s="77">
        <f>IFERROR(VLOOKUP($B94,[2]NUM5!$H$3:$U$183,11,FALSE),0)</f>
        <v>1860</v>
      </c>
      <c r="O94" s="77">
        <f>IFERROR(VLOOKUP($B94,[2]NUM5!$H$3:$U$183,12,FALSE),0)</f>
        <v>1233</v>
      </c>
      <c r="P94" s="77">
        <f>IFERROR(VLOOKUP($B94,[2]NUM5!$H$3:$U$183,13,FALSE),0)</f>
        <v>1569</v>
      </c>
      <c r="Q94" s="12">
        <f t="shared" si="38"/>
        <v>19392</v>
      </c>
    </row>
    <row r="95" spans="1:19" ht="15" thickBot="1" x14ac:dyDescent="0.25">
      <c r="A95" s="75" t="s">
        <v>133</v>
      </c>
      <c r="B95" s="137" t="s">
        <v>119</v>
      </c>
      <c r="C95" s="53"/>
      <c r="D95" s="69"/>
      <c r="E95" s="77">
        <f>IFERROR(VLOOKUP($B95,[2]NUM5!$H$3:$U$183,2,FALSE),0)</f>
        <v>2375</v>
      </c>
      <c r="F95" s="77">
        <f>IFERROR(VLOOKUP($B95,[2]NUM5!$H$3:$U$183,3,FALSE),0)</f>
        <v>2450</v>
      </c>
      <c r="G95" s="77">
        <f>IFERROR(VLOOKUP($B95,[2]NUM5!$H$3:$U$183,4,FALSE),0)</f>
        <v>3098</v>
      </c>
      <c r="H95" s="77">
        <f>IFERROR(VLOOKUP($B95,[2]NUM5!$H$3:$U$183,5,FALSE),0)</f>
        <v>2632</v>
      </c>
      <c r="I95" s="77">
        <f>IFERROR(VLOOKUP($B95,[2]NUM5!$H$3:$U$183,6,FALSE),0)</f>
        <v>2586</v>
      </c>
      <c r="J95" s="77">
        <f>IFERROR(VLOOKUP($B95,[2]NUM5!$H$3:$U$183,7,FALSE),0)</f>
        <v>2912</v>
      </c>
      <c r="K95" s="77">
        <f>IFERROR(VLOOKUP($B95,[2]NUM5!$H$3:$U$183,8,FALSE),0)</f>
        <v>2510</v>
      </c>
      <c r="L95" s="77">
        <f>IFERROR(VLOOKUP($B95,[2]NUM5!$H$3:$U$183,9,FALSE),0)</f>
        <v>2527</v>
      </c>
      <c r="M95" s="77">
        <f>IFERROR(VLOOKUP($B95,[2]NUM5!$H$3:$U$183,10,FALSE),0)</f>
        <v>2276</v>
      </c>
      <c r="N95" s="77">
        <f>IFERROR(VLOOKUP($B95,[2]NUM5!$H$3:$U$183,11,FALSE),0)</f>
        <v>3082</v>
      </c>
      <c r="O95" s="77">
        <f>IFERROR(VLOOKUP($B95,[2]NUM5!$H$3:$U$183,12,FALSE),0)</f>
        <v>2564</v>
      </c>
      <c r="P95" s="77">
        <f>IFERROR(VLOOKUP($B95,[2]NUM5!$H$3:$U$183,13,FALSE),0)</f>
        <v>2781</v>
      </c>
      <c r="Q95" s="12">
        <f t="shared" si="38"/>
        <v>31793</v>
      </c>
    </row>
    <row r="96" spans="1:19" ht="15" thickBot="1" x14ac:dyDescent="0.25">
      <c r="A96" s="75" t="s">
        <v>133</v>
      </c>
      <c r="B96" s="137" t="s">
        <v>120</v>
      </c>
      <c r="C96" s="53"/>
      <c r="D96" s="69"/>
      <c r="E96" s="77">
        <f>IFERROR(VLOOKUP($B96,[2]NUM5!$H$3:$U$183,2,FALSE),0)</f>
        <v>298</v>
      </c>
      <c r="F96" s="77">
        <f>IFERROR(VLOOKUP($B96,[2]NUM5!$H$3:$U$183,3,FALSE),0)</f>
        <v>132</v>
      </c>
      <c r="G96" s="77">
        <f>IFERROR(VLOOKUP($B96,[2]NUM5!$H$3:$U$183,4,FALSE),0)</f>
        <v>496</v>
      </c>
      <c r="H96" s="77">
        <f>IFERROR(VLOOKUP($B96,[2]NUM5!$H$3:$U$183,5,FALSE),0)</f>
        <v>716</v>
      </c>
      <c r="I96" s="77">
        <f>IFERROR(VLOOKUP($B96,[2]NUM5!$H$3:$U$183,6,FALSE),0)</f>
        <v>699</v>
      </c>
      <c r="J96" s="77">
        <f>IFERROR(VLOOKUP($B96,[2]NUM5!$H$3:$U$183,7,FALSE),0)</f>
        <v>762</v>
      </c>
      <c r="K96" s="77">
        <f>IFERROR(VLOOKUP($B96,[2]NUM5!$H$3:$U$183,8,FALSE),0)</f>
        <v>548</v>
      </c>
      <c r="L96" s="77">
        <f>IFERROR(VLOOKUP($B96,[2]NUM5!$H$3:$U$183,9,FALSE),0)</f>
        <v>610</v>
      </c>
      <c r="M96" s="77">
        <f>IFERROR(VLOOKUP($B96,[2]NUM5!$H$3:$U$183,10,FALSE),0)</f>
        <v>448</v>
      </c>
      <c r="N96" s="77">
        <f>IFERROR(VLOOKUP($B96,[2]NUM5!$H$3:$U$183,11,FALSE),0)</f>
        <v>740</v>
      </c>
      <c r="O96" s="77">
        <f>IFERROR(VLOOKUP($B96,[2]NUM5!$H$3:$U$183,12,FALSE),0)</f>
        <v>448</v>
      </c>
      <c r="P96" s="77">
        <f>IFERROR(VLOOKUP($B96,[2]NUM5!$H$3:$U$183,13,FALSE),0)</f>
        <v>671</v>
      </c>
      <c r="Q96" s="12">
        <f t="shared" si="38"/>
        <v>6568</v>
      </c>
    </row>
    <row r="97" spans="1:21" ht="15" thickBot="1" x14ac:dyDescent="0.25">
      <c r="A97" s="75" t="s">
        <v>133</v>
      </c>
      <c r="B97" s="137" t="s">
        <v>121</v>
      </c>
      <c r="C97" s="53"/>
      <c r="D97" s="69"/>
      <c r="E97" s="77">
        <f>IFERROR(VLOOKUP($B97,[2]NUM5!$H$3:$U$183,2,FALSE),0)</f>
        <v>28</v>
      </c>
      <c r="F97" s="77">
        <f>IFERROR(VLOOKUP($B97,[2]NUM5!$H$3:$U$183,3,FALSE),0)</f>
        <v>82</v>
      </c>
      <c r="G97" s="77">
        <f>IFERROR(VLOOKUP($B97,[2]NUM5!$H$3:$U$183,4,FALSE),0)</f>
        <v>113</v>
      </c>
      <c r="H97" s="77">
        <f>IFERROR(VLOOKUP($B97,[2]NUM5!$H$3:$U$183,5,FALSE),0)</f>
        <v>75</v>
      </c>
      <c r="I97" s="77">
        <f>IFERROR(VLOOKUP($B97,[2]NUM5!$H$3:$U$183,6,FALSE),0)</f>
        <v>75</v>
      </c>
      <c r="J97" s="77">
        <f>IFERROR(VLOOKUP($B97,[2]NUM5!$H$3:$U$183,7,FALSE),0)</f>
        <v>57</v>
      </c>
      <c r="K97" s="77">
        <f>IFERROR(VLOOKUP($B97,[2]NUM5!$H$3:$U$183,8,FALSE),0)</f>
        <v>45</v>
      </c>
      <c r="L97" s="77">
        <f>IFERROR(VLOOKUP($B97,[2]NUM5!$H$3:$U$183,9,FALSE),0)</f>
        <v>101</v>
      </c>
      <c r="M97" s="77">
        <f>IFERROR(VLOOKUP($B97,[2]NUM5!$H$3:$U$183,10,FALSE),0)</f>
        <v>110</v>
      </c>
      <c r="N97" s="77">
        <f>IFERROR(VLOOKUP($B97,[2]NUM5!$H$3:$U$183,11,FALSE),0)</f>
        <v>58</v>
      </c>
      <c r="O97" s="77">
        <f>IFERROR(VLOOKUP($B97,[2]NUM5!$H$3:$U$183,12,FALSE),0)</f>
        <v>28</v>
      </c>
      <c r="P97" s="77">
        <f>IFERROR(VLOOKUP($B97,[2]NUM5!$H$3:$U$183,13,FALSE),0)</f>
        <v>126</v>
      </c>
      <c r="Q97" s="12">
        <f t="shared" si="38"/>
        <v>898</v>
      </c>
    </row>
    <row r="98" spans="1:21" ht="15" thickBot="1" x14ac:dyDescent="0.25">
      <c r="A98" s="75" t="s">
        <v>133</v>
      </c>
      <c r="B98" s="137" t="s">
        <v>122</v>
      </c>
      <c r="C98" s="53"/>
      <c r="D98" s="69"/>
      <c r="E98" s="77">
        <f>IFERROR(VLOOKUP($B98,[2]NUM5!$H$3:$U$183,2,FALSE),0)</f>
        <v>41</v>
      </c>
      <c r="F98" s="77">
        <f>IFERROR(VLOOKUP($B98,[2]NUM5!$H$3:$U$183,3,FALSE),0)</f>
        <v>213</v>
      </c>
      <c r="G98" s="77">
        <f>IFERROR(VLOOKUP($B98,[2]NUM5!$H$3:$U$183,4,FALSE),0)</f>
        <v>354</v>
      </c>
      <c r="H98" s="77">
        <f>IFERROR(VLOOKUP($B98,[2]NUM5!$H$3:$U$183,5,FALSE),0)</f>
        <v>263</v>
      </c>
      <c r="I98" s="77">
        <f>IFERROR(VLOOKUP($B98,[2]NUM5!$H$3:$U$183,6,FALSE),0)</f>
        <v>169</v>
      </c>
      <c r="J98" s="77">
        <f>IFERROR(VLOOKUP($B98,[2]NUM5!$H$3:$U$183,7,FALSE),0)</f>
        <v>213</v>
      </c>
      <c r="K98" s="77">
        <f>IFERROR(VLOOKUP($B98,[2]NUM5!$H$3:$U$183,8,FALSE),0)</f>
        <v>190</v>
      </c>
      <c r="L98" s="77">
        <f>IFERROR(VLOOKUP($B98,[2]NUM5!$H$3:$U$183,9,FALSE),0)</f>
        <v>282</v>
      </c>
      <c r="M98" s="77">
        <f>IFERROR(VLOOKUP($B98,[2]NUM5!$H$3:$U$183,10,FALSE),0)</f>
        <v>104</v>
      </c>
      <c r="N98" s="77">
        <f>IFERROR(VLOOKUP($B98,[2]NUM5!$H$3:$U$183,11,FALSE),0)</f>
        <v>188</v>
      </c>
      <c r="O98" s="77">
        <f>IFERROR(VLOOKUP($B98,[2]NUM5!$H$3:$U$183,12,FALSE),0)</f>
        <v>175</v>
      </c>
      <c r="P98" s="77">
        <f>IFERROR(VLOOKUP($B98,[2]NUM5!$H$3:$U$183,13,FALSE),0)</f>
        <v>170</v>
      </c>
      <c r="Q98" s="12">
        <f t="shared" si="38"/>
        <v>2362</v>
      </c>
    </row>
    <row r="99" spans="1:21" ht="15" thickBot="1" x14ac:dyDescent="0.25">
      <c r="A99" s="75" t="s">
        <v>133</v>
      </c>
      <c r="B99" s="137" t="s">
        <v>123</v>
      </c>
      <c r="C99" s="53"/>
      <c r="D99" s="69"/>
      <c r="E99" s="77">
        <f>IFERROR(VLOOKUP($B99,[2]NUM5!$H$3:$U$183,2,FALSE),0)</f>
        <v>96</v>
      </c>
      <c r="F99" s="77">
        <f>IFERROR(VLOOKUP($B99,[2]NUM5!$H$3:$U$183,3,FALSE),0)</f>
        <v>146</v>
      </c>
      <c r="G99" s="77">
        <f>IFERROR(VLOOKUP($B99,[2]NUM5!$H$3:$U$183,4,FALSE),0)</f>
        <v>167</v>
      </c>
      <c r="H99" s="77">
        <f>IFERROR(VLOOKUP($B99,[2]NUM5!$H$3:$U$183,5,FALSE),0)</f>
        <v>150</v>
      </c>
      <c r="I99" s="77">
        <f>IFERROR(VLOOKUP($B99,[2]NUM5!$H$3:$U$183,6,FALSE),0)</f>
        <v>168</v>
      </c>
      <c r="J99" s="77">
        <f>IFERROR(VLOOKUP($B99,[2]NUM5!$H$3:$U$183,7,FALSE),0)</f>
        <v>132</v>
      </c>
      <c r="K99" s="77">
        <f>IFERROR(VLOOKUP($B99,[2]NUM5!$H$3:$U$183,8,FALSE),0)</f>
        <v>111</v>
      </c>
      <c r="L99" s="77">
        <f>IFERROR(VLOOKUP($B99,[2]NUM5!$H$3:$U$183,9,FALSE),0)</f>
        <v>128</v>
      </c>
      <c r="M99" s="77">
        <f>IFERROR(VLOOKUP($B99,[2]NUM5!$H$3:$U$183,10,FALSE),0)</f>
        <v>105</v>
      </c>
      <c r="N99" s="77">
        <f>IFERROR(VLOOKUP($B99,[2]NUM5!$H$3:$U$183,11,FALSE),0)</f>
        <v>145</v>
      </c>
      <c r="O99" s="77">
        <f>IFERROR(VLOOKUP($B99,[2]NUM5!$H$3:$U$183,12,FALSE),0)</f>
        <v>102</v>
      </c>
      <c r="P99" s="77">
        <f>IFERROR(VLOOKUP($B99,[2]NUM5!$H$3:$U$183,13,FALSE),0)</f>
        <v>88</v>
      </c>
      <c r="Q99" s="12">
        <f t="shared" si="38"/>
        <v>1538</v>
      </c>
    </row>
    <row r="100" spans="1:21" ht="15" thickBot="1" x14ac:dyDescent="0.25">
      <c r="A100" s="75" t="s">
        <v>133</v>
      </c>
      <c r="B100" s="137" t="s">
        <v>124</v>
      </c>
      <c r="C100" s="53"/>
      <c r="D100" s="69"/>
      <c r="E100" s="77">
        <f>IFERROR(VLOOKUP($B100,[2]NUM5!$H$3:$U$183,2,FALSE),0)</f>
        <v>0</v>
      </c>
      <c r="F100" s="77">
        <f>IFERROR(VLOOKUP($B100,[2]NUM5!$H$3:$U$183,3,FALSE),0)</f>
        <v>26</v>
      </c>
      <c r="G100" s="77">
        <f>IFERROR(VLOOKUP($B100,[2]NUM5!$H$3:$U$183,4,FALSE),0)</f>
        <v>31</v>
      </c>
      <c r="H100" s="77">
        <f>IFERROR(VLOOKUP($B100,[2]NUM5!$H$3:$U$183,5,FALSE),0)</f>
        <v>13</v>
      </c>
      <c r="I100" s="77">
        <f>IFERROR(VLOOKUP($B100,[2]NUM5!$H$3:$U$183,6,FALSE),0)</f>
        <v>40</v>
      </c>
      <c r="J100" s="77">
        <f>IFERROR(VLOOKUP($B100,[2]NUM5!$H$3:$U$183,7,FALSE),0)</f>
        <v>35</v>
      </c>
      <c r="K100" s="77">
        <f>IFERROR(VLOOKUP($B100,[2]NUM5!$H$3:$U$183,8,FALSE),0)</f>
        <v>47</v>
      </c>
      <c r="L100" s="77">
        <f>IFERROR(VLOOKUP($B100,[2]NUM5!$H$3:$U$183,9,FALSE),0)</f>
        <v>32</v>
      </c>
      <c r="M100" s="77">
        <f>IFERROR(VLOOKUP($B100,[2]NUM5!$H$3:$U$183,10,FALSE),0)</f>
        <v>24</v>
      </c>
      <c r="N100" s="77">
        <f>IFERROR(VLOOKUP($B100,[2]NUM5!$H$3:$U$183,11,FALSE),0)</f>
        <v>49</v>
      </c>
      <c r="O100" s="77">
        <f>IFERROR(VLOOKUP($B100,[2]NUM5!$H$3:$U$183,12,FALSE),0)</f>
        <v>31</v>
      </c>
      <c r="P100" s="77">
        <f>IFERROR(VLOOKUP($B100,[2]NUM5!$H$3:$U$183,13,FALSE),0)</f>
        <v>45</v>
      </c>
      <c r="Q100" s="12">
        <f t="shared" si="38"/>
        <v>373</v>
      </c>
    </row>
    <row r="101" spans="1:21" ht="15" thickBot="1" x14ac:dyDescent="0.25">
      <c r="A101" s="75" t="s">
        <v>133</v>
      </c>
      <c r="B101" s="137" t="s">
        <v>125</v>
      </c>
      <c r="C101" s="53"/>
      <c r="D101" s="69"/>
      <c r="E101" s="77">
        <f>IFERROR(VLOOKUP($B101,[2]NUM5!$H$3:$U$183,2,FALSE),0)</f>
        <v>35</v>
      </c>
      <c r="F101" s="77">
        <f>IFERROR(VLOOKUP($B101,[2]NUM5!$H$3:$U$183,3,FALSE),0)</f>
        <v>74</v>
      </c>
      <c r="G101" s="77">
        <f>IFERROR(VLOOKUP($B101,[2]NUM5!$H$3:$U$183,4,FALSE),0)</f>
        <v>148</v>
      </c>
      <c r="H101" s="77">
        <f>IFERROR(VLOOKUP($B101,[2]NUM5!$H$3:$U$183,5,FALSE),0)</f>
        <v>157</v>
      </c>
      <c r="I101" s="77">
        <f>IFERROR(VLOOKUP($B101,[2]NUM5!$H$3:$U$183,6,FALSE),0)</f>
        <v>215</v>
      </c>
      <c r="J101" s="77">
        <f>IFERROR(VLOOKUP($B101,[2]NUM5!$H$3:$U$183,7,FALSE),0)</f>
        <v>274</v>
      </c>
      <c r="K101" s="77">
        <f>IFERROR(VLOOKUP($B101,[2]NUM5!$H$3:$U$183,8,FALSE),0)</f>
        <v>193</v>
      </c>
      <c r="L101" s="77">
        <f>IFERROR(VLOOKUP($B101,[2]NUM5!$H$3:$U$183,9,FALSE),0)</f>
        <v>317</v>
      </c>
      <c r="M101" s="77">
        <f>IFERROR(VLOOKUP($B101,[2]NUM5!$H$3:$U$183,10,FALSE),0)</f>
        <v>0</v>
      </c>
      <c r="N101" s="77">
        <f>IFERROR(VLOOKUP($B101,[2]NUM5!$H$3:$U$183,11,FALSE),0)</f>
        <v>0</v>
      </c>
      <c r="O101" s="77">
        <f>IFERROR(VLOOKUP($B101,[2]NUM5!$H$3:$U$183,12,FALSE),0)</f>
        <v>0</v>
      </c>
      <c r="P101" s="77">
        <f>IFERROR(VLOOKUP($B101,[2]NUM5!$H$3:$U$183,13,FALSE),0)</f>
        <v>0</v>
      </c>
      <c r="Q101" s="12">
        <f t="shared" si="38"/>
        <v>1413</v>
      </c>
    </row>
    <row r="102" spans="1:21" ht="15" thickBot="1" x14ac:dyDescent="0.25">
      <c r="A102" s="75" t="s">
        <v>133</v>
      </c>
      <c r="B102" s="137" t="s">
        <v>126</v>
      </c>
      <c r="C102" s="53"/>
      <c r="D102" s="69"/>
      <c r="E102" s="77">
        <f>IFERROR(VLOOKUP($B102,[2]NUM5!$H$3:$U$183,2,FALSE),0)</f>
        <v>48</v>
      </c>
      <c r="F102" s="77">
        <f>IFERROR(VLOOKUP($B102,[2]NUM5!$H$3:$U$183,3,FALSE),0)</f>
        <v>9</v>
      </c>
      <c r="G102" s="77">
        <f>IFERROR(VLOOKUP($B102,[2]NUM5!$H$3:$U$183,4,FALSE),0)</f>
        <v>52</v>
      </c>
      <c r="H102" s="77">
        <f>IFERROR(VLOOKUP($B102,[2]NUM5!$H$3:$U$183,5,FALSE),0)</f>
        <v>48</v>
      </c>
      <c r="I102" s="77">
        <f>IFERROR(VLOOKUP($B102,[2]NUM5!$H$3:$U$183,6,FALSE),0)</f>
        <v>20</v>
      </c>
      <c r="J102" s="77">
        <f>IFERROR(VLOOKUP($B102,[2]NUM5!$H$3:$U$183,7,FALSE),0)</f>
        <v>35</v>
      </c>
      <c r="K102" s="77">
        <f>IFERROR(VLOOKUP($B102,[2]NUM5!$H$3:$U$183,8,FALSE),0)</f>
        <v>30</v>
      </c>
      <c r="L102" s="77">
        <f>IFERROR(VLOOKUP($B102,[2]NUM5!$H$3:$U$183,9,FALSE),0)</f>
        <v>58</v>
      </c>
      <c r="M102" s="77">
        <f>IFERROR(VLOOKUP($B102,[2]NUM5!$H$3:$U$183,10,FALSE),0)</f>
        <v>39</v>
      </c>
      <c r="N102" s="77">
        <f>IFERROR(VLOOKUP($B102,[2]NUM5!$H$3:$U$183,11,FALSE),0)</f>
        <v>14</v>
      </c>
      <c r="O102" s="77">
        <f>IFERROR(VLOOKUP($B102,[2]NUM5!$H$3:$U$183,12,FALSE),0)</f>
        <v>46</v>
      </c>
      <c r="P102" s="77">
        <f>IFERROR(VLOOKUP($B102,[2]NUM5!$H$3:$U$183,13,FALSE),0)</f>
        <v>22</v>
      </c>
      <c r="Q102" s="12">
        <f t="shared" si="38"/>
        <v>421</v>
      </c>
    </row>
    <row r="103" spans="1:21" ht="15" thickBot="1" x14ac:dyDescent="0.25">
      <c r="A103" s="75" t="s">
        <v>133</v>
      </c>
      <c r="B103" s="137" t="s">
        <v>127</v>
      </c>
      <c r="C103" s="53"/>
      <c r="D103" s="69"/>
      <c r="E103" s="77">
        <f>IFERROR(VLOOKUP($B103,[2]NUM5!$H$3:$U$183,2,FALSE),0)</f>
        <v>36</v>
      </c>
      <c r="F103" s="77">
        <f>IFERROR(VLOOKUP($B103,[2]NUM5!$H$3:$U$183,3,FALSE),0)</f>
        <v>22</v>
      </c>
      <c r="G103" s="77">
        <f>IFERROR(VLOOKUP($B103,[2]NUM5!$H$3:$U$183,4,FALSE),0)</f>
        <v>87</v>
      </c>
      <c r="H103" s="77">
        <f>IFERROR(VLOOKUP($B103,[2]NUM5!$H$3:$U$183,5,FALSE),0)</f>
        <v>111</v>
      </c>
      <c r="I103" s="77">
        <f>IFERROR(VLOOKUP($B103,[2]NUM5!$H$3:$U$183,6,FALSE),0)</f>
        <v>27</v>
      </c>
      <c r="J103" s="77">
        <f>IFERROR(VLOOKUP($B103,[2]NUM5!$H$3:$U$183,7,FALSE),0)</f>
        <v>126</v>
      </c>
      <c r="K103" s="77">
        <f>IFERROR(VLOOKUP($B103,[2]NUM5!$H$3:$U$183,8,FALSE),0)</f>
        <v>29</v>
      </c>
      <c r="L103" s="77">
        <f>IFERROR(VLOOKUP($B103,[2]NUM5!$H$3:$U$183,9,FALSE),0)</f>
        <v>107</v>
      </c>
      <c r="M103" s="77">
        <f>IFERROR(VLOOKUP($B103,[2]NUM5!$H$3:$U$183,10,FALSE),0)</f>
        <v>95</v>
      </c>
      <c r="N103" s="77">
        <f>IFERROR(VLOOKUP($B103,[2]NUM5!$H$3:$U$183,11,FALSE),0)</f>
        <v>121</v>
      </c>
      <c r="O103" s="77">
        <f>IFERROR(VLOOKUP($B103,[2]NUM5!$H$3:$U$183,12,FALSE),0)</f>
        <v>72</v>
      </c>
      <c r="P103" s="77">
        <f>IFERROR(VLOOKUP($B103,[2]NUM5!$H$3:$U$183,13,FALSE),0)</f>
        <v>91</v>
      </c>
      <c r="Q103" s="12">
        <f t="shared" si="38"/>
        <v>924</v>
      </c>
    </row>
    <row r="104" spans="1:21" ht="15" thickBot="1" x14ac:dyDescent="0.25">
      <c r="A104" s="75" t="s">
        <v>133</v>
      </c>
      <c r="B104" s="137" t="s">
        <v>128</v>
      </c>
      <c r="C104" s="53"/>
      <c r="D104" s="69"/>
      <c r="E104" s="77">
        <f>IFERROR(VLOOKUP($B104,[2]NUM5!$H$3:$U$183,2,FALSE),0)</f>
        <v>34</v>
      </c>
      <c r="F104" s="77">
        <f>IFERROR(VLOOKUP($B104,[2]NUM5!$H$3:$U$183,3,FALSE),0)</f>
        <v>38</v>
      </c>
      <c r="G104" s="77">
        <f>IFERROR(VLOOKUP($B104,[2]NUM5!$H$3:$U$183,4,FALSE),0)</f>
        <v>35</v>
      </c>
      <c r="H104" s="77">
        <f>IFERROR(VLOOKUP($B104,[2]NUM5!$H$3:$U$183,5,FALSE),0)</f>
        <v>27</v>
      </c>
      <c r="I104" s="77">
        <f>IFERROR(VLOOKUP($B104,[2]NUM5!$H$3:$U$183,6,FALSE),0)</f>
        <v>11</v>
      </c>
      <c r="J104" s="77">
        <f>IFERROR(VLOOKUP($B104,[2]NUM5!$H$3:$U$183,7,FALSE),0)</f>
        <v>26</v>
      </c>
      <c r="K104" s="77">
        <f>IFERROR(VLOOKUP($B104,[2]NUM5!$H$3:$U$183,8,FALSE),0)</f>
        <v>21</v>
      </c>
      <c r="L104" s="77">
        <f>IFERROR(VLOOKUP($B104,[2]NUM5!$H$3:$U$183,9,FALSE),0)</f>
        <v>15</v>
      </c>
      <c r="M104" s="77">
        <f>IFERROR(VLOOKUP($B104,[2]NUM5!$H$3:$U$183,10,FALSE),0)</f>
        <v>15</v>
      </c>
      <c r="N104" s="77">
        <f>IFERROR(VLOOKUP($B104,[2]NUM5!$H$3:$U$183,11,FALSE),0)</f>
        <v>68</v>
      </c>
      <c r="O104" s="77">
        <f>IFERROR(VLOOKUP($B104,[2]NUM5!$H$3:$U$183,12,FALSE),0)</f>
        <v>30</v>
      </c>
      <c r="P104" s="77">
        <f>IFERROR(VLOOKUP($B104,[2]NUM5!$H$3:$U$183,13,FALSE),0)</f>
        <v>22</v>
      </c>
      <c r="Q104" s="12">
        <f t="shared" si="38"/>
        <v>342</v>
      </c>
    </row>
    <row r="105" spans="1:21" ht="15" thickBot="1" x14ac:dyDescent="0.25">
      <c r="A105" s="75" t="s">
        <v>133</v>
      </c>
      <c r="B105" s="137" t="s">
        <v>129</v>
      </c>
      <c r="C105" s="53"/>
      <c r="D105" s="69"/>
      <c r="E105" s="77">
        <f>IFERROR(VLOOKUP($B105,[2]NUM5!$H$3:$U$183,2,FALSE),0)</f>
        <v>83</v>
      </c>
      <c r="F105" s="77">
        <f>IFERROR(VLOOKUP($B105,[2]NUM5!$H$3:$U$183,3,FALSE),0)</f>
        <v>105</v>
      </c>
      <c r="G105" s="77">
        <f>IFERROR(VLOOKUP($B105,[2]NUM5!$H$3:$U$183,4,FALSE),0)</f>
        <v>129</v>
      </c>
      <c r="H105" s="77">
        <f>IFERROR(VLOOKUP($B105,[2]NUM5!$H$3:$U$183,5,FALSE),0)</f>
        <v>119</v>
      </c>
      <c r="I105" s="77">
        <f>IFERROR(VLOOKUP($B105,[2]NUM5!$H$3:$U$183,6,FALSE),0)</f>
        <v>123</v>
      </c>
      <c r="J105" s="77">
        <f>IFERROR(VLOOKUP($B105,[2]NUM5!$H$3:$U$183,7,FALSE),0)</f>
        <v>119</v>
      </c>
      <c r="K105" s="77">
        <f>IFERROR(VLOOKUP($B105,[2]NUM5!$H$3:$U$183,8,FALSE),0)</f>
        <v>90</v>
      </c>
      <c r="L105" s="77">
        <f>IFERROR(VLOOKUP($B105,[2]NUM5!$H$3:$U$183,9,FALSE),0)</f>
        <v>178</v>
      </c>
      <c r="M105" s="77">
        <f>IFERROR(VLOOKUP($B105,[2]NUM5!$H$3:$U$183,10,FALSE),0)</f>
        <v>66</v>
      </c>
      <c r="N105" s="77">
        <f>IFERROR(VLOOKUP($B105,[2]NUM5!$H$3:$U$183,11,FALSE),0)</f>
        <v>165</v>
      </c>
      <c r="O105" s="77">
        <f>IFERROR(VLOOKUP($B105,[2]NUM5!$H$3:$U$183,12,FALSE),0)</f>
        <v>130</v>
      </c>
      <c r="P105" s="77">
        <f>IFERROR(VLOOKUP($B105,[2]NUM5!$H$3:$U$183,13,FALSE),0)</f>
        <v>187</v>
      </c>
      <c r="Q105" s="12">
        <f t="shared" si="38"/>
        <v>1494</v>
      </c>
      <c r="U105" s="58"/>
    </row>
    <row r="106" spans="1:21" ht="15" thickBot="1" x14ac:dyDescent="0.25">
      <c r="A106" s="75" t="s">
        <v>133</v>
      </c>
      <c r="B106" s="137" t="s">
        <v>130</v>
      </c>
      <c r="C106" s="53"/>
      <c r="D106" s="69"/>
      <c r="E106" s="77">
        <f>IFERROR(VLOOKUP($B106,[2]NUM5!$H$3:$U$183,2,FALSE),0)</f>
        <v>114</v>
      </c>
      <c r="F106" s="77">
        <f>IFERROR(VLOOKUP($B106,[2]NUM5!$H$3:$U$183,3,FALSE),0)</f>
        <v>127</v>
      </c>
      <c r="G106" s="77">
        <f>IFERROR(VLOOKUP($B106,[2]NUM5!$H$3:$U$183,4,FALSE),0)</f>
        <v>221</v>
      </c>
      <c r="H106" s="77">
        <f>IFERROR(VLOOKUP($B106,[2]NUM5!$H$3:$U$183,5,FALSE),0)</f>
        <v>159</v>
      </c>
      <c r="I106" s="77">
        <f>IFERROR(VLOOKUP($B106,[2]NUM5!$H$3:$U$183,6,FALSE),0)</f>
        <v>131</v>
      </c>
      <c r="J106" s="77">
        <f>IFERROR(VLOOKUP($B106,[2]NUM5!$H$3:$U$183,7,FALSE),0)</f>
        <v>182</v>
      </c>
      <c r="K106" s="77">
        <f>IFERROR(VLOOKUP($B106,[2]NUM5!$H$3:$U$183,8,FALSE),0)</f>
        <v>113</v>
      </c>
      <c r="L106" s="77">
        <f>IFERROR(VLOOKUP($B106,[2]NUM5!$H$3:$U$183,9,FALSE),0)</f>
        <v>118</v>
      </c>
      <c r="M106" s="77">
        <f>IFERROR(VLOOKUP($B106,[2]NUM5!$H$3:$U$183,10,FALSE),0)</f>
        <v>104</v>
      </c>
      <c r="N106" s="77">
        <f>IFERROR(VLOOKUP($B106,[2]NUM5!$H$3:$U$183,11,FALSE),0)</f>
        <v>145</v>
      </c>
      <c r="O106" s="77">
        <f>IFERROR(VLOOKUP($B106,[2]NUM5!$H$3:$U$183,12,FALSE),0)</f>
        <v>72</v>
      </c>
      <c r="P106" s="77">
        <f>IFERROR(VLOOKUP($B106,[2]NUM5!$H$3:$U$183,13,FALSE),0)</f>
        <v>177</v>
      </c>
      <c r="Q106" s="12">
        <f t="shared" si="38"/>
        <v>1663</v>
      </c>
    </row>
    <row r="107" spans="1:21" ht="15" thickBot="1" x14ac:dyDescent="0.25">
      <c r="A107" s="75" t="s">
        <v>133</v>
      </c>
      <c r="B107" s="137" t="s">
        <v>131</v>
      </c>
      <c r="C107" s="53"/>
      <c r="D107" s="69"/>
      <c r="E107" s="77">
        <f>IFERROR(VLOOKUP($B107,[2]NUM5!$H$3:$U$183,2,FALSE),0)</f>
        <v>158</v>
      </c>
      <c r="F107" s="77">
        <f>IFERROR(VLOOKUP($B107,[2]NUM5!$H$3:$U$183,3,FALSE),0)</f>
        <v>168</v>
      </c>
      <c r="G107" s="77">
        <f>IFERROR(VLOOKUP($B107,[2]NUM5!$H$3:$U$183,4,FALSE),0)</f>
        <v>78</v>
      </c>
      <c r="H107" s="77">
        <f>IFERROR(VLOOKUP($B107,[2]NUM5!$H$3:$U$183,5,FALSE),0)</f>
        <v>137</v>
      </c>
      <c r="I107" s="77">
        <f>IFERROR(VLOOKUP($B107,[2]NUM5!$H$3:$U$183,6,FALSE),0)</f>
        <v>1442</v>
      </c>
      <c r="J107" s="77">
        <f>IFERROR(VLOOKUP($B107,[2]NUM5!$H$3:$U$183,7,FALSE),0)</f>
        <v>589</v>
      </c>
      <c r="K107" s="77">
        <f>IFERROR(VLOOKUP($B107,[2]NUM5!$H$3:$U$183,8,FALSE),0)</f>
        <v>394</v>
      </c>
      <c r="L107" s="77">
        <f>IFERROR(VLOOKUP($B107,[2]NUM5!$H$3:$U$183,9,FALSE),0)</f>
        <v>512</v>
      </c>
      <c r="M107" s="77">
        <f>IFERROR(VLOOKUP($B107,[2]NUM5!$H$3:$U$183,10,FALSE),0)</f>
        <v>231</v>
      </c>
      <c r="N107" s="77">
        <f>IFERROR(VLOOKUP($B107,[2]NUM5!$H$3:$U$183,11,FALSE),0)</f>
        <v>471</v>
      </c>
      <c r="O107" s="77">
        <f>IFERROR(VLOOKUP($B107,[2]NUM5!$H$3:$U$183,12,FALSE),0)</f>
        <v>268</v>
      </c>
      <c r="P107" s="77">
        <f>IFERROR(VLOOKUP($B107,[2]NUM5!$H$3:$U$183,13,FALSE),0)</f>
        <v>279</v>
      </c>
      <c r="Q107" s="12">
        <f t="shared" si="38"/>
        <v>4727</v>
      </c>
    </row>
    <row r="108" spans="1:21" ht="15" thickBot="1" x14ac:dyDescent="0.25">
      <c r="A108" s="75" t="s">
        <v>133</v>
      </c>
      <c r="B108" s="137" t="s">
        <v>132</v>
      </c>
      <c r="C108" s="53"/>
      <c r="D108" s="69"/>
      <c r="E108" s="77">
        <f>IFERROR(VLOOKUP($B108,[2]NUM5!$H$3:$U$183,2,FALSE),0)</f>
        <v>250</v>
      </c>
      <c r="F108" s="77">
        <f>IFERROR(VLOOKUP($B108,[2]NUM5!$H$3:$U$183,3,FALSE),0)</f>
        <v>378</v>
      </c>
      <c r="G108" s="77">
        <f>IFERROR(VLOOKUP($B108,[2]NUM5!$H$3:$U$183,4,FALSE),0)</f>
        <v>337</v>
      </c>
      <c r="H108" s="77">
        <f>IFERROR(VLOOKUP($B108,[2]NUM5!$H$3:$U$183,5,FALSE),0)</f>
        <v>359</v>
      </c>
      <c r="I108" s="77">
        <f>IFERROR(VLOOKUP($B108,[2]NUM5!$H$3:$U$183,6,FALSE),0)</f>
        <v>241</v>
      </c>
      <c r="J108" s="77">
        <f>IFERROR(VLOOKUP($B108,[2]NUM5!$H$3:$U$183,7,FALSE),0)</f>
        <v>271</v>
      </c>
      <c r="K108" s="77">
        <f>IFERROR(VLOOKUP($B108,[2]NUM5!$H$3:$U$183,8,FALSE),0)</f>
        <v>284</v>
      </c>
      <c r="L108" s="77">
        <f>IFERROR(VLOOKUP($B108,[2]NUM5!$H$3:$U$183,9,FALSE),0)</f>
        <v>253</v>
      </c>
      <c r="M108" s="77">
        <f>IFERROR(VLOOKUP($B108,[2]NUM5!$H$3:$U$183,10,FALSE),0)</f>
        <v>191</v>
      </c>
      <c r="N108" s="77">
        <f>IFERROR(VLOOKUP($B108,[2]NUM5!$H$3:$U$183,11,FALSE),0)</f>
        <v>262</v>
      </c>
      <c r="O108" s="77">
        <f>IFERROR(VLOOKUP($B108,[2]NUM5!$H$3:$U$183,12,FALSE),0)</f>
        <v>100</v>
      </c>
      <c r="P108" s="77">
        <f>IFERROR(VLOOKUP($B108,[2]NUM5!$H$3:$U$183,13,FALSE),0)</f>
        <v>254</v>
      </c>
      <c r="Q108" s="12">
        <f t="shared" si="38"/>
        <v>3180</v>
      </c>
    </row>
    <row r="109" spans="1:21" ht="15" thickBot="1" x14ac:dyDescent="0.25">
      <c r="A109" s="75" t="s">
        <v>133</v>
      </c>
      <c r="B109" s="137" t="s">
        <v>346</v>
      </c>
      <c r="C109" s="53"/>
      <c r="D109" s="69"/>
      <c r="E109" s="77">
        <f>IFERROR(VLOOKUP($B109,[2]NUM5!$H$3:$U$183,2,FALSE),0)</f>
        <v>289</v>
      </c>
      <c r="F109" s="77">
        <f>IFERROR(VLOOKUP($B109,[2]NUM5!$H$3:$U$183,3,FALSE),0)</f>
        <v>275</v>
      </c>
      <c r="G109" s="77">
        <f>IFERROR(VLOOKUP($B109,[2]NUM5!$H$3:$U$183,4,FALSE),0)</f>
        <v>236</v>
      </c>
      <c r="H109" s="77">
        <f>IFERROR(VLOOKUP($B109,[2]NUM5!$H$3:$U$183,5,FALSE),0)</f>
        <v>138</v>
      </c>
      <c r="I109" s="77">
        <f>IFERROR(VLOOKUP($B109,[2]NUM5!$H$3:$U$183,6,FALSE),0)</f>
        <v>280</v>
      </c>
      <c r="J109" s="77">
        <f>IFERROR(VLOOKUP($B109,[2]NUM5!$H$3:$U$183,7,FALSE),0)</f>
        <v>385</v>
      </c>
      <c r="K109" s="77">
        <f>IFERROR(VLOOKUP($B109,[2]NUM5!$H$3:$U$183,8,FALSE),0)</f>
        <v>302</v>
      </c>
      <c r="L109" s="77">
        <f>IFERROR(VLOOKUP($B109,[2]NUM5!$H$3:$U$183,9,FALSE),0)</f>
        <v>457</v>
      </c>
      <c r="M109" s="77">
        <f>IFERROR(VLOOKUP($B109,[2]NUM5!$H$3:$U$183,10,FALSE),0)</f>
        <v>251</v>
      </c>
      <c r="N109" s="77">
        <f>IFERROR(VLOOKUP($B109,[2]NUM5!$H$3:$U$183,11,FALSE),0)</f>
        <v>303</v>
      </c>
      <c r="O109" s="77">
        <f>IFERROR(VLOOKUP($B109,[2]NUM5!$H$3:$U$183,12,FALSE),0)</f>
        <v>264</v>
      </c>
      <c r="P109" s="77">
        <f>IFERROR(VLOOKUP($B109,[2]NUM5!$H$3:$U$183,13,FALSE),0)</f>
        <v>377</v>
      </c>
      <c r="Q109" s="12">
        <f t="shared" si="38"/>
        <v>3557</v>
      </c>
    </row>
    <row r="110" spans="1:21" ht="15" thickBot="1" x14ac:dyDescent="0.25">
      <c r="A110" s="75" t="s">
        <v>133</v>
      </c>
      <c r="B110" s="137" t="s">
        <v>395</v>
      </c>
      <c r="C110" s="53"/>
      <c r="D110" s="69"/>
      <c r="E110" s="77">
        <f>IFERROR(VLOOKUP($B110,[2]NUM5!$H$3:$U$183,2,FALSE),0)</f>
        <v>0</v>
      </c>
      <c r="F110" s="77">
        <f>IFERROR(VLOOKUP($B110,[2]NUM5!$H$3:$U$183,3,FALSE),0)</f>
        <v>0</v>
      </c>
      <c r="G110" s="77">
        <f>IFERROR(VLOOKUP($B110,[2]NUM5!$H$3:$U$183,4,FALSE),0)</f>
        <v>0</v>
      </c>
      <c r="H110" s="77">
        <f>IFERROR(VLOOKUP($B110,[2]NUM5!$H$3:$U$183,5,FALSE),0)</f>
        <v>0</v>
      </c>
      <c r="I110" s="77">
        <f>IFERROR(VLOOKUP($B110,[2]NUM5!$H$3:$U$183,6,FALSE),0)</f>
        <v>0</v>
      </c>
      <c r="J110" s="77">
        <f>IFERROR(VLOOKUP($B110,[2]NUM5!$H$3:$U$183,7,FALSE),0)</f>
        <v>0</v>
      </c>
      <c r="K110" s="77">
        <f>IFERROR(VLOOKUP($B110,[2]NUM5!$H$3:$U$183,8,FALSE),0)</f>
        <v>0</v>
      </c>
      <c r="L110" s="77">
        <f>IFERROR(VLOOKUP($B110,[2]NUM5!$H$3:$U$183,9,FALSE),0)</f>
        <v>0</v>
      </c>
      <c r="M110" s="77">
        <f>IFERROR(VLOOKUP($B110,[2]NUM5!$H$3:$U$183,10,FALSE),0)</f>
        <v>221</v>
      </c>
      <c r="N110" s="77">
        <f>IFERROR(VLOOKUP($B110,[2]NUM5!$H$3:$U$183,11,FALSE),0)</f>
        <v>363</v>
      </c>
      <c r="O110" s="77">
        <f>IFERROR(VLOOKUP($B110,[2]NUM5!$H$3:$U$183,12,FALSE),0)</f>
        <v>264</v>
      </c>
      <c r="P110" s="77">
        <f>IFERROR(VLOOKUP($B110,[2]NUM5!$H$3:$U$183,13,FALSE),0)</f>
        <v>264</v>
      </c>
      <c r="Q110" s="12">
        <f t="shared" si="38"/>
        <v>1112</v>
      </c>
    </row>
    <row r="111" spans="1:21" s="54" customFormat="1" ht="15" thickBot="1" x14ac:dyDescent="0.25">
      <c r="A111" s="307" t="s">
        <v>180</v>
      </c>
      <c r="B111" s="308"/>
      <c r="C111" s="222">
        <f>+D111/Metas!I13</f>
        <v>1.2590817356205852</v>
      </c>
      <c r="D111" s="15">
        <f>+Q111/R111</f>
        <v>0.94431130171543898</v>
      </c>
      <c r="E111" s="9">
        <f>SUM(E93:E110)</f>
        <v>5937</v>
      </c>
      <c r="F111" s="9">
        <f t="shared" ref="F111:M111" si="39">SUM(F93:F110)</f>
        <v>5991</v>
      </c>
      <c r="G111" s="9">
        <f t="shared" si="39"/>
        <v>7948</v>
      </c>
      <c r="H111" s="9">
        <f t="shared" si="39"/>
        <v>7747</v>
      </c>
      <c r="I111" s="9">
        <f t="shared" si="39"/>
        <v>8745</v>
      </c>
      <c r="J111" s="9">
        <f t="shared" si="39"/>
        <v>8703</v>
      </c>
      <c r="K111" s="9">
        <f t="shared" si="39"/>
        <v>7149</v>
      </c>
      <c r="L111" s="9">
        <f t="shared" si="39"/>
        <v>8817</v>
      </c>
      <c r="M111" s="9">
        <f t="shared" si="39"/>
        <v>6170</v>
      </c>
      <c r="N111" s="9">
        <f t="shared" ref="N111:P111" si="40">SUM(N93:N110)</f>
        <v>8670</v>
      </c>
      <c r="O111" s="9">
        <f t="shared" si="40"/>
        <v>6255</v>
      </c>
      <c r="P111" s="9">
        <f t="shared" si="40"/>
        <v>7706</v>
      </c>
      <c r="Q111" s="9">
        <f>SUM(Q93:Q110)</f>
        <v>89838</v>
      </c>
      <c r="R111" s="314">
        <v>95136</v>
      </c>
      <c r="S111" s="315"/>
    </row>
    <row r="112" spans="1:21" ht="15" thickBot="1" x14ac:dyDescent="0.25">
      <c r="A112" s="75" t="s">
        <v>146</v>
      </c>
      <c r="B112" s="137" t="s">
        <v>134</v>
      </c>
      <c r="C112" s="53"/>
      <c r="D112" s="69"/>
      <c r="E112" s="77">
        <f>IFERROR(VLOOKUP($B112,[2]NUM5!$H$3:$U$183,2,FALSE),0)</f>
        <v>15</v>
      </c>
      <c r="F112" s="77">
        <f>IFERROR(VLOOKUP($B112,[2]NUM5!$H$3:$U$183,3,FALSE),0)</f>
        <v>0</v>
      </c>
      <c r="G112" s="77">
        <f>IFERROR(VLOOKUP($B112,[2]NUM5!$H$3:$U$183,4,FALSE),0)</f>
        <v>14</v>
      </c>
      <c r="H112" s="77">
        <f>IFERROR(VLOOKUP($B112,[2]NUM5!$H$3:$U$183,5,FALSE),0)</f>
        <v>12</v>
      </c>
      <c r="I112" s="77">
        <f>IFERROR(VLOOKUP($B112,[2]NUM5!$H$3:$U$183,6,FALSE),0)</f>
        <v>0</v>
      </c>
      <c r="J112" s="77">
        <f>IFERROR(VLOOKUP($B112,[2]NUM5!$H$3:$U$183,7,FALSE),0)</f>
        <v>0</v>
      </c>
      <c r="K112" s="77">
        <f>IFERROR(VLOOKUP($B112,[2]NUM5!$H$3:$U$183,8,FALSE),0)</f>
        <v>0</v>
      </c>
      <c r="L112" s="77">
        <f>IFERROR(VLOOKUP($B112,[2]NUM5!$H$3:$U$183,9,FALSE),0)</f>
        <v>16</v>
      </c>
      <c r="M112" s="77">
        <f>IFERROR(VLOOKUP($B112,[2]NUM5!$H$3:$U$183,10,FALSE),0)</f>
        <v>14</v>
      </c>
      <c r="N112" s="77">
        <f>IFERROR(VLOOKUP($B112,[2]NUM5!$H$3:$U$183,11,FALSE),0)</f>
        <v>37</v>
      </c>
      <c r="O112" s="77">
        <f>IFERROR(VLOOKUP($B112,[2]NUM5!$H$3:$U$183,12,FALSE),0)</f>
        <v>17</v>
      </c>
      <c r="P112" s="77">
        <f>IFERROR(VLOOKUP($B112,[2]NUM5!$H$3:$U$183,13,FALSE),0)</f>
        <v>12</v>
      </c>
      <c r="Q112" s="12">
        <f t="shared" ref="Q112:Q123" si="41">SUM(E112:P112)</f>
        <v>137</v>
      </c>
    </row>
    <row r="113" spans="1:19" ht="15" thickBot="1" x14ac:dyDescent="0.25">
      <c r="A113" s="75" t="s">
        <v>146</v>
      </c>
      <c r="B113" s="137" t="s">
        <v>135</v>
      </c>
      <c r="C113" s="53"/>
      <c r="D113" s="69"/>
      <c r="E113" s="77">
        <f>IFERROR(VLOOKUP($B113,[2]NUM5!$H$3:$U$183,2,FALSE),0)</f>
        <v>54</v>
      </c>
      <c r="F113" s="77">
        <f>IFERROR(VLOOKUP($B113,[2]NUM5!$H$3:$U$183,3,FALSE),0)</f>
        <v>36</v>
      </c>
      <c r="G113" s="77">
        <f>IFERROR(VLOOKUP($B113,[2]NUM5!$H$3:$U$183,4,FALSE),0)</f>
        <v>20</v>
      </c>
      <c r="H113" s="77">
        <f>IFERROR(VLOOKUP($B113,[2]NUM5!$H$3:$U$183,5,FALSE),0)</f>
        <v>21</v>
      </c>
      <c r="I113" s="77">
        <f>IFERROR(VLOOKUP($B113,[2]NUM5!$H$3:$U$183,6,FALSE),0)</f>
        <v>0</v>
      </c>
      <c r="J113" s="77">
        <f>IFERROR(VLOOKUP($B113,[2]NUM5!$H$3:$U$183,7,FALSE),0)</f>
        <v>0</v>
      </c>
      <c r="K113" s="77">
        <f>IFERROR(VLOOKUP($B113,[2]NUM5!$H$3:$U$183,8,FALSE),0)</f>
        <v>52</v>
      </c>
      <c r="L113" s="77">
        <f>IFERROR(VLOOKUP($B113,[2]NUM5!$H$3:$U$183,9,FALSE),0)</f>
        <v>37</v>
      </c>
      <c r="M113" s="77">
        <f>IFERROR(VLOOKUP($B113,[2]NUM5!$H$3:$U$183,10,FALSE),0)</f>
        <v>57</v>
      </c>
      <c r="N113" s="77">
        <f>IFERROR(VLOOKUP($B113,[2]NUM5!$H$3:$U$183,11,FALSE),0)</f>
        <v>105</v>
      </c>
      <c r="O113" s="77">
        <f>IFERROR(VLOOKUP($B113,[2]NUM5!$H$3:$U$183,12,FALSE),0)</f>
        <v>18</v>
      </c>
      <c r="P113" s="77">
        <f>IFERROR(VLOOKUP($B113,[2]NUM5!$H$3:$U$183,13,FALSE),0)</f>
        <v>17</v>
      </c>
      <c r="Q113" s="12">
        <f t="shared" si="41"/>
        <v>417</v>
      </c>
    </row>
    <row r="114" spans="1:19" ht="15" thickBot="1" x14ac:dyDescent="0.25">
      <c r="A114" s="75" t="s">
        <v>146</v>
      </c>
      <c r="B114" s="137" t="s">
        <v>136</v>
      </c>
      <c r="C114" s="53"/>
      <c r="D114" s="69"/>
      <c r="E114" s="77">
        <f>IFERROR(VLOOKUP($B114,[2]NUM5!$H$3:$U$183,2,FALSE),0)</f>
        <v>56</v>
      </c>
      <c r="F114" s="77">
        <f>IFERROR(VLOOKUP($B114,[2]NUM5!$H$3:$U$183,3,FALSE),0)</f>
        <v>67</v>
      </c>
      <c r="G114" s="77">
        <f>IFERROR(VLOOKUP($B114,[2]NUM5!$H$3:$U$183,4,FALSE),0)</f>
        <v>36</v>
      </c>
      <c r="H114" s="77">
        <f>IFERROR(VLOOKUP($B114,[2]NUM5!$H$3:$U$183,5,FALSE),0)</f>
        <v>82</v>
      </c>
      <c r="I114" s="77">
        <f>IFERROR(VLOOKUP($B114,[2]NUM5!$H$3:$U$183,6,FALSE),0)</f>
        <v>64</v>
      </c>
      <c r="J114" s="77">
        <f>IFERROR(VLOOKUP($B114,[2]NUM5!$H$3:$U$183,7,FALSE),0)</f>
        <v>36</v>
      </c>
      <c r="K114" s="77">
        <f>IFERROR(VLOOKUP($B114,[2]NUM5!$H$3:$U$183,8,FALSE),0)</f>
        <v>49</v>
      </c>
      <c r="L114" s="77">
        <f>IFERROR(VLOOKUP($B114,[2]NUM5!$H$3:$U$183,9,FALSE),0)</f>
        <v>35</v>
      </c>
      <c r="M114" s="77">
        <f>IFERROR(VLOOKUP($B114,[2]NUM5!$H$3:$U$183,10,FALSE),0)</f>
        <v>73</v>
      </c>
      <c r="N114" s="77">
        <f>IFERROR(VLOOKUP($B114,[2]NUM5!$H$3:$U$183,11,FALSE),0)</f>
        <v>0</v>
      </c>
      <c r="O114" s="77">
        <f>IFERROR(VLOOKUP($B114,[2]NUM5!$H$3:$U$183,12,FALSE),0)</f>
        <v>37</v>
      </c>
      <c r="P114" s="77">
        <f>IFERROR(VLOOKUP($B114,[2]NUM5!$H$3:$U$183,13,FALSE),0)</f>
        <v>34</v>
      </c>
      <c r="Q114" s="12">
        <f t="shared" si="41"/>
        <v>569</v>
      </c>
    </row>
    <row r="115" spans="1:19" ht="15" thickBot="1" x14ac:dyDescent="0.25">
      <c r="A115" s="75" t="s">
        <v>146</v>
      </c>
      <c r="B115" s="137" t="s">
        <v>137</v>
      </c>
      <c r="C115" s="53"/>
      <c r="D115" s="69"/>
      <c r="E115" s="77">
        <f>IFERROR(VLOOKUP($B115,[2]NUM5!$H$3:$U$183,2,FALSE),0)</f>
        <v>78</v>
      </c>
      <c r="F115" s="77">
        <f>IFERROR(VLOOKUP($B115,[2]NUM5!$H$3:$U$183,3,FALSE),0)</f>
        <v>63</v>
      </c>
      <c r="G115" s="77">
        <f>IFERROR(VLOOKUP($B115,[2]NUM5!$H$3:$U$183,4,FALSE),0)</f>
        <v>85</v>
      </c>
      <c r="H115" s="77">
        <f>IFERROR(VLOOKUP($B115,[2]NUM5!$H$3:$U$183,5,FALSE),0)</f>
        <v>47</v>
      </c>
      <c r="I115" s="77">
        <f>IFERROR(VLOOKUP($B115,[2]NUM5!$H$3:$U$183,6,FALSE),0)</f>
        <v>34</v>
      </c>
      <c r="J115" s="77">
        <f>IFERROR(VLOOKUP($B115,[2]NUM5!$H$3:$U$183,7,FALSE),0)</f>
        <v>28</v>
      </c>
      <c r="K115" s="77">
        <f>IFERROR(VLOOKUP($B115,[2]NUM5!$H$3:$U$183,8,FALSE),0)</f>
        <v>40</v>
      </c>
      <c r="L115" s="77">
        <f>IFERROR(VLOOKUP($B115,[2]NUM5!$H$3:$U$183,9,FALSE),0)</f>
        <v>40</v>
      </c>
      <c r="M115" s="77">
        <f>IFERROR(VLOOKUP($B115,[2]NUM5!$H$3:$U$183,10,FALSE),0)</f>
        <v>74</v>
      </c>
      <c r="N115" s="77">
        <f>IFERROR(VLOOKUP($B115,[2]NUM5!$H$3:$U$183,11,FALSE),0)</f>
        <v>121</v>
      </c>
      <c r="O115" s="77">
        <f>IFERROR(VLOOKUP($B115,[2]NUM5!$H$3:$U$183,12,FALSE),0)</f>
        <v>69</v>
      </c>
      <c r="P115" s="77">
        <f>IFERROR(VLOOKUP($B115,[2]NUM5!$H$3:$U$183,13,FALSE),0)</f>
        <v>60</v>
      </c>
      <c r="Q115" s="12">
        <f t="shared" si="41"/>
        <v>739</v>
      </c>
    </row>
    <row r="116" spans="1:19" ht="15" thickBot="1" x14ac:dyDescent="0.25">
      <c r="A116" s="75" t="s">
        <v>146</v>
      </c>
      <c r="B116" s="137" t="s">
        <v>138</v>
      </c>
      <c r="C116" s="53"/>
      <c r="D116" s="69"/>
      <c r="E116" s="77">
        <f>IFERROR(VLOOKUP($B116,[2]NUM5!$H$3:$U$183,2,FALSE),0)</f>
        <v>83</v>
      </c>
      <c r="F116" s="77">
        <f>IFERROR(VLOOKUP($B116,[2]NUM5!$H$3:$U$183,3,FALSE),0)</f>
        <v>74</v>
      </c>
      <c r="G116" s="77">
        <f>IFERROR(VLOOKUP($B116,[2]NUM5!$H$3:$U$183,4,FALSE),0)</f>
        <v>88</v>
      </c>
      <c r="H116" s="77">
        <f>IFERROR(VLOOKUP($B116,[2]NUM5!$H$3:$U$183,5,FALSE),0)</f>
        <v>83</v>
      </c>
      <c r="I116" s="77">
        <f>IFERROR(VLOOKUP($B116,[2]NUM5!$H$3:$U$183,6,FALSE),0)</f>
        <v>6</v>
      </c>
      <c r="J116" s="77">
        <f>IFERROR(VLOOKUP($B116,[2]NUM5!$H$3:$U$183,7,FALSE),0)</f>
        <v>0</v>
      </c>
      <c r="K116" s="77">
        <f>IFERROR(VLOOKUP($B116,[2]NUM5!$H$3:$U$183,8,FALSE),0)</f>
        <v>15</v>
      </c>
      <c r="L116" s="77">
        <f>IFERROR(VLOOKUP($B116,[2]NUM5!$H$3:$U$183,9,FALSE),0)</f>
        <v>106</v>
      </c>
      <c r="M116" s="77">
        <f>IFERROR(VLOOKUP($B116,[2]NUM5!$H$3:$U$183,10,FALSE),0)</f>
        <v>114</v>
      </c>
      <c r="N116" s="77">
        <f>IFERROR(VLOOKUP($B116,[2]NUM5!$H$3:$U$183,11,FALSE),0)</f>
        <v>141</v>
      </c>
      <c r="O116" s="77">
        <f>IFERROR(VLOOKUP($B116,[2]NUM5!$H$3:$U$183,12,FALSE),0)</f>
        <v>45</v>
      </c>
      <c r="P116" s="77">
        <f>IFERROR(VLOOKUP($B116,[2]NUM5!$H$3:$U$183,13,FALSE),0)</f>
        <v>46</v>
      </c>
      <c r="Q116" s="12">
        <f t="shared" si="41"/>
        <v>801</v>
      </c>
    </row>
    <row r="117" spans="1:19" ht="15" thickBot="1" x14ac:dyDescent="0.25">
      <c r="A117" s="75" t="s">
        <v>146</v>
      </c>
      <c r="B117" s="137" t="s">
        <v>139</v>
      </c>
      <c r="C117" s="53"/>
      <c r="D117" s="69"/>
      <c r="E117" s="77">
        <f>IFERROR(VLOOKUP($B117,[2]NUM5!$H$3:$U$183,2,FALSE),0)</f>
        <v>0</v>
      </c>
      <c r="F117" s="77">
        <f>IFERROR(VLOOKUP($B117,[2]NUM5!$H$3:$U$183,3,FALSE),0)</f>
        <v>0</v>
      </c>
      <c r="G117" s="77">
        <f>IFERROR(VLOOKUP($B117,[2]NUM5!$H$3:$U$183,4,FALSE),0)</f>
        <v>18</v>
      </c>
      <c r="H117" s="77">
        <f>IFERROR(VLOOKUP($B117,[2]NUM5!$H$3:$U$183,5,FALSE),0)</f>
        <v>18</v>
      </c>
      <c r="I117" s="77">
        <f>IFERROR(VLOOKUP($B117,[2]NUM5!$H$3:$U$183,6,FALSE),0)</f>
        <v>22</v>
      </c>
      <c r="J117" s="77">
        <f>IFERROR(VLOOKUP($B117,[2]NUM5!$H$3:$U$183,7,FALSE),0)</f>
        <v>24</v>
      </c>
      <c r="K117" s="77">
        <f>IFERROR(VLOOKUP($B117,[2]NUM5!$H$3:$U$183,8,FALSE),0)</f>
        <v>18</v>
      </c>
      <c r="L117" s="77">
        <f>IFERROR(VLOOKUP($B117,[2]NUM5!$H$3:$U$183,9,FALSE),0)</f>
        <v>0</v>
      </c>
      <c r="M117" s="77">
        <f>IFERROR(VLOOKUP($B117,[2]NUM5!$H$3:$U$183,10,FALSE),0)</f>
        <v>16</v>
      </c>
      <c r="N117" s="77">
        <f>IFERROR(VLOOKUP($B117,[2]NUM5!$H$3:$U$183,11,FALSE),0)</f>
        <v>34</v>
      </c>
      <c r="O117" s="77">
        <f>IFERROR(VLOOKUP($B117,[2]NUM5!$H$3:$U$183,12,FALSE),0)</f>
        <v>16</v>
      </c>
      <c r="P117" s="77">
        <f>IFERROR(VLOOKUP($B117,[2]NUM5!$H$3:$U$183,13,FALSE),0)</f>
        <v>19</v>
      </c>
      <c r="Q117" s="12">
        <f t="shared" si="41"/>
        <v>185</v>
      </c>
    </row>
    <row r="118" spans="1:19" ht="15" thickBot="1" x14ac:dyDescent="0.25">
      <c r="A118" s="75" t="s">
        <v>146</v>
      </c>
      <c r="B118" s="137" t="s">
        <v>140</v>
      </c>
      <c r="C118" s="53"/>
      <c r="D118" s="69"/>
      <c r="E118" s="77">
        <f>IFERROR(VLOOKUP($B118,[2]NUM5!$H$3:$U$183,2,FALSE),0)</f>
        <v>47</v>
      </c>
      <c r="F118" s="77">
        <f>IFERROR(VLOOKUP($B118,[2]NUM5!$H$3:$U$183,3,FALSE),0)</f>
        <v>24</v>
      </c>
      <c r="G118" s="77">
        <f>IFERROR(VLOOKUP($B118,[2]NUM5!$H$3:$U$183,4,FALSE),0)</f>
        <v>73</v>
      </c>
      <c r="H118" s="77">
        <f>IFERROR(VLOOKUP($B118,[2]NUM5!$H$3:$U$183,5,FALSE),0)</f>
        <v>37</v>
      </c>
      <c r="I118" s="77">
        <f>IFERROR(VLOOKUP($B118,[2]NUM5!$H$3:$U$183,6,FALSE),0)</f>
        <v>34</v>
      </c>
      <c r="J118" s="77">
        <f>IFERROR(VLOOKUP($B118,[2]NUM5!$H$3:$U$183,7,FALSE),0)</f>
        <v>66</v>
      </c>
      <c r="K118" s="77">
        <f>IFERROR(VLOOKUP($B118,[2]NUM5!$H$3:$U$183,8,FALSE),0)</f>
        <v>48</v>
      </c>
      <c r="L118" s="77">
        <f>IFERROR(VLOOKUP($B118,[2]NUM5!$H$3:$U$183,9,FALSE),0)</f>
        <v>26</v>
      </c>
      <c r="M118" s="77">
        <f>IFERROR(VLOOKUP($B118,[2]NUM5!$H$3:$U$183,10,FALSE),0)</f>
        <v>33</v>
      </c>
      <c r="N118" s="77">
        <f>IFERROR(VLOOKUP($B118,[2]NUM5!$H$3:$U$183,11,FALSE),0)</f>
        <v>47</v>
      </c>
      <c r="O118" s="77">
        <f>IFERROR(VLOOKUP($B118,[2]NUM5!$H$3:$U$183,12,FALSE),0)</f>
        <v>40</v>
      </c>
      <c r="P118" s="77">
        <f>IFERROR(VLOOKUP($B118,[2]NUM5!$H$3:$U$183,13,FALSE),0)</f>
        <v>44</v>
      </c>
      <c r="Q118" s="12">
        <f t="shared" si="41"/>
        <v>519</v>
      </c>
    </row>
    <row r="119" spans="1:19" ht="15" thickBot="1" x14ac:dyDescent="0.25">
      <c r="A119" s="75" t="s">
        <v>146</v>
      </c>
      <c r="B119" s="137" t="s">
        <v>141</v>
      </c>
      <c r="C119" s="53"/>
      <c r="D119" s="69"/>
      <c r="E119" s="77">
        <f>IFERROR(VLOOKUP($B119,[2]NUM5!$H$3:$U$183,2,FALSE),0)</f>
        <v>88</v>
      </c>
      <c r="F119" s="77">
        <f>IFERROR(VLOOKUP($B119,[2]NUM5!$H$3:$U$183,3,FALSE),0)</f>
        <v>71</v>
      </c>
      <c r="G119" s="77">
        <f>IFERROR(VLOOKUP($B119,[2]NUM5!$H$3:$U$183,4,FALSE),0)</f>
        <v>36</v>
      </c>
      <c r="H119" s="77">
        <f>IFERROR(VLOOKUP($B119,[2]NUM5!$H$3:$U$183,5,FALSE),0)</f>
        <v>74</v>
      </c>
      <c r="I119" s="77">
        <f>IFERROR(VLOOKUP($B119,[2]NUM5!$H$3:$U$183,6,FALSE),0)</f>
        <v>40</v>
      </c>
      <c r="J119" s="77">
        <f>IFERROR(VLOOKUP($B119,[2]NUM5!$H$3:$U$183,7,FALSE),0)</f>
        <v>84</v>
      </c>
      <c r="K119" s="77">
        <f>IFERROR(VLOOKUP($B119,[2]NUM5!$H$3:$U$183,8,FALSE),0)</f>
        <v>82</v>
      </c>
      <c r="L119" s="77">
        <f>IFERROR(VLOOKUP($B119,[2]NUM5!$H$3:$U$183,9,FALSE),0)</f>
        <v>78</v>
      </c>
      <c r="M119" s="77">
        <f>IFERROR(VLOOKUP($B119,[2]NUM5!$H$3:$U$183,10,FALSE),0)</f>
        <v>72</v>
      </c>
      <c r="N119" s="77">
        <f>IFERROR(VLOOKUP($B119,[2]NUM5!$H$3:$U$183,11,FALSE),0)</f>
        <v>52</v>
      </c>
      <c r="O119" s="77">
        <f>IFERROR(VLOOKUP($B119,[2]NUM5!$H$3:$U$183,12,FALSE),0)</f>
        <v>38</v>
      </c>
      <c r="P119" s="77">
        <f>IFERROR(VLOOKUP($B119,[2]NUM5!$H$3:$U$183,13,FALSE),0)</f>
        <v>33</v>
      </c>
      <c r="Q119" s="12">
        <f t="shared" si="41"/>
        <v>748</v>
      </c>
    </row>
    <row r="120" spans="1:19" ht="15" thickBot="1" x14ac:dyDescent="0.25">
      <c r="A120" s="75" t="s">
        <v>146</v>
      </c>
      <c r="B120" s="137" t="s">
        <v>142</v>
      </c>
      <c r="C120" s="53"/>
      <c r="D120" s="69"/>
      <c r="E120" s="77">
        <f>IFERROR(VLOOKUP($B120,[2]NUM5!$H$3:$U$183,2,FALSE),0)</f>
        <v>49</v>
      </c>
      <c r="F120" s="77">
        <f>IFERROR(VLOOKUP($B120,[2]NUM5!$H$3:$U$183,3,FALSE),0)</f>
        <v>43</v>
      </c>
      <c r="G120" s="77">
        <f>IFERROR(VLOOKUP($B120,[2]NUM5!$H$3:$U$183,4,FALSE),0)</f>
        <v>20</v>
      </c>
      <c r="H120" s="77">
        <f>IFERROR(VLOOKUP($B120,[2]NUM5!$H$3:$U$183,5,FALSE),0)</f>
        <v>22</v>
      </c>
      <c r="I120" s="77">
        <f>IFERROR(VLOOKUP($B120,[2]NUM5!$H$3:$U$183,6,FALSE),0)</f>
        <v>18</v>
      </c>
      <c r="J120" s="77">
        <f>IFERROR(VLOOKUP($B120,[2]NUM5!$H$3:$U$183,7,FALSE),0)</f>
        <v>0</v>
      </c>
      <c r="K120" s="77">
        <f>IFERROR(VLOOKUP($B120,[2]NUM5!$H$3:$U$183,8,FALSE),0)</f>
        <v>57</v>
      </c>
      <c r="L120" s="77">
        <f>IFERROR(VLOOKUP($B120,[2]NUM5!$H$3:$U$183,9,FALSE),0)</f>
        <v>75</v>
      </c>
      <c r="M120" s="77">
        <f>IFERROR(VLOOKUP($B120,[2]NUM5!$H$3:$U$183,10,FALSE),0)</f>
        <v>62</v>
      </c>
      <c r="N120" s="77">
        <f>IFERROR(VLOOKUP($B120,[2]NUM5!$H$3:$U$183,11,FALSE),0)</f>
        <v>102</v>
      </c>
      <c r="O120" s="77">
        <f>IFERROR(VLOOKUP($B120,[2]NUM5!$H$3:$U$183,12,FALSE),0)</f>
        <v>49</v>
      </c>
      <c r="P120" s="77">
        <f>IFERROR(VLOOKUP($B120,[2]NUM5!$H$3:$U$183,13,FALSE),0)</f>
        <v>32</v>
      </c>
      <c r="Q120" s="12">
        <f t="shared" si="41"/>
        <v>529</v>
      </c>
    </row>
    <row r="121" spans="1:19" ht="15" thickBot="1" x14ac:dyDescent="0.25">
      <c r="A121" s="75" t="s">
        <v>146</v>
      </c>
      <c r="B121" s="137" t="s">
        <v>143</v>
      </c>
      <c r="C121" s="53"/>
      <c r="D121" s="69"/>
      <c r="E121" s="77">
        <f>IFERROR(VLOOKUP($B121,[2]NUM5!$H$3:$U$183,2,FALSE),0)</f>
        <v>26</v>
      </c>
      <c r="F121" s="77">
        <f>IFERROR(VLOOKUP($B121,[2]NUM5!$H$3:$U$183,3,FALSE),0)</f>
        <v>26</v>
      </c>
      <c r="G121" s="77">
        <f>IFERROR(VLOOKUP($B121,[2]NUM5!$H$3:$U$183,4,FALSE),0)</f>
        <v>27</v>
      </c>
      <c r="H121" s="77">
        <f>IFERROR(VLOOKUP($B121,[2]NUM5!$H$3:$U$183,5,FALSE),0)</f>
        <v>24</v>
      </c>
      <c r="I121" s="77">
        <f>IFERROR(VLOOKUP($B121,[2]NUM5!$H$3:$U$183,6,FALSE),0)</f>
        <v>36</v>
      </c>
      <c r="J121" s="77">
        <f>IFERROR(VLOOKUP($B121,[2]NUM5!$H$3:$U$183,7,FALSE),0)</f>
        <v>27</v>
      </c>
      <c r="K121" s="77">
        <f>IFERROR(VLOOKUP($B121,[2]NUM5!$H$3:$U$183,8,FALSE),0)</f>
        <v>19</v>
      </c>
      <c r="L121" s="77">
        <f>IFERROR(VLOOKUP($B121,[2]NUM5!$H$3:$U$183,9,FALSE),0)</f>
        <v>21</v>
      </c>
      <c r="M121" s="77">
        <f>IFERROR(VLOOKUP($B121,[2]NUM5!$H$3:$U$183,10,FALSE),0)</f>
        <v>36</v>
      </c>
      <c r="N121" s="77">
        <f>IFERROR(VLOOKUP($B121,[2]NUM5!$H$3:$U$183,11,FALSE),0)</f>
        <v>19</v>
      </c>
      <c r="O121" s="77">
        <f>IFERROR(VLOOKUP($B121,[2]NUM5!$H$3:$U$183,12,FALSE),0)</f>
        <v>0</v>
      </c>
      <c r="P121" s="77">
        <f>IFERROR(VLOOKUP($B121,[2]NUM5!$H$3:$U$183,13,FALSE),0)</f>
        <v>24</v>
      </c>
      <c r="Q121" s="12">
        <f t="shared" si="41"/>
        <v>285</v>
      </c>
    </row>
    <row r="122" spans="1:19" ht="15" thickBot="1" x14ac:dyDescent="0.25">
      <c r="A122" s="75" t="s">
        <v>146</v>
      </c>
      <c r="B122" s="137" t="s">
        <v>144</v>
      </c>
      <c r="C122" s="53"/>
      <c r="D122" s="69"/>
      <c r="E122" s="77">
        <f>IFERROR(VLOOKUP($B122,[2]NUM5!$H$3:$U$183,2,FALSE),0)</f>
        <v>54</v>
      </c>
      <c r="F122" s="77">
        <f>IFERROR(VLOOKUP($B122,[2]NUM5!$H$3:$U$183,3,FALSE),0)</f>
        <v>16</v>
      </c>
      <c r="G122" s="77">
        <f>IFERROR(VLOOKUP($B122,[2]NUM5!$H$3:$U$183,4,FALSE),0)</f>
        <v>33</v>
      </c>
      <c r="H122" s="77">
        <f>IFERROR(VLOOKUP($B122,[2]NUM5!$H$3:$U$183,5,FALSE),0)</f>
        <v>51</v>
      </c>
      <c r="I122" s="77">
        <f>IFERROR(VLOOKUP($B122,[2]NUM5!$H$3:$U$183,6,FALSE),0)</f>
        <v>13</v>
      </c>
      <c r="J122" s="77">
        <f>IFERROR(VLOOKUP($B122,[2]NUM5!$H$3:$U$183,7,FALSE),0)</f>
        <v>37</v>
      </c>
      <c r="K122" s="77">
        <f>IFERROR(VLOOKUP($B122,[2]NUM5!$H$3:$U$183,8,FALSE),0)</f>
        <v>42</v>
      </c>
      <c r="L122" s="77">
        <f>IFERROR(VLOOKUP($B122,[2]NUM5!$H$3:$U$183,9,FALSE),0)</f>
        <v>39</v>
      </c>
      <c r="M122" s="77">
        <f>IFERROR(VLOOKUP($B122,[2]NUM5!$H$3:$U$183,10,FALSE),0)</f>
        <v>41</v>
      </c>
      <c r="N122" s="77">
        <f>IFERROR(VLOOKUP($B122,[2]NUM5!$H$3:$U$183,11,FALSE),0)</f>
        <v>39</v>
      </c>
      <c r="O122" s="77">
        <f>IFERROR(VLOOKUP($B122,[2]NUM5!$H$3:$U$183,12,FALSE),0)</f>
        <v>18</v>
      </c>
      <c r="P122" s="77">
        <f>IFERROR(VLOOKUP($B122,[2]NUM5!$H$3:$U$183,13,FALSE),0)</f>
        <v>29</v>
      </c>
      <c r="Q122" s="12">
        <f t="shared" si="41"/>
        <v>412</v>
      </c>
    </row>
    <row r="123" spans="1:19" ht="15" thickBot="1" x14ac:dyDescent="0.25">
      <c r="A123" s="75" t="s">
        <v>146</v>
      </c>
      <c r="B123" s="137" t="s">
        <v>145</v>
      </c>
      <c r="C123" s="53"/>
      <c r="D123" s="69"/>
      <c r="E123" s="77">
        <f>IFERROR(VLOOKUP($B123,[2]NUM5!$H$3:$U$183,2,FALSE),0)</f>
        <v>27</v>
      </c>
      <c r="F123" s="77">
        <f>IFERROR(VLOOKUP($B123,[2]NUM5!$H$3:$U$183,3,FALSE),0)</f>
        <v>36</v>
      </c>
      <c r="G123" s="77">
        <f>IFERROR(VLOOKUP($B123,[2]NUM5!$H$3:$U$183,4,FALSE),0)</f>
        <v>20</v>
      </c>
      <c r="H123" s="77">
        <f>IFERROR(VLOOKUP($B123,[2]NUM5!$H$3:$U$183,5,FALSE),0)</f>
        <v>51</v>
      </c>
      <c r="I123" s="77">
        <f>IFERROR(VLOOKUP($B123,[2]NUM5!$H$3:$U$183,6,FALSE),0)</f>
        <v>18</v>
      </c>
      <c r="J123" s="77">
        <f>IFERROR(VLOOKUP($B123,[2]NUM5!$H$3:$U$183,7,FALSE),0)</f>
        <v>0</v>
      </c>
      <c r="K123" s="77">
        <f>IFERROR(VLOOKUP($B123,[2]NUM5!$H$3:$U$183,8,FALSE),0)</f>
        <v>0</v>
      </c>
      <c r="L123" s="77">
        <f>IFERROR(VLOOKUP($B123,[2]NUM5!$H$3:$U$183,9,FALSE),0)</f>
        <v>30</v>
      </c>
      <c r="M123" s="77">
        <f>IFERROR(VLOOKUP($B123,[2]NUM5!$H$3:$U$183,10,FALSE),0)</f>
        <v>16</v>
      </c>
      <c r="N123" s="77">
        <f>IFERROR(VLOOKUP($B123,[2]NUM5!$H$3:$U$183,11,FALSE),0)</f>
        <v>89</v>
      </c>
      <c r="O123" s="77">
        <f>IFERROR(VLOOKUP($B123,[2]NUM5!$H$3:$U$183,12,FALSE),0)</f>
        <v>27</v>
      </c>
      <c r="P123" s="77">
        <f>IFERROR(VLOOKUP($B123,[2]NUM5!$H$3:$U$183,13,FALSE),0)</f>
        <v>31</v>
      </c>
      <c r="Q123" s="12">
        <f t="shared" si="41"/>
        <v>345</v>
      </c>
    </row>
    <row r="124" spans="1:19" s="54" customFormat="1" ht="15" thickBot="1" x14ac:dyDescent="0.25">
      <c r="A124" s="307" t="s">
        <v>181</v>
      </c>
      <c r="B124" s="308"/>
      <c r="C124" s="222">
        <f>+D124/Metas!I7</f>
        <v>0.85943168077388155</v>
      </c>
      <c r="D124" s="15">
        <f>+Q124/R124</f>
        <v>0.85943168077388155</v>
      </c>
      <c r="E124" s="9">
        <f>SUM(E112:E123)</f>
        <v>577</v>
      </c>
      <c r="F124" s="9">
        <f t="shared" ref="F124:H124" si="42">SUM(F112:F123)</f>
        <v>456</v>
      </c>
      <c r="G124" s="9">
        <f t="shared" si="42"/>
        <v>470</v>
      </c>
      <c r="H124" s="9">
        <f t="shared" si="42"/>
        <v>522</v>
      </c>
      <c r="I124" s="9">
        <f t="shared" ref="I124:J124" si="43">SUM(I112:I123)</f>
        <v>285</v>
      </c>
      <c r="J124" s="9">
        <f t="shared" si="43"/>
        <v>302</v>
      </c>
      <c r="K124" s="9">
        <f t="shared" ref="K124:L124" si="44">SUM(K112:K123)</f>
        <v>422</v>
      </c>
      <c r="L124" s="9">
        <f t="shared" si="44"/>
        <v>503</v>
      </c>
      <c r="M124" s="9">
        <f t="shared" ref="M124:N124" si="45">SUM(M112:M123)</f>
        <v>608</v>
      </c>
      <c r="N124" s="9">
        <f t="shared" si="45"/>
        <v>786</v>
      </c>
      <c r="O124" s="9">
        <f t="shared" ref="O124:P124" si="46">SUM(O112:O123)</f>
        <v>374</v>
      </c>
      <c r="P124" s="9">
        <f t="shared" si="46"/>
        <v>381</v>
      </c>
      <c r="Q124" s="9">
        <f>SUM(Q112:Q123)</f>
        <v>5686</v>
      </c>
      <c r="R124" s="314">
        <v>6616</v>
      </c>
      <c r="S124" s="315"/>
    </row>
    <row r="125" spans="1:19" ht="15" thickBot="1" x14ac:dyDescent="0.25">
      <c r="A125" s="75" t="s">
        <v>160</v>
      </c>
      <c r="B125" s="137" t="s">
        <v>147</v>
      </c>
      <c r="C125" s="53"/>
      <c r="D125" s="69"/>
      <c r="E125" s="77">
        <f>IFERROR(VLOOKUP($B125,[2]NUM5!$H$3:$U$183,2,FALSE),0)</f>
        <v>508</v>
      </c>
      <c r="F125" s="77">
        <f>IFERROR(VLOOKUP($B125,[2]NUM5!$H$3:$U$183,3,FALSE),0)</f>
        <v>987</v>
      </c>
      <c r="G125" s="77">
        <f>IFERROR(VLOOKUP($B125,[2]NUM5!$H$3:$U$183,4,FALSE),0)</f>
        <v>1004</v>
      </c>
      <c r="H125" s="77">
        <f>IFERROR(VLOOKUP($B125,[2]NUM5!$H$3:$U$183,5,FALSE),0)</f>
        <v>742</v>
      </c>
      <c r="I125" s="77">
        <f>IFERROR(VLOOKUP($B125,[2]NUM5!$H$3:$U$183,6,FALSE),0)</f>
        <v>680</v>
      </c>
      <c r="J125" s="77">
        <f>IFERROR(VLOOKUP($B125,[2]NUM5!$H$3:$U$183,7,FALSE),0)</f>
        <v>903</v>
      </c>
      <c r="K125" s="77">
        <f>IFERROR(VLOOKUP($B125,[2]NUM5!$H$3:$U$183,8,FALSE),0)</f>
        <v>938</v>
      </c>
      <c r="L125" s="77">
        <f>IFERROR(VLOOKUP($B125,[2]NUM5!$H$3:$U$183,9,FALSE),0)</f>
        <v>1056</v>
      </c>
      <c r="M125" s="77">
        <f>IFERROR(VLOOKUP($B125,[2]NUM5!$H$3:$U$183,10,FALSE),0)</f>
        <v>865</v>
      </c>
      <c r="N125" s="77">
        <f>IFERROR(VLOOKUP($B125,[2]NUM5!$H$3:$U$183,11,FALSE),0)</f>
        <v>992</v>
      </c>
      <c r="O125" s="77">
        <f>IFERROR(VLOOKUP($B125,[2]NUM5!$H$3:$U$183,12,FALSE),0)</f>
        <v>776</v>
      </c>
      <c r="P125" s="77">
        <f>IFERROR(VLOOKUP($B125,[2]NUM5!$H$3:$U$183,13,FALSE),0)</f>
        <v>850</v>
      </c>
      <c r="Q125" s="12">
        <f t="shared" ref="Q125:Q137" si="47">SUM(E125:P125)</f>
        <v>10301</v>
      </c>
    </row>
    <row r="126" spans="1:19" ht="15" thickBot="1" x14ac:dyDescent="0.25">
      <c r="A126" s="75" t="s">
        <v>160</v>
      </c>
      <c r="B126" s="137" t="s">
        <v>148</v>
      </c>
      <c r="C126" s="53"/>
      <c r="D126" s="69"/>
      <c r="E126" s="77">
        <f>IFERROR(VLOOKUP($B126,[2]NUM5!$H$3:$U$183,2,FALSE),0)</f>
        <v>276</v>
      </c>
      <c r="F126" s="77">
        <f>IFERROR(VLOOKUP($B126,[2]NUM5!$H$3:$U$183,3,FALSE),0)</f>
        <v>408</v>
      </c>
      <c r="G126" s="77">
        <f>IFERROR(VLOOKUP($B126,[2]NUM5!$H$3:$U$183,4,FALSE),0)</f>
        <v>536</v>
      </c>
      <c r="H126" s="77">
        <f>IFERROR(VLOOKUP($B126,[2]NUM5!$H$3:$U$183,5,FALSE),0)</f>
        <v>387</v>
      </c>
      <c r="I126" s="77">
        <f>IFERROR(VLOOKUP($B126,[2]NUM5!$H$3:$U$183,6,FALSE),0)</f>
        <v>572</v>
      </c>
      <c r="J126" s="77">
        <f>IFERROR(VLOOKUP($B126,[2]NUM5!$H$3:$U$183,7,FALSE),0)</f>
        <v>275</v>
      </c>
      <c r="K126" s="77">
        <f>IFERROR(VLOOKUP($B126,[2]NUM5!$H$3:$U$183,8,FALSE),0)</f>
        <v>756</v>
      </c>
      <c r="L126" s="77">
        <f>IFERROR(VLOOKUP($B126,[2]NUM5!$H$3:$U$183,9,FALSE),0)</f>
        <v>502</v>
      </c>
      <c r="M126" s="77">
        <f>IFERROR(VLOOKUP($B126,[2]NUM5!$H$3:$U$183,10,FALSE),0)</f>
        <v>392</v>
      </c>
      <c r="N126" s="77">
        <f>IFERROR(VLOOKUP($B126,[2]NUM5!$H$3:$U$183,11,FALSE),0)</f>
        <v>204</v>
      </c>
      <c r="O126" s="77">
        <f>IFERROR(VLOOKUP($B126,[2]NUM5!$H$3:$U$183,12,FALSE),0)</f>
        <v>475</v>
      </c>
      <c r="P126" s="77">
        <f>IFERROR(VLOOKUP($B126,[2]NUM5!$H$3:$U$183,13,FALSE),0)</f>
        <v>392</v>
      </c>
      <c r="Q126" s="12">
        <f t="shared" si="47"/>
        <v>5175</v>
      </c>
    </row>
    <row r="127" spans="1:19" ht="15" thickBot="1" x14ac:dyDescent="0.25">
      <c r="A127" s="75" t="s">
        <v>160</v>
      </c>
      <c r="B127" s="137" t="s">
        <v>149</v>
      </c>
      <c r="C127" s="53"/>
      <c r="D127" s="69"/>
      <c r="E127" s="77">
        <f>IFERROR(VLOOKUP($B127,[2]NUM5!$H$3:$U$183,2,FALSE),0)</f>
        <v>176</v>
      </c>
      <c r="F127" s="77">
        <f>IFERROR(VLOOKUP($B127,[2]NUM5!$H$3:$U$183,3,FALSE),0)</f>
        <v>141</v>
      </c>
      <c r="G127" s="77">
        <f>IFERROR(VLOOKUP($B127,[2]NUM5!$H$3:$U$183,4,FALSE),0)</f>
        <v>203</v>
      </c>
      <c r="H127" s="77">
        <f>IFERROR(VLOOKUP($B127,[2]NUM5!$H$3:$U$183,5,FALSE),0)</f>
        <v>138</v>
      </c>
      <c r="I127" s="77">
        <f>IFERROR(VLOOKUP($B127,[2]NUM5!$H$3:$U$183,6,FALSE),0)</f>
        <v>277</v>
      </c>
      <c r="J127" s="77">
        <f>IFERROR(VLOOKUP($B127,[2]NUM5!$H$3:$U$183,7,FALSE),0)</f>
        <v>266</v>
      </c>
      <c r="K127" s="77">
        <f>IFERROR(VLOOKUP($B127,[2]NUM5!$H$3:$U$183,8,FALSE),0)</f>
        <v>213</v>
      </c>
      <c r="L127" s="77">
        <f>IFERROR(VLOOKUP($B127,[2]NUM5!$H$3:$U$183,9,FALSE),0)</f>
        <v>294</v>
      </c>
      <c r="M127" s="77">
        <f>IFERROR(VLOOKUP($B127,[2]NUM5!$H$3:$U$183,10,FALSE),0)</f>
        <v>277</v>
      </c>
      <c r="N127" s="77">
        <f>IFERROR(VLOOKUP($B127,[2]NUM5!$H$3:$U$183,11,FALSE),0)</f>
        <v>187</v>
      </c>
      <c r="O127" s="77">
        <f>IFERROR(VLOOKUP($B127,[2]NUM5!$H$3:$U$183,12,FALSE),0)</f>
        <v>123</v>
      </c>
      <c r="P127" s="77">
        <f>IFERROR(VLOOKUP($B127,[2]NUM5!$H$3:$U$183,13,FALSE),0)</f>
        <v>135</v>
      </c>
      <c r="Q127" s="12">
        <f t="shared" si="47"/>
        <v>2430</v>
      </c>
    </row>
    <row r="128" spans="1:19" ht="15" thickBot="1" x14ac:dyDescent="0.25">
      <c r="A128" s="75" t="s">
        <v>160</v>
      </c>
      <c r="B128" s="137" t="s">
        <v>150</v>
      </c>
      <c r="C128" s="53"/>
      <c r="D128" s="69"/>
      <c r="E128" s="77">
        <f>IFERROR(VLOOKUP($B128,[2]NUM5!$H$3:$U$183,2,FALSE),0)</f>
        <v>480</v>
      </c>
      <c r="F128" s="77">
        <f>IFERROR(VLOOKUP($B128,[2]NUM5!$H$3:$U$183,3,FALSE),0)</f>
        <v>576</v>
      </c>
      <c r="G128" s="77">
        <f>IFERROR(VLOOKUP($B128,[2]NUM5!$H$3:$U$183,4,FALSE),0)</f>
        <v>763</v>
      </c>
      <c r="H128" s="77">
        <f>IFERROR(VLOOKUP($B128,[2]NUM5!$H$3:$U$183,5,FALSE),0)</f>
        <v>636</v>
      </c>
      <c r="I128" s="77">
        <f>IFERROR(VLOOKUP($B128,[2]NUM5!$H$3:$U$183,6,FALSE),0)</f>
        <v>751</v>
      </c>
      <c r="J128" s="77">
        <f>IFERROR(VLOOKUP($B128,[2]NUM5!$H$3:$U$183,7,FALSE),0)</f>
        <v>617</v>
      </c>
      <c r="K128" s="77">
        <f>IFERROR(VLOOKUP($B128,[2]NUM5!$H$3:$U$183,8,FALSE),0)</f>
        <v>871</v>
      </c>
      <c r="L128" s="77">
        <f>IFERROR(VLOOKUP($B128,[2]NUM5!$H$3:$U$183,9,FALSE),0)</f>
        <v>1078</v>
      </c>
      <c r="M128" s="77">
        <f>IFERROR(VLOOKUP($B128,[2]NUM5!$H$3:$U$183,10,FALSE),0)</f>
        <v>771</v>
      </c>
      <c r="N128" s="77">
        <f>IFERROR(VLOOKUP($B128,[2]NUM5!$H$3:$U$183,11,FALSE),0)</f>
        <v>502</v>
      </c>
      <c r="O128" s="77">
        <f>IFERROR(VLOOKUP($B128,[2]NUM5!$H$3:$U$183,12,FALSE),0)</f>
        <v>713</v>
      </c>
      <c r="P128" s="77">
        <f>IFERROR(VLOOKUP($B128,[2]NUM5!$H$3:$U$183,13,FALSE),0)</f>
        <v>458</v>
      </c>
      <c r="Q128" s="12">
        <f t="shared" si="47"/>
        <v>8216</v>
      </c>
    </row>
    <row r="129" spans="1:22" ht="15" thickBot="1" x14ac:dyDescent="0.25">
      <c r="A129" s="75" t="s">
        <v>160</v>
      </c>
      <c r="B129" s="137" t="s">
        <v>151</v>
      </c>
      <c r="C129" s="53"/>
      <c r="D129" s="69"/>
      <c r="E129" s="77">
        <f>IFERROR(VLOOKUP($B129,[2]NUM5!$H$3:$U$183,2,FALSE),0)</f>
        <v>154</v>
      </c>
      <c r="F129" s="77">
        <f>IFERROR(VLOOKUP($B129,[2]NUM5!$H$3:$U$183,3,FALSE),0)</f>
        <v>63</v>
      </c>
      <c r="G129" s="77">
        <f>IFERROR(VLOOKUP($B129,[2]NUM5!$H$3:$U$183,4,FALSE),0)</f>
        <v>56</v>
      </c>
      <c r="H129" s="77">
        <f>IFERROR(VLOOKUP($B129,[2]NUM5!$H$3:$U$183,5,FALSE),0)</f>
        <v>13</v>
      </c>
      <c r="I129" s="77">
        <f>IFERROR(VLOOKUP($B129,[2]NUM5!$H$3:$U$183,6,FALSE),0)</f>
        <v>71</v>
      </c>
      <c r="J129" s="77">
        <f>IFERROR(VLOOKUP($B129,[2]NUM5!$H$3:$U$183,7,FALSE),0)</f>
        <v>49</v>
      </c>
      <c r="K129" s="77">
        <f>IFERROR(VLOOKUP($B129,[2]NUM5!$H$3:$U$183,8,FALSE),0)</f>
        <v>65</v>
      </c>
      <c r="L129" s="77">
        <f>IFERROR(VLOOKUP($B129,[2]NUM5!$H$3:$U$183,9,FALSE),0)</f>
        <v>27</v>
      </c>
      <c r="M129" s="77">
        <f>IFERROR(VLOOKUP($B129,[2]NUM5!$H$3:$U$183,10,FALSE),0)</f>
        <v>24</v>
      </c>
      <c r="N129" s="77">
        <f>IFERROR(VLOOKUP($B129,[2]NUM5!$H$3:$U$183,11,FALSE),0)</f>
        <v>44</v>
      </c>
      <c r="O129" s="77">
        <f>IFERROR(VLOOKUP($B129,[2]NUM5!$H$3:$U$183,12,FALSE),0)</f>
        <v>23</v>
      </c>
      <c r="P129" s="77">
        <f>IFERROR(VLOOKUP($B129,[2]NUM5!$H$3:$U$183,13,FALSE),0)</f>
        <v>26</v>
      </c>
      <c r="Q129" s="12">
        <f t="shared" si="47"/>
        <v>615</v>
      </c>
    </row>
    <row r="130" spans="1:22" ht="15" thickBot="1" x14ac:dyDescent="0.25">
      <c r="A130" s="75" t="s">
        <v>160</v>
      </c>
      <c r="B130" s="137" t="s">
        <v>152</v>
      </c>
      <c r="C130" s="53"/>
      <c r="D130" s="69"/>
      <c r="E130" s="77">
        <f>IFERROR(VLOOKUP($B130,[2]NUM5!$H$3:$U$183,2,FALSE),0)</f>
        <v>54</v>
      </c>
      <c r="F130" s="77">
        <f>IFERROR(VLOOKUP($B130,[2]NUM5!$H$3:$U$183,3,FALSE),0)</f>
        <v>25</v>
      </c>
      <c r="G130" s="77">
        <f>IFERROR(VLOOKUP($B130,[2]NUM5!$H$3:$U$183,4,FALSE),0)</f>
        <v>38</v>
      </c>
      <c r="H130" s="77">
        <f>IFERROR(VLOOKUP($B130,[2]NUM5!$H$3:$U$183,5,FALSE),0)</f>
        <v>0</v>
      </c>
      <c r="I130" s="77">
        <f>IFERROR(VLOOKUP($B130,[2]NUM5!$H$3:$U$183,6,FALSE),0)</f>
        <v>41</v>
      </c>
      <c r="J130" s="77">
        <f>IFERROR(VLOOKUP($B130,[2]NUM5!$H$3:$U$183,7,FALSE),0)</f>
        <v>54</v>
      </c>
      <c r="K130" s="77">
        <f>IFERROR(VLOOKUP($B130,[2]NUM5!$H$3:$U$183,8,FALSE),0)</f>
        <v>0</v>
      </c>
      <c r="L130" s="77">
        <f>IFERROR(VLOOKUP($B130,[2]NUM5!$H$3:$U$183,9,FALSE),0)</f>
        <v>35</v>
      </c>
      <c r="M130" s="77">
        <f>IFERROR(VLOOKUP($B130,[2]NUM5!$H$3:$U$183,10,FALSE),0)</f>
        <v>30</v>
      </c>
      <c r="N130" s="77">
        <f>IFERROR(VLOOKUP($B130,[2]NUM5!$H$3:$U$183,11,FALSE),0)</f>
        <v>13</v>
      </c>
      <c r="O130" s="77">
        <f>IFERROR(VLOOKUP($B130,[2]NUM5!$H$3:$U$183,12,FALSE),0)</f>
        <v>40</v>
      </c>
      <c r="P130" s="77">
        <f>IFERROR(VLOOKUP($B130,[2]NUM5!$H$3:$U$183,13,FALSE),0)</f>
        <v>74</v>
      </c>
      <c r="Q130" s="12">
        <f t="shared" si="47"/>
        <v>404</v>
      </c>
    </row>
    <row r="131" spans="1:22" ht="15" thickBot="1" x14ac:dyDescent="0.25">
      <c r="A131" s="75" t="s">
        <v>160</v>
      </c>
      <c r="B131" s="137" t="s">
        <v>153</v>
      </c>
      <c r="C131" s="53"/>
      <c r="D131" s="69"/>
      <c r="E131" s="77">
        <f>IFERROR(VLOOKUP($B131,[2]NUM5!$H$3:$U$183,2,FALSE),0)</f>
        <v>21</v>
      </c>
      <c r="F131" s="77">
        <f>IFERROR(VLOOKUP($B131,[2]NUM5!$H$3:$U$183,3,FALSE),0)</f>
        <v>87</v>
      </c>
      <c r="G131" s="77">
        <f>IFERROR(VLOOKUP($B131,[2]NUM5!$H$3:$U$183,4,FALSE),0)</f>
        <v>65</v>
      </c>
      <c r="H131" s="77">
        <f>IFERROR(VLOOKUP($B131,[2]NUM5!$H$3:$U$183,5,FALSE),0)</f>
        <v>24</v>
      </c>
      <c r="I131" s="77">
        <f>IFERROR(VLOOKUP($B131,[2]NUM5!$H$3:$U$183,6,FALSE),0)</f>
        <v>60</v>
      </c>
      <c r="J131" s="77">
        <f>IFERROR(VLOOKUP($B131,[2]NUM5!$H$3:$U$183,7,FALSE),0)</f>
        <v>35</v>
      </c>
      <c r="K131" s="77">
        <f>IFERROR(VLOOKUP($B131,[2]NUM5!$H$3:$U$183,8,FALSE),0)</f>
        <v>108</v>
      </c>
      <c r="L131" s="77">
        <f>IFERROR(VLOOKUP($B131,[2]NUM5!$H$3:$U$183,9,FALSE),0)</f>
        <v>61</v>
      </c>
      <c r="M131" s="77">
        <f>IFERROR(VLOOKUP($B131,[2]NUM5!$H$3:$U$183,10,FALSE),0)</f>
        <v>99</v>
      </c>
      <c r="N131" s="77">
        <f>IFERROR(VLOOKUP($B131,[2]NUM5!$H$3:$U$183,11,FALSE),0)</f>
        <v>19</v>
      </c>
      <c r="O131" s="77">
        <f>IFERROR(VLOOKUP($B131,[2]NUM5!$H$3:$U$183,12,FALSE),0)</f>
        <v>21</v>
      </c>
      <c r="P131" s="77">
        <f>IFERROR(VLOOKUP($B131,[2]NUM5!$H$3:$U$183,13,FALSE),0)</f>
        <v>30</v>
      </c>
      <c r="Q131" s="12">
        <f t="shared" si="47"/>
        <v>630</v>
      </c>
    </row>
    <row r="132" spans="1:22" ht="15" thickBot="1" x14ac:dyDescent="0.25">
      <c r="A132" s="75" t="s">
        <v>160</v>
      </c>
      <c r="B132" s="137" t="s">
        <v>154</v>
      </c>
      <c r="C132" s="53"/>
      <c r="D132" s="69"/>
      <c r="E132" s="77">
        <f>IFERROR(VLOOKUP($B132,[2]NUM5!$H$3:$U$183,2,FALSE),0)</f>
        <v>0</v>
      </c>
      <c r="F132" s="77">
        <f>IFERROR(VLOOKUP($B132,[2]NUM5!$H$3:$U$183,3,FALSE),0)</f>
        <v>38</v>
      </c>
      <c r="G132" s="77">
        <f>IFERROR(VLOOKUP($B132,[2]NUM5!$H$3:$U$183,4,FALSE),0)</f>
        <v>25</v>
      </c>
      <c r="H132" s="77">
        <f>IFERROR(VLOOKUP($B132,[2]NUM5!$H$3:$U$183,5,FALSE),0)</f>
        <v>0</v>
      </c>
      <c r="I132" s="77">
        <f>IFERROR(VLOOKUP($B132,[2]NUM5!$H$3:$U$183,6,FALSE),0)</f>
        <v>40</v>
      </c>
      <c r="J132" s="77">
        <f>IFERROR(VLOOKUP($B132,[2]NUM5!$H$3:$U$183,7,FALSE),0)</f>
        <v>49</v>
      </c>
      <c r="K132" s="77">
        <f>IFERROR(VLOOKUP($B132,[2]NUM5!$H$3:$U$183,8,FALSE),0)</f>
        <v>33</v>
      </c>
      <c r="L132" s="77">
        <f>IFERROR(VLOOKUP($B132,[2]NUM5!$H$3:$U$183,9,FALSE),0)</f>
        <v>25</v>
      </c>
      <c r="M132" s="77">
        <f>IFERROR(VLOOKUP($B132,[2]NUM5!$H$3:$U$183,10,FALSE),0)</f>
        <v>29</v>
      </c>
      <c r="N132" s="77">
        <f>IFERROR(VLOOKUP($B132,[2]NUM5!$H$3:$U$183,11,FALSE),0)</f>
        <v>24</v>
      </c>
      <c r="O132" s="77">
        <f>IFERROR(VLOOKUP($B132,[2]NUM5!$H$3:$U$183,12,FALSE),0)</f>
        <v>36</v>
      </c>
      <c r="P132" s="77">
        <f>IFERROR(VLOOKUP($B132,[2]NUM5!$H$3:$U$183,13,FALSE),0)</f>
        <v>9</v>
      </c>
      <c r="Q132" s="12">
        <f t="shared" si="47"/>
        <v>308</v>
      </c>
      <c r="V132" s="58"/>
    </row>
    <row r="133" spans="1:22" ht="15" thickBot="1" x14ac:dyDescent="0.25">
      <c r="A133" s="75" t="s">
        <v>160</v>
      </c>
      <c r="B133" s="137" t="s">
        <v>155</v>
      </c>
      <c r="C133" s="53"/>
      <c r="D133" s="69"/>
      <c r="E133" s="77">
        <f>IFERROR(VLOOKUP($B133,[2]NUM5!$H$3:$U$183,2,FALSE),0)</f>
        <v>18</v>
      </c>
      <c r="F133" s="77">
        <f>IFERROR(VLOOKUP($B133,[2]NUM5!$H$3:$U$183,3,FALSE),0)</f>
        <v>0</v>
      </c>
      <c r="G133" s="77">
        <f>IFERROR(VLOOKUP($B133,[2]NUM5!$H$3:$U$183,4,FALSE),0)</f>
        <v>36</v>
      </c>
      <c r="H133" s="77">
        <f>IFERROR(VLOOKUP($B133,[2]NUM5!$H$3:$U$183,5,FALSE),0)</f>
        <v>33</v>
      </c>
      <c r="I133" s="77">
        <f>IFERROR(VLOOKUP($B133,[2]NUM5!$H$3:$U$183,6,FALSE),0)</f>
        <v>49</v>
      </c>
      <c r="J133" s="77">
        <f>IFERROR(VLOOKUP($B133,[2]NUM5!$H$3:$U$183,7,FALSE),0)</f>
        <v>38</v>
      </c>
      <c r="K133" s="77">
        <f>IFERROR(VLOOKUP($B133,[2]NUM5!$H$3:$U$183,8,FALSE),0)</f>
        <v>15</v>
      </c>
      <c r="L133" s="77">
        <f>IFERROR(VLOOKUP($B133,[2]NUM5!$H$3:$U$183,9,FALSE),0)</f>
        <v>15</v>
      </c>
      <c r="M133" s="77">
        <f>IFERROR(VLOOKUP($B133,[2]NUM5!$H$3:$U$183,10,FALSE),0)</f>
        <v>15</v>
      </c>
      <c r="N133" s="77">
        <f>IFERROR(VLOOKUP($B133,[2]NUM5!$H$3:$U$183,11,FALSE),0)</f>
        <v>30</v>
      </c>
      <c r="O133" s="77">
        <f>IFERROR(VLOOKUP($B133,[2]NUM5!$H$3:$U$183,12,FALSE),0)</f>
        <v>0</v>
      </c>
      <c r="P133" s="77">
        <f>IFERROR(VLOOKUP($B133,[2]NUM5!$H$3:$U$183,13,FALSE),0)</f>
        <v>25</v>
      </c>
      <c r="Q133" s="12">
        <f t="shared" si="47"/>
        <v>274</v>
      </c>
    </row>
    <row r="134" spans="1:22" ht="15" thickBot="1" x14ac:dyDescent="0.25">
      <c r="A134" s="75" t="s">
        <v>160</v>
      </c>
      <c r="B134" s="137" t="s">
        <v>156</v>
      </c>
      <c r="C134" s="53"/>
      <c r="D134" s="69"/>
      <c r="E134" s="77">
        <f>IFERROR(VLOOKUP($B134,[2]NUM5!$H$3:$U$183,2,FALSE),0)</f>
        <v>100</v>
      </c>
      <c r="F134" s="77">
        <f>IFERROR(VLOOKUP($B134,[2]NUM5!$H$3:$U$183,3,FALSE),0)</f>
        <v>82</v>
      </c>
      <c r="G134" s="77">
        <f>IFERROR(VLOOKUP($B134,[2]NUM5!$H$3:$U$183,4,FALSE),0)</f>
        <v>146</v>
      </c>
      <c r="H134" s="77">
        <f>IFERROR(VLOOKUP($B134,[2]NUM5!$H$3:$U$183,5,FALSE),0)</f>
        <v>21</v>
      </c>
      <c r="I134" s="77">
        <f>IFERROR(VLOOKUP($B134,[2]NUM5!$H$3:$U$183,6,FALSE),0)</f>
        <v>87</v>
      </c>
      <c r="J134" s="77">
        <f>IFERROR(VLOOKUP($B134,[2]NUM5!$H$3:$U$183,7,FALSE),0)</f>
        <v>82</v>
      </c>
      <c r="K134" s="77">
        <f>IFERROR(VLOOKUP($B134,[2]NUM5!$H$3:$U$183,8,FALSE),0)</f>
        <v>75</v>
      </c>
      <c r="L134" s="77">
        <f>IFERROR(VLOOKUP($B134,[2]NUM5!$H$3:$U$183,9,FALSE),0)</f>
        <v>111</v>
      </c>
      <c r="M134" s="77">
        <f>IFERROR(VLOOKUP($B134,[2]NUM5!$H$3:$U$183,10,FALSE),0)</f>
        <v>65</v>
      </c>
      <c r="N134" s="77">
        <f>IFERROR(VLOOKUP($B134,[2]NUM5!$H$3:$U$183,11,FALSE),0)</f>
        <v>61</v>
      </c>
      <c r="O134" s="77">
        <f>IFERROR(VLOOKUP($B134,[2]NUM5!$H$3:$U$183,12,FALSE),0)</f>
        <v>0</v>
      </c>
      <c r="P134" s="77">
        <f>IFERROR(VLOOKUP($B134,[2]NUM5!$H$3:$U$183,13,FALSE),0)</f>
        <v>146</v>
      </c>
      <c r="Q134" s="12">
        <f t="shared" si="47"/>
        <v>976</v>
      </c>
    </row>
    <row r="135" spans="1:22" ht="15" thickBot="1" x14ac:dyDescent="0.25">
      <c r="A135" s="75" t="s">
        <v>160</v>
      </c>
      <c r="B135" s="137" t="s">
        <v>157</v>
      </c>
      <c r="C135" s="53"/>
      <c r="D135" s="69"/>
      <c r="E135" s="77">
        <f>IFERROR(VLOOKUP($B135,[2]NUM5!$H$3:$U$183,2,FALSE),0)</f>
        <v>54</v>
      </c>
      <c r="F135" s="77">
        <f>IFERROR(VLOOKUP($B135,[2]NUM5!$H$3:$U$183,3,FALSE),0)</f>
        <v>0</v>
      </c>
      <c r="G135" s="77">
        <f>IFERROR(VLOOKUP($B135,[2]NUM5!$H$3:$U$183,4,FALSE),0)</f>
        <v>72</v>
      </c>
      <c r="H135" s="77">
        <f>IFERROR(VLOOKUP($B135,[2]NUM5!$H$3:$U$183,5,FALSE),0)</f>
        <v>76</v>
      </c>
      <c r="I135" s="77">
        <f>IFERROR(VLOOKUP($B135,[2]NUM5!$H$3:$U$183,6,FALSE),0)</f>
        <v>92</v>
      </c>
      <c r="J135" s="77">
        <f>IFERROR(VLOOKUP($B135,[2]NUM5!$H$3:$U$183,7,FALSE),0)</f>
        <v>82</v>
      </c>
      <c r="K135" s="77">
        <f>IFERROR(VLOOKUP($B135,[2]NUM5!$H$3:$U$183,8,FALSE),0)</f>
        <v>65</v>
      </c>
      <c r="L135" s="77">
        <f>IFERROR(VLOOKUP($B135,[2]NUM5!$H$3:$U$183,9,FALSE),0)</f>
        <v>74</v>
      </c>
      <c r="M135" s="77">
        <f>IFERROR(VLOOKUP($B135,[2]NUM5!$H$3:$U$183,10,FALSE),0)</f>
        <v>67</v>
      </c>
      <c r="N135" s="77">
        <f>IFERROR(VLOOKUP($B135,[2]NUM5!$H$3:$U$183,11,FALSE),0)</f>
        <v>40</v>
      </c>
      <c r="O135" s="77">
        <f>IFERROR(VLOOKUP($B135,[2]NUM5!$H$3:$U$183,12,FALSE),0)</f>
        <v>40</v>
      </c>
      <c r="P135" s="77">
        <f>IFERROR(VLOOKUP($B135,[2]NUM5!$H$3:$U$183,13,FALSE),0)</f>
        <v>40</v>
      </c>
      <c r="Q135" s="12">
        <f t="shared" si="47"/>
        <v>702</v>
      </c>
    </row>
    <row r="136" spans="1:22" ht="15" thickBot="1" x14ac:dyDescent="0.25">
      <c r="A136" s="75" t="s">
        <v>160</v>
      </c>
      <c r="B136" s="137" t="s">
        <v>158</v>
      </c>
      <c r="C136" s="53"/>
      <c r="D136" s="69"/>
      <c r="E136" s="77">
        <f>IFERROR(VLOOKUP($B136,[2]NUM5!$H$3:$U$183,2,FALSE),0)</f>
        <v>0</v>
      </c>
      <c r="F136" s="77">
        <f>IFERROR(VLOOKUP($B136,[2]NUM5!$H$3:$U$183,3,FALSE),0)</f>
        <v>11</v>
      </c>
      <c r="G136" s="77">
        <f>IFERROR(VLOOKUP($B136,[2]NUM5!$H$3:$U$183,4,FALSE),0)</f>
        <v>18</v>
      </c>
      <c r="H136" s="77">
        <f>IFERROR(VLOOKUP($B136,[2]NUM5!$H$3:$U$183,5,FALSE),0)</f>
        <v>17</v>
      </c>
      <c r="I136" s="77">
        <f>IFERROR(VLOOKUP($B136,[2]NUM5!$H$3:$U$183,6,FALSE),0)</f>
        <v>28</v>
      </c>
      <c r="J136" s="77">
        <f>IFERROR(VLOOKUP($B136,[2]NUM5!$H$3:$U$183,7,FALSE),0)</f>
        <v>36</v>
      </c>
      <c r="K136" s="77">
        <f>IFERROR(VLOOKUP($B136,[2]NUM5!$H$3:$U$183,8,FALSE),0)</f>
        <v>25</v>
      </c>
      <c r="L136" s="77">
        <f>IFERROR(VLOOKUP($B136,[2]NUM5!$H$3:$U$183,9,FALSE),0)</f>
        <v>25</v>
      </c>
      <c r="M136" s="77">
        <f>IFERROR(VLOOKUP($B136,[2]NUM5!$H$3:$U$183,10,FALSE),0)</f>
        <v>13</v>
      </c>
      <c r="N136" s="77">
        <f>IFERROR(VLOOKUP($B136,[2]NUM5!$H$3:$U$183,11,FALSE),0)</f>
        <v>14</v>
      </c>
      <c r="O136" s="77">
        <f>IFERROR(VLOOKUP($B136,[2]NUM5!$H$3:$U$183,12,FALSE),0)</f>
        <v>23</v>
      </c>
      <c r="P136" s="77">
        <f>IFERROR(VLOOKUP($B136,[2]NUM5!$H$3:$U$183,13,FALSE),0)</f>
        <v>26</v>
      </c>
      <c r="Q136" s="12">
        <f t="shared" si="47"/>
        <v>236</v>
      </c>
    </row>
    <row r="137" spans="1:22" ht="15" thickBot="1" x14ac:dyDescent="0.25">
      <c r="A137" s="75" t="s">
        <v>160</v>
      </c>
      <c r="B137" s="137" t="s">
        <v>159</v>
      </c>
      <c r="C137" s="53"/>
      <c r="D137" s="69"/>
      <c r="E137" s="77">
        <f>IFERROR(VLOOKUP($B137,[2]NUM5!$H$3:$U$183,2,FALSE),0)</f>
        <v>10</v>
      </c>
      <c r="F137" s="77">
        <f>IFERROR(VLOOKUP($B137,[2]NUM5!$H$3:$U$183,3,FALSE),0)</f>
        <v>0</v>
      </c>
      <c r="G137" s="77">
        <f>IFERROR(VLOOKUP($B137,[2]NUM5!$H$3:$U$183,4,FALSE),0)</f>
        <v>25</v>
      </c>
      <c r="H137" s="77">
        <f>IFERROR(VLOOKUP($B137,[2]NUM5!$H$3:$U$183,5,FALSE),0)</f>
        <v>10</v>
      </c>
      <c r="I137" s="77">
        <f>IFERROR(VLOOKUP($B137,[2]NUM5!$H$3:$U$183,6,FALSE),0)</f>
        <v>11</v>
      </c>
      <c r="J137" s="77">
        <f>IFERROR(VLOOKUP($B137,[2]NUM5!$H$3:$U$183,7,FALSE),0)</f>
        <v>17</v>
      </c>
      <c r="K137" s="77">
        <f>IFERROR(VLOOKUP($B137,[2]NUM5!$H$3:$U$183,8,FALSE),0)</f>
        <v>17</v>
      </c>
      <c r="L137" s="77">
        <f>IFERROR(VLOOKUP($B137,[2]NUM5!$H$3:$U$183,9,FALSE),0)</f>
        <v>10</v>
      </c>
      <c r="M137" s="77">
        <f>IFERROR(VLOOKUP($B137,[2]NUM5!$H$3:$U$183,10,FALSE),0)</f>
        <v>6</v>
      </c>
      <c r="N137" s="77">
        <f>IFERROR(VLOOKUP($B137,[2]NUM5!$H$3:$U$183,11,FALSE),0)</f>
        <v>7</v>
      </c>
      <c r="O137" s="77">
        <f>IFERROR(VLOOKUP($B137,[2]NUM5!$H$3:$U$183,12,FALSE),0)</f>
        <v>0</v>
      </c>
      <c r="P137" s="77">
        <f>IFERROR(VLOOKUP($B137,[2]NUM5!$H$3:$U$183,13,FALSE),0)</f>
        <v>17</v>
      </c>
      <c r="Q137" s="12">
        <f t="shared" si="47"/>
        <v>130</v>
      </c>
    </row>
    <row r="138" spans="1:22" s="54" customFormat="1" ht="15" thickBot="1" x14ac:dyDescent="0.25">
      <c r="A138" s="307" t="s">
        <v>182</v>
      </c>
      <c r="B138" s="308"/>
      <c r="C138" s="222">
        <f>+D138/Metas!I12</f>
        <v>1.0038639365918098</v>
      </c>
      <c r="D138" s="15">
        <f>+Q138/R138</f>
        <v>0.90348947806443947</v>
      </c>
      <c r="E138" s="9">
        <f>SUM(E125:E137)</f>
        <v>1851</v>
      </c>
      <c r="F138" s="9">
        <f t="shared" ref="F138:H138" si="48">SUM(F125:F137)</f>
        <v>2418</v>
      </c>
      <c r="G138" s="9">
        <f t="shared" si="48"/>
        <v>2987</v>
      </c>
      <c r="H138" s="9">
        <f t="shared" si="48"/>
        <v>2097</v>
      </c>
      <c r="I138" s="9">
        <f t="shared" ref="I138:J138" si="49">SUM(I125:I137)</f>
        <v>2759</v>
      </c>
      <c r="J138" s="9">
        <f t="shared" si="49"/>
        <v>2503</v>
      </c>
      <c r="K138" s="9">
        <f t="shared" ref="K138:L138" si="50">SUM(K125:K137)</f>
        <v>3181</v>
      </c>
      <c r="L138" s="9">
        <f t="shared" si="50"/>
        <v>3313</v>
      </c>
      <c r="M138" s="9">
        <f t="shared" ref="M138:N138" si="51">SUM(M125:M137)</f>
        <v>2653</v>
      </c>
      <c r="N138" s="9">
        <f t="shared" si="51"/>
        <v>2137</v>
      </c>
      <c r="O138" s="9">
        <f t="shared" ref="O138:P138" si="52">SUM(O125:O137)</f>
        <v>2270</v>
      </c>
      <c r="P138" s="9">
        <f t="shared" si="52"/>
        <v>2228</v>
      </c>
      <c r="Q138" s="9">
        <f>SUM(Q125:Q137)</f>
        <v>30397</v>
      </c>
      <c r="R138" s="314">
        <v>33644</v>
      </c>
      <c r="S138" s="315"/>
    </row>
    <row r="139" spans="1:22" ht="15" thickBot="1" x14ac:dyDescent="0.25">
      <c r="A139" s="75" t="s">
        <v>165</v>
      </c>
      <c r="B139" s="137" t="s">
        <v>161</v>
      </c>
      <c r="C139" s="53"/>
      <c r="D139" s="69"/>
      <c r="E139" s="77">
        <f>IFERROR(VLOOKUP($B139,[2]NUM5!$H$3:$U$183,2,FALSE),0)</f>
        <v>1179</v>
      </c>
      <c r="F139" s="77">
        <f>IFERROR(VLOOKUP($B139,[2]NUM5!$H$3:$U$183,3,FALSE),0)</f>
        <v>386</v>
      </c>
      <c r="G139" s="77">
        <f>IFERROR(VLOOKUP($B139,[2]NUM5!$H$3:$U$183,4,FALSE),0)</f>
        <v>929</v>
      </c>
      <c r="H139" s="77">
        <f>IFERROR(VLOOKUP($B139,[2]NUM5!$H$3:$U$183,5,FALSE),0)</f>
        <v>966</v>
      </c>
      <c r="I139" s="77">
        <f>IFERROR(VLOOKUP($B139,[2]NUM5!$H$3:$U$183,6,FALSE),0)</f>
        <v>1075</v>
      </c>
      <c r="J139" s="77">
        <f>IFERROR(VLOOKUP($B139,[2]NUM5!$H$3:$U$183,7,FALSE),0)</f>
        <v>831</v>
      </c>
      <c r="K139" s="77">
        <f>IFERROR(VLOOKUP($B139,[2]NUM5!$H$3:$U$183,8,FALSE),0)</f>
        <v>734</v>
      </c>
      <c r="L139" s="77">
        <f>IFERROR(VLOOKUP($B139,[2]NUM5!$H$3:$U$183,9,FALSE),0)</f>
        <v>771</v>
      </c>
      <c r="M139" s="77">
        <f>IFERROR(VLOOKUP($B139,[2]NUM5!$H$3:$U$183,10,FALSE),0)</f>
        <v>734</v>
      </c>
      <c r="N139" s="77">
        <f>IFERROR(VLOOKUP($B139,[2]NUM5!$H$3:$U$183,11,FALSE),0)</f>
        <v>1090</v>
      </c>
      <c r="O139" s="77">
        <f>IFERROR(VLOOKUP($B139,[2]NUM5!$H$3:$U$183,12,FALSE),0)</f>
        <v>979</v>
      </c>
      <c r="P139" s="77">
        <f>IFERROR(VLOOKUP($B139,[2]NUM5!$H$3:$U$183,13,FALSE),0)</f>
        <v>961</v>
      </c>
      <c r="Q139" s="12">
        <f>SUM(E139:P139)</f>
        <v>10635</v>
      </c>
    </row>
    <row r="140" spans="1:22" ht="15" thickBot="1" x14ac:dyDescent="0.25">
      <c r="A140" s="75" t="s">
        <v>165</v>
      </c>
      <c r="B140" s="137" t="s">
        <v>162</v>
      </c>
      <c r="C140" s="53"/>
      <c r="D140" s="69"/>
      <c r="E140" s="77">
        <f>IFERROR(VLOOKUP($B140,[2]NUM5!$H$3:$U$183,2,FALSE),0)</f>
        <v>101</v>
      </c>
      <c r="F140" s="77">
        <f>IFERROR(VLOOKUP($B140,[2]NUM5!$H$3:$U$183,3,FALSE),0)</f>
        <v>126</v>
      </c>
      <c r="G140" s="77">
        <f>IFERROR(VLOOKUP($B140,[2]NUM5!$H$3:$U$183,4,FALSE),0)</f>
        <v>80</v>
      </c>
      <c r="H140" s="77">
        <f>IFERROR(VLOOKUP($B140,[2]NUM5!$H$3:$U$183,5,FALSE),0)</f>
        <v>109</v>
      </c>
      <c r="I140" s="77">
        <f>IFERROR(VLOOKUP($B140,[2]NUM5!$H$3:$U$183,6,FALSE),0)</f>
        <v>140</v>
      </c>
      <c r="J140" s="77">
        <f>IFERROR(VLOOKUP($B140,[2]NUM5!$H$3:$U$183,7,FALSE),0)</f>
        <v>125</v>
      </c>
      <c r="K140" s="77">
        <f>IFERROR(VLOOKUP($B140,[2]NUM5!$H$3:$U$183,8,FALSE),0)</f>
        <v>116</v>
      </c>
      <c r="L140" s="77">
        <f>IFERROR(VLOOKUP($B140,[2]NUM5!$H$3:$U$183,9,FALSE),0)</f>
        <v>156</v>
      </c>
      <c r="M140" s="77">
        <f>IFERROR(VLOOKUP($B140,[2]NUM5!$H$3:$U$183,10,FALSE),0)</f>
        <v>34</v>
      </c>
      <c r="N140" s="77">
        <f>IFERROR(VLOOKUP($B140,[2]NUM5!$H$3:$U$183,11,FALSE),0)</f>
        <v>192</v>
      </c>
      <c r="O140" s="77">
        <f>IFERROR(VLOOKUP($B140,[2]NUM5!$H$3:$U$183,12,FALSE),0)</f>
        <v>102</v>
      </c>
      <c r="P140" s="77">
        <f>IFERROR(VLOOKUP($B140,[2]NUM5!$H$3:$U$183,13,FALSE),0)</f>
        <v>129</v>
      </c>
      <c r="Q140" s="12">
        <f>SUM(E140:P140)</f>
        <v>1410</v>
      </c>
    </row>
    <row r="141" spans="1:22" ht="15" thickBot="1" x14ac:dyDescent="0.25">
      <c r="A141" s="75" t="s">
        <v>165</v>
      </c>
      <c r="B141" s="137" t="s">
        <v>163</v>
      </c>
      <c r="C141" s="53"/>
      <c r="D141" s="69"/>
      <c r="E141" s="77">
        <f>IFERROR(VLOOKUP($B141,[2]NUM5!$H$3:$U$183,2,FALSE),0)</f>
        <v>9</v>
      </c>
      <c r="F141" s="77">
        <f>IFERROR(VLOOKUP($B141,[2]NUM5!$H$3:$U$183,3,FALSE),0)</f>
        <v>11</v>
      </c>
      <c r="G141" s="77">
        <f>IFERROR(VLOOKUP($B141,[2]NUM5!$H$3:$U$183,4,FALSE),0)</f>
        <v>13</v>
      </c>
      <c r="H141" s="77">
        <f>IFERROR(VLOOKUP($B141,[2]NUM5!$H$3:$U$183,5,FALSE),0)</f>
        <v>3</v>
      </c>
      <c r="I141" s="77">
        <f>IFERROR(VLOOKUP($B141,[2]NUM5!$H$3:$U$183,6,FALSE),0)</f>
        <v>9</v>
      </c>
      <c r="J141" s="77">
        <f>IFERROR(VLOOKUP($B141,[2]NUM5!$H$3:$U$183,7,FALSE),0)</f>
        <v>5</v>
      </c>
      <c r="K141" s="77">
        <f>IFERROR(VLOOKUP($B141,[2]NUM5!$H$3:$U$183,8,FALSE),0)</f>
        <v>0</v>
      </c>
      <c r="L141" s="77">
        <f>IFERROR(VLOOKUP($B141,[2]NUM5!$H$3:$U$183,9,FALSE),0)</f>
        <v>0</v>
      </c>
      <c r="M141" s="77">
        <f>IFERROR(VLOOKUP($B141,[2]NUM5!$H$3:$U$183,10,FALSE),0)</f>
        <v>0</v>
      </c>
      <c r="N141" s="77">
        <f>IFERROR(VLOOKUP($B141,[2]NUM5!$H$3:$U$183,11,FALSE),0)</f>
        <v>31</v>
      </c>
      <c r="O141" s="77">
        <f>IFERROR(VLOOKUP($B141,[2]NUM5!$H$3:$U$183,12,FALSE),0)</f>
        <v>0</v>
      </c>
      <c r="P141" s="77">
        <f>IFERROR(VLOOKUP($B141,[2]NUM5!$H$3:$U$183,13,FALSE),0)</f>
        <v>22</v>
      </c>
      <c r="Q141" s="12">
        <f>SUM(E141:P141)</f>
        <v>103</v>
      </c>
    </row>
    <row r="142" spans="1:22" ht="15" thickBot="1" x14ac:dyDescent="0.25">
      <c r="A142" s="75" t="s">
        <v>165</v>
      </c>
      <c r="B142" s="137" t="s">
        <v>164</v>
      </c>
      <c r="C142" s="53"/>
      <c r="D142" s="69"/>
      <c r="E142" s="77">
        <f>IFERROR(VLOOKUP($B142,[2]NUM5!$H$3:$U$183,2,FALSE),0)</f>
        <v>14</v>
      </c>
      <c r="F142" s="77">
        <f>IFERROR(VLOOKUP($B142,[2]NUM5!$H$3:$U$183,3,FALSE),0)</f>
        <v>22</v>
      </c>
      <c r="G142" s="77">
        <f>IFERROR(VLOOKUP($B142,[2]NUM5!$H$3:$U$183,4,FALSE),0)</f>
        <v>19</v>
      </c>
      <c r="H142" s="77">
        <f>IFERROR(VLOOKUP($B142,[2]NUM5!$H$3:$U$183,5,FALSE),0)</f>
        <v>18</v>
      </c>
      <c r="I142" s="77">
        <f>IFERROR(VLOOKUP($B142,[2]NUM5!$H$3:$U$183,6,FALSE),0)</f>
        <v>16</v>
      </c>
      <c r="J142" s="77">
        <f>IFERROR(VLOOKUP($B142,[2]NUM5!$H$3:$U$183,7,FALSE),0)</f>
        <v>21</v>
      </c>
      <c r="K142" s="77">
        <f>IFERROR(VLOOKUP($B142,[2]NUM5!$H$3:$U$183,8,FALSE),0)</f>
        <v>26</v>
      </c>
      <c r="L142" s="77">
        <f>IFERROR(VLOOKUP($B142,[2]NUM5!$H$3:$U$183,9,FALSE),0)</f>
        <v>23</v>
      </c>
      <c r="M142" s="77">
        <f>IFERROR(VLOOKUP($B142,[2]NUM5!$H$3:$U$183,10,FALSE),0)</f>
        <v>0</v>
      </c>
      <c r="N142" s="77">
        <f>IFERROR(VLOOKUP($B142,[2]NUM5!$H$3:$U$183,11,FALSE),0)</f>
        <v>22</v>
      </c>
      <c r="O142" s="77">
        <f>IFERROR(VLOOKUP($B142,[2]NUM5!$H$3:$U$183,12,FALSE),0)</f>
        <v>14</v>
      </c>
      <c r="P142" s="77">
        <f>IFERROR(VLOOKUP($B142,[2]NUM5!$H$3:$U$183,13,FALSE),0)</f>
        <v>17</v>
      </c>
      <c r="Q142" s="12">
        <f>SUM(E142:P142)</f>
        <v>212</v>
      </c>
    </row>
    <row r="143" spans="1:22" s="54" customFormat="1" ht="15" thickBot="1" x14ac:dyDescent="0.25">
      <c r="A143" s="307" t="s">
        <v>183</v>
      </c>
      <c r="B143" s="308"/>
      <c r="C143" s="222">
        <f>+D143/Metas!I14</f>
        <v>0.98911651728553129</v>
      </c>
      <c r="D143" s="15">
        <f>+Q143/R143</f>
        <v>1.0880281690140845</v>
      </c>
      <c r="E143" s="9">
        <f>SUM(E139:E142)</f>
        <v>1303</v>
      </c>
      <c r="F143" s="9">
        <f t="shared" ref="F143:H143" si="53">SUM(F139:F142)</f>
        <v>545</v>
      </c>
      <c r="G143" s="9">
        <f t="shared" si="53"/>
        <v>1041</v>
      </c>
      <c r="H143" s="9">
        <f t="shared" si="53"/>
        <v>1096</v>
      </c>
      <c r="I143" s="9">
        <f t="shared" ref="I143:J143" si="54">SUM(I139:I142)</f>
        <v>1240</v>
      </c>
      <c r="J143" s="9">
        <f t="shared" si="54"/>
        <v>982</v>
      </c>
      <c r="K143" s="9">
        <f t="shared" ref="K143:L143" si="55">SUM(K139:K142)</f>
        <v>876</v>
      </c>
      <c r="L143" s="9">
        <f t="shared" si="55"/>
        <v>950</v>
      </c>
      <c r="M143" s="9">
        <f t="shared" ref="M143:N143" si="56">SUM(M139:M142)</f>
        <v>768</v>
      </c>
      <c r="N143" s="9">
        <f t="shared" si="56"/>
        <v>1335</v>
      </c>
      <c r="O143" s="9">
        <f t="shared" ref="O143:P143" si="57">SUM(O139:O142)</f>
        <v>1095</v>
      </c>
      <c r="P143" s="9">
        <f t="shared" si="57"/>
        <v>1129</v>
      </c>
      <c r="Q143" s="9">
        <f>SUM(Q139:Q142)</f>
        <v>12360</v>
      </c>
      <c r="R143" s="314">
        <v>11360</v>
      </c>
      <c r="S143" s="315"/>
    </row>
    <row r="144" spans="1:22" ht="15" thickBot="1" x14ac:dyDescent="0.25">
      <c r="A144" s="75" t="s">
        <v>173</v>
      </c>
      <c r="B144" s="137" t="s">
        <v>166</v>
      </c>
      <c r="C144" s="53"/>
      <c r="D144" s="69"/>
      <c r="E144" s="77">
        <f>IFERROR(VLOOKUP($B144,[2]NUM5!$H$3:$U$183,2,FALSE),0)</f>
        <v>174</v>
      </c>
      <c r="F144" s="77">
        <f>IFERROR(VLOOKUP($B144,[2]NUM5!$H$3:$U$183,3,FALSE),0)</f>
        <v>104</v>
      </c>
      <c r="G144" s="77">
        <f>IFERROR(VLOOKUP($B144,[2]NUM5!$H$3:$U$183,4,FALSE),0)</f>
        <v>86</v>
      </c>
      <c r="H144" s="77">
        <f>IFERROR(VLOOKUP($B144,[2]NUM5!$H$3:$U$183,5,FALSE),0)</f>
        <v>122</v>
      </c>
      <c r="I144" s="77">
        <f>IFERROR(VLOOKUP($B144,[2]NUM5!$H$3:$U$183,6,FALSE),0)</f>
        <v>102</v>
      </c>
      <c r="J144" s="77">
        <f>IFERROR(VLOOKUP($B144,[2]NUM5!$H$3:$U$183,7,FALSE),0)</f>
        <v>154</v>
      </c>
      <c r="K144" s="77">
        <f>IFERROR(VLOOKUP($B144,[2]NUM5!$H$3:$U$183,8,FALSE),0)</f>
        <v>160</v>
      </c>
      <c r="L144" s="77">
        <f>IFERROR(VLOOKUP($B144,[2]NUM5!$H$3:$U$183,9,FALSE),0)</f>
        <v>223</v>
      </c>
      <c r="M144" s="77">
        <f>IFERROR(VLOOKUP($B144,[2]NUM5!$H$3:$U$183,10,FALSE),0)</f>
        <v>184</v>
      </c>
      <c r="N144" s="77">
        <f>IFERROR(VLOOKUP($B144,[2]NUM5!$H$3:$U$183,11,FALSE),0)</f>
        <v>258</v>
      </c>
      <c r="O144" s="77">
        <f>IFERROR(VLOOKUP($B144,[2]NUM5!$H$3:$U$183,12,FALSE),0)</f>
        <v>154</v>
      </c>
      <c r="P144" s="77">
        <f>IFERROR(VLOOKUP($B144,[2]NUM5!$H$3:$U$183,13,FALSE),0)</f>
        <v>207</v>
      </c>
      <c r="Q144" s="12">
        <f t="shared" ref="Q144:Q150" si="58">SUM(E144:P144)</f>
        <v>1928</v>
      </c>
    </row>
    <row r="145" spans="1:19" ht="15" thickBot="1" x14ac:dyDescent="0.25">
      <c r="A145" s="75" t="s">
        <v>173</v>
      </c>
      <c r="B145" s="137" t="s">
        <v>167</v>
      </c>
      <c r="C145" s="53"/>
      <c r="D145" s="69"/>
      <c r="E145" s="77">
        <f>IFERROR(VLOOKUP($B145,[2]NUM5!$H$3:$U$183,2,FALSE),0)</f>
        <v>11</v>
      </c>
      <c r="F145" s="77">
        <f>IFERROR(VLOOKUP($B145,[2]NUM5!$H$3:$U$183,3,FALSE),0)</f>
        <v>7</v>
      </c>
      <c r="G145" s="77">
        <f>IFERROR(VLOOKUP($B145,[2]NUM5!$H$3:$U$183,4,FALSE),0)</f>
        <v>12</v>
      </c>
      <c r="H145" s="77">
        <f>IFERROR(VLOOKUP($B145,[2]NUM5!$H$3:$U$183,5,FALSE),0)</f>
        <v>21</v>
      </c>
      <c r="I145" s="77">
        <f>IFERROR(VLOOKUP($B145,[2]NUM5!$H$3:$U$183,6,FALSE),0)</f>
        <v>11</v>
      </c>
      <c r="J145" s="77">
        <f>IFERROR(VLOOKUP($B145,[2]NUM5!$H$3:$U$183,7,FALSE),0)</f>
        <v>24</v>
      </c>
      <c r="K145" s="77">
        <f>IFERROR(VLOOKUP($B145,[2]NUM5!$H$3:$U$183,8,FALSE),0)</f>
        <v>20</v>
      </c>
      <c r="L145" s="77">
        <f>IFERROR(VLOOKUP($B145,[2]NUM5!$H$3:$U$183,9,FALSE),0)</f>
        <v>15</v>
      </c>
      <c r="M145" s="77">
        <f>IFERROR(VLOOKUP($B145,[2]NUM5!$H$3:$U$183,10,FALSE),0)</f>
        <v>13</v>
      </c>
      <c r="N145" s="77">
        <f>IFERROR(VLOOKUP($B145,[2]NUM5!$H$3:$U$183,11,FALSE),0)</f>
        <v>19</v>
      </c>
      <c r="O145" s="77">
        <f>IFERROR(VLOOKUP($B145,[2]NUM5!$H$3:$U$183,12,FALSE),0)</f>
        <v>28</v>
      </c>
      <c r="P145" s="77">
        <f>IFERROR(VLOOKUP($B145,[2]NUM5!$H$3:$U$183,13,FALSE),0)</f>
        <v>15</v>
      </c>
      <c r="Q145" s="12">
        <f t="shared" si="58"/>
        <v>196</v>
      </c>
    </row>
    <row r="146" spans="1:19" ht="15" thickBot="1" x14ac:dyDescent="0.25">
      <c r="A146" s="75" t="s">
        <v>173</v>
      </c>
      <c r="B146" s="137" t="s">
        <v>168</v>
      </c>
      <c r="C146" s="53"/>
      <c r="D146" s="69"/>
      <c r="E146" s="77">
        <f>IFERROR(VLOOKUP($B146,[2]NUM5!$H$3:$U$183,2,FALSE),0)</f>
        <v>20</v>
      </c>
      <c r="F146" s="77">
        <f>IFERROR(VLOOKUP($B146,[2]NUM5!$H$3:$U$183,3,FALSE),0)</f>
        <v>11</v>
      </c>
      <c r="G146" s="77">
        <f>IFERROR(VLOOKUP($B146,[2]NUM5!$H$3:$U$183,4,FALSE),0)</f>
        <v>17</v>
      </c>
      <c r="H146" s="77">
        <f>IFERROR(VLOOKUP($B146,[2]NUM5!$H$3:$U$183,5,FALSE),0)</f>
        <v>36</v>
      </c>
      <c r="I146" s="77">
        <f>IFERROR(VLOOKUP($B146,[2]NUM5!$H$3:$U$183,6,FALSE),0)</f>
        <v>14</v>
      </c>
      <c r="J146" s="77">
        <f>IFERROR(VLOOKUP($B146,[2]NUM5!$H$3:$U$183,7,FALSE),0)</f>
        <v>31</v>
      </c>
      <c r="K146" s="77">
        <f>IFERROR(VLOOKUP($B146,[2]NUM5!$H$3:$U$183,8,FALSE),0)</f>
        <v>41</v>
      </c>
      <c r="L146" s="77">
        <f>IFERROR(VLOOKUP($B146,[2]NUM5!$H$3:$U$183,9,FALSE),0)</f>
        <v>13</v>
      </c>
      <c r="M146" s="77">
        <f>IFERROR(VLOOKUP($B146,[2]NUM5!$H$3:$U$183,10,FALSE),0)</f>
        <v>15</v>
      </c>
      <c r="N146" s="77">
        <f>IFERROR(VLOOKUP($B146,[2]NUM5!$H$3:$U$183,11,FALSE),0)</f>
        <v>27</v>
      </c>
      <c r="O146" s="77">
        <f>IFERROR(VLOOKUP($B146,[2]NUM5!$H$3:$U$183,12,FALSE),0)</f>
        <v>15</v>
      </c>
      <c r="P146" s="77">
        <f>IFERROR(VLOOKUP($B146,[2]NUM5!$H$3:$U$183,13,FALSE),0)</f>
        <v>27</v>
      </c>
      <c r="Q146" s="12">
        <f t="shared" si="58"/>
        <v>267</v>
      </c>
    </row>
    <row r="147" spans="1:19" ht="15" thickBot="1" x14ac:dyDescent="0.25">
      <c r="A147" s="75" t="s">
        <v>173</v>
      </c>
      <c r="B147" s="137" t="s">
        <v>169</v>
      </c>
      <c r="C147" s="53"/>
      <c r="D147" s="69"/>
      <c r="E147" s="77">
        <f>IFERROR(VLOOKUP($B147,[2]NUM5!$H$3:$U$183,2,FALSE),0)</f>
        <v>9</v>
      </c>
      <c r="F147" s="77">
        <f>IFERROR(VLOOKUP($B147,[2]NUM5!$H$3:$U$183,3,FALSE),0)</f>
        <v>10</v>
      </c>
      <c r="G147" s="77">
        <f>IFERROR(VLOOKUP($B147,[2]NUM5!$H$3:$U$183,4,FALSE),0)</f>
        <v>10</v>
      </c>
      <c r="H147" s="77">
        <f>IFERROR(VLOOKUP($B147,[2]NUM5!$H$3:$U$183,5,FALSE),0)</f>
        <v>12</v>
      </c>
      <c r="I147" s="77">
        <f>IFERROR(VLOOKUP($B147,[2]NUM5!$H$3:$U$183,6,FALSE),0)</f>
        <v>11</v>
      </c>
      <c r="J147" s="77">
        <f>IFERROR(VLOOKUP($B147,[2]NUM5!$H$3:$U$183,7,FALSE),0)</f>
        <v>20</v>
      </c>
      <c r="K147" s="77">
        <f>IFERROR(VLOOKUP($B147,[2]NUM5!$H$3:$U$183,8,FALSE),0)</f>
        <v>12</v>
      </c>
      <c r="L147" s="77">
        <f>IFERROR(VLOOKUP($B147,[2]NUM5!$H$3:$U$183,9,FALSE),0)</f>
        <v>19</v>
      </c>
      <c r="M147" s="77">
        <f>IFERROR(VLOOKUP($B147,[2]NUM5!$H$3:$U$183,10,FALSE),0)</f>
        <v>12</v>
      </c>
      <c r="N147" s="77">
        <f>IFERROR(VLOOKUP($B147,[2]NUM5!$H$3:$U$183,11,FALSE),0)</f>
        <v>16</v>
      </c>
      <c r="O147" s="77">
        <f>IFERROR(VLOOKUP($B147,[2]NUM5!$H$3:$U$183,12,FALSE),0)</f>
        <v>23</v>
      </c>
      <c r="P147" s="77">
        <f>IFERROR(VLOOKUP($B147,[2]NUM5!$H$3:$U$183,13,FALSE),0)</f>
        <v>21</v>
      </c>
      <c r="Q147" s="12">
        <f t="shared" si="58"/>
        <v>175</v>
      </c>
    </row>
    <row r="148" spans="1:19" ht="15" thickBot="1" x14ac:dyDescent="0.25">
      <c r="A148" s="75" t="s">
        <v>173</v>
      </c>
      <c r="B148" s="137" t="s">
        <v>170</v>
      </c>
      <c r="C148" s="53"/>
      <c r="D148" s="69"/>
      <c r="E148" s="77">
        <f>IFERROR(VLOOKUP($B148,[2]NUM5!$H$3:$U$183,2,FALSE),0)</f>
        <v>43</v>
      </c>
      <c r="F148" s="77">
        <f>IFERROR(VLOOKUP($B148,[2]NUM5!$H$3:$U$183,3,FALSE),0)</f>
        <v>31</v>
      </c>
      <c r="G148" s="77">
        <f>IFERROR(VLOOKUP($B148,[2]NUM5!$H$3:$U$183,4,FALSE),0)</f>
        <v>55</v>
      </c>
      <c r="H148" s="77">
        <f>IFERROR(VLOOKUP($B148,[2]NUM5!$H$3:$U$183,5,FALSE),0)</f>
        <v>0</v>
      </c>
      <c r="I148" s="77">
        <f>IFERROR(VLOOKUP($B148,[2]NUM5!$H$3:$U$183,6,FALSE),0)</f>
        <v>50</v>
      </c>
      <c r="J148" s="77">
        <f>IFERROR(VLOOKUP($B148,[2]NUM5!$H$3:$U$183,7,FALSE),0)</f>
        <v>93</v>
      </c>
      <c r="K148" s="77">
        <f>IFERROR(VLOOKUP($B148,[2]NUM5!$H$3:$U$183,8,FALSE),0)</f>
        <v>55</v>
      </c>
      <c r="L148" s="77">
        <f>IFERROR(VLOOKUP($B148,[2]NUM5!$H$3:$U$183,9,FALSE),0)</f>
        <v>1</v>
      </c>
      <c r="M148" s="77">
        <f>IFERROR(VLOOKUP($B148,[2]NUM5!$H$3:$U$183,10,FALSE),0)</f>
        <v>28</v>
      </c>
      <c r="N148" s="77">
        <f>IFERROR(VLOOKUP($B148,[2]NUM5!$H$3:$U$183,11,FALSE),0)</f>
        <v>52</v>
      </c>
      <c r="O148" s="77">
        <f>IFERROR(VLOOKUP($B148,[2]NUM5!$H$3:$U$183,12,FALSE),0)</f>
        <v>70</v>
      </c>
      <c r="P148" s="77">
        <f>IFERROR(VLOOKUP($B148,[2]NUM5!$H$3:$U$183,13,FALSE),0)</f>
        <v>33</v>
      </c>
      <c r="Q148" s="12">
        <f t="shared" si="58"/>
        <v>511</v>
      </c>
    </row>
    <row r="149" spans="1:19" ht="15" thickBot="1" x14ac:dyDescent="0.25">
      <c r="A149" s="75" t="s">
        <v>173</v>
      </c>
      <c r="B149" s="137" t="s">
        <v>171</v>
      </c>
      <c r="C149" s="53"/>
      <c r="D149" s="69"/>
      <c r="E149" s="77">
        <f>IFERROR(VLOOKUP($B149,[2]NUM5!$H$3:$U$183,2,FALSE),0)</f>
        <v>18</v>
      </c>
      <c r="F149" s="77">
        <f>IFERROR(VLOOKUP($B149,[2]NUM5!$H$3:$U$183,3,FALSE),0)</f>
        <v>31</v>
      </c>
      <c r="G149" s="77">
        <f>IFERROR(VLOOKUP($B149,[2]NUM5!$H$3:$U$183,4,FALSE),0)</f>
        <v>35</v>
      </c>
      <c r="H149" s="77">
        <f>IFERROR(VLOOKUP($B149,[2]NUM5!$H$3:$U$183,5,FALSE),0)</f>
        <v>23</v>
      </c>
      <c r="I149" s="77">
        <f>IFERROR(VLOOKUP($B149,[2]NUM5!$H$3:$U$183,6,FALSE),0)</f>
        <v>29</v>
      </c>
      <c r="J149" s="77">
        <f>IFERROR(VLOOKUP($B149,[2]NUM5!$H$3:$U$183,7,FALSE),0)</f>
        <v>23</v>
      </c>
      <c r="K149" s="77">
        <f>IFERROR(VLOOKUP($B149,[2]NUM5!$H$3:$U$183,8,FALSE),0)</f>
        <v>23</v>
      </c>
      <c r="L149" s="77">
        <f>IFERROR(VLOOKUP($B149,[2]NUM5!$H$3:$U$183,9,FALSE),0)</f>
        <v>24</v>
      </c>
      <c r="M149" s="77">
        <f>IFERROR(VLOOKUP($B149,[2]NUM5!$H$3:$U$183,10,FALSE),0)</f>
        <v>10</v>
      </c>
      <c r="N149" s="77">
        <f>IFERROR(VLOOKUP($B149,[2]NUM5!$H$3:$U$183,11,FALSE),0)</f>
        <v>25</v>
      </c>
      <c r="O149" s="77">
        <f>IFERROR(VLOOKUP($B149,[2]NUM5!$H$3:$U$183,12,FALSE),0)</f>
        <v>28</v>
      </c>
      <c r="P149" s="77">
        <f>IFERROR(VLOOKUP($B149,[2]NUM5!$H$3:$U$183,13,FALSE),0)</f>
        <v>26</v>
      </c>
      <c r="Q149" s="12">
        <f t="shared" si="58"/>
        <v>295</v>
      </c>
    </row>
    <row r="150" spans="1:19" ht="15" thickBot="1" x14ac:dyDescent="0.25">
      <c r="A150" s="75" t="s">
        <v>173</v>
      </c>
      <c r="B150" s="137" t="s">
        <v>172</v>
      </c>
      <c r="C150" s="53"/>
      <c r="D150" s="69"/>
      <c r="E150" s="77">
        <f>IFERROR(VLOOKUP($B150,[2]NUM5!$H$3:$U$183,2,FALSE),0)</f>
        <v>34</v>
      </c>
      <c r="F150" s="77">
        <f>IFERROR(VLOOKUP($B150,[2]NUM5!$H$3:$U$183,3,FALSE),0)</f>
        <v>16</v>
      </c>
      <c r="G150" s="77">
        <f>IFERROR(VLOOKUP($B150,[2]NUM5!$H$3:$U$183,4,FALSE),0)</f>
        <v>14</v>
      </c>
      <c r="H150" s="77">
        <f>IFERROR(VLOOKUP($B150,[2]NUM5!$H$3:$U$183,5,FALSE),0)</f>
        <v>22</v>
      </c>
      <c r="I150" s="77">
        <f>IFERROR(VLOOKUP($B150,[2]NUM5!$H$3:$U$183,6,FALSE),0)</f>
        <v>14</v>
      </c>
      <c r="J150" s="77">
        <f>IFERROR(VLOOKUP($B150,[2]NUM5!$H$3:$U$183,7,FALSE),0)</f>
        <v>37</v>
      </c>
      <c r="K150" s="77">
        <f>IFERROR(VLOOKUP($B150,[2]NUM5!$H$3:$U$183,8,FALSE),0)</f>
        <v>23</v>
      </c>
      <c r="L150" s="77">
        <f>IFERROR(VLOOKUP($B150,[2]NUM5!$H$3:$U$183,9,FALSE),0)</f>
        <v>20</v>
      </c>
      <c r="M150" s="77">
        <f>IFERROR(VLOOKUP($B150,[2]NUM5!$H$3:$U$183,10,FALSE),0)</f>
        <v>9</v>
      </c>
      <c r="N150" s="77">
        <f>IFERROR(VLOOKUP($B150,[2]NUM5!$H$3:$U$183,11,FALSE),0)</f>
        <v>25</v>
      </c>
      <c r="O150" s="77">
        <f>IFERROR(VLOOKUP($B150,[2]NUM5!$H$3:$U$183,12,FALSE),0)</f>
        <v>22</v>
      </c>
      <c r="P150" s="77">
        <f>IFERROR(VLOOKUP($B150,[2]NUM5!$H$3:$U$183,13,FALSE),0)</f>
        <v>27</v>
      </c>
      <c r="Q150" s="12">
        <f t="shared" si="58"/>
        <v>263</v>
      </c>
    </row>
    <row r="151" spans="1:19" s="54" customFormat="1" ht="15" thickBot="1" x14ac:dyDescent="0.25">
      <c r="A151" s="307" t="s">
        <v>184</v>
      </c>
      <c r="B151" s="308"/>
      <c r="C151" s="222">
        <f>+D151/Metas!I15</f>
        <v>0.82896237172177878</v>
      </c>
      <c r="D151" s="15">
        <f>+Q151/R151</f>
        <v>0.82896237172177878</v>
      </c>
      <c r="E151" s="9">
        <f>SUM(E144:E150)</f>
        <v>309</v>
      </c>
      <c r="F151" s="9">
        <f t="shared" ref="F151:H151" si="59">SUM(F144:F150)</f>
        <v>210</v>
      </c>
      <c r="G151" s="9">
        <f t="shared" si="59"/>
        <v>229</v>
      </c>
      <c r="H151" s="9">
        <f t="shared" si="59"/>
        <v>236</v>
      </c>
      <c r="I151" s="9">
        <f t="shared" ref="I151:J151" si="60">SUM(I144:I150)</f>
        <v>231</v>
      </c>
      <c r="J151" s="9">
        <f t="shared" si="60"/>
        <v>382</v>
      </c>
      <c r="K151" s="9">
        <f t="shared" ref="K151:L151" si="61">SUM(K144:K150)</f>
        <v>334</v>
      </c>
      <c r="L151" s="9">
        <f t="shared" si="61"/>
        <v>315</v>
      </c>
      <c r="M151" s="9">
        <f t="shared" ref="M151:N151" si="62">SUM(M144:M150)</f>
        <v>271</v>
      </c>
      <c r="N151" s="9">
        <f t="shared" si="62"/>
        <v>422</v>
      </c>
      <c r="O151" s="9">
        <f t="shared" ref="O151:P151" si="63">SUM(O144:O150)</f>
        <v>340</v>
      </c>
      <c r="P151" s="9">
        <f t="shared" si="63"/>
        <v>356</v>
      </c>
      <c r="Q151" s="9">
        <f>SUM(Q144:Q150)</f>
        <v>3635</v>
      </c>
      <c r="R151" s="314">
        <v>4385</v>
      </c>
      <c r="S151" s="315"/>
    </row>
    <row r="152" spans="1:19" ht="15" x14ac:dyDescent="0.25">
      <c r="B152" s="80" t="s">
        <v>189</v>
      </c>
      <c r="C152" s="234"/>
      <c r="D152" s="62"/>
      <c r="E152" s="62">
        <f>+E26+E38+E49+E64+E75+E81+E92+E111+E124+E138+E143+E151</f>
        <v>40692</v>
      </c>
      <c r="F152" s="62">
        <f>+F26+F38+F49+F64+F75+F81+F92+F111+F124+F138+F143+F151</f>
        <v>38545</v>
      </c>
      <c r="G152" s="62">
        <f>+G26+G38+G49+G64+G75+G81+G92+G111+G124+G138+G143+G151</f>
        <v>46958</v>
      </c>
      <c r="H152" s="62">
        <f>+H26+H38+H49+H64+H75+H81+H92+H111+H124+H138+H143+H151</f>
        <v>40711</v>
      </c>
      <c r="I152" s="62">
        <f t="shared" ref="I152:J152" si="64">+I26+I38+I49+I64+I75+I81+I92+I111+I124+I138+I143+I151</f>
        <v>48608</v>
      </c>
      <c r="J152" s="62">
        <f t="shared" si="64"/>
        <v>47572</v>
      </c>
      <c r="K152" s="62">
        <f t="shared" ref="K152:L152" si="65">+K26+K38+K49+K64+K75+K81+K92+K111+K124+K138+K143+K151</f>
        <v>47033</v>
      </c>
      <c r="L152" s="62">
        <f t="shared" si="65"/>
        <v>48910</v>
      </c>
      <c r="M152" s="62">
        <f t="shared" ref="M152:N152" si="66">+M26+M38+M49+M64+M75+M81+M92+M111+M124+M138+M143+M151</f>
        <v>41177</v>
      </c>
      <c r="N152" s="62">
        <f t="shared" si="66"/>
        <v>45674</v>
      </c>
      <c r="O152" s="62">
        <f t="shared" ref="O152:P152" si="67">+O26+O38+O49+O64+O75+O81+O92+O111+O124+O138+O143+O151</f>
        <v>38782</v>
      </c>
      <c r="P152" s="62">
        <f t="shared" si="67"/>
        <v>40022</v>
      </c>
      <c r="Q152" s="62">
        <f>+Q26+Q38+Q49+Q64+Q75+Q81+Q92+Q111+Q124+Q138+Q143+Q151</f>
        <v>524770</v>
      </c>
      <c r="R152" s="313">
        <f>+R26+R38+R49+R64+R75+R81+R92+R111+R124+R138+R143+R151</f>
        <v>582546</v>
      </c>
      <c r="S152" s="313"/>
    </row>
    <row r="153" spans="1:19" x14ac:dyDescent="0.2">
      <c r="C153" s="231"/>
      <c r="D153" s="71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6:B26"/>
    <mergeCell ref="R26:S26"/>
    <mergeCell ref="A38:B38"/>
    <mergeCell ref="R38:S38"/>
    <mergeCell ref="A49:B49"/>
    <mergeCell ref="R49:S49"/>
    <mergeCell ref="A64:B64"/>
    <mergeCell ref="R64:S64"/>
    <mergeCell ref="A75:B75"/>
    <mergeCell ref="R75:S75"/>
    <mergeCell ref="A81:B81"/>
    <mergeCell ref="R81:S81"/>
    <mergeCell ref="A92:B92"/>
    <mergeCell ref="R92:S92"/>
    <mergeCell ref="A111:B111"/>
    <mergeCell ref="R111:S111"/>
    <mergeCell ref="A124:B124"/>
    <mergeCell ref="R124:S124"/>
    <mergeCell ref="R152:S152"/>
    <mergeCell ref="A138:B138"/>
    <mergeCell ref="R138:S138"/>
    <mergeCell ref="A143:B143"/>
    <mergeCell ref="R143:S143"/>
    <mergeCell ref="A151:B151"/>
    <mergeCell ref="R151:S15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75" bestFit="1" customWidth="1"/>
    <col min="2" max="2" width="50.28515625" style="75" bestFit="1" customWidth="1"/>
    <col min="3" max="3" width="14.42578125" style="54" customWidth="1"/>
    <col min="4" max="4" width="11.5703125" style="154" bestFit="1" customWidth="1"/>
    <col min="5" max="5" width="9" style="62" bestFit="1" customWidth="1"/>
    <col min="6" max="6" width="8.42578125" style="62" bestFit="1" customWidth="1"/>
    <col min="7" max="16" width="9" style="62" bestFit="1" customWidth="1"/>
    <col min="17" max="17" width="11.140625" style="62" bestFit="1" customWidth="1"/>
    <col min="18" max="18" width="9.7109375" style="62" bestFit="1" customWidth="1"/>
    <col min="19" max="26" width="10.5703125" style="62" bestFit="1" customWidth="1"/>
    <col min="27" max="29" width="11.7109375" style="62" customWidth="1"/>
    <col min="30" max="30" width="12.5703125" style="62" bestFit="1" customWidth="1"/>
    <col min="31" max="16384" width="11.42578125" style="52"/>
  </cols>
  <sheetData>
    <row r="1" spans="1:30" s="100" customFormat="1" ht="79.5" customHeight="1" thickTop="1" thickBot="1" x14ac:dyDescent="0.25">
      <c r="A1" s="309" t="s">
        <v>0</v>
      </c>
      <c r="B1" s="278" t="s">
        <v>1</v>
      </c>
      <c r="C1" s="278" t="s">
        <v>190</v>
      </c>
      <c r="D1" s="335" t="s">
        <v>187</v>
      </c>
      <c r="E1" s="324" t="s">
        <v>331</v>
      </c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Q1" s="325"/>
      <c r="R1" s="325"/>
      <c r="S1" s="325"/>
      <c r="T1" s="325"/>
      <c r="U1" s="325"/>
      <c r="V1" s="325"/>
      <c r="W1" s="325"/>
      <c r="X1" s="325"/>
      <c r="Y1" s="325"/>
      <c r="Z1" s="325"/>
      <c r="AA1" s="325"/>
      <c r="AB1" s="325"/>
      <c r="AC1" s="325"/>
      <c r="AD1" s="326"/>
    </row>
    <row r="2" spans="1:30" s="100" customFormat="1" ht="15" customHeight="1" thickTop="1" x14ac:dyDescent="0.2">
      <c r="A2" s="310"/>
      <c r="B2" s="312"/>
      <c r="C2" s="279"/>
      <c r="D2" s="336"/>
      <c r="E2" s="294" t="s">
        <v>2</v>
      </c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4" t="s">
        <v>3</v>
      </c>
      <c r="S2" s="295"/>
      <c r="T2" s="295"/>
      <c r="U2" s="295"/>
      <c r="V2" s="295"/>
      <c r="W2" s="295"/>
      <c r="X2" s="295"/>
      <c r="Y2" s="295"/>
      <c r="Z2" s="295"/>
      <c r="AA2" s="295"/>
      <c r="AB2" s="295"/>
      <c r="AC2" s="295"/>
      <c r="AD2" s="299"/>
    </row>
    <row r="3" spans="1:30" s="100" customFormat="1" ht="15" customHeight="1" x14ac:dyDescent="0.2">
      <c r="A3" s="310"/>
      <c r="B3" s="312"/>
      <c r="C3" s="279"/>
      <c r="D3" s="336"/>
      <c r="E3" s="294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4"/>
      <c r="S3" s="295"/>
      <c r="T3" s="295"/>
      <c r="U3" s="295"/>
      <c r="V3" s="295"/>
      <c r="W3" s="295"/>
      <c r="X3" s="295"/>
      <c r="Y3" s="295"/>
      <c r="Z3" s="295"/>
      <c r="AA3" s="295"/>
      <c r="AB3" s="295"/>
      <c r="AC3" s="295"/>
      <c r="AD3" s="299"/>
    </row>
    <row r="4" spans="1:30" s="100" customFormat="1" ht="15" customHeight="1" x14ac:dyDescent="0.2">
      <c r="A4" s="310"/>
      <c r="B4" s="312"/>
      <c r="C4" s="279"/>
      <c r="D4" s="336"/>
      <c r="E4" s="294"/>
      <c r="F4" s="295"/>
      <c r="G4" s="295"/>
      <c r="H4" s="295"/>
      <c r="I4" s="295"/>
      <c r="J4" s="295"/>
      <c r="K4" s="295"/>
      <c r="L4" s="295"/>
      <c r="M4" s="295"/>
      <c r="N4" s="295"/>
      <c r="O4" s="295"/>
      <c r="P4" s="295"/>
      <c r="Q4" s="295"/>
      <c r="R4" s="294"/>
      <c r="S4" s="295"/>
      <c r="T4" s="295"/>
      <c r="U4" s="295"/>
      <c r="V4" s="295"/>
      <c r="W4" s="295"/>
      <c r="X4" s="295"/>
      <c r="Y4" s="295"/>
      <c r="Z4" s="295"/>
      <c r="AA4" s="295"/>
      <c r="AB4" s="295"/>
      <c r="AC4" s="295"/>
      <c r="AD4" s="299"/>
    </row>
    <row r="5" spans="1:30" s="100" customFormat="1" ht="15" customHeight="1" x14ac:dyDescent="0.2">
      <c r="A5" s="310"/>
      <c r="B5" s="312"/>
      <c r="C5" s="279"/>
      <c r="D5" s="336"/>
      <c r="E5" s="294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  <c r="Q5" s="295"/>
      <c r="R5" s="294"/>
      <c r="S5" s="295"/>
      <c r="T5" s="295"/>
      <c r="U5" s="295"/>
      <c r="V5" s="295"/>
      <c r="W5" s="295"/>
      <c r="X5" s="295"/>
      <c r="Y5" s="295"/>
      <c r="Z5" s="295"/>
      <c r="AA5" s="295"/>
      <c r="AB5" s="295"/>
      <c r="AC5" s="295"/>
      <c r="AD5" s="299"/>
    </row>
    <row r="6" spans="1:30" s="100" customFormat="1" ht="15" customHeight="1" x14ac:dyDescent="0.2">
      <c r="A6" s="310"/>
      <c r="B6" s="312"/>
      <c r="C6" s="279"/>
      <c r="D6" s="336"/>
      <c r="E6" s="294"/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294"/>
      <c r="S6" s="295"/>
      <c r="T6" s="295"/>
      <c r="U6" s="295"/>
      <c r="V6" s="295"/>
      <c r="W6" s="295"/>
      <c r="X6" s="295"/>
      <c r="Y6" s="295"/>
      <c r="Z6" s="295"/>
      <c r="AA6" s="295"/>
      <c r="AB6" s="295"/>
      <c r="AC6" s="295"/>
      <c r="AD6" s="299"/>
    </row>
    <row r="7" spans="1:30" s="100" customFormat="1" ht="15" customHeight="1" x14ac:dyDescent="0.2">
      <c r="A7" s="310"/>
      <c r="B7" s="312"/>
      <c r="C7" s="279"/>
      <c r="D7" s="336"/>
      <c r="E7" s="294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4"/>
      <c r="S7" s="295"/>
      <c r="T7" s="295"/>
      <c r="U7" s="295"/>
      <c r="V7" s="295"/>
      <c r="W7" s="295"/>
      <c r="X7" s="295"/>
      <c r="Y7" s="295"/>
      <c r="Z7" s="295"/>
      <c r="AA7" s="295"/>
      <c r="AB7" s="295"/>
      <c r="AC7" s="295"/>
      <c r="AD7" s="299"/>
    </row>
    <row r="8" spans="1:30" s="100" customFormat="1" ht="15" customHeight="1" x14ac:dyDescent="0.2">
      <c r="A8" s="310"/>
      <c r="B8" s="312"/>
      <c r="C8" s="279"/>
      <c r="D8" s="336"/>
      <c r="E8" s="294"/>
      <c r="F8" s="295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294"/>
      <c r="S8" s="295"/>
      <c r="T8" s="295"/>
      <c r="U8" s="295"/>
      <c r="V8" s="295"/>
      <c r="W8" s="295"/>
      <c r="X8" s="295"/>
      <c r="Y8" s="295"/>
      <c r="Z8" s="295"/>
      <c r="AA8" s="295"/>
      <c r="AB8" s="295"/>
      <c r="AC8" s="295"/>
      <c r="AD8" s="299"/>
    </row>
    <row r="9" spans="1:30" s="100" customFormat="1" ht="15.75" customHeight="1" thickBot="1" x14ac:dyDescent="0.25">
      <c r="A9" s="310"/>
      <c r="B9" s="312"/>
      <c r="C9" s="279"/>
      <c r="D9" s="336"/>
      <c r="E9" s="296"/>
      <c r="F9" s="297"/>
      <c r="G9" s="297"/>
      <c r="H9" s="297"/>
      <c r="I9" s="297"/>
      <c r="J9" s="297"/>
      <c r="K9" s="297"/>
      <c r="L9" s="297"/>
      <c r="M9" s="297"/>
      <c r="N9" s="297"/>
      <c r="O9" s="297"/>
      <c r="P9" s="297"/>
      <c r="Q9" s="297"/>
      <c r="R9" s="296"/>
      <c r="S9" s="297"/>
      <c r="T9" s="297"/>
      <c r="U9" s="297"/>
      <c r="V9" s="297"/>
      <c r="W9" s="297"/>
      <c r="X9" s="297"/>
      <c r="Y9" s="297"/>
      <c r="Z9" s="297"/>
      <c r="AA9" s="297"/>
      <c r="AB9" s="297"/>
      <c r="AC9" s="297"/>
      <c r="AD9" s="300"/>
    </row>
    <row r="10" spans="1:30" s="100" customFormat="1" ht="57.75" customHeight="1" thickBot="1" x14ac:dyDescent="0.25">
      <c r="A10" s="311"/>
      <c r="B10" s="280"/>
      <c r="C10" s="279"/>
      <c r="D10" s="337"/>
      <c r="E10" s="301" t="s">
        <v>332</v>
      </c>
      <c r="F10" s="301"/>
      <c r="G10" s="301"/>
      <c r="H10" s="301"/>
      <c r="I10" s="301"/>
      <c r="J10" s="301"/>
      <c r="K10" s="301"/>
      <c r="L10" s="301"/>
      <c r="M10" s="301"/>
      <c r="N10" s="301"/>
      <c r="O10" s="301"/>
      <c r="P10" s="301"/>
      <c r="Q10" s="301"/>
      <c r="R10" s="302" t="s">
        <v>333</v>
      </c>
      <c r="S10" s="301"/>
      <c r="T10" s="301"/>
      <c r="U10" s="301"/>
      <c r="V10" s="301"/>
      <c r="W10" s="301"/>
      <c r="X10" s="301"/>
      <c r="Y10" s="301"/>
      <c r="Z10" s="301"/>
      <c r="AA10" s="301"/>
      <c r="AB10" s="301"/>
      <c r="AC10" s="301"/>
      <c r="AD10" s="303"/>
    </row>
    <row r="11" spans="1:30" s="100" customFormat="1" ht="33" thickBot="1" x14ac:dyDescent="0.25">
      <c r="A11" s="108"/>
      <c r="B11" s="108"/>
      <c r="C11" s="280"/>
      <c r="D11" s="152" t="s">
        <v>188</v>
      </c>
      <c r="E11" s="109" t="s">
        <v>4</v>
      </c>
      <c r="F11" s="109" t="s">
        <v>5</v>
      </c>
      <c r="G11" s="109" t="s">
        <v>6</v>
      </c>
      <c r="H11" s="109" t="s">
        <v>7</v>
      </c>
      <c r="I11" s="109" t="s">
        <v>8</v>
      </c>
      <c r="J11" s="109" t="s">
        <v>9</v>
      </c>
      <c r="K11" s="109" t="s">
        <v>10</v>
      </c>
      <c r="L11" s="109" t="s">
        <v>11</v>
      </c>
      <c r="M11" s="109" t="s">
        <v>12</v>
      </c>
      <c r="N11" s="109" t="s">
        <v>13</v>
      </c>
      <c r="O11" s="109" t="s">
        <v>14</v>
      </c>
      <c r="P11" s="109" t="s">
        <v>15</v>
      </c>
      <c r="Q11" s="109" t="s">
        <v>16</v>
      </c>
      <c r="R11" s="109" t="s">
        <v>4</v>
      </c>
      <c r="S11" s="109" t="s">
        <v>5</v>
      </c>
      <c r="T11" s="109" t="s">
        <v>6</v>
      </c>
      <c r="U11" s="109" t="s">
        <v>7</v>
      </c>
      <c r="V11" s="109" t="s">
        <v>8</v>
      </c>
      <c r="W11" s="109" t="s">
        <v>9</v>
      </c>
      <c r="X11" s="109" t="s">
        <v>10</v>
      </c>
      <c r="Y11" s="109" t="s">
        <v>11</v>
      </c>
      <c r="Z11" s="109" t="s">
        <v>12</v>
      </c>
      <c r="AA11" s="109" t="s">
        <v>13</v>
      </c>
      <c r="AB11" s="109" t="s">
        <v>14</v>
      </c>
      <c r="AC11" s="109" t="s">
        <v>15</v>
      </c>
      <c r="AD11" s="109" t="s">
        <v>16</v>
      </c>
    </row>
    <row r="12" spans="1:30" ht="15" thickBot="1" x14ac:dyDescent="0.25">
      <c r="A12" s="75" t="s">
        <v>52</v>
      </c>
      <c r="B12" s="137" t="s">
        <v>39</v>
      </c>
      <c r="C12" s="53"/>
      <c r="D12" s="153"/>
      <c r="E12" s="77">
        <f>IFERROR(VLOOKUP($B12,[2]NUM6!$H$3:$U$157,2,FALSE),0)</f>
        <v>190</v>
      </c>
      <c r="F12" s="77">
        <f>IFERROR(VLOOKUP($B12,[2]NUM6!$H$3:$U$157,3,FALSE),0)</f>
        <v>241</v>
      </c>
      <c r="G12" s="77">
        <f>IFERROR(VLOOKUP($B12,[2]NUM6!$H$3:$U$157,4,FALSE),0)</f>
        <v>363</v>
      </c>
      <c r="H12" s="77">
        <f>IFERROR(VLOOKUP($B12,[2]NUM6!$H$3:$U$157,5,FALSE),0)</f>
        <v>219</v>
      </c>
      <c r="I12" s="77">
        <f>IFERROR(VLOOKUP($B12,[2]NUM6!$H$3:$U$157,6,FALSE),0)</f>
        <v>312</v>
      </c>
      <c r="J12" s="77">
        <f>IFERROR(VLOOKUP($B12,[2]NUM6!$H$3:$U$157,7,FALSE),0)</f>
        <v>225</v>
      </c>
      <c r="K12" s="77">
        <f>IFERROR(VLOOKUP($B12,[2]NUM6!$H$3:$U$157,8,FALSE),0)</f>
        <v>366</v>
      </c>
      <c r="L12" s="77">
        <f>IFERROR(VLOOKUP($B12,[2]NUM6!$H$3:$U$157,9,FALSE),0)</f>
        <v>269</v>
      </c>
      <c r="M12" s="77">
        <f>IFERROR(VLOOKUP($B12,[2]NUM6!$H$3:$U$157,10,FALSE),0)</f>
        <v>457</v>
      </c>
      <c r="N12" s="77">
        <f>IFERROR(VLOOKUP($B12,[2]NUM6!$H$3:$U$157,11,FALSE),0)</f>
        <v>318</v>
      </c>
      <c r="O12" s="77">
        <f>IFERROR(VLOOKUP($B12,[2]NUM6!$H$3:$U$157,12,FALSE),0)</f>
        <v>223</v>
      </c>
      <c r="P12" s="77">
        <f>IFERROR(VLOOKUP($B12,[2]NUM6!$H$3:$U$157,13,FALSE),0)</f>
        <v>239</v>
      </c>
      <c r="Q12" s="12">
        <f t="shared" ref="Q12:Q63" si="0">SUM(E12:P12)</f>
        <v>3422</v>
      </c>
      <c r="R12" s="77">
        <f>VLOOKUP($B12,[2]DEN6!$H$3:$U$182,2,FALSE)</f>
        <v>1710</v>
      </c>
      <c r="S12" s="77">
        <f>VLOOKUP($B12,[2]DEN6!$H$3:$U$182,3,FALSE)</f>
        <v>1894</v>
      </c>
      <c r="T12" s="77">
        <f>VLOOKUP($B12,[2]DEN6!$H$3:$U$182,4,FALSE)</f>
        <v>2132</v>
      </c>
      <c r="U12" s="77">
        <f>VLOOKUP($B12,[2]DEN6!$H$3:$U$182,5,FALSE)</f>
        <v>1931</v>
      </c>
      <c r="V12" s="77">
        <f>VLOOKUP($B12,[2]DEN6!$H$3:$U$182,6,FALSE)</f>
        <v>1696</v>
      </c>
      <c r="W12" s="77">
        <f>VLOOKUP($B12,[2]DEN6!$H$3:$U$182,7,FALSE)</f>
        <v>1679</v>
      </c>
      <c r="X12" s="77">
        <f>VLOOKUP($B12,[2]DEN6!$H$3:$U$182,8,FALSE)</f>
        <v>1682</v>
      </c>
      <c r="Y12" s="77">
        <f>VLOOKUP($B12,[2]DEN6!$H$3:$U$182,9,FALSE)</f>
        <v>1587</v>
      </c>
      <c r="Z12" s="77">
        <f>VLOOKUP($B12,[2]DEN6!$H$3:$U$182,10,FALSE)</f>
        <v>1851</v>
      </c>
      <c r="AA12" s="77">
        <f>VLOOKUP($B12,[2]DEN6!$H$3:$U$182,11,FALSE)</f>
        <v>1605</v>
      </c>
      <c r="AB12" s="77">
        <f>VLOOKUP($B12,[2]DEN6!$H$3:$U$182,12,FALSE)</f>
        <v>1665</v>
      </c>
      <c r="AC12" s="77">
        <f>VLOOKUP($B12,[2]DEN6!$H$3:$U$182,13,FALSE)</f>
        <v>1943</v>
      </c>
      <c r="AD12" s="12">
        <f t="shared" ref="AD12:AD63" si="1">SUM(R12:AC12)</f>
        <v>21375</v>
      </c>
    </row>
    <row r="13" spans="1:30" ht="15" thickBot="1" x14ac:dyDescent="0.25">
      <c r="A13" s="75" t="s">
        <v>52</v>
      </c>
      <c r="B13" s="137" t="s">
        <v>40</v>
      </c>
      <c r="C13" s="53"/>
      <c r="D13" s="153"/>
      <c r="E13" s="77">
        <f>IFERROR(VLOOKUP($B13,[2]NUM6!$H$3:$U$157,2,FALSE),0)</f>
        <v>191</v>
      </c>
      <c r="F13" s="77">
        <f>IFERROR(VLOOKUP($B13,[2]NUM6!$H$3:$U$157,3,FALSE),0)</f>
        <v>208</v>
      </c>
      <c r="G13" s="77">
        <f>IFERROR(VLOOKUP($B13,[2]NUM6!$H$3:$U$157,4,FALSE),0)</f>
        <v>182</v>
      </c>
      <c r="H13" s="77">
        <f>IFERROR(VLOOKUP($B13,[2]NUM6!$H$3:$U$157,5,FALSE),0)</f>
        <v>159</v>
      </c>
      <c r="I13" s="77">
        <f>IFERROR(VLOOKUP($B13,[2]NUM6!$H$3:$U$157,6,FALSE),0)</f>
        <v>113</v>
      </c>
      <c r="J13" s="77">
        <f>IFERROR(VLOOKUP($B13,[2]NUM6!$H$3:$U$157,7,FALSE),0)</f>
        <v>90</v>
      </c>
      <c r="K13" s="77">
        <f>IFERROR(VLOOKUP($B13,[2]NUM6!$H$3:$U$157,8,FALSE),0)</f>
        <v>162</v>
      </c>
      <c r="L13" s="77">
        <f>IFERROR(VLOOKUP($B13,[2]NUM6!$H$3:$U$157,9,FALSE),0)</f>
        <v>157</v>
      </c>
      <c r="M13" s="77">
        <f>IFERROR(VLOOKUP($B13,[2]NUM6!$H$3:$U$157,10,FALSE),0)</f>
        <v>82</v>
      </c>
      <c r="N13" s="77">
        <f>IFERROR(VLOOKUP($B13,[2]NUM6!$H$3:$U$157,11,FALSE),0)</f>
        <v>142</v>
      </c>
      <c r="O13" s="77">
        <f>IFERROR(VLOOKUP($B13,[2]NUM6!$H$3:$U$157,12,FALSE),0)</f>
        <v>83</v>
      </c>
      <c r="P13" s="77">
        <f>IFERROR(VLOOKUP($B13,[2]NUM6!$H$3:$U$157,13,FALSE),0)</f>
        <v>114</v>
      </c>
      <c r="Q13" s="12">
        <f t="shared" si="0"/>
        <v>1683</v>
      </c>
      <c r="R13" s="77">
        <f>VLOOKUP($B13,[2]DEN6!$H$3:$U$182,2,FALSE)</f>
        <v>1864</v>
      </c>
      <c r="S13" s="77">
        <f>VLOOKUP($B13,[2]DEN6!$H$3:$U$182,3,FALSE)</f>
        <v>1858</v>
      </c>
      <c r="T13" s="77">
        <f>VLOOKUP($B13,[2]DEN6!$H$3:$U$182,4,FALSE)</f>
        <v>1546</v>
      </c>
      <c r="U13" s="77">
        <f>VLOOKUP($B13,[2]DEN6!$H$3:$U$182,5,FALSE)</f>
        <v>1451</v>
      </c>
      <c r="V13" s="77">
        <f>VLOOKUP($B13,[2]DEN6!$H$3:$U$182,6,FALSE)</f>
        <v>1724</v>
      </c>
      <c r="W13" s="77">
        <f>VLOOKUP($B13,[2]DEN6!$H$3:$U$182,7,FALSE)</f>
        <v>1596</v>
      </c>
      <c r="X13" s="77">
        <f>VLOOKUP($B13,[2]DEN6!$H$3:$U$182,8,FALSE)</f>
        <v>1953</v>
      </c>
      <c r="Y13" s="77">
        <f>VLOOKUP($B13,[2]DEN6!$H$3:$U$182,9,FALSE)</f>
        <v>2398</v>
      </c>
      <c r="Z13" s="77">
        <f>VLOOKUP($B13,[2]DEN6!$H$3:$U$182,10,FALSE)</f>
        <v>1812</v>
      </c>
      <c r="AA13" s="77">
        <f>VLOOKUP($B13,[2]DEN6!$H$3:$U$182,11,FALSE)</f>
        <v>2233</v>
      </c>
      <c r="AB13" s="77">
        <f>VLOOKUP($B13,[2]DEN6!$H$3:$U$182,12,FALSE)</f>
        <v>1941</v>
      </c>
      <c r="AC13" s="77">
        <f>VLOOKUP($B13,[2]DEN6!$H$3:$U$182,13,FALSE)</f>
        <v>1723</v>
      </c>
      <c r="AD13" s="12">
        <f t="shared" si="1"/>
        <v>22099</v>
      </c>
    </row>
    <row r="14" spans="1:30" ht="15" thickBot="1" x14ac:dyDescent="0.25">
      <c r="A14" s="75" t="s">
        <v>52</v>
      </c>
      <c r="B14" s="137" t="s">
        <v>41</v>
      </c>
      <c r="C14" s="53"/>
      <c r="D14" s="153"/>
      <c r="E14" s="77">
        <f>IFERROR(VLOOKUP($B14,[2]NUM6!$H$3:$U$157,2,FALSE),0)</f>
        <v>164</v>
      </c>
      <c r="F14" s="77">
        <f>IFERROR(VLOOKUP($B14,[2]NUM6!$H$3:$U$157,3,FALSE),0)</f>
        <v>224</v>
      </c>
      <c r="G14" s="77">
        <f>IFERROR(VLOOKUP($B14,[2]NUM6!$H$3:$U$157,4,FALSE),0)</f>
        <v>186</v>
      </c>
      <c r="H14" s="77">
        <f>IFERROR(VLOOKUP($B14,[2]NUM6!$H$3:$U$157,5,FALSE),0)</f>
        <v>140</v>
      </c>
      <c r="I14" s="77">
        <f>IFERROR(VLOOKUP($B14,[2]NUM6!$H$3:$U$157,6,FALSE),0)</f>
        <v>202</v>
      </c>
      <c r="J14" s="77">
        <f>IFERROR(VLOOKUP($B14,[2]NUM6!$H$3:$U$157,7,FALSE),0)</f>
        <v>159</v>
      </c>
      <c r="K14" s="77">
        <f>IFERROR(VLOOKUP($B14,[2]NUM6!$H$3:$U$157,8,FALSE),0)</f>
        <v>221</v>
      </c>
      <c r="L14" s="77">
        <f>IFERROR(VLOOKUP($B14,[2]NUM6!$H$3:$U$157,9,FALSE),0)</f>
        <v>144</v>
      </c>
      <c r="M14" s="77">
        <f>IFERROR(VLOOKUP($B14,[2]NUM6!$H$3:$U$157,10,FALSE),0)</f>
        <v>135</v>
      </c>
      <c r="N14" s="77">
        <f>IFERROR(VLOOKUP($B14,[2]NUM6!$H$3:$U$157,11,FALSE),0)</f>
        <v>205</v>
      </c>
      <c r="O14" s="77">
        <f>IFERROR(VLOOKUP($B14,[2]NUM6!$H$3:$U$157,12,FALSE),0)</f>
        <v>179</v>
      </c>
      <c r="P14" s="77">
        <f>IFERROR(VLOOKUP($B14,[2]NUM6!$H$3:$U$157,13,FALSE),0)</f>
        <v>172</v>
      </c>
      <c r="Q14" s="12">
        <f t="shared" si="0"/>
        <v>2131</v>
      </c>
      <c r="R14" s="77">
        <f>VLOOKUP($B14,[2]DEN6!$H$3:$U$182,2,FALSE)</f>
        <v>1873</v>
      </c>
      <c r="S14" s="77">
        <f>VLOOKUP($B14,[2]DEN6!$H$3:$U$182,3,FALSE)</f>
        <v>2128</v>
      </c>
      <c r="T14" s="77">
        <f>VLOOKUP($B14,[2]DEN6!$H$3:$U$182,4,FALSE)</f>
        <v>2688</v>
      </c>
      <c r="U14" s="77">
        <f>VLOOKUP($B14,[2]DEN6!$H$3:$U$182,5,FALSE)</f>
        <v>2041</v>
      </c>
      <c r="V14" s="77">
        <f>VLOOKUP($B14,[2]DEN6!$H$3:$U$182,6,FALSE)</f>
        <v>2227</v>
      </c>
      <c r="W14" s="77">
        <f>VLOOKUP($B14,[2]DEN6!$H$3:$U$182,7,FALSE)</f>
        <v>1983</v>
      </c>
      <c r="X14" s="77">
        <f>VLOOKUP($B14,[2]DEN6!$H$3:$U$182,8,FALSE)</f>
        <v>2283</v>
      </c>
      <c r="Y14" s="77">
        <f>VLOOKUP($B14,[2]DEN6!$H$3:$U$182,9,FALSE)</f>
        <v>2206</v>
      </c>
      <c r="Z14" s="77">
        <f>VLOOKUP($B14,[2]DEN6!$H$3:$U$182,10,FALSE)</f>
        <v>1619</v>
      </c>
      <c r="AA14" s="77">
        <f>VLOOKUP($B14,[2]DEN6!$H$3:$U$182,11,FALSE)</f>
        <v>1770</v>
      </c>
      <c r="AB14" s="77">
        <f>VLOOKUP($B14,[2]DEN6!$H$3:$U$182,12,FALSE)</f>
        <v>1596</v>
      </c>
      <c r="AC14" s="77">
        <f>VLOOKUP($B14,[2]DEN6!$H$3:$U$182,13,FALSE)</f>
        <v>1476</v>
      </c>
      <c r="AD14" s="12">
        <f t="shared" si="1"/>
        <v>23890</v>
      </c>
    </row>
    <row r="15" spans="1:30" ht="15" thickBot="1" x14ac:dyDescent="0.25">
      <c r="A15" s="75" t="s">
        <v>52</v>
      </c>
      <c r="B15" s="137" t="s">
        <v>42</v>
      </c>
      <c r="C15" s="53"/>
      <c r="D15" s="153"/>
      <c r="E15" s="77">
        <f>IFERROR(VLOOKUP($B15,[2]NUM6!$H$3:$U$157,2,FALSE),0)</f>
        <v>294</v>
      </c>
      <c r="F15" s="77">
        <f>IFERROR(VLOOKUP($B15,[2]NUM6!$H$3:$U$157,3,FALSE),0)</f>
        <v>251</v>
      </c>
      <c r="G15" s="77">
        <f>IFERROR(VLOOKUP($B15,[2]NUM6!$H$3:$U$157,4,FALSE),0)</f>
        <v>191</v>
      </c>
      <c r="H15" s="77">
        <f>IFERROR(VLOOKUP($B15,[2]NUM6!$H$3:$U$157,5,FALSE),0)</f>
        <v>197</v>
      </c>
      <c r="I15" s="77">
        <f>IFERROR(VLOOKUP($B15,[2]NUM6!$H$3:$U$157,6,FALSE),0)</f>
        <v>171</v>
      </c>
      <c r="J15" s="77">
        <f>IFERROR(VLOOKUP($B15,[2]NUM6!$H$3:$U$157,7,FALSE),0)</f>
        <v>164</v>
      </c>
      <c r="K15" s="77">
        <f>IFERROR(VLOOKUP($B15,[2]NUM6!$H$3:$U$157,8,FALSE),0)</f>
        <v>184</v>
      </c>
      <c r="L15" s="77">
        <f>IFERROR(VLOOKUP($B15,[2]NUM6!$H$3:$U$157,9,FALSE),0)</f>
        <v>180</v>
      </c>
      <c r="M15" s="77">
        <f>IFERROR(VLOOKUP($B15,[2]NUM6!$H$3:$U$157,10,FALSE),0)</f>
        <v>143</v>
      </c>
      <c r="N15" s="77">
        <f>IFERROR(VLOOKUP($B15,[2]NUM6!$H$3:$U$157,11,FALSE),0)</f>
        <v>176</v>
      </c>
      <c r="O15" s="77">
        <f>IFERROR(VLOOKUP($B15,[2]NUM6!$H$3:$U$157,12,FALSE),0)</f>
        <v>154</v>
      </c>
      <c r="P15" s="77">
        <f>IFERROR(VLOOKUP($B15,[2]NUM6!$H$3:$U$157,13,FALSE),0)</f>
        <v>172</v>
      </c>
      <c r="Q15" s="12">
        <f t="shared" si="0"/>
        <v>2277</v>
      </c>
      <c r="R15" s="77">
        <f>VLOOKUP($B15,[2]DEN6!$H$3:$U$182,2,FALSE)</f>
        <v>1783</v>
      </c>
      <c r="S15" s="77">
        <f>VLOOKUP($B15,[2]DEN6!$H$3:$U$182,3,FALSE)</f>
        <v>1635</v>
      </c>
      <c r="T15" s="77">
        <f>VLOOKUP($B15,[2]DEN6!$H$3:$U$182,4,FALSE)</f>
        <v>1759</v>
      </c>
      <c r="U15" s="77">
        <f>VLOOKUP($B15,[2]DEN6!$H$3:$U$182,5,FALSE)</f>
        <v>2228</v>
      </c>
      <c r="V15" s="77">
        <f>VLOOKUP($B15,[2]DEN6!$H$3:$U$182,6,FALSE)</f>
        <v>2441</v>
      </c>
      <c r="W15" s="77">
        <f>VLOOKUP($B15,[2]DEN6!$H$3:$U$182,7,FALSE)</f>
        <v>2090</v>
      </c>
      <c r="X15" s="77">
        <f>VLOOKUP($B15,[2]DEN6!$H$3:$U$182,8,FALSE)</f>
        <v>1906</v>
      </c>
      <c r="Y15" s="77">
        <f>VLOOKUP($B15,[2]DEN6!$H$3:$U$182,9,FALSE)</f>
        <v>2132</v>
      </c>
      <c r="Z15" s="77">
        <f>VLOOKUP($B15,[2]DEN6!$H$3:$U$182,10,FALSE)</f>
        <v>1746</v>
      </c>
      <c r="AA15" s="77">
        <f>VLOOKUP($B15,[2]DEN6!$H$3:$U$182,11,FALSE)</f>
        <v>2124</v>
      </c>
      <c r="AB15" s="77">
        <f>VLOOKUP($B15,[2]DEN6!$H$3:$U$182,12,FALSE)</f>
        <v>1597</v>
      </c>
      <c r="AC15" s="77">
        <f>VLOOKUP($B15,[2]DEN6!$H$3:$U$182,13,FALSE)</f>
        <v>1226</v>
      </c>
      <c r="AD15" s="12">
        <f t="shared" si="1"/>
        <v>22667</v>
      </c>
    </row>
    <row r="16" spans="1:30" ht="15" thickBot="1" x14ac:dyDescent="0.25">
      <c r="A16" s="75" t="s">
        <v>52</v>
      </c>
      <c r="B16" s="137" t="s">
        <v>43</v>
      </c>
      <c r="C16" s="55"/>
      <c r="D16" s="153"/>
      <c r="E16" s="77">
        <f>IFERROR(VLOOKUP($B16,[2]NUM6!$H$3:$U$157,2,FALSE),0)</f>
        <v>168</v>
      </c>
      <c r="F16" s="77">
        <f>IFERROR(VLOOKUP($B16,[2]NUM6!$H$3:$U$157,3,FALSE),0)</f>
        <v>221</v>
      </c>
      <c r="G16" s="77">
        <f>IFERROR(VLOOKUP($B16,[2]NUM6!$H$3:$U$157,4,FALSE),0)</f>
        <v>213</v>
      </c>
      <c r="H16" s="77">
        <f>IFERROR(VLOOKUP($B16,[2]NUM6!$H$3:$U$157,5,FALSE),0)</f>
        <v>132</v>
      </c>
      <c r="I16" s="77">
        <f>IFERROR(VLOOKUP($B16,[2]NUM6!$H$3:$U$157,6,FALSE),0)</f>
        <v>210</v>
      </c>
      <c r="J16" s="77">
        <f>IFERROR(VLOOKUP($B16,[2]NUM6!$H$3:$U$157,7,FALSE),0)</f>
        <v>258</v>
      </c>
      <c r="K16" s="77">
        <f>IFERROR(VLOOKUP($B16,[2]NUM6!$H$3:$U$157,8,FALSE),0)</f>
        <v>283</v>
      </c>
      <c r="L16" s="77">
        <f>IFERROR(VLOOKUP($B16,[2]NUM6!$H$3:$U$157,9,FALSE),0)</f>
        <v>182</v>
      </c>
      <c r="M16" s="77">
        <f>IFERROR(VLOOKUP($B16,[2]NUM6!$H$3:$U$157,10,FALSE),0)</f>
        <v>149</v>
      </c>
      <c r="N16" s="77">
        <f>IFERROR(VLOOKUP($B16,[2]NUM6!$H$3:$U$157,11,FALSE),0)</f>
        <v>218</v>
      </c>
      <c r="O16" s="77">
        <f>IFERROR(VLOOKUP($B16,[2]NUM6!$H$3:$U$157,12,FALSE),0)</f>
        <v>168</v>
      </c>
      <c r="P16" s="77">
        <f>IFERROR(VLOOKUP($B16,[2]NUM6!$H$3:$U$157,13,FALSE),0)</f>
        <v>141</v>
      </c>
      <c r="Q16" s="12">
        <f t="shared" si="0"/>
        <v>2343</v>
      </c>
      <c r="R16" s="77">
        <f>VLOOKUP($B16,[2]DEN6!$H$3:$U$182,2,FALSE)</f>
        <v>2012</v>
      </c>
      <c r="S16" s="77">
        <f>VLOOKUP($B16,[2]DEN6!$H$3:$U$182,3,FALSE)</f>
        <v>2276</v>
      </c>
      <c r="T16" s="77">
        <f>VLOOKUP($B16,[2]DEN6!$H$3:$U$182,4,FALSE)</f>
        <v>2657</v>
      </c>
      <c r="U16" s="77">
        <f>VLOOKUP($B16,[2]DEN6!$H$3:$U$182,5,FALSE)</f>
        <v>1905</v>
      </c>
      <c r="V16" s="77">
        <f>VLOOKUP($B16,[2]DEN6!$H$3:$U$182,6,FALSE)</f>
        <v>3371</v>
      </c>
      <c r="W16" s="77">
        <f>VLOOKUP($B16,[2]DEN6!$H$3:$U$182,7,FALSE)</f>
        <v>3501</v>
      </c>
      <c r="X16" s="77">
        <f>VLOOKUP($B16,[2]DEN6!$H$3:$U$182,8,FALSE)</f>
        <v>2758</v>
      </c>
      <c r="Y16" s="77">
        <f>VLOOKUP($B16,[2]DEN6!$H$3:$U$182,9,FALSE)</f>
        <v>2748</v>
      </c>
      <c r="Z16" s="77">
        <f>VLOOKUP($B16,[2]DEN6!$H$3:$U$182,10,FALSE)</f>
        <v>2138</v>
      </c>
      <c r="AA16" s="77">
        <f>VLOOKUP($B16,[2]DEN6!$H$3:$U$182,11,FALSE)</f>
        <v>2934</v>
      </c>
      <c r="AB16" s="77">
        <f>VLOOKUP($B16,[2]DEN6!$H$3:$U$182,12,FALSE)</f>
        <v>2468</v>
      </c>
      <c r="AC16" s="77">
        <f>VLOOKUP($B16,[2]DEN6!$H$3:$U$182,13,FALSE)</f>
        <v>3080</v>
      </c>
      <c r="AD16" s="12">
        <f t="shared" si="1"/>
        <v>31848</v>
      </c>
    </row>
    <row r="17" spans="1:30" ht="15" thickBot="1" x14ac:dyDescent="0.25">
      <c r="A17" s="75" t="s">
        <v>52</v>
      </c>
      <c r="B17" s="137" t="s">
        <v>44</v>
      </c>
      <c r="C17" s="53"/>
      <c r="D17" s="153"/>
      <c r="E17" s="77">
        <f>IFERROR(VLOOKUP($B17,[2]NUM6!$H$3:$U$157,2,FALSE),0)</f>
        <v>225</v>
      </c>
      <c r="F17" s="77">
        <f>IFERROR(VLOOKUP($B17,[2]NUM6!$H$3:$U$157,3,FALSE),0)</f>
        <v>209</v>
      </c>
      <c r="G17" s="77">
        <f>IFERROR(VLOOKUP($B17,[2]NUM6!$H$3:$U$157,4,FALSE),0)</f>
        <v>237</v>
      </c>
      <c r="H17" s="77">
        <f>IFERROR(VLOOKUP($B17,[2]NUM6!$H$3:$U$157,5,FALSE),0)</f>
        <v>152</v>
      </c>
      <c r="I17" s="77">
        <f>IFERROR(VLOOKUP($B17,[2]NUM6!$H$3:$U$157,6,FALSE),0)</f>
        <v>135</v>
      </c>
      <c r="J17" s="77">
        <f>IFERROR(VLOOKUP($B17,[2]NUM6!$H$3:$U$157,7,FALSE),0)</f>
        <v>179</v>
      </c>
      <c r="K17" s="77">
        <f>IFERROR(VLOOKUP($B17,[2]NUM6!$H$3:$U$157,8,FALSE),0)</f>
        <v>179</v>
      </c>
      <c r="L17" s="77">
        <f>IFERROR(VLOOKUP($B17,[2]NUM6!$H$3:$U$157,9,FALSE),0)</f>
        <v>157</v>
      </c>
      <c r="M17" s="77">
        <f>IFERROR(VLOOKUP($B17,[2]NUM6!$H$3:$U$157,10,FALSE),0)</f>
        <v>143</v>
      </c>
      <c r="N17" s="77">
        <f>IFERROR(VLOOKUP($B17,[2]NUM6!$H$3:$U$157,11,FALSE),0)</f>
        <v>194</v>
      </c>
      <c r="O17" s="77">
        <f>IFERROR(VLOOKUP($B17,[2]NUM6!$H$3:$U$157,12,FALSE),0)</f>
        <v>179</v>
      </c>
      <c r="P17" s="77">
        <f>IFERROR(VLOOKUP($B17,[2]NUM6!$H$3:$U$157,13,FALSE),0)</f>
        <v>178</v>
      </c>
      <c r="Q17" s="12">
        <f t="shared" si="0"/>
        <v>2167</v>
      </c>
      <c r="R17" s="77">
        <f>VLOOKUP($B17,[2]DEN6!$H$3:$U$182,2,FALSE)</f>
        <v>1556</v>
      </c>
      <c r="S17" s="77">
        <f>VLOOKUP($B17,[2]DEN6!$H$3:$U$182,3,FALSE)</f>
        <v>1284</v>
      </c>
      <c r="T17" s="77">
        <f>VLOOKUP($B17,[2]DEN6!$H$3:$U$182,4,FALSE)</f>
        <v>1561</v>
      </c>
      <c r="U17" s="77">
        <f>VLOOKUP($B17,[2]DEN6!$H$3:$U$182,5,FALSE)</f>
        <v>1066</v>
      </c>
      <c r="V17" s="77">
        <f>VLOOKUP($B17,[2]DEN6!$H$3:$U$182,6,FALSE)</f>
        <v>1705</v>
      </c>
      <c r="W17" s="77">
        <f>VLOOKUP($B17,[2]DEN6!$H$3:$U$182,7,FALSE)</f>
        <v>1585</v>
      </c>
      <c r="X17" s="77">
        <f>VLOOKUP($B17,[2]DEN6!$H$3:$U$182,8,FALSE)</f>
        <v>1767</v>
      </c>
      <c r="Y17" s="77">
        <f>VLOOKUP($B17,[2]DEN6!$H$3:$U$182,9,FALSE)</f>
        <v>1648</v>
      </c>
      <c r="Z17" s="77">
        <f>VLOOKUP($B17,[2]DEN6!$H$3:$U$182,10,FALSE)</f>
        <v>1340</v>
      </c>
      <c r="AA17" s="77">
        <f>VLOOKUP($B17,[2]DEN6!$H$3:$U$182,11,FALSE)</f>
        <v>1476</v>
      </c>
      <c r="AB17" s="77">
        <f>VLOOKUP($B17,[2]DEN6!$H$3:$U$182,12,FALSE)</f>
        <v>1294</v>
      </c>
      <c r="AC17" s="77">
        <f>VLOOKUP($B17,[2]DEN6!$H$3:$U$182,13,FALSE)</f>
        <v>1297</v>
      </c>
      <c r="AD17" s="12">
        <f t="shared" si="1"/>
        <v>17579</v>
      </c>
    </row>
    <row r="18" spans="1:30" ht="15" thickBot="1" x14ac:dyDescent="0.25">
      <c r="A18" s="75" t="s">
        <v>52</v>
      </c>
      <c r="B18" s="137" t="s">
        <v>45</v>
      </c>
      <c r="C18" s="53"/>
      <c r="D18" s="153"/>
      <c r="E18" s="77">
        <f>IFERROR(VLOOKUP($B18,[2]NUM6!$H$3:$U$157,2,FALSE),0)</f>
        <v>20</v>
      </c>
      <c r="F18" s="77">
        <f>IFERROR(VLOOKUP($B18,[2]NUM6!$H$3:$U$157,3,FALSE),0)</f>
        <v>31</v>
      </c>
      <c r="G18" s="77">
        <f>IFERROR(VLOOKUP($B18,[2]NUM6!$H$3:$U$157,4,FALSE),0)</f>
        <v>40</v>
      </c>
      <c r="H18" s="77">
        <f>IFERROR(VLOOKUP($B18,[2]NUM6!$H$3:$U$157,5,FALSE),0)</f>
        <v>34</v>
      </c>
      <c r="I18" s="77">
        <f>IFERROR(VLOOKUP($B18,[2]NUM6!$H$3:$U$157,6,FALSE),0)</f>
        <v>25</v>
      </c>
      <c r="J18" s="77">
        <f>IFERROR(VLOOKUP($B18,[2]NUM6!$H$3:$U$157,7,FALSE),0)</f>
        <v>29</v>
      </c>
      <c r="K18" s="77">
        <f>IFERROR(VLOOKUP($B18,[2]NUM6!$H$3:$U$157,8,FALSE),0)</f>
        <v>35</v>
      </c>
      <c r="L18" s="77">
        <f>IFERROR(VLOOKUP($B18,[2]NUM6!$H$3:$U$157,9,FALSE),0)</f>
        <v>31</v>
      </c>
      <c r="M18" s="77">
        <f>IFERROR(VLOOKUP($B18,[2]NUM6!$H$3:$U$157,10,FALSE),0)</f>
        <v>21</v>
      </c>
      <c r="N18" s="77">
        <f>IFERROR(VLOOKUP($B18,[2]NUM6!$H$3:$U$157,11,FALSE),0)</f>
        <v>17</v>
      </c>
      <c r="O18" s="77">
        <f>IFERROR(VLOOKUP($B18,[2]NUM6!$H$3:$U$157,12,FALSE),0)</f>
        <v>30</v>
      </c>
      <c r="P18" s="77">
        <f>IFERROR(VLOOKUP($B18,[2]NUM6!$H$3:$U$157,13,FALSE),0)</f>
        <v>26</v>
      </c>
      <c r="Q18" s="12">
        <f t="shared" si="0"/>
        <v>339</v>
      </c>
      <c r="R18" s="77">
        <f>VLOOKUP($B18,[2]DEN6!$H$3:$U$182,2,FALSE)</f>
        <v>218</v>
      </c>
      <c r="S18" s="77">
        <f>VLOOKUP($B18,[2]DEN6!$H$3:$U$182,3,FALSE)</f>
        <v>270</v>
      </c>
      <c r="T18" s="77">
        <f>VLOOKUP($B18,[2]DEN6!$H$3:$U$182,4,FALSE)</f>
        <v>415</v>
      </c>
      <c r="U18" s="77">
        <f>VLOOKUP($B18,[2]DEN6!$H$3:$U$182,5,FALSE)</f>
        <v>231</v>
      </c>
      <c r="V18" s="77">
        <f>VLOOKUP($B18,[2]DEN6!$H$3:$U$182,6,FALSE)</f>
        <v>287</v>
      </c>
      <c r="W18" s="77">
        <f>VLOOKUP($B18,[2]DEN6!$H$3:$U$182,7,FALSE)</f>
        <v>296</v>
      </c>
      <c r="X18" s="77">
        <f>VLOOKUP($B18,[2]DEN6!$H$3:$U$182,8,FALSE)</f>
        <v>373</v>
      </c>
      <c r="Y18" s="77">
        <f>VLOOKUP($B18,[2]DEN6!$H$3:$U$182,9,FALSE)</f>
        <v>324</v>
      </c>
      <c r="Z18" s="77">
        <f>VLOOKUP($B18,[2]DEN6!$H$3:$U$182,10,FALSE)</f>
        <v>226</v>
      </c>
      <c r="AA18" s="77">
        <f>VLOOKUP($B18,[2]DEN6!$H$3:$U$182,11,FALSE)</f>
        <v>225</v>
      </c>
      <c r="AB18" s="77">
        <f>VLOOKUP($B18,[2]DEN6!$H$3:$U$182,12,FALSE)</f>
        <v>263</v>
      </c>
      <c r="AC18" s="77">
        <f>VLOOKUP($B18,[2]DEN6!$H$3:$U$182,13,FALSE)</f>
        <v>230</v>
      </c>
      <c r="AD18" s="12">
        <f t="shared" si="1"/>
        <v>3358</v>
      </c>
    </row>
    <row r="19" spans="1:30" ht="15" thickBot="1" x14ac:dyDescent="0.25">
      <c r="A19" s="75" t="s">
        <v>52</v>
      </c>
      <c r="B19" s="137" t="s">
        <v>46</v>
      </c>
      <c r="C19" s="53"/>
      <c r="D19" s="153"/>
      <c r="E19" s="77">
        <f>IFERROR(VLOOKUP($B19,[2]NUM6!$H$3:$U$157,2,FALSE),0)</f>
        <v>8</v>
      </c>
      <c r="F19" s="77">
        <f>IFERROR(VLOOKUP($B19,[2]NUM6!$H$3:$U$157,3,FALSE),0)</f>
        <v>2</v>
      </c>
      <c r="G19" s="77">
        <f>IFERROR(VLOOKUP($B19,[2]NUM6!$H$3:$U$157,4,FALSE),0)</f>
        <v>7</v>
      </c>
      <c r="H19" s="77">
        <f>IFERROR(VLOOKUP($B19,[2]NUM6!$H$3:$U$157,5,FALSE),0)</f>
        <v>1</v>
      </c>
      <c r="I19" s="77">
        <f>IFERROR(VLOOKUP($B19,[2]NUM6!$H$3:$U$157,6,FALSE),0)</f>
        <v>0</v>
      </c>
      <c r="J19" s="77">
        <f>IFERROR(VLOOKUP($B19,[2]NUM6!$H$3:$U$157,7,FALSE),0)</f>
        <v>7</v>
      </c>
      <c r="K19" s="77">
        <f>IFERROR(VLOOKUP($B19,[2]NUM6!$H$3:$U$157,8,FALSE),0)</f>
        <v>10</v>
      </c>
      <c r="L19" s="77">
        <f>IFERROR(VLOOKUP($B19,[2]NUM6!$H$3:$U$157,9,FALSE),0)</f>
        <v>6</v>
      </c>
      <c r="M19" s="77">
        <f>IFERROR(VLOOKUP($B19,[2]NUM6!$H$3:$U$157,10,FALSE),0)</f>
        <v>6</v>
      </c>
      <c r="N19" s="77">
        <f>IFERROR(VLOOKUP($B19,[2]NUM6!$H$3:$U$157,11,FALSE),0)</f>
        <v>3</v>
      </c>
      <c r="O19" s="77">
        <f>IFERROR(VLOOKUP($B19,[2]NUM6!$H$3:$U$157,12,FALSE),0)</f>
        <v>4</v>
      </c>
      <c r="P19" s="77">
        <f>IFERROR(VLOOKUP($B19,[2]NUM6!$H$3:$U$157,13,FALSE),0)</f>
        <v>11</v>
      </c>
      <c r="Q19" s="12">
        <f t="shared" si="0"/>
        <v>65</v>
      </c>
      <c r="R19" s="77">
        <f>VLOOKUP($B19,[2]DEN6!$H$3:$U$182,2,FALSE)</f>
        <v>27</v>
      </c>
      <c r="S19" s="77">
        <f>VLOOKUP($B19,[2]DEN6!$H$3:$U$182,3,FALSE)</f>
        <v>48</v>
      </c>
      <c r="T19" s="77">
        <f>VLOOKUP($B19,[2]DEN6!$H$3:$U$182,4,FALSE)</f>
        <v>61</v>
      </c>
      <c r="U19" s="77">
        <f>VLOOKUP($B19,[2]DEN6!$H$3:$U$182,5,FALSE)</f>
        <v>29</v>
      </c>
      <c r="V19" s="77">
        <f>VLOOKUP($B19,[2]DEN6!$H$3:$U$182,6,FALSE)</f>
        <v>42</v>
      </c>
      <c r="W19" s="77">
        <f>VLOOKUP($B19,[2]DEN6!$H$3:$U$182,7,FALSE)</f>
        <v>48</v>
      </c>
      <c r="X19" s="77">
        <f>VLOOKUP($B19,[2]DEN6!$H$3:$U$182,8,FALSE)</f>
        <v>50</v>
      </c>
      <c r="Y19" s="77">
        <f>VLOOKUP($B19,[2]DEN6!$H$3:$U$182,9,FALSE)</f>
        <v>45</v>
      </c>
      <c r="Z19" s="77">
        <f>VLOOKUP($B19,[2]DEN6!$H$3:$U$182,10,FALSE)</f>
        <v>25</v>
      </c>
      <c r="AA19" s="77">
        <f>VLOOKUP($B19,[2]DEN6!$H$3:$U$182,11,FALSE)</f>
        <v>32</v>
      </c>
      <c r="AB19" s="77">
        <f>VLOOKUP($B19,[2]DEN6!$H$3:$U$182,12,FALSE)</f>
        <v>20</v>
      </c>
      <c r="AC19" s="77">
        <f>VLOOKUP($B19,[2]DEN6!$H$3:$U$182,13,FALSE)</f>
        <v>37</v>
      </c>
      <c r="AD19" s="12">
        <f t="shared" si="1"/>
        <v>464</v>
      </c>
    </row>
    <row r="20" spans="1:30" ht="15" thickBot="1" x14ac:dyDescent="0.25">
      <c r="A20" s="75" t="s">
        <v>52</v>
      </c>
      <c r="B20" s="137" t="s">
        <v>47</v>
      </c>
      <c r="C20" s="53"/>
      <c r="D20" s="153"/>
      <c r="E20" s="77">
        <f>IFERROR(VLOOKUP($B20,[2]NUM6!$H$3:$U$157,2,FALSE),0)</f>
        <v>3</v>
      </c>
      <c r="F20" s="77">
        <f>IFERROR(VLOOKUP($B20,[2]NUM6!$H$3:$U$157,3,FALSE),0)</f>
        <v>7</v>
      </c>
      <c r="G20" s="77">
        <f>IFERROR(VLOOKUP($B20,[2]NUM6!$H$3:$U$157,4,FALSE),0)</f>
        <v>3</v>
      </c>
      <c r="H20" s="77">
        <f>IFERROR(VLOOKUP($B20,[2]NUM6!$H$3:$U$157,5,FALSE),0)</f>
        <v>11</v>
      </c>
      <c r="I20" s="77">
        <f>IFERROR(VLOOKUP($B20,[2]NUM6!$H$3:$U$157,6,FALSE),0)</f>
        <v>2</v>
      </c>
      <c r="J20" s="77">
        <f>IFERROR(VLOOKUP($B20,[2]NUM6!$H$3:$U$157,7,FALSE),0)</f>
        <v>9</v>
      </c>
      <c r="K20" s="77">
        <f>IFERROR(VLOOKUP($B20,[2]NUM6!$H$3:$U$157,8,FALSE),0)</f>
        <v>10</v>
      </c>
      <c r="L20" s="77">
        <f>IFERROR(VLOOKUP($B20,[2]NUM6!$H$3:$U$157,9,FALSE),0)</f>
        <v>9</v>
      </c>
      <c r="M20" s="77">
        <f>IFERROR(VLOOKUP($B20,[2]NUM6!$H$3:$U$157,10,FALSE),0)</f>
        <v>2</v>
      </c>
      <c r="N20" s="77">
        <f>IFERROR(VLOOKUP($B20,[2]NUM6!$H$3:$U$157,11,FALSE),0)</f>
        <v>7</v>
      </c>
      <c r="O20" s="77">
        <f>IFERROR(VLOOKUP($B20,[2]NUM6!$H$3:$U$157,12,FALSE),0)</f>
        <v>9</v>
      </c>
      <c r="P20" s="77">
        <f>IFERROR(VLOOKUP($B20,[2]NUM6!$H$3:$U$157,13,FALSE),0)</f>
        <v>2</v>
      </c>
      <c r="Q20" s="12">
        <f t="shared" si="0"/>
        <v>74</v>
      </c>
      <c r="R20" s="77">
        <f>VLOOKUP($B20,[2]DEN6!$H$3:$U$182,2,FALSE)</f>
        <v>43</v>
      </c>
      <c r="S20" s="77">
        <f>VLOOKUP($B20,[2]DEN6!$H$3:$U$182,3,FALSE)</f>
        <v>30</v>
      </c>
      <c r="T20" s="77">
        <f>VLOOKUP($B20,[2]DEN6!$H$3:$U$182,4,FALSE)</f>
        <v>37</v>
      </c>
      <c r="U20" s="77">
        <f>VLOOKUP($B20,[2]DEN6!$H$3:$U$182,5,FALSE)</f>
        <v>35</v>
      </c>
      <c r="V20" s="77">
        <f>VLOOKUP($B20,[2]DEN6!$H$3:$U$182,6,FALSE)</f>
        <v>40</v>
      </c>
      <c r="W20" s="77">
        <f>VLOOKUP($B20,[2]DEN6!$H$3:$U$182,7,FALSE)</f>
        <v>45</v>
      </c>
      <c r="X20" s="77">
        <f>VLOOKUP($B20,[2]DEN6!$H$3:$U$182,8,FALSE)</f>
        <v>26</v>
      </c>
      <c r="Y20" s="77">
        <f>VLOOKUP($B20,[2]DEN6!$H$3:$U$182,9,FALSE)</f>
        <v>56</v>
      </c>
      <c r="Z20" s="77">
        <f>VLOOKUP($B20,[2]DEN6!$H$3:$U$182,10,FALSE)</f>
        <v>36</v>
      </c>
      <c r="AA20" s="77">
        <f>VLOOKUP($B20,[2]DEN6!$H$3:$U$182,11,FALSE)</f>
        <v>36</v>
      </c>
      <c r="AB20" s="77">
        <f>VLOOKUP($B20,[2]DEN6!$H$3:$U$182,12,FALSE)</f>
        <v>14</v>
      </c>
      <c r="AC20" s="77">
        <f>VLOOKUP($B20,[2]DEN6!$H$3:$U$182,13,FALSE)</f>
        <v>46</v>
      </c>
      <c r="AD20" s="12">
        <f t="shared" si="1"/>
        <v>444</v>
      </c>
    </row>
    <row r="21" spans="1:30" ht="15" thickBot="1" x14ac:dyDescent="0.25">
      <c r="A21" s="75" t="s">
        <v>52</v>
      </c>
      <c r="B21" s="137" t="s">
        <v>48</v>
      </c>
      <c r="C21" s="56"/>
      <c r="D21" s="153"/>
      <c r="E21" s="77">
        <f>IFERROR(VLOOKUP($B21,[2]NUM6!$H$3:$U$157,2,FALSE),0)</f>
        <v>6</v>
      </c>
      <c r="F21" s="77">
        <f>IFERROR(VLOOKUP($B21,[2]NUM6!$H$3:$U$157,3,FALSE),0)</f>
        <v>11</v>
      </c>
      <c r="G21" s="77">
        <f>IFERROR(VLOOKUP($B21,[2]NUM6!$H$3:$U$157,4,FALSE),0)</f>
        <v>9</v>
      </c>
      <c r="H21" s="77">
        <f>IFERROR(VLOOKUP($B21,[2]NUM6!$H$3:$U$157,5,FALSE),0)</f>
        <v>5</v>
      </c>
      <c r="I21" s="77">
        <f>IFERROR(VLOOKUP($B21,[2]NUM6!$H$3:$U$157,6,FALSE),0)</f>
        <v>0</v>
      </c>
      <c r="J21" s="77">
        <f>IFERROR(VLOOKUP($B21,[2]NUM6!$H$3:$U$157,7,FALSE),0)</f>
        <v>4</v>
      </c>
      <c r="K21" s="77">
        <f>IFERROR(VLOOKUP($B21,[2]NUM6!$H$3:$U$157,8,FALSE),0)</f>
        <v>6</v>
      </c>
      <c r="L21" s="77">
        <f>IFERROR(VLOOKUP($B21,[2]NUM6!$H$3:$U$157,9,FALSE),0)</f>
        <v>3</v>
      </c>
      <c r="M21" s="77">
        <f>IFERROR(VLOOKUP($B21,[2]NUM6!$H$3:$U$157,10,FALSE),0)</f>
        <v>0</v>
      </c>
      <c r="N21" s="77">
        <f>IFERROR(VLOOKUP($B21,[2]NUM6!$H$3:$U$157,11,FALSE),0)</f>
        <v>11</v>
      </c>
      <c r="O21" s="77">
        <f>IFERROR(VLOOKUP($B21,[2]NUM6!$H$3:$U$157,12,FALSE),0)</f>
        <v>2</v>
      </c>
      <c r="P21" s="77">
        <f>IFERROR(VLOOKUP($B21,[2]NUM6!$H$3:$U$157,13,FALSE),0)</f>
        <v>3</v>
      </c>
      <c r="Q21" s="12">
        <f t="shared" si="0"/>
        <v>60</v>
      </c>
      <c r="R21" s="77">
        <f>VLOOKUP($B21,[2]DEN6!$H$3:$U$182,2,FALSE)</f>
        <v>34</v>
      </c>
      <c r="S21" s="77">
        <f>VLOOKUP($B21,[2]DEN6!$H$3:$U$182,3,FALSE)</f>
        <v>43</v>
      </c>
      <c r="T21" s="77">
        <f>VLOOKUP($B21,[2]DEN6!$H$3:$U$182,4,FALSE)</f>
        <v>70</v>
      </c>
      <c r="U21" s="77">
        <f>VLOOKUP($B21,[2]DEN6!$H$3:$U$182,5,FALSE)</f>
        <v>49</v>
      </c>
      <c r="V21" s="77">
        <f>VLOOKUP($B21,[2]DEN6!$H$3:$U$182,6,FALSE)</f>
        <v>19</v>
      </c>
      <c r="W21" s="77">
        <f>VLOOKUP($B21,[2]DEN6!$H$3:$U$182,7,FALSE)</f>
        <v>45</v>
      </c>
      <c r="X21" s="77">
        <f>VLOOKUP($B21,[2]DEN6!$H$3:$U$182,8,FALSE)</f>
        <v>48</v>
      </c>
      <c r="Y21" s="77">
        <f>VLOOKUP($B21,[2]DEN6!$H$3:$U$182,9,FALSE)</f>
        <v>39</v>
      </c>
      <c r="Z21" s="77">
        <f>VLOOKUP($B21,[2]DEN6!$H$3:$U$182,10,FALSE)</f>
        <v>11</v>
      </c>
      <c r="AA21" s="77">
        <f>VLOOKUP($B21,[2]DEN6!$H$3:$U$182,11,FALSE)</f>
        <v>34</v>
      </c>
      <c r="AB21" s="77">
        <f>VLOOKUP($B21,[2]DEN6!$H$3:$U$182,12,FALSE)</f>
        <v>36</v>
      </c>
      <c r="AC21" s="77">
        <f>VLOOKUP($B21,[2]DEN6!$H$3:$U$182,13,FALSE)</f>
        <v>8</v>
      </c>
      <c r="AD21" s="12">
        <f t="shared" si="1"/>
        <v>436</v>
      </c>
    </row>
    <row r="22" spans="1:30" ht="15" thickBot="1" x14ac:dyDescent="0.25">
      <c r="A22" s="75" t="s">
        <v>52</v>
      </c>
      <c r="B22" s="137" t="s">
        <v>49</v>
      </c>
      <c r="C22" s="53"/>
      <c r="D22" s="153"/>
      <c r="E22" s="77">
        <f>IFERROR(VLOOKUP($B22,[2]NUM6!$H$3:$U$157,2,FALSE),0)</f>
        <v>25</v>
      </c>
      <c r="F22" s="77">
        <f>IFERROR(VLOOKUP($B22,[2]NUM6!$H$3:$U$157,3,FALSE),0)</f>
        <v>9</v>
      </c>
      <c r="G22" s="77">
        <f>IFERROR(VLOOKUP($B22,[2]NUM6!$H$3:$U$157,4,FALSE),0)</f>
        <v>11</v>
      </c>
      <c r="H22" s="77">
        <f>IFERROR(VLOOKUP($B22,[2]NUM6!$H$3:$U$157,5,FALSE),0)</f>
        <v>11</v>
      </c>
      <c r="I22" s="77">
        <f>IFERROR(VLOOKUP($B22,[2]NUM6!$H$3:$U$157,6,FALSE),0)</f>
        <v>18</v>
      </c>
      <c r="J22" s="77">
        <f>IFERROR(VLOOKUP($B22,[2]NUM6!$H$3:$U$157,7,FALSE),0)</f>
        <v>25</v>
      </c>
      <c r="K22" s="77">
        <f>IFERROR(VLOOKUP($B22,[2]NUM6!$H$3:$U$157,8,FALSE),0)</f>
        <v>15</v>
      </c>
      <c r="L22" s="77">
        <f>IFERROR(VLOOKUP($B22,[2]NUM6!$H$3:$U$157,9,FALSE),0)</f>
        <v>5</v>
      </c>
      <c r="M22" s="77">
        <f>IFERROR(VLOOKUP($B22,[2]NUM6!$H$3:$U$157,10,FALSE),0)</f>
        <v>9</v>
      </c>
      <c r="N22" s="77">
        <f>IFERROR(VLOOKUP($B22,[2]NUM6!$H$3:$U$157,11,FALSE),0)</f>
        <v>38</v>
      </c>
      <c r="O22" s="77">
        <f>IFERROR(VLOOKUP($B22,[2]NUM6!$H$3:$U$157,12,FALSE),0)</f>
        <v>18</v>
      </c>
      <c r="P22" s="77">
        <f>IFERROR(VLOOKUP($B22,[2]NUM6!$H$3:$U$157,13,FALSE),0)</f>
        <v>13</v>
      </c>
      <c r="Q22" s="12">
        <f t="shared" si="0"/>
        <v>197</v>
      </c>
      <c r="R22" s="77">
        <f>VLOOKUP($B22,[2]DEN6!$H$3:$U$182,2,FALSE)</f>
        <v>470</v>
      </c>
      <c r="S22" s="77">
        <f>VLOOKUP($B22,[2]DEN6!$H$3:$U$182,3,FALSE)</f>
        <v>447</v>
      </c>
      <c r="T22" s="77">
        <f>VLOOKUP($B22,[2]DEN6!$H$3:$U$182,4,FALSE)</f>
        <v>459</v>
      </c>
      <c r="U22" s="77">
        <f>VLOOKUP($B22,[2]DEN6!$H$3:$U$182,5,FALSE)</f>
        <v>331</v>
      </c>
      <c r="V22" s="77">
        <f>VLOOKUP($B22,[2]DEN6!$H$3:$U$182,6,FALSE)</f>
        <v>308</v>
      </c>
      <c r="W22" s="77">
        <f>VLOOKUP($B22,[2]DEN6!$H$3:$U$182,7,FALSE)</f>
        <v>377</v>
      </c>
      <c r="X22" s="77">
        <f>VLOOKUP($B22,[2]DEN6!$H$3:$U$182,8,FALSE)</f>
        <v>311</v>
      </c>
      <c r="Y22" s="77">
        <f>VLOOKUP($B22,[2]DEN6!$H$3:$U$182,9,FALSE)</f>
        <v>213</v>
      </c>
      <c r="Z22" s="77">
        <f>VLOOKUP($B22,[2]DEN6!$H$3:$U$182,10,FALSE)</f>
        <v>210</v>
      </c>
      <c r="AA22" s="77">
        <f>VLOOKUP($B22,[2]DEN6!$H$3:$U$182,11,FALSE)</f>
        <v>187</v>
      </c>
      <c r="AB22" s="77">
        <f>VLOOKUP($B22,[2]DEN6!$H$3:$U$182,12,FALSE)</f>
        <v>400</v>
      </c>
      <c r="AC22" s="77">
        <f>VLOOKUP($B22,[2]DEN6!$H$3:$U$182,13,FALSE)</f>
        <v>164</v>
      </c>
      <c r="AD22" s="12">
        <f t="shared" si="1"/>
        <v>3877</v>
      </c>
    </row>
    <row r="23" spans="1:30" ht="15" thickBot="1" x14ac:dyDescent="0.25">
      <c r="A23" s="75" t="s">
        <v>52</v>
      </c>
      <c r="B23" s="137" t="s">
        <v>50</v>
      </c>
      <c r="C23" s="53"/>
      <c r="D23" s="153"/>
      <c r="E23" s="77">
        <f>IFERROR(VLOOKUP($B23,[2]NUM6!$H$3:$U$157,2,FALSE),0)</f>
        <v>4</v>
      </c>
      <c r="F23" s="77">
        <f>IFERROR(VLOOKUP($B23,[2]NUM6!$H$3:$U$157,3,FALSE),0)</f>
        <v>6</v>
      </c>
      <c r="G23" s="77">
        <f>IFERROR(VLOOKUP($B23,[2]NUM6!$H$3:$U$157,4,FALSE),0)</f>
        <v>30</v>
      </c>
      <c r="H23" s="77">
        <f>IFERROR(VLOOKUP($B23,[2]NUM6!$H$3:$U$157,5,FALSE),0)</f>
        <v>7</v>
      </c>
      <c r="I23" s="77">
        <f>IFERROR(VLOOKUP($B23,[2]NUM6!$H$3:$U$157,6,FALSE),0)</f>
        <v>12</v>
      </c>
      <c r="J23" s="77">
        <f>IFERROR(VLOOKUP($B23,[2]NUM6!$H$3:$U$157,7,FALSE),0)</f>
        <v>4</v>
      </c>
      <c r="K23" s="77">
        <f>IFERROR(VLOOKUP($B23,[2]NUM6!$H$3:$U$157,8,FALSE),0)</f>
        <v>5</v>
      </c>
      <c r="L23" s="77">
        <f>IFERROR(VLOOKUP($B23,[2]NUM6!$H$3:$U$157,9,FALSE),0)</f>
        <v>5</v>
      </c>
      <c r="M23" s="77">
        <f>IFERROR(VLOOKUP($B23,[2]NUM6!$H$3:$U$157,10,FALSE),0)</f>
        <v>0</v>
      </c>
      <c r="N23" s="77">
        <f>IFERROR(VLOOKUP($B23,[2]NUM6!$H$3:$U$157,11,FALSE),0)</f>
        <v>0</v>
      </c>
      <c r="O23" s="77">
        <f>IFERROR(VLOOKUP($B23,[2]NUM6!$H$3:$U$157,12,FALSE),0)</f>
        <v>17</v>
      </c>
      <c r="P23" s="77">
        <f>IFERROR(VLOOKUP($B23,[2]NUM6!$H$3:$U$157,13,FALSE),0)</f>
        <v>0</v>
      </c>
      <c r="Q23" s="12">
        <f t="shared" si="0"/>
        <v>90</v>
      </c>
      <c r="R23" s="77">
        <f>VLOOKUP($B23,[2]DEN6!$H$3:$U$182,2,FALSE)</f>
        <v>119</v>
      </c>
      <c r="S23" s="77">
        <f>VLOOKUP($B23,[2]DEN6!$H$3:$U$182,3,FALSE)</f>
        <v>52</v>
      </c>
      <c r="T23" s="77">
        <f>VLOOKUP($B23,[2]DEN6!$H$3:$U$182,4,FALSE)</f>
        <v>153</v>
      </c>
      <c r="U23" s="77">
        <f>VLOOKUP($B23,[2]DEN6!$H$3:$U$182,5,FALSE)</f>
        <v>93</v>
      </c>
      <c r="V23" s="77">
        <f>VLOOKUP($B23,[2]DEN6!$H$3:$U$182,6,FALSE)</f>
        <v>159</v>
      </c>
      <c r="W23" s="77">
        <f>VLOOKUP($B23,[2]DEN6!$H$3:$U$182,7,FALSE)</f>
        <v>95</v>
      </c>
      <c r="X23" s="77">
        <f>VLOOKUP($B23,[2]DEN6!$H$3:$U$182,8,FALSE)</f>
        <v>93</v>
      </c>
      <c r="Y23" s="77">
        <f>VLOOKUP($B23,[2]DEN6!$H$3:$U$182,9,FALSE)</f>
        <v>35</v>
      </c>
      <c r="Z23" s="77">
        <f>VLOOKUP($B23,[2]DEN6!$H$3:$U$182,10,FALSE)</f>
        <v>90</v>
      </c>
      <c r="AA23" s="77">
        <f>VLOOKUP($B23,[2]DEN6!$H$3:$U$182,11,FALSE)</f>
        <v>60</v>
      </c>
      <c r="AB23" s="77">
        <f>VLOOKUP($B23,[2]DEN6!$H$3:$U$182,12,FALSE)</f>
        <v>79</v>
      </c>
      <c r="AC23" s="77">
        <f>VLOOKUP($B23,[2]DEN6!$H$3:$U$182,13,FALSE)</f>
        <v>80</v>
      </c>
      <c r="AD23" s="12">
        <f t="shared" si="1"/>
        <v>1108</v>
      </c>
    </row>
    <row r="24" spans="1:30" ht="15" thickBot="1" x14ac:dyDescent="0.25">
      <c r="A24" s="75" t="s">
        <v>52</v>
      </c>
      <c r="B24" s="137" t="s">
        <v>51</v>
      </c>
      <c r="C24" s="53"/>
      <c r="D24" s="153"/>
      <c r="E24" s="77">
        <f>IFERROR(VLOOKUP($B24,[2]NUM6!$H$3:$U$157,2,FALSE),0)</f>
        <v>39</v>
      </c>
      <c r="F24" s="77">
        <f>IFERROR(VLOOKUP($B24,[2]NUM6!$H$3:$U$157,3,FALSE),0)</f>
        <v>37</v>
      </c>
      <c r="G24" s="77">
        <f>IFERROR(VLOOKUP($B24,[2]NUM6!$H$3:$U$157,4,FALSE),0)</f>
        <v>52</v>
      </c>
      <c r="H24" s="77">
        <f>IFERROR(VLOOKUP($B24,[2]NUM6!$H$3:$U$157,5,FALSE),0)</f>
        <v>0</v>
      </c>
      <c r="I24" s="77">
        <f>IFERROR(VLOOKUP($B24,[2]NUM6!$H$3:$U$157,6,FALSE),0)</f>
        <v>29</v>
      </c>
      <c r="J24" s="77">
        <f>IFERROR(VLOOKUP($B24,[2]NUM6!$H$3:$U$157,7,FALSE),0)</f>
        <v>21</v>
      </c>
      <c r="K24" s="77">
        <f>IFERROR(VLOOKUP($B24,[2]NUM6!$H$3:$U$157,8,FALSE),0)</f>
        <v>14</v>
      </c>
      <c r="L24" s="77">
        <f>IFERROR(VLOOKUP($B24,[2]NUM6!$H$3:$U$157,9,FALSE),0)</f>
        <v>25</v>
      </c>
      <c r="M24" s="77">
        <f>IFERROR(VLOOKUP($B24,[2]NUM6!$H$3:$U$157,10,FALSE),0)</f>
        <v>18</v>
      </c>
      <c r="N24" s="77">
        <f>IFERROR(VLOOKUP($B24,[2]NUM6!$H$3:$U$157,11,FALSE),0)</f>
        <v>17</v>
      </c>
      <c r="O24" s="77">
        <f>IFERROR(VLOOKUP($B24,[2]NUM6!$H$3:$U$157,12,FALSE),0)</f>
        <v>19</v>
      </c>
      <c r="P24" s="77">
        <f>IFERROR(VLOOKUP($B24,[2]NUM6!$H$3:$U$157,13,FALSE),0)</f>
        <v>17</v>
      </c>
      <c r="Q24" s="12">
        <f t="shared" si="0"/>
        <v>288</v>
      </c>
      <c r="R24" s="77">
        <f>VLOOKUP($B24,[2]DEN6!$H$3:$U$182,2,FALSE)</f>
        <v>285</v>
      </c>
      <c r="S24" s="77">
        <f>VLOOKUP($B24,[2]DEN6!$H$3:$U$182,3,FALSE)</f>
        <v>210</v>
      </c>
      <c r="T24" s="77">
        <f>VLOOKUP($B24,[2]DEN6!$H$3:$U$182,4,FALSE)</f>
        <v>333</v>
      </c>
      <c r="U24" s="77">
        <f>VLOOKUP($B24,[2]DEN6!$H$3:$U$182,5,FALSE)</f>
        <v>197</v>
      </c>
      <c r="V24" s="77">
        <f>VLOOKUP($B24,[2]DEN6!$H$3:$U$182,6,FALSE)</f>
        <v>172</v>
      </c>
      <c r="W24" s="77">
        <f>VLOOKUP($B24,[2]DEN6!$H$3:$U$182,7,FALSE)</f>
        <v>195</v>
      </c>
      <c r="X24" s="77">
        <f>VLOOKUP($B24,[2]DEN6!$H$3:$U$182,8,FALSE)</f>
        <v>192</v>
      </c>
      <c r="Y24" s="77">
        <f>VLOOKUP($B24,[2]DEN6!$H$3:$U$182,9,FALSE)</f>
        <v>141</v>
      </c>
      <c r="Z24" s="77">
        <f>VLOOKUP($B24,[2]DEN6!$H$3:$U$182,10,FALSE)</f>
        <v>154</v>
      </c>
      <c r="AA24" s="77">
        <f>VLOOKUP($B24,[2]DEN6!$H$3:$U$182,11,FALSE)</f>
        <v>142</v>
      </c>
      <c r="AB24" s="77">
        <f>VLOOKUP($B24,[2]DEN6!$H$3:$U$182,12,FALSE)</f>
        <v>188</v>
      </c>
      <c r="AC24" s="77">
        <f>VLOOKUP($B24,[2]DEN6!$H$3:$U$182,13,FALSE)</f>
        <v>200</v>
      </c>
      <c r="AD24" s="12">
        <f>SUM(R24:AC24)</f>
        <v>2409</v>
      </c>
    </row>
    <row r="25" spans="1:30" ht="15" thickBot="1" x14ac:dyDescent="0.25">
      <c r="A25" s="72" t="s">
        <v>52</v>
      </c>
      <c r="B25" s="137" t="s">
        <v>396</v>
      </c>
      <c r="C25" s="53"/>
      <c r="D25" s="153"/>
      <c r="E25" s="77">
        <f>IFERROR(VLOOKUP($B25,[2]NUM6!$H$3:$U$157,2,FALSE),0)</f>
        <v>0</v>
      </c>
      <c r="F25" s="77">
        <f>IFERROR(VLOOKUP($B25,[2]NUM6!$H$3:$U$157,3,FALSE),0)</f>
        <v>0</v>
      </c>
      <c r="G25" s="77">
        <f>IFERROR(VLOOKUP($B25,[2]NUM6!$H$3:$U$157,4,FALSE),0)</f>
        <v>0</v>
      </c>
      <c r="H25" s="77">
        <f>IFERROR(VLOOKUP($B25,[2]NUM6!$H$3:$U$157,5,FALSE),0)</f>
        <v>0</v>
      </c>
      <c r="I25" s="77">
        <f>IFERROR(VLOOKUP($B25,[2]NUM6!$H$3:$U$157,6,FALSE),0)</f>
        <v>0</v>
      </c>
      <c r="J25" s="77">
        <f>IFERROR(VLOOKUP($B25,[2]NUM6!$H$3:$U$157,7,FALSE),0)</f>
        <v>0</v>
      </c>
      <c r="K25" s="77">
        <f>IFERROR(VLOOKUP($B25,[2]NUM6!$H$3:$U$157,8,FALSE),0)</f>
        <v>0</v>
      </c>
      <c r="L25" s="77">
        <f>IFERROR(VLOOKUP($B25,[2]NUM6!$H$3:$U$157,9,FALSE),0)</f>
        <v>0</v>
      </c>
      <c r="M25" s="77">
        <f>IFERROR(VLOOKUP($B25,[2]NUM6!$H$3:$U$157,10,FALSE),0)</f>
        <v>0</v>
      </c>
      <c r="N25" s="77">
        <f>IFERROR(VLOOKUP($B25,[2]NUM6!$H$3:$U$157,11,FALSE),0)</f>
        <v>0</v>
      </c>
      <c r="O25" s="77">
        <f>IFERROR(VLOOKUP($B25,[2]NUM6!$H$3:$U$157,12,FALSE),0)</f>
        <v>0</v>
      </c>
      <c r="P25" s="77">
        <f>IFERROR(VLOOKUP($B25,[2]NUM6!$H$3:$U$157,13,FALSE),0)</f>
        <v>0</v>
      </c>
      <c r="Q25" s="12">
        <f t="shared" ref="Q25" si="2">SUM(E25:P25)</f>
        <v>0</v>
      </c>
      <c r="R25" s="77">
        <f>VLOOKUP($B25,[2]DEN6!$H$3:$U$182,2,FALSE)</f>
        <v>0</v>
      </c>
      <c r="S25" s="77">
        <f>VLOOKUP($B25,[2]DEN6!$H$3:$U$182,3,FALSE)</f>
        <v>0</v>
      </c>
      <c r="T25" s="77">
        <f>VLOOKUP($B25,[2]DEN6!$H$3:$U$182,4,FALSE)</f>
        <v>0</v>
      </c>
      <c r="U25" s="77">
        <f>VLOOKUP($B25,[2]DEN6!$H$3:$U$182,5,FALSE)</f>
        <v>0</v>
      </c>
      <c r="V25" s="77">
        <f>VLOOKUP($B25,[2]DEN6!$H$3:$U$182,6,FALSE)</f>
        <v>0</v>
      </c>
      <c r="W25" s="77">
        <f>VLOOKUP($B25,[2]DEN6!$H$3:$U$182,7,FALSE)</f>
        <v>0</v>
      </c>
      <c r="X25" s="77">
        <f>VLOOKUP($B25,[2]DEN6!$H$3:$U$182,8,FALSE)</f>
        <v>0</v>
      </c>
      <c r="Y25" s="77">
        <f>VLOOKUP($B25,[2]DEN6!$H$3:$U$182,9,FALSE)</f>
        <v>0</v>
      </c>
      <c r="Z25" s="77">
        <f>VLOOKUP($B25,[2]DEN6!$H$3:$U$182,10,FALSE)</f>
        <v>0</v>
      </c>
      <c r="AA25" s="77">
        <f>VLOOKUP($B25,[2]DEN6!$H$3:$U$182,11,FALSE)</f>
        <v>0</v>
      </c>
      <c r="AB25" s="77">
        <f>VLOOKUP($B25,[2]DEN6!$H$3:$U$182,12,FALSE)</f>
        <v>117</v>
      </c>
      <c r="AC25" s="77">
        <f>VLOOKUP($B25,[2]DEN6!$H$3:$U$182,13,FALSE)</f>
        <v>124</v>
      </c>
      <c r="AD25" s="12">
        <f>SUM(R25:AC25)</f>
        <v>241</v>
      </c>
    </row>
    <row r="26" spans="1:30" ht="15" thickBot="1" x14ac:dyDescent="0.25">
      <c r="A26" s="307" t="s">
        <v>174</v>
      </c>
      <c r="B26" s="308"/>
      <c r="C26" s="222">
        <f>Metas!J10/D26</f>
        <v>1.1031670278277215</v>
      </c>
      <c r="D26" s="14">
        <f>+Q26/AD26</f>
        <v>9.9713429296090117E-2</v>
      </c>
      <c r="E26" s="65">
        <f>SUM(E12:E25)</f>
        <v>1337</v>
      </c>
      <c r="F26" s="65">
        <f t="shared" ref="F26:N26" si="3">SUM(F12:F25)</f>
        <v>1457</v>
      </c>
      <c r="G26" s="65">
        <f t="shared" si="3"/>
        <v>1524</v>
      </c>
      <c r="H26" s="65">
        <f t="shared" si="3"/>
        <v>1068</v>
      </c>
      <c r="I26" s="65">
        <f t="shared" si="3"/>
        <v>1229</v>
      </c>
      <c r="J26" s="65">
        <f t="shared" si="3"/>
        <v>1174</v>
      </c>
      <c r="K26" s="65">
        <f t="shared" si="3"/>
        <v>1490</v>
      </c>
      <c r="L26" s="65">
        <f t="shared" si="3"/>
        <v>1173</v>
      </c>
      <c r="M26" s="65">
        <f t="shared" si="3"/>
        <v>1165</v>
      </c>
      <c r="N26" s="65">
        <f t="shared" si="3"/>
        <v>1346</v>
      </c>
      <c r="O26" s="65">
        <f t="shared" ref="O26" si="4">SUM(O12:O25)</f>
        <v>1085</v>
      </c>
      <c r="P26" s="65">
        <f t="shared" ref="P26" si="5">SUM(P12:P25)</f>
        <v>1088</v>
      </c>
      <c r="Q26" s="9">
        <f>SUM(Q12:Q25)</f>
        <v>15136</v>
      </c>
      <c r="R26" s="65">
        <f>SUM(R12:R25)</f>
        <v>11994</v>
      </c>
      <c r="S26" s="65">
        <f t="shared" ref="S26:AD26" si="6">SUM(S12:S25)</f>
        <v>12175</v>
      </c>
      <c r="T26" s="65">
        <f t="shared" si="6"/>
        <v>13871</v>
      </c>
      <c r="U26" s="65">
        <f t="shared" si="6"/>
        <v>11587</v>
      </c>
      <c r="V26" s="65">
        <f t="shared" si="6"/>
        <v>14191</v>
      </c>
      <c r="W26" s="65">
        <f t="shared" si="6"/>
        <v>13535</v>
      </c>
      <c r="X26" s="65">
        <f t="shared" si="6"/>
        <v>13442</v>
      </c>
      <c r="Y26" s="65">
        <f t="shared" si="6"/>
        <v>13572</v>
      </c>
      <c r="Z26" s="65">
        <f t="shared" si="6"/>
        <v>11258</v>
      </c>
      <c r="AA26" s="65">
        <f t="shared" si="6"/>
        <v>12858</v>
      </c>
      <c r="AB26" s="65">
        <f t="shared" si="6"/>
        <v>11678</v>
      </c>
      <c r="AC26" s="65">
        <f t="shared" si="6"/>
        <v>11634</v>
      </c>
      <c r="AD26" s="65">
        <f t="shared" si="6"/>
        <v>151795</v>
      </c>
    </row>
    <row r="27" spans="1:30" ht="15" thickBot="1" x14ac:dyDescent="0.25">
      <c r="A27" s="75" t="s">
        <v>53</v>
      </c>
      <c r="B27" s="137" t="s">
        <v>54</v>
      </c>
      <c r="C27" s="53"/>
      <c r="D27" s="153"/>
      <c r="E27" s="77">
        <f>IFERROR(VLOOKUP($B27,[2]NUM6!$H$3:$U$157,2,FALSE),0)</f>
        <v>163</v>
      </c>
      <c r="F27" s="77">
        <f>IFERROR(VLOOKUP($B27,[2]NUM6!$H$3:$U$157,3,FALSE),0)</f>
        <v>138</v>
      </c>
      <c r="G27" s="77">
        <f>IFERROR(VLOOKUP($B27,[2]NUM6!$H$3:$U$157,4,FALSE),0)</f>
        <v>206</v>
      </c>
      <c r="H27" s="77">
        <f>IFERROR(VLOOKUP($B27,[2]NUM6!$H$3:$U$157,5,FALSE),0)</f>
        <v>99</v>
      </c>
      <c r="I27" s="77">
        <f>IFERROR(VLOOKUP($B27,[2]NUM6!$H$3:$U$157,6,FALSE),0)</f>
        <v>169</v>
      </c>
      <c r="J27" s="77">
        <f>IFERROR(VLOOKUP($B27,[2]NUM6!$H$3:$U$157,7,FALSE),0)</f>
        <v>86</v>
      </c>
      <c r="K27" s="77">
        <f>IFERROR(VLOOKUP($B27,[2]NUM6!$H$3:$U$157,8,FALSE),0)</f>
        <v>66</v>
      </c>
      <c r="L27" s="77">
        <f>IFERROR(VLOOKUP($B27,[2]NUM6!$H$3:$U$157,9,FALSE),0)</f>
        <v>127</v>
      </c>
      <c r="M27" s="77">
        <f>IFERROR(VLOOKUP($B27,[2]NUM6!$H$3:$U$157,10,FALSE),0)</f>
        <v>108</v>
      </c>
      <c r="N27" s="77">
        <f>IFERROR(VLOOKUP($B27,[2]NUM6!$H$3:$U$157,11,FALSE),0)</f>
        <v>90</v>
      </c>
      <c r="O27" s="77">
        <f>IFERROR(VLOOKUP($B27,[2]NUM6!$H$3:$U$157,12,FALSE),0)</f>
        <v>103</v>
      </c>
      <c r="P27" s="77">
        <f>IFERROR(VLOOKUP($B27,[2]NUM6!$H$3:$U$157,13,FALSE),0)</f>
        <v>90</v>
      </c>
      <c r="Q27" s="12">
        <f t="shared" si="0"/>
        <v>1445</v>
      </c>
      <c r="R27" s="77">
        <f>VLOOKUP($B27,[2]DEN6!$H$3:$U$182,2,FALSE)</f>
        <v>2231</v>
      </c>
      <c r="S27" s="77">
        <f>VLOOKUP($B27,[2]DEN6!$H$3:$U$182,3,FALSE)</f>
        <v>2159</v>
      </c>
      <c r="T27" s="77">
        <f>VLOOKUP($B27,[2]DEN6!$H$3:$U$182,4,FALSE)</f>
        <v>2916</v>
      </c>
      <c r="U27" s="77">
        <f>VLOOKUP($B27,[2]DEN6!$H$3:$U$182,5,FALSE)</f>
        <v>2246</v>
      </c>
      <c r="V27" s="77">
        <f>VLOOKUP($B27,[2]DEN6!$H$3:$U$182,6,FALSE)</f>
        <v>2967</v>
      </c>
      <c r="W27" s="77">
        <f>VLOOKUP($B27,[2]DEN6!$H$3:$U$182,7,FALSE)</f>
        <v>2872</v>
      </c>
      <c r="X27" s="77">
        <f>VLOOKUP($B27,[2]DEN6!$H$3:$U$182,8,FALSE)</f>
        <v>2845</v>
      </c>
      <c r="Y27" s="77">
        <f>VLOOKUP($B27,[2]DEN6!$H$3:$U$182,9,FALSE)</f>
        <v>2749</v>
      </c>
      <c r="Z27" s="77">
        <f>VLOOKUP($B27,[2]DEN6!$H$3:$U$182,10,FALSE)</f>
        <v>2504</v>
      </c>
      <c r="AA27" s="77">
        <f>VLOOKUP($B27,[2]DEN6!$H$3:$U$182,11,FALSE)</f>
        <v>2134</v>
      </c>
      <c r="AB27" s="77">
        <f>VLOOKUP($B27,[2]DEN6!$H$3:$U$182,12,FALSE)</f>
        <v>1722</v>
      </c>
      <c r="AC27" s="77">
        <f>VLOOKUP($B27,[2]DEN6!$H$3:$U$182,13,FALSE)</f>
        <v>1761</v>
      </c>
      <c r="AD27" s="12">
        <f t="shared" si="1"/>
        <v>29106</v>
      </c>
    </row>
    <row r="28" spans="1:30" ht="15" thickBot="1" x14ac:dyDescent="0.25">
      <c r="A28" s="75" t="s">
        <v>53</v>
      </c>
      <c r="B28" s="137" t="s">
        <v>55</v>
      </c>
      <c r="C28" s="53"/>
      <c r="D28" s="153"/>
      <c r="E28" s="77">
        <f>IFERROR(VLOOKUP($B28,[2]NUM6!$H$3:$U$157,2,FALSE),0)</f>
        <v>322</v>
      </c>
      <c r="F28" s="77">
        <f>IFERROR(VLOOKUP($B28,[2]NUM6!$H$3:$U$157,3,FALSE),0)</f>
        <v>193</v>
      </c>
      <c r="G28" s="77">
        <f>IFERROR(VLOOKUP($B28,[2]NUM6!$H$3:$U$157,4,FALSE),0)</f>
        <v>208</v>
      </c>
      <c r="H28" s="77">
        <f>IFERROR(VLOOKUP($B28,[2]NUM6!$H$3:$U$157,5,FALSE),0)</f>
        <v>168</v>
      </c>
      <c r="I28" s="77">
        <f>IFERROR(VLOOKUP($B28,[2]NUM6!$H$3:$U$157,6,FALSE),0)</f>
        <v>217</v>
      </c>
      <c r="J28" s="77">
        <f>IFERROR(VLOOKUP($B28,[2]NUM6!$H$3:$U$157,7,FALSE),0)</f>
        <v>140</v>
      </c>
      <c r="K28" s="77">
        <f>IFERROR(VLOOKUP($B28,[2]NUM6!$H$3:$U$157,8,FALSE),0)</f>
        <v>187</v>
      </c>
      <c r="L28" s="77">
        <f>IFERROR(VLOOKUP($B28,[2]NUM6!$H$3:$U$157,9,FALSE),0)</f>
        <v>253</v>
      </c>
      <c r="M28" s="77">
        <f>IFERROR(VLOOKUP($B28,[2]NUM6!$H$3:$U$157,10,FALSE),0)</f>
        <v>157</v>
      </c>
      <c r="N28" s="77">
        <f>IFERROR(VLOOKUP($B28,[2]NUM6!$H$3:$U$157,11,FALSE),0)</f>
        <v>243</v>
      </c>
      <c r="O28" s="77">
        <f>IFERROR(VLOOKUP($B28,[2]NUM6!$H$3:$U$157,12,FALSE),0)</f>
        <v>191</v>
      </c>
      <c r="P28" s="77">
        <f>IFERROR(VLOOKUP($B28,[2]NUM6!$H$3:$U$157,13,FALSE),0)</f>
        <v>187</v>
      </c>
      <c r="Q28" s="12">
        <f t="shared" si="0"/>
        <v>2466</v>
      </c>
      <c r="R28" s="77">
        <f>VLOOKUP($B28,[2]DEN6!$H$3:$U$182,2,FALSE)</f>
        <v>3402</v>
      </c>
      <c r="S28" s="77">
        <f>VLOOKUP($B28,[2]DEN6!$H$3:$U$182,3,FALSE)</f>
        <v>2581</v>
      </c>
      <c r="T28" s="77">
        <f>VLOOKUP($B28,[2]DEN6!$H$3:$U$182,4,FALSE)</f>
        <v>2755</v>
      </c>
      <c r="U28" s="77">
        <f>VLOOKUP($B28,[2]DEN6!$H$3:$U$182,5,FALSE)</f>
        <v>2531</v>
      </c>
      <c r="V28" s="77">
        <f>VLOOKUP($B28,[2]DEN6!$H$3:$U$182,6,FALSE)</f>
        <v>3319</v>
      </c>
      <c r="W28" s="77">
        <f>VLOOKUP($B28,[2]DEN6!$H$3:$U$182,7,FALSE)</f>
        <v>3148</v>
      </c>
      <c r="X28" s="77">
        <f>VLOOKUP($B28,[2]DEN6!$H$3:$U$182,8,FALSE)</f>
        <v>3412</v>
      </c>
      <c r="Y28" s="77">
        <f>VLOOKUP($B28,[2]DEN6!$H$3:$U$182,9,FALSE)</f>
        <v>3398</v>
      </c>
      <c r="Z28" s="77">
        <f>VLOOKUP($B28,[2]DEN6!$H$3:$U$182,10,FALSE)</f>
        <v>2738</v>
      </c>
      <c r="AA28" s="77">
        <f>VLOOKUP($B28,[2]DEN6!$H$3:$U$182,11,FALSE)</f>
        <v>3177</v>
      </c>
      <c r="AB28" s="77">
        <f>VLOOKUP($B28,[2]DEN6!$H$3:$U$182,12,FALSE)</f>
        <v>2469</v>
      </c>
      <c r="AC28" s="77">
        <f>VLOOKUP($B28,[2]DEN6!$H$3:$U$182,13,FALSE)</f>
        <v>2006</v>
      </c>
      <c r="AD28" s="12">
        <f t="shared" si="1"/>
        <v>34936</v>
      </c>
    </row>
    <row r="29" spans="1:30" ht="15" thickBot="1" x14ac:dyDescent="0.25">
      <c r="A29" s="75" t="s">
        <v>53</v>
      </c>
      <c r="B29" s="137" t="s">
        <v>56</v>
      </c>
      <c r="C29" s="53"/>
      <c r="D29" s="153"/>
      <c r="E29" s="77">
        <f>IFERROR(VLOOKUP($B29,[2]NUM6!$H$3:$U$157,2,FALSE),0)</f>
        <v>583</v>
      </c>
      <c r="F29" s="77">
        <f>IFERROR(VLOOKUP($B29,[2]NUM6!$H$3:$U$157,3,FALSE),0)</f>
        <v>463</v>
      </c>
      <c r="G29" s="77">
        <f>IFERROR(VLOOKUP($B29,[2]NUM6!$H$3:$U$157,4,FALSE),0)</f>
        <v>435</v>
      </c>
      <c r="H29" s="77">
        <f>IFERROR(VLOOKUP($B29,[2]NUM6!$H$3:$U$157,5,FALSE),0)</f>
        <v>356</v>
      </c>
      <c r="I29" s="77">
        <f>IFERROR(VLOOKUP($B29,[2]NUM6!$H$3:$U$157,6,FALSE),0)</f>
        <v>417</v>
      </c>
      <c r="J29" s="77">
        <f>IFERROR(VLOOKUP($B29,[2]NUM6!$H$3:$U$157,7,FALSE),0)</f>
        <v>406</v>
      </c>
      <c r="K29" s="77">
        <f>IFERROR(VLOOKUP($B29,[2]NUM6!$H$3:$U$157,8,FALSE),0)</f>
        <v>440</v>
      </c>
      <c r="L29" s="77">
        <f>IFERROR(VLOOKUP($B29,[2]NUM6!$H$3:$U$157,9,FALSE),0)</f>
        <v>337</v>
      </c>
      <c r="M29" s="77">
        <f>IFERROR(VLOOKUP($B29,[2]NUM6!$H$3:$U$157,10,FALSE),0)</f>
        <v>295</v>
      </c>
      <c r="N29" s="77">
        <f>IFERROR(VLOOKUP($B29,[2]NUM6!$H$3:$U$157,11,FALSE),0)</f>
        <v>419</v>
      </c>
      <c r="O29" s="77">
        <f>IFERROR(VLOOKUP($B29,[2]NUM6!$H$3:$U$157,12,FALSE),0)</f>
        <v>363</v>
      </c>
      <c r="P29" s="77">
        <f>IFERROR(VLOOKUP($B29,[2]NUM6!$H$3:$U$157,13,FALSE),0)</f>
        <v>378</v>
      </c>
      <c r="Q29" s="12">
        <f t="shared" si="0"/>
        <v>4892</v>
      </c>
      <c r="R29" s="77">
        <f>VLOOKUP($B29,[2]DEN6!$H$3:$U$182,2,FALSE)</f>
        <v>4261</v>
      </c>
      <c r="S29" s="77">
        <f>VLOOKUP($B29,[2]DEN6!$H$3:$U$182,3,FALSE)</f>
        <v>3637</v>
      </c>
      <c r="T29" s="77">
        <f>VLOOKUP($B29,[2]DEN6!$H$3:$U$182,4,FALSE)</f>
        <v>4783</v>
      </c>
      <c r="U29" s="77">
        <f>VLOOKUP($B29,[2]DEN6!$H$3:$U$182,5,FALSE)</f>
        <v>4830</v>
      </c>
      <c r="V29" s="77">
        <f>VLOOKUP($B29,[2]DEN6!$H$3:$U$182,6,FALSE)</f>
        <v>4261</v>
      </c>
      <c r="W29" s="77">
        <f>VLOOKUP($B29,[2]DEN6!$H$3:$U$182,7,FALSE)</f>
        <v>3861</v>
      </c>
      <c r="X29" s="77">
        <f>VLOOKUP($B29,[2]DEN6!$H$3:$U$182,8,FALSE)</f>
        <v>3901</v>
      </c>
      <c r="Y29" s="77">
        <f>VLOOKUP($B29,[2]DEN6!$H$3:$U$182,9,FALSE)</f>
        <v>3532</v>
      </c>
      <c r="Z29" s="77">
        <f>VLOOKUP($B29,[2]DEN6!$H$3:$U$182,10,FALSE)</f>
        <v>3085</v>
      </c>
      <c r="AA29" s="77">
        <f>VLOOKUP($B29,[2]DEN6!$H$3:$U$182,11,FALSE)</f>
        <v>3496</v>
      </c>
      <c r="AB29" s="77">
        <f>VLOOKUP($B29,[2]DEN6!$H$3:$U$182,12,FALSE)</f>
        <v>2580</v>
      </c>
      <c r="AC29" s="77">
        <f>VLOOKUP($B29,[2]DEN6!$H$3:$U$182,13,FALSE)</f>
        <v>2741</v>
      </c>
      <c r="AD29" s="12">
        <f t="shared" si="1"/>
        <v>44968</v>
      </c>
    </row>
    <row r="30" spans="1:30" ht="15" thickBot="1" x14ac:dyDescent="0.25">
      <c r="A30" s="75" t="s">
        <v>53</v>
      </c>
      <c r="B30" s="137" t="s">
        <v>57</v>
      </c>
      <c r="C30" s="53"/>
      <c r="D30" s="153"/>
      <c r="E30" s="77">
        <f>IFERROR(VLOOKUP($B30,[2]NUM6!$H$3:$U$157,2,FALSE),0)</f>
        <v>61</v>
      </c>
      <c r="F30" s="77">
        <f>IFERROR(VLOOKUP($B30,[2]NUM6!$H$3:$U$157,3,FALSE),0)</f>
        <v>67</v>
      </c>
      <c r="G30" s="77">
        <f>IFERROR(VLOOKUP($B30,[2]NUM6!$H$3:$U$157,4,FALSE),0)</f>
        <v>63</v>
      </c>
      <c r="H30" s="77">
        <f>IFERROR(VLOOKUP($B30,[2]NUM6!$H$3:$U$157,5,FALSE),0)</f>
        <v>62</v>
      </c>
      <c r="I30" s="77">
        <f>IFERROR(VLOOKUP($B30,[2]NUM6!$H$3:$U$157,6,FALSE),0)</f>
        <v>52</v>
      </c>
      <c r="J30" s="77">
        <f>IFERROR(VLOOKUP($B30,[2]NUM6!$H$3:$U$157,7,FALSE),0)</f>
        <v>66</v>
      </c>
      <c r="K30" s="77">
        <f>IFERROR(VLOOKUP($B30,[2]NUM6!$H$3:$U$157,8,FALSE),0)</f>
        <v>45</v>
      </c>
      <c r="L30" s="77">
        <f>IFERROR(VLOOKUP($B30,[2]NUM6!$H$3:$U$157,9,FALSE),0)</f>
        <v>50</v>
      </c>
      <c r="M30" s="77">
        <f>IFERROR(VLOOKUP($B30,[2]NUM6!$H$3:$U$157,10,FALSE),0)</f>
        <v>53</v>
      </c>
      <c r="N30" s="77">
        <f>IFERROR(VLOOKUP($B30,[2]NUM6!$H$3:$U$157,11,FALSE),0)</f>
        <v>59</v>
      </c>
      <c r="O30" s="77">
        <f>IFERROR(VLOOKUP($B30,[2]NUM6!$H$3:$U$157,12,FALSE),0)</f>
        <v>81</v>
      </c>
      <c r="P30" s="77">
        <f>IFERROR(VLOOKUP($B30,[2]NUM6!$H$3:$U$157,13,FALSE),0)</f>
        <v>53</v>
      </c>
      <c r="Q30" s="12">
        <f t="shared" si="0"/>
        <v>712</v>
      </c>
      <c r="R30" s="77">
        <f>VLOOKUP($B30,[2]DEN6!$H$3:$U$182,2,FALSE)</f>
        <v>680</v>
      </c>
      <c r="S30" s="77">
        <f>VLOOKUP($B30,[2]DEN6!$H$3:$U$182,3,FALSE)</f>
        <v>646</v>
      </c>
      <c r="T30" s="77">
        <f>VLOOKUP($B30,[2]DEN6!$H$3:$U$182,4,FALSE)</f>
        <v>870</v>
      </c>
      <c r="U30" s="77">
        <f>VLOOKUP($B30,[2]DEN6!$H$3:$U$182,5,FALSE)</f>
        <v>613</v>
      </c>
      <c r="V30" s="77">
        <f>VLOOKUP($B30,[2]DEN6!$H$3:$U$182,6,FALSE)</f>
        <v>729</v>
      </c>
      <c r="W30" s="77">
        <f>VLOOKUP($B30,[2]DEN6!$H$3:$U$182,7,FALSE)</f>
        <v>847</v>
      </c>
      <c r="X30" s="77">
        <f>VLOOKUP($B30,[2]DEN6!$H$3:$U$182,8,FALSE)</f>
        <v>767</v>
      </c>
      <c r="Y30" s="77">
        <f>VLOOKUP($B30,[2]DEN6!$H$3:$U$182,9,FALSE)</f>
        <v>713</v>
      </c>
      <c r="Z30" s="77">
        <f>VLOOKUP($B30,[2]DEN6!$H$3:$U$182,10,FALSE)</f>
        <v>649</v>
      </c>
      <c r="AA30" s="77">
        <f>VLOOKUP($B30,[2]DEN6!$H$3:$U$182,11,FALSE)</f>
        <v>778</v>
      </c>
      <c r="AB30" s="77">
        <f>VLOOKUP($B30,[2]DEN6!$H$3:$U$182,12,FALSE)</f>
        <v>839</v>
      </c>
      <c r="AC30" s="77">
        <f>VLOOKUP($B30,[2]DEN6!$H$3:$U$182,13,FALSE)</f>
        <v>528</v>
      </c>
      <c r="AD30" s="12">
        <f t="shared" si="1"/>
        <v>8659</v>
      </c>
    </row>
    <row r="31" spans="1:30" ht="15" thickBot="1" x14ac:dyDescent="0.25">
      <c r="A31" s="75" t="s">
        <v>53</v>
      </c>
      <c r="B31" s="137" t="s">
        <v>58</v>
      </c>
      <c r="C31" s="53"/>
      <c r="D31" s="153"/>
      <c r="E31" s="77">
        <f>IFERROR(VLOOKUP($B31,[2]NUM6!$H$3:$U$157,2,FALSE),0)</f>
        <v>0</v>
      </c>
      <c r="F31" s="77">
        <f>IFERROR(VLOOKUP($B31,[2]NUM6!$H$3:$U$157,3,FALSE),0)</f>
        <v>477</v>
      </c>
      <c r="G31" s="77">
        <f>IFERROR(VLOOKUP($B31,[2]NUM6!$H$3:$U$157,4,FALSE),0)</f>
        <v>517</v>
      </c>
      <c r="H31" s="77">
        <f>IFERROR(VLOOKUP($B31,[2]NUM6!$H$3:$U$157,5,FALSE),0)</f>
        <v>301</v>
      </c>
      <c r="I31" s="77">
        <f>IFERROR(VLOOKUP($B31,[2]NUM6!$H$3:$U$157,6,FALSE),0)</f>
        <v>540</v>
      </c>
      <c r="J31" s="77">
        <f>IFERROR(VLOOKUP($B31,[2]NUM6!$H$3:$U$157,7,FALSE),0)</f>
        <v>465</v>
      </c>
      <c r="K31" s="77">
        <f>IFERROR(VLOOKUP($B31,[2]NUM6!$H$3:$U$157,8,FALSE),0)</f>
        <v>514</v>
      </c>
      <c r="L31" s="77">
        <f>IFERROR(VLOOKUP($B31,[2]NUM6!$H$3:$U$157,9,FALSE),0)</f>
        <v>499</v>
      </c>
      <c r="M31" s="77">
        <f>IFERROR(VLOOKUP($B31,[2]NUM6!$H$3:$U$157,10,FALSE),0)</f>
        <v>358</v>
      </c>
      <c r="N31" s="77">
        <f>IFERROR(VLOOKUP($B31,[2]NUM6!$H$3:$U$157,11,FALSE),0)</f>
        <v>501</v>
      </c>
      <c r="O31" s="77">
        <f>IFERROR(VLOOKUP($B31,[2]NUM6!$H$3:$U$157,12,FALSE),0)</f>
        <v>429</v>
      </c>
      <c r="P31" s="77">
        <f>IFERROR(VLOOKUP($B31,[2]NUM6!$H$3:$U$157,13,FALSE),0)</f>
        <v>393</v>
      </c>
      <c r="Q31" s="12">
        <f t="shared" si="0"/>
        <v>4994</v>
      </c>
      <c r="R31" s="77">
        <f>VLOOKUP($B31,[2]DEN6!$H$3:$U$182,2,FALSE)</f>
        <v>3297</v>
      </c>
      <c r="S31" s="77">
        <f>VLOOKUP($B31,[2]DEN6!$H$3:$U$182,3,FALSE)</f>
        <v>3021</v>
      </c>
      <c r="T31" s="77">
        <f>VLOOKUP($B31,[2]DEN6!$H$3:$U$182,4,FALSE)</f>
        <v>3082</v>
      </c>
      <c r="U31" s="77">
        <f>VLOOKUP($B31,[2]DEN6!$H$3:$U$182,5,FALSE)</f>
        <v>2307</v>
      </c>
      <c r="V31" s="77">
        <f>VLOOKUP($B31,[2]DEN6!$H$3:$U$182,6,FALSE)</f>
        <v>3303</v>
      </c>
      <c r="W31" s="77">
        <f>VLOOKUP($B31,[2]DEN6!$H$3:$U$182,7,FALSE)</f>
        <v>3608</v>
      </c>
      <c r="X31" s="77">
        <f>VLOOKUP($B31,[2]DEN6!$H$3:$U$182,8,FALSE)</f>
        <v>3345</v>
      </c>
      <c r="Y31" s="77">
        <f>VLOOKUP($B31,[2]DEN6!$H$3:$U$182,9,FALSE)</f>
        <v>3352</v>
      </c>
      <c r="Z31" s="77">
        <f>VLOOKUP($B31,[2]DEN6!$H$3:$U$182,10,FALSE)</f>
        <v>2593</v>
      </c>
      <c r="AA31" s="77">
        <f>VLOOKUP($B31,[2]DEN6!$H$3:$U$182,11,FALSE)</f>
        <v>3055</v>
      </c>
      <c r="AB31" s="77">
        <f>VLOOKUP($B31,[2]DEN6!$H$3:$U$182,12,FALSE)</f>
        <v>2506</v>
      </c>
      <c r="AC31" s="77">
        <f>VLOOKUP($B31,[2]DEN6!$H$3:$U$182,13,FALSE)</f>
        <v>2591</v>
      </c>
      <c r="AD31" s="12">
        <f t="shared" si="1"/>
        <v>36060</v>
      </c>
    </row>
    <row r="32" spans="1:30" ht="15" thickBot="1" x14ac:dyDescent="0.25">
      <c r="A32" s="75" t="s">
        <v>53</v>
      </c>
      <c r="B32" s="137" t="s">
        <v>59</v>
      </c>
      <c r="C32" s="53"/>
      <c r="D32" s="153"/>
      <c r="E32" s="77">
        <f>IFERROR(VLOOKUP($B32,[2]NUM6!$H$3:$U$157,2,FALSE),0)</f>
        <v>0</v>
      </c>
      <c r="F32" s="77">
        <f>IFERROR(VLOOKUP($B32,[2]NUM6!$H$3:$U$157,3,FALSE),0)</f>
        <v>1</v>
      </c>
      <c r="G32" s="77">
        <f>IFERROR(VLOOKUP($B32,[2]NUM6!$H$3:$U$157,4,FALSE),0)</f>
        <v>1</v>
      </c>
      <c r="H32" s="77">
        <f>IFERROR(VLOOKUP($B32,[2]NUM6!$H$3:$U$157,5,FALSE),0)</f>
        <v>0</v>
      </c>
      <c r="I32" s="77">
        <f>IFERROR(VLOOKUP($B32,[2]NUM6!$H$3:$U$157,6,FALSE),0)</f>
        <v>1</v>
      </c>
      <c r="J32" s="77">
        <f>IFERROR(VLOOKUP($B32,[2]NUM6!$H$3:$U$157,7,FALSE),0)</f>
        <v>0</v>
      </c>
      <c r="K32" s="77">
        <f>IFERROR(VLOOKUP($B32,[2]NUM6!$H$3:$U$157,8,FALSE),0)</f>
        <v>0</v>
      </c>
      <c r="L32" s="77">
        <f>IFERROR(VLOOKUP($B32,[2]NUM6!$H$3:$U$157,9,FALSE),0)</f>
        <v>0</v>
      </c>
      <c r="M32" s="77">
        <f>IFERROR(VLOOKUP($B32,[2]NUM6!$H$3:$U$157,10,FALSE),0)</f>
        <v>0</v>
      </c>
      <c r="N32" s="77">
        <f>IFERROR(VLOOKUP($B32,[2]NUM6!$H$3:$U$157,11,FALSE),0)</f>
        <v>1</v>
      </c>
      <c r="O32" s="77">
        <f>IFERROR(VLOOKUP($B32,[2]NUM6!$H$3:$U$157,12,FALSE),0)</f>
        <v>0</v>
      </c>
      <c r="P32" s="77">
        <f>IFERROR(VLOOKUP($B32,[2]NUM6!$H$3:$U$157,13,FALSE),0)</f>
        <v>0</v>
      </c>
      <c r="Q32" s="12">
        <f t="shared" si="0"/>
        <v>4</v>
      </c>
      <c r="R32" s="77">
        <f>VLOOKUP($B32,[2]DEN6!$H$3:$U$182,2,FALSE)</f>
        <v>14</v>
      </c>
      <c r="S32" s="77">
        <f>VLOOKUP($B32,[2]DEN6!$H$3:$U$182,3,FALSE)</f>
        <v>12</v>
      </c>
      <c r="T32" s="77">
        <f>VLOOKUP($B32,[2]DEN6!$H$3:$U$182,4,FALSE)</f>
        <v>20</v>
      </c>
      <c r="U32" s="77">
        <f>VLOOKUP($B32,[2]DEN6!$H$3:$U$182,5,FALSE)</f>
        <v>0</v>
      </c>
      <c r="V32" s="77">
        <f>VLOOKUP($B32,[2]DEN6!$H$3:$U$182,6,FALSE)</f>
        <v>17</v>
      </c>
      <c r="W32" s="77">
        <f>VLOOKUP($B32,[2]DEN6!$H$3:$U$182,7,FALSE)</f>
        <v>15</v>
      </c>
      <c r="X32" s="77">
        <f>VLOOKUP($B32,[2]DEN6!$H$3:$U$182,8,FALSE)</f>
        <v>4</v>
      </c>
      <c r="Y32" s="77">
        <f>VLOOKUP($B32,[2]DEN6!$H$3:$U$182,9,FALSE)</f>
        <v>0</v>
      </c>
      <c r="Z32" s="77">
        <f>VLOOKUP($B32,[2]DEN6!$H$3:$U$182,10,FALSE)</f>
        <v>15</v>
      </c>
      <c r="AA32" s="77">
        <f>VLOOKUP($B32,[2]DEN6!$H$3:$U$182,11,FALSE)</f>
        <v>13</v>
      </c>
      <c r="AB32" s="77">
        <f>VLOOKUP($B32,[2]DEN6!$H$3:$U$182,12,FALSE)</f>
        <v>4</v>
      </c>
      <c r="AC32" s="77">
        <f>VLOOKUP($B32,[2]DEN6!$H$3:$U$182,13,FALSE)</f>
        <v>0</v>
      </c>
      <c r="AD32" s="12">
        <f t="shared" si="1"/>
        <v>114</v>
      </c>
    </row>
    <row r="33" spans="1:30" ht="15" thickBot="1" x14ac:dyDescent="0.25">
      <c r="A33" s="75" t="s">
        <v>53</v>
      </c>
      <c r="B33" s="137" t="s">
        <v>60</v>
      </c>
      <c r="C33" s="53"/>
      <c r="D33" s="153"/>
      <c r="E33" s="77">
        <f>IFERROR(VLOOKUP($B33,[2]NUM6!$H$3:$U$157,2,FALSE),0)</f>
        <v>26</v>
      </c>
      <c r="F33" s="77">
        <f>IFERROR(VLOOKUP($B33,[2]NUM6!$H$3:$U$157,3,FALSE),0)</f>
        <v>22</v>
      </c>
      <c r="G33" s="77">
        <f>IFERROR(VLOOKUP($B33,[2]NUM6!$H$3:$U$157,4,FALSE),0)</f>
        <v>21</v>
      </c>
      <c r="H33" s="77">
        <f>IFERROR(VLOOKUP($B33,[2]NUM6!$H$3:$U$157,5,FALSE),0)</f>
        <v>12</v>
      </c>
      <c r="I33" s="77">
        <f>IFERROR(VLOOKUP($B33,[2]NUM6!$H$3:$U$157,6,FALSE),0)</f>
        <v>16</v>
      </c>
      <c r="J33" s="77">
        <f>IFERROR(VLOOKUP($B33,[2]NUM6!$H$3:$U$157,7,FALSE),0)</f>
        <v>13</v>
      </c>
      <c r="K33" s="77">
        <f>IFERROR(VLOOKUP($B33,[2]NUM6!$H$3:$U$157,8,FALSE),0)</f>
        <v>15</v>
      </c>
      <c r="L33" s="77">
        <f>IFERROR(VLOOKUP($B33,[2]NUM6!$H$3:$U$157,9,FALSE),0)</f>
        <v>19</v>
      </c>
      <c r="M33" s="77">
        <f>IFERROR(VLOOKUP($B33,[2]NUM6!$H$3:$U$157,10,FALSE),0)</f>
        <v>18</v>
      </c>
      <c r="N33" s="77">
        <f>IFERROR(VLOOKUP($B33,[2]NUM6!$H$3:$U$157,11,FALSE),0)</f>
        <v>26</v>
      </c>
      <c r="O33" s="77">
        <f>IFERROR(VLOOKUP($B33,[2]NUM6!$H$3:$U$157,12,FALSE),0)</f>
        <v>16</v>
      </c>
      <c r="P33" s="77">
        <f>IFERROR(VLOOKUP($B33,[2]NUM6!$H$3:$U$157,13,FALSE),0)</f>
        <v>15</v>
      </c>
      <c r="Q33" s="12">
        <f t="shared" si="0"/>
        <v>219</v>
      </c>
      <c r="R33" s="77">
        <f>VLOOKUP($B33,[2]DEN6!$H$3:$U$182,2,FALSE)</f>
        <v>271</v>
      </c>
      <c r="S33" s="77">
        <f>VLOOKUP($B33,[2]DEN6!$H$3:$U$182,3,FALSE)</f>
        <v>203</v>
      </c>
      <c r="T33" s="77">
        <f>VLOOKUP($B33,[2]DEN6!$H$3:$U$182,4,FALSE)</f>
        <v>239</v>
      </c>
      <c r="U33" s="77">
        <f>VLOOKUP($B33,[2]DEN6!$H$3:$U$182,5,FALSE)</f>
        <v>187</v>
      </c>
      <c r="V33" s="77">
        <f>VLOOKUP($B33,[2]DEN6!$H$3:$U$182,6,FALSE)</f>
        <v>199</v>
      </c>
      <c r="W33" s="77">
        <f>VLOOKUP($B33,[2]DEN6!$H$3:$U$182,7,FALSE)</f>
        <v>233</v>
      </c>
      <c r="X33" s="77">
        <f>VLOOKUP($B33,[2]DEN6!$H$3:$U$182,8,FALSE)</f>
        <v>171</v>
      </c>
      <c r="Y33" s="77">
        <f>VLOOKUP($B33,[2]DEN6!$H$3:$U$182,9,FALSE)</f>
        <v>197</v>
      </c>
      <c r="Z33" s="77">
        <f>VLOOKUP($B33,[2]DEN6!$H$3:$U$182,10,FALSE)</f>
        <v>175</v>
      </c>
      <c r="AA33" s="77">
        <f>VLOOKUP($B33,[2]DEN6!$H$3:$U$182,11,FALSE)</f>
        <v>274</v>
      </c>
      <c r="AB33" s="77">
        <f>VLOOKUP($B33,[2]DEN6!$H$3:$U$182,12,FALSE)</f>
        <v>119</v>
      </c>
      <c r="AC33" s="77">
        <f>VLOOKUP($B33,[2]DEN6!$H$3:$U$182,13,FALSE)</f>
        <v>198</v>
      </c>
      <c r="AD33" s="12">
        <f t="shared" si="1"/>
        <v>2466</v>
      </c>
    </row>
    <row r="34" spans="1:30" ht="15" thickBot="1" x14ac:dyDescent="0.25">
      <c r="A34" s="75" t="s">
        <v>53</v>
      </c>
      <c r="B34" s="137" t="s">
        <v>61</v>
      </c>
      <c r="C34" s="53"/>
      <c r="D34" s="153"/>
      <c r="E34" s="77">
        <f>IFERROR(VLOOKUP($B34,[2]NUM6!$H$3:$U$157,2,FALSE),0)</f>
        <v>76</v>
      </c>
      <c r="F34" s="77">
        <f>IFERROR(VLOOKUP($B34,[2]NUM6!$H$3:$U$157,3,FALSE),0)</f>
        <v>57</v>
      </c>
      <c r="G34" s="77">
        <f>IFERROR(VLOOKUP($B34,[2]NUM6!$H$3:$U$157,4,FALSE),0)</f>
        <v>47</v>
      </c>
      <c r="H34" s="77">
        <f>IFERROR(VLOOKUP($B34,[2]NUM6!$H$3:$U$157,5,FALSE),0)</f>
        <v>37</v>
      </c>
      <c r="I34" s="77">
        <f>IFERROR(VLOOKUP($B34,[2]NUM6!$H$3:$U$157,6,FALSE),0)</f>
        <v>79</v>
      </c>
      <c r="J34" s="77">
        <f>IFERROR(VLOOKUP($B34,[2]NUM6!$H$3:$U$157,7,FALSE),0)</f>
        <v>56</v>
      </c>
      <c r="K34" s="77">
        <f>IFERROR(VLOOKUP($B34,[2]NUM6!$H$3:$U$157,8,FALSE),0)</f>
        <v>49</v>
      </c>
      <c r="L34" s="77">
        <f>IFERROR(VLOOKUP($B34,[2]NUM6!$H$3:$U$157,9,FALSE),0)</f>
        <v>64</v>
      </c>
      <c r="M34" s="77">
        <f>IFERROR(VLOOKUP($B34,[2]NUM6!$H$3:$U$157,10,FALSE),0)</f>
        <v>67</v>
      </c>
      <c r="N34" s="77">
        <f>IFERROR(VLOOKUP($B34,[2]NUM6!$H$3:$U$157,11,FALSE),0)</f>
        <v>54</v>
      </c>
      <c r="O34" s="77">
        <f>IFERROR(VLOOKUP($B34,[2]NUM6!$H$3:$U$157,12,FALSE),0)</f>
        <v>52</v>
      </c>
      <c r="P34" s="77">
        <f>IFERROR(VLOOKUP($B34,[2]NUM6!$H$3:$U$157,13,FALSE),0)</f>
        <v>56</v>
      </c>
      <c r="Q34" s="12">
        <f t="shared" si="0"/>
        <v>694</v>
      </c>
      <c r="R34" s="77">
        <f>VLOOKUP($B34,[2]DEN6!$H$3:$U$182,2,FALSE)</f>
        <v>680</v>
      </c>
      <c r="S34" s="77">
        <f>VLOOKUP($B34,[2]DEN6!$H$3:$U$182,3,FALSE)</f>
        <v>592</v>
      </c>
      <c r="T34" s="77">
        <f>VLOOKUP($B34,[2]DEN6!$H$3:$U$182,4,FALSE)</f>
        <v>661</v>
      </c>
      <c r="U34" s="77">
        <f>VLOOKUP($B34,[2]DEN6!$H$3:$U$182,5,FALSE)</f>
        <v>517</v>
      </c>
      <c r="V34" s="77">
        <f>VLOOKUP($B34,[2]DEN6!$H$3:$U$182,6,FALSE)</f>
        <v>1086</v>
      </c>
      <c r="W34" s="77">
        <f>VLOOKUP($B34,[2]DEN6!$H$3:$U$182,7,FALSE)</f>
        <v>925</v>
      </c>
      <c r="X34" s="77">
        <f>VLOOKUP($B34,[2]DEN6!$H$3:$U$182,8,FALSE)</f>
        <v>1057</v>
      </c>
      <c r="Y34" s="77">
        <f>VLOOKUP($B34,[2]DEN6!$H$3:$U$182,9,FALSE)</f>
        <v>1213</v>
      </c>
      <c r="Z34" s="77">
        <f>VLOOKUP($B34,[2]DEN6!$H$3:$U$182,10,FALSE)</f>
        <v>777</v>
      </c>
      <c r="AA34" s="77">
        <f>VLOOKUP($B34,[2]DEN6!$H$3:$U$182,11,FALSE)</f>
        <v>847</v>
      </c>
      <c r="AB34" s="77">
        <f>VLOOKUP($B34,[2]DEN6!$H$3:$U$182,12,FALSE)</f>
        <v>779</v>
      </c>
      <c r="AC34" s="77">
        <f>VLOOKUP($B34,[2]DEN6!$H$3:$U$182,13,FALSE)</f>
        <v>660</v>
      </c>
      <c r="AD34" s="12">
        <f t="shared" si="1"/>
        <v>9794</v>
      </c>
    </row>
    <row r="35" spans="1:30" ht="15" thickBot="1" x14ac:dyDescent="0.25">
      <c r="A35" s="75" t="s">
        <v>53</v>
      </c>
      <c r="B35" s="137" t="s">
        <v>62</v>
      </c>
      <c r="C35" s="53"/>
      <c r="D35" s="153"/>
      <c r="E35" s="77">
        <f>IFERROR(VLOOKUP($B35,[2]NUM6!$H$3:$U$157,2,FALSE),0)</f>
        <v>6</v>
      </c>
      <c r="F35" s="77">
        <f>IFERROR(VLOOKUP($B35,[2]NUM6!$H$3:$U$157,3,FALSE),0)</f>
        <v>6</v>
      </c>
      <c r="G35" s="77">
        <f>IFERROR(VLOOKUP($B35,[2]NUM6!$H$3:$U$157,4,FALSE),0)</f>
        <v>7</v>
      </c>
      <c r="H35" s="77">
        <f>IFERROR(VLOOKUP($B35,[2]NUM6!$H$3:$U$157,5,FALSE),0)</f>
        <v>8</v>
      </c>
      <c r="I35" s="77">
        <f>IFERROR(VLOOKUP($B35,[2]NUM6!$H$3:$U$157,6,FALSE),0)</f>
        <v>9</v>
      </c>
      <c r="J35" s="77">
        <f>IFERROR(VLOOKUP($B35,[2]NUM6!$H$3:$U$157,7,FALSE),0)</f>
        <v>5</v>
      </c>
      <c r="K35" s="77">
        <f>IFERROR(VLOOKUP($B35,[2]NUM6!$H$3:$U$157,8,FALSE),0)</f>
        <v>10</v>
      </c>
      <c r="L35" s="77">
        <f>IFERROR(VLOOKUP($B35,[2]NUM6!$H$3:$U$157,9,FALSE),0)</f>
        <v>3</v>
      </c>
      <c r="M35" s="77">
        <f>IFERROR(VLOOKUP($B35,[2]NUM6!$H$3:$U$157,10,FALSE),0)</f>
        <v>2</v>
      </c>
      <c r="N35" s="77">
        <f>IFERROR(VLOOKUP($B35,[2]NUM6!$H$3:$U$157,11,FALSE),0)</f>
        <v>4</v>
      </c>
      <c r="O35" s="77">
        <f>IFERROR(VLOOKUP($B35,[2]NUM6!$H$3:$U$157,12,FALSE),0)</f>
        <v>2</v>
      </c>
      <c r="P35" s="77">
        <f>IFERROR(VLOOKUP($B35,[2]NUM6!$H$3:$U$157,13,FALSE),0)</f>
        <v>0</v>
      </c>
      <c r="Q35" s="12">
        <f t="shared" si="0"/>
        <v>62</v>
      </c>
      <c r="R35" s="77">
        <f>VLOOKUP($B35,[2]DEN6!$H$3:$U$182,2,FALSE)</f>
        <v>48</v>
      </c>
      <c r="S35" s="77">
        <f>VLOOKUP($B35,[2]DEN6!$H$3:$U$182,3,FALSE)</f>
        <v>48</v>
      </c>
      <c r="T35" s="77">
        <f>VLOOKUP($B35,[2]DEN6!$H$3:$U$182,4,FALSE)</f>
        <v>53</v>
      </c>
      <c r="U35" s="77">
        <f>VLOOKUP($B35,[2]DEN6!$H$3:$U$182,5,FALSE)</f>
        <v>55</v>
      </c>
      <c r="V35" s="77">
        <f>VLOOKUP($B35,[2]DEN6!$H$3:$U$182,6,FALSE)</f>
        <v>62</v>
      </c>
      <c r="W35" s="77">
        <f>VLOOKUP($B35,[2]DEN6!$H$3:$U$182,7,FALSE)</f>
        <v>61</v>
      </c>
      <c r="X35" s="77">
        <f>VLOOKUP($B35,[2]DEN6!$H$3:$U$182,8,FALSE)</f>
        <v>67</v>
      </c>
      <c r="Y35" s="77">
        <f>VLOOKUP($B35,[2]DEN6!$H$3:$U$182,9,FALSE)</f>
        <v>72</v>
      </c>
      <c r="Z35" s="77">
        <f>VLOOKUP($B35,[2]DEN6!$H$3:$U$182,10,FALSE)</f>
        <v>48</v>
      </c>
      <c r="AA35" s="77">
        <f>VLOOKUP($B35,[2]DEN6!$H$3:$U$182,11,FALSE)</f>
        <v>47</v>
      </c>
      <c r="AB35" s="77">
        <f>VLOOKUP($B35,[2]DEN6!$H$3:$U$182,12,FALSE)</f>
        <v>40</v>
      </c>
      <c r="AC35" s="77">
        <f>VLOOKUP($B35,[2]DEN6!$H$3:$U$182,13,FALSE)</f>
        <v>44</v>
      </c>
      <c r="AD35" s="12">
        <f t="shared" si="1"/>
        <v>645</v>
      </c>
    </row>
    <row r="36" spans="1:30" ht="15" thickBot="1" x14ac:dyDescent="0.25">
      <c r="A36" s="75" t="s">
        <v>53</v>
      </c>
      <c r="B36" s="137" t="s">
        <v>63</v>
      </c>
      <c r="C36" s="53"/>
      <c r="D36" s="153"/>
      <c r="E36" s="77">
        <f>IFERROR(VLOOKUP($B36,[2]NUM6!$H$3:$U$157,2,FALSE),0)</f>
        <v>43</v>
      </c>
      <c r="F36" s="77">
        <f>IFERROR(VLOOKUP($B36,[2]NUM6!$H$3:$U$157,3,FALSE),0)</f>
        <v>42</v>
      </c>
      <c r="G36" s="77">
        <f>IFERROR(VLOOKUP($B36,[2]NUM6!$H$3:$U$157,4,FALSE),0)</f>
        <v>49</v>
      </c>
      <c r="H36" s="77">
        <f>IFERROR(VLOOKUP($B36,[2]NUM6!$H$3:$U$157,5,FALSE),0)</f>
        <v>19</v>
      </c>
      <c r="I36" s="77">
        <f>IFERROR(VLOOKUP($B36,[2]NUM6!$H$3:$U$157,6,FALSE),0)</f>
        <v>28</v>
      </c>
      <c r="J36" s="77">
        <f>IFERROR(VLOOKUP($B36,[2]NUM6!$H$3:$U$157,7,FALSE),0)</f>
        <v>41</v>
      </c>
      <c r="K36" s="77">
        <f>IFERROR(VLOOKUP($B36,[2]NUM6!$H$3:$U$157,8,FALSE),0)</f>
        <v>39</v>
      </c>
      <c r="L36" s="77">
        <f>IFERROR(VLOOKUP($B36,[2]NUM6!$H$3:$U$157,9,FALSE),0)</f>
        <v>40</v>
      </c>
      <c r="M36" s="77">
        <f>IFERROR(VLOOKUP($B36,[2]NUM6!$H$3:$U$157,10,FALSE),0)</f>
        <v>21</v>
      </c>
      <c r="N36" s="77">
        <f>IFERROR(VLOOKUP($B36,[2]NUM6!$H$3:$U$157,11,FALSE),0)</f>
        <v>27</v>
      </c>
      <c r="O36" s="77">
        <f>IFERROR(VLOOKUP($B36,[2]NUM6!$H$3:$U$157,12,FALSE),0)</f>
        <v>38</v>
      </c>
      <c r="P36" s="77">
        <f>IFERROR(VLOOKUP($B36,[2]NUM6!$H$3:$U$157,13,FALSE),0)</f>
        <v>19</v>
      </c>
      <c r="Q36" s="12">
        <f t="shared" si="0"/>
        <v>406</v>
      </c>
      <c r="R36" s="77">
        <f>VLOOKUP($B36,[2]DEN6!$H$3:$U$182,2,FALSE)</f>
        <v>356</v>
      </c>
      <c r="S36" s="77">
        <f>VLOOKUP($B36,[2]DEN6!$H$3:$U$182,3,FALSE)</f>
        <v>376</v>
      </c>
      <c r="T36" s="77">
        <f>VLOOKUP($B36,[2]DEN6!$H$3:$U$182,4,FALSE)</f>
        <v>445</v>
      </c>
      <c r="U36" s="77">
        <f>VLOOKUP($B36,[2]DEN6!$H$3:$U$182,5,FALSE)</f>
        <v>299</v>
      </c>
      <c r="V36" s="77">
        <f>VLOOKUP($B36,[2]DEN6!$H$3:$U$182,6,FALSE)</f>
        <v>357</v>
      </c>
      <c r="W36" s="77">
        <f>VLOOKUP($B36,[2]DEN6!$H$3:$U$182,7,FALSE)</f>
        <v>260</v>
      </c>
      <c r="X36" s="77">
        <f>VLOOKUP($B36,[2]DEN6!$H$3:$U$182,8,FALSE)</f>
        <v>447</v>
      </c>
      <c r="Y36" s="77">
        <f>VLOOKUP($B36,[2]DEN6!$H$3:$U$182,9,FALSE)</f>
        <v>456</v>
      </c>
      <c r="Z36" s="77">
        <f>VLOOKUP($B36,[2]DEN6!$H$3:$U$182,10,FALSE)</f>
        <v>1954</v>
      </c>
      <c r="AA36" s="77">
        <f>VLOOKUP($B36,[2]DEN6!$H$3:$U$182,11,FALSE)</f>
        <v>310</v>
      </c>
      <c r="AB36" s="77">
        <f>VLOOKUP($B36,[2]DEN6!$H$3:$U$182,12,FALSE)</f>
        <v>339</v>
      </c>
      <c r="AC36" s="77">
        <f>VLOOKUP($B36,[2]DEN6!$H$3:$U$182,13,FALSE)</f>
        <v>161</v>
      </c>
      <c r="AD36" s="12">
        <f t="shared" si="1"/>
        <v>5760</v>
      </c>
    </row>
    <row r="37" spans="1:30" ht="15" thickBot="1" x14ac:dyDescent="0.25">
      <c r="A37" s="75" t="s">
        <v>53</v>
      </c>
      <c r="B37" s="137" t="s">
        <v>345</v>
      </c>
      <c r="C37" s="53"/>
      <c r="D37" s="153"/>
      <c r="E37" s="77">
        <f>IFERROR(VLOOKUP($B37,[2]NUM6!$H$3:$U$157,2,FALSE),0)</f>
        <v>0</v>
      </c>
      <c r="F37" s="77">
        <f>IFERROR(VLOOKUP($B37,[2]NUM6!$H$3:$U$157,3,FALSE),0)</f>
        <v>0</v>
      </c>
      <c r="G37" s="77">
        <f>IFERROR(VLOOKUP($B37,[2]NUM6!$H$3:$U$157,4,FALSE),0)</f>
        <v>0</v>
      </c>
      <c r="H37" s="77">
        <f>IFERROR(VLOOKUP($B37,[2]NUM6!$H$3:$U$157,5,FALSE),0)</f>
        <v>0</v>
      </c>
      <c r="I37" s="77">
        <f>IFERROR(VLOOKUP($B37,[2]NUM6!$H$3:$U$157,6,FALSE),0)</f>
        <v>0</v>
      </c>
      <c r="J37" s="77">
        <f>IFERROR(VLOOKUP($B37,[2]NUM6!$H$3:$U$157,7,FALSE),0)</f>
        <v>0</v>
      </c>
      <c r="K37" s="77">
        <f>IFERROR(VLOOKUP($B37,[2]NUM6!$H$3:$U$157,8,FALSE),0)</f>
        <v>0</v>
      </c>
      <c r="L37" s="77">
        <f>IFERROR(VLOOKUP($B37,[2]NUM6!$H$3:$U$157,9,FALSE),0)</f>
        <v>14</v>
      </c>
      <c r="M37" s="77">
        <f>IFERROR(VLOOKUP($B37,[2]NUM6!$H$3:$U$157,10,FALSE),0)</f>
        <v>16</v>
      </c>
      <c r="N37" s="77">
        <f>IFERROR(VLOOKUP($B37,[2]NUM6!$H$3:$U$157,11,FALSE),0)</f>
        <v>15</v>
      </c>
      <c r="O37" s="77">
        <f>IFERROR(VLOOKUP($B37,[2]NUM6!$H$3:$U$157,12,FALSE),0)</f>
        <v>17</v>
      </c>
      <c r="P37" s="77">
        <f>IFERROR(VLOOKUP($B37,[2]NUM6!$H$3:$U$157,13,FALSE),0)</f>
        <v>12</v>
      </c>
      <c r="Q37" s="12">
        <f t="shared" si="0"/>
        <v>74</v>
      </c>
      <c r="R37" s="77">
        <f>VLOOKUP($B37,[2]DEN6!$H$3:$U$182,2,FALSE)</f>
        <v>369</v>
      </c>
      <c r="S37" s="77">
        <f>VLOOKUP($B37,[2]DEN6!$H$3:$U$182,3,FALSE)</f>
        <v>237</v>
      </c>
      <c r="T37" s="77">
        <f>VLOOKUP($B37,[2]DEN6!$H$3:$U$182,4,FALSE)</f>
        <v>538</v>
      </c>
      <c r="U37" s="77">
        <f>VLOOKUP($B37,[2]DEN6!$H$3:$U$182,5,FALSE)</f>
        <v>412</v>
      </c>
      <c r="V37" s="77">
        <f>VLOOKUP($B37,[2]DEN6!$H$3:$U$182,6,FALSE)</f>
        <v>707</v>
      </c>
      <c r="W37" s="77">
        <f>VLOOKUP($B37,[2]DEN6!$H$3:$U$182,7,FALSE)</f>
        <v>608</v>
      </c>
      <c r="X37" s="77">
        <f>VLOOKUP($B37,[2]DEN6!$H$3:$U$182,8,FALSE)</f>
        <v>453</v>
      </c>
      <c r="Y37" s="77">
        <f>VLOOKUP($B37,[2]DEN6!$H$3:$U$182,9,FALSE)</f>
        <v>637</v>
      </c>
      <c r="Z37" s="77">
        <f>VLOOKUP($B37,[2]DEN6!$H$3:$U$182,10,FALSE)</f>
        <v>547</v>
      </c>
      <c r="AA37" s="77">
        <f>VLOOKUP($B37,[2]DEN6!$H$3:$U$182,11,FALSE)</f>
        <v>507</v>
      </c>
      <c r="AB37" s="77">
        <f>VLOOKUP($B37,[2]DEN6!$H$3:$U$182,12,FALSE)</f>
        <v>372</v>
      </c>
      <c r="AC37" s="77">
        <f>VLOOKUP($B37,[2]DEN6!$H$3:$U$182,13,FALSE)</f>
        <v>279</v>
      </c>
      <c r="AD37" s="12">
        <f t="shared" si="1"/>
        <v>5666</v>
      </c>
    </row>
    <row r="38" spans="1:30" ht="15" thickBot="1" x14ac:dyDescent="0.25">
      <c r="A38" s="307" t="s">
        <v>175</v>
      </c>
      <c r="B38" s="308"/>
      <c r="C38" s="222">
        <f>+Metas!J8/D38</f>
        <v>1.1157793553187927</v>
      </c>
      <c r="D38" s="14">
        <f>+Q38/AD38</f>
        <v>8.9620258848092313E-2</v>
      </c>
      <c r="E38" s="46">
        <f>SUM(E27:E37)</f>
        <v>1280</v>
      </c>
      <c r="F38" s="46">
        <f t="shared" ref="F38:Q38" si="7">SUM(F27:F37)</f>
        <v>1466</v>
      </c>
      <c r="G38" s="46">
        <f t="shared" si="7"/>
        <v>1554</v>
      </c>
      <c r="H38" s="46">
        <f t="shared" si="7"/>
        <v>1062</v>
      </c>
      <c r="I38" s="46">
        <f t="shared" ref="I38:J38" si="8">SUM(I27:I37)</f>
        <v>1528</v>
      </c>
      <c r="J38" s="46">
        <f t="shared" si="8"/>
        <v>1278</v>
      </c>
      <c r="K38" s="46">
        <f t="shared" ref="K38:L38" si="9">SUM(K27:K37)</f>
        <v>1365</v>
      </c>
      <c r="L38" s="46">
        <f t="shared" si="9"/>
        <v>1406</v>
      </c>
      <c r="M38" s="46">
        <f t="shared" ref="M38:N38" si="10">SUM(M27:M37)</f>
        <v>1095</v>
      </c>
      <c r="N38" s="46">
        <f t="shared" si="10"/>
        <v>1439</v>
      </c>
      <c r="O38" s="46">
        <f t="shared" ref="O38:P38" si="11">SUM(O27:O37)</f>
        <v>1292</v>
      </c>
      <c r="P38" s="46">
        <f t="shared" si="11"/>
        <v>1203</v>
      </c>
      <c r="Q38" s="46">
        <f t="shared" si="7"/>
        <v>15968</v>
      </c>
      <c r="R38" s="46">
        <f t="shared" ref="R38" si="12">SUM(R27:R37)</f>
        <v>15609</v>
      </c>
      <c r="S38" s="46">
        <f t="shared" ref="S38" si="13">SUM(S27:S37)</f>
        <v>13512</v>
      </c>
      <c r="T38" s="46">
        <f t="shared" ref="T38" si="14">SUM(T27:T37)</f>
        <v>16362</v>
      </c>
      <c r="U38" s="46">
        <f t="shared" ref="U38:V38" si="15">SUM(U27:U37)</f>
        <v>13997</v>
      </c>
      <c r="V38" s="46">
        <f t="shared" si="15"/>
        <v>17007</v>
      </c>
      <c r="W38" s="46">
        <f t="shared" ref="W38:X38" si="16">SUM(W27:W37)</f>
        <v>16438</v>
      </c>
      <c r="X38" s="46">
        <f t="shared" si="16"/>
        <v>16469</v>
      </c>
      <c r="Y38" s="46">
        <f t="shared" ref="Y38" si="17">SUM(Y27:Y37)</f>
        <v>16319</v>
      </c>
      <c r="Z38" s="46">
        <f t="shared" ref="Z38:AA38" si="18">SUM(Z27:Z37)</f>
        <v>15085</v>
      </c>
      <c r="AA38" s="46">
        <f t="shared" si="18"/>
        <v>14638</v>
      </c>
      <c r="AB38" s="46">
        <f t="shared" ref="AB38:AC38" si="19">SUM(AB27:AB37)</f>
        <v>11769</v>
      </c>
      <c r="AC38" s="46">
        <f t="shared" si="19"/>
        <v>10969</v>
      </c>
      <c r="AD38" s="46">
        <f t="shared" ref="AD38" si="20">SUM(AD27:AD37)</f>
        <v>178174</v>
      </c>
    </row>
    <row r="39" spans="1:30" ht="15" thickBot="1" x14ac:dyDescent="0.25">
      <c r="A39" s="75" t="s">
        <v>74</v>
      </c>
      <c r="B39" s="137" t="s">
        <v>64</v>
      </c>
      <c r="C39" s="53"/>
      <c r="D39" s="153"/>
      <c r="E39" s="77">
        <f>IFERROR(VLOOKUP($B39,[2]NUM6!$H$3:$U$157,2,FALSE),0)</f>
        <v>0</v>
      </c>
      <c r="F39" s="77">
        <f>IFERROR(VLOOKUP($B39,[2]NUM6!$H$3:$U$157,3,FALSE),0)</f>
        <v>0</v>
      </c>
      <c r="G39" s="77">
        <f>IFERROR(VLOOKUP($B39,[2]NUM6!$H$3:$U$157,4,FALSE),0)</f>
        <v>18</v>
      </c>
      <c r="H39" s="77">
        <f>IFERROR(VLOOKUP($B39,[2]NUM6!$H$3:$U$157,5,FALSE),0)</f>
        <v>0</v>
      </c>
      <c r="I39" s="77">
        <f>IFERROR(VLOOKUP($B39,[2]NUM6!$H$3:$U$157,6,FALSE),0)</f>
        <v>0</v>
      </c>
      <c r="J39" s="77">
        <f>IFERROR(VLOOKUP($B39,[2]NUM6!$H$3:$U$157,7,FALSE),0)</f>
        <v>0</v>
      </c>
      <c r="K39" s="77">
        <f>IFERROR(VLOOKUP($B39,[2]NUM6!$H$3:$U$157,8,FALSE),0)</f>
        <v>6</v>
      </c>
      <c r="L39" s="77">
        <f>IFERROR(VLOOKUP($B39,[2]NUM6!$H$3:$U$157,9,FALSE),0)</f>
        <v>10</v>
      </c>
      <c r="M39" s="77">
        <f>IFERROR(VLOOKUP($B39,[2]NUM6!$H$3:$U$157,10,FALSE),0)</f>
        <v>12</v>
      </c>
      <c r="N39" s="77">
        <f>IFERROR(VLOOKUP($B39,[2]NUM6!$H$3:$U$157,11,FALSE),0)</f>
        <v>21</v>
      </c>
      <c r="O39" s="77">
        <f>IFERROR(VLOOKUP($B39,[2]NUM6!$H$3:$U$157,12,FALSE),0)</f>
        <v>10</v>
      </c>
      <c r="P39" s="77">
        <f>IFERROR(VLOOKUP($B39,[2]NUM6!$H$3:$U$157,13,FALSE),0)</f>
        <v>13</v>
      </c>
      <c r="Q39" s="12">
        <f t="shared" si="0"/>
        <v>90</v>
      </c>
      <c r="R39" s="77">
        <f>VLOOKUP($B39,[2]DEN6!$H$3:$U$182,2,FALSE)</f>
        <v>121</v>
      </c>
      <c r="S39" s="77">
        <f>VLOOKUP($B39,[2]DEN6!$H$3:$U$182,3,FALSE)</f>
        <v>89</v>
      </c>
      <c r="T39" s="77">
        <f>VLOOKUP($B39,[2]DEN6!$H$3:$U$182,4,FALSE)</f>
        <v>83</v>
      </c>
      <c r="U39" s="77">
        <f>VLOOKUP($B39,[2]DEN6!$H$3:$U$182,5,FALSE)</f>
        <v>146</v>
      </c>
      <c r="V39" s="77">
        <f>VLOOKUP($B39,[2]DEN6!$H$3:$U$182,6,FALSE)</f>
        <v>293</v>
      </c>
      <c r="W39" s="77">
        <f>VLOOKUP($B39,[2]DEN6!$H$3:$U$182,7,FALSE)</f>
        <v>70</v>
      </c>
      <c r="X39" s="77">
        <f>VLOOKUP($B39,[2]DEN6!$H$3:$U$182,8,FALSE)</f>
        <v>147</v>
      </c>
      <c r="Y39" s="77">
        <f>VLOOKUP($B39,[2]DEN6!$H$3:$U$182,9,FALSE)</f>
        <v>103</v>
      </c>
      <c r="Z39" s="77">
        <f>VLOOKUP($B39,[2]DEN6!$H$3:$U$182,10,FALSE)</f>
        <v>132</v>
      </c>
      <c r="AA39" s="77">
        <f>VLOOKUP($B39,[2]DEN6!$H$3:$U$182,11,FALSE)</f>
        <v>214</v>
      </c>
      <c r="AB39" s="77">
        <f>VLOOKUP($B39,[2]DEN6!$H$3:$U$182,12,FALSE)</f>
        <v>103</v>
      </c>
      <c r="AC39" s="77">
        <f>VLOOKUP($B39,[2]DEN6!$H$3:$U$182,13,FALSE)</f>
        <v>130</v>
      </c>
      <c r="AD39" s="12">
        <f t="shared" si="1"/>
        <v>1631</v>
      </c>
    </row>
    <row r="40" spans="1:30" ht="15" thickBot="1" x14ac:dyDescent="0.25">
      <c r="A40" s="75" t="s">
        <v>74</v>
      </c>
      <c r="B40" s="137" t="s">
        <v>65</v>
      </c>
      <c r="C40" s="53"/>
      <c r="D40" s="153"/>
      <c r="E40" s="77">
        <f>IFERROR(VLOOKUP($B40,[2]NUM6!$H$3:$U$157,2,FALSE),0)</f>
        <v>0</v>
      </c>
      <c r="F40" s="77">
        <f>IFERROR(VLOOKUP($B40,[2]NUM6!$H$3:$U$157,3,FALSE),0)</f>
        <v>0</v>
      </c>
      <c r="G40" s="77">
        <f>IFERROR(VLOOKUP($B40,[2]NUM6!$H$3:$U$157,4,FALSE),0)</f>
        <v>0</v>
      </c>
      <c r="H40" s="77">
        <f>IFERROR(VLOOKUP($B40,[2]NUM6!$H$3:$U$157,5,FALSE),0)</f>
        <v>0</v>
      </c>
      <c r="I40" s="77">
        <f>IFERROR(VLOOKUP($B40,[2]NUM6!$H$3:$U$157,6,FALSE),0)</f>
        <v>0</v>
      </c>
      <c r="J40" s="77">
        <f>IFERROR(VLOOKUP($B40,[2]NUM6!$H$3:$U$157,7,FALSE),0)</f>
        <v>2</v>
      </c>
      <c r="K40" s="77">
        <f>IFERROR(VLOOKUP($B40,[2]NUM6!$H$3:$U$157,8,FALSE),0)</f>
        <v>8</v>
      </c>
      <c r="L40" s="77">
        <f>IFERROR(VLOOKUP($B40,[2]NUM6!$H$3:$U$157,9,FALSE),0)</f>
        <v>7</v>
      </c>
      <c r="M40" s="77">
        <f>IFERROR(VLOOKUP($B40,[2]NUM6!$H$3:$U$157,10,FALSE),0)</f>
        <v>3</v>
      </c>
      <c r="N40" s="77">
        <f>IFERROR(VLOOKUP($B40,[2]NUM6!$H$3:$U$157,11,FALSE),0)</f>
        <v>2</v>
      </c>
      <c r="O40" s="77">
        <f>IFERROR(VLOOKUP($B40,[2]NUM6!$H$3:$U$157,12,FALSE),0)</f>
        <v>6</v>
      </c>
      <c r="P40" s="77">
        <f>IFERROR(VLOOKUP($B40,[2]NUM6!$H$3:$U$157,13,FALSE),0)</f>
        <v>4</v>
      </c>
      <c r="Q40" s="12">
        <f t="shared" si="0"/>
        <v>32</v>
      </c>
      <c r="R40" s="77">
        <f>VLOOKUP($B40,[2]DEN6!$H$3:$U$182,2,FALSE)</f>
        <v>55</v>
      </c>
      <c r="S40" s="77">
        <f>VLOOKUP($B40,[2]DEN6!$H$3:$U$182,3,FALSE)</f>
        <v>48</v>
      </c>
      <c r="T40" s="77">
        <f>VLOOKUP($B40,[2]DEN6!$H$3:$U$182,4,FALSE)</f>
        <v>67</v>
      </c>
      <c r="U40" s="77">
        <f>VLOOKUP($B40,[2]DEN6!$H$3:$U$182,5,FALSE)</f>
        <v>46</v>
      </c>
      <c r="V40" s="77">
        <f>VLOOKUP($B40,[2]DEN6!$H$3:$U$182,6,FALSE)</f>
        <v>54</v>
      </c>
      <c r="W40" s="77">
        <f>VLOOKUP($B40,[2]DEN6!$H$3:$U$182,7,FALSE)</f>
        <v>52</v>
      </c>
      <c r="X40" s="77">
        <f>VLOOKUP($B40,[2]DEN6!$H$3:$U$182,8,FALSE)</f>
        <v>60</v>
      </c>
      <c r="Y40" s="77">
        <f>VLOOKUP($B40,[2]DEN6!$H$3:$U$182,9,FALSE)</f>
        <v>72</v>
      </c>
      <c r="Z40" s="77">
        <f>VLOOKUP($B40,[2]DEN6!$H$3:$U$182,10,FALSE)</f>
        <v>37</v>
      </c>
      <c r="AA40" s="77">
        <f>VLOOKUP($B40,[2]DEN6!$H$3:$U$182,11,FALSE)</f>
        <v>28</v>
      </c>
      <c r="AB40" s="77">
        <f>VLOOKUP($B40,[2]DEN6!$H$3:$U$182,12,FALSE)</f>
        <v>61</v>
      </c>
      <c r="AC40" s="77">
        <f>VLOOKUP($B40,[2]DEN6!$H$3:$U$182,13,FALSE)</f>
        <v>43</v>
      </c>
      <c r="AD40" s="12">
        <f t="shared" si="1"/>
        <v>623</v>
      </c>
    </row>
    <row r="41" spans="1:30" ht="15" thickBot="1" x14ac:dyDescent="0.25">
      <c r="A41" s="75" t="s">
        <v>74</v>
      </c>
      <c r="B41" s="137" t="s">
        <v>66</v>
      </c>
      <c r="C41" s="53"/>
      <c r="D41" s="153"/>
      <c r="E41" s="77">
        <f>IFERROR(VLOOKUP($B41,[2]NUM6!$H$3:$U$157,2,FALSE),0)</f>
        <v>0</v>
      </c>
      <c r="F41" s="77">
        <f>IFERROR(VLOOKUP($B41,[2]NUM6!$H$3:$U$157,3,FALSE),0)</f>
        <v>0</v>
      </c>
      <c r="G41" s="77">
        <f>IFERROR(VLOOKUP($B41,[2]NUM6!$H$3:$U$157,4,FALSE),0)</f>
        <v>11</v>
      </c>
      <c r="H41" s="77">
        <f>IFERROR(VLOOKUP($B41,[2]NUM6!$H$3:$U$157,5,FALSE),0)</f>
        <v>0</v>
      </c>
      <c r="I41" s="77">
        <f>IFERROR(VLOOKUP($B41,[2]NUM6!$H$3:$U$157,6,FALSE),0)</f>
        <v>0</v>
      </c>
      <c r="J41" s="77">
        <f>IFERROR(VLOOKUP($B41,[2]NUM6!$H$3:$U$157,7,FALSE),0)</f>
        <v>9</v>
      </c>
      <c r="K41" s="77">
        <f>IFERROR(VLOOKUP($B41,[2]NUM6!$H$3:$U$157,8,FALSE),0)</f>
        <v>12</v>
      </c>
      <c r="L41" s="77">
        <f>IFERROR(VLOOKUP($B41,[2]NUM6!$H$3:$U$157,9,FALSE),0)</f>
        <v>13</v>
      </c>
      <c r="M41" s="77">
        <f>IFERROR(VLOOKUP($B41,[2]NUM6!$H$3:$U$157,10,FALSE),0)</f>
        <v>11</v>
      </c>
      <c r="N41" s="77">
        <f>IFERROR(VLOOKUP($B41,[2]NUM6!$H$3:$U$157,11,FALSE),0)</f>
        <v>13</v>
      </c>
      <c r="O41" s="77">
        <f>IFERROR(VLOOKUP($B41,[2]NUM6!$H$3:$U$157,12,FALSE),0)</f>
        <v>11</v>
      </c>
      <c r="P41" s="77">
        <f>IFERROR(VLOOKUP($B41,[2]NUM6!$H$3:$U$157,13,FALSE),0)</f>
        <v>12</v>
      </c>
      <c r="Q41" s="12">
        <f t="shared" si="0"/>
        <v>92</v>
      </c>
      <c r="R41" s="77">
        <f>VLOOKUP($B41,[2]DEN6!$H$3:$U$182,2,FALSE)</f>
        <v>96</v>
      </c>
      <c r="S41" s="77">
        <f>VLOOKUP($B41,[2]DEN6!$H$3:$U$182,3,FALSE)</f>
        <v>69</v>
      </c>
      <c r="T41" s="77">
        <f>VLOOKUP($B41,[2]DEN6!$H$3:$U$182,4,FALSE)</f>
        <v>100</v>
      </c>
      <c r="U41" s="77">
        <f>VLOOKUP($B41,[2]DEN6!$H$3:$U$182,5,FALSE)</f>
        <v>65</v>
      </c>
      <c r="V41" s="77">
        <f>VLOOKUP($B41,[2]DEN6!$H$3:$U$182,6,FALSE)</f>
        <v>66</v>
      </c>
      <c r="W41" s="77">
        <f>VLOOKUP($B41,[2]DEN6!$H$3:$U$182,7,FALSE)</f>
        <v>81</v>
      </c>
      <c r="X41" s="77">
        <f>VLOOKUP($B41,[2]DEN6!$H$3:$U$182,8,FALSE)</f>
        <v>169</v>
      </c>
      <c r="Y41" s="77">
        <f>VLOOKUP($B41,[2]DEN6!$H$3:$U$182,9,FALSE)</f>
        <v>137</v>
      </c>
      <c r="Z41" s="77">
        <f>VLOOKUP($B41,[2]DEN6!$H$3:$U$182,10,FALSE)</f>
        <v>115</v>
      </c>
      <c r="AA41" s="77">
        <f>VLOOKUP($B41,[2]DEN6!$H$3:$U$182,11,FALSE)</f>
        <v>124</v>
      </c>
      <c r="AB41" s="77">
        <f>VLOOKUP($B41,[2]DEN6!$H$3:$U$182,12,FALSE)</f>
        <v>115</v>
      </c>
      <c r="AC41" s="77">
        <f>VLOOKUP($B41,[2]DEN6!$H$3:$U$182,13,FALSE)</f>
        <v>109</v>
      </c>
      <c r="AD41" s="12">
        <f t="shared" si="1"/>
        <v>1246</v>
      </c>
    </row>
    <row r="42" spans="1:30" ht="15" thickBot="1" x14ac:dyDescent="0.25">
      <c r="A42" s="75" t="s">
        <v>74</v>
      </c>
      <c r="B42" s="137" t="s">
        <v>67</v>
      </c>
      <c r="C42" s="53"/>
      <c r="D42" s="153"/>
      <c r="E42" s="77">
        <f>IFERROR(VLOOKUP($B42,[2]NUM6!$H$3:$U$157,2,FALSE),0)</f>
        <v>0</v>
      </c>
      <c r="F42" s="77">
        <f>IFERROR(VLOOKUP($B42,[2]NUM6!$H$3:$U$157,3,FALSE),0)</f>
        <v>5</v>
      </c>
      <c r="G42" s="77">
        <f>IFERROR(VLOOKUP($B42,[2]NUM6!$H$3:$U$157,4,FALSE),0)</f>
        <v>0</v>
      </c>
      <c r="H42" s="77">
        <f>IFERROR(VLOOKUP($B42,[2]NUM6!$H$3:$U$157,5,FALSE),0)</f>
        <v>0</v>
      </c>
      <c r="I42" s="77">
        <f>IFERROR(VLOOKUP($B42,[2]NUM6!$H$3:$U$157,6,FALSE),0)</f>
        <v>0</v>
      </c>
      <c r="J42" s="77">
        <f>IFERROR(VLOOKUP($B42,[2]NUM6!$H$3:$U$157,7,FALSE),0)</f>
        <v>0</v>
      </c>
      <c r="K42" s="77">
        <f>IFERROR(VLOOKUP($B42,[2]NUM6!$H$3:$U$157,8,FALSE),0)</f>
        <v>0</v>
      </c>
      <c r="L42" s="77">
        <f>IFERROR(VLOOKUP($B42,[2]NUM6!$H$3:$U$157,9,FALSE),0)</f>
        <v>1</v>
      </c>
      <c r="M42" s="77">
        <f>IFERROR(VLOOKUP($B42,[2]NUM6!$H$3:$U$157,10,FALSE),0)</f>
        <v>2</v>
      </c>
      <c r="N42" s="77">
        <f>IFERROR(VLOOKUP($B42,[2]NUM6!$H$3:$U$157,11,FALSE),0)</f>
        <v>2</v>
      </c>
      <c r="O42" s="77">
        <f>IFERROR(VLOOKUP($B42,[2]NUM6!$H$3:$U$157,12,FALSE),0)</f>
        <v>2</v>
      </c>
      <c r="P42" s="77">
        <f>IFERROR(VLOOKUP($B42,[2]NUM6!$H$3:$U$157,13,FALSE),0)</f>
        <v>0</v>
      </c>
      <c r="Q42" s="12">
        <f t="shared" si="0"/>
        <v>12</v>
      </c>
      <c r="R42" s="77">
        <f>VLOOKUP($B42,[2]DEN6!$H$3:$U$182,2,FALSE)</f>
        <v>7</v>
      </c>
      <c r="S42" s="77">
        <f>VLOOKUP($B42,[2]DEN6!$H$3:$U$182,3,FALSE)</f>
        <v>14</v>
      </c>
      <c r="T42" s="77">
        <f>VLOOKUP($B42,[2]DEN6!$H$3:$U$182,4,FALSE)</f>
        <v>13</v>
      </c>
      <c r="U42" s="77">
        <f>VLOOKUP($B42,[2]DEN6!$H$3:$U$182,5,FALSE)</f>
        <v>13</v>
      </c>
      <c r="V42" s="77">
        <f>VLOOKUP($B42,[2]DEN6!$H$3:$U$182,6,FALSE)</f>
        <v>30</v>
      </c>
      <c r="W42" s="77">
        <f>VLOOKUP($B42,[2]DEN6!$H$3:$U$182,7,FALSE)</f>
        <v>9</v>
      </c>
      <c r="X42" s="77">
        <f>VLOOKUP($B42,[2]DEN6!$H$3:$U$182,8,FALSE)</f>
        <v>5</v>
      </c>
      <c r="Y42" s="77">
        <f>VLOOKUP($B42,[2]DEN6!$H$3:$U$182,9,FALSE)</f>
        <v>15</v>
      </c>
      <c r="Z42" s="77">
        <f>VLOOKUP($B42,[2]DEN6!$H$3:$U$182,10,FALSE)</f>
        <v>27</v>
      </c>
      <c r="AA42" s="77">
        <f>VLOOKUP($B42,[2]DEN6!$H$3:$U$182,11,FALSE)</f>
        <v>17</v>
      </c>
      <c r="AB42" s="77">
        <f>VLOOKUP($B42,[2]DEN6!$H$3:$U$182,12,FALSE)</f>
        <v>20</v>
      </c>
      <c r="AC42" s="77">
        <f>VLOOKUP($B42,[2]DEN6!$H$3:$U$182,13,FALSE)</f>
        <v>8</v>
      </c>
      <c r="AD42" s="12">
        <f t="shared" si="1"/>
        <v>178</v>
      </c>
    </row>
    <row r="43" spans="1:30" ht="15" thickBot="1" x14ac:dyDescent="0.25">
      <c r="A43" s="75" t="s">
        <v>74</v>
      </c>
      <c r="B43" s="137" t="s">
        <v>68</v>
      </c>
      <c r="C43" s="53"/>
      <c r="D43" s="153"/>
      <c r="E43" s="77">
        <f>IFERROR(VLOOKUP($B43,[2]NUM6!$H$3:$U$157,2,FALSE),0)</f>
        <v>0</v>
      </c>
      <c r="F43" s="77">
        <f>IFERROR(VLOOKUP($B43,[2]NUM6!$H$3:$U$157,3,FALSE),0)</f>
        <v>0</v>
      </c>
      <c r="G43" s="77">
        <f>IFERROR(VLOOKUP($B43,[2]NUM6!$H$3:$U$157,4,FALSE),0)</f>
        <v>7</v>
      </c>
      <c r="H43" s="77">
        <f>IFERROR(VLOOKUP($B43,[2]NUM6!$H$3:$U$157,5,FALSE),0)</f>
        <v>0</v>
      </c>
      <c r="I43" s="77">
        <f>IFERROR(VLOOKUP($B43,[2]NUM6!$H$3:$U$157,6,FALSE),0)</f>
        <v>5</v>
      </c>
      <c r="J43" s="77">
        <f>IFERROR(VLOOKUP($B43,[2]NUM6!$H$3:$U$157,7,FALSE),0)</f>
        <v>4</v>
      </c>
      <c r="K43" s="77">
        <f>IFERROR(VLOOKUP($B43,[2]NUM6!$H$3:$U$157,8,FALSE),0)</f>
        <v>7</v>
      </c>
      <c r="L43" s="77">
        <f>IFERROR(VLOOKUP($B43,[2]NUM6!$H$3:$U$157,9,FALSE),0)</f>
        <v>11</v>
      </c>
      <c r="M43" s="77">
        <f>IFERROR(VLOOKUP($B43,[2]NUM6!$H$3:$U$157,10,FALSE),0)</f>
        <v>7</v>
      </c>
      <c r="N43" s="77">
        <f>IFERROR(VLOOKUP($B43,[2]NUM6!$H$3:$U$157,11,FALSE),0)</f>
        <v>11</v>
      </c>
      <c r="O43" s="77">
        <f>IFERROR(VLOOKUP($B43,[2]NUM6!$H$3:$U$157,12,FALSE),0)</f>
        <v>12</v>
      </c>
      <c r="P43" s="77">
        <f>IFERROR(VLOOKUP($B43,[2]NUM6!$H$3:$U$157,13,FALSE),0)</f>
        <v>7</v>
      </c>
      <c r="Q43" s="12">
        <f t="shared" si="0"/>
        <v>71</v>
      </c>
      <c r="R43" s="77">
        <f>VLOOKUP($B43,[2]DEN6!$H$3:$U$182,2,FALSE)</f>
        <v>98</v>
      </c>
      <c r="S43" s="77">
        <f>VLOOKUP($B43,[2]DEN6!$H$3:$U$182,3,FALSE)</f>
        <v>178</v>
      </c>
      <c r="T43" s="77">
        <f>VLOOKUP($B43,[2]DEN6!$H$3:$U$182,4,FALSE)</f>
        <v>73</v>
      </c>
      <c r="U43" s="77">
        <f>VLOOKUP($B43,[2]DEN6!$H$3:$U$182,5,FALSE)</f>
        <v>97</v>
      </c>
      <c r="V43" s="77">
        <f>VLOOKUP($B43,[2]DEN6!$H$3:$U$182,6,FALSE)</f>
        <v>140</v>
      </c>
      <c r="W43" s="77">
        <f>VLOOKUP($B43,[2]DEN6!$H$3:$U$182,7,FALSE)</f>
        <v>46</v>
      </c>
      <c r="X43" s="77">
        <f>VLOOKUP($B43,[2]DEN6!$H$3:$U$182,8,FALSE)</f>
        <v>109</v>
      </c>
      <c r="Y43" s="77">
        <f>VLOOKUP($B43,[2]DEN6!$H$3:$U$182,9,FALSE)</f>
        <v>129</v>
      </c>
      <c r="Z43" s="77">
        <f>VLOOKUP($B43,[2]DEN6!$H$3:$U$182,10,FALSE)</f>
        <v>109</v>
      </c>
      <c r="AA43" s="77">
        <f>VLOOKUP($B43,[2]DEN6!$H$3:$U$182,11,FALSE)</f>
        <v>119</v>
      </c>
      <c r="AB43" s="77">
        <f>VLOOKUP($B43,[2]DEN6!$H$3:$U$182,12,FALSE)</f>
        <v>62</v>
      </c>
      <c r="AC43" s="77">
        <f>VLOOKUP($B43,[2]DEN6!$H$3:$U$182,13,FALSE)</f>
        <v>57</v>
      </c>
      <c r="AD43" s="12">
        <f t="shared" si="1"/>
        <v>1217</v>
      </c>
    </row>
    <row r="44" spans="1:30" ht="15" thickBot="1" x14ac:dyDescent="0.25">
      <c r="A44" s="75" t="s">
        <v>74</v>
      </c>
      <c r="B44" s="137" t="s">
        <v>69</v>
      </c>
      <c r="C44" s="53"/>
      <c r="D44" s="153"/>
      <c r="E44" s="77">
        <f>IFERROR(VLOOKUP($B44,[2]NUM6!$H$3:$U$157,2,FALSE),0)</f>
        <v>0</v>
      </c>
      <c r="F44" s="77">
        <f>IFERROR(VLOOKUP($B44,[2]NUM6!$H$3:$U$157,3,FALSE),0)</f>
        <v>0</v>
      </c>
      <c r="G44" s="77">
        <f>IFERROR(VLOOKUP($B44,[2]NUM6!$H$3:$U$157,4,FALSE),0)</f>
        <v>9</v>
      </c>
      <c r="H44" s="77">
        <f>IFERROR(VLOOKUP($B44,[2]NUM6!$H$3:$U$157,5,FALSE),0)</f>
        <v>0</v>
      </c>
      <c r="I44" s="77">
        <f>IFERROR(VLOOKUP($B44,[2]NUM6!$H$3:$U$157,6,FALSE),0)</f>
        <v>3</v>
      </c>
      <c r="J44" s="77">
        <f>IFERROR(VLOOKUP($B44,[2]NUM6!$H$3:$U$157,7,FALSE),0)</f>
        <v>0</v>
      </c>
      <c r="K44" s="77">
        <f>IFERROR(VLOOKUP($B44,[2]NUM6!$H$3:$U$157,8,FALSE),0)</f>
        <v>2</v>
      </c>
      <c r="L44" s="77">
        <f>IFERROR(VLOOKUP($B44,[2]NUM6!$H$3:$U$157,9,FALSE),0)</f>
        <v>11</v>
      </c>
      <c r="M44" s="77">
        <f>IFERROR(VLOOKUP($B44,[2]NUM6!$H$3:$U$157,10,FALSE),0)</f>
        <v>11</v>
      </c>
      <c r="N44" s="77">
        <f>IFERROR(VLOOKUP($B44,[2]NUM6!$H$3:$U$157,11,FALSE),0)</f>
        <v>10</v>
      </c>
      <c r="O44" s="77">
        <f>IFERROR(VLOOKUP($B44,[2]NUM6!$H$3:$U$157,12,FALSE),0)</f>
        <v>5</v>
      </c>
      <c r="P44" s="77">
        <f>IFERROR(VLOOKUP($B44,[2]NUM6!$H$3:$U$157,13,FALSE),0)</f>
        <v>9</v>
      </c>
      <c r="Q44" s="12">
        <f t="shared" si="0"/>
        <v>60</v>
      </c>
      <c r="R44" s="77">
        <f>VLOOKUP($B44,[2]DEN6!$H$3:$U$182,2,FALSE)</f>
        <v>76</v>
      </c>
      <c r="S44" s="77">
        <f>VLOOKUP($B44,[2]DEN6!$H$3:$U$182,3,FALSE)</f>
        <v>55</v>
      </c>
      <c r="T44" s="77">
        <f>VLOOKUP($B44,[2]DEN6!$H$3:$U$182,4,FALSE)</f>
        <v>82</v>
      </c>
      <c r="U44" s="77">
        <f>VLOOKUP($B44,[2]DEN6!$H$3:$U$182,5,FALSE)</f>
        <v>138</v>
      </c>
      <c r="V44" s="77">
        <f>VLOOKUP($B44,[2]DEN6!$H$3:$U$182,6,FALSE)</f>
        <v>146</v>
      </c>
      <c r="W44" s="77">
        <f>VLOOKUP($B44,[2]DEN6!$H$3:$U$182,7,FALSE)</f>
        <v>34</v>
      </c>
      <c r="X44" s="77">
        <f>VLOOKUP($B44,[2]DEN6!$H$3:$U$182,8,FALSE)</f>
        <v>97</v>
      </c>
      <c r="Y44" s="77">
        <f>VLOOKUP($B44,[2]DEN6!$H$3:$U$182,9,FALSE)</f>
        <v>59</v>
      </c>
      <c r="Z44" s="77">
        <f>VLOOKUP($B44,[2]DEN6!$H$3:$U$182,10,FALSE)</f>
        <v>97</v>
      </c>
      <c r="AA44" s="77">
        <f>VLOOKUP($B44,[2]DEN6!$H$3:$U$182,11,FALSE)</f>
        <v>113</v>
      </c>
      <c r="AB44" s="77">
        <f>VLOOKUP($B44,[2]DEN6!$H$3:$U$182,12,FALSE)</f>
        <v>52</v>
      </c>
      <c r="AC44" s="77">
        <f>VLOOKUP($B44,[2]DEN6!$H$3:$U$182,13,FALSE)</f>
        <v>62</v>
      </c>
      <c r="AD44" s="12">
        <f t="shared" si="1"/>
        <v>1011</v>
      </c>
    </row>
    <row r="45" spans="1:30" ht="15" thickBot="1" x14ac:dyDescent="0.25">
      <c r="A45" s="75" t="s">
        <v>74</v>
      </c>
      <c r="B45" s="137" t="s">
        <v>70</v>
      </c>
      <c r="C45" s="53"/>
      <c r="D45" s="153"/>
      <c r="E45" s="77">
        <f>IFERROR(VLOOKUP($B45,[2]NUM6!$H$3:$U$157,2,FALSE),0)</f>
        <v>0</v>
      </c>
      <c r="F45" s="77">
        <f>IFERROR(VLOOKUP($B45,[2]NUM6!$H$3:$U$157,3,FALSE),0)</f>
        <v>0</v>
      </c>
      <c r="G45" s="77">
        <f>IFERROR(VLOOKUP($B45,[2]NUM6!$H$3:$U$157,4,FALSE),0)</f>
        <v>0</v>
      </c>
      <c r="H45" s="77">
        <f>IFERROR(VLOOKUP($B45,[2]NUM6!$H$3:$U$157,5,FALSE),0)</f>
        <v>0</v>
      </c>
      <c r="I45" s="77">
        <f>IFERROR(VLOOKUP($B45,[2]NUM6!$H$3:$U$157,6,FALSE),0)</f>
        <v>0</v>
      </c>
      <c r="J45" s="77">
        <f>IFERROR(VLOOKUP($B45,[2]NUM6!$H$3:$U$157,7,FALSE),0)</f>
        <v>4</v>
      </c>
      <c r="K45" s="77">
        <f>IFERROR(VLOOKUP($B45,[2]NUM6!$H$3:$U$157,8,FALSE),0)</f>
        <v>11</v>
      </c>
      <c r="L45" s="77">
        <f>IFERROR(VLOOKUP($B45,[2]NUM6!$H$3:$U$157,9,FALSE),0)</f>
        <v>10</v>
      </c>
      <c r="M45" s="77">
        <f>IFERROR(VLOOKUP($B45,[2]NUM6!$H$3:$U$157,10,FALSE),0)</f>
        <v>10</v>
      </c>
      <c r="N45" s="77">
        <f>IFERROR(VLOOKUP($B45,[2]NUM6!$H$3:$U$157,11,FALSE),0)</f>
        <v>10</v>
      </c>
      <c r="O45" s="77">
        <f>IFERROR(VLOOKUP($B45,[2]NUM6!$H$3:$U$157,12,FALSE),0)</f>
        <v>9</v>
      </c>
      <c r="P45" s="77">
        <f>IFERROR(VLOOKUP($B45,[2]NUM6!$H$3:$U$157,13,FALSE),0)</f>
        <v>8</v>
      </c>
      <c r="Q45" s="12">
        <f t="shared" si="0"/>
        <v>62</v>
      </c>
      <c r="R45" s="77">
        <f>VLOOKUP($B45,[2]DEN6!$H$3:$U$182,2,FALSE)</f>
        <v>76</v>
      </c>
      <c r="S45" s="77">
        <f>VLOOKUP($B45,[2]DEN6!$H$3:$U$182,3,FALSE)</f>
        <v>99</v>
      </c>
      <c r="T45" s="77">
        <f>VLOOKUP($B45,[2]DEN6!$H$3:$U$182,4,FALSE)</f>
        <v>67</v>
      </c>
      <c r="U45" s="77">
        <f>VLOOKUP($B45,[2]DEN6!$H$3:$U$182,5,FALSE)</f>
        <v>80</v>
      </c>
      <c r="V45" s="77">
        <f>VLOOKUP($B45,[2]DEN6!$H$3:$U$182,6,FALSE)</f>
        <v>87</v>
      </c>
      <c r="W45" s="77">
        <f>VLOOKUP($B45,[2]DEN6!$H$3:$U$182,7,FALSE)</f>
        <v>63</v>
      </c>
      <c r="X45" s="77">
        <f>VLOOKUP($B45,[2]DEN6!$H$3:$U$182,8,FALSE)</f>
        <v>134</v>
      </c>
      <c r="Y45" s="77">
        <f>VLOOKUP($B45,[2]DEN6!$H$3:$U$182,9,FALSE)</f>
        <v>127</v>
      </c>
      <c r="Z45" s="77">
        <f>VLOOKUP($B45,[2]DEN6!$H$3:$U$182,10,FALSE)</f>
        <v>82</v>
      </c>
      <c r="AA45" s="77">
        <f>VLOOKUP($B45,[2]DEN6!$H$3:$U$182,11,FALSE)</f>
        <v>100</v>
      </c>
      <c r="AB45" s="77">
        <f>VLOOKUP($B45,[2]DEN6!$H$3:$U$182,12,FALSE)</f>
        <v>102</v>
      </c>
      <c r="AC45" s="77">
        <f>VLOOKUP($B45,[2]DEN6!$H$3:$U$182,13,FALSE)</f>
        <v>82</v>
      </c>
      <c r="AD45" s="12">
        <f t="shared" si="1"/>
        <v>1099</v>
      </c>
    </row>
    <row r="46" spans="1:30" ht="15" thickBot="1" x14ac:dyDescent="0.25">
      <c r="A46" s="75" t="s">
        <v>74</v>
      </c>
      <c r="B46" s="137" t="s">
        <v>71</v>
      </c>
      <c r="C46" s="53"/>
      <c r="D46" s="153"/>
      <c r="E46" s="77">
        <f>IFERROR(VLOOKUP($B46,[2]NUM6!$H$3:$U$157,2,FALSE),0)</f>
        <v>0</v>
      </c>
      <c r="F46" s="77">
        <f>IFERROR(VLOOKUP($B46,[2]NUM6!$H$3:$U$157,3,FALSE),0)</f>
        <v>0</v>
      </c>
      <c r="G46" s="77">
        <f>IFERROR(VLOOKUP($B46,[2]NUM6!$H$3:$U$157,4,FALSE),0)</f>
        <v>3</v>
      </c>
      <c r="H46" s="77">
        <f>IFERROR(VLOOKUP($B46,[2]NUM6!$H$3:$U$157,5,FALSE),0)</f>
        <v>0</v>
      </c>
      <c r="I46" s="77">
        <f>IFERROR(VLOOKUP($B46,[2]NUM6!$H$3:$U$157,6,FALSE),0)</f>
        <v>0</v>
      </c>
      <c r="J46" s="77">
        <f>IFERROR(VLOOKUP($B46,[2]NUM6!$H$3:$U$157,7,FALSE),0)</f>
        <v>2</v>
      </c>
      <c r="K46" s="77">
        <f>IFERROR(VLOOKUP($B46,[2]NUM6!$H$3:$U$157,8,FALSE),0)</f>
        <v>0</v>
      </c>
      <c r="L46" s="77">
        <f>IFERROR(VLOOKUP($B46,[2]NUM6!$H$3:$U$157,9,FALSE),0)</f>
        <v>3</v>
      </c>
      <c r="M46" s="77">
        <f>IFERROR(VLOOKUP($B46,[2]NUM6!$H$3:$U$157,10,FALSE),0)</f>
        <v>2</v>
      </c>
      <c r="N46" s="77">
        <f>IFERROR(VLOOKUP($B46,[2]NUM6!$H$3:$U$157,11,FALSE),0)</f>
        <v>5</v>
      </c>
      <c r="O46" s="77">
        <f>IFERROR(VLOOKUP($B46,[2]NUM6!$H$3:$U$157,12,FALSE),0)</f>
        <v>4</v>
      </c>
      <c r="P46" s="77">
        <f>IFERROR(VLOOKUP($B46,[2]NUM6!$H$3:$U$157,13,FALSE),0)</f>
        <v>3</v>
      </c>
      <c r="Q46" s="12">
        <f t="shared" si="0"/>
        <v>22</v>
      </c>
      <c r="R46" s="77">
        <f>VLOOKUP($B46,[2]DEN6!$H$3:$U$182,2,FALSE)</f>
        <v>21</v>
      </c>
      <c r="S46" s="77">
        <f>VLOOKUP($B46,[2]DEN6!$H$3:$U$182,3,FALSE)</f>
        <v>28</v>
      </c>
      <c r="T46" s="77">
        <f>VLOOKUP($B46,[2]DEN6!$H$3:$U$182,4,FALSE)</f>
        <v>20</v>
      </c>
      <c r="U46" s="77">
        <f>VLOOKUP($B46,[2]DEN6!$H$3:$U$182,5,FALSE)</f>
        <v>14</v>
      </c>
      <c r="V46" s="77">
        <f>VLOOKUP($B46,[2]DEN6!$H$3:$U$182,6,FALSE)</f>
        <v>37</v>
      </c>
      <c r="W46" s="77">
        <f>VLOOKUP($B46,[2]DEN6!$H$3:$U$182,7,FALSE)</f>
        <v>17</v>
      </c>
      <c r="X46" s="77">
        <f>VLOOKUP($B46,[2]DEN6!$H$3:$U$182,8,FALSE)</f>
        <v>34</v>
      </c>
      <c r="Y46" s="77">
        <f>VLOOKUP($B46,[2]DEN6!$H$3:$U$182,9,FALSE)</f>
        <v>35</v>
      </c>
      <c r="Z46" s="77">
        <f>VLOOKUP($B46,[2]DEN6!$H$3:$U$182,10,FALSE)</f>
        <v>13</v>
      </c>
      <c r="AA46" s="77">
        <f>VLOOKUP($B46,[2]DEN6!$H$3:$U$182,11,FALSE)</f>
        <v>42</v>
      </c>
      <c r="AB46" s="77">
        <f>VLOOKUP($B46,[2]DEN6!$H$3:$U$182,12,FALSE)</f>
        <v>46</v>
      </c>
      <c r="AC46" s="77">
        <f>VLOOKUP($B46,[2]DEN6!$H$3:$U$182,13,FALSE)</f>
        <v>19</v>
      </c>
      <c r="AD46" s="12">
        <f t="shared" si="1"/>
        <v>326</v>
      </c>
    </row>
    <row r="47" spans="1:30" ht="15" thickBot="1" x14ac:dyDescent="0.25">
      <c r="A47" s="75" t="s">
        <v>74</v>
      </c>
      <c r="B47" s="137" t="s">
        <v>72</v>
      </c>
      <c r="C47" s="53"/>
      <c r="D47" s="153"/>
      <c r="E47" s="77">
        <f>IFERROR(VLOOKUP($B47,[2]NUM6!$H$3:$U$157,2,FALSE),0)</f>
        <v>0</v>
      </c>
      <c r="F47" s="77">
        <f>IFERROR(VLOOKUP($B47,[2]NUM6!$H$3:$U$157,3,FALSE),0)</f>
        <v>0</v>
      </c>
      <c r="G47" s="77">
        <f>IFERROR(VLOOKUP($B47,[2]NUM6!$H$3:$U$157,4,FALSE),0)</f>
        <v>0</v>
      </c>
      <c r="H47" s="77">
        <f>IFERROR(VLOOKUP($B47,[2]NUM6!$H$3:$U$157,5,FALSE),0)</f>
        <v>0</v>
      </c>
      <c r="I47" s="77">
        <f>IFERROR(VLOOKUP($B47,[2]NUM6!$H$3:$U$157,6,FALSE),0)</f>
        <v>0</v>
      </c>
      <c r="J47" s="77">
        <f>IFERROR(VLOOKUP($B47,[2]NUM6!$H$3:$U$157,7,FALSE),0)</f>
        <v>0</v>
      </c>
      <c r="K47" s="77">
        <f>IFERROR(VLOOKUP($B47,[2]NUM6!$H$3:$U$157,8,FALSE),0)</f>
        <v>6</v>
      </c>
      <c r="L47" s="77">
        <f>IFERROR(VLOOKUP($B47,[2]NUM6!$H$3:$U$157,9,FALSE),0)</f>
        <v>23</v>
      </c>
      <c r="M47" s="77">
        <f>IFERROR(VLOOKUP($B47,[2]NUM6!$H$3:$U$157,10,FALSE),0)</f>
        <v>16</v>
      </c>
      <c r="N47" s="77">
        <f>IFERROR(VLOOKUP($B47,[2]NUM6!$H$3:$U$157,11,FALSE),0)</f>
        <v>26</v>
      </c>
      <c r="O47" s="77">
        <f>IFERROR(VLOOKUP($B47,[2]NUM6!$H$3:$U$157,12,FALSE),0)</f>
        <v>19</v>
      </c>
      <c r="P47" s="77">
        <f>IFERROR(VLOOKUP($B47,[2]NUM6!$H$3:$U$157,13,FALSE),0)</f>
        <v>21</v>
      </c>
      <c r="Q47" s="12">
        <f t="shared" si="0"/>
        <v>111</v>
      </c>
      <c r="R47" s="77">
        <f>VLOOKUP($B47,[2]DEN6!$H$3:$U$182,2,FALSE)</f>
        <v>189</v>
      </c>
      <c r="S47" s="77">
        <f>VLOOKUP($B47,[2]DEN6!$H$3:$U$182,3,FALSE)</f>
        <v>155</v>
      </c>
      <c r="T47" s="77">
        <f>VLOOKUP($B47,[2]DEN6!$H$3:$U$182,4,FALSE)</f>
        <v>98</v>
      </c>
      <c r="U47" s="77">
        <f>VLOOKUP($B47,[2]DEN6!$H$3:$U$182,5,FALSE)</f>
        <v>237</v>
      </c>
      <c r="V47" s="77">
        <f>VLOOKUP($B47,[2]DEN6!$H$3:$U$182,6,FALSE)</f>
        <v>160</v>
      </c>
      <c r="W47" s="77">
        <f>VLOOKUP($B47,[2]DEN6!$H$3:$U$182,7,FALSE)</f>
        <v>165</v>
      </c>
      <c r="X47" s="77">
        <f>VLOOKUP($B47,[2]DEN6!$H$3:$U$182,8,FALSE)</f>
        <v>210</v>
      </c>
      <c r="Y47" s="77">
        <f>VLOOKUP($B47,[2]DEN6!$H$3:$U$182,9,FALSE)</f>
        <v>247</v>
      </c>
      <c r="Z47" s="77">
        <f>VLOOKUP($B47,[2]DEN6!$H$3:$U$182,10,FALSE)</f>
        <v>140</v>
      </c>
      <c r="AA47" s="77">
        <f>VLOOKUP($B47,[2]DEN6!$H$3:$U$182,11,FALSE)</f>
        <v>264</v>
      </c>
      <c r="AB47" s="77">
        <f>VLOOKUP($B47,[2]DEN6!$H$3:$U$182,12,FALSE)</f>
        <v>196</v>
      </c>
      <c r="AC47" s="77">
        <f>VLOOKUP($B47,[2]DEN6!$H$3:$U$182,13,FALSE)</f>
        <v>229</v>
      </c>
      <c r="AD47" s="12">
        <f t="shared" si="1"/>
        <v>2290</v>
      </c>
    </row>
    <row r="48" spans="1:30" ht="15" thickBot="1" x14ac:dyDescent="0.25">
      <c r="A48" s="75" t="s">
        <v>74</v>
      </c>
      <c r="B48" s="137" t="s">
        <v>73</v>
      </c>
      <c r="C48" s="53"/>
      <c r="D48" s="153"/>
      <c r="E48" s="77">
        <f>IFERROR(VLOOKUP($B48,[2]NUM6!$H$3:$U$157,2,FALSE),0)</f>
        <v>0</v>
      </c>
      <c r="F48" s="77">
        <f>IFERROR(VLOOKUP($B48,[2]NUM6!$H$3:$U$157,3,FALSE),0)</f>
        <v>0</v>
      </c>
      <c r="G48" s="77">
        <f>IFERROR(VLOOKUP($B48,[2]NUM6!$H$3:$U$157,4,FALSE),0)</f>
        <v>4</v>
      </c>
      <c r="H48" s="77">
        <f>IFERROR(VLOOKUP($B48,[2]NUM6!$H$3:$U$157,5,FALSE),0)</f>
        <v>0</v>
      </c>
      <c r="I48" s="77">
        <f>IFERROR(VLOOKUP($B48,[2]NUM6!$H$3:$U$157,6,FALSE),0)</f>
        <v>0</v>
      </c>
      <c r="J48" s="77">
        <f>IFERROR(VLOOKUP($B48,[2]NUM6!$H$3:$U$157,7,FALSE),0)</f>
        <v>0</v>
      </c>
      <c r="K48" s="77">
        <f>IFERROR(VLOOKUP($B48,[2]NUM6!$H$3:$U$157,8,FALSE),0)</f>
        <v>6</v>
      </c>
      <c r="L48" s="77">
        <f>IFERROR(VLOOKUP($B48,[2]NUM6!$H$3:$U$157,9,FALSE),0)</f>
        <v>4</v>
      </c>
      <c r="M48" s="77">
        <f>IFERROR(VLOOKUP($B48,[2]NUM6!$H$3:$U$157,10,FALSE),0)</f>
        <v>2</v>
      </c>
      <c r="N48" s="77">
        <f>IFERROR(VLOOKUP($B48,[2]NUM6!$H$3:$U$157,11,FALSE),0)</f>
        <v>6</v>
      </c>
      <c r="O48" s="77">
        <f>IFERROR(VLOOKUP($B48,[2]NUM6!$H$3:$U$157,12,FALSE),0)</f>
        <v>0</v>
      </c>
      <c r="P48" s="77">
        <f>IFERROR(VLOOKUP($B48,[2]NUM6!$H$3:$U$157,13,FALSE),0)</f>
        <v>3</v>
      </c>
      <c r="Q48" s="12">
        <f t="shared" si="0"/>
        <v>25</v>
      </c>
      <c r="R48" s="77">
        <f>VLOOKUP($B48,[2]DEN6!$H$3:$U$182,2,FALSE)</f>
        <v>38</v>
      </c>
      <c r="S48" s="77">
        <f>VLOOKUP($B48,[2]DEN6!$H$3:$U$182,3,FALSE)</f>
        <v>41</v>
      </c>
      <c r="T48" s="77">
        <f>VLOOKUP($B48,[2]DEN6!$H$3:$U$182,4,FALSE)</f>
        <v>22</v>
      </c>
      <c r="U48" s="77">
        <f>VLOOKUP($B48,[2]DEN6!$H$3:$U$182,5,FALSE)</f>
        <v>33</v>
      </c>
      <c r="V48" s="77">
        <f>VLOOKUP($B48,[2]DEN6!$H$3:$U$182,6,FALSE)</f>
        <v>26</v>
      </c>
      <c r="W48" s="77">
        <f>VLOOKUP($B48,[2]DEN6!$H$3:$U$182,7,FALSE)</f>
        <v>0</v>
      </c>
      <c r="X48" s="77">
        <f>VLOOKUP($B48,[2]DEN6!$H$3:$U$182,8,FALSE)</f>
        <v>74</v>
      </c>
      <c r="Y48" s="77">
        <f>VLOOKUP($B48,[2]DEN6!$H$3:$U$182,9,FALSE)</f>
        <v>29</v>
      </c>
      <c r="Z48" s="77">
        <f>VLOOKUP($B48,[2]DEN6!$H$3:$U$182,10,FALSE)</f>
        <v>24</v>
      </c>
      <c r="AA48" s="77">
        <f>VLOOKUP($B48,[2]DEN6!$H$3:$U$182,11,FALSE)</f>
        <v>42</v>
      </c>
      <c r="AB48" s="77">
        <f>VLOOKUP($B48,[2]DEN6!$H$3:$U$182,12,FALSE)</f>
        <v>0</v>
      </c>
      <c r="AC48" s="77">
        <f>VLOOKUP($B48,[2]DEN6!$H$3:$U$182,13,FALSE)</f>
        <v>39</v>
      </c>
      <c r="AD48" s="12">
        <f t="shared" si="1"/>
        <v>368</v>
      </c>
    </row>
    <row r="49" spans="1:30" ht="22.5" customHeight="1" thickBot="1" x14ac:dyDescent="0.25">
      <c r="A49" s="307" t="s">
        <v>176</v>
      </c>
      <c r="B49" s="308"/>
      <c r="C49" s="222">
        <f>+Metas!J17/D49</f>
        <v>1.7311958405545929</v>
      </c>
      <c r="D49" s="14">
        <f>+Q49/AD49</f>
        <v>5.7763539893883269E-2</v>
      </c>
      <c r="E49" s="46">
        <f>SUM(E39:E48)</f>
        <v>0</v>
      </c>
      <c r="F49" s="46">
        <f t="shared" ref="F49:H49" si="21">SUM(F39:F48)</f>
        <v>5</v>
      </c>
      <c r="G49" s="46">
        <f t="shared" si="21"/>
        <v>52</v>
      </c>
      <c r="H49" s="46">
        <f t="shared" si="21"/>
        <v>0</v>
      </c>
      <c r="I49" s="46">
        <f t="shared" ref="I49:J49" si="22">SUM(I39:I48)</f>
        <v>8</v>
      </c>
      <c r="J49" s="46">
        <f t="shared" si="22"/>
        <v>21</v>
      </c>
      <c r="K49" s="46">
        <f t="shared" ref="K49:L49" si="23">SUM(K39:K48)</f>
        <v>58</v>
      </c>
      <c r="L49" s="46">
        <f t="shared" si="23"/>
        <v>93</v>
      </c>
      <c r="M49" s="46">
        <f t="shared" ref="M49:N49" si="24">SUM(M39:M48)</f>
        <v>76</v>
      </c>
      <c r="N49" s="46">
        <f t="shared" si="24"/>
        <v>106</v>
      </c>
      <c r="O49" s="46">
        <f t="shared" ref="O49:P49" si="25">SUM(O39:O48)</f>
        <v>78</v>
      </c>
      <c r="P49" s="46">
        <f t="shared" si="25"/>
        <v>80</v>
      </c>
      <c r="Q49" s="9">
        <f>SUM(Q39:Q48)</f>
        <v>577</v>
      </c>
      <c r="R49" s="46">
        <f t="shared" ref="R49:U49" si="26">SUM(R39:R48)</f>
        <v>777</v>
      </c>
      <c r="S49" s="46">
        <f t="shared" si="26"/>
        <v>776</v>
      </c>
      <c r="T49" s="46">
        <f t="shared" si="26"/>
        <v>625</v>
      </c>
      <c r="U49" s="46">
        <f t="shared" si="26"/>
        <v>869</v>
      </c>
      <c r="V49" s="46">
        <f t="shared" ref="V49:W49" si="27">SUM(V39:V48)</f>
        <v>1039</v>
      </c>
      <c r="W49" s="46">
        <f t="shared" si="27"/>
        <v>537</v>
      </c>
      <c r="X49" s="46">
        <f t="shared" ref="X49:Y49" si="28">SUM(X39:X48)</f>
        <v>1039</v>
      </c>
      <c r="Y49" s="46">
        <f t="shared" si="28"/>
        <v>953</v>
      </c>
      <c r="Z49" s="46">
        <f t="shared" ref="Z49:AA49" si="29">SUM(Z39:Z48)</f>
        <v>776</v>
      </c>
      <c r="AA49" s="46">
        <f t="shared" si="29"/>
        <v>1063</v>
      </c>
      <c r="AB49" s="46">
        <f t="shared" ref="AB49:AC49" si="30">SUM(AB39:AB48)</f>
        <v>757</v>
      </c>
      <c r="AC49" s="46">
        <f t="shared" si="30"/>
        <v>778</v>
      </c>
      <c r="AD49" s="9">
        <f>SUM(AD39:AD48)</f>
        <v>9989</v>
      </c>
    </row>
    <row r="50" spans="1:30" ht="15" thickBot="1" x14ac:dyDescent="0.25">
      <c r="A50" s="138" t="s">
        <v>88</v>
      </c>
      <c r="B50" s="137" t="s">
        <v>75</v>
      </c>
      <c r="C50" s="53"/>
      <c r="D50" s="153"/>
      <c r="E50" s="77">
        <f>IFERROR(VLOOKUP($B50,[2]NUM6!$H$3:$U$157,2,FALSE),0)</f>
        <v>0</v>
      </c>
      <c r="F50" s="77">
        <f>IFERROR(VLOOKUP($B50,[2]NUM6!$H$3:$U$157,3,FALSE),0)</f>
        <v>0</v>
      </c>
      <c r="G50" s="77">
        <f>IFERROR(VLOOKUP($B50,[2]NUM6!$H$3:$U$157,4,FALSE),0)</f>
        <v>0</v>
      </c>
      <c r="H50" s="77">
        <f>IFERROR(VLOOKUP($B50,[2]NUM6!$H$3:$U$157,5,FALSE),0)</f>
        <v>45</v>
      </c>
      <c r="I50" s="77">
        <f>IFERROR(VLOOKUP($B50,[2]NUM6!$H$3:$U$157,6,FALSE),0)</f>
        <v>57</v>
      </c>
      <c r="J50" s="77">
        <f>IFERROR(VLOOKUP($B50,[2]NUM6!$H$3:$U$157,7,FALSE),0)</f>
        <v>49</v>
      </c>
      <c r="K50" s="77">
        <f>IFERROR(VLOOKUP($B50,[2]NUM6!$H$3:$U$157,8,FALSE),0)</f>
        <v>83</v>
      </c>
      <c r="L50" s="77">
        <f>IFERROR(VLOOKUP($B50,[2]NUM6!$H$3:$U$157,9,FALSE),0)</f>
        <v>123</v>
      </c>
      <c r="M50" s="77">
        <f>IFERROR(VLOOKUP($B50,[2]NUM6!$H$3:$U$157,10,FALSE),0)</f>
        <v>49</v>
      </c>
      <c r="N50" s="77">
        <f>IFERROR(VLOOKUP($B50,[2]NUM6!$H$3:$U$157,11,FALSE),0)</f>
        <v>61</v>
      </c>
      <c r="O50" s="77">
        <f>IFERROR(VLOOKUP($B50,[2]NUM6!$H$3:$U$157,12,FALSE),0)</f>
        <v>56</v>
      </c>
      <c r="P50" s="77">
        <f>IFERROR(VLOOKUP($B50,[2]NUM6!$H$3:$U$157,13,FALSE),0)</f>
        <v>19</v>
      </c>
      <c r="Q50" s="12">
        <f t="shared" si="0"/>
        <v>542</v>
      </c>
      <c r="R50" s="77">
        <f>VLOOKUP($B50,[2]DEN6!$H$3:$U$182,2,FALSE)</f>
        <v>384</v>
      </c>
      <c r="S50" s="77">
        <f>VLOOKUP($B50,[2]DEN6!$H$3:$U$182,3,FALSE)</f>
        <v>428</v>
      </c>
      <c r="T50" s="77">
        <f>VLOOKUP($B50,[2]DEN6!$H$3:$U$182,4,FALSE)</f>
        <v>406</v>
      </c>
      <c r="U50" s="77">
        <f>VLOOKUP($B50,[2]DEN6!$H$3:$U$182,5,FALSE)</f>
        <v>273</v>
      </c>
      <c r="V50" s="77">
        <f>VLOOKUP($B50,[2]DEN6!$H$3:$U$182,6,FALSE)</f>
        <v>443</v>
      </c>
      <c r="W50" s="77">
        <f>VLOOKUP($B50,[2]DEN6!$H$3:$U$182,7,FALSE)</f>
        <v>748</v>
      </c>
      <c r="X50" s="77">
        <f>VLOOKUP($B50,[2]DEN6!$H$3:$U$182,8,FALSE)</f>
        <v>1012</v>
      </c>
      <c r="Y50" s="77">
        <f>VLOOKUP($B50,[2]DEN6!$H$3:$U$182,9,FALSE)</f>
        <v>886</v>
      </c>
      <c r="Z50" s="77">
        <f>VLOOKUP($B50,[2]DEN6!$H$3:$U$182,10,FALSE)</f>
        <v>551</v>
      </c>
      <c r="AA50" s="77">
        <f>VLOOKUP($B50,[2]DEN6!$H$3:$U$182,11,FALSE)</f>
        <v>678</v>
      </c>
      <c r="AB50" s="77">
        <f>VLOOKUP($B50,[2]DEN6!$H$3:$U$182,12,FALSE)</f>
        <v>630</v>
      </c>
      <c r="AC50" s="77">
        <f>VLOOKUP($B50,[2]DEN6!$H$3:$U$182,13,FALSE)</f>
        <v>1662</v>
      </c>
      <c r="AD50" s="12">
        <f t="shared" si="1"/>
        <v>8101</v>
      </c>
    </row>
    <row r="51" spans="1:30" ht="15" thickBot="1" x14ac:dyDescent="0.25">
      <c r="A51" s="138" t="s">
        <v>88</v>
      </c>
      <c r="B51" s="137" t="s">
        <v>76</v>
      </c>
      <c r="C51" s="53"/>
      <c r="D51" s="153"/>
      <c r="E51" s="77">
        <f>IFERROR(VLOOKUP($B51,[2]NUM6!$H$3:$U$157,2,FALSE),0)</f>
        <v>5</v>
      </c>
      <c r="F51" s="77">
        <f>IFERROR(VLOOKUP($B51,[2]NUM6!$H$3:$U$157,3,FALSE),0)</f>
        <v>2</v>
      </c>
      <c r="G51" s="77">
        <f>IFERROR(VLOOKUP($B51,[2]NUM6!$H$3:$U$157,4,FALSE),0)</f>
        <v>0</v>
      </c>
      <c r="H51" s="77">
        <f>IFERROR(VLOOKUP($B51,[2]NUM6!$H$3:$U$157,5,FALSE),0)</f>
        <v>5</v>
      </c>
      <c r="I51" s="77">
        <f>IFERROR(VLOOKUP($B51,[2]NUM6!$H$3:$U$157,6,FALSE),0)</f>
        <v>6</v>
      </c>
      <c r="J51" s="77">
        <f>IFERROR(VLOOKUP($B51,[2]NUM6!$H$3:$U$157,7,FALSE),0)</f>
        <v>1</v>
      </c>
      <c r="K51" s="77">
        <f>IFERROR(VLOOKUP($B51,[2]NUM6!$H$3:$U$157,8,FALSE),0)</f>
        <v>0</v>
      </c>
      <c r="L51" s="77">
        <f>IFERROR(VLOOKUP($B51,[2]NUM6!$H$3:$U$157,9,FALSE),0)</f>
        <v>1</v>
      </c>
      <c r="M51" s="77">
        <f>IFERROR(VLOOKUP($B51,[2]NUM6!$H$3:$U$157,10,FALSE),0)</f>
        <v>0</v>
      </c>
      <c r="N51" s="77">
        <f>IFERROR(VLOOKUP($B51,[2]NUM6!$H$3:$U$157,11,FALSE),0)</f>
        <v>2</v>
      </c>
      <c r="O51" s="77">
        <f>IFERROR(VLOOKUP($B51,[2]NUM6!$H$3:$U$157,12,FALSE),0)</f>
        <v>5</v>
      </c>
      <c r="P51" s="77">
        <f>IFERROR(VLOOKUP($B51,[2]NUM6!$H$3:$U$157,13,FALSE),0)</f>
        <v>3</v>
      </c>
      <c r="Q51" s="12">
        <f t="shared" si="0"/>
        <v>30</v>
      </c>
      <c r="R51" s="77">
        <f>VLOOKUP($B51,[2]DEN6!$H$3:$U$182,2,FALSE)</f>
        <v>47</v>
      </c>
      <c r="S51" s="77">
        <f>VLOOKUP($B51,[2]DEN6!$H$3:$U$182,3,FALSE)</f>
        <v>27</v>
      </c>
      <c r="T51" s="77">
        <f>VLOOKUP($B51,[2]DEN6!$H$3:$U$182,4,FALSE)</f>
        <v>91</v>
      </c>
      <c r="U51" s="77">
        <f>VLOOKUP($B51,[2]DEN6!$H$3:$U$182,5,FALSE)</f>
        <v>62</v>
      </c>
      <c r="V51" s="77">
        <f>VLOOKUP($B51,[2]DEN6!$H$3:$U$182,6,FALSE)</f>
        <v>61</v>
      </c>
      <c r="W51" s="77">
        <f>VLOOKUP($B51,[2]DEN6!$H$3:$U$182,7,FALSE)</f>
        <v>54</v>
      </c>
      <c r="X51" s="77">
        <f>VLOOKUP($B51,[2]DEN6!$H$3:$U$182,8,FALSE)</f>
        <v>91</v>
      </c>
      <c r="Y51" s="77">
        <f>VLOOKUP($B51,[2]DEN6!$H$3:$U$182,9,FALSE)</f>
        <v>91</v>
      </c>
      <c r="Z51" s="77">
        <f>VLOOKUP($B51,[2]DEN6!$H$3:$U$182,10,FALSE)</f>
        <v>90</v>
      </c>
      <c r="AA51" s="77">
        <f>VLOOKUP($B51,[2]DEN6!$H$3:$U$182,11,FALSE)</f>
        <v>69</v>
      </c>
      <c r="AB51" s="77">
        <f>VLOOKUP($B51,[2]DEN6!$H$3:$U$182,12,FALSE)</f>
        <v>80</v>
      </c>
      <c r="AC51" s="77">
        <f>VLOOKUP($B51,[2]DEN6!$H$3:$U$182,13,FALSE)</f>
        <v>49</v>
      </c>
      <c r="AD51" s="12">
        <f t="shared" si="1"/>
        <v>812</v>
      </c>
    </row>
    <row r="52" spans="1:30" ht="15" thickBot="1" x14ac:dyDescent="0.25">
      <c r="A52" s="138" t="s">
        <v>88</v>
      </c>
      <c r="B52" s="137" t="s">
        <v>77</v>
      </c>
      <c r="C52" s="53"/>
      <c r="D52" s="153"/>
      <c r="E52" s="77">
        <f>IFERROR(VLOOKUP($B52,[2]NUM6!$H$3:$U$157,2,FALSE),0)</f>
        <v>3</v>
      </c>
      <c r="F52" s="77">
        <f>IFERROR(VLOOKUP($B52,[2]NUM6!$H$3:$U$157,3,FALSE),0)</f>
        <v>1</v>
      </c>
      <c r="G52" s="77">
        <f>IFERROR(VLOOKUP($B52,[2]NUM6!$H$3:$U$157,4,FALSE),0)</f>
        <v>0</v>
      </c>
      <c r="H52" s="77">
        <f>IFERROR(VLOOKUP($B52,[2]NUM6!$H$3:$U$157,5,FALSE),0)</f>
        <v>0</v>
      </c>
      <c r="I52" s="77">
        <f>IFERROR(VLOOKUP($B52,[2]NUM6!$H$3:$U$157,6,FALSE),0)</f>
        <v>1</v>
      </c>
      <c r="J52" s="77">
        <f>IFERROR(VLOOKUP($B52,[2]NUM6!$H$3:$U$157,7,FALSE),0)</f>
        <v>4</v>
      </c>
      <c r="K52" s="77">
        <f>IFERROR(VLOOKUP($B52,[2]NUM6!$H$3:$U$157,8,FALSE),0)</f>
        <v>0</v>
      </c>
      <c r="L52" s="77">
        <f>IFERROR(VLOOKUP($B52,[2]NUM6!$H$3:$U$157,9,FALSE),0)</f>
        <v>0</v>
      </c>
      <c r="M52" s="77">
        <f>IFERROR(VLOOKUP($B52,[2]NUM6!$H$3:$U$157,10,FALSE),0)</f>
        <v>1</v>
      </c>
      <c r="N52" s="77">
        <f>IFERROR(VLOOKUP($B52,[2]NUM6!$H$3:$U$157,11,FALSE),0)</f>
        <v>0</v>
      </c>
      <c r="O52" s="77">
        <f>IFERROR(VLOOKUP($B52,[2]NUM6!$H$3:$U$157,12,FALSE),0)</f>
        <v>3</v>
      </c>
      <c r="P52" s="77">
        <f>IFERROR(VLOOKUP($B52,[2]NUM6!$H$3:$U$157,13,FALSE),0)</f>
        <v>6</v>
      </c>
      <c r="Q52" s="12">
        <f t="shared" si="0"/>
        <v>19</v>
      </c>
      <c r="R52" s="77">
        <f>VLOOKUP($B52,[2]DEN6!$H$3:$U$182,2,FALSE)</f>
        <v>38</v>
      </c>
      <c r="S52" s="77">
        <f>VLOOKUP($B52,[2]DEN6!$H$3:$U$182,3,FALSE)</f>
        <v>13</v>
      </c>
      <c r="T52" s="77">
        <f>VLOOKUP($B52,[2]DEN6!$H$3:$U$182,4,FALSE)</f>
        <v>49</v>
      </c>
      <c r="U52" s="77">
        <f>VLOOKUP($B52,[2]DEN6!$H$3:$U$182,5,FALSE)</f>
        <v>43</v>
      </c>
      <c r="V52" s="77">
        <f>VLOOKUP($B52,[2]DEN6!$H$3:$U$182,6,FALSE)</f>
        <v>39</v>
      </c>
      <c r="W52" s="77">
        <f>VLOOKUP($B52,[2]DEN6!$H$3:$U$182,7,FALSE)</f>
        <v>70</v>
      </c>
      <c r="X52" s="77">
        <f>VLOOKUP($B52,[2]DEN6!$H$3:$U$182,8,FALSE)</f>
        <v>46</v>
      </c>
      <c r="Y52" s="77">
        <f>VLOOKUP($B52,[2]DEN6!$H$3:$U$182,9,FALSE)</f>
        <v>44</v>
      </c>
      <c r="Z52" s="77">
        <f>VLOOKUP($B52,[2]DEN6!$H$3:$U$182,10,FALSE)</f>
        <v>48</v>
      </c>
      <c r="AA52" s="77">
        <f>VLOOKUP($B52,[2]DEN6!$H$3:$U$182,11,FALSE)</f>
        <v>42</v>
      </c>
      <c r="AB52" s="77">
        <f>VLOOKUP($B52,[2]DEN6!$H$3:$U$182,12,FALSE)</f>
        <v>30</v>
      </c>
      <c r="AC52" s="77">
        <f>VLOOKUP($B52,[2]DEN6!$H$3:$U$182,13,FALSE)</f>
        <v>49</v>
      </c>
      <c r="AD52" s="12">
        <f t="shared" si="1"/>
        <v>511</v>
      </c>
    </row>
    <row r="53" spans="1:30" ht="15" thickBot="1" x14ac:dyDescent="0.25">
      <c r="A53" s="138" t="s">
        <v>88</v>
      </c>
      <c r="B53" s="137" t="s">
        <v>78</v>
      </c>
      <c r="C53" s="53"/>
      <c r="D53" s="153"/>
      <c r="E53" s="77">
        <f>IFERROR(VLOOKUP($B53,[2]NUM6!$H$3:$U$157,2,FALSE),0)</f>
        <v>5</v>
      </c>
      <c r="F53" s="77">
        <f>IFERROR(VLOOKUP($B53,[2]NUM6!$H$3:$U$157,3,FALSE),0)</f>
        <v>0</v>
      </c>
      <c r="G53" s="77">
        <f>IFERROR(VLOOKUP($B53,[2]NUM6!$H$3:$U$157,4,FALSE),0)</f>
        <v>0</v>
      </c>
      <c r="H53" s="77">
        <f>IFERROR(VLOOKUP($B53,[2]NUM6!$H$3:$U$157,5,FALSE),0)</f>
        <v>0</v>
      </c>
      <c r="I53" s="77">
        <f>IFERROR(VLOOKUP($B53,[2]NUM6!$H$3:$U$157,6,FALSE),0)</f>
        <v>2</v>
      </c>
      <c r="J53" s="77">
        <f>IFERROR(VLOOKUP($B53,[2]NUM6!$H$3:$U$157,7,FALSE),0)</f>
        <v>1</v>
      </c>
      <c r="K53" s="77">
        <f>IFERROR(VLOOKUP($B53,[2]NUM6!$H$3:$U$157,8,FALSE),0)</f>
        <v>0</v>
      </c>
      <c r="L53" s="77">
        <f>IFERROR(VLOOKUP($B53,[2]NUM6!$H$3:$U$157,9,FALSE),0)</f>
        <v>9</v>
      </c>
      <c r="M53" s="77">
        <f>IFERROR(VLOOKUP($B53,[2]NUM6!$H$3:$U$157,10,FALSE),0)</f>
        <v>3</v>
      </c>
      <c r="N53" s="77">
        <f>IFERROR(VLOOKUP($B53,[2]NUM6!$H$3:$U$157,11,FALSE),0)</f>
        <v>3</v>
      </c>
      <c r="O53" s="77">
        <f>IFERROR(VLOOKUP($B53,[2]NUM6!$H$3:$U$157,12,FALSE),0)</f>
        <v>8</v>
      </c>
      <c r="P53" s="77">
        <f>IFERROR(VLOOKUP($B53,[2]NUM6!$H$3:$U$157,13,FALSE),0)</f>
        <v>2</v>
      </c>
      <c r="Q53" s="12">
        <f t="shared" si="0"/>
        <v>33</v>
      </c>
      <c r="R53" s="77">
        <f>VLOOKUP($B53,[2]DEN6!$H$3:$U$182,2,FALSE)</f>
        <v>36</v>
      </c>
      <c r="S53" s="77">
        <f>VLOOKUP($B53,[2]DEN6!$H$3:$U$182,3,FALSE)</f>
        <v>33</v>
      </c>
      <c r="T53" s="77">
        <f>VLOOKUP($B53,[2]DEN6!$H$3:$U$182,4,FALSE)</f>
        <v>19</v>
      </c>
      <c r="U53" s="77">
        <f>VLOOKUP($B53,[2]DEN6!$H$3:$U$182,5,FALSE)</f>
        <v>32</v>
      </c>
      <c r="V53" s="77">
        <f>VLOOKUP($B53,[2]DEN6!$H$3:$U$182,6,FALSE)</f>
        <v>59</v>
      </c>
      <c r="W53" s="77">
        <f>VLOOKUP($B53,[2]DEN6!$H$3:$U$182,7,FALSE)</f>
        <v>71</v>
      </c>
      <c r="X53" s="77">
        <f>VLOOKUP($B53,[2]DEN6!$H$3:$U$182,8,FALSE)</f>
        <v>57</v>
      </c>
      <c r="Y53" s="77">
        <f>VLOOKUP($B53,[2]DEN6!$H$3:$U$182,9,FALSE)</f>
        <v>50</v>
      </c>
      <c r="Z53" s="77">
        <f>VLOOKUP($B53,[2]DEN6!$H$3:$U$182,10,FALSE)</f>
        <v>48</v>
      </c>
      <c r="AA53" s="77">
        <f>VLOOKUP($B53,[2]DEN6!$H$3:$U$182,11,FALSE)</f>
        <v>54</v>
      </c>
      <c r="AB53" s="77">
        <f>VLOOKUP($B53,[2]DEN6!$H$3:$U$182,12,FALSE)</f>
        <v>50</v>
      </c>
      <c r="AC53" s="77">
        <f>VLOOKUP($B53,[2]DEN6!$H$3:$U$182,13,FALSE)</f>
        <v>30</v>
      </c>
      <c r="AD53" s="12">
        <f t="shared" si="1"/>
        <v>539</v>
      </c>
    </row>
    <row r="54" spans="1:30" ht="15" thickBot="1" x14ac:dyDescent="0.25">
      <c r="A54" s="138" t="s">
        <v>88</v>
      </c>
      <c r="B54" s="137" t="s">
        <v>79</v>
      </c>
      <c r="C54" s="53"/>
      <c r="D54" s="153"/>
      <c r="E54" s="77">
        <f>IFERROR(VLOOKUP($B54,[2]NUM6!$H$3:$U$157,2,FALSE),0)</f>
        <v>1</v>
      </c>
      <c r="F54" s="77">
        <f>IFERROR(VLOOKUP($B54,[2]NUM6!$H$3:$U$157,3,FALSE),0)</f>
        <v>1</v>
      </c>
      <c r="G54" s="77">
        <f>IFERROR(VLOOKUP($B54,[2]NUM6!$H$3:$U$157,4,FALSE),0)</f>
        <v>0</v>
      </c>
      <c r="H54" s="77">
        <f>IFERROR(VLOOKUP($B54,[2]NUM6!$H$3:$U$157,5,FALSE),0)</f>
        <v>3</v>
      </c>
      <c r="I54" s="77">
        <f>IFERROR(VLOOKUP($B54,[2]NUM6!$H$3:$U$157,6,FALSE),0)</f>
        <v>0</v>
      </c>
      <c r="J54" s="77">
        <f>IFERROR(VLOOKUP($B54,[2]NUM6!$H$3:$U$157,7,FALSE),0)</f>
        <v>1</v>
      </c>
      <c r="K54" s="77">
        <f>IFERROR(VLOOKUP($B54,[2]NUM6!$H$3:$U$157,8,FALSE),0)</f>
        <v>0</v>
      </c>
      <c r="L54" s="77">
        <f>IFERROR(VLOOKUP($B54,[2]NUM6!$H$3:$U$157,9,FALSE),0)</f>
        <v>0</v>
      </c>
      <c r="M54" s="77">
        <f>IFERROR(VLOOKUP($B54,[2]NUM6!$H$3:$U$157,10,FALSE),0)</f>
        <v>2</v>
      </c>
      <c r="N54" s="77">
        <f>IFERROR(VLOOKUP($B54,[2]NUM6!$H$3:$U$157,11,FALSE),0)</f>
        <v>0</v>
      </c>
      <c r="O54" s="77">
        <f>IFERROR(VLOOKUP($B54,[2]NUM6!$H$3:$U$157,12,FALSE),0)</f>
        <v>1</v>
      </c>
      <c r="P54" s="77">
        <f>IFERROR(VLOOKUP($B54,[2]NUM6!$H$3:$U$157,13,FALSE),0)</f>
        <v>0</v>
      </c>
      <c r="Q54" s="12">
        <f t="shared" si="0"/>
        <v>9</v>
      </c>
      <c r="R54" s="77">
        <f>VLOOKUP($B54,[2]DEN6!$H$3:$U$182,2,FALSE)</f>
        <v>0</v>
      </c>
      <c r="S54" s="77">
        <f>VLOOKUP($B54,[2]DEN6!$H$3:$U$182,3,FALSE)</f>
        <v>0</v>
      </c>
      <c r="T54" s="77">
        <f>VLOOKUP($B54,[2]DEN6!$H$3:$U$182,4,FALSE)</f>
        <v>26</v>
      </c>
      <c r="U54" s="77">
        <f>VLOOKUP($B54,[2]DEN6!$H$3:$U$182,5,FALSE)</f>
        <v>21</v>
      </c>
      <c r="V54" s="77">
        <f>VLOOKUP($B54,[2]DEN6!$H$3:$U$182,6,FALSE)</f>
        <v>13</v>
      </c>
      <c r="W54" s="77">
        <f>VLOOKUP($B54,[2]DEN6!$H$3:$U$182,7,FALSE)</f>
        <v>17</v>
      </c>
      <c r="X54" s="77">
        <f>VLOOKUP($B54,[2]DEN6!$H$3:$U$182,8,FALSE)</f>
        <v>13</v>
      </c>
      <c r="Y54" s="77">
        <f>VLOOKUP($B54,[2]DEN6!$H$3:$U$182,9,FALSE)</f>
        <v>4</v>
      </c>
      <c r="Z54" s="77">
        <f>VLOOKUP($B54,[2]DEN6!$H$3:$U$182,10,FALSE)</f>
        <v>11</v>
      </c>
      <c r="AA54" s="77">
        <f>VLOOKUP($B54,[2]DEN6!$H$3:$U$182,11,FALSE)</f>
        <v>11</v>
      </c>
      <c r="AB54" s="77">
        <f>VLOOKUP($B54,[2]DEN6!$H$3:$U$182,12,FALSE)</f>
        <v>14</v>
      </c>
      <c r="AC54" s="77">
        <f>VLOOKUP($B54,[2]DEN6!$H$3:$U$182,13,FALSE)</f>
        <v>20</v>
      </c>
      <c r="AD54" s="12">
        <f t="shared" si="1"/>
        <v>150</v>
      </c>
    </row>
    <row r="55" spans="1:30" ht="15" thickBot="1" x14ac:dyDescent="0.25">
      <c r="A55" s="138" t="s">
        <v>88</v>
      </c>
      <c r="B55" s="137" t="s">
        <v>80</v>
      </c>
      <c r="C55" s="53"/>
      <c r="D55" s="153"/>
      <c r="E55" s="77">
        <f>IFERROR(VLOOKUP($B55,[2]NUM6!$H$3:$U$157,2,FALSE),0)</f>
        <v>2</v>
      </c>
      <c r="F55" s="77">
        <f>IFERROR(VLOOKUP($B55,[2]NUM6!$H$3:$U$157,3,FALSE),0)</f>
        <v>2</v>
      </c>
      <c r="G55" s="77">
        <f>IFERROR(VLOOKUP($B55,[2]NUM6!$H$3:$U$157,4,FALSE),0)</f>
        <v>0</v>
      </c>
      <c r="H55" s="77">
        <f>IFERROR(VLOOKUP($B55,[2]NUM6!$H$3:$U$157,5,FALSE),0)</f>
        <v>3</v>
      </c>
      <c r="I55" s="77">
        <f>IFERROR(VLOOKUP($B55,[2]NUM6!$H$3:$U$157,6,FALSE),0)</f>
        <v>5</v>
      </c>
      <c r="J55" s="77">
        <f>IFERROR(VLOOKUP($B55,[2]NUM6!$H$3:$U$157,7,FALSE),0)</f>
        <v>5</v>
      </c>
      <c r="K55" s="77">
        <f>IFERROR(VLOOKUP($B55,[2]NUM6!$H$3:$U$157,8,FALSE),0)</f>
        <v>0</v>
      </c>
      <c r="L55" s="77">
        <f>IFERROR(VLOOKUP($B55,[2]NUM6!$H$3:$U$157,9,FALSE),0)</f>
        <v>3</v>
      </c>
      <c r="M55" s="77">
        <f>IFERROR(VLOOKUP($B55,[2]NUM6!$H$3:$U$157,10,FALSE),0)</f>
        <v>4</v>
      </c>
      <c r="N55" s="77">
        <f>IFERROR(VLOOKUP($B55,[2]NUM6!$H$3:$U$157,11,FALSE),0)</f>
        <v>2</v>
      </c>
      <c r="O55" s="77">
        <f>IFERROR(VLOOKUP($B55,[2]NUM6!$H$3:$U$157,12,FALSE),0)</f>
        <v>7</v>
      </c>
      <c r="P55" s="77">
        <f>IFERROR(VLOOKUP($B55,[2]NUM6!$H$3:$U$157,13,FALSE),0)</f>
        <v>5</v>
      </c>
      <c r="Q55" s="12">
        <f t="shared" si="0"/>
        <v>38</v>
      </c>
      <c r="R55" s="77">
        <f>VLOOKUP($B55,[2]DEN6!$H$3:$U$182,2,FALSE)</f>
        <v>25</v>
      </c>
      <c r="S55" s="77">
        <f>VLOOKUP($B55,[2]DEN6!$H$3:$U$182,3,FALSE)</f>
        <v>41</v>
      </c>
      <c r="T55" s="77">
        <f>VLOOKUP($B55,[2]DEN6!$H$3:$U$182,4,FALSE)</f>
        <v>33</v>
      </c>
      <c r="U55" s="77">
        <f>VLOOKUP($B55,[2]DEN6!$H$3:$U$182,5,FALSE)</f>
        <v>51</v>
      </c>
      <c r="V55" s="77">
        <f>VLOOKUP($B55,[2]DEN6!$H$3:$U$182,6,FALSE)</f>
        <v>63</v>
      </c>
      <c r="W55" s="77">
        <f>VLOOKUP($B55,[2]DEN6!$H$3:$U$182,7,FALSE)</f>
        <v>46</v>
      </c>
      <c r="X55" s="77">
        <f>VLOOKUP($B55,[2]DEN6!$H$3:$U$182,8,FALSE)</f>
        <v>53</v>
      </c>
      <c r="Y55" s="77">
        <f>VLOOKUP($B55,[2]DEN6!$H$3:$U$182,9,FALSE)</f>
        <v>33</v>
      </c>
      <c r="Z55" s="77">
        <f>VLOOKUP($B55,[2]DEN6!$H$3:$U$182,10,FALSE)</f>
        <v>31</v>
      </c>
      <c r="AA55" s="77">
        <f>VLOOKUP($B55,[2]DEN6!$H$3:$U$182,11,FALSE)</f>
        <v>54</v>
      </c>
      <c r="AB55" s="77">
        <f>VLOOKUP($B55,[2]DEN6!$H$3:$U$182,12,FALSE)</f>
        <v>41</v>
      </c>
      <c r="AC55" s="77">
        <f>VLOOKUP($B55,[2]DEN6!$H$3:$U$182,13,FALSE)</f>
        <v>33</v>
      </c>
      <c r="AD55" s="12">
        <f t="shared" si="1"/>
        <v>504</v>
      </c>
    </row>
    <row r="56" spans="1:30" ht="15" thickBot="1" x14ac:dyDescent="0.25">
      <c r="A56" s="138" t="s">
        <v>88</v>
      </c>
      <c r="B56" s="137" t="s">
        <v>81</v>
      </c>
      <c r="C56" s="53"/>
      <c r="D56" s="153"/>
      <c r="E56" s="77">
        <f>IFERROR(VLOOKUP($B56,[2]NUM6!$H$3:$U$157,2,FALSE),0)</f>
        <v>2</v>
      </c>
      <c r="F56" s="77">
        <f>IFERROR(VLOOKUP($B56,[2]NUM6!$H$3:$U$157,3,FALSE),0)</f>
        <v>0</v>
      </c>
      <c r="G56" s="77">
        <f>IFERROR(VLOOKUP($B56,[2]NUM6!$H$3:$U$157,4,FALSE),0)</f>
        <v>0</v>
      </c>
      <c r="H56" s="77">
        <f>IFERROR(VLOOKUP($B56,[2]NUM6!$H$3:$U$157,5,FALSE),0)</f>
        <v>2</v>
      </c>
      <c r="I56" s="77">
        <f>IFERROR(VLOOKUP($B56,[2]NUM6!$H$3:$U$157,6,FALSE),0)</f>
        <v>0</v>
      </c>
      <c r="J56" s="77">
        <f>IFERROR(VLOOKUP($B56,[2]NUM6!$H$3:$U$157,7,FALSE),0)</f>
        <v>7</v>
      </c>
      <c r="K56" s="77">
        <f>IFERROR(VLOOKUP($B56,[2]NUM6!$H$3:$U$157,8,FALSE),0)</f>
        <v>0</v>
      </c>
      <c r="L56" s="77">
        <f>IFERROR(VLOOKUP($B56,[2]NUM6!$H$3:$U$157,9,FALSE),0)</f>
        <v>3</v>
      </c>
      <c r="M56" s="77">
        <f>IFERROR(VLOOKUP($B56,[2]NUM6!$H$3:$U$157,10,FALSE),0)</f>
        <v>3</v>
      </c>
      <c r="N56" s="77">
        <f>IFERROR(VLOOKUP($B56,[2]NUM6!$H$3:$U$157,11,FALSE),0)</f>
        <v>1</v>
      </c>
      <c r="O56" s="77">
        <f>IFERROR(VLOOKUP($B56,[2]NUM6!$H$3:$U$157,12,FALSE),0)</f>
        <v>3</v>
      </c>
      <c r="P56" s="77">
        <f>IFERROR(VLOOKUP($B56,[2]NUM6!$H$3:$U$157,13,FALSE),0)</f>
        <v>5</v>
      </c>
      <c r="Q56" s="12">
        <f t="shared" si="0"/>
        <v>26</v>
      </c>
      <c r="R56" s="77">
        <f>VLOOKUP($B56,[2]DEN6!$H$3:$U$182,2,FALSE)</f>
        <v>0</v>
      </c>
      <c r="S56" s="77">
        <f>VLOOKUP($B56,[2]DEN6!$H$3:$U$182,3,FALSE)</f>
        <v>0</v>
      </c>
      <c r="T56" s="77">
        <f>VLOOKUP($B56,[2]DEN6!$H$3:$U$182,4,FALSE)</f>
        <v>78</v>
      </c>
      <c r="U56" s="77">
        <f>VLOOKUP($B56,[2]DEN6!$H$3:$U$182,5,FALSE)</f>
        <v>32</v>
      </c>
      <c r="V56" s="77">
        <f>VLOOKUP($B56,[2]DEN6!$H$3:$U$182,6,FALSE)</f>
        <v>52</v>
      </c>
      <c r="W56" s="77">
        <f>VLOOKUP($B56,[2]DEN6!$H$3:$U$182,7,FALSE)</f>
        <v>60</v>
      </c>
      <c r="X56" s="77">
        <f>VLOOKUP($B56,[2]DEN6!$H$3:$U$182,8,FALSE)</f>
        <v>43</v>
      </c>
      <c r="Y56" s="77">
        <f>VLOOKUP($B56,[2]DEN6!$H$3:$U$182,9,FALSE)</f>
        <v>53</v>
      </c>
      <c r="Z56" s="77">
        <f>VLOOKUP($B56,[2]DEN6!$H$3:$U$182,10,FALSE)</f>
        <v>19</v>
      </c>
      <c r="AA56" s="77">
        <f>VLOOKUP($B56,[2]DEN6!$H$3:$U$182,11,FALSE)</f>
        <v>44</v>
      </c>
      <c r="AB56" s="77">
        <f>VLOOKUP($B56,[2]DEN6!$H$3:$U$182,12,FALSE)</f>
        <v>63</v>
      </c>
      <c r="AC56" s="77">
        <f>VLOOKUP($B56,[2]DEN6!$H$3:$U$182,13,FALSE)</f>
        <v>52</v>
      </c>
      <c r="AD56" s="12">
        <f t="shared" si="1"/>
        <v>496</v>
      </c>
    </row>
    <row r="57" spans="1:30" ht="15" thickBot="1" x14ac:dyDescent="0.25">
      <c r="A57" s="138" t="s">
        <v>88</v>
      </c>
      <c r="B57" s="137" t="s">
        <v>82</v>
      </c>
      <c r="C57" s="53"/>
      <c r="D57" s="153"/>
      <c r="E57" s="77">
        <f>IFERROR(VLOOKUP($B57,[2]NUM6!$H$3:$U$157,2,FALSE),0)</f>
        <v>0</v>
      </c>
      <c r="F57" s="77">
        <f>IFERROR(VLOOKUP($B57,[2]NUM6!$H$3:$U$157,3,FALSE),0)</f>
        <v>0</v>
      </c>
      <c r="G57" s="77">
        <f>IFERROR(VLOOKUP($B57,[2]NUM6!$H$3:$U$157,4,FALSE),0)</f>
        <v>0</v>
      </c>
      <c r="H57" s="77">
        <f>IFERROR(VLOOKUP($B57,[2]NUM6!$H$3:$U$157,5,FALSE),0)</f>
        <v>0</v>
      </c>
      <c r="I57" s="77">
        <f>IFERROR(VLOOKUP($B57,[2]NUM6!$H$3:$U$157,6,FALSE),0)</f>
        <v>0</v>
      </c>
      <c r="J57" s="77">
        <f>IFERROR(VLOOKUP($B57,[2]NUM6!$H$3:$U$157,7,FALSE),0)</f>
        <v>4</v>
      </c>
      <c r="K57" s="77">
        <f>IFERROR(VLOOKUP($B57,[2]NUM6!$H$3:$U$157,8,FALSE),0)</f>
        <v>0</v>
      </c>
      <c r="L57" s="77">
        <f>IFERROR(VLOOKUP($B57,[2]NUM6!$H$3:$U$157,9,FALSE),0)</f>
        <v>0</v>
      </c>
      <c r="M57" s="77">
        <f>IFERROR(VLOOKUP($B57,[2]NUM6!$H$3:$U$157,10,FALSE),0)</f>
        <v>1</v>
      </c>
      <c r="N57" s="77">
        <f>IFERROR(VLOOKUP($B57,[2]NUM6!$H$3:$U$157,11,FALSE),0)</f>
        <v>1</v>
      </c>
      <c r="O57" s="77">
        <f>IFERROR(VLOOKUP($B57,[2]NUM6!$H$3:$U$157,12,FALSE),0)</f>
        <v>0</v>
      </c>
      <c r="P57" s="77">
        <f>IFERROR(VLOOKUP($B57,[2]NUM6!$H$3:$U$157,13,FALSE),0)</f>
        <v>0</v>
      </c>
      <c r="Q57" s="12">
        <f t="shared" si="0"/>
        <v>6</v>
      </c>
      <c r="R57" s="77">
        <f>VLOOKUP($B57,[2]DEN6!$H$3:$U$182,2,FALSE)</f>
        <v>0</v>
      </c>
      <c r="S57" s="77">
        <f>VLOOKUP($B57,[2]DEN6!$H$3:$U$182,3,FALSE)</f>
        <v>13</v>
      </c>
      <c r="T57" s="77">
        <f>VLOOKUP($B57,[2]DEN6!$H$3:$U$182,4,FALSE)</f>
        <v>38</v>
      </c>
      <c r="U57" s="77">
        <f>VLOOKUP($B57,[2]DEN6!$H$3:$U$182,5,FALSE)</f>
        <v>43</v>
      </c>
      <c r="V57" s="77">
        <f>VLOOKUP($B57,[2]DEN6!$H$3:$U$182,6,FALSE)</f>
        <v>27</v>
      </c>
      <c r="W57" s="77">
        <f>VLOOKUP($B57,[2]DEN6!$H$3:$U$182,7,FALSE)</f>
        <v>25</v>
      </c>
      <c r="X57" s="77">
        <f>VLOOKUP($B57,[2]DEN6!$H$3:$U$182,8,FALSE)</f>
        <v>16</v>
      </c>
      <c r="Y57" s="77">
        <f>VLOOKUP($B57,[2]DEN6!$H$3:$U$182,9,FALSE)</f>
        <v>6</v>
      </c>
      <c r="Z57" s="77">
        <f>VLOOKUP($B57,[2]DEN6!$H$3:$U$182,10,FALSE)</f>
        <v>22</v>
      </c>
      <c r="AA57" s="77">
        <f>VLOOKUP($B57,[2]DEN6!$H$3:$U$182,11,FALSE)</f>
        <v>19</v>
      </c>
      <c r="AB57" s="77">
        <f>VLOOKUP($B57,[2]DEN6!$H$3:$U$182,12,FALSE)</f>
        <v>28</v>
      </c>
      <c r="AC57" s="77">
        <f>VLOOKUP($B57,[2]DEN6!$H$3:$U$182,13,FALSE)</f>
        <v>16</v>
      </c>
      <c r="AD57" s="12">
        <f t="shared" si="1"/>
        <v>253</v>
      </c>
    </row>
    <row r="58" spans="1:30" ht="15" thickBot="1" x14ac:dyDescent="0.25">
      <c r="A58" s="138" t="s">
        <v>88</v>
      </c>
      <c r="B58" s="137" t="s">
        <v>83</v>
      </c>
      <c r="C58" s="53"/>
      <c r="D58" s="153"/>
      <c r="E58" s="77">
        <f>IFERROR(VLOOKUP($B58,[2]NUM6!$H$3:$U$157,2,FALSE),0)</f>
        <v>6</v>
      </c>
      <c r="F58" s="77">
        <f>IFERROR(VLOOKUP($B58,[2]NUM6!$H$3:$U$157,3,FALSE),0)</f>
        <v>0</v>
      </c>
      <c r="G58" s="77">
        <f>IFERROR(VLOOKUP($B58,[2]NUM6!$H$3:$U$157,4,FALSE),0)</f>
        <v>0</v>
      </c>
      <c r="H58" s="77">
        <f>IFERROR(VLOOKUP($B58,[2]NUM6!$H$3:$U$157,5,FALSE),0)</f>
        <v>4</v>
      </c>
      <c r="I58" s="77">
        <f>IFERROR(VLOOKUP($B58,[2]NUM6!$H$3:$U$157,6,FALSE),0)</f>
        <v>3</v>
      </c>
      <c r="J58" s="77">
        <f>IFERROR(VLOOKUP($B58,[2]NUM6!$H$3:$U$157,7,FALSE),0)</f>
        <v>8</v>
      </c>
      <c r="K58" s="77">
        <f>IFERROR(VLOOKUP($B58,[2]NUM6!$H$3:$U$157,8,FALSE),0)</f>
        <v>0</v>
      </c>
      <c r="L58" s="77">
        <f>IFERROR(VLOOKUP($B58,[2]NUM6!$H$3:$U$157,9,FALSE),0)</f>
        <v>3</v>
      </c>
      <c r="M58" s="77">
        <f>IFERROR(VLOOKUP($B58,[2]NUM6!$H$3:$U$157,10,FALSE),0)</f>
        <v>3</v>
      </c>
      <c r="N58" s="77">
        <f>IFERROR(VLOOKUP($B58,[2]NUM6!$H$3:$U$157,11,FALSE),0)</f>
        <v>0</v>
      </c>
      <c r="O58" s="77">
        <f>IFERROR(VLOOKUP($B58,[2]NUM6!$H$3:$U$157,12,FALSE),0)</f>
        <v>7</v>
      </c>
      <c r="P58" s="77">
        <f>IFERROR(VLOOKUP($B58,[2]NUM6!$H$3:$U$157,13,FALSE),0)</f>
        <v>3</v>
      </c>
      <c r="Q58" s="12">
        <f t="shared" si="0"/>
        <v>37</v>
      </c>
      <c r="R58" s="77">
        <f>VLOOKUP($B58,[2]DEN6!$H$3:$U$182,2,FALSE)</f>
        <v>72</v>
      </c>
      <c r="S58" s="77">
        <f>VLOOKUP($B58,[2]DEN6!$H$3:$U$182,3,FALSE)</f>
        <v>0</v>
      </c>
      <c r="T58" s="77">
        <f>VLOOKUP($B58,[2]DEN6!$H$3:$U$182,4,FALSE)</f>
        <v>139</v>
      </c>
      <c r="U58" s="77">
        <f>VLOOKUP($B58,[2]DEN6!$H$3:$U$182,5,FALSE)</f>
        <v>60</v>
      </c>
      <c r="V58" s="77">
        <f>VLOOKUP($B58,[2]DEN6!$H$3:$U$182,6,FALSE)</f>
        <v>68</v>
      </c>
      <c r="W58" s="77">
        <f>VLOOKUP($B58,[2]DEN6!$H$3:$U$182,7,FALSE)</f>
        <v>100</v>
      </c>
      <c r="X58" s="77">
        <f>VLOOKUP($B58,[2]DEN6!$H$3:$U$182,8,FALSE)</f>
        <v>84</v>
      </c>
      <c r="Y58" s="77">
        <f>VLOOKUP($B58,[2]DEN6!$H$3:$U$182,9,FALSE)</f>
        <v>51</v>
      </c>
      <c r="Z58" s="77">
        <f>VLOOKUP($B58,[2]DEN6!$H$3:$U$182,10,FALSE)</f>
        <v>65</v>
      </c>
      <c r="AA58" s="77">
        <f>VLOOKUP($B58,[2]DEN6!$H$3:$U$182,11,FALSE)</f>
        <v>115</v>
      </c>
      <c r="AB58" s="77">
        <f>VLOOKUP($B58,[2]DEN6!$H$3:$U$182,12,FALSE)</f>
        <v>81</v>
      </c>
      <c r="AC58" s="77">
        <f>VLOOKUP($B58,[2]DEN6!$H$3:$U$182,13,FALSE)</f>
        <v>50</v>
      </c>
      <c r="AD58" s="12">
        <f t="shared" si="1"/>
        <v>885</v>
      </c>
    </row>
    <row r="59" spans="1:30" ht="15" thickBot="1" x14ac:dyDescent="0.25">
      <c r="A59" s="138" t="s">
        <v>88</v>
      </c>
      <c r="B59" s="137" t="s">
        <v>84</v>
      </c>
      <c r="C59" s="53"/>
      <c r="D59" s="153"/>
      <c r="E59" s="77">
        <f>IFERROR(VLOOKUP($B59,[2]NUM6!$H$3:$U$157,2,FALSE),0)</f>
        <v>4</v>
      </c>
      <c r="F59" s="77">
        <f>IFERROR(VLOOKUP($B59,[2]NUM6!$H$3:$U$157,3,FALSE),0)</f>
        <v>1</v>
      </c>
      <c r="G59" s="77">
        <f>IFERROR(VLOOKUP($B59,[2]NUM6!$H$3:$U$157,4,FALSE),0)</f>
        <v>0</v>
      </c>
      <c r="H59" s="77">
        <f>IFERROR(VLOOKUP($B59,[2]NUM6!$H$3:$U$157,5,FALSE),0)</f>
        <v>6</v>
      </c>
      <c r="I59" s="77">
        <f>IFERROR(VLOOKUP($B59,[2]NUM6!$H$3:$U$157,6,FALSE),0)</f>
        <v>0</v>
      </c>
      <c r="J59" s="77">
        <f>IFERROR(VLOOKUP($B59,[2]NUM6!$H$3:$U$157,7,FALSE),0)</f>
        <v>3</v>
      </c>
      <c r="K59" s="77">
        <f>IFERROR(VLOOKUP($B59,[2]NUM6!$H$3:$U$157,8,FALSE),0)</f>
        <v>0</v>
      </c>
      <c r="L59" s="77">
        <f>IFERROR(VLOOKUP($B59,[2]NUM6!$H$3:$U$157,9,FALSE),0)</f>
        <v>1</v>
      </c>
      <c r="M59" s="77">
        <f>IFERROR(VLOOKUP($B59,[2]NUM6!$H$3:$U$157,10,FALSE),0)</f>
        <v>3</v>
      </c>
      <c r="N59" s="77">
        <f>IFERROR(VLOOKUP($B59,[2]NUM6!$H$3:$U$157,11,FALSE),0)</f>
        <v>4</v>
      </c>
      <c r="O59" s="77">
        <f>IFERROR(VLOOKUP($B59,[2]NUM6!$H$3:$U$157,12,FALSE),0)</f>
        <v>1</v>
      </c>
      <c r="P59" s="77">
        <f>IFERROR(VLOOKUP($B59,[2]NUM6!$H$3:$U$157,13,FALSE),0)</f>
        <v>3</v>
      </c>
      <c r="Q59" s="12">
        <f t="shared" si="0"/>
        <v>26</v>
      </c>
      <c r="R59" s="77">
        <f>VLOOKUP($B59,[2]DEN6!$H$3:$U$182,2,FALSE)</f>
        <v>30</v>
      </c>
      <c r="S59" s="77">
        <f>VLOOKUP($B59,[2]DEN6!$H$3:$U$182,3,FALSE)</f>
        <v>0</v>
      </c>
      <c r="T59" s="77">
        <f>VLOOKUP($B59,[2]DEN6!$H$3:$U$182,4,FALSE)</f>
        <v>28</v>
      </c>
      <c r="U59" s="77">
        <f>VLOOKUP($B59,[2]DEN6!$H$3:$U$182,5,FALSE)</f>
        <v>21</v>
      </c>
      <c r="V59" s="77">
        <f>VLOOKUP($B59,[2]DEN6!$H$3:$U$182,6,FALSE)</f>
        <v>0</v>
      </c>
      <c r="W59" s="77">
        <f>VLOOKUP($B59,[2]DEN6!$H$3:$U$182,7,FALSE)</f>
        <v>31</v>
      </c>
      <c r="X59" s="77">
        <f>VLOOKUP($B59,[2]DEN6!$H$3:$U$182,8,FALSE)</f>
        <v>36</v>
      </c>
      <c r="Y59" s="77">
        <f>VLOOKUP($B59,[2]DEN6!$H$3:$U$182,9,FALSE)</f>
        <v>18</v>
      </c>
      <c r="Z59" s="77">
        <f>VLOOKUP($B59,[2]DEN6!$H$3:$U$182,10,FALSE)</f>
        <v>25</v>
      </c>
      <c r="AA59" s="77">
        <f>VLOOKUP($B59,[2]DEN6!$H$3:$U$182,11,FALSE)</f>
        <v>30</v>
      </c>
      <c r="AB59" s="77">
        <f>VLOOKUP($B59,[2]DEN6!$H$3:$U$182,12,FALSE)</f>
        <v>18</v>
      </c>
      <c r="AC59" s="77">
        <f>VLOOKUP($B59,[2]DEN6!$H$3:$U$182,13,FALSE)</f>
        <v>35</v>
      </c>
      <c r="AD59" s="12">
        <f t="shared" si="1"/>
        <v>272</v>
      </c>
    </row>
    <row r="60" spans="1:30" ht="15" thickBot="1" x14ac:dyDescent="0.25">
      <c r="A60" s="138" t="s">
        <v>88</v>
      </c>
      <c r="B60" s="137" t="s">
        <v>85</v>
      </c>
      <c r="C60" s="53"/>
      <c r="D60" s="153"/>
      <c r="E60" s="77">
        <f>IFERROR(VLOOKUP($B60,[2]NUM6!$H$3:$U$157,2,FALSE),0)</f>
        <v>4</v>
      </c>
      <c r="F60" s="77">
        <f>IFERROR(VLOOKUP($B60,[2]NUM6!$H$3:$U$157,3,FALSE),0)</f>
        <v>15</v>
      </c>
      <c r="G60" s="77">
        <f>IFERROR(VLOOKUP($B60,[2]NUM6!$H$3:$U$157,4,FALSE),0)</f>
        <v>0</v>
      </c>
      <c r="H60" s="77">
        <f>IFERROR(VLOOKUP($B60,[2]NUM6!$H$3:$U$157,5,FALSE),0)</f>
        <v>13</v>
      </c>
      <c r="I60" s="77">
        <f>IFERROR(VLOOKUP($B60,[2]NUM6!$H$3:$U$157,6,FALSE),0)</f>
        <v>10</v>
      </c>
      <c r="J60" s="77">
        <f>IFERROR(VLOOKUP($B60,[2]NUM6!$H$3:$U$157,7,FALSE),0)</f>
        <v>8</v>
      </c>
      <c r="K60" s="77">
        <f>IFERROR(VLOOKUP($B60,[2]NUM6!$H$3:$U$157,8,FALSE),0)</f>
        <v>0</v>
      </c>
      <c r="L60" s="77">
        <f>IFERROR(VLOOKUP($B60,[2]NUM6!$H$3:$U$157,9,FALSE),0)</f>
        <v>13</v>
      </c>
      <c r="M60" s="77">
        <f>IFERROR(VLOOKUP($B60,[2]NUM6!$H$3:$U$157,10,FALSE),0)</f>
        <v>7</v>
      </c>
      <c r="N60" s="77">
        <f>IFERROR(VLOOKUP($B60,[2]NUM6!$H$3:$U$157,11,FALSE),0)</f>
        <v>15</v>
      </c>
      <c r="O60" s="77">
        <f>IFERROR(VLOOKUP($B60,[2]NUM6!$H$3:$U$157,12,FALSE),0)</f>
        <v>11</v>
      </c>
      <c r="P60" s="77">
        <f>IFERROR(VLOOKUP($B60,[2]NUM6!$H$3:$U$157,13,FALSE),0)</f>
        <v>14</v>
      </c>
      <c r="Q60" s="12">
        <f t="shared" si="0"/>
        <v>110</v>
      </c>
      <c r="R60" s="77">
        <f>VLOOKUP($B60,[2]DEN6!$H$3:$U$182,2,FALSE)</f>
        <v>110</v>
      </c>
      <c r="S60" s="77">
        <f>VLOOKUP($B60,[2]DEN6!$H$3:$U$182,3,FALSE)</f>
        <v>0</v>
      </c>
      <c r="T60" s="77">
        <f>VLOOKUP($B60,[2]DEN6!$H$3:$U$182,4,FALSE)</f>
        <v>169</v>
      </c>
      <c r="U60" s="77">
        <f>VLOOKUP($B60,[2]DEN6!$H$3:$U$182,5,FALSE)</f>
        <v>135</v>
      </c>
      <c r="V60" s="77">
        <f>VLOOKUP($B60,[2]DEN6!$H$3:$U$182,6,FALSE)</f>
        <v>103</v>
      </c>
      <c r="W60" s="77">
        <f>VLOOKUP($B60,[2]DEN6!$H$3:$U$182,7,FALSE)</f>
        <v>121</v>
      </c>
      <c r="X60" s="77">
        <f>VLOOKUP($B60,[2]DEN6!$H$3:$U$182,8,FALSE)</f>
        <v>124</v>
      </c>
      <c r="Y60" s="77">
        <f>VLOOKUP($B60,[2]DEN6!$H$3:$U$182,9,FALSE)</f>
        <v>134</v>
      </c>
      <c r="Z60" s="77">
        <f>VLOOKUP($B60,[2]DEN6!$H$3:$U$182,10,FALSE)</f>
        <v>109</v>
      </c>
      <c r="AA60" s="77">
        <f>VLOOKUP($B60,[2]DEN6!$H$3:$U$182,11,FALSE)</f>
        <v>135</v>
      </c>
      <c r="AB60" s="77">
        <f>VLOOKUP($B60,[2]DEN6!$H$3:$U$182,12,FALSE)</f>
        <v>118</v>
      </c>
      <c r="AC60" s="77">
        <f>VLOOKUP($B60,[2]DEN6!$H$3:$U$182,13,FALSE)</f>
        <v>110</v>
      </c>
      <c r="AD60" s="12">
        <f t="shared" si="1"/>
        <v>1368</v>
      </c>
    </row>
    <row r="61" spans="1:30" ht="15" thickBot="1" x14ac:dyDescent="0.25">
      <c r="A61" s="138" t="s">
        <v>88</v>
      </c>
      <c r="B61" s="137" t="s">
        <v>86</v>
      </c>
      <c r="C61" s="53"/>
      <c r="D61" s="153"/>
      <c r="E61" s="77">
        <f>IFERROR(VLOOKUP($B61,[2]NUM6!$H$3:$U$157,2,FALSE),0)</f>
        <v>1</v>
      </c>
      <c r="F61" s="77">
        <f>IFERROR(VLOOKUP($B61,[2]NUM6!$H$3:$U$157,3,FALSE),0)</f>
        <v>0</v>
      </c>
      <c r="G61" s="77">
        <f>IFERROR(VLOOKUP($B61,[2]NUM6!$H$3:$U$157,4,FALSE),0)</f>
        <v>0</v>
      </c>
      <c r="H61" s="77">
        <f>IFERROR(VLOOKUP($B61,[2]NUM6!$H$3:$U$157,5,FALSE),0)</f>
        <v>2</v>
      </c>
      <c r="I61" s="77">
        <f>IFERROR(VLOOKUP($B61,[2]NUM6!$H$3:$U$157,6,FALSE),0)</f>
        <v>1</v>
      </c>
      <c r="J61" s="77">
        <f>IFERROR(VLOOKUP($B61,[2]NUM6!$H$3:$U$157,7,FALSE),0)</f>
        <v>0</v>
      </c>
      <c r="K61" s="77">
        <f>IFERROR(VLOOKUP($B61,[2]NUM6!$H$3:$U$157,8,FALSE),0)</f>
        <v>0</v>
      </c>
      <c r="L61" s="77">
        <f>IFERROR(VLOOKUP($B61,[2]NUM6!$H$3:$U$157,9,FALSE),0)</f>
        <v>3</v>
      </c>
      <c r="M61" s="77">
        <f>IFERROR(VLOOKUP($B61,[2]NUM6!$H$3:$U$157,10,FALSE),0)</f>
        <v>5</v>
      </c>
      <c r="N61" s="77">
        <f>IFERROR(VLOOKUP($B61,[2]NUM6!$H$3:$U$157,11,FALSE),0)</f>
        <v>2</v>
      </c>
      <c r="O61" s="77">
        <f>IFERROR(VLOOKUP($B61,[2]NUM6!$H$3:$U$157,12,FALSE),0)</f>
        <v>4</v>
      </c>
      <c r="P61" s="77">
        <f>IFERROR(VLOOKUP($B61,[2]NUM6!$H$3:$U$157,13,FALSE),0)</f>
        <v>2</v>
      </c>
      <c r="Q61" s="12">
        <f t="shared" si="0"/>
        <v>20</v>
      </c>
      <c r="R61" s="77">
        <f>VLOOKUP($B61,[2]DEN6!$H$3:$U$182,2,FALSE)</f>
        <v>15</v>
      </c>
      <c r="S61" s="77">
        <f>VLOOKUP($B61,[2]DEN6!$H$3:$U$182,3,FALSE)</f>
        <v>44</v>
      </c>
      <c r="T61" s="77">
        <f>VLOOKUP($B61,[2]DEN6!$H$3:$U$182,4,FALSE)</f>
        <v>21</v>
      </c>
      <c r="U61" s="77">
        <f>VLOOKUP($B61,[2]DEN6!$H$3:$U$182,5,FALSE)</f>
        <v>32</v>
      </c>
      <c r="V61" s="77">
        <f>VLOOKUP($B61,[2]DEN6!$H$3:$U$182,6,FALSE)</f>
        <v>33</v>
      </c>
      <c r="W61" s="77">
        <f>VLOOKUP($B61,[2]DEN6!$H$3:$U$182,7,FALSE)</f>
        <v>26</v>
      </c>
      <c r="X61" s="77">
        <f>VLOOKUP($B61,[2]DEN6!$H$3:$U$182,8,FALSE)</f>
        <v>50</v>
      </c>
      <c r="Y61" s="77">
        <f>VLOOKUP($B61,[2]DEN6!$H$3:$U$182,9,FALSE)</f>
        <v>32</v>
      </c>
      <c r="Z61" s="77">
        <f>VLOOKUP($B61,[2]DEN6!$H$3:$U$182,10,FALSE)</f>
        <v>22</v>
      </c>
      <c r="AA61" s="77">
        <f>VLOOKUP($B61,[2]DEN6!$H$3:$U$182,11,FALSE)</f>
        <v>29</v>
      </c>
      <c r="AB61" s="77">
        <f>VLOOKUP($B61,[2]DEN6!$H$3:$U$182,12,FALSE)</f>
        <v>28</v>
      </c>
      <c r="AC61" s="77">
        <f>VLOOKUP($B61,[2]DEN6!$H$3:$U$182,13,FALSE)</f>
        <v>24</v>
      </c>
      <c r="AD61" s="12">
        <f t="shared" si="1"/>
        <v>356</v>
      </c>
    </row>
    <row r="62" spans="1:30" ht="15" thickBot="1" x14ac:dyDescent="0.25">
      <c r="A62" s="138" t="s">
        <v>88</v>
      </c>
      <c r="B62" s="137" t="s">
        <v>87</v>
      </c>
      <c r="C62" s="53"/>
      <c r="D62" s="153"/>
      <c r="E62" s="77">
        <f>IFERROR(VLOOKUP($B62,[2]NUM6!$H$3:$U$157,2,FALSE),0)</f>
        <v>1</v>
      </c>
      <c r="F62" s="77">
        <f>IFERROR(VLOOKUP($B62,[2]NUM6!$H$3:$U$157,3,FALSE),0)</f>
        <v>0</v>
      </c>
      <c r="G62" s="77">
        <f>IFERROR(VLOOKUP($B62,[2]NUM6!$H$3:$U$157,4,FALSE),0)</f>
        <v>0</v>
      </c>
      <c r="H62" s="77">
        <f>IFERROR(VLOOKUP($B62,[2]NUM6!$H$3:$U$157,5,FALSE),0)</f>
        <v>4</v>
      </c>
      <c r="I62" s="77">
        <f>IFERROR(VLOOKUP($B62,[2]NUM6!$H$3:$U$157,6,FALSE),0)</f>
        <v>2</v>
      </c>
      <c r="J62" s="77">
        <f>IFERROR(VLOOKUP($B62,[2]NUM6!$H$3:$U$157,7,FALSE),0)</f>
        <v>4</v>
      </c>
      <c r="K62" s="77">
        <f>IFERROR(VLOOKUP($B62,[2]NUM6!$H$3:$U$157,8,FALSE),0)</f>
        <v>0</v>
      </c>
      <c r="L62" s="77">
        <f>IFERROR(VLOOKUP($B62,[2]NUM6!$H$3:$U$157,9,FALSE),0)</f>
        <v>6</v>
      </c>
      <c r="M62" s="77">
        <f>IFERROR(VLOOKUP($B62,[2]NUM6!$H$3:$U$157,10,FALSE),0)</f>
        <v>2</v>
      </c>
      <c r="N62" s="77">
        <f>IFERROR(VLOOKUP($B62,[2]NUM6!$H$3:$U$157,11,FALSE),0)</f>
        <v>5</v>
      </c>
      <c r="O62" s="77">
        <f>IFERROR(VLOOKUP($B62,[2]NUM6!$H$3:$U$157,12,FALSE),0)</f>
        <v>4</v>
      </c>
      <c r="P62" s="77">
        <f>IFERROR(VLOOKUP($B62,[2]NUM6!$H$3:$U$157,13,FALSE),0)</f>
        <v>3</v>
      </c>
      <c r="Q62" s="12">
        <f t="shared" si="0"/>
        <v>31</v>
      </c>
      <c r="R62" s="77">
        <f>VLOOKUP($B62,[2]DEN6!$H$3:$U$182,2,FALSE)</f>
        <v>23</v>
      </c>
      <c r="S62" s="77">
        <f>VLOOKUP($B62,[2]DEN6!$H$3:$U$182,3,FALSE)</f>
        <v>39</v>
      </c>
      <c r="T62" s="77">
        <f>VLOOKUP($B62,[2]DEN6!$H$3:$U$182,4,FALSE)</f>
        <v>17</v>
      </c>
      <c r="U62" s="77">
        <f>VLOOKUP($B62,[2]DEN6!$H$3:$U$182,5,FALSE)</f>
        <v>27</v>
      </c>
      <c r="V62" s="77">
        <f>VLOOKUP($B62,[2]DEN6!$H$3:$U$182,6,FALSE)</f>
        <v>39</v>
      </c>
      <c r="W62" s="77">
        <f>VLOOKUP($B62,[2]DEN6!$H$3:$U$182,7,FALSE)</f>
        <v>41</v>
      </c>
      <c r="X62" s="77">
        <f>VLOOKUP($B62,[2]DEN6!$H$3:$U$182,8,FALSE)</f>
        <v>45</v>
      </c>
      <c r="Y62" s="77">
        <f>VLOOKUP($B62,[2]DEN6!$H$3:$U$182,9,FALSE)</f>
        <v>41</v>
      </c>
      <c r="Z62" s="77">
        <f>VLOOKUP($B62,[2]DEN6!$H$3:$U$182,10,FALSE)</f>
        <v>39</v>
      </c>
      <c r="AA62" s="77">
        <f>VLOOKUP($B62,[2]DEN6!$H$3:$U$182,11,FALSE)</f>
        <v>33</v>
      </c>
      <c r="AB62" s="77">
        <f>VLOOKUP($B62,[2]DEN6!$H$3:$U$182,12,FALSE)</f>
        <v>34</v>
      </c>
      <c r="AC62" s="77">
        <f>VLOOKUP($B62,[2]DEN6!$H$3:$U$182,13,FALSE)</f>
        <v>24</v>
      </c>
      <c r="AD62" s="12">
        <f t="shared" si="1"/>
        <v>402</v>
      </c>
    </row>
    <row r="63" spans="1:30" ht="15" thickBot="1" x14ac:dyDescent="0.25">
      <c r="A63" s="136" t="s">
        <v>88</v>
      </c>
      <c r="B63" s="137" t="s">
        <v>397</v>
      </c>
      <c r="C63" s="53"/>
      <c r="D63" s="153"/>
      <c r="E63" s="77">
        <f>IFERROR(VLOOKUP($B63,[2]NUM6!$H$3:$U$157,2,FALSE),0)</f>
        <v>0</v>
      </c>
      <c r="F63" s="77">
        <f>IFERROR(VLOOKUP($B63,[2]NUM6!$H$3:$U$157,3,FALSE),0)</f>
        <v>0</v>
      </c>
      <c r="G63" s="77">
        <f>IFERROR(VLOOKUP($B63,[2]NUM6!$H$3:$U$157,4,FALSE),0)</f>
        <v>0</v>
      </c>
      <c r="H63" s="77">
        <f>IFERROR(VLOOKUP($B63,[2]NUM6!$H$3:$U$157,5,FALSE),0)</f>
        <v>0</v>
      </c>
      <c r="I63" s="77">
        <f>IFERROR(VLOOKUP($B63,[2]NUM6!$H$3:$U$157,6,FALSE),0)</f>
        <v>0</v>
      </c>
      <c r="J63" s="77">
        <f>IFERROR(VLOOKUP($B63,[2]NUM6!$H$3:$U$157,7,FALSE),0)</f>
        <v>0</v>
      </c>
      <c r="K63" s="77">
        <f>IFERROR(VLOOKUP($B63,[2]NUM6!$H$3:$U$157,8,FALSE),0)</f>
        <v>0</v>
      </c>
      <c r="L63" s="77">
        <f>IFERROR(VLOOKUP($B63,[2]NUM6!$H$3:$U$157,9,FALSE),0)</f>
        <v>0</v>
      </c>
      <c r="M63" s="77">
        <f>IFERROR(VLOOKUP($B63,[2]NUM6!$H$3:$U$157,10,FALSE),0)</f>
        <v>0</v>
      </c>
      <c r="N63" s="77">
        <f>IFERROR(VLOOKUP($B63,[2]NUM6!$H$3:$U$157,11,FALSE),0)</f>
        <v>0</v>
      </c>
      <c r="O63" s="77">
        <f>IFERROR(VLOOKUP($B63,[2]NUM6!$H$3:$U$157,12,FALSE),0)</f>
        <v>0</v>
      </c>
      <c r="P63" s="77">
        <f>IFERROR(VLOOKUP($B63,[2]NUM6!$H$3:$U$157,13,FALSE),0)</f>
        <v>0</v>
      </c>
      <c r="Q63" s="12">
        <f t="shared" si="0"/>
        <v>0</v>
      </c>
      <c r="R63" s="77">
        <f>VLOOKUP($B63,[2]DEN6!$H$3:$U$182,2,FALSE)</f>
        <v>0</v>
      </c>
      <c r="S63" s="77">
        <f>VLOOKUP($B63,[2]DEN6!$H$3:$U$182,3,FALSE)</f>
        <v>0</v>
      </c>
      <c r="T63" s="77">
        <f>VLOOKUP($B63,[2]DEN6!$H$3:$U$182,4,FALSE)</f>
        <v>0</v>
      </c>
      <c r="U63" s="77">
        <f>VLOOKUP($B63,[2]DEN6!$H$3:$U$182,5,FALSE)</f>
        <v>0</v>
      </c>
      <c r="V63" s="77">
        <f>VLOOKUP($B63,[2]DEN6!$H$3:$U$182,6,FALSE)</f>
        <v>0</v>
      </c>
      <c r="W63" s="77">
        <f>VLOOKUP($B63,[2]DEN6!$H$3:$U$182,7,FALSE)</f>
        <v>0</v>
      </c>
      <c r="X63" s="77">
        <f>VLOOKUP($B63,[2]DEN6!$H$3:$U$182,8,FALSE)</f>
        <v>0</v>
      </c>
      <c r="Y63" s="77">
        <f>VLOOKUP($B63,[2]DEN6!$H$3:$U$182,9,FALSE)</f>
        <v>0</v>
      </c>
      <c r="Z63" s="77">
        <f>VLOOKUP($B63,[2]DEN6!$H$3:$U$182,10,FALSE)</f>
        <v>0</v>
      </c>
      <c r="AA63" s="77">
        <f>VLOOKUP($B63,[2]DEN6!$H$3:$U$182,11,FALSE)</f>
        <v>0</v>
      </c>
      <c r="AB63" s="77">
        <f>VLOOKUP($B63,[2]DEN6!$H$3:$U$182,12,FALSE)</f>
        <v>0</v>
      </c>
      <c r="AC63" s="77">
        <f>VLOOKUP($B63,[2]DEN6!$H$3:$U$182,13,FALSE)</f>
        <v>86</v>
      </c>
      <c r="AD63" s="12">
        <f t="shared" si="1"/>
        <v>86</v>
      </c>
    </row>
    <row r="64" spans="1:30" ht="15" thickBot="1" x14ac:dyDescent="0.25">
      <c r="A64" s="307" t="s">
        <v>177</v>
      </c>
      <c r="B64" s="308"/>
      <c r="C64" s="222">
        <f>+Metas!J9/D64</f>
        <v>1.5895361380798274</v>
      </c>
      <c r="D64" s="14">
        <f>+Q64/AD64</f>
        <v>6.291143535799118E-2</v>
      </c>
      <c r="E64" s="46">
        <f>SUM(E50:E63)</f>
        <v>34</v>
      </c>
      <c r="F64" s="46">
        <f t="shared" ref="F64:Q64" si="31">SUM(F50:F63)</f>
        <v>22</v>
      </c>
      <c r="G64" s="46">
        <f t="shared" si="31"/>
        <v>0</v>
      </c>
      <c r="H64" s="46">
        <f t="shared" si="31"/>
        <v>87</v>
      </c>
      <c r="I64" s="46">
        <f t="shared" si="31"/>
        <v>87</v>
      </c>
      <c r="J64" s="46">
        <f t="shared" si="31"/>
        <v>95</v>
      </c>
      <c r="K64" s="46">
        <f t="shared" si="31"/>
        <v>83</v>
      </c>
      <c r="L64" s="46">
        <f t="shared" si="31"/>
        <v>165</v>
      </c>
      <c r="M64" s="46">
        <f t="shared" si="31"/>
        <v>83</v>
      </c>
      <c r="N64" s="46">
        <f t="shared" si="31"/>
        <v>96</v>
      </c>
      <c r="O64" s="46">
        <f t="shared" si="31"/>
        <v>110</v>
      </c>
      <c r="P64" s="46">
        <f t="shared" si="31"/>
        <v>65</v>
      </c>
      <c r="Q64" s="46">
        <f t="shared" si="31"/>
        <v>927</v>
      </c>
      <c r="R64" s="46">
        <f>SUM(R50:R63)</f>
        <v>780</v>
      </c>
      <c r="S64" s="46">
        <f t="shared" ref="S64:AC64" si="32">SUM(S50:S63)</f>
        <v>638</v>
      </c>
      <c r="T64" s="46">
        <f t="shared" si="32"/>
        <v>1114</v>
      </c>
      <c r="U64" s="46">
        <f t="shared" si="32"/>
        <v>832</v>
      </c>
      <c r="V64" s="46">
        <f t="shared" si="32"/>
        <v>1000</v>
      </c>
      <c r="W64" s="46">
        <f t="shared" si="32"/>
        <v>1410</v>
      </c>
      <c r="X64" s="46">
        <f t="shared" si="32"/>
        <v>1670</v>
      </c>
      <c r="Y64" s="46">
        <f t="shared" si="32"/>
        <v>1443</v>
      </c>
      <c r="Z64" s="46">
        <f t="shared" si="32"/>
        <v>1080</v>
      </c>
      <c r="AA64" s="46">
        <f t="shared" si="32"/>
        <v>1313</v>
      </c>
      <c r="AB64" s="46">
        <f t="shared" si="32"/>
        <v>1215</v>
      </c>
      <c r="AC64" s="46">
        <f t="shared" si="32"/>
        <v>2240</v>
      </c>
      <c r="AD64" s="46">
        <f>SUM(AD50:AD63)</f>
        <v>14735</v>
      </c>
    </row>
    <row r="65" spans="1:30" ht="15" thickBot="1" x14ac:dyDescent="0.25">
      <c r="A65" s="138" t="s">
        <v>99</v>
      </c>
      <c r="B65" s="137" t="s">
        <v>89</v>
      </c>
      <c r="C65" s="53"/>
      <c r="D65" s="153"/>
      <c r="E65" s="77">
        <f>IFERROR(VLOOKUP($B65,[2]NUM6!$H$3:$U$157,2,FALSE),0)</f>
        <v>68</v>
      </c>
      <c r="F65" s="77">
        <f>IFERROR(VLOOKUP($B65,[2]NUM6!$H$3:$U$157,3,FALSE),0)</f>
        <v>60</v>
      </c>
      <c r="G65" s="77">
        <f>IFERROR(VLOOKUP($B65,[2]NUM6!$H$3:$U$157,4,FALSE),0)</f>
        <v>77</v>
      </c>
      <c r="H65" s="77">
        <f>IFERROR(VLOOKUP($B65,[2]NUM6!$H$3:$U$157,5,FALSE),0)</f>
        <v>69</v>
      </c>
      <c r="I65" s="77">
        <f>IFERROR(VLOOKUP($B65,[2]NUM6!$H$3:$U$157,6,FALSE),0)</f>
        <v>73</v>
      </c>
      <c r="J65" s="77">
        <f>IFERROR(VLOOKUP($B65,[2]NUM6!$H$3:$U$157,7,FALSE),0)</f>
        <v>93</v>
      </c>
      <c r="K65" s="77">
        <f>IFERROR(VLOOKUP($B65,[2]NUM6!$H$3:$U$157,8,FALSE),0)</f>
        <v>101</v>
      </c>
      <c r="L65" s="77">
        <f>IFERROR(VLOOKUP($B65,[2]NUM6!$H$3:$U$157,9,FALSE),0)</f>
        <v>168</v>
      </c>
      <c r="M65" s="77">
        <f>IFERROR(VLOOKUP($B65,[2]NUM6!$H$3:$U$157,10,FALSE),0)</f>
        <v>64</v>
      </c>
      <c r="N65" s="77">
        <f>IFERROR(VLOOKUP($B65,[2]NUM6!$H$3:$U$157,11,FALSE),0)</f>
        <v>142</v>
      </c>
      <c r="O65" s="77">
        <f>IFERROR(VLOOKUP($B65,[2]NUM6!$H$3:$U$157,12,FALSE),0)</f>
        <v>168</v>
      </c>
      <c r="P65" s="77">
        <f>IFERROR(VLOOKUP($B65,[2]NUM6!$H$3:$U$157,13,FALSE),0)</f>
        <v>125</v>
      </c>
      <c r="Q65" s="12">
        <f t="shared" ref="Q65:Q74" si="33">SUM(E65:P65)</f>
        <v>1208</v>
      </c>
      <c r="R65" s="77">
        <f>VLOOKUP($B65,[2]DEN6!$H$3:$U$182,2,FALSE)</f>
        <v>641</v>
      </c>
      <c r="S65" s="77">
        <f>VLOOKUP($B65,[2]DEN6!$H$3:$U$182,3,FALSE)</f>
        <v>584</v>
      </c>
      <c r="T65" s="77">
        <f>VLOOKUP($B65,[2]DEN6!$H$3:$U$182,4,FALSE)</f>
        <v>694</v>
      </c>
      <c r="U65" s="77">
        <f>VLOOKUP($B65,[2]DEN6!$H$3:$U$182,5,FALSE)</f>
        <v>595</v>
      </c>
      <c r="V65" s="77">
        <f>VLOOKUP($B65,[2]DEN6!$H$3:$U$182,6,FALSE)</f>
        <v>768</v>
      </c>
      <c r="W65" s="77">
        <f>VLOOKUP($B65,[2]DEN6!$H$3:$U$182,7,FALSE)</f>
        <v>823</v>
      </c>
      <c r="X65" s="77">
        <f>VLOOKUP($B65,[2]DEN6!$H$3:$U$182,8,FALSE)</f>
        <v>706</v>
      </c>
      <c r="Y65" s="77">
        <f>VLOOKUP($B65,[2]DEN6!$H$3:$U$182,9,FALSE)</f>
        <v>844</v>
      </c>
      <c r="Z65" s="77">
        <f>VLOOKUP($B65,[2]DEN6!$H$3:$U$182,10,FALSE)</f>
        <v>600</v>
      </c>
      <c r="AA65" s="77">
        <f>VLOOKUP($B65,[2]DEN6!$H$3:$U$182,11,FALSE)</f>
        <v>796</v>
      </c>
      <c r="AB65" s="77">
        <f>VLOOKUP($B65,[2]DEN6!$H$3:$U$182,12,FALSE)</f>
        <v>938</v>
      </c>
      <c r="AC65" s="77">
        <f>VLOOKUP($B65,[2]DEN6!$H$3:$U$182,13,FALSE)</f>
        <v>742</v>
      </c>
      <c r="AD65" s="12">
        <f t="shared" ref="AD65:AD74" si="34">SUM(R65:AC65)</f>
        <v>8731</v>
      </c>
    </row>
    <row r="66" spans="1:30" ht="15" thickBot="1" x14ac:dyDescent="0.25">
      <c r="A66" s="138" t="s">
        <v>99</v>
      </c>
      <c r="B66" s="137" t="s">
        <v>90</v>
      </c>
      <c r="C66" s="53"/>
      <c r="D66" s="153"/>
      <c r="E66" s="77">
        <f>IFERROR(VLOOKUP($B66,[2]NUM6!$H$3:$U$157,2,FALSE),0)</f>
        <v>0</v>
      </c>
      <c r="F66" s="77">
        <f>IFERROR(VLOOKUP($B66,[2]NUM6!$H$3:$U$157,3,FALSE),0)</f>
        <v>0</v>
      </c>
      <c r="G66" s="77">
        <f>IFERROR(VLOOKUP($B66,[2]NUM6!$H$3:$U$157,4,FALSE),0)</f>
        <v>0</v>
      </c>
      <c r="H66" s="77">
        <f>IFERROR(VLOOKUP($B66,[2]NUM6!$H$3:$U$157,5,FALSE),0)</f>
        <v>0</v>
      </c>
      <c r="I66" s="77">
        <f>IFERROR(VLOOKUP($B66,[2]NUM6!$H$3:$U$157,6,FALSE),0)</f>
        <v>0</v>
      </c>
      <c r="J66" s="77">
        <f>IFERROR(VLOOKUP($B66,[2]NUM6!$H$3:$U$157,7,FALSE),0)</f>
        <v>0</v>
      </c>
      <c r="K66" s="77">
        <f>IFERROR(VLOOKUP($B66,[2]NUM6!$H$3:$U$157,8,FALSE),0)</f>
        <v>0</v>
      </c>
      <c r="L66" s="77">
        <f>IFERROR(VLOOKUP($B66,[2]NUM6!$H$3:$U$157,9,FALSE),0)</f>
        <v>0</v>
      </c>
      <c r="M66" s="77">
        <f>IFERROR(VLOOKUP($B66,[2]NUM6!$H$3:$U$157,10,FALSE),0)</f>
        <v>0</v>
      </c>
      <c r="N66" s="77">
        <f>IFERROR(VLOOKUP($B66,[2]NUM6!$H$3:$U$157,11,FALSE),0)</f>
        <v>0</v>
      </c>
      <c r="O66" s="77">
        <f>IFERROR(VLOOKUP($B66,[2]NUM6!$H$3:$U$157,12,FALSE),0)</f>
        <v>0</v>
      </c>
      <c r="P66" s="77">
        <f>IFERROR(VLOOKUP($B66,[2]NUM6!$H$3:$U$157,13,FALSE),0)</f>
        <v>0</v>
      </c>
      <c r="Q66" s="12">
        <f t="shared" si="33"/>
        <v>0</v>
      </c>
      <c r="R66" s="77">
        <f>VLOOKUP($B66,[2]DEN6!$H$3:$U$182,2,FALSE)</f>
        <v>115</v>
      </c>
      <c r="S66" s="77">
        <f>VLOOKUP($B66,[2]DEN6!$H$3:$U$182,3,FALSE)</f>
        <v>54</v>
      </c>
      <c r="T66" s="77">
        <f>VLOOKUP($B66,[2]DEN6!$H$3:$U$182,4,FALSE)</f>
        <v>127</v>
      </c>
      <c r="U66" s="77">
        <f>VLOOKUP($B66,[2]DEN6!$H$3:$U$182,5,FALSE)</f>
        <v>60</v>
      </c>
      <c r="V66" s="77">
        <f>VLOOKUP($B66,[2]DEN6!$H$3:$U$182,6,FALSE)</f>
        <v>92</v>
      </c>
      <c r="W66" s="77">
        <f>VLOOKUP($B66,[2]DEN6!$H$3:$U$182,7,FALSE)</f>
        <v>84</v>
      </c>
      <c r="X66" s="77">
        <f>VLOOKUP($B66,[2]DEN6!$H$3:$U$182,8,FALSE)</f>
        <v>110</v>
      </c>
      <c r="Y66" s="77">
        <f>VLOOKUP($B66,[2]DEN6!$H$3:$U$182,9,FALSE)</f>
        <v>186</v>
      </c>
      <c r="Z66" s="77">
        <f>VLOOKUP($B66,[2]DEN6!$H$3:$U$182,10,FALSE)</f>
        <v>68</v>
      </c>
      <c r="AA66" s="77">
        <f>VLOOKUP($B66,[2]DEN6!$H$3:$U$182,11,FALSE)</f>
        <v>132</v>
      </c>
      <c r="AB66" s="77">
        <f>VLOOKUP($B66,[2]DEN6!$H$3:$U$182,12,FALSE)</f>
        <v>119</v>
      </c>
      <c r="AC66" s="77">
        <f>VLOOKUP($B66,[2]DEN6!$H$3:$U$182,13,FALSE)</f>
        <v>73</v>
      </c>
      <c r="AD66" s="12">
        <f t="shared" si="34"/>
        <v>1220</v>
      </c>
    </row>
    <row r="67" spans="1:30" ht="15" thickBot="1" x14ac:dyDescent="0.25">
      <c r="A67" s="138" t="s">
        <v>99</v>
      </c>
      <c r="B67" s="137" t="s">
        <v>91</v>
      </c>
      <c r="C67" s="53"/>
      <c r="D67" s="153"/>
      <c r="E67" s="77">
        <f>IFERROR(VLOOKUP($B67,[2]NUM6!$H$3:$U$157,2,FALSE),0)</f>
        <v>0</v>
      </c>
      <c r="F67" s="77">
        <f>IFERROR(VLOOKUP($B67,[2]NUM6!$H$3:$U$157,3,FALSE),0)</f>
        <v>0</v>
      </c>
      <c r="G67" s="77">
        <f>IFERROR(VLOOKUP($B67,[2]NUM6!$H$3:$U$157,4,FALSE),0)</f>
        <v>0</v>
      </c>
      <c r="H67" s="77">
        <f>IFERROR(VLOOKUP($B67,[2]NUM6!$H$3:$U$157,5,FALSE),0)</f>
        <v>0</v>
      </c>
      <c r="I67" s="77">
        <f>IFERROR(VLOOKUP($B67,[2]NUM6!$H$3:$U$157,6,FALSE),0)</f>
        <v>0</v>
      </c>
      <c r="J67" s="77">
        <f>IFERROR(VLOOKUP($B67,[2]NUM6!$H$3:$U$157,7,FALSE),0)</f>
        <v>0</v>
      </c>
      <c r="K67" s="77">
        <f>IFERROR(VLOOKUP($B67,[2]NUM6!$H$3:$U$157,8,FALSE),0)</f>
        <v>0</v>
      </c>
      <c r="L67" s="77">
        <f>IFERROR(VLOOKUP($B67,[2]NUM6!$H$3:$U$157,9,FALSE),0)</f>
        <v>0</v>
      </c>
      <c r="M67" s="77">
        <f>IFERROR(VLOOKUP($B67,[2]NUM6!$H$3:$U$157,10,FALSE),0)</f>
        <v>0</v>
      </c>
      <c r="N67" s="77">
        <f>IFERROR(VLOOKUP($B67,[2]NUM6!$H$3:$U$157,11,FALSE),0)</f>
        <v>0</v>
      </c>
      <c r="O67" s="77">
        <f>IFERROR(VLOOKUP($B67,[2]NUM6!$H$3:$U$157,12,FALSE),0)</f>
        <v>0</v>
      </c>
      <c r="P67" s="77">
        <f>IFERROR(VLOOKUP($B67,[2]NUM6!$H$3:$U$157,13,FALSE),0)</f>
        <v>0</v>
      </c>
      <c r="Q67" s="12">
        <f t="shared" si="33"/>
        <v>0</v>
      </c>
      <c r="R67" s="77">
        <f>VLOOKUP($B67,[2]DEN6!$H$3:$U$182,2,FALSE)</f>
        <v>32</v>
      </c>
      <c r="S67" s="77">
        <f>VLOOKUP($B67,[2]DEN6!$H$3:$U$182,3,FALSE)</f>
        <v>19</v>
      </c>
      <c r="T67" s="77">
        <f>VLOOKUP($B67,[2]DEN6!$H$3:$U$182,4,FALSE)</f>
        <v>15</v>
      </c>
      <c r="U67" s="77">
        <f>VLOOKUP($B67,[2]DEN6!$H$3:$U$182,5,FALSE)</f>
        <v>18</v>
      </c>
      <c r="V67" s="77">
        <f>VLOOKUP($B67,[2]DEN6!$H$3:$U$182,6,FALSE)</f>
        <v>31</v>
      </c>
      <c r="W67" s="77">
        <f>VLOOKUP($B67,[2]DEN6!$H$3:$U$182,7,FALSE)</f>
        <v>32</v>
      </c>
      <c r="X67" s="77">
        <f>VLOOKUP($B67,[2]DEN6!$H$3:$U$182,8,FALSE)</f>
        <v>31</v>
      </c>
      <c r="Y67" s="77">
        <f>VLOOKUP($B67,[2]DEN6!$H$3:$U$182,9,FALSE)</f>
        <v>30</v>
      </c>
      <c r="Z67" s="77">
        <f>VLOOKUP($B67,[2]DEN6!$H$3:$U$182,10,FALSE)</f>
        <v>35</v>
      </c>
      <c r="AA67" s="77">
        <f>VLOOKUP($B67,[2]DEN6!$H$3:$U$182,11,FALSE)</f>
        <v>32</v>
      </c>
      <c r="AB67" s="77">
        <f>VLOOKUP($B67,[2]DEN6!$H$3:$U$182,12,FALSE)</f>
        <v>33</v>
      </c>
      <c r="AC67" s="77">
        <f>VLOOKUP($B67,[2]DEN6!$H$3:$U$182,13,FALSE)</f>
        <v>34</v>
      </c>
      <c r="AD67" s="12">
        <f t="shared" si="34"/>
        <v>342</v>
      </c>
    </row>
    <row r="68" spans="1:30" ht="15" thickBot="1" x14ac:dyDescent="0.25">
      <c r="A68" s="138" t="s">
        <v>99</v>
      </c>
      <c r="B68" s="137" t="s">
        <v>92</v>
      </c>
      <c r="C68" s="53"/>
      <c r="D68" s="153"/>
      <c r="E68" s="77">
        <f>IFERROR(VLOOKUP($B68,[2]NUM6!$H$3:$U$157,2,FALSE),0)</f>
        <v>0</v>
      </c>
      <c r="F68" s="77">
        <f>IFERROR(VLOOKUP($B68,[2]NUM6!$H$3:$U$157,3,FALSE),0)</f>
        <v>0</v>
      </c>
      <c r="G68" s="77">
        <f>IFERROR(VLOOKUP($B68,[2]NUM6!$H$3:$U$157,4,FALSE),0)</f>
        <v>0</v>
      </c>
      <c r="H68" s="77">
        <f>IFERROR(VLOOKUP($B68,[2]NUM6!$H$3:$U$157,5,FALSE),0)</f>
        <v>0</v>
      </c>
      <c r="I68" s="77">
        <f>IFERROR(VLOOKUP($B68,[2]NUM6!$H$3:$U$157,6,FALSE),0)</f>
        <v>0</v>
      </c>
      <c r="J68" s="77">
        <f>IFERROR(VLOOKUP($B68,[2]NUM6!$H$3:$U$157,7,FALSE),0)</f>
        <v>0</v>
      </c>
      <c r="K68" s="77">
        <f>IFERROR(VLOOKUP($B68,[2]NUM6!$H$3:$U$157,8,FALSE),0)</f>
        <v>0</v>
      </c>
      <c r="L68" s="77">
        <f>IFERROR(VLOOKUP($B68,[2]NUM6!$H$3:$U$157,9,FALSE),0)</f>
        <v>0</v>
      </c>
      <c r="M68" s="77">
        <f>IFERROR(VLOOKUP($B68,[2]NUM6!$H$3:$U$157,10,FALSE),0)</f>
        <v>0</v>
      </c>
      <c r="N68" s="77">
        <f>IFERROR(VLOOKUP($B68,[2]NUM6!$H$3:$U$157,11,FALSE),0)</f>
        <v>0</v>
      </c>
      <c r="O68" s="77">
        <f>IFERROR(VLOOKUP($B68,[2]NUM6!$H$3:$U$157,12,FALSE),0)</f>
        <v>0</v>
      </c>
      <c r="P68" s="77">
        <f>IFERROR(VLOOKUP($B68,[2]NUM6!$H$3:$U$157,13,FALSE),0)</f>
        <v>0</v>
      </c>
      <c r="Q68" s="12">
        <f t="shared" si="33"/>
        <v>0</v>
      </c>
      <c r="R68" s="77">
        <f>VLOOKUP($B68,[2]DEN6!$H$3:$U$182,2,FALSE)</f>
        <v>34</v>
      </c>
      <c r="S68" s="77">
        <f>VLOOKUP($B68,[2]DEN6!$H$3:$U$182,3,FALSE)</f>
        <v>28</v>
      </c>
      <c r="T68" s="77">
        <f>VLOOKUP($B68,[2]DEN6!$H$3:$U$182,4,FALSE)</f>
        <v>30</v>
      </c>
      <c r="U68" s="77">
        <f>VLOOKUP($B68,[2]DEN6!$H$3:$U$182,5,FALSE)</f>
        <v>48</v>
      </c>
      <c r="V68" s="77">
        <f>VLOOKUP($B68,[2]DEN6!$H$3:$U$182,6,FALSE)</f>
        <v>78</v>
      </c>
      <c r="W68" s="77">
        <f>VLOOKUP($B68,[2]DEN6!$H$3:$U$182,7,FALSE)</f>
        <v>61</v>
      </c>
      <c r="X68" s="77">
        <f>VLOOKUP($B68,[2]DEN6!$H$3:$U$182,8,FALSE)</f>
        <v>32</v>
      </c>
      <c r="Y68" s="77">
        <f>VLOOKUP($B68,[2]DEN6!$H$3:$U$182,9,FALSE)</f>
        <v>64</v>
      </c>
      <c r="Z68" s="77">
        <f>VLOOKUP($B68,[2]DEN6!$H$3:$U$182,10,FALSE)</f>
        <v>34</v>
      </c>
      <c r="AA68" s="77">
        <f>VLOOKUP($B68,[2]DEN6!$H$3:$U$182,11,FALSE)</f>
        <v>64</v>
      </c>
      <c r="AB68" s="77">
        <f>VLOOKUP($B68,[2]DEN6!$H$3:$U$182,12,FALSE)</f>
        <v>63</v>
      </c>
      <c r="AC68" s="77">
        <f>VLOOKUP($B68,[2]DEN6!$H$3:$U$182,13,FALSE)</f>
        <v>15</v>
      </c>
      <c r="AD68" s="12">
        <f t="shared" si="34"/>
        <v>551</v>
      </c>
    </row>
    <row r="69" spans="1:30" ht="15" thickBot="1" x14ac:dyDescent="0.25">
      <c r="A69" s="138" t="s">
        <v>99</v>
      </c>
      <c r="B69" s="137" t="s">
        <v>93</v>
      </c>
      <c r="C69" s="53"/>
      <c r="D69" s="153"/>
      <c r="E69" s="77">
        <f>IFERROR(VLOOKUP($B69,[2]NUM6!$H$3:$U$157,2,FALSE),0)</f>
        <v>0</v>
      </c>
      <c r="F69" s="77">
        <f>IFERROR(VLOOKUP($B69,[2]NUM6!$H$3:$U$157,3,FALSE),0)</f>
        <v>0</v>
      </c>
      <c r="G69" s="77">
        <f>IFERROR(VLOOKUP($B69,[2]NUM6!$H$3:$U$157,4,FALSE),0)</f>
        <v>0</v>
      </c>
      <c r="H69" s="77">
        <f>IFERROR(VLOOKUP($B69,[2]NUM6!$H$3:$U$157,5,FALSE),0)</f>
        <v>0</v>
      </c>
      <c r="I69" s="77">
        <f>IFERROR(VLOOKUP($B69,[2]NUM6!$H$3:$U$157,6,FALSE),0)</f>
        <v>0</v>
      </c>
      <c r="J69" s="77">
        <f>IFERROR(VLOOKUP($B69,[2]NUM6!$H$3:$U$157,7,FALSE),0)</f>
        <v>0</v>
      </c>
      <c r="K69" s="77">
        <f>IFERROR(VLOOKUP($B69,[2]NUM6!$H$3:$U$157,8,FALSE),0)</f>
        <v>0</v>
      </c>
      <c r="L69" s="77">
        <f>IFERROR(VLOOKUP($B69,[2]NUM6!$H$3:$U$157,9,FALSE),0)</f>
        <v>0</v>
      </c>
      <c r="M69" s="77">
        <f>IFERROR(VLOOKUP($B69,[2]NUM6!$H$3:$U$157,10,FALSE),0)</f>
        <v>0</v>
      </c>
      <c r="N69" s="77">
        <f>IFERROR(VLOOKUP($B69,[2]NUM6!$H$3:$U$157,11,FALSE),0)</f>
        <v>0</v>
      </c>
      <c r="O69" s="77">
        <f>IFERROR(VLOOKUP($B69,[2]NUM6!$H$3:$U$157,12,FALSE),0)</f>
        <v>0</v>
      </c>
      <c r="P69" s="77">
        <f>IFERROR(VLOOKUP($B69,[2]NUM6!$H$3:$U$157,13,FALSE),0)</f>
        <v>0</v>
      </c>
      <c r="Q69" s="12">
        <f t="shared" si="33"/>
        <v>0</v>
      </c>
      <c r="R69" s="77">
        <f>VLOOKUP($B69,[2]DEN6!$H$3:$U$182,2,FALSE)</f>
        <v>0</v>
      </c>
      <c r="S69" s="77">
        <f>VLOOKUP($B69,[2]DEN6!$H$3:$U$182,3,FALSE)</f>
        <v>16</v>
      </c>
      <c r="T69" s="77">
        <f>VLOOKUP($B69,[2]DEN6!$H$3:$U$182,4,FALSE)</f>
        <v>0</v>
      </c>
      <c r="U69" s="77">
        <f>VLOOKUP($B69,[2]DEN6!$H$3:$U$182,5,FALSE)</f>
        <v>37</v>
      </c>
      <c r="V69" s="77">
        <f>VLOOKUP($B69,[2]DEN6!$H$3:$U$182,6,FALSE)</f>
        <v>43</v>
      </c>
      <c r="W69" s="77">
        <f>VLOOKUP($B69,[2]DEN6!$H$3:$U$182,7,FALSE)</f>
        <v>14</v>
      </c>
      <c r="X69" s="77">
        <f>VLOOKUP($B69,[2]DEN6!$H$3:$U$182,8,FALSE)</f>
        <v>15</v>
      </c>
      <c r="Y69" s="77">
        <f>VLOOKUP($B69,[2]DEN6!$H$3:$U$182,9,FALSE)</f>
        <v>27</v>
      </c>
      <c r="Z69" s="77">
        <f>VLOOKUP($B69,[2]DEN6!$H$3:$U$182,10,FALSE)</f>
        <v>14</v>
      </c>
      <c r="AA69" s="77">
        <f>VLOOKUP($B69,[2]DEN6!$H$3:$U$182,11,FALSE)</f>
        <v>26</v>
      </c>
      <c r="AB69" s="77">
        <f>VLOOKUP($B69,[2]DEN6!$H$3:$U$182,12,FALSE)</f>
        <v>15</v>
      </c>
      <c r="AC69" s="77">
        <f>VLOOKUP($B69,[2]DEN6!$H$3:$U$182,13,FALSE)</f>
        <v>27</v>
      </c>
      <c r="AD69" s="12">
        <f t="shared" si="34"/>
        <v>234</v>
      </c>
    </row>
    <row r="70" spans="1:30" ht="15" thickBot="1" x14ac:dyDescent="0.25">
      <c r="A70" s="138" t="s">
        <v>99</v>
      </c>
      <c r="B70" s="137" t="s">
        <v>94</v>
      </c>
      <c r="C70" s="53"/>
      <c r="D70" s="153"/>
      <c r="E70" s="77">
        <f>IFERROR(VLOOKUP($B70,[2]NUM6!$H$3:$U$157,2,FALSE),0)</f>
        <v>0</v>
      </c>
      <c r="F70" s="77">
        <f>IFERROR(VLOOKUP($B70,[2]NUM6!$H$3:$U$157,3,FALSE),0)</f>
        <v>0</v>
      </c>
      <c r="G70" s="77">
        <f>IFERROR(VLOOKUP($B70,[2]NUM6!$H$3:$U$157,4,FALSE),0)</f>
        <v>0</v>
      </c>
      <c r="H70" s="77">
        <f>IFERROR(VLOOKUP($B70,[2]NUM6!$H$3:$U$157,5,FALSE),0)</f>
        <v>0</v>
      </c>
      <c r="I70" s="77">
        <f>IFERROR(VLOOKUP($B70,[2]NUM6!$H$3:$U$157,6,FALSE),0)</f>
        <v>0</v>
      </c>
      <c r="J70" s="77">
        <f>IFERROR(VLOOKUP($B70,[2]NUM6!$H$3:$U$157,7,FALSE),0)</f>
        <v>0</v>
      </c>
      <c r="K70" s="77">
        <f>IFERROR(VLOOKUP($B70,[2]NUM6!$H$3:$U$157,8,FALSE),0)</f>
        <v>0</v>
      </c>
      <c r="L70" s="77">
        <f>IFERROR(VLOOKUP($B70,[2]NUM6!$H$3:$U$157,9,FALSE),0)</f>
        <v>0</v>
      </c>
      <c r="M70" s="77">
        <f>IFERROR(VLOOKUP($B70,[2]NUM6!$H$3:$U$157,10,FALSE),0)</f>
        <v>0</v>
      </c>
      <c r="N70" s="77">
        <f>IFERROR(VLOOKUP($B70,[2]NUM6!$H$3:$U$157,11,FALSE),0)</f>
        <v>0</v>
      </c>
      <c r="O70" s="77">
        <f>IFERROR(VLOOKUP($B70,[2]NUM6!$H$3:$U$157,12,FALSE),0)</f>
        <v>0</v>
      </c>
      <c r="P70" s="77">
        <f>IFERROR(VLOOKUP($B70,[2]NUM6!$H$3:$U$157,13,FALSE),0)</f>
        <v>0</v>
      </c>
      <c r="Q70" s="12">
        <f t="shared" si="33"/>
        <v>0</v>
      </c>
      <c r="R70" s="77">
        <f>VLOOKUP($B70,[2]DEN6!$H$3:$U$182,2,FALSE)</f>
        <v>61</v>
      </c>
      <c r="S70" s="77">
        <f>VLOOKUP($B70,[2]DEN6!$H$3:$U$182,3,FALSE)</f>
        <v>54</v>
      </c>
      <c r="T70" s="77">
        <f>VLOOKUP($B70,[2]DEN6!$H$3:$U$182,4,FALSE)</f>
        <v>52</v>
      </c>
      <c r="U70" s="77">
        <f>VLOOKUP($B70,[2]DEN6!$H$3:$U$182,5,FALSE)</f>
        <v>71</v>
      </c>
      <c r="V70" s="77">
        <f>VLOOKUP($B70,[2]DEN6!$H$3:$U$182,6,FALSE)</f>
        <v>36</v>
      </c>
      <c r="W70" s="77">
        <f>VLOOKUP($B70,[2]DEN6!$H$3:$U$182,7,FALSE)</f>
        <v>76</v>
      </c>
      <c r="X70" s="77">
        <f>VLOOKUP($B70,[2]DEN6!$H$3:$U$182,8,FALSE)</f>
        <v>55</v>
      </c>
      <c r="Y70" s="77">
        <f>VLOOKUP($B70,[2]DEN6!$H$3:$U$182,9,FALSE)</f>
        <v>65</v>
      </c>
      <c r="Z70" s="77">
        <f>VLOOKUP($B70,[2]DEN6!$H$3:$U$182,10,FALSE)</f>
        <v>32</v>
      </c>
      <c r="AA70" s="77">
        <f>VLOOKUP($B70,[2]DEN6!$H$3:$U$182,11,FALSE)</f>
        <v>58</v>
      </c>
      <c r="AB70" s="77">
        <f>VLOOKUP($B70,[2]DEN6!$H$3:$U$182,12,FALSE)</f>
        <v>56</v>
      </c>
      <c r="AC70" s="77">
        <f>VLOOKUP($B70,[2]DEN6!$H$3:$U$182,13,FALSE)</f>
        <v>50</v>
      </c>
      <c r="AD70" s="12">
        <f t="shared" si="34"/>
        <v>666</v>
      </c>
    </row>
    <row r="71" spans="1:30" ht="15" thickBot="1" x14ac:dyDescent="0.25">
      <c r="A71" s="138" t="s">
        <v>99</v>
      </c>
      <c r="B71" s="137" t="s">
        <v>95</v>
      </c>
      <c r="C71" s="53"/>
      <c r="D71" s="153"/>
      <c r="E71" s="77">
        <f>IFERROR(VLOOKUP($B71,[2]NUM6!$H$3:$U$157,2,FALSE),0)</f>
        <v>0</v>
      </c>
      <c r="F71" s="77">
        <f>IFERROR(VLOOKUP($B71,[2]NUM6!$H$3:$U$157,3,FALSE),0)</f>
        <v>0</v>
      </c>
      <c r="G71" s="77">
        <f>IFERROR(VLOOKUP($B71,[2]NUM6!$H$3:$U$157,4,FALSE),0)</f>
        <v>0</v>
      </c>
      <c r="H71" s="77">
        <f>IFERROR(VLOOKUP($B71,[2]NUM6!$H$3:$U$157,5,FALSE),0)</f>
        <v>0</v>
      </c>
      <c r="I71" s="77">
        <f>IFERROR(VLOOKUP($B71,[2]NUM6!$H$3:$U$157,6,FALSE),0)</f>
        <v>0</v>
      </c>
      <c r="J71" s="77">
        <f>IFERROR(VLOOKUP($B71,[2]NUM6!$H$3:$U$157,7,FALSE),0)</f>
        <v>0</v>
      </c>
      <c r="K71" s="77">
        <f>IFERROR(VLOOKUP($B71,[2]NUM6!$H$3:$U$157,8,FALSE),0)</f>
        <v>0</v>
      </c>
      <c r="L71" s="77">
        <f>IFERROR(VLOOKUP($B71,[2]NUM6!$H$3:$U$157,9,FALSE),0)</f>
        <v>0</v>
      </c>
      <c r="M71" s="77">
        <f>IFERROR(VLOOKUP($B71,[2]NUM6!$H$3:$U$157,10,FALSE),0)</f>
        <v>0</v>
      </c>
      <c r="N71" s="77">
        <f>IFERROR(VLOOKUP($B71,[2]NUM6!$H$3:$U$157,11,FALSE),0)</f>
        <v>0</v>
      </c>
      <c r="O71" s="77">
        <f>IFERROR(VLOOKUP($B71,[2]NUM6!$H$3:$U$157,12,FALSE),0)</f>
        <v>0</v>
      </c>
      <c r="P71" s="77">
        <f>IFERROR(VLOOKUP($B71,[2]NUM6!$H$3:$U$157,13,FALSE),0)</f>
        <v>0</v>
      </c>
      <c r="Q71" s="12">
        <f t="shared" si="33"/>
        <v>0</v>
      </c>
      <c r="R71" s="77">
        <f>VLOOKUP($B71,[2]DEN6!$H$3:$U$182,2,FALSE)</f>
        <v>0</v>
      </c>
      <c r="S71" s="77">
        <f>VLOOKUP($B71,[2]DEN6!$H$3:$U$182,3,FALSE)</f>
        <v>17</v>
      </c>
      <c r="T71" s="77">
        <f>VLOOKUP($B71,[2]DEN6!$H$3:$U$182,4,FALSE)</f>
        <v>0</v>
      </c>
      <c r="U71" s="77">
        <f>VLOOKUP($B71,[2]DEN6!$H$3:$U$182,5,FALSE)</f>
        <v>0</v>
      </c>
      <c r="V71" s="77">
        <f>VLOOKUP($B71,[2]DEN6!$H$3:$U$182,6,FALSE)</f>
        <v>0</v>
      </c>
      <c r="W71" s="77">
        <f>VLOOKUP($B71,[2]DEN6!$H$3:$U$182,7,FALSE)</f>
        <v>14</v>
      </c>
      <c r="X71" s="77">
        <f>VLOOKUP($B71,[2]DEN6!$H$3:$U$182,8,FALSE)</f>
        <v>14</v>
      </c>
      <c r="Y71" s="77">
        <f>VLOOKUP($B71,[2]DEN6!$H$3:$U$182,9,FALSE)</f>
        <v>0</v>
      </c>
      <c r="Z71" s="77">
        <f>VLOOKUP($B71,[2]DEN6!$H$3:$U$182,10,FALSE)</f>
        <v>11</v>
      </c>
      <c r="AA71" s="77">
        <f>VLOOKUP($B71,[2]DEN6!$H$3:$U$182,11,FALSE)</f>
        <v>14</v>
      </c>
      <c r="AB71" s="77">
        <f>VLOOKUP($B71,[2]DEN6!$H$3:$U$182,12,FALSE)</f>
        <v>14</v>
      </c>
      <c r="AC71" s="77">
        <f>VLOOKUP($B71,[2]DEN6!$H$3:$U$182,13,FALSE)</f>
        <v>9</v>
      </c>
      <c r="AD71" s="12">
        <f t="shared" si="34"/>
        <v>93</v>
      </c>
    </row>
    <row r="72" spans="1:30" ht="15" thickBot="1" x14ac:dyDescent="0.25">
      <c r="A72" s="138" t="s">
        <v>99</v>
      </c>
      <c r="B72" s="137" t="s">
        <v>96</v>
      </c>
      <c r="C72" s="53"/>
      <c r="D72" s="153"/>
      <c r="E72" s="77">
        <f>IFERROR(VLOOKUP($B72,[2]NUM6!$H$3:$U$157,2,FALSE),0)</f>
        <v>0</v>
      </c>
      <c r="F72" s="77">
        <f>IFERROR(VLOOKUP($B72,[2]NUM6!$H$3:$U$157,3,FALSE),0)</f>
        <v>0</v>
      </c>
      <c r="G72" s="77">
        <f>IFERROR(VLOOKUP($B72,[2]NUM6!$H$3:$U$157,4,FALSE),0)</f>
        <v>0</v>
      </c>
      <c r="H72" s="77">
        <f>IFERROR(VLOOKUP($B72,[2]NUM6!$H$3:$U$157,5,FALSE),0)</f>
        <v>0</v>
      </c>
      <c r="I72" s="77">
        <f>IFERROR(VLOOKUP($B72,[2]NUM6!$H$3:$U$157,6,FALSE),0)</f>
        <v>0</v>
      </c>
      <c r="J72" s="77">
        <f>IFERROR(VLOOKUP($B72,[2]NUM6!$H$3:$U$157,7,FALSE),0)</f>
        <v>0</v>
      </c>
      <c r="K72" s="77">
        <f>IFERROR(VLOOKUP($B72,[2]NUM6!$H$3:$U$157,8,FALSE),0)</f>
        <v>0</v>
      </c>
      <c r="L72" s="77">
        <f>IFERROR(VLOOKUP($B72,[2]NUM6!$H$3:$U$157,9,FALSE),0)</f>
        <v>0</v>
      </c>
      <c r="M72" s="77">
        <f>IFERROR(VLOOKUP($B72,[2]NUM6!$H$3:$U$157,10,FALSE),0)</f>
        <v>0</v>
      </c>
      <c r="N72" s="77">
        <f>IFERROR(VLOOKUP($B72,[2]NUM6!$H$3:$U$157,11,FALSE),0)</f>
        <v>0</v>
      </c>
      <c r="O72" s="77">
        <f>IFERROR(VLOOKUP($B72,[2]NUM6!$H$3:$U$157,12,FALSE),0)</f>
        <v>0</v>
      </c>
      <c r="P72" s="77">
        <f>IFERROR(VLOOKUP($B72,[2]NUM6!$H$3:$U$157,13,FALSE),0)</f>
        <v>0</v>
      </c>
      <c r="Q72" s="12">
        <f t="shared" si="33"/>
        <v>0</v>
      </c>
      <c r="R72" s="77">
        <f>VLOOKUP($B72,[2]DEN6!$H$3:$U$182,2,FALSE)</f>
        <v>14</v>
      </c>
      <c r="S72" s="77">
        <f>VLOOKUP($B72,[2]DEN6!$H$3:$U$182,3,FALSE)</f>
        <v>0</v>
      </c>
      <c r="T72" s="77">
        <f>VLOOKUP($B72,[2]DEN6!$H$3:$U$182,4,FALSE)</f>
        <v>13</v>
      </c>
      <c r="U72" s="77">
        <f>VLOOKUP($B72,[2]DEN6!$H$3:$U$182,5,FALSE)</f>
        <v>28</v>
      </c>
      <c r="V72" s="77">
        <f>VLOOKUP($B72,[2]DEN6!$H$3:$U$182,6,FALSE)</f>
        <v>0</v>
      </c>
      <c r="W72" s="77">
        <f>VLOOKUP($B72,[2]DEN6!$H$3:$U$182,7,FALSE)</f>
        <v>10</v>
      </c>
      <c r="X72" s="77">
        <f>VLOOKUP($B72,[2]DEN6!$H$3:$U$182,8,FALSE)</f>
        <v>16</v>
      </c>
      <c r="Y72" s="77">
        <f>VLOOKUP($B72,[2]DEN6!$H$3:$U$182,9,FALSE)</f>
        <v>16</v>
      </c>
      <c r="Z72" s="77">
        <f>VLOOKUP($B72,[2]DEN6!$H$3:$U$182,10,FALSE)</f>
        <v>18</v>
      </c>
      <c r="AA72" s="77">
        <f>VLOOKUP($B72,[2]DEN6!$H$3:$U$182,11,FALSE)</f>
        <v>18</v>
      </c>
      <c r="AB72" s="77">
        <f>VLOOKUP($B72,[2]DEN6!$H$3:$U$182,12,FALSE)</f>
        <v>16</v>
      </c>
      <c r="AC72" s="77">
        <f>VLOOKUP($B72,[2]DEN6!$H$3:$U$182,13,FALSE)</f>
        <v>13</v>
      </c>
      <c r="AD72" s="12">
        <f t="shared" si="34"/>
        <v>162</v>
      </c>
    </row>
    <row r="73" spans="1:30" ht="15" thickBot="1" x14ac:dyDescent="0.25">
      <c r="A73" s="138" t="s">
        <v>99</v>
      </c>
      <c r="B73" s="137" t="s">
        <v>97</v>
      </c>
      <c r="C73" s="53"/>
      <c r="D73" s="153"/>
      <c r="E73" s="77">
        <f>IFERROR(VLOOKUP($B73,[2]NUM6!$H$3:$U$157,2,FALSE),0)</f>
        <v>0</v>
      </c>
      <c r="F73" s="77">
        <f>IFERROR(VLOOKUP($B73,[2]NUM6!$H$3:$U$157,3,FALSE),0)</f>
        <v>0</v>
      </c>
      <c r="G73" s="77">
        <f>IFERROR(VLOOKUP($B73,[2]NUM6!$H$3:$U$157,4,FALSE),0)</f>
        <v>0</v>
      </c>
      <c r="H73" s="77">
        <f>IFERROR(VLOOKUP($B73,[2]NUM6!$H$3:$U$157,5,FALSE),0)</f>
        <v>0</v>
      </c>
      <c r="I73" s="77">
        <f>IFERROR(VLOOKUP($B73,[2]NUM6!$H$3:$U$157,6,FALSE),0)</f>
        <v>0</v>
      </c>
      <c r="J73" s="77">
        <f>IFERROR(VLOOKUP($B73,[2]NUM6!$H$3:$U$157,7,FALSE),0)</f>
        <v>0</v>
      </c>
      <c r="K73" s="77">
        <f>IFERROR(VLOOKUP($B73,[2]NUM6!$H$3:$U$157,8,FALSE),0)</f>
        <v>0</v>
      </c>
      <c r="L73" s="77">
        <f>IFERROR(VLOOKUP($B73,[2]NUM6!$H$3:$U$157,9,FALSE),0)</f>
        <v>0</v>
      </c>
      <c r="M73" s="77">
        <f>IFERROR(VLOOKUP($B73,[2]NUM6!$H$3:$U$157,10,FALSE),0)</f>
        <v>0</v>
      </c>
      <c r="N73" s="77">
        <f>IFERROR(VLOOKUP($B73,[2]NUM6!$H$3:$U$157,11,FALSE),0)</f>
        <v>0</v>
      </c>
      <c r="O73" s="77">
        <f>IFERROR(VLOOKUP($B73,[2]NUM6!$H$3:$U$157,12,FALSE),0)</f>
        <v>0</v>
      </c>
      <c r="P73" s="77">
        <f>IFERROR(VLOOKUP($B73,[2]NUM6!$H$3:$U$157,13,FALSE),0)</f>
        <v>0</v>
      </c>
      <c r="Q73" s="12">
        <f t="shared" si="33"/>
        <v>0</v>
      </c>
      <c r="R73" s="77">
        <f>VLOOKUP($B73,[2]DEN6!$H$3:$U$182,2,FALSE)</f>
        <v>18</v>
      </c>
      <c r="S73" s="77">
        <f>VLOOKUP($B73,[2]DEN6!$H$3:$U$182,3,FALSE)</f>
        <v>15</v>
      </c>
      <c r="T73" s="77">
        <f>VLOOKUP($B73,[2]DEN6!$H$3:$U$182,4,FALSE)</f>
        <v>0</v>
      </c>
      <c r="U73" s="77">
        <f>VLOOKUP($B73,[2]DEN6!$H$3:$U$182,5,FALSE)</f>
        <v>16</v>
      </c>
      <c r="V73" s="77">
        <f>VLOOKUP($B73,[2]DEN6!$H$3:$U$182,6,FALSE)</f>
        <v>0</v>
      </c>
      <c r="W73" s="77">
        <f>VLOOKUP($B73,[2]DEN6!$H$3:$U$182,7,FALSE)</f>
        <v>7</v>
      </c>
      <c r="X73" s="77">
        <f>VLOOKUP($B73,[2]DEN6!$H$3:$U$182,8,FALSE)</f>
        <v>9</v>
      </c>
      <c r="Y73" s="77">
        <f>VLOOKUP($B73,[2]DEN6!$H$3:$U$182,9,FALSE)</f>
        <v>12</v>
      </c>
      <c r="Z73" s="77">
        <f>VLOOKUP($B73,[2]DEN6!$H$3:$U$182,10,FALSE)</f>
        <v>11</v>
      </c>
      <c r="AA73" s="77">
        <f>VLOOKUP($B73,[2]DEN6!$H$3:$U$182,11,FALSE)</f>
        <v>0</v>
      </c>
      <c r="AB73" s="77">
        <f>VLOOKUP($B73,[2]DEN6!$H$3:$U$182,12,FALSE)</f>
        <v>7</v>
      </c>
      <c r="AC73" s="77">
        <f>VLOOKUP($B73,[2]DEN6!$H$3:$U$182,13,FALSE)</f>
        <v>9</v>
      </c>
      <c r="AD73" s="12">
        <f t="shared" si="34"/>
        <v>104</v>
      </c>
    </row>
    <row r="74" spans="1:30" ht="15" thickBot="1" x14ac:dyDescent="0.25">
      <c r="A74" s="138" t="s">
        <v>99</v>
      </c>
      <c r="B74" s="137" t="s">
        <v>98</v>
      </c>
      <c r="C74" s="53"/>
      <c r="D74" s="153"/>
      <c r="E74" s="77">
        <f>IFERROR(VLOOKUP($B74,[2]NUM6!$H$3:$U$157,2,FALSE),0)</f>
        <v>0</v>
      </c>
      <c r="F74" s="77">
        <f>IFERROR(VLOOKUP($B74,[2]NUM6!$H$3:$U$157,3,FALSE),0)</f>
        <v>0</v>
      </c>
      <c r="G74" s="77">
        <f>IFERROR(VLOOKUP($B74,[2]NUM6!$H$3:$U$157,4,FALSE),0)</f>
        <v>0</v>
      </c>
      <c r="H74" s="77">
        <f>IFERROR(VLOOKUP($B74,[2]NUM6!$H$3:$U$157,5,FALSE),0)</f>
        <v>0</v>
      </c>
      <c r="I74" s="77">
        <f>IFERROR(VLOOKUP($B74,[2]NUM6!$H$3:$U$157,6,FALSE),0)</f>
        <v>0</v>
      </c>
      <c r="J74" s="77">
        <f>IFERROR(VLOOKUP($B74,[2]NUM6!$H$3:$U$157,7,FALSE),0)</f>
        <v>0</v>
      </c>
      <c r="K74" s="77">
        <f>IFERROR(VLOOKUP($B74,[2]NUM6!$H$3:$U$157,8,FALSE),0)</f>
        <v>0</v>
      </c>
      <c r="L74" s="77">
        <f>IFERROR(VLOOKUP($B74,[2]NUM6!$H$3:$U$157,9,FALSE),0)</f>
        <v>0</v>
      </c>
      <c r="M74" s="77">
        <f>IFERROR(VLOOKUP($B74,[2]NUM6!$H$3:$U$157,10,FALSE),0)</f>
        <v>0</v>
      </c>
      <c r="N74" s="77">
        <f>IFERROR(VLOOKUP($B74,[2]NUM6!$H$3:$U$157,11,FALSE),0)</f>
        <v>0</v>
      </c>
      <c r="O74" s="77">
        <f>IFERROR(VLOOKUP($B74,[2]NUM6!$H$3:$U$157,12,FALSE),0)</f>
        <v>0</v>
      </c>
      <c r="P74" s="77">
        <f>IFERROR(VLOOKUP($B74,[2]NUM6!$H$3:$U$157,13,FALSE),0)</f>
        <v>0</v>
      </c>
      <c r="Q74" s="12">
        <f t="shared" si="33"/>
        <v>0</v>
      </c>
      <c r="R74" s="77">
        <f>VLOOKUP($B74,[2]DEN6!$H$3:$U$182,2,FALSE)</f>
        <v>0</v>
      </c>
      <c r="S74" s="77">
        <f>VLOOKUP($B74,[2]DEN6!$H$3:$U$182,3,FALSE)</f>
        <v>13</v>
      </c>
      <c r="T74" s="77">
        <f>VLOOKUP($B74,[2]DEN6!$H$3:$U$182,4,FALSE)</f>
        <v>12</v>
      </c>
      <c r="U74" s="77">
        <f>VLOOKUP($B74,[2]DEN6!$H$3:$U$182,5,FALSE)</f>
        <v>0</v>
      </c>
      <c r="V74" s="77">
        <f>VLOOKUP($B74,[2]DEN6!$H$3:$U$182,6,FALSE)</f>
        <v>0</v>
      </c>
      <c r="W74" s="77">
        <f>VLOOKUP($B74,[2]DEN6!$H$3:$U$182,7,FALSE)</f>
        <v>17</v>
      </c>
      <c r="X74" s="77">
        <f>VLOOKUP($B74,[2]DEN6!$H$3:$U$182,8,FALSE)</f>
        <v>12</v>
      </c>
      <c r="Y74" s="77">
        <f>VLOOKUP($B74,[2]DEN6!$H$3:$U$182,9,FALSE)</f>
        <v>13</v>
      </c>
      <c r="Z74" s="77">
        <f>VLOOKUP($B74,[2]DEN6!$H$3:$U$182,10,FALSE)</f>
        <v>10</v>
      </c>
      <c r="AA74" s="77">
        <f>VLOOKUP($B74,[2]DEN6!$H$3:$U$182,11,FALSE)</f>
        <v>10</v>
      </c>
      <c r="AB74" s="77">
        <f>VLOOKUP($B74,[2]DEN6!$H$3:$U$182,12,FALSE)</f>
        <v>11</v>
      </c>
      <c r="AC74" s="77">
        <f>VLOOKUP($B74,[2]DEN6!$H$3:$U$182,13,FALSE)</f>
        <v>12</v>
      </c>
      <c r="AD74" s="12">
        <f t="shared" si="34"/>
        <v>110</v>
      </c>
    </row>
    <row r="75" spans="1:30" ht="15" thickBot="1" x14ac:dyDescent="0.25">
      <c r="A75" s="307" t="s">
        <v>18</v>
      </c>
      <c r="B75" s="308"/>
      <c r="C75" s="222">
        <f>+Metas!J6/D75</f>
        <v>1.0108162908072469</v>
      </c>
      <c r="D75" s="14">
        <f>+Q75/AD75</f>
        <v>9.8910996479161545E-2</v>
      </c>
      <c r="E75" s="46">
        <f>SUM(E65:E74)</f>
        <v>68</v>
      </c>
      <c r="F75" s="46">
        <f t="shared" ref="F75:H75" si="35">SUM(F65:F74)</f>
        <v>60</v>
      </c>
      <c r="G75" s="46">
        <f t="shared" si="35"/>
        <v>77</v>
      </c>
      <c r="H75" s="46">
        <f t="shared" si="35"/>
        <v>69</v>
      </c>
      <c r="I75" s="46">
        <f t="shared" ref="I75:J75" si="36">SUM(I65:I74)</f>
        <v>73</v>
      </c>
      <c r="J75" s="46">
        <f t="shared" si="36"/>
        <v>93</v>
      </c>
      <c r="K75" s="46">
        <f t="shared" ref="K75:L75" si="37">SUM(K65:K74)</f>
        <v>101</v>
      </c>
      <c r="L75" s="46">
        <f t="shared" si="37"/>
        <v>168</v>
      </c>
      <c r="M75" s="46">
        <f t="shared" ref="M75:N75" si="38">SUM(M65:M74)</f>
        <v>64</v>
      </c>
      <c r="N75" s="46">
        <f t="shared" si="38"/>
        <v>142</v>
      </c>
      <c r="O75" s="46">
        <f t="shared" ref="O75:P75" si="39">SUM(O65:O74)</f>
        <v>168</v>
      </c>
      <c r="P75" s="46">
        <f t="shared" si="39"/>
        <v>125</v>
      </c>
      <c r="Q75" s="9">
        <f>SUM(Q65:Q74)</f>
        <v>1208</v>
      </c>
      <c r="R75" s="46">
        <f t="shared" ref="R75:U75" si="40">SUM(R65:R74)</f>
        <v>915</v>
      </c>
      <c r="S75" s="46">
        <f t="shared" si="40"/>
        <v>800</v>
      </c>
      <c r="T75" s="46">
        <f t="shared" si="40"/>
        <v>943</v>
      </c>
      <c r="U75" s="46">
        <f t="shared" si="40"/>
        <v>873</v>
      </c>
      <c r="V75" s="46">
        <f t="shared" ref="V75:W75" si="41">SUM(V65:V74)</f>
        <v>1048</v>
      </c>
      <c r="W75" s="46">
        <f t="shared" si="41"/>
        <v>1138</v>
      </c>
      <c r="X75" s="46">
        <f t="shared" ref="X75:Y75" si="42">SUM(X65:X74)</f>
        <v>1000</v>
      </c>
      <c r="Y75" s="46">
        <f t="shared" si="42"/>
        <v>1257</v>
      </c>
      <c r="Z75" s="46">
        <f t="shared" ref="Z75:AA75" si="43">SUM(Z65:Z74)</f>
        <v>833</v>
      </c>
      <c r="AA75" s="46">
        <f t="shared" si="43"/>
        <v>1150</v>
      </c>
      <c r="AB75" s="46">
        <f t="shared" ref="AB75:AC75" si="44">SUM(AB65:AB74)</f>
        <v>1272</v>
      </c>
      <c r="AC75" s="46">
        <f t="shared" si="44"/>
        <v>984</v>
      </c>
      <c r="AD75" s="9">
        <f>SUM(AD65:AD74)</f>
        <v>12213</v>
      </c>
    </row>
    <row r="76" spans="1:30" ht="15" thickBot="1" x14ac:dyDescent="0.25">
      <c r="A76" s="75" t="s">
        <v>105</v>
      </c>
      <c r="B76" s="137" t="s">
        <v>100</v>
      </c>
      <c r="C76" s="53"/>
      <c r="D76" s="153"/>
      <c r="E76" s="77">
        <f>IFERROR(VLOOKUP($B76,[2]NUM6!$H$3:$U$157,2,FALSE),0)</f>
        <v>1</v>
      </c>
      <c r="F76" s="77">
        <f>IFERROR(VLOOKUP($B76,[2]NUM6!$H$3:$U$157,3,FALSE),0)</f>
        <v>4</v>
      </c>
      <c r="G76" s="77">
        <f>IFERROR(VLOOKUP($B76,[2]NUM6!$H$3:$U$157,4,FALSE),0)</f>
        <v>10</v>
      </c>
      <c r="H76" s="77">
        <f>IFERROR(VLOOKUP($B76,[2]NUM6!$H$3:$U$157,5,FALSE),0)</f>
        <v>3</v>
      </c>
      <c r="I76" s="77">
        <f>IFERROR(VLOOKUP($B76,[2]NUM6!$H$3:$U$157,6,FALSE),0)</f>
        <v>4</v>
      </c>
      <c r="J76" s="77">
        <f>IFERROR(VLOOKUP($B76,[2]NUM6!$H$3:$U$157,7,FALSE),0)</f>
        <v>5</v>
      </c>
      <c r="K76" s="77">
        <f>IFERROR(VLOOKUP($B76,[2]NUM6!$H$3:$U$157,8,FALSE),0)</f>
        <v>3</v>
      </c>
      <c r="L76" s="77">
        <f>IFERROR(VLOOKUP($B76,[2]NUM6!$H$3:$U$157,9,FALSE),0)</f>
        <v>7</v>
      </c>
      <c r="M76" s="77">
        <f>IFERROR(VLOOKUP($B76,[2]NUM6!$H$3:$U$157,10,FALSE),0)</f>
        <v>5</v>
      </c>
      <c r="N76" s="77">
        <f>IFERROR(VLOOKUP($B76,[2]NUM6!$H$3:$U$157,11,FALSE),0)</f>
        <v>1</v>
      </c>
      <c r="O76" s="77">
        <f>IFERROR(VLOOKUP($B76,[2]NUM6!$H$3:$U$157,12,FALSE),0)</f>
        <v>0</v>
      </c>
      <c r="P76" s="77">
        <f>IFERROR(VLOOKUP($B76,[2]NUM6!$H$3:$U$157,13,FALSE),0)</f>
        <v>7</v>
      </c>
      <c r="Q76" s="12">
        <f>SUM(E76:P76)</f>
        <v>50</v>
      </c>
      <c r="R76" s="77">
        <f>VLOOKUP($B76,[2]DEN6!$H$3:$U$182,2,FALSE)</f>
        <v>57</v>
      </c>
      <c r="S76" s="77">
        <f>VLOOKUP($B76,[2]DEN6!$H$3:$U$182,3,FALSE)</f>
        <v>114</v>
      </c>
      <c r="T76" s="77">
        <f>VLOOKUP($B76,[2]DEN6!$H$3:$U$182,4,FALSE)</f>
        <v>105</v>
      </c>
      <c r="U76" s="77">
        <f>VLOOKUP($B76,[2]DEN6!$H$3:$U$182,5,FALSE)</f>
        <v>74</v>
      </c>
      <c r="V76" s="77">
        <f>VLOOKUP($B76,[2]DEN6!$H$3:$U$182,6,FALSE)</f>
        <v>112</v>
      </c>
      <c r="W76" s="77">
        <f>VLOOKUP($B76,[2]DEN6!$H$3:$U$182,7,FALSE)</f>
        <v>157</v>
      </c>
      <c r="X76" s="77">
        <f>VLOOKUP($B76,[2]DEN6!$H$3:$U$182,8,FALSE)</f>
        <v>103</v>
      </c>
      <c r="Y76" s="77">
        <f>VLOOKUP($B76,[2]DEN6!$H$3:$U$182,9,FALSE)</f>
        <v>194</v>
      </c>
      <c r="Z76" s="77">
        <f>VLOOKUP($B76,[2]DEN6!$H$3:$U$182,10,FALSE)</f>
        <v>85</v>
      </c>
      <c r="AA76" s="77">
        <f>VLOOKUP($B76,[2]DEN6!$H$3:$U$182,11,FALSE)</f>
        <v>84</v>
      </c>
      <c r="AB76" s="77">
        <f>VLOOKUP($B76,[2]DEN6!$H$3:$U$182,12,FALSE)</f>
        <v>230</v>
      </c>
      <c r="AC76" s="77">
        <f>VLOOKUP($B76,[2]DEN6!$H$3:$U$182,13,FALSE)</f>
        <v>295</v>
      </c>
      <c r="AD76" s="12">
        <f>SUM(R76:AC76)</f>
        <v>1610</v>
      </c>
    </row>
    <row r="77" spans="1:30" ht="15" thickBot="1" x14ac:dyDescent="0.25">
      <c r="A77" s="75" t="s">
        <v>105</v>
      </c>
      <c r="B77" s="137" t="s">
        <v>101</v>
      </c>
      <c r="C77" s="53"/>
      <c r="D77" s="153"/>
      <c r="E77" s="77">
        <f>IFERROR(VLOOKUP($B77,[2]NUM6!$H$3:$U$157,2,FALSE),0)</f>
        <v>0</v>
      </c>
      <c r="F77" s="77">
        <f>IFERROR(VLOOKUP($B77,[2]NUM6!$H$3:$U$157,3,FALSE),0)</f>
        <v>2</v>
      </c>
      <c r="G77" s="77">
        <f>IFERROR(VLOOKUP($B77,[2]NUM6!$H$3:$U$157,4,FALSE),0)</f>
        <v>2</v>
      </c>
      <c r="H77" s="77">
        <f>IFERROR(VLOOKUP($B77,[2]NUM6!$H$3:$U$157,5,FALSE),0)</f>
        <v>4</v>
      </c>
      <c r="I77" s="77">
        <f>IFERROR(VLOOKUP($B77,[2]NUM6!$H$3:$U$157,6,FALSE),0)</f>
        <v>5</v>
      </c>
      <c r="J77" s="77">
        <f>IFERROR(VLOOKUP($B77,[2]NUM6!$H$3:$U$157,7,FALSE),0)</f>
        <v>7</v>
      </c>
      <c r="K77" s="77">
        <f>IFERROR(VLOOKUP($B77,[2]NUM6!$H$3:$U$157,8,FALSE),0)</f>
        <v>2</v>
      </c>
      <c r="L77" s="77">
        <f>IFERROR(VLOOKUP($B77,[2]NUM6!$H$3:$U$157,9,FALSE),0)</f>
        <v>2</v>
      </c>
      <c r="M77" s="77">
        <f>IFERROR(VLOOKUP($B77,[2]NUM6!$H$3:$U$157,10,FALSE),0)</f>
        <v>2</v>
      </c>
      <c r="N77" s="77">
        <f>IFERROR(VLOOKUP($B77,[2]NUM6!$H$3:$U$157,11,FALSE),0)</f>
        <v>4</v>
      </c>
      <c r="O77" s="77">
        <f>IFERROR(VLOOKUP($B77,[2]NUM6!$H$3:$U$157,12,FALSE),0)</f>
        <v>1</v>
      </c>
      <c r="P77" s="77">
        <f>IFERROR(VLOOKUP($B77,[2]NUM6!$H$3:$U$157,13,FALSE),0)</f>
        <v>3</v>
      </c>
      <c r="Q77" s="12">
        <f>SUM(E77:P77)</f>
        <v>34</v>
      </c>
      <c r="R77" s="77">
        <f>VLOOKUP($B77,[2]DEN6!$H$3:$U$182,2,FALSE)</f>
        <v>0</v>
      </c>
      <c r="S77" s="77">
        <f>VLOOKUP($B77,[2]DEN6!$H$3:$U$182,3,FALSE)</f>
        <v>14</v>
      </c>
      <c r="T77" s="77">
        <f>VLOOKUP($B77,[2]DEN6!$H$3:$U$182,4,FALSE)</f>
        <v>56</v>
      </c>
      <c r="U77" s="77">
        <f>VLOOKUP($B77,[2]DEN6!$H$3:$U$182,5,FALSE)</f>
        <v>31</v>
      </c>
      <c r="V77" s="77">
        <f>VLOOKUP($B77,[2]DEN6!$H$3:$U$182,6,FALSE)</f>
        <v>47</v>
      </c>
      <c r="W77" s="77">
        <f>VLOOKUP($B77,[2]DEN6!$H$3:$U$182,7,FALSE)</f>
        <v>60</v>
      </c>
      <c r="X77" s="77">
        <f>VLOOKUP($B77,[2]DEN6!$H$3:$U$182,8,FALSE)</f>
        <v>41</v>
      </c>
      <c r="Y77" s="77">
        <f>VLOOKUP($B77,[2]DEN6!$H$3:$U$182,9,FALSE)</f>
        <v>56</v>
      </c>
      <c r="Z77" s="77">
        <f>VLOOKUP($B77,[2]DEN6!$H$3:$U$182,10,FALSE)</f>
        <v>37</v>
      </c>
      <c r="AA77" s="77">
        <f>VLOOKUP($B77,[2]DEN6!$H$3:$U$182,11,FALSE)</f>
        <v>44</v>
      </c>
      <c r="AB77" s="77">
        <f>VLOOKUP($B77,[2]DEN6!$H$3:$U$182,12,FALSE)</f>
        <v>33</v>
      </c>
      <c r="AC77" s="77">
        <f>VLOOKUP($B77,[2]DEN6!$H$3:$U$182,13,FALSE)</f>
        <v>27</v>
      </c>
      <c r="AD77" s="12">
        <f>SUM(R77:AC77)</f>
        <v>446</v>
      </c>
    </row>
    <row r="78" spans="1:30" ht="15" thickBot="1" x14ac:dyDescent="0.25">
      <c r="A78" s="75" t="s">
        <v>105</v>
      </c>
      <c r="B78" s="137" t="s">
        <v>102</v>
      </c>
      <c r="C78" s="53"/>
      <c r="D78" s="153"/>
      <c r="E78" s="77">
        <f>IFERROR(VLOOKUP($B78,[2]NUM6!$H$3:$U$157,2,FALSE),0)</f>
        <v>9</v>
      </c>
      <c r="F78" s="77">
        <f>IFERROR(VLOOKUP($B78,[2]NUM6!$H$3:$U$157,3,FALSE),0)</f>
        <v>8</v>
      </c>
      <c r="G78" s="77">
        <f>IFERROR(VLOOKUP($B78,[2]NUM6!$H$3:$U$157,4,FALSE),0)</f>
        <v>8</v>
      </c>
      <c r="H78" s="77">
        <f>IFERROR(VLOOKUP($B78,[2]NUM6!$H$3:$U$157,5,FALSE),0)</f>
        <v>4</v>
      </c>
      <c r="I78" s="77">
        <f>IFERROR(VLOOKUP($B78,[2]NUM6!$H$3:$U$157,6,FALSE),0)</f>
        <v>4</v>
      </c>
      <c r="J78" s="77">
        <f>IFERROR(VLOOKUP($B78,[2]NUM6!$H$3:$U$157,7,FALSE),0)</f>
        <v>3</v>
      </c>
      <c r="K78" s="77">
        <f>IFERROR(VLOOKUP($B78,[2]NUM6!$H$3:$U$157,8,FALSE),0)</f>
        <v>6</v>
      </c>
      <c r="L78" s="77">
        <f>IFERROR(VLOOKUP($B78,[2]NUM6!$H$3:$U$157,9,FALSE),0)</f>
        <v>10</v>
      </c>
      <c r="M78" s="77">
        <f>IFERROR(VLOOKUP($B78,[2]NUM6!$H$3:$U$157,10,FALSE),0)</f>
        <v>8</v>
      </c>
      <c r="N78" s="77">
        <f>IFERROR(VLOOKUP($B78,[2]NUM6!$H$3:$U$157,11,FALSE),0)</f>
        <v>9</v>
      </c>
      <c r="O78" s="77">
        <f>IFERROR(VLOOKUP($B78,[2]NUM6!$H$3:$U$157,12,FALSE),0)</f>
        <v>2</v>
      </c>
      <c r="P78" s="77">
        <f>IFERROR(VLOOKUP($B78,[2]NUM6!$H$3:$U$157,13,FALSE),0)</f>
        <v>16</v>
      </c>
      <c r="Q78" s="12">
        <f>SUM(E78:P78)</f>
        <v>87</v>
      </c>
      <c r="R78" s="77">
        <f>VLOOKUP($B78,[2]DEN6!$H$3:$U$182,2,FALSE)</f>
        <v>51</v>
      </c>
      <c r="S78" s="77">
        <f>VLOOKUP($B78,[2]DEN6!$H$3:$U$182,3,FALSE)</f>
        <v>71</v>
      </c>
      <c r="T78" s="77">
        <f>VLOOKUP($B78,[2]DEN6!$H$3:$U$182,4,FALSE)</f>
        <v>122</v>
      </c>
      <c r="U78" s="77">
        <f>VLOOKUP($B78,[2]DEN6!$H$3:$U$182,5,FALSE)</f>
        <v>51</v>
      </c>
      <c r="V78" s="77">
        <f>VLOOKUP($B78,[2]DEN6!$H$3:$U$182,6,FALSE)</f>
        <v>117</v>
      </c>
      <c r="W78" s="77">
        <f>VLOOKUP($B78,[2]DEN6!$H$3:$U$182,7,FALSE)</f>
        <v>129</v>
      </c>
      <c r="X78" s="77">
        <f>VLOOKUP($B78,[2]DEN6!$H$3:$U$182,8,FALSE)</f>
        <v>96</v>
      </c>
      <c r="Y78" s="77">
        <f>VLOOKUP($B78,[2]DEN6!$H$3:$U$182,9,FALSE)</f>
        <v>116</v>
      </c>
      <c r="Z78" s="77">
        <f>VLOOKUP($B78,[2]DEN6!$H$3:$U$182,10,FALSE)</f>
        <v>57</v>
      </c>
      <c r="AA78" s="77">
        <f>VLOOKUP($B78,[2]DEN6!$H$3:$U$182,11,FALSE)</f>
        <v>39</v>
      </c>
      <c r="AB78" s="77">
        <f>VLOOKUP($B78,[2]DEN6!$H$3:$U$182,12,FALSE)</f>
        <v>164</v>
      </c>
      <c r="AC78" s="77">
        <f>VLOOKUP($B78,[2]DEN6!$H$3:$U$182,13,FALSE)</f>
        <v>126</v>
      </c>
      <c r="AD78" s="12">
        <f>SUM(R78:AC78)</f>
        <v>1139</v>
      </c>
    </row>
    <row r="79" spans="1:30" ht="15" thickBot="1" x14ac:dyDescent="0.25">
      <c r="A79" s="75" t="s">
        <v>105</v>
      </c>
      <c r="B79" s="137" t="s">
        <v>103</v>
      </c>
      <c r="C79" s="53"/>
      <c r="D79" s="153"/>
      <c r="E79" s="77">
        <f>IFERROR(VLOOKUP($B79,[2]NUM6!$H$3:$U$157,2,FALSE),0)</f>
        <v>0</v>
      </c>
      <c r="F79" s="77">
        <f>IFERROR(VLOOKUP($B79,[2]NUM6!$H$3:$U$157,3,FALSE),0)</f>
        <v>0</v>
      </c>
      <c r="G79" s="77">
        <f>IFERROR(VLOOKUP($B79,[2]NUM6!$H$3:$U$157,4,FALSE),0)</f>
        <v>1</v>
      </c>
      <c r="H79" s="77">
        <f>IFERROR(VLOOKUP($B79,[2]NUM6!$H$3:$U$157,5,FALSE),0)</f>
        <v>0</v>
      </c>
      <c r="I79" s="77">
        <f>IFERROR(VLOOKUP($B79,[2]NUM6!$H$3:$U$157,6,FALSE),0)</f>
        <v>1</v>
      </c>
      <c r="J79" s="77">
        <f>IFERROR(VLOOKUP($B79,[2]NUM6!$H$3:$U$157,7,FALSE),0)</f>
        <v>0</v>
      </c>
      <c r="K79" s="77">
        <f>IFERROR(VLOOKUP($B79,[2]NUM6!$H$3:$U$157,8,FALSE),0)</f>
        <v>1</v>
      </c>
      <c r="L79" s="77">
        <f>IFERROR(VLOOKUP($B79,[2]NUM6!$H$3:$U$157,9,FALSE),0)</f>
        <v>0</v>
      </c>
      <c r="M79" s="77">
        <f>IFERROR(VLOOKUP($B79,[2]NUM6!$H$3:$U$157,10,FALSE),0)</f>
        <v>0</v>
      </c>
      <c r="N79" s="77">
        <f>IFERROR(VLOOKUP($B79,[2]NUM6!$H$3:$U$157,11,FALSE),0)</f>
        <v>0</v>
      </c>
      <c r="O79" s="77">
        <f>IFERROR(VLOOKUP($B79,[2]NUM6!$H$3:$U$157,12,FALSE),0)</f>
        <v>0</v>
      </c>
      <c r="P79" s="77">
        <f>IFERROR(VLOOKUP($B79,[2]NUM6!$H$3:$U$157,13,FALSE),0)</f>
        <v>2</v>
      </c>
      <c r="Q79" s="12">
        <f>SUM(E79:P79)</f>
        <v>5</v>
      </c>
      <c r="R79" s="77">
        <f>VLOOKUP($B79,[2]DEN6!$H$3:$U$182,2,FALSE)</f>
        <v>9</v>
      </c>
      <c r="S79" s="77">
        <f>VLOOKUP($B79,[2]DEN6!$H$3:$U$182,3,FALSE)</f>
        <v>12</v>
      </c>
      <c r="T79" s="77">
        <f>VLOOKUP($B79,[2]DEN6!$H$3:$U$182,4,FALSE)</f>
        <v>9</v>
      </c>
      <c r="U79" s="77">
        <f>VLOOKUP($B79,[2]DEN6!$H$3:$U$182,5,FALSE)</f>
        <v>9</v>
      </c>
      <c r="V79" s="77">
        <f>VLOOKUP($B79,[2]DEN6!$H$3:$U$182,6,FALSE)</f>
        <v>28</v>
      </c>
      <c r="W79" s="77">
        <f>VLOOKUP($B79,[2]DEN6!$H$3:$U$182,7,FALSE)</f>
        <v>29</v>
      </c>
      <c r="X79" s="77">
        <f>VLOOKUP($B79,[2]DEN6!$H$3:$U$182,8,FALSE)</f>
        <v>22</v>
      </c>
      <c r="Y79" s="77">
        <f>VLOOKUP($B79,[2]DEN6!$H$3:$U$182,9,FALSE)</f>
        <v>31</v>
      </c>
      <c r="Z79" s="77">
        <f>VLOOKUP($B79,[2]DEN6!$H$3:$U$182,10,FALSE)</f>
        <v>9</v>
      </c>
      <c r="AA79" s="77">
        <f>VLOOKUP($B79,[2]DEN6!$H$3:$U$182,11,FALSE)</f>
        <v>12</v>
      </c>
      <c r="AB79" s="77">
        <f>VLOOKUP($B79,[2]DEN6!$H$3:$U$182,12,FALSE)</f>
        <v>32</v>
      </c>
      <c r="AC79" s="77">
        <f>VLOOKUP($B79,[2]DEN6!$H$3:$U$182,13,FALSE)</f>
        <v>21</v>
      </c>
      <c r="AD79" s="12">
        <f>SUM(R79:AC79)</f>
        <v>223</v>
      </c>
    </row>
    <row r="80" spans="1:30" ht="15" thickBot="1" x14ac:dyDescent="0.25">
      <c r="A80" s="75" t="s">
        <v>105</v>
      </c>
      <c r="B80" s="137" t="s">
        <v>104</v>
      </c>
      <c r="C80" s="53"/>
      <c r="D80" s="153"/>
      <c r="E80" s="77">
        <f>IFERROR(VLOOKUP($B80,[2]NUM6!$H$3:$U$157,2,FALSE),0)</f>
        <v>1</v>
      </c>
      <c r="F80" s="77">
        <f>IFERROR(VLOOKUP($B80,[2]NUM6!$H$3:$U$157,3,FALSE),0)</f>
        <v>1</v>
      </c>
      <c r="G80" s="77">
        <f>IFERROR(VLOOKUP($B80,[2]NUM6!$H$3:$U$157,4,FALSE),0)</f>
        <v>5</v>
      </c>
      <c r="H80" s="77">
        <f>IFERROR(VLOOKUP($B80,[2]NUM6!$H$3:$U$157,5,FALSE),0)</f>
        <v>1</v>
      </c>
      <c r="I80" s="77">
        <f>IFERROR(VLOOKUP($B80,[2]NUM6!$H$3:$U$157,6,FALSE),0)</f>
        <v>2</v>
      </c>
      <c r="J80" s="77">
        <f>IFERROR(VLOOKUP($B80,[2]NUM6!$H$3:$U$157,7,FALSE),0)</f>
        <v>1</v>
      </c>
      <c r="K80" s="77">
        <f>IFERROR(VLOOKUP($B80,[2]NUM6!$H$3:$U$157,8,FALSE),0)</f>
        <v>5</v>
      </c>
      <c r="L80" s="77">
        <f>IFERROR(VLOOKUP($B80,[2]NUM6!$H$3:$U$157,9,FALSE),0)</f>
        <v>3</v>
      </c>
      <c r="M80" s="77">
        <f>IFERROR(VLOOKUP($B80,[2]NUM6!$H$3:$U$157,10,FALSE),0)</f>
        <v>6</v>
      </c>
      <c r="N80" s="77">
        <f>IFERROR(VLOOKUP($B80,[2]NUM6!$H$3:$U$157,11,FALSE),0)</f>
        <v>0</v>
      </c>
      <c r="O80" s="77">
        <f>IFERROR(VLOOKUP($B80,[2]NUM6!$H$3:$U$157,12,FALSE),0)</f>
        <v>1</v>
      </c>
      <c r="P80" s="77">
        <f>IFERROR(VLOOKUP($B80,[2]NUM6!$H$3:$U$157,13,FALSE),0)</f>
        <v>1</v>
      </c>
      <c r="Q80" s="12">
        <f>SUM(E80:P80)</f>
        <v>27</v>
      </c>
      <c r="R80" s="77">
        <f>VLOOKUP($B80,[2]DEN6!$H$3:$U$182,2,FALSE)</f>
        <v>0</v>
      </c>
      <c r="S80" s="77">
        <f>VLOOKUP($B80,[2]DEN6!$H$3:$U$182,3,FALSE)</f>
        <v>43</v>
      </c>
      <c r="T80" s="77">
        <f>VLOOKUP($B80,[2]DEN6!$H$3:$U$182,4,FALSE)</f>
        <v>69</v>
      </c>
      <c r="U80" s="77">
        <f>VLOOKUP($B80,[2]DEN6!$H$3:$U$182,5,FALSE)</f>
        <v>26</v>
      </c>
      <c r="V80" s="77">
        <f>VLOOKUP($B80,[2]DEN6!$H$3:$U$182,6,FALSE)</f>
        <v>26</v>
      </c>
      <c r="W80" s="77">
        <f>VLOOKUP($B80,[2]DEN6!$H$3:$U$182,7,FALSE)</f>
        <v>38</v>
      </c>
      <c r="X80" s="77">
        <f>VLOOKUP($B80,[2]DEN6!$H$3:$U$182,8,FALSE)</f>
        <v>44</v>
      </c>
      <c r="Y80" s="77">
        <f>VLOOKUP($B80,[2]DEN6!$H$3:$U$182,9,FALSE)</f>
        <v>48</v>
      </c>
      <c r="Z80" s="77">
        <f>VLOOKUP($B80,[2]DEN6!$H$3:$U$182,10,FALSE)</f>
        <v>39</v>
      </c>
      <c r="AA80" s="77">
        <f>VLOOKUP($B80,[2]DEN6!$H$3:$U$182,11,FALSE)</f>
        <v>23</v>
      </c>
      <c r="AB80" s="77">
        <f>VLOOKUP($B80,[2]DEN6!$H$3:$U$182,12,FALSE)</f>
        <v>59</v>
      </c>
      <c r="AC80" s="77">
        <f>VLOOKUP($B80,[2]DEN6!$H$3:$U$182,13,FALSE)</f>
        <v>77</v>
      </c>
      <c r="AD80" s="12">
        <f>SUM(R80:AC80)</f>
        <v>492</v>
      </c>
    </row>
    <row r="81" spans="1:30" ht="15" thickBot="1" x14ac:dyDescent="0.25">
      <c r="A81" s="307" t="s">
        <v>178</v>
      </c>
      <c r="B81" s="308"/>
      <c r="C81" s="222">
        <f>+Metas!J11/D81</f>
        <v>1.9254924139191312</v>
      </c>
      <c r="D81" s="14">
        <f>+Q81/AD81</f>
        <v>5.1918158567774937E-2</v>
      </c>
      <c r="E81" s="46">
        <f t="shared" ref="E81:AD81" si="45">SUM(E76:E80)</f>
        <v>11</v>
      </c>
      <c r="F81" s="46">
        <f t="shared" si="45"/>
        <v>15</v>
      </c>
      <c r="G81" s="46">
        <f t="shared" si="45"/>
        <v>26</v>
      </c>
      <c r="H81" s="46">
        <f t="shared" si="45"/>
        <v>12</v>
      </c>
      <c r="I81" s="46">
        <f t="shared" ref="I81:J81" si="46">SUM(I76:I80)</f>
        <v>16</v>
      </c>
      <c r="J81" s="46">
        <f t="shared" si="46"/>
        <v>16</v>
      </c>
      <c r="K81" s="46">
        <f t="shared" ref="K81:L81" si="47">SUM(K76:K80)</f>
        <v>17</v>
      </c>
      <c r="L81" s="46">
        <f t="shared" si="47"/>
        <v>22</v>
      </c>
      <c r="M81" s="46">
        <f t="shared" ref="M81:N81" si="48">SUM(M76:M80)</f>
        <v>21</v>
      </c>
      <c r="N81" s="46">
        <f t="shared" si="48"/>
        <v>14</v>
      </c>
      <c r="O81" s="46">
        <f t="shared" ref="O81:P81" si="49">SUM(O76:O80)</f>
        <v>4</v>
      </c>
      <c r="P81" s="46">
        <f t="shared" si="49"/>
        <v>29</v>
      </c>
      <c r="Q81" s="9">
        <f t="shared" si="45"/>
        <v>203</v>
      </c>
      <c r="R81" s="46">
        <f t="shared" si="45"/>
        <v>117</v>
      </c>
      <c r="S81" s="46">
        <f t="shared" si="45"/>
        <v>254</v>
      </c>
      <c r="T81" s="46">
        <f t="shared" si="45"/>
        <v>361</v>
      </c>
      <c r="U81" s="46">
        <f t="shared" si="45"/>
        <v>191</v>
      </c>
      <c r="V81" s="46">
        <f t="shared" ref="V81:W81" si="50">SUM(V76:V80)</f>
        <v>330</v>
      </c>
      <c r="W81" s="46">
        <f t="shared" si="50"/>
        <v>413</v>
      </c>
      <c r="X81" s="46">
        <f t="shared" ref="X81:Y81" si="51">SUM(X76:X80)</f>
        <v>306</v>
      </c>
      <c r="Y81" s="46">
        <f t="shared" si="51"/>
        <v>445</v>
      </c>
      <c r="Z81" s="46">
        <f t="shared" ref="Z81:AA81" si="52">SUM(Z76:Z80)</f>
        <v>227</v>
      </c>
      <c r="AA81" s="46">
        <f t="shared" si="52"/>
        <v>202</v>
      </c>
      <c r="AB81" s="46">
        <f t="shared" ref="AB81:AC81" si="53">SUM(AB76:AB80)</f>
        <v>518</v>
      </c>
      <c r="AC81" s="46">
        <f t="shared" si="53"/>
        <v>546</v>
      </c>
      <c r="AD81" s="9">
        <f t="shared" si="45"/>
        <v>3910</v>
      </c>
    </row>
    <row r="82" spans="1:30" ht="15" thickBot="1" x14ac:dyDescent="0.25">
      <c r="A82" s="75" t="s">
        <v>116</v>
      </c>
      <c r="B82" s="137" t="s">
        <v>106</v>
      </c>
      <c r="C82" s="53"/>
      <c r="D82" s="153"/>
      <c r="E82" s="77">
        <f>IFERROR(VLOOKUP($B82,[2]NUM6!$H$3:$U$157,2,FALSE),0)</f>
        <v>0</v>
      </c>
      <c r="F82" s="77">
        <f>IFERROR(VLOOKUP($B82,[2]NUM6!$H$3:$U$157,3,FALSE),0)</f>
        <v>0</v>
      </c>
      <c r="G82" s="77">
        <f>IFERROR(VLOOKUP($B82,[2]NUM6!$H$3:$U$157,4,FALSE),0)</f>
        <v>13</v>
      </c>
      <c r="H82" s="77">
        <f>IFERROR(VLOOKUP($B82,[2]NUM6!$H$3:$U$157,5,FALSE),0)</f>
        <v>3</v>
      </c>
      <c r="I82" s="77">
        <f>IFERROR(VLOOKUP($B82,[2]NUM6!$H$3:$U$157,6,FALSE),0)</f>
        <v>2</v>
      </c>
      <c r="J82" s="77">
        <f>IFERROR(VLOOKUP($B82,[2]NUM6!$H$3:$U$157,7,FALSE),0)</f>
        <v>20</v>
      </c>
      <c r="K82" s="77">
        <f>IFERROR(VLOOKUP($B82,[2]NUM6!$H$3:$U$157,8,FALSE),0)</f>
        <v>3</v>
      </c>
      <c r="L82" s="77">
        <f>IFERROR(VLOOKUP($B82,[2]NUM6!$H$3:$U$157,9,FALSE),0)</f>
        <v>2</v>
      </c>
      <c r="M82" s="77">
        <f>IFERROR(VLOOKUP($B82,[2]NUM6!$H$3:$U$157,10,FALSE),0)</f>
        <v>1</v>
      </c>
      <c r="N82" s="77">
        <f>IFERROR(VLOOKUP($B82,[2]NUM6!$H$3:$U$157,11,FALSE),0)</f>
        <v>4</v>
      </c>
      <c r="O82" s="77">
        <f>IFERROR(VLOOKUP($B82,[2]NUM6!$H$3:$U$157,12,FALSE),0)</f>
        <v>3</v>
      </c>
      <c r="P82" s="77">
        <f>IFERROR(VLOOKUP($B82,[2]NUM6!$H$3:$U$157,13,FALSE),0)</f>
        <v>0</v>
      </c>
      <c r="Q82" s="12">
        <f t="shared" ref="Q82:Q91" si="54">SUM(E82:P82)</f>
        <v>51</v>
      </c>
      <c r="R82" s="77">
        <f>VLOOKUP($B82,[2]DEN6!$H$3:$U$182,2,FALSE)</f>
        <v>221</v>
      </c>
      <c r="S82" s="77">
        <f>VLOOKUP($B82,[2]DEN6!$H$3:$U$182,3,FALSE)</f>
        <v>362</v>
      </c>
      <c r="T82" s="77">
        <f>VLOOKUP($B82,[2]DEN6!$H$3:$U$182,4,FALSE)</f>
        <v>427</v>
      </c>
      <c r="U82" s="77">
        <f>VLOOKUP($B82,[2]DEN6!$H$3:$U$182,5,FALSE)</f>
        <v>289</v>
      </c>
      <c r="V82" s="77">
        <f>VLOOKUP($B82,[2]DEN6!$H$3:$U$182,6,FALSE)</f>
        <v>294</v>
      </c>
      <c r="W82" s="77">
        <f>VLOOKUP($B82,[2]DEN6!$H$3:$U$182,7,FALSE)</f>
        <v>498</v>
      </c>
      <c r="X82" s="77">
        <f>VLOOKUP($B82,[2]DEN6!$H$3:$U$182,8,FALSE)</f>
        <v>529</v>
      </c>
      <c r="Y82" s="77">
        <f>VLOOKUP($B82,[2]DEN6!$H$3:$U$182,9,FALSE)</f>
        <v>405</v>
      </c>
      <c r="Z82" s="77">
        <f>VLOOKUP($B82,[2]DEN6!$H$3:$U$182,10,FALSE)</f>
        <v>652</v>
      </c>
      <c r="AA82" s="77">
        <f>VLOOKUP($B82,[2]DEN6!$H$3:$U$182,11,FALSE)</f>
        <v>524</v>
      </c>
      <c r="AB82" s="77">
        <f>VLOOKUP($B82,[2]DEN6!$H$3:$U$182,12,FALSE)</f>
        <v>501</v>
      </c>
      <c r="AC82" s="77">
        <f>VLOOKUP($B82,[2]DEN6!$H$3:$U$182,13,FALSE)</f>
        <v>579</v>
      </c>
      <c r="AD82" s="12">
        <f t="shared" ref="AD82:AD91" si="55">SUM(R82:AC82)</f>
        <v>5281</v>
      </c>
    </row>
    <row r="83" spans="1:30" ht="15" thickBot="1" x14ac:dyDescent="0.25">
      <c r="A83" s="75" t="s">
        <v>116</v>
      </c>
      <c r="B83" s="137" t="s">
        <v>107</v>
      </c>
      <c r="C83" s="53"/>
      <c r="D83" s="153"/>
      <c r="E83" s="77">
        <f>IFERROR(VLOOKUP($B83,[2]NUM6!$H$3:$U$157,2,FALSE),0)</f>
        <v>0</v>
      </c>
      <c r="F83" s="77">
        <f>IFERROR(VLOOKUP($B83,[2]NUM6!$H$3:$U$157,3,FALSE),0)</f>
        <v>0</v>
      </c>
      <c r="G83" s="77">
        <f>IFERROR(VLOOKUP($B83,[2]NUM6!$H$3:$U$157,4,FALSE),0)</f>
        <v>31</v>
      </c>
      <c r="H83" s="77">
        <f>IFERROR(VLOOKUP($B83,[2]NUM6!$H$3:$U$157,5,FALSE),0)</f>
        <v>6</v>
      </c>
      <c r="I83" s="77">
        <f>IFERROR(VLOOKUP($B83,[2]NUM6!$H$3:$U$157,6,FALSE),0)</f>
        <v>16</v>
      </c>
      <c r="J83" s="77">
        <f>IFERROR(VLOOKUP($B83,[2]NUM6!$H$3:$U$157,7,FALSE),0)</f>
        <v>7</v>
      </c>
      <c r="K83" s="77">
        <f>IFERROR(VLOOKUP($B83,[2]NUM6!$H$3:$U$157,8,FALSE),0)</f>
        <v>8</v>
      </c>
      <c r="L83" s="77">
        <f>IFERROR(VLOOKUP($B83,[2]NUM6!$H$3:$U$157,9,FALSE),0)</f>
        <v>3</v>
      </c>
      <c r="M83" s="77">
        <f>IFERROR(VLOOKUP($B83,[2]NUM6!$H$3:$U$157,10,FALSE),0)</f>
        <v>13</v>
      </c>
      <c r="N83" s="77">
        <f>IFERROR(VLOOKUP($B83,[2]NUM6!$H$3:$U$157,11,FALSE),0)</f>
        <v>10</v>
      </c>
      <c r="O83" s="77">
        <f>IFERROR(VLOOKUP($B83,[2]NUM6!$H$3:$U$157,12,FALSE),0)</f>
        <v>13</v>
      </c>
      <c r="P83" s="77">
        <f>IFERROR(VLOOKUP($B83,[2]NUM6!$H$3:$U$157,13,FALSE),0)</f>
        <v>1</v>
      </c>
      <c r="Q83" s="12">
        <f t="shared" si="54"/>
        <v>108</v>
      </c>
      <c r="R83" s="77">
        <f>VLOOKUP($B83,[2]DEN6!$H$3:$U$182,2,FALSE)</f>
        <v>43</v>
      </c>
      <c r="S83" s="77">
        <f>VLOOKUP($B83,[2]DEN6!$H$3:$U$182,3,FALSE)</f>
        <v>46</v>
      </c>
      <c r="T83" s="77">
        <f>VLOOKUP($B83,[2]DEN6!$H$3:$U$182,4,FALSE)</f>
        <v>82</v>
      </c>
      <c r="U83" s="77">
        <f>VLOOKUP($B83,[2]DEN6!$H$3:$U$182,5,FALSE)</f>
        <v>35</v>
      </c>
      <c r="V83" s="77">
        <f>VLOOKUP($B83,[2]DEN6!$H$3:$U$182,6,FALSE)</f>
        <v>38</v>
      </c>
      <c r="W83" s="77">
        <f>VLOOKUP($B83,[2]DEN6!$H$3:$U$182,7,FALSE)</f>
        <v>49</v>
      </c>
      <c r="X83" s="77">
        <f>VLOOKUP($B83,[2]DEN6!$H$3:$U$182,8,FALSE)</f>
        <v>77</v>
      </c>
      <c r="Y83" s="77">
        <f>VLOOKUP($B83,[2]DEN6!$H$3:$U$182,9,FALSE)</f>
        <v>89</v>
      </c>
      <c r="Z83" s="77">
        <f>VLOOKUP($B83,[2]DEN6!$H$3:$U$182,10,FALSE)</f>
        <v>64</v>
      </c>
      <c r="AA83" s="77">
        <f>VLOOKUP($B83,[2]DEN6!$H$3:$U$182,11,FALSE)</f>
        <v>77</v>
      </c>
      <c r="AB83" s="77">
        <f>VLOOKUP($B83,[2]DEN6!$H$3:$U$182,12,FALSE)</f>
        <v>64</v>
      </c>
      <c r="AC83" s="77">
        <f>VLOOKUP($B83,[2]DEN6!$H$3:$U$182,13,FALSE)</f>
        <v>32</v>
      </c>
      <c r="AD83" s="12">
        <f t="shared" si="55"/>
        <v>696</v>
      </c>
    </row>
    <row r="84" spans="1:30" ht="15" thickBot="1" x14ac:dyDescent="0.25">
      <c r="A84" s="75" t="s">
        <v>116</v>
      </c>
      <c r="B84" s="137" t="s">
        <v>108</v>
      </c>
      <c r="C84" s="53"/>
      <c r="D84" s="153"/>
      <c r="E84" s="77">
        <f>IFERROR(VLOOKUP($B84,[2]NUM6!$H$3:$U$157,2,FALSE),0)</f>
        <v>0</v>
      </c>
      <c r="F84" s="77">
        <f>IFERROR(VLOOKUP($B84,[2]NUM6!$H$3:$U$157,3,FALSE),0)</f>
        <v>0</v>
      </c>
      <c r="G84" s="77">
        <f>IFERROR(VLOOKUP($B84,[2]NUM6!$H$3:$U$157,4,FALSE),0)</f>
        <v>7</v>
      </c>
      <c r="H84" s="77">
        <f>IFERROR(VLOOKUP($B84,[2]NUM6!$H$3:$U$157,5,FALSE),0)</f>
        <v>2</v>
      </c>
      <c r="I84" s="77">
        <f>IFERROR(VLOOKUP($B84,[2]NUM6!$H$3:$U$157,6,FALSE),0)</f>
        <v>0</v>
      </c>
      <c r="J84" s="77">
        <f>IFERROR(VLOOKUP($B84,[2]NUM6!$H$3:$U$157,7,FALSE),0)</f>
        <v>2</v>
      </c>
      <c r="K84" s="77">
        <f>IFERROR(VLOOKUP($B84,[2]NUM6!$H$3:$U$157,8,FALSE),0)</f>
        <v>2</v>
      </c>
      <c r="L84" s="77">
        <f>IFERROR(VLOOKUP($B84,[2]NUM6!$H$3:$U$157,9,FALSE),0)</f>
        <v>0</v>
      </c>
      <c r="M84" s="77">
        <f>IFERROR(VLOOKUP($B84,[2]NUM6!$H$3:$U$157,10,FALSE),0)</f>
        <v>1</v>
      </c>
      <c r="N84" s="77">
        <f>IFERROR(VLOOKUP($B84,[2]NUM6!$H$3:$U$157,11,FALSE),0)</f>
        <v>3</v>
      </c>
      <c r="O84" s="77">
        <f>IFERROR(VLOOKUP($B84,[2]NUM6!$H$3:$U$157,12,FALSE),0)</f>
        <v>2</v>
      </c>
      <c r="P84" s="77">
        <f>IFERROR(VLOOKUP($B84,[2]NUM6!$H$3:$U$157,13,FALSE),0)</f>
        <v>4</v>
      </c>
      <c r="Q84" s="12">
        <f t="shared" si="54"/>
        <v>23</v>
      </c>
      <c r="R84" s="77">
        <f>VLOOKUP($B84,[2]DEN6!$H$3:$U$182,2,FALSE)</f>
        <v>20</v>
      </c>
      <c r="S84" s="77">
        <f>VLOOKUP($B84,[2]DEN6!$H$3:$U$182,3,FALSE)</f>
        <v>16</v>
      </c>
      <c r="T84" s="77">
        <f>VLOOKUP($B84,[2]DEN6!$H$3:$U$182,4,FALSE)</f>
        <v>37</v>
      </c>
      <c r="U84" s="77">
        <f>VLOOKUP($B84,[2]DEN6!$H$3:$U$182,5,FALSE)</f>
        <v>47</v>
      </c>
      <c r="V84" s="77">
        <f>VLOOKUP($B84,[2]DEN6!$H$3:$U$182,6,FALSE)</f>
        <v>0</v>
      </c>
      <c r="W84" s="77">
        <f>VLOOKUP($B84,[2]DEN6!$H$3:$U$182,7,FALSE)</f>
        <v>49</v>
      </c>
      <c r="X84" s="77">
        <f>VLOOKUP($B84,[2]DEN6!$H$3:$U$182,8,FALSE)</f>
        <v>61</v>
      </c>
      <c r="Y84" s="77">
        <f>VLOOKUP($B84,[2]DEN6!$H$3:$U$182,9,FALSE)</f>
        <v>35</v>
      </c>
      <c r="Z84" s="77">
        <f>VLOOKUP($B84,[2]DEN6!$H$3:$U$182,10,FALSE)</f>
        <v>53</v>
      </c>
      <c r="AA84" s="77">
        <f>VLOOKUP($B84,[2]DEN6!$H$3:$U$182,11,FALSE)</f>
        <v>55</v>
      </c>
      <c r="AB84" s="77">
        <f>VLOOKUP($B84,[2]DEN6!$H$3:$U$182,12,FALSE)</f>
        <v>49</v>
      </c>
      <c r="AC84" s="77">
        <f>VLOOKUP($B84,[2]DEN6!$H$3:$U$182,13,FALSE)</f>
        <v>36</v>
      </c>
      <c r="AD84" s="12">
        <f t="shared" si="55"/>
        <v>458</v>
      </c>
    </row>
    <row r="85" spans="1:30" ht="15" thickBot="1" x14ac:dyDescent="0.25">
      <c r="A85" s="75" t="s">
        <v>116</v>
      </c>
      <c r="B85" s="137" t="s">
        <v>109</v>
      </c>
      <c r="C85" s="53"/>
      <c r="D85" s="153"/>
      <c r="E85" s="77">
        <f>IFERROR(VLOOKUP($B85,[2]NUM6!$H$3:$U$157,2,FALSE),0)</f>
        <v>0</v>
      </c>
      <c r="F85" s="77">
        <f>IFERROR(VLOOKUP($B85,[2]NUM6!$H$3:$U$157,3,FALSE),0)</f>
        <v>0</v>
      </c>
      <c r="G85" s="77">
        <f>IFERROR(VLOOKUP($B85,[2]NUM6!$H$3:$U$157,4,FALSE),0)</f>
        <v>19</v>
      </c>
      <c r="H85" s="77">
        <f>IFERROR(VLOOKUP($B85,[2]NUM6!$H$3:$U$157,5,FALSE),0)</f>
        <v>1</v>
      </c>
      <c r="I85" s="77">
        <f>IFERROR(VLOOKUP($B85,[2]NUM6!$H$3:$U$157,6,FALSE),0)</f>
        <v>1</v>
      </c>
      <c r="J85" s="77">
        <f>IFERROR(VLOOKUP($B85,[2]NUM6!$H$3:$U$157,7,FALSE),0)</f>
        <v>2</v>
      </c>
      <c r="K85" s="77">
        <f>IFERROR(VLOOKUP($B85,[2]NUM6!$H$3:$U$157,8,FALSE),0)</f>
        <v>1</v>
      </c>
      <c r="L85" s="77">
        <f>IFERROR(VLOOKUP($B85,[2]NUM6!$H$3:$U$157,9,FALSE),0)</f>
        <v>3</v>
      </c>
      <c r="M85" s="77">
        <f>IFERROR(VLOOKUP($B85,[2]NUM6!$H$3:$U$157,10,FALSE),0)</f>
        <v>4</v>
      </c>
      <c r="N85" s="77">
        <f>IFERROR(VLOOKUP($B85,[2]NUM6!$H$3:$U$157,11,FALSE),0)</f>
        <v>6</v>
      </c>
      <c r="O85" s="77">
        <f>IFERROR(VLOOKUP($B85,[2]NUM6!$H$3:$U$157,12,FALSE),0)</f>
        <v>8</v>
      </c>
      <c r="P85" s="77">
        <f>IFERROR(VLOOKUP($B85,[2]NUM6!$H$3:$U$157,13,FALSE),0)</f>
        <v>2</v>
      </c>
      <c r="Q85" s="12">
        <f t="shared" si="54"/>
        <v>47</v>
      </c>
      <c r="R85" s="77">
        <f>VLOOKUP($B85,[2]DEN6!$H$3:$U$182,2,FALSE)</f>
        <v>19</v>
      </c>
      <c r="S85" s="77">
        <f>VLOOKUP($B85,[2]DEN6!$H$3:$U$182,3,FALSE)</f>
        <v>51</v>
      </c>
      <c r="T85" s="77">
        <f>VLOOKUP($B85,[2]DEN6!$H$3:$U$182,4,FALSE)</f>
        <v>92</v>
      </c>
      <c r="U85" s="77">
        <f>VLOOKUP($B85,[2]DEN6!$H$3:$U$182,5,FALSE)</f>
        <v>31</v>
      </c>
      <c r="V85" s="77">
        <f>VLOOKUP($B85,[2]DEN6!$H$3:$U$182,6,FALSE)</f>
        <v>87</v>
      </c>
      <c r="W85" s="77">
        <f>VLOOKUP($B85,[2]DEN6!$H$3:$U$182,7,FALSE)</f>
        <v>39</v>
      </c>
      <c r="X85" s="77">
        <f>VLOOKUP($B85,[2]DEN6!$H$3:$U$182,8,FALSE)</f>
        <v>47</v>
      </c>
      <c r="Y85" s="77">
        <f>VLOOKUP($B85,[2]DEN6!$H$3:$U$182,9,FALSE)</f>
        <v>75</v>
      </c>
      <c r="Z85" s="77">
        <f>VLOOKUP($B85,[2]DEN6!$H$3:$U$182,10,FALSE)</f>
        <v>98</v>
      </c>
      <c r="AA85" s="77">
        <f>VLOOKUP($B85,[2]DEN6!$H$3:$U$182,11,FALSE)</f>
        <v>45</v>
      </c>
      <c r="AB85" s="77">
        <f>VLOOKUP($B85,[2]DEN6!$H$3:$U$182,12,FALSE)</f>
        <v>87</v>
      </c>
      <c r="AC85" s="77">
        <f>VLOOKUP($B85,[2]DEN6!$H$3:$U$182,13,FALSE)</f>
        <v>52</v>
      </c>
      <c r="AD85" s="12">
        <f t="shared" si="55"/>
        <v>723</v>
      </c>
    </row>
    <row r="86" spans="1:30" ht="15" thickBot="1" x14ac:dyDescent="0.25">
      <c r="A86" s="75" t="s">
        <v>116</v>
      </c>
      <c r="B86" s="137" t="s">
        <v>110</v>
      </c>
      <c r="C86" s="53"/>
      <c r="D86" s="153"/>
      <c r="E86" s="77">
        <f>IFERROR(VLOOKUP($B86,[2]NUM6!$H$3:$U$157,2,FALSE),0)</f>
        <v>0</v>
      </c>
      <c r="F86" s="77">
        <f>IFERROR(VLOOKUP($B86,[2]NUM6!$H$3:$U$157,3,FALSE),0)</f>
        <v>0</v>
      </c>
      <c r="G86" s="77">
        <f>IFERROR(VLOOKUP($B86,[2]NUM6!$H$3:$U$157,4,FALSE),0)</f>
        <v>27</v>
      </c>
      <c r="H86" s="77">
        <f>IFERROR(VLOOKUP($B86,[2]NUM6!$H$3:$U$157,5,FALSE),0)</f>
        <v>2</v>
      </c>
      <c r="I86" s="77">
        <f>IFERROR(VLOOKUP($B86,[2]NUM6!$H$3:$U$157,6,FALSE),0)</f>
        <v>4</v>
      </c>
      <c r="J86" s="77">
        <f>IFERROR(VLOOKUP($B86,[2]NUM6!$H$3:$U$157,7,FALSE),0)</f>
        <v>9</v>
      </c>
      <c r="K86" s="77">
        <f>IFERROR(VLOOKUP($B86,[2]NUM6!$H$3:$U$157,8,FALSE),0)</f>
        <v>3</v>
      </c>
      <c r="L86" s="77">
        <f>IFERROR(VLOOKUP($B86,[2]NUM6!$H$3:$U$157,9,FALSE),0)</f>
        <v>0</v>
      </c>
      <c r="M86" s="77">
        <f>IFERROR(VLOOKUP($B86,[2]NUM6!$H$3:$U$157,10,FALSE),0)</f>
        <v>5</v>
      </c>
      <c r="N86" s="77">
        <f>IFERROR(VLOOKUP($B86,[2]NUM6!$H$3:$U$157,11,FALSE),0)</f>
        <v>10</v>
      </c>
      <c r="O86" s="77">
        <f>IFERROR(VLOOKUP($B86,[2]NUM6!$H$3:$U$157,12,FALSE),0)</f>
        <v>6</v>
      </c>
      <c r="P86" s="77">
        <f>IFERROR(VLOOKUP($B86,[2]NUM6!$H$3:$U$157,13,FALSE),0)</f>
        <v>1</v>
      </c>
      <c r="Q86" s="12">
        <f t="shared" si="54"/>
        <v>67</v>
      </c>
      <c r="R86" s="77">
        <f>VLOOKUP($B86,[2]DEN6!$H$3:$U$182,2,FALSE)</f>
        <v>43</v>
      </c>
      <c r="S86" s="77">
        <f>VLOOKUP($B86,[2]DEN6!$H$3:$U$182,3,FALSE)</f>
        <v>47</v>
      </c>
      <c r="T86" s="77">
        <f>VLOOKUP($B86,[2]DEN6!$H$3:$U$182,4,FALSE)</f>
        <v>85</v>
      </c>
      <c r="U86" s="77">
        <f>VLOOKUP($B86,[2]DEN6!$H$3:$U$182,5,FALSE)</f>
        <v>51</v>
      </c>
      <c r="V86" s="77">
        <f>VLOOKUP($B86,[2]DEN6!$H$3:$U$182,6,FALSE)</f>
        <v>76</v>
      </c>
      <c r="W86" s="77">
        <f>VLOOKUP($B86,[2]DEN6!$H$3:$U$182,7,FALSE)</f>
        <v>116</v>
      </c>
      <c r="X86" s="77">
        <f>VLOOKUP($B86,[2]DEN6!$H$3:$U$182,8,FALSE)</f>
        <v>111</v>
      </c>
      <c r="Y86" s="77">
        <f>VLOOKUP($B86,[2]DEN6!$H$3:$U$182,9,FALSE)</f>
        <v>93</v>
      </c>
      <c r="Z86" s="77">
        <f>VLOOKUP($B86,[2]DEN6!$H$3:$U$182,10,FALSE)</f>
        <v>114</v>
      </c>
      <c r="AA86" s="77">
        <f>VLOOKUP($B86,[2]DEN6!$H$3:$U$182,11,FALSE)</f>
        <v>102</v>
      </c>
      <c r="AB86" s="77">
        <f>VLOOKUP($B86,[2]DEN6!$H$3:$U$182,12,FALSE)</f>
        <v>119</v>
      </c>
      <c r="AC86" s="77">
        <f>VLOOKUP($B86,[2]DEN6!$H$3:$U$182,13,FALSE)</f>
        <v>111</v>
      </c>
      <c r="AD86" s="12">
        <f t="shared" si="55"/>
        <v>1068</v>
      </c>
    </row>
    <row r="87" spans="1:30" ht="15" thickBot="1" x14ac:dyDescent="0.25">
      <c r="A87" s="75" t="s">
        <v>116</v>
      </c>
      <c r="B87" s="137" t="s">
        <v>111</v>
      </c>
      <c r="C87" s="53"/>
      <c r="D87" s="153"/>
      <c r="E87" s="77">
        <f>IFERROR(VLOOKUP($B87,[2]NUM6!$H$3:$U$157,2,FALSE),0)</f>
        <v>0</v>
      </c>
      <c r="F87" s="77">
        <f>IFERROR(VLOOKUP($B87,[2]NUM6!$H$3:$U$157,3,FALSE),0)</f>
        <v>0</v>
      </c>
      <c r="G87" s="77">
        <f>IFERROR(VLOOKUP($B87,[2]NUM6!$H$3:$U$157,4,FALSE),0)</f>
        <v>6</v>
      </c>
      <c r="H87" s="77">
        <f>IFERROR(VLOOKUP($B87,[2]NUM6!$H$3:$U$157,5,FALSE),0)</f>
        <v>3</v>
      </c>
      <c r="I87" s="77">
        <f>IFERROR(VLOOKUP($B87,[2]NUM6!$H$3:$U$157,6,FALSE),0)</f>
        <v>2</v>
      </c>
      <c r="J87" s="77">
        <f>IFERROR(VLOOKUP($B87,[2]NUM6!$H$3:$U$157,7,FALSE),0)</f>
        <v>2</v>
      </c>
      <c r="K87" s="77">
        <f>IFERROR(VLOOKUP($B87,[2]NUM6!$H$3:$U$157,8,FALSE),0)</f>
        <v>1</v>
      </c>
      <c r="L87" s="77">
        <f>IFERROR(VLOOKUP($B87,[2]NUM6!$H$3:$U$157,9,FALSE),0)</f>
        <v>0</v>
      </c>
      <c r="M87" s="77">
        <f>IFERROR(VLOOKUP($B87,[2]NUM6!$H$3:$U$157,10,FALSE),0)</f>
        <v>3</v>
      </c>
      <c r="N87" s="77">
        <f>IFERROR(VLOOKUP($B87,[2]NUM6!$H$3:$U$157,11,FALSE),0)</f>
        <v>5</v>
      </c>
      <c r="O87" s="77">
        <f>IFERROR(VLOOKUP($B87,[2]NUM6!$H$3:$U$157,12,FALSE),0)</f>
        <v>6</v>
      </c>
      <c r="P87" s="77">
        <f>IFERROR(VLOOKUP($B87,[2]NUM6!$H$3:$U$157,13,FALSE),0)</f>
        <v>3</v>
      </c>
      <c r="Q87" s="12">
        <f t="shared" si="54"/>
        <v>31</v>
      </c>
      <c r="R87" s="77">
        <f>VLOOKUP($B87,[2]DEN6!$H$3:$U$182,2,FALSE)</f>
        <v>42</v>
      </c>
      <c r="S87" s="77">
        <f>VLOOKUP($B87,[2]DEN6!$H$3:$U$182,3,FALSE)</f>
        <v>38</v>
      </c>
      <c r="T87" s="77">
        <f>VLOOKUP($B87,[2]DEN6!$H$3:$U$182,4,FALSE)</f>
        <v>20</v>
      </c>
      <c r="U87" s="77">
        <f>VLOOKUP($B87,[2]DEN6!$H$3:$U$182,5,FALSE)</f>
        <v>31</v>
      </c>
      <c r="V87" s="77">
        <f>VLOOKUP($B87,[2]DEN6!$H$3:$U$182,6,FALSE)</f>
        <v>27</v>
      </c>
      <c r="W87" s="77">
        <f>VLOOKUP($B87,[2]DEN6!$H$3:$U$182,7,FALSE)</f>
        <v>76</v>
      </c>
      <c r="X87" s="77">
        <f>VLOOKUP($B87,[2]DEN6!$H$3:$U$182,8,FALSE)</f>
        <v>55</v>
      </c>
      <c r="Y87" s="77">
        <f>VLOOKUP($B87,[2]DEN6!$H$3:$U$182,9,FALSE)</f>
        <v>32</v>
      </c>
      <c r="Z87" s="77">
        <f>VLOOKUP($B87,[2]DEN6!$H$3:$U$182,10,FALSE)</f>
        <v>104</v>
      </c>
      <c r="AA87" s="77">
        <f>VLOOKUP($B87,[2]DEN6!$H$3:$U$182,11,FALSE)</f>
        <v>51</v>
      </c>
      <c r="AB87" s="77">
        <f>VLOOKUP($B87,[2]DEN6!$H$3:$U$182,12,FALSE)</f>
        <v>76</v>
      </c>
      <c r="AC87" s="77">
        <f>VLOOKUP($B87,[2]DEN6!$H$3:$U$182,13,FALSE)</f>
        <v>46</v>
      </c>
      <c r="AD87" s="12">
        <f t="shared" si="55"/>
        <v>598</v>
      </c>
    </row>
    <row r="88" spans="1:30" ht="15" thickBot="1" x14ac:dyDescent="0.25">
      <c r="A88" s="75" t="s">
        <v>116</v>
      </c>
      <c r="B88" s="137" t="s">
        <v>112</v>
      </c>
      <c r="C88" s="53"/>
      <c r="D88" s="153"/>
      <c r="E88" s="77">
        <f>IFERROR(VLOOKUP($B88,[2]NUM6!$H$3:$U$157,2,FALSE),0)</f>
        <v>0</v>
      </c>
      <c r="F88" s="77">
        <f>IFERROR(VLOOKUP($B88,[2]NUM6!$H$3:$U$157,3,FALSE),0)</f>
        <v>0</v>
      </c>
      <c r="G88" s="77">
        <f>IFERROR(VLOOKUP($B88,[2]NUM6!$H$3:$U$157,4,FALSE),0)</f>
        <v>59</v>
      </c>
      <c r="H88" s="77">
        <f>IFERROR(VLOOKUP($B88,[2]NUM6!$H$3:$U$157,5,FALSE),0)</f>
        <v>9</v>
      </c>
      <c r="I88" s="77">
        <f>IFERROR(VLOOKUP($B88,[2]NUM6!$H$3:$U$157,6,FALSE),0)</f>
        <v>22</v>
      </c>
      <c r="J88" s="77">
        <f>IFERROR(VLOOKUP($B88,[2]NUM6!$H$3:$U$157,7,FALSE),0)</f>
        <v>8</v>
      </c>
      <c r="K88" s="77">
        <f>IFERROR(VLOOKUP($B88,[2]NUM6!$H$3:$U$157,8,FALSE),0)</f>
        <v>10</v>
      </c>
      <c r="L88" s="77">
        <f>IFERROR(VLOOKUP($B88,[2]NUM6!$H$3:$U$157,9,FALSE),0)</f>
        <v>3</v>
      </c>
      <c r="M88" s="77">
        <f>IFERROR(VLOOKUP($B88,[2]NUM6!$H$3:$U$157,10,FALSE),0)</f>
        <v>23</v>
      </c>
      <c r="N88" s="77">
        <f>IFERROR(VLOOKUP($B88,[2]NUM6!$H$3:$U$157,11,FALSE),0)</f>
        <v>14</v>
      </c>
      <c r="O88" s="77">
        <f>IFERROR(VLOOKUP($B88,[2]NUM6!$H$3:$U$157,12,FALSE),0)</f>
        <v>20</v>
      </c>
      <c r="P88" s="77">
        <f>IFERROR(VLOOKUP($B88,[2]NUM6!$H$3:$U$157,13,FALSE),0)</f>
        <v>13</v>
      </c>
      <c r="Q88" s="12">
        <f t="shared" si="54"/>
        <v>181</v>
      </c>
      <c r="R88" s="77">
        <f>VLOOKUP($B88,[2]DEN6!$H$3:$U$182,2,FALSE)</f>
        <v>18</v>
      </c>
      <c r="S88" s="77">
        <f>VLOOKUP($B88,[2]DEN6!$H$3:$U$182,3,FALSE)</f>
        <v>21</v>
      </c>
      <c r="T88" s="77">
        <f>VLOOKUP($B88,[2]DEN6!$H$3:$U$182,4,FALSE)</f>
        <v>43</v>
      </c>
      <c r="U88" s="77">
        <f>VLOOKUP($B88,[2]DEN6!$H$3:$U$182,5,FALSE)</f>
        <v>33</v>
      </c>
      <c r="V88" s="77">
        <f>VLOOKUP($B88,[2]DEN6!$H$3:$U$182,6,FALSE)</f>
        <v>37</v>
      </c>
      <c r="W88" s="77">
        <f>VLOOKUP($B88,[2]DEN6!$H$3:$U$182,7,FALSE)</f>
        <v>43</v>
      </c>
      <c r="X88" s="77">
        <f>VLOOKUP($B88,[2]DEN6!$H$3:$U$182,8,FALSE)</f>
        <v>71</v>
      </c>
      <c r="Y88" s="77">
        <f>VLOOKUP($B88,[2]DEN6!$H$3:$U$182,9,FALSE)</f>
        <v>66</v>
      </c>
      <c r="Z88" s="77">
        <f>VLOOKUP($B88,[2]DEN6!$H$3:$U$182,10,FALSE)</f>
        <v>88</v>
      </c>
      <c r="AA88" s="77">
        <f>VLOOKUP($B88,[2]DEN6!$H$3:$U$182,11,FALSE)</f>
        <v>21</v>
      </c>
      <c r="AB88" s="77">
        <f>VLOOKUP($B88,[2]DEN6!$H$3:$U$182,12,FALSE)</f>
        <v>49</v>
      </c>
      <c r="AC88" s="77">
        <f>VLOOKUP($B88,[2]DEN6!$H$3:$U$182,13,FALSE)</f>
        <v>88</v>
      </c>
      <c r="AD88" s="12">
        <f t="shared" si="55"/>
        <v>578</v>
      </c>
    </row>
    <row r="89" spans="1:30" ht="15" thickBot="1" x14ac:dyDescent="0.25">
      <c r="A89" s="75" t="s">
        <v>116</v>
      </c>
      <c r="B89" s="137" t="s">
        <v>113</v>
      </c>
      <c r="C89" s="53"/>
      <c r="D89" s="153"/>
      <c r="E89" s="77">
        <f>IFERROR(VLOOKUP($B89,[2]NUM6!$H$3:$U$157,2,FALSE),0)</f>
        <v>0</v>
      </c>
      <c r="F89" s="77">
        <f>IFERROR(VLOOKUP($B89,[2]NUM6!$H$3:$U$157,3,FALSE),0)</f>
        <v>0</v>
      </c>
      <c r="G89" s="77">
        <f>IFERROR(VLOOKUP($B89,[2]NUM6!$H$3:$U$157,4,FALSE),0)</f>
        <v>31</v>
      </c>
      <c r="H89" s="77">
        <f>IFERROR(VLOOKUP($B89,[2]NUM6!$H$3:$U$157,5,FALSE),0)</f>
        <v>4</v>
      </c>
      <c r="I89" s="77">
        <f>IFERROR(VLOOKUP($B89,[2]NUM6!$H$3:$U$157,6,FALSE),0)</f>
        <v>6</v>
      </c>
      <c r="J89" s="77">
        <f>IFERROR(VLOOKUP($B89,[2]NUM6!$H$3:$U$157,7,FALSE),0)</f>
        <v>8</v>
      </c>
      <c r="K89" s="77">
        <f>IFERROR(VLOOKUP($B89,[2]NUM6!$H$3:$U$157,8,FALSE),0)</f>
        <v>7</v>
      </c>
      <c r="L89" s="77">
        <f>IFERROR(VLOOKUP($B89,[2]NUM6!$H$3:$U$157,9,FALSE),0)</f>
        <v>3</v>
      </c>
      <c r="M89" s="77">
        <f>IFERROR(VLOOKUP($B89,[2]NUM6!$H$3:$U$157,10,FALSE),0)</f>
        <v>20</v>
      </c>
      <c r="N89" s="77">
        <f>IFERROR(VLOOKUP($B89,[2]NUM6!$H$3:$U$157,11,FALSE),0)</f>
        <v>11</v>
      </c>
      <c r="O89" s="77">
        <f>IFERROR(VLOOKUP($B89,[2]NUM6!$H$3:$U$157,12,FALSE),0)</f>
        <v>9</v>
      </c>
      <c r="P89" s="77">
        <f>IFERROR(VLOOKUP($B89,[2]NUM6!$H$3:$U$157,13,FALSE),0)</f>
        <v>7</v>
      </c>
      <c r="Q89" s="12">
        <f t="shared" si="54"/>
        <v>106</v>
      </c>
      <c r="R89" s="77">
        <f>VLOOKUP($B89,[2]DEN6!$H$3:$U$182,2,FALSE)</f>
        <v>38</v>
      </c>
      <c r="S89" s="77">
        <f>VLOOKUP($B89,[2]DEN6!$H$3:$U$182,3,FALSE)</f>
        <v>62</v>
      </c>
      <c r="T89" s="77">
        <f>VLOOKUP($B89,[2]DEN6!$H$3:$U$182,4,FALSE)</f>
        <v>87</v>
      </c>
      <c r="U89" s="77">
        <f>VLOOKUP($B89,[2]DEN6!$H$3:$U$182,5,FALSE)</f>
        <v>50</v>
      </c>
      <c r="V89" s="77">
        <f>VLOOKUP($B89,[2]DEN6!$H$3:$U$182,6,FALSE)</f>
        <v>71</v>
      </c>
      <c r="W89" s="77">
        <f>VLOOKUP($B89,[2]DEN6!$H$3:$U$182,7,FALSE)</f>
        <v>151</v>
      </c>
      <c r="X89" s="77">
        <f>VLOOKUP($B89,[2]DEN6!$H$3:$U$182,8,FALSE)</f>
        <v>56</v>
      </c>
      <c r="Y89" s="77">
        <f>VLOOKUP($B89,[2]DEN6!$H$3:$U$182,9,FALSE)</f>
        <v>81</v>
      </c>
      <c r="Z89" s="77">
        <f>VLOOKUP($B89,[2]DEN6!$H$3:$U$182,10,FALSE)</f>
        <v>52</v>
      </c>
      <c r="AA89" s="77">
        <f>VLOOKUP($B89,[2]DEN6!$H$3:$U$182,11,FALSE)</f>
        <v>75</v>
      </c>
      <c r="AB89" s="77">
        <f>VLOOKUP($B89,[2]DEN6!$H$3:$U$182,12,FALSE)</f>
        <v>113</v>
      </c>
      <c r="AC89" s="77">
        <f>VLOOKUP($B89,[2]DEN6!$H$3:$U$182,13,FALSE)</f>
        <v>0</v>
      </c>
      <c r="AD89" s="12">
        <f t="shared" si="55"/>
        <v>836</v>
      </c>
    </row>
    <row r="90" spans="1:30" ht="15" thickBot="1" x14ac:dyDescent="0.25">
      <c r="A90" s="75" t="s">
        <v>116</v>
      </c>
      <c r="B90" s="137" t="s">
        <v>114</v>
      </c>
      <c r="C90" s="53"/>
      <c r="D90" s="153"/>
      <c r="E90" s="77">
        <f>IFERROR(VLOOKUP($B90,[2]NUM6!$H$3:$U$157,2,FALSE),0)</f>
        <v>0</v>
      </c>
      <c r="F90" s="77">
        <f>IFERROR(VLOOKUP($B90,[2]NUM6!$H$3:$U$157,3,FALSE),0)</f>
        <v>0</v>
      </c>
      <c r="G90" s="77">
        <f>IFERROR(VLOOKUP($B90,[2]NUM6!$H$3:$U$157,4,FALSE),0)</f>
        <v>5</v>
      </c>
      <c r="H90" s="77">
        <f>IFERROR(VLOOKUP($B90,[2]NUM6!$H$3:$U$157,5,FALSE),0)</f>
        <v>4</v>
      </c>
      <c r="I90" s="77">
        <f>IFERROR(VLOOKUP($B90,[2]NUM6!$H$3:$U$157,6,FALSE),0)</f>
        <v>8</v>
      </c>
      <c r="J90" s="77">
        <f>IFERROR(VLOOKUP($B90,[2]NUM6!$H$3:$U$157,7,FALSE),0)</f>
        <v>2</v>
      </c>
      <c r="K90" s="77">
        <f>IFERROR(VLOOKUP($B90,[2]NUM6!$H$3:$U$157,8,FALSE),0)</f>
        <v>2</v>
      </c>
      <c r="L90" s="77">
        <f>IFERROR(VLOOKUP($B90,[2]NUM6!$H$3:$U$157,9,FALSE),0)</f>
        <v>1</v>
      </c>
      <c r="M90" s="77">
        <f>IFERROR(VLOOKUP($B90,[2]NUM6!$H$3:$U$157,10,FALSE),0)</f>
        <v>4</v>
      </c>
      <c r="N90" s="77">
        <f>IFERROR(VLOOKUP($B90,[2]NUM6!$H$3:$U$157,11,FALSE),0)</f>
        <v>4</v>
      </c>
      <c r="O90" s="77">
        <f>IFERROR(VLOOKUP($B90,[2]NUM6!$H$3:$U$157,12,FALSE),0)</f>
        <v>2</v>
      </c>
      <c r="P90" s="77">
        <f>IFERROR(VLOOKUP($B90,[2]NUM6!$H$3:$U$157,13,FALSE),0)</f>
        <v>2</v>
      </c>
      <c r="Q90" s="12">
        <f t="shared" si="54"/>
        <v>34</v>
      </c>
      <c r="R90" s="77">
        <f>VLOOKUP($B90,[2]DEN6!$H$3:$U$182,2,FALSE)</f>
        <v>29</v>
      </c>
      <c r="S90" s="77">
        <f>VLOOKUP($B90,[2]DEN6!$H$3:$U$182,3,FALSE)</f>
        <v>82</v>
      </c>
      <c r="T90" s="77">
        <f>VLOOKUP($B90,[2]DEN6!$H$3:$U$182,4,FALSE)</f>
        <v>49</v>
      </c>
      <c r="U90" s="77">
        <f>VLOOKUP($B90,[2]DEN6!$H$3:$U$182,5,FALSE)</f>
        <v>52</v>
      </c>
      <c r="V90" s="77">
        <f>VLOOKUP($B90,[2]DEN6!$H$3:$U$182,6,FALSE)</f>
        <v>39</v>
      </c>
      <c r="W90" s="77">
        <f>VLOOKUP($B90,[2]DEN6!$H$3:$U$182,7,FALSE)</f>
        <v>108</v>
      </c>
      <c r="X90" s="77">
        <f>VLOOKUP($B90,[2]DEN6!$H$3:$U$182,8,FALSE)</f>
        <v>97</v>
      </c>
      <c r="Y90" s="77">
        <f>VLOOKUP($B90,[2]DEN6!$H$3:$U$182,9,FALSE)</f>
        <v>52</v>
      </c>
      <c r="Z90" s="77">
        <f>VLOOKUP($B90,[2]DEN6!$H$3:$U$182,10,FALSE)</f>
        <v>113</v>
      </c>
      <c r="AA90" s="77">
        <f>VLOOKUP($B90,[2]DEN6!$H$3:$U$182,11,FALSE)</f>
        <v>86</v>
      </c>
      <c r="AB90" s="77">
        <f>VLOOKUP($B90,[2]DEN6!$H$3:$U$182,12,FALSE)</f>
        <v>68</v>
      </c>
      <c r="AC90" s="77">
        <f>VLOOKUP($B90,[2]DEN6!$H$3:$U$182,13,FALSE)</f>
        <v>79</v>
      </c>
      <c r="AD90" s="12">
        <f t="shared" si="55"/>
        <v>854</v>
      </c>
    </row>
    <row r="91" spans="1:30" ht="15" thickBot="1" x14ac:dyDescent="0.25">
      <c r="A91" s="75" t="s">
        <v>116</v>
      </c>
      <c r="B91" s="137" t="s">
        <v>115</v>
      </c>
      <c r="C91" s="53"/>
      <c r="D91" s="153"/>
      <c r="E91" s="77">
        <f>IFERROR(VLOOKUP($B91,[2]NUM6!$H$3:$U$157,2,FALSE),0)</f>
        <v>0</v>
      </c>
      <c r="F91" s="77">
        <f>IFERROR(VLOOKUP($B91,[2]NUM6!$H$3:$U$157,3,FALSE),0)</f>
        <v>0</v>
      </c>
      <c r="G91" s="77">
        <f>IFERROR(VLOOKUP($B91,[2]NUM6!$H$3:$U$157,4,FALSE),0)</f>
        <v>33</v>
      </c>
      <c r="H91" s="77">
        <f>IFERROR(VLOOKUP($B91,[2]NUM6!$H$3:$U$157,5,FALSE),0)</f>
        <v>8</v>
      </c>
      <c r="I91" s="77">
        <f>IFERROR(VLOOKUP($B91,[2]NUM6!$H$3:$U$157,6,FALSE),0)</f>
        <v>4</v>
      </c>
      <c r="J91" s="77">
        <f>IFERROR(VLOOKUP($B91,[2]NUM6!$H$3:$U$157,7,FALSE),0)</f>
        <v>1</v>
      </c>
      <c r="K91" s="77">
        <f>IFERROR(VLOOKUP($B91,[2]NUM6!$H$3:$U$157,8,FALSE),0)</f>
        <v>1</v>
      </c>
      <c r="L91" s="77">
        <f>IFERROR(VLOOKUP($B91,[2]NUM6!$H$3:$U$157,9,FALSE),0)</f>
        <v>2</v>
      </c>
      <c r="M91" s="77">
        <f>IFERROR(VLOOKUP($B91,[2]NUM6!$H$3:$U$157,10,FALSE),0)</f>
        <v>12</v>
      </c>
      <c r="N91" s="77">
        <f>IFERROR(VLOOKUP($B91,[2]NUM6!$H$3:$U$157,11,FALSE),0)</f>
        <v>6</v>
      </c>
      <c r="O91" s="77">
        <f>IFERROR(VLOOKUP($B91,[2]NUM6!$H$3:$U$157,12,FALSE),0)</f>
        <v>4</v>
      </c>
      <c r="P91" s="77">
        <f>IFERROR(VLOOKUP($B91,[2]NUM6!$H$3:$U$157,13,FALSE),0)</f>
        <v>8</v>
      </c>
      <c r="Q91" s="12">
        <f t="shared" si="54"/>
        <v>79</v>
      </c>
      <c r="R91" s="77">
        <f>VLOOKUP($B91,[2]DEN6!$H$3:$U$182,2,FALSE)</f>
        <v>50</v>
      </c>
      <c r="S91" s="77">
        <f>VLOOKUP($B91,[2]DEN6!$H$3:$U$182,3,FALSE)</f>
        <v>45</v>
      </c>
      <c r="T91" s="77">
        <f>VLOOKUP($B91,[2]DEN6!$H$3:$U$182,4,FALSE)</f>
        <v>85</v>
      </c>
      <c r="U91" s="77">
        <f>VLOOKUP($B91,[2]DEN6!$H$3:$U$182,5,FALSE)</f>
        <v>45</v>
      </c>
      <c r="V91" s="77">
        <f>VLOOKUP($B91,[2]DEN6!$H$3:$U$182,6,FALSE)</f>
        <v>64</v>
      </c>
      <c r="W91" s="77">
        <f>VLOOKUP($B91,[2]DEN6!$H$3:$U$182,7,FALSE)</f>
        <v>100</v>
      </c>
      <c r="X91" s="77">
        <f>VLOOKUP($B91,[2]DEN6!$H$3:$U$182,8,FALSE)</f>
        <v>41</v>
      </c>
      <c r="Y91" s="77">
        <f>VLOOKUP($B91,[2]DEN6!$H$3:$U$182,9,FALSE)</f>
        <v>95</v>
      </c>
      <c r="Z91" s="77">
        <f>VLOOKUP($B91,[2]DEN6!$H$3:$U$182,10,FALSE)</f>
        <v>110</v>
      </c>
      <c r="AA91" s="77">
        <f>VLOOKUP($B91,[2]DEN6!$H$3:$U$182,11,FALSE)</f>
        <v>64</v>
      </c>
      <c r="AB91" s="77">
        <f>VLOOKUP($B91,[2]DEN6!$H$3:$U$182,12,FALSE)</f>
        <v>113</v>
      </c>
      <c r="AC91" s="77">
        <f>VLOOKUP($B91,[2]DEN6!$H$3:$U$182,13,FALSE)</f>
        <v>134</v>
      </c>
      <c r="AD91" s="12">
        <f t="shared" si="55"/>
        <v>946</v>
      </c>
    </row>
    <row r="92" spans="1:30" ht="15" thickBot="1" x14ac:dyDescent="0.25">
      <c r="A92" s="307" t="s">
        <v>179</v>
      </c>
      <c r="B92" s="308"/>
      <c r="C92" s="222">
        <f>+Metas!J16/D92</f>
        <v>1.6557083106148183</v>
      </c>
      <c r="D92" s="14">
        <f>+Q92/AD92</f>
        <v>6.0392091709586308E-2</v>
      </c>
      <c r="E92" s="46">
        <f>SUM(E82:E91)</f>
        <v>0</v>
      </c>
      <c r="F92" s="46">
        <f t="shared" ref="F92:H92" si="56">SUM(F82:F91)</f>
        <v>0</v>
      </c>
      <c r="G92" s="46">
        <f t="shared" si="56"/>
        <v>231</v>
      </c>
      <c r="H92" s="46">
        <f t="shared" si="56"/>
        <v>42</v>
      </c>
      <c r="I92" s="46">
        <f t="shared" ref="I92:J92" si="57">SUM(I82:I91)</f>
        <v>65</v>
      </c>
      <c r="J92" s="46">
        <f t="shared" si="57"/>
        <v>61</v>
      </c>
      <c r="K92" s="46">
        <f t="shared" ref="K92:L92" si="58">SUM(K82:K91)</f>
        <v>38</v>
      </c>
      <c r="L92" s="46">
        <f t="shared" si="58"/>
        <v>17</v>
      </c>
      <c r="M92" s="46">
        <f t="shared" ref="M92:N92" si="59">SUM(M82:M91)</f>
        <v>86</v>
      </c>
      <c r="N92" s="46">
        <f t="shared" si="59"/>
        <v>73</v>
      </c>
      <c r="O92" s="46">
        <f t="shared" ref="O92:P92" si="60">SUM(O82:O91)</f>
        <v>73</v>
      </c>
      <c r="P92" s="46">
        <f t="shared" si="60"/>
        <v>41</v>
      </c>
      <c r="Q92" s="9">
        <f>SUM(Q82:Q91)</f>
        <v>727</v>
      </c>
      <c r="R92" s="46">
        <f t="shared" ref="R92:U92" si="61">SUM(R82:R91)</f>
        <v>523</v>
      </c>
      <c r="S92" s="46">
        <f t="shared" si="61"/>
        <v>770</v>
      </c>
      <c r="T92" s="46">
        <f t="shared" si="61"/>
        <v>1007</v>
      </c>
      <c r="U92" s="46">
        <f t="shared" si="61"/>
        <v>664</v>
      </c>
      <c r="V92" s="46">
        <f t="shared" ref="V92:W92" si="62">SUM(V82:V91)</f>
        <v>733</v>
      </c>
      <c r="W92" s="46">
        <f t="shared" si="62"/>
        <v>1229</v>
      </c>
      <c r="X92" s="46">
        <f t="shared" ref="X92:Y92" si="63">SUM(X82:X91)</f>
        <v>1145</v>
      </c>
      <c r="Y92" s="46">
        <f t="shared" si="63"/>
        <v>1023</v>
      </c>
      <c r="Z92" s="46">
        <f t="shared" ref="Z92:AA92" si="64">SUM(Z82:Z91)</f>
        <v>1448</v>
      </c>
      <c r="AA92" s="46">
        <f t="shared" si="64"/>
        <v>1100</v>
      </c>
      <c r="AB92" s="46">
        <f t="shared" ref="AB92:AC92" si="65">SUM(AB82:AB91)</f>
        <v>1239</v>
      </c>
      <c r="AC92" s="46">
        <f t="shared" si="65"/>
        <v>1157</v>
      </c>
      <c r="AD92" s="9">
        <f>SUM(AD82:AD91)</f>
        <v>12038</v>
      </c>
    </row>
    <row r="93" spans="1:30" ht="15" thickBot="1" x14ac:dyDescent="0.25">
      <c r="A93" s="75" t="s">
        <v>133</v>
      </c>
      <c r="B93" s="137" t="s">
        <v>117</v>
      </c>
      <c r="C93" s="53"/>
      <c r="D93" s="153"/>
      <c r="E93" s="64">
        <f>IFERROR(VLOOKUP($B93,[2]NUM6!$H$3:$U$157,2,FALSE),0)</f>
        <v>113</v>
      </c>
      <c r="F93" s="64">
        <f>IFERROR(VLOOKUP($B93,[2]NUM6!$H$3:$U$157,3,FALSE),0)</f>
        <v>93</v>
      </c>
      <c r="G93" s="64">
        <f>IFERROR(VLOOKUP($B93,[2]NUM6!$H$3:$U$157,4,FALSE),0)</f>
        <v>49</v>
      </c>
      <c r="H93" s="64">
        <f>IFERROR(VLOOKUP($B93,[2]NUM6!$H$3:$U$157,5,FALSE),0)</f>
        <v>49</v>
      </c>
      <c r="I93" s="64">
        <f>IFERROR(VLOOKUP($B93,[2]NUM6!$H$3:$U$157,6,FALSE),0)</f>
        <v>83</v>
      </c>
      <c r="J93" s="64">
        <f>IFERROR(VLOOKUP($B93,[2]NUM6!$H$3:$U$157,7,FALSE),0)</f>
        <v>56</v>
      </c>
      <c r="K93" s="64">
        <f>IFERROR(VLOOKUP($B93,[2]NUM6!$H$3:$U$157,8,FALSE),0)</f>
        <v>51</v>
      </c>
      <c r="L93" s="64">
        <f>IFERROR(VLOOKUP($B93,[2]NUM6!$H$3:$U$157,9,FALSE),0)</f>
        <v>54</v>
      </c>
      <c r="M93" s="64">
        <f>IFERROR(VLOOKUP($B93,[2]NUM6!$H$3:$U$157,10,FALSE),0)</f>
        <v>25</v>
      </c>
      <c r="N93" s="64">
        <f>IFERROR(VLOOKUP($B93,[2]NUM6!$H$3:$U$157,11,FALSE),0)</f>
        <v>43</v>
      </c>
      <c r="O93" s="64">
        <f>IFERROR(VLOOKUP($B93,[2]NUM6!$H$3:$U$157,12,FALSE),0)</f>
        <v>37</v>
      </c>
      <c r="P93" s="64">
        <f>IFERROR(VLOOKUP($B93,[2]NUM6!$H$3:$U$157,13,FALSE),0)</f>
        <v>49</v>
      </c>
      <c r="Q93" s="12">
        <f t="shared" ref="Q93:Q110" si="66">SUM(E93:P93)</f>
        <v>702</v>
      </c>
      <c r="R93" s="77">
        <f>VLOOKUP($B93,[2]DEN6!$H$3:$U$182,2,FALSE)</f>
        <v>726</v>
      </c>
      <c r="S93" s="77">
        <f>VLOOKUP($B93,[2]DEN6!$H$3:$U$182,3,FALSE)</f>
        <v>710</v>
      </c>
      <c r="T93" s="77">
        <f>VLOOKUP($B93,[2]DEN6!$H$3:$U$182,4,FALSE)</f>
        <v>616</v>
      </c>
      <c r="U93" s="77">
        <f>VLOOKUP($B93,[2]DEN6!$H$3:$U$182,5,FALSE)</f>
        <v>769</v>
      </c>
      <c r="V93" s="77">
        <f>VLOOKUP($B93,[2]DEN6!$H$3:$U$182,6,FALSE)</f>
        <v>819</v>
      </c>
      <c r="W93" s="77">
        <f>VLOOKUP($B93,[2]DEN6!$H$3:$U$182,7,FALSE)</f>
        <v>880</v>
      </c>
      <c r="X93" s="77">
        <f>VLOOKUP($B93,[2]DEN6!$H$3:$U$182,8,FALSE)</f>
        <v>646</v>
      </c>
      <c r="Y93" s="77">
        <f>VLOOKUP($B93,[2]DEN6!$H$3:$U$182,9,FALSE)</f>
        <v>815</v>
      </c>
      <c r="Z93" s="77">
        <f>VLOOKUP($B93,[2]DEN6!$H$3:$U$182,10,FALSE)</f>
        <v>453</v>
      </c>
      <c r="AA93" s="77">
        <f>VLOOKUP($B93,[2]DEN6!$H$3:$U$182,11,FALSE)</f>
        <v>636</v>
      </c>
      <c r="AB93" s="77">
        <f>VLOOKUP($B93,[2]DEN6!$H$3:$U$182,12,FALSE)</f>
        <v>428</v>
      </c>
      <c r="AC93" s="77">
        <f>VLOOKUP($B93,[2]DEN6!$H$3:$U$182,13,FALSE)</f>
        <v>583</v>
      </c>
      <c r="AD93" s="12">
        <f t="shared" ref="AD93:AD110" si="67">SUM(R93:AC93)</f>
        <v>8081</v>
      </c>
    </row>
    <row r="94" spans="1:30" ht="15" thickBot="1" x14ac:dyDescent="0.25">
      <c r="A94" s="75" t="s">
        <v>133</v>
      </c>
      <c r="B94" s="137" t="s">
        <v>118</v>
      </c>
      <c r="C94" s="53"/>
      <c r="D94" s="153"/>
      <c r="E94" s="64">
        <f>IFERROR(VLOOKUP($B94,[2]NUM6!$H$3:$U$157,2,FALSE),0)</f>
        <v>225</v>
      </c>
      <c r="F94" s="64">
        <f>IFERROR(VLOOKUP($B94,[2]NUM6!$H$3:$U$157,3,FALSE),0)</f>
        <v>217</v>
      </c>
      <c r="G94" s="64">
        <f>IFERROR(VLOOKUP($B94,[2]NUM6!$H$3:$U$157,4,FALSE),0)</f>
        <v>251</v>
      </c>
      <c r="H94" s="64">
        <f>IFERROR(VLOOKUP($B94,[2]NUM6!$H$3:$U$157,5,FALSE),0)</f>
        <v>168</v>
      </c>
      <c r="I94" s="64">
        <f>IFERROR(VLOOKUP($B94,[2]NUM6!$H$3:$U$157,6,FALSE),0)</f>
        <v>198</v>
      </c>
      <c r="J94" s="64">
        <f>IFERROR(VLOOKUP($B94,[2]NUM6!$H$3:$U$157,7,FALSE),0)</f>
        <v>162</v>
      </c>
      <c r="K94" s="64">
        <f>IFERROR(VLOOKUP($B94,[2]NUM6!$H$3:$U$157,8,FALSE),0)</f>
        <v>200</v>
      </c>
      <c r="L94" s="64">
        <f>IFERROR(VLOOKUP($B94,[2]NUM6!$H$3:$U$157,9,FALSE),0)</f>
        <v>204</v>
      </c>
      <c r="M94" s="64">
        <f>IFERROR(VLOOKUP($B94,[2]NUM6!$H$3:$U$157,10,FALSE),0)</f>
        <v>145</v>
      </c>
      <c r="N94" s="64">
        <f>IFERROR(VLOOKUP($B94,[2]NUM6!$H$3:$U$157,11,FALSE),0)</f>
        <v>206</v>
      </c>
      <c r="O94" s="64">
        <f>IFERROR(VLOOKUP($B94,[2]NUM6!$H$3:$U$157,12,FALSE),0)</f>
        <v>182</v>
      </c>
      <c r="P94" s="64">
        <f>IFERROR(VLOOKUP($B94,[2]NUM6!$H$3:$U$157,13,FALSE),0)</f>
        <v>199</v>
      </c>
      <c r="Q94" s="12">
        <f t="shared" si="66"/>
        <v>2357</v>
      </c>
      <c r="R94" s="77">
        <f>VLOOKUP($B94,[2]DEN6!$H$3:$U$182,2,FALSE)</f>
        <v>1326</v>
      </c>
      <c r="S94" s="77">
        <f>VLOOKUP($B94,[2]DEN6!$H$3:$U$182,3,FALSE)</f>
        <v>1036</v>
      </c>
      <c r="T94" s="77">
        <f>VLOOKUP($B94,[2]DEN6!$H$3:$U$182,4,FALSE)</f>
        <v>1750</v>
      </c>
      <c r="U94" s="77">
        <f>VLOOKUP($B94,[2]DEN6!$H$3:$U$182,5,FALSE)</f>
        <v>1874</v>
      </c>
      <c r="V94" s="77">
        <f>VLOOKUP($B94,[2]DEN6!$H$3:$U$182,6,FALSE)</f>
        <v>1699</v>
      </c>
      <c r="W94" s="77">
        <f>VLOOKUP($B94,[2]DEN6!$H$3:$U$182,7,FALSE)</f>
        <v>1705</v>
      </c>
      <c r="X94" s="77">
        <f>VLOOKUP($B94,[2]DEN6!$H$3:$U$182,8,FALSE)</f>
        <v>1596</v>
      </c>
      <c r="Y94" s="77">
        <f>VLOOKUP($B94,[2]DEN6!$H$3:$U$182,9,FALSE)</f>
        <v>2307</v>
      </c>
      <c r="Z94" s="77">
        <f>VLOOKUP($B94,[2]DEN6!$H$3:$U$182,10,FALSE)</f>
        <v>1437</v>
      </c>
      <c r="AA94" s="77">
        <f>VLOOKUP($B94,[2]DEN6!$H$3:$U$182,11,FALSE)</f>
        <v>1860</v>
      </c>
      <c r="AB94" s="77">
        <f>VLOOKUP($B94,[2]DEN6!$H$3:$U$182,12,FALSE)</f>
        <v>1233</v>
      </c>
      <c r="AC94" s="77">
        <f>VLOOKUP($B94,[2]DEN6!$H$3:$U$182,13,FALSE)</f>
        <v>1569</v>
      </c>
      <c r="AD94" s="12">
        <f t="shared" si="67"/>
        <v>19392</v>
      </c>
    </row>
    <row r="95" spans="1:30" ht="15" thickBot="1" x14ac:dyDescent="0.25">
      <c r="A95" s="75" t="s">
        <v>133</v>
      </c>
      <c r="B95" s="137" t="s">
        <v>119</v>
      </c>
      <c r="C95" s="53"/>
      <c r="D95" s="153"/>
      <c r="E95" s="64">
        <f>IFERROR(VLOOKUP($B95,[2]NUM6!$H$3:$U$157,2,FALSE),0)</f>
        <v>161</v>
      </c>
      <c r="F95" s="64">
        <f>IFERROR(VLOOKUP($B95,[2]NUM6!$H$3:$U$157,3,FALSE),0)</f>
        <v>216</v>
      </c>
      <c r="G95" s="64">
        <f>IFERROR(VLOOKUP($B95,[2]NUM6!$H$3:$U$157,4,FALSE),0)</f>
        <v>236</v>
      </c>
      <c r="H95" s="64">
        <f>IFERROR(VLOOKUP($B95,[2]NUM6!$H$3:$U$157,5,FALSE),0)</f>
        <v>197</v>
      </c>
      <c r="I95" s="64">
        <f>IFERROR(VLOOKUP($B95,[2]NUM6!$H$3:$U$157,6,FALSE),0)</f>
        <v>256</v>
      </c>
      <c r="J95" s="64">
        <f>IFERROR(VLOOKUP($B95,[2]NUM6!$H$3:$U$157,7,FALSE),0)</f>
        <v>205</v>
      </c>
      <c r="K95" s="64">
        <f>IFERROR(VLOOKUP($B95,[2]NUM6!$H$3:$U$157,8,FALSE),0)</f>
        <v>172</v>
      </c>
      <c r="L95" s="64">
        <f>IFERROR(VLOOKUP($B95,[2]NUM6!$H$3:$U$157,9,FALSE),0)</f>
        <v>146</v>
      </c>
      <c r="M95" s="64">
        <f>IFERROR(VLOOKUP($B95,[2]NUM6!$H$3:$U$157,10,FALSE),0)</f>
        <v>160</v>
      </c>
      <c r="N95" s="64">
        <f>IFERROR(VLOOKUP($B95,[2]NUM6!$H$3:$U$157,11,FALSE),0)</f>
        <v>227</v>
      </c>
      <c r="O95" s="64">
        <f>IFERROR(VLOOKUP($B95,[2]NUM6!$H$3:$U$157,12,FALSE),0)</f>
        <v>233</v>
      </c>
      <c r="P95" s="64">
        <f>IFERROR(VLOOKUP($B95,[2]NUM6!$H$3:$U$157,13,FALSE),0)</f>
        <v>303</v>
      </c>
      <c r="Q95" s="12">
        <f t="shared" si="66"/>
        <v>2512</v>
      </c>
      <c r="R95" s="77">
        <f>VLOOKUP($B95,[2]DEN6!$H$3:$U$182,2,FALSE)</f>
        <v>2375</v>
      </c>
      <c r="S95" s="77">
        <f>VLOOKUP($B95,[2]DEN6!$H$3:$U$182,3,FALSE)</f>
        <v>2450</v>
      </c>
      <c r="T95" s="77">
        <f>VLOOKUP($B95,[2]DEN6!$H$3:$U$182,4,FALSE)</f>
        <v>3098</v>
      </c>
      <c r="U95" s="77">
        <f>VLOOKUP($B95,[2]DEN6!$H$3:$U$182,5,FALSE)</f>
        <v>2632</v>
      </c>
      <c r="V95" s="77">
        <f>VLOOKUP($B95,[2]DEN6!$H$3:$U$182,6,FALSE)</f>
        <v>2586</v>
      </c>
      <c r="W95" s="77">
        <f>VLOOKUP($B95,[2]DEN6!$H$3:$U$182,7,FALSE)</f>
        <v>2912</v>
      </c>
      <c r="X95" s="77">
        <f>VLOOKUP($B95,[2]DEN6!$H$3:$U$182,8,FALSE)</f>
        <v>2510</v>
      </c>
      <c r="Y95" s="77">
        <f>VLOOKUP($B95,[2]DEN6!$H$3:$U$182,9,FALSE)</f>
        <v>2527</v>
      </c>
      <c r="Z95" s="77">
        <f>VLOOKUP($B95,[2]DEN6!$H$3:$U$182,10,FALSE)</f>
        <v>2276</v>
      </c>
      <c r="AA95" s="77">
        <f>VLOOKUP($B95,[2]DEN6!$H$3:$U$182,11,FALSE)</f>
        <v>3082</v>
      </c>
      <c r="AB95" s="77">
        <f>VLOOKUP($B95,[2]DEN6!$H$3:$U$182,12,FALSE)</f>
        <v>2564</v>
      </c>
      <c r="AC95" s="77">
        <f>VLOOKUP($B95,[2]DEN6!$H$3:$U$182,13,FALSE)</f>
        <v>2781</v>
      </c>
      <c r="AD95" s="12">
        <f t="shared" si="67"/>
        <v>31793</v>
      </c>
    </row>
    <row r="96" spans="1:30" ht="15" thickBot="1" x14ac:dyDescent="0.25">
      <c r="A96" s="75" t="s">
        <v>133</v>
      </c>
      <c r="B96" s="137" t="s">
        <v>120</v>
      </c>
      <c r="C96" s="53"/>
      <c r="D96" s="153"/>
      <c r="E96" s="64">
        <f>IFERROR(VLOOKUP($B96,[2]NUM6!$H$3:$U$157,2,FALSE),0)</f>
        <v>34</v>
      </c>
      <c r="F96" s="64">
        <f>IFERROR(VLOOKUP($B96,[2]NUM6!$H$3:$U$157,3,FALSE),0)</f>
        <v>30</v>
      </c>
      <c r="G96" s="64">
        <f>IFERROR(VLOOKUP($B96,[2]NUM6!$H$3:$U$157,4,FALSE),0)</f>
        <v>35</v>
      </c>
      <c r="H96" s="64">
        <f>IFERROR(VLOOKUP($B96,[2]NUM6!$H$3:$U$157,5,FALSE),0)</f>
        <v>24</v>
      </c>
      <c r="I96" s="64">
        <f>IFERROR(VLOOKUP($B96,[2]NUM6!$H$3:$U$157,6,FALSE),0)</f>
        <v>47</v>
      </c>
      <c r="J96" s="64">
        <f>IFERROR(VLOOKUP($B96,[2]NUM6!$H$3:$U$157,7,FALSE),0)</f>
        <v>22</v>
      </c>
      <c r="K96" s="64">
        <f>IFERROR(VLOOKUP($B96,[2]NUM6!$H$3:$U$157,8,FALSE),0)</f>
        <v>46</v>
      </c>
      <c r="L96" s="64">
        <f>IFERROR(VLOOKUP($B96,[2]NUM6!$H$3:$U$157,9,FALSE),0)</f>
        <v>31</v>
      </c>
      <c r="M96" s="64">
        <f>IFERROR(VLOOKUP($B96,[2]NUM6!$H$3:$U$157,10,FALSE),0)</f>
        <v>24</v>
      </c>
      <c r="N96" s="64">
        <f>IFERROR(VLOOKUP($B96,[2]NUM6!$H$3:$U$157,11,FALSE),0)</f>
        <v>33</v>
      </c>
      <c r="O96" s="64">
        <f>IFERROR(VLOOKUP($B96,[2]NUM6!$H$3:$U$157,12,FALSE),0)</f>
        <v>24</v>
      </c>
      <c r="P96" s="64">
        <f>IFERROR(VLOOKUP($B96,[2]NUM6!$H$3:$U$157,13,FALSE),0)</f>
        <v>42</v>
      </c>
      <c r="Q96" s="12">
        <f t="shared" si="66"/>
        <v>392</v>
      </c>
      <c r="R96" s="77">
        <f>VLOOKUP($B96,[2]DEN6!$H$3:$U$182,2,FALSE)</f>
        <v>298</v>
      </c>
      <c r="S96" s="77">
        <f>VLOOKUP($B96,[2]DEN6!$H$3:$U$182,3,FALSE)</f>
        <v>132</v>
      </c>
      <c r="T96" s="77">
        <f>VLOOKUP($B96,[2]DEN6!$H$3:$U$182,4,FALSE)</f>
        <v>496</v>
      </c>
      <c r="U96" s="77">
        <f>VLOOKUP($B96,[2]DEN6!$H$3:$U$182,5,FALSE)</f>
        <v>716</v>
      </c>
      <c r="V96" s="77">
        <f>VLOOKUP($B96,[2]DEN6!$H$3:$U$182,6,FALSE)</f>
        <v>699</v>
      </c>
      <c r="W96" s="77">
        <f>VLOOKUP($B96,[2]DEN6!$H$3:$U$182,7,FALSE)</f>
        <v>762</v>
      </c>
      <c r="X96" s="77">
        <f>VLOOKUP($B96,[2]DEN6!$H$3:$U$182,8,FALSE)</f>
        <v>548</v>
      </c>
      <c r="Y96" s="77">
        <f>VLOOKUP($B96,[2]DEN6!$H$3:$U$182,9,FALSE)</f>
        <v>610</v>
      </c>
      <c r="Z96" s="77">
        <f>VLOOKUP($B96,[2]DEN6!$H$3:$U$182,10,FALSE)</f>
        <v>448</v>
      </c>
      <c r="AA96" s="77">
        <f>VLOOKUP($B96,[2]DEN6!$H$3:$U$182,11,FALSE)</f>
        <v>740</v>
      </c>
      <c r="AB96" s="77">
        <f>VLOOKUP($B96,[2]DEN6!$H$3:$U$182,12,FALSE)</f>
        <v>448</v>
      </c>
      <c r="AC96" s="77">
        <f>VLOOKUP($B96,[2]DEN6!$H$3:$U$182,13,FALSE)</f>
        <v>671</v>
      </c>
      <c r="AD96" s="12">
        <f t="shared" si="67"/>
        <v>6568</v>
      </c>
    </row>
    <row r="97" spans="1:30" ht="15" thickBot="1" x14ac:dyDescent="0.25">
      <c r="A97" s="75" t="s">
        <v>133</v>
      </c>
      <c r="B97" s="137" t="s">
        <v>121</v>
      </c>
      <c r="C97" s="53"/>
      <c r="D97" s="153"/>
      <c r="E97" s="64">
        <f>IFERROR(VLOOKUP($B97,[2]NUM6!$H$3:$U$157,2,FALSE),0)</f>
        <v>24</v>
      </c>
      <c r="F97" s="64">
        <f>IFERROR(VLOOKUP($B97,[2]NUM6!$H$3:$U$157,3,FALSE),0)</f>
        <v>22</v>
      </c>
      <c r="G97" s="64">
        <f>IFERROR(VLOOKUP($B97,[2]NUM6!$H$3:$U$157,4,FALSE),0)</f>
        <v>17</v>
      </c>
      <c r="H97" s="64">
        <f>IFERROR(VLOOKUP($B97,[2]NUM6!$H$3:$U$157,5,FALSE),0)</f>
        <v>14</v>
      </c>
      <c r="I97" s="64">
        <f>IFERROR(VLOOKUP($B97,[2]NUM6!$H$3:$U$157,6,FALSE),0)</f>
        <v>9</v>
      </c>
      <c r="J97" s="64">
        <f>IFERROR(VLOOKUP($B97,[2]NUM6!$H$3:$U$157,7,FALSE),0)</f>
        <v>18</v>
      </c>
      <c r="K97" s="64">
        <f>IFERROR(VLOOKUP($B97,[2]NUM6!$H$3:$U$157,8,FALSE),0)</f>
        <v>14</v>
      </c>
      <c r="L97" s="64">
        <f>IFERROR(VLOOKUP($B97,[2]NUM6!$H$3:$U$157,9,FALSE),0)</f>
        <v>11</v>
      </c>
      <c r="M97" s="64">
        <f>IFERROR(VLOOKUP($B97,[2]NUM6!$H$3:$U$157,10,FALSE),0)</f>
        <v>6</v>
      </c>
      <c r="N97" s="64">
        <f>IFERROR(VLOOKUP($B97,[2]NUM6!$H$3:$U$157,11,FALSE),0)</f>
        <v>8</v>
      </c>
      <c r="O97" s="64">
        <f>IFERROR(VLOOKUP($B97,[2]NUM6!$H$3:$U$157,12,FALSE),0)</f>
        <v>8</v>
      </c>
      <c r="P97" s="64">
        <f>IFERROR(VLOOKUP($B97,[2]NUM6!$H$3:$U$157,13,FALSE),0)</f>
        <v>18</v>
      </c>
      <c r="Q97" s="12">
        <f t="shared" si="66"/>
        <v>169</v>
      </c>
      <c r="R97" s="77">
        <f>VLOOKUP($B97,[2]DEN6!$H$3:$U$182,2,FALSE)</f>
        <v>28</v>
      </c>
      <c r="S97" s="77">
        <f>VLOOKUP($B97,[2]DEN6!$H$3:$U$182,3,FALSE)</f>
        <v>82</v>
      </c>
      <c r="T97" s="77">
        <f>VLOOKUP($B97,[2]DEN6!$H$3:$U$182,4,FALSE)</f>
        <v>113</v>
      </c>
      <c r="U97" s="77">
        <f>VLOOKUP($B97,[2]DEN6!$H$3:$U$182,5,FALSE)</f>
        <v>75</v>
      </c>
      <c r="V97" s="77">
        <f>VLOOKUP($B97,[2]DEN6!$H$3:$U$182,6,FALSE)</f>
        <v>75</v>
      </c>
      <c r="W97" s="77">
        <f>VLOOKUP($B97,[2]DEN6!$H$3:$U$182,7,FALSE)</f>
        <v>57</v>
      </c>
      <c r="X97" s="77">
        <f>VLOOKUP($B97,[2]DEN6!$H$3:$U$182,8,FALSE)</f>
        <v>45</v>
      </c>
      <c r="Y97" s="77">
        <f>VLOOKUP($B97,[2]DEN6!$H$3:$U$182,9,FALSE)</f>
        <v>101</v>
      </c>
      <c r="Z97" s="77">
        <f>VLOOKUP($B97,[2]DEN6!$H$3:$U$182,10,FALSE)</f>
        <v>110</v>
      </c>
      <c r="AA97" s="77">
        <f>VLOOKUP($B97,[2]DEN6!$H$3:$U$182,11,FALSE)</f>
        <v>58</v>
      </c>
      <c r="AB97" s="77">
        <f>VLOOKUP($B97,[2]DEN6!$H$3:$U$182,12,FALSE)</f>
        <v>28</v>
      </c>
      <c r="AC97" s="77">
        <f>VLOOKUP($B97,[2]DEN6!$H$3:$U$182,13,FALSE)</f>
        <v>126</v>
      </c>
      <c r="AD97" s="12">
        <f t="shared" si="67"/>
        <v>898</v>
      </c>
    </row>
    <row r="98" spans="1:30" ht="15" thickBot="1" x14ac:dyDescent="0.25">
      <c r="A98" s="75" t="s">
        <v>133</v>
      </c>
      <c r="B98" s="137" t="s">
        <v>122</v>
      </c>
      <c r="C98" s="53"/>
      <c r="D98" s="153"/>
      <c r="E98" s="64">
        <f>IFERROR(VLOOKUP($B98,[2]NUM6!$H$3:$U$157,2,FALSE),0)</f>
        <v>6</v>
      </c>
      <c r="F98" s="64">
        <f>IFERROR(VLOOKUP($B98,[2]NUM6!$H$3:$U$157,3,FALSE),0)</f>
        <v>12</v>
      </c>
      <c r="G98" s="64">
        <f>IFERROR(VLOOKUP($B98,[2]NUM6!$H$3:$U$157,4,FALSE),0)</f>
        <v>13</v>
      </c>
      <c r="H98" s="64">
        <f>IFERROR(VLOOKUP($B98,[2]NUM6!$H$3:$U$157,5,FALSE),0)</f>
        <v>8</v>
      </c>
      <c r="I98" s="64">
        <f>IFERROR(VLOOKUP($B98,[2]NUM6!$H$3:$U$157,6,FALSE),0)</f>
        <v>9</v>
      </c>
      <c r="J98" s="64">
        <f>IFERROR(VLOOKUP($B98,[2]NUM6!$H$3:$U$157,7,FALSE),0)</f>
        <v>9</v>
      </c>
      <c r="K98" s="64">
        <f>IFERROR(VLOOKUP($B98,[2]NUM6!$H$3:$U$157,8,FALSE),0)</f>
        <v>8</v>
      </c>
      <c r="L98" s="64">
        <f>IFERROR(VLOOKUP($B98,[2]NUM6!$H$3:$U$157,9,FALSE),0)</f>
        <v>3</v>
      </c>
      <c r="M98" s="64">
        <f>IFERROR(VLOOKUP($B98,[2]NUM6!$H$3:$U$157,10,FALSE),0)</f>
        <v>8</v>
      </c>
      <c r="N98" s="64">
        <f>IFERROR(VLOOKUP($B98,[2]NUM6!$H$3:$U$157,11,FALSE),0)</f>
        <v>13</v>
      </c>
      <c r="O98" s="64">
        <f>IFERROR(VLOOKUP($B98,[2]NUM6!$H$3:$U$157,12,FALSE),0)</f>
        <v>17</v>
      </c>
      <c r="P98" s="64">
        <f>IFERROR(VLOOKUP($B98,[2]NUM6!$H$3:$U$157,13,FALSE),0)</f>
        <v>8</v>
      </c>
      <c r="Q98" s="12">
        <f t="shared" si="66"/>
        <v>114</v>
      </c>
      <c r="R98" s="77">
        <f>VLOOKUP($B98,[2]DEN6!$H$3:$U$182,2,FALSE)</f>
        <v>41</v>
      </c>
      <c r="S98" s="77">
        <f>VLOOKUP($B98,[2]DEN6!$H$3:$U$182,3,FALSE)</f>
        <v>213</v>
      </c>
      <c r="T98" s="77">
        <f>VLOOKUP($B98,[2]DEN6!$H$3:$U$182,4,FALSE)</f>
        <v>354</v>
      </c>
      <c r="U98" s="77">
        <f>VLOOKUP($B98,[2]DEN6!$H$3:$U$182,5,FALSE)</f>
        <v>263</v>
      </c>
      <c r="V98" s="77">
        <f>VLOOKUP($B98,[2]DEN6!$H$3:$U$182,6,FALSE)</f>
        <v>169</v>
      </c>
      <c r="W98" s="77">
        <f>VLOOKUP($B98,[2]DEN6!$H$3:$U$182,7,FALSE)</f>
        <v>213</v>
      </c>
      <c r="X98" s="77">
        <f>VLOOKUP($B98,[2]DEN6!$H$3:$U$182,8,FALSE)</f>
        <v>190</v>
      </c>
      <c r="Y98" s="77">
        <f>VLOOKUP($B98,[2]DEN6!$H$3:$U$182,9,FALSE)</f>
        <v>282</v>
      </c>
      <c r="Z98" s="77">
        <f>VLOOKUP($B98,[2]DEN6!$H$3:$U$182,10,FALSE)</f>
        <v>104</v>
      </c>
      <c r="AA98" s="77">
        <f>VLOOKUP($B98,[2]DEN6!$H$3:$U$182,11,FALSE)</f>
        <v>188</v>
      </c>
      <c r="AB98" s="77">
        <f>VLOOKUP($B98,[2]DEN6!$H$3:$U$182,12,FALSE)</f>
        <v>175</v>
      </c>
      <c r="AC98" s="77">
        <f>VLOOKUP($B98,[2]DEN6!$H$3:$U$182,13,FALSE)</f>
        <v>170</v>
      </c>
      <c r="AD98" s="12">
        <f t="shared" si="67"/>
        <v>2362</v>
      </c>
    </row>
    <row r="99" spans="1:30" ht="15" thickBot="1" x14ac:dyDescent="0.25">
      <c r="A99" s="75" t="s">
        <v>133</v>
      </c>
      <c r="B99" s="137" t="s">
        <v>123</v>
      </c>
      <c r="C99" s="53"/>
      <c r="D99" s="153"/>
      <c r="E99" s="64">
        <f>IFERROR(VLOOKUP($B99,[2]NUM6!$H$3:$U$157,2,FALSE),0)</f>
        <v>6</v>
      </c>
      <c r="F99" s="64">
        <f>IFERROR(VLOOKUP($B99,[2]NUM6!$H$3:$U$157,3,FALSE),0)</f>
        <v>10</v>
      </c>
      <c r="G99" s="64">
        <f>IFERROR(VLOOKUP($B99,[2]NUM6!$H$3:$U$157,4,FALSE),0)</f>
        <v>7</v>
      </c>
      <c r="H99" s="64">
        <f>IFERROR(VLOOKUP($B99,[2]NUM6!$H$3:$U$157,5,FALSE),0)</f>
        <v>0</v>
      </c>
      <c r="I99" s="64">
        <f>IFERROR(VLOOKUP($B99,[2]NUM6!$H$3:$U$157,6,FALSE),0)</f>
        <v>11</v>
      </c>
      <c r="J99" s="64">
        <f>IFERROR(VLOOKUP($B99,[2]NUM6!$H$3:$U$157,7,FALSE),0)</f>
        <v>2</v>
      </c>
      <c r="K99" s="64">
        <f>IFERROR(VLOOKUP($B99,[2]NUM6!$H$3:$U$157,8,FALSE),0)</f>
        <v>10</v>
      </c>
      <c r="L99" s="64">
        <f>IFERROR(VLOOKUP($B99,[2]NUM6!$H$3:$U$157,9,FALSE),0)</f>
        <v>3</v>
      </c>
      <c r="M99" s="64">
        <f>IFERROR(VLOOKUP($B99,[2]NUM6!$H$3:$U$157,10,FALSE),0)</f>
        <v>1</v>
      </c>
      <c r="N99" s="64">
        <f>IFERROR(VLOOKUP($B99,[2]NUM6!$H$3:$U$157,11,FALSE),0)</f>
        <v>8</v>
      </c>
      <c r="O99" s="64">
        <f>IFERROR(VLOOKUP($B99,[2]NUM6!$H$3:$U$157,12,FALSE),0)</f>
        <v>2</v>
      </c>
      <c r="P99" s="64">
        <f>IFERROR(VLOOKUP($B99,[2]NUM6!$H$3:$U$157,13,FALSE),0)</f>
        <v>7</v>
      </c>
      <c r="Q99" s="12">
        <f t="shared" si="66"/>
        <v>67</v>
      </c>
      <c r="R99" s="77">
        <f>VLOOKUP($B99,[2]DEN6!$H$3:$U$182,2,FALSE)</f>
        <v>96</v>
      </c>
      <c r="S99" s="77">
        <f>VLOOKUP($B99,[2]DEN6!$H$3:$U$182,3,FALSE)</f>
        <v>146</v>
      </c>
      <c r="T99" s="77">
        <f>VLOOKUP($B99,[2]DEN6!$H$3:$U$182,4,FALSE)</f>
        <v>167</v>
      </c>
      <c r="U99" s="77">
        <f>VLOOKUP($B99,[2]DEN6!$H$3:$U$182,5,FALSE)</f>
        <v>150</v>
      </c>
      <c r="V99" s="77">
        <f>VLOOKUP($B99,[2]DEN6!$H$3:$U$182,6,FALSE)</f>
        <v>168</v>
      </c>
      <c r="W99" s="77">
        <f>VLOOKUP($B99,[2]DEN6!$H$3:$U$182,7,FALSE)</f>
        <v>132</v>
      </c>
      <c r="X99" s="77">
        <f>VLOOKUP($B99,[2]DEN6!$H$3:$U$182,8,FALSE)</f>
        <v>111</v>
      </c>
      <c r="Y99" s="77">
        <f>VLOOKUP($B99,[2]DEN6!$H$3:$U$182,9,FALSE)</f>
        <v>128</v>
      </c>
      <c r="Z99" s="77">
        <f>VLOOKUP($B99,[2]DEN6!$H$3:$U$182,10,FALSE)</f>
        <v>105</v>
      </c>
      <c r="AA99" s="77">
        <f>VLOOKUP($B99,[2]DEN6!$H$3:$U$182,11,FALSE)</f>
        <v>145</v>
      </c>
      <c r="AB99" s="77">
        <f>VLOOKUP($B99,[2]DEN6!$H$3:$U$182,12,FALSE)</f>
        <v>102</v>
      </c>
      <c r="AC99" s="77">
        <f>VLOOKUP($B99,[2]DEN6!$H$3:$U$182,13,FALSE)</f>
        <v>88</v>
      </c>
      <c r="AD99" s="12">
        <f t="shared" si="67"/>
        <v>1538</v>
      </c>
    </row>
    <row r="100" spans="1:30" ht="15" thickBot="1" x14ac:dyDescent="0.25">
      <c r="A100" s="75" t="s">
        <v>133</v>
      </c>
      <c r="B100" s="137" t="s">
        <v>124</v>
      </c>
      <c r="C100" s="53"/>
      <c r="D100" s="153"/>
      <c r="E100" s="64">
        <f>IFERROR(VLOOKUP($B100,[2]NUM6!$H$3:$U$157,2,FALSE),0)</f>
        <v>0</v>
      </c>
      <c r="F100" s="64">
        <f>IFERROR(VLOOKUP($B100,[2]NUM6!$H$3:$U$157,3,FALSE),0)</f>
        <v>18</v>
      </c>
      <c r="G100" s="64">
        <f>IFERROR(VLOOKUP($B100,[2]NUM6!$H$3:$U$157,4,FALSE),0)</f>
        <v>14</v>
      </c>
      <c r="H100" s="64">
        <f>IFERROR(VLOOKUP($B100,[2]NUM6!$H$3:$U$157,5,FALSE),0)</f>
        <v>4</v>
      </c>
      <c r="I100" s="64">
        <f>IFERROR(VLOOKUP($B100,[2]NUM6!$H$3:$U$157,6,FALSE),0)</f>
        <v>7</v>
      </c>
      <c r="J100" s="64">
        <f>IFERROR(VLOOKUP($B100,[2]NUM6!$H$3:$U$157,7,FALSE),0)</f>
        <v>9</v>
      </c>
      <c r="K100" s="64">
        <f>IFERROR(VLOOKUP($B100,[2]NUM6!$H$3:$U$157,8,FALSE),0)</f>
        <v>12</v>
      </c>
      <c r="L100" s="64">
        <f>IFERROR(VLOOKUP($B100,[2]NUM6!$H$3:$U$157,9,FALSE),0)</f>
        <v>11</v>
      </c>
      <c r="M100" s="64">
        <f>IFERROR(VLOOKUP($B100,[2]NUM6!$H$3:$U$157,10,FALSE),0)</f>
        <v>9</v>
      </c>
      <c r="N100" s="64">
        <f>IFERROR(VLOOKUP($B100,[2]NUM6!$H$3:$U$157,11,FALSE),0)</f>
        <v>8</v>
      </c>
      <c r="O100" s="64">
        <f>IFERROR(VLOOKUP($B100,[2]NUM6!$H$3:$U$157,12,FALSE),0)</f>
        <v>13</v>
      </c>
      <c r="P100" s="64">
        <f>IFERROR(VLOOKUP($B100,[2]NUM6!$H$3:$U$157,13,FALSE),0)</f>
        <v>16</v>
      </c>
      <c r="Q100" s="12">
        <f t="shared" si="66"/>
        <v>121</v>
      </c>
      <c r="R100" s="77">
        <f>VLOOKUP($B100,[2]DEN6!$H$3:$U$182,2,FALSE)</f>
        <v>0</v>
      </c>
      <c r="S100" s="77">
        <f>VLOOKUP($B100,[2]DEN6!$H$3:$U$182,3,FALSE)</f>
        <v>26</v>
      </c>
      <c r="T100" s="77">
        <f>VLOOKUP($B100,[2]DEN6!$H$3:$U$182,4,FALSE)</f>
        <v>31</v>
      </c>
      <c r="U100" s="77">
        <f>VLOOKUP($B100,[2]DEN6!$H$3:$U$182,5,FALSE)</f>
        <v>13</v>
      </c>
      <c r="V100" s="77">
        <f>VLOOKUP($B100,[2]DEN6!$H$3:$U$182,6,FALSE)</f>
        <v>40</v>
      </c>
      <c r="W100" s="77">
        <f>VLOOKUP($B100,[2]DEN6!$H$3:$U$182,7,FALSE)</f>
        <v>35</v>
      </c>
      <c r="X100" s="77">
        <f>VLOOKUP($B100,[2]DEN6!$H$3:$U$182,8,FALSE)</f>
        <v>47</v>
      </c>
      <c r="Y100" s="77">
        <f>VLOOKUP($B100,[2]DEN6!$H$3:$U$182,9,FALSE)</f>
        <v>32</v>
      </c>
      <c r="Z100" s="77">
        <f>VLOOKUP($B100,[2]DEN6!$H$3:$U$182,10,FALSE)</f>
        <v>24</v>
      </c>
      <c r="AA100" s="77">
        <f>VLOOKUP($B100,[2]DEN6!$H$3:$U$182,11,FALSE)</f>
        <v>49</v>
      </c>
      <c r="AB100" s="77">
        <f>VLOOKUP($B100,[2]DEN6!$H$3:$U$182,12,FALSE)</f>
        <v>31</v>
      </c>
      <c r="AC100" s="77">
        <f>VLOOKUP($B100,[2]DEN6!$H$3:$U$182,13,FALSE)</f>
        <v>45</v>
      </c>
      <c r="AD100" s="12">
        <f t="shared" si="67"/>
        <v>373</v>
      </c>
    </row>
    <row r="101" spans="1:30" ht="15" thickBot="1" x14ac:dyDescent="0.25">
      <c r="A101" s="75" t="s">
        <v>133</v>
      </c>
      <c r="B101" s="137" t="s">
        <v>125</v>
      </c>
      <c r="C101" s="53"/>
      <c r="D101" s="153"/>
      <c r="E101" s="64">
        <f>IFERROR(VLOOKUP($B101,[2]NUM6!$H$3:$U$157,2,FALSE),0)</f>
        <v>7</v>
      </c>
      <c r="F101" s="64">
        <f>IFERROR(VLOOKUP($B101,[2]NUM6!$H$3:$U$157,3,FALSE),0)</f>
        <v>13</v>
      </c>
      <c r="G101" s="64">
        <f>IFERROR(VLOOKUP($B101,[2]NUM6!$H$3:$U$157,4,FALSE),0)</f>
        <v>11</v>
      </c>
      <c r="H101" s="64">
        <f>IFERROR(VLOOKUP($B101,[2]NUM6!$H$3:$U$157,5,FALSE),0)</f>
        <v>12</v>
      </c>
      <c r="I101" s="64">
        <f>IFERROR(VLOOKUP($B101,[2]NUM6!$H$3:$U$157,6,FALSE),0)</f>
        <v>18</v>
      </c>
      <c r="J101" s="64">
        <f>IFERROR(VLOOKUP($B101,[2]NUM6!$H$3:$U$157,7,FALSE),0)</f>
        <v>0</v>
      </c>
      <c r="K101" s="64">
        <f>IFERROR(VLOOKUP($B101,[2]NUM6!$H$3:$U$157,8,FALSE),0)</f>
        <v>35</v>
      </c>
      <c r="L101" s="64">
        <f>IFERROR(VLOOKUP($B101,[2]NUM6!$H$3:$U$157,9,FALSE),0)</f>
        <v>0</v>
      </c>
      <c r="M101" s="64">
        <f>IFERROR(VLOOKUP($B101,[2]NUM6!$H$3:$U$157,10,FALSE),0)</f>
        <v>0</v>
      </c>
      <c r="N101" s="64">
        <f>IFERROR(VLOOKUP($B101,[2]NUM6!$H$3:$U$157,11,FALSE),0)</f>
        <v>0</v>
      </c>
      <c r="O101" s="64">
        <f>IFERROR(VLOOKUP($B101,[2]NUM6!$H$3:$U$157,12,FALSE),0)</f>
        <v>0</v>
      </c>
      <c r="P101" s="64">
        <f>IFERROR(VLOOKUP($B101,[2]NUM6!$H$3:$U$157,13,FALSE),0)</f>
        <v>0</v>
      </c>
      <c r="Q101" s="12">
        <f t="shared" si="66"/>
        <v>96</v>
      </c>
      <c r="R101" s="77">
        <f>VLOOKUP($B101,[2]DEN6!$H$3:$U$182,2,FALSE)</f>
        <v>35</v>
      </c>
      <c r="S101" s="77">
        <f>VLOOKUP($B101,[2]DEN6!$H$3:$U$182,3,FALSE)</f>
        <v>74</v>
      </c>
      <c r="T101" s="77">
        <f>VLOOKUP($B101,[2]DEN6!$H$3:$U$182,4,FALSE)</f>
        <v>148</v>
      </c>
      <c r="U101" s="77">
        <f>VLOOKUP($B101,[2]DEN6!$H$3:$U$182,5,FALSE)</f>
        <v>157</v>
      </c>
      <c r="V101" s="77">
        <f>VLOOKUP($B101,[2]DEN6!$H$3:$U$182,6,FALSE)</f>
        <v>215</v>
      </c>
      <c r="W101" s="77">
        <f>VLOOKUP($B101,[2]DEN6!$H$3:$U$182,7,FALSE)</f>
        <v>274</v>
      </c>
      <c r="X101" s="77">
        <f>VLOOKUP($B101,[2]DEN6!$H$3:$U$182,8,FALSE)</f>
        <v>193</v>
      </c>
      <c r="Y101" s="77">
        <f>VLOOKUP($B101,[2]DEN6!$H$3:$U$182,9,FALSE)</f>
        <v>317</v>
      </c>
      <c r="Z101" s="77">
        <f>VLOOKUP($B101,[2]DEN6!$H$3:$U$182,10,FALSE)</f>
        <v>0</v>
      </c>
      <c r="AA101" s="77">
        <f>VLOOKUP($B101,[2]DEN6!$H$3:$U$182,11,FALSE)</f>
        <v>0</v>
      </c>
      <c r="AB101" s="77">
        <f>VLOOKUP($B101,[2]DEN6!$H$3:$U$182,12,FALSE)</f>
        <v>0</v>
      </c>
      <c r="AC101" s="77">
        <f>VLOOKUP($B101,[2]DEN6!$H$3:$U$182,13,FALSE)</f>
        <v>0</v>
      </c>
      <c r="AD101" s="12">
        <f t="shared" si="67"/>
        <v>1413</v>
      </c>
    </row>
    <row r="102" spans="1:30" ht="15" thickBot="1" x14ac:dyDescent="0.25">
      <c r="A102" s="75" t="s">
        <v>133</v>
      </c>
      <c r="B102" s="137" t="s">
        <v>126</v>
      </c>
      <c r="C102" s="53"/>
      <c r="D102" s="153"/>
      <c r="E102" s="64">
        <f>IFERROR(VLOOKUP($B102,[2]NUM6!$H$3:$U$157,2,FALSE),0)</f>
        <v>2</v>
      </c>
      <c r="F102" s="64">
        <f>IFERROR(VLOOKUP($B102,[2]NUM6!$H$3:$U$157,3,FALSE),0)</f>
        <v>1</v>
      </c>
      <c r="G102" s="64">
        <f>IFERROR(VLOOKUP($B102,[2]NUM6!$H$3:$U$157,4,FALSE),0)</f>
        <v>0</v>
      </c>
      <c r="H102" s="64">
        <f>IFERROR(VLOOKUP($B102,[2]NUM6!$H$3:$U$157,5,FALSE),0)</f>
        <v>3</v>
      </c>
      <c r="I102" s="64">
        <f>IFERROR(VLOOKUP($B102,[2]NUM6!$H$3:$U$157,6,FALSE),0)</f>
        <v>2</v>
      </c>
      <c r="J102" s="64">
        <f>IFERROR(VLOOKUP($B102,[2]NUM6!$H$3:$U$157,7,FALSE),0)</f>
        <v>1</v>
      </c>
      <c r="K102" s="64">
        <f>IFERROR(VLOOKUP($B102,[2]NUM6!$H$3:$U$157,8,FALSE),0)</f>
        <v>2</v>
      </c>
      <c r="L102" s="64">
        <f>IFERROR(VLOOKUP($B102,[2]NUM6!$H$3:$U$157,9,FALSE),0)</f>
        <v>2</v>
      </c>
      <c r="M102" s="64">
        <f>IFERROR(VLOOKUP($B102,[2]NUM6!$H$3:$U$157,10,FALSE),0)</f>
        <v>3</v>
      </c>
      <c r="N102" s="64">
        <f>IFERROR(VLOOKUP($B102,[2]NUM6!$H$3:$U$157,11,FALSE),0)</f>
        <v>2</v>
      </c>
      <c r="O102" s="64">
        <f>IFERROR(VLOOKUP($B102,[2]NUM6!$H$3:$U$157,12,FALSE),0)</f>
        <v>1</v>
      </c>
      <c r="P102" s="64">
        <f>IFERROR(VLOOKUP($B102,[2]NUM6!$H$3:$U$157,13,FALSE),0)</f>
        <v>0</v>
      </c>
      <c r="Q102" s="12">
        <f t="shared" si="66"/>
        <v>19</v>
      </c>
      <c r="R102" s="77">
        <f>VLOOKUP($B102,[2]DEN6!$H$3:$U$182,2,FALSE)</f>
        <v>48</v>
      </c>
      <c r="S102" s="77">
        <f>VLOOKUP($B102,[2]DEN6!$H$3:$U$182,3,FALSE)</f>
        <v>9</v>
      </c>
      <c r="T102" s="77">
        <f>VLOOKUP($B102,[2]DEN6!$H$3:$U$182,4,FALSE)</f>
        <v>52</v>
      </c>
      <c r="U102" s="77">
        <f>VLOOKUP($B102,[2]DEN6!$H$3:$U$182,5,FALSE)</f>
        <v>48</v>
      </c>
      <c r="V102" s="77">
        <f>VLOOKUP($B102,[2]DEN6!$H$3:$U$182,6,FALSE)</f>
        <v>20</v>
      </c>
      <c r="W102" s="77">
        <f>VLOOKUP($B102,[2]DEN6!$H$3:$U$182,7,FALSE)</f>
        <v>35</v>
      </c>
      <c r="X102" s="77">
        <f>VLOOKUP($B102,[2]DEN6!$H$3:$U$182,8,FALSE)</f>
        <v>30</v>
      </c>
      <c r="Y102" s="77">
        <f>VLOOKUP($B102,[2]DEN6!$H$3:$U$182,9,FALSE)</f>
        <v>58</v>
      </c>
      <c r="Z102" s="77">
        <f>VLOOKUP($B102,[2]DEN6!$H$3:$U$182,10,FALSE)</f>
        <v>39</v>
      </c>
      <c r="AA102" s="77">
        <f>VLOOKUP($B102,[2]DEN6!$H$3:$U$182,11,FALSE)</f>
        <v>14</v>
      </c>
      <c r="AB102" s="77">
        <f>VLOOKUP($B102,[2]DEN6!$H$3:$U$182,12,FALSE)</f>
        <v>46</v>
      </c>
      <c r="AC102" s="77">
        <f>VLOOKUP($B102,[2]DEN6!$H$3:$U$182,13,FALSE)</f>
        <v>22</v>
      </c>
      <c r="AD102" s="12">
        <f t="shared" si="67"/>
        <v>421</v>
      </c>
    </row>
    <row r="103" spans="1:30" ht="15" thickBot="1" x14ac:dyDescent="0.25">
      <c r="A103" s="75" t="s">
        <v>133</v>
      </c>
      <c r="B103" s="137" t="s">
        <v>127</v>
      </c>
      <c r="C103" s="53"/>
      <c r="D103" s="153"/>
      <c r="E103" s="64">
        <f>IFERROR(VLOOKUP($B103,[2]NUM6!$H$3:$U$157,2,FALSE),0)</f>
        <v>2</v>
      </c>
      <c r="F103" s="64">
        <f>IFERROR(VLOOKUP($B103,[2]NUM6!$H$3:$U$157,3,FALSE),0)</f>
        <v>6</v>
      </c>
      <c r="G103" s="64">
        <f>IFERROR(VLOOKUP($B103,[2]NUM6!$H$3:$U$157,4,FALSE),0)</f>
        <v>5</v>
      </c>
      <c r="H103" s="64">
        <f>IFERROR(VLOOKUP($B103,[2]NUM6!$H$3:$U$157,5,FALSE),0)</f>
        <v>4</v>
      </c>
      <c r="I103" s="64">
        <f>IFERROR(VLOOKUP($B103,[2]NUM6!$H$3:$U$157,6,FALSE),0)</f>
        <v>5</v>
      </c>
      <c r="J103" s="64">
        <f>IFERROR(VLOOKUP($B103,[2]NUM6!$H$3:$U$157,7,FALSE),0)</f>
        <v>5</v>
      </c>
      <c r="K103" s="64">
        <f>IFERROR(VLOOKUP($B103,[2]NUM6!$H$3:$U$157,8,FALSE),0)</f>
        <v>8</v>
      </c>
      <c r="L103" s="64">
        <f>IFERROR(VLOOKUP($B103,[2]NUM6!$H$3:$U$157,9,FALSE),0)</f>
        <v>4</v>
      </c>
      <c r="M103" s="64">
        <f>IFERROR(VLOOKUP($B103,[2]NUM6!$H$3:$U$157,10,FALSE),0)</f>
        <v>5</v>
      </c>
      <c r="N103" s="64">
        <f>IFERROR(VLOOKUP($B103,[2]NUM6!$H$3:$U$157,11,FALSE),0)</f>
        <v>4</v>
      </c>
      <c r="O103" s="64">
        <f>IFERROR(VLOOKUP($B103,[2]NUM6!$H$3:$U$157,12,FALSE),0)</f>
        <v>6</v>
      </c>
      <c r="P103" s="64">
        <f>IFERROR(VLOOKUP($B103,[2]NUM6!$H$3:$U$157,13,FALSE),0)</f>
        <v>5</v>
      </c>
      <c r="Q103" s="12">
        <f t="shared" si="66"/>
        <v>59</v>
      </c>
      <c r="R103" s="77">
        <f>VLOOKUP($B103,[2]DEN6!$H$3:$U$182,2,FALSE)</f>
        <v>36</v>
      </c>
      <c r="S103" s="77">
        <f>VLOOKUP($B103,[2]DEN6!$H$3:$U$182,3,FALSE)</f>
        <v>22</v>
      </c>
      <c r="T103" s="77">
        <f>VLOOKUP($B103,[2]DEN6!$H$3:$U$182,4,FALSE)</f>
        <v>87</v>
      </c>
      <c r="U103" s="77">
        <f>VLOOKUP($B103,[2]DEN6!$H$3:$U$182,5,FALSE)</f>
        <v>111</v>
      </c>
      <c r="V103" s="77">
        <f>VLOOKUP($B103,[2]DEN6!$H$3:$U$182,6,FALSE)</f>
        <v>27</v>
      </c>
      <c r="W103" s="77">
        <f>VLOOKUP($B103,[2]DEN6!$H$3:$U$182,7,FALSE)</f>
        <v>126</v>
      </c>
      <c r="X103" s="77">
        <f>VLOOKUP($B103,[2]DEN6!$H$3:$U$182,8,FALSE)</f>
        <v>29</v>
      </c>
      <c r="Y103" s="77">
        <f>VLOOKUP($B103,[2]DEN6!$H$3:$U$182,9,FALSE)</f>
        <v>107</v>
      </c>
      <c r="Z103" s="77">
        <f>VLOOKUP($B103,[2]DEN6!$H$3:$U$182,10,FALSE)</f>
        <v>95</v>
      </c>
      <c r="AA103" s="77">
        <f>VLOOKUP($B103,[2]DEN6!$H$3:$U$182,11,FALSE)</f>
        <v>121</v>
      </c>
      <c r="AB103" s="77">
        <f>VLOOKUP($B103,[2]DEN6!$H$3:$U$182,12,FALSE)</f>
        <v>72</v>
      </c>
      <c r="AC103" s="77">
        <f>VLOOKUP($B103,[2]DEN6!$H$3:$U$182,13,FALSE)</f>
        <v>91</v>
      </c>
      <c r="AD103" s="12">
        <f t="shared" si="67"/>
        <v>924</v>
      </c>
    </row>
    <row r="104" spans="1:30" ht="15" thickBot="1" x14ac:dyDescent="0.25">
      <c r="A104" s="75" t="s">
        <v>133</v>
      </c>
      <c r="B104" s="137" t="s">
        <v>128</v>
      </c>
      <c r="C104" s="53"/>
      <c r="D104" s="153"/>
      <c r="E104" s="64">
        <f>IFERROR(VLOOKUP($B104,[2]NUM6!$H$3:$U$157,2,FALSE),0)</f>
        <v>0</v>
      </c>
      <c r="F104" s="64">
        <f>IFERROR(VLOOKUP($B104,[2]NUM6!$H$3:$U$157,3,FALSE),0)</f>
        <v>1</v>
      </c>
      <c r="G104" s="64">
        <f>IFERROR(VLOOKUP($B104,[2]NUM6!$H$3:$U$157,4,FALSE),0)</f>
        <v>1</v>
      </c>
      <c r="H104" s="64">
        <f>IFERROR(VLOOKUP($B104,[2]NUM6!$H$3:$U$157,5,FALSE),0)</f>
        <v>1</v>
      </c>
      <c r="I104" s="64">
        <f>IFERROR(VLOOKUP($B104,[2]NUM6!$H$3:$U$157,6,FALSE),0)</f>
        <v>2</v>
      </c>
      <c r="J104" s="64">
        <f>IFERROR(VLOOKUP($B104,[2]NUM6!$H$3:$U$157,7,FALSE),0)</f>
        <v>2</v>
      </c>
      <c r="K104" s="64">
        <f>IFERROR(VLOOKUP($B104,[2]NUM6!$H$3:$U$157,8,FALSE),0)</f>
        <v>2</v>
      </c>
      <c r="L104" s="64">
        <f>IFERROR(VLOOKUP($B104,[2]NUM6!$H$3:$U$157,9,FALSE),0)</f>
        <v>4</v>
      </c>
      <c r="M104" s="64">
        <f>IFERROR(VLOOKUP($B104,[2]NUM6!$H$3:$U$157,10,FALSE),0)</f>
        <v>1</v>
      </c>
      <c r="N104" s="64">
        <f>IFERROR(VLOOKUP($B104,[2]NUM6!$H$3:$U$157,11,FALSE),0)</f>
        <v>1</v>
      </c>
      <c r="O104" s="64">
        <f>IFERROR(VLOOKUP($B104,[2]NUM6!$H$3:$U$157,12,FALSE),0)</f>
        <v>5</v>
      </c>
      <c r="P104" s="64">
        <f>IFERROR(VLOOKUP($B104,[2]NUM6!$H$3:$U$157,13,FALSE),0)</f>
        <v>3</v>
      </c>
      <c r="Q104" s="12">
        <f t="shared" si="66"/>
        <v>23</v>
      </c>
      <c r="R104" s="77">
        <f>VLOOKUP($B104,[2]DEN6!$H$3:$U$182,2,FALSE)</f>
        <v>34</v>
      </c>
      <c r="S104" s="77">
        <f>VLOOKUP($B104,[2]DEN6!$H$3:$U$182,3,FALSE)</f>
        <v>38</v>
      </c>
      <c r="T104" s="77">
        <f>VLOOKUP($B104,[2]DEN6!$H$3:$U$182,4,FALSE)</f>
        <v>35</v>
      </c>
      <c r="U104" s="77">
        <f>VLOOKUP($B104,[2]DEN6!$H$3:$U$182,5,FALSE)</f>
        <v>27</v>
      </c>
      <c r="V104" s="77">
        <f>VLOOKUP($B104,[2]DEN6!$H$3:$U$182,6,FALSE)</f>
        <v>11</v>
      </c>
      <c r="W104" s="77">
        <f>VLOOKUP($B104,[2]DEN6!$H$3:$U$182,7,FALSE)</f>
        <v>26</v>
      </c>
      <c r="X104" s="77">
        <f>VLOOKUP($B104,[2]DEN6!$H$3:$U$182,8,FALSE)</f>
        <v>21</v>
      </c>
      <c r="Y104" s="77">
        <f>VLOOKUP($B104,[2]DEN6!$H$3:$U$182,9,FALSE)</f>
        <v>15</v>
      </c>
      <c r="Z104" s="77">
        <f>VLOOKUP($B104,[2]DEN6!$H$3:$U$182,10,FALSE)</f>
        <v>15</v>
      </c>
      <c r="AA104" s="77">
        <f>VLOOKUP($B104,[2]DEN6!$H$3:$U$182,11,FALSE)</f>
        <v>68</v>
      </c>
      <c r="AB104" s="77">
        <f>VLOOKUP($B104,[2]DEN6!$H$3:$U$182,12,FALSE)</f>
        <v>30</v>
      </c>
      <c r="AC104" s="77">
        <f>VLOOKUP($B104,[2]DEN6!$H$3:$U$182,13,FALSE)</f>
        <v>22</v>
      </c>
      <c r="AD104" s="12">
        <f t="shared" si="67"/>
        <v>342</v>
      </c>
    </row>
    <row r="105" spans="1:30" ht="15" thickBot="1" x14ac:dyDescent="0.25">
      <c r="A105" s="75" t="s">
        <v>133</v>
      </c>
      <c r="B105" s="137" t="s">
        <v>129</v>
      </c>
      <c r="C105" s="53"/>
      <c r="D105" s="153"/>
      <c r="E105" s="64">
        <f>IFERROR(VLOOKUP($B105,[2]NUM6!$H$3:$U$157,2,FALSE),0)</f>
        <v>5</v>
      </c>
      <c r="F105" s="64">
        <f>IFERROR(VLOOKUP($B105,[2]NUM6!$H$3:$U$157,3,FALSE),0)</f>
        <v>16</v>
      </c>
      <c r="G105" s="64">
        <f>IFERROR(VLOOKUP($B105,[2]NUM6!$H$3:$U$157,4,FALSE),0)</f>
        <v>14</v>
      </c>
      <c r="H105" s="64">
        <f>IFERROR(VLOOKUP($B105,[2]NUM6!$H$3:$U$157,5,FALSE),0)</f>
        <v>7</v>
      </c>
      <c r="I105" s="64">
        <f>IFERROR(VLOOKUP($B105,[2]NUM6!$H$3:$U$157,6,FALSE),0)</f>
        <v>14</v>
      </c>
      <c r="J105" s="64">
        <f>IFERROR(VLOOKUP($B105,[2]NUM6!$H$3:$U$157,7,FALSE),0)</f>
        <v>5</v>
      </c>
      <c r="K105" s="64">
        <f>IFERROR(VLOOKUP($B105,[2]NUM6!$H$3:$U$157,8,FALSE),0)</f>
        <v>9</v>
      </c>
      <c r="L105" s="64">
        <f>IFERROR(VLOOKUP($B105,[2]NUM6!$H$3:$U$157,9,FALSE),0)</f>
        <v>13</v>
      </c>
      <c r="M105" s="64">
        <f>IFERROR(VLOOKUP($B105,[2]NUM6!$H$3:$U$157,10,FALSE),0)</f>
        <v>10</v>
      </c>
      <c r="N105" s="64">
        <f>IFERROR(VLOOKUP($B105,[2]NUM6!$H$3:$U$157,11,FALSE),0)</f>
        <v>22</v>
      </c>
      <c r="O105" s="64">
        <f>IFERROR(VLOOKUP($B105,[2]NUM6!$H$3:$U$157,12,FALSE),0)</f>
        <v>8</v>
      </c>
      <c r="P105" s="64">
        <f>IFERROR(VLOOKUP($B105,[2]NUM6!$H$3:$U$157,13,FALSE),0)</f>
        <v>21</v>
      </c>
      <c r="Q105" s="12">
        <f t="shared" si="66"/>
        <v>144</v>
      </c>
      <c r="R105" s="77">
        <f>VLOOKUP($B105,[2]DEN6!$H$3:$U$182,2,FALSE)</f>
        <v>83</v>
      </c>
      <c r="S105" s="77">
        <f>VLOOKUP($B105,[2]DEN6!$H$3:$U$182,3,FALSE)</f>
        <v>105</v>
      </c>
      <c r="T105" s="77">
        <f>VLOOKUP($B105,[2]DEN6!$H$3:$U$182,4,FALSE)</f>
        <v>129</v>
      </c>
      <c r="U105" s="77">
        <f>VLOOKUP($B105,[2]DEN6!$H$3:$U$182,5,FALSE)</f>
        <v>119</v>
      </c>
      <c r="V105" s="77">
        <f>VLOOKUP($B105,[2]DEN6!$H$3:$U$182,6,FALSE)</f>
        <v>123</v>
      </c>
      <c r="W105" s="77">
        <f>VLOOKUP($B105,[2]DEN6!$H$3:$U$182,7,FALSE)</f>
        <v>119</v>
      </c>
      <c r="X105" s="77">
        <f>VLOOKUP($B105,[2]DEN6!$H$3:$U$182,8,FALSE)</f>
        <v>90</v>
      </c>
      <c r="Y105" s="77">
        <f>VLOOKUP($B105,[2]DEN6!$H$3:$U$182,9,FALSE)</f>
        <v>178</v>
      </c>
      <c r="Z105" s="77">
        <f>VLOOKUP($B105,[2]DEN6!$H$3:$U$182,10,FALSE)</f>
        <v>66</v>
      </c>
      <c r="AA105" s="77">
        <f>VLOOKUP($B105,[2]DEN6!$H$3:$U$182,11,FALSE)</f>
        <v>165</v>
      </c>
      <c r="AB105" s="77">
        <f>VLOOKUP($B105,[2]DEN6!$H$3:$U$182,12,FALSE)</f>
        <v>130</v>
      </c>
      <c r="AC105" s="77">
        <f>VLOOKUP($B105,[2]DEN6!$H$3:$U$182,13,FALSE)</f>
        <v>187</v>
      </c>
      <c r="AD105" s="12">
        <f t="shared" si="67"/>
        <v>1494</v>
      </c>
    </row>
    <row r="106" spans="1:30" ht="15" thickBot="1" x14ac:dyDescent="0.25">
      <c r="A106" s="75" t="s">
        <v>133</v>
      </c>
      <c r="B106" s="137" t="s">
        <v>130</v>
      </c>
      <c r="C106" s="53"/>
      <c r="D106" s="153"/>
      <c r="E106" s="64">
        <f>IFERROR(VLOOKUP($B106,[2]NUM6!$H$3:$U$157,2,FALSE),0)</f>
        <v>0</v>
      </c>
      <c r="F106" s="64">
        <f>IFERROR(VLOOKUP($B106,[2]NUM6!$H$3:$U$157,3,FALSE),0)</f>
        <v>25</v>
      </c>
      <c r="G106" s="64">
        <f>IFERROR(VLOOKUP($B106,[2]NUM6!$H$3:$U$157,4,FALSE),0)</f>
        <v>13</v>
      </c>
      <c r="H106" s="64">
        <f>IFERROR(VLOOKUP($B106,[2]NUM6!$H$3:$U$157,5,FALSE),0)</f>
        <v>5</v>
      </c>
      <c r="I106" s="64">
        <f>IFERROR(VLOOKUP($B106,[2]NUM6!$H$3:$U$157,6,FALSE),0)</f>
        <v>11</v>
      </c>
      <c r="J106" s="64">
        <f>IFERROR(VLOOKUP($B106,[2]NUM6!$H$3:$U$157,7,FALSE),0)</f>
        <v>7</v>
      </c>
      <c r="K106" s="64">
        <f>IFERROR(VLOOKUP($B106,[2]NUM6!$H$3:$U$157,8,FALSE),0)</f>
        <v>11</v>
      </c>
      <c r="L106" s="64">
        <f>IFERROR(VLOOKUP($B106,[2]NUM6!$H$3:$U$157,9,FALSE),0)</f>
        <v>14</v>
      </c>
      <c r="M106" s="64">
        <f>IFERROR(VLOOKUP($B106,[2]NUM6!$H$3:$U$157,10,FALSE),0)</f>
        <v>11</v>
      </c>
      <c r="N106" s="64">
        <f>IFERROR(VLOOKUP($B106,[2]NUM6!$H$3:$U$157,11,FALSE),0)</f>
        <v>13</v>
      </c>
      <c r="O106" s="64">
        <f>IFERROR(VLOOKUP($B106,[2]NUM6!$H$3:$U$157,12,FALSE),0)</f>
        <v>13</v>
      </c>
      <c r="P106" s="64">
        <f>IFERROR(VLOOKUP($B106,[2]NUM6!$H$3:$U$157,13,FALSE),0)</f>
        <v>15</v>
      </c>
      <c r="Q106" s="12">
        <f t="shared" si="66"/>
        <v>138</v>
      </c>
      <c r="R106" s="77">
        <f>VLOOKUP($B106,[2]DEN6!$H$3:$U$182,2,FALSE)</f>
        <v>114</v>
      </c>
      <c r="S106" s="77">
        <f>VLOOKUP($B106,[2]DEN6!$H$3:$U$182,3,FALSE)</f>
        <v>127</v>
      </c>
      <c r="T106" s="77">
        <f>VLOOKUP($B106,[2]DEN6!$H$3:$U$182,4,FALSE)</f>
        <v>221</v>
      </c>
      <c r="U106" s="77">
        <f>VLOOKUP($B106,[2]DEN6!$H$3:$U$182,5,FALSE)</f>
        <v>159</v>
      </c>
      <c r="V106" s="77">
        <f>VLOOKUP($B106,[2]DEN6!$H$3:$U$182,6,FALSE)</f>
        <v>131</v>
      </c>
      <c r="W106" s="77">
        <f>VLOOKUP($B106,[2]DEN6!$H$3:$U$182,7,FALSE)</f>
        <v>182</v>
      </c>
      <c r="X106" s="77">
        <f>VLOOKUP($B106,[2]DEN6!$H$3:$U$182,8,FALSE)</f>
        <v>113</v>
      </c>
      <c r="Y106" s="77">
        <f>VLOOKUP($B106,[2]DEN6!$H$3:$U$182,9,FALSE)</f>
        <v>118</v>
      </c>
      <c r="Z106" s="77">
        <f>VLOOKUP($B106,[2]DEN6!$H$3:$U$182,10,FALSE)</f>
        <v>104</v>
      </c>
      <c r="AA106" s="77">
        <f>VLOOKUP($B106,[2]DEN6!$H$3:$U$182,11,FALSE)</f>
        <v>145</v>
      </c>
      <c r="AB106" s="77">
        <f>VLOOKUP($B106,[2]DEN6!$H$3:$U$182,12,FALSE)</f>
        <v>72</v>
      </c>
      <c r="AC106" s="77">
        <f>VLOOKUP($B106,[2]DEN6!$H$3:$U$182,13,FALSE)</f>
        <v>177</v>
      </c>
      <c r="AD106" s="12">
        <f t="shared" si="67"/>
        <v>1663</v>
      </c>
    </row>
    <row r="107" spans="1:30" ht="15" thickBot="1" x14ac:dyDescent="0.25">
      <c r="A107" s="75" t="s">
        <v>133</v>
      </c>
      <c r="B107" s="137" t="s">
        <v>131</v>
      </c>
      <c r="C107" s="53"/>
      <c r="D107" s="153"/>
      <c r="E107" s="64">
        <f>IFERROR(VLOOKUP($B107,[2]NUM6!$H$3:$U$157,2,FALSE),0)</f>
        <v>29</v>
      </c>
      <c r="F107" s="64">
        <f>IFERROR(VLOOKUP($B107,[2]NUM6!$H$3:$U$157,3,FALSE),0)</f>
        <v>90</v>
      </c>
      <c r="G107" s="64">
        <f>IFERROR(VLOOKUP($B107,[2]NUM6!$H$3:$U$157,4,FALSE),0)</f>
        <v>47</v>
      </c>
      <c r="H107" s="64">
        <f>IFERROR(VLOOKUP($B107,[2]NUM6!$H$3:$U$157,5,FALSE),0)</f>
        <v>11</v>
      </c>
      <c r="I107" s="64">
        <f>IFERROR(VLOOKUP($B107,[2]NUM6!$H$3:$U$157,6,FALSE),0)</f>
        <v>34</v>
      </c>
      <c r="J107" s="64">
        <f>IFERROR(VLOOKUP($B107,[2]NUM6!$H$3:$U$157,7,FALSE),0)</f>
        <v>27</v>
      </c>
      <c r="K107" s="64">
        <f>IFERROR(VLOOKUP($B107,[2]NUM6!$H$3:$U$157,8,FALSE),0)</f>
        <v>18</v>
      </c>
      <c r="L107" s="64">
        <f>IFERROR(VLOOKUP($B107,[2]NUM6!$H$3:$U$157,9,FALSE),0)</f>
        <v>46</v>
      </c>
      <c r="M107" s="64">
        <f>IFERROR(VLOOKUP($B107,[2]NUM6!$H$3:$U$157,10,FALSE),0)</f>
        <v>25</v>
      </c>
      <c r="N107" s="64">
        <f>IFERROR(VLOOKUP($B107,[2]NUM6!$H$3:$U$157,11,FALSE),0)</f>
        <v>36</v>
      </c>
      <c r="O107" s="64">
        <f>IFERROR(VLOOKUP($B107,[2]NUM6!$H$3:$U$157,12,FALSE),0)</f>
        <v>14</v>
      </c>
      <c r="P107" s="64">
        <f>IFERROR(VLOOKUP($B107,[2]NUM6!$H$3:$U$157,13,FALSE),0)</f>
        <v>17</v>
      </c>
      <c r="Q107" s="12">
        <f t="shared" si="66"/>
        <v>394</v>
      </c>
      <c r="R107" s="77">
        <f>VLOOKUP($B107,[2]DEN6!$H$3:$U$182,2,FALSE)</f>
        <v>158</v>
      </c>
      <c r="S107" s="77">
        <f>VLOOKUP($B107,[2]DEN6!$H$3:$U$182,3,FALSE)</f>
        <v>168</v>
      </c>
      <c r="T107" s="77">
        <f>VLOOKUP($B107,[2]DEN6!$H$3:$U$182,4,FALSE)</f>
        <v>78</v>
      </c>
      <c r="U107" s="77">
        <f>VLOOKUP($B107,[2]DEN6!$H$3:$U$182,5,FALSE)</f>
        <v>137</v>
      </c>
      <c r="V107" s="77">
        <f>VLOOKUP($B107,[2]DEN6!$H$3:$U$182,6,FALSE)</f>
        <v>1442</v>
      </c>
      <c r="W107" s="77">
        <f>VLOOKUP($B107,[2]DEN6!$H$3:$U$182,7,FALSE)</f>
        <v>589</v>
      </c>
      <c r="X107" s="77">
        <f>VLOOKUP($B107,[2]DEN6!$H$3:$U$182,8,FALSE)</f>
        <v>394</v>
      </c>
      <c r="Y107" s="77">
        <f>VLOOKUP($B107,[2]DEN6!$H$3:$U$182,9,FALSE)</f>
        <v>512</v>
      </c>
      <c r="Z107" s="77">
        <f>VLOOKUP($B107,[2]DEN6!$H$3:$U$182,10,FALSE)</f>
        <v>231</v>
      </c>
      <c r="AA107" s="77">
        <f>VLOOKUP($B107,[2]DEN6!$H$3:$U$182,11,FALSE)</f>
        <v>471</v>
      </c>
      <c r="AB107" s="77">
        <f>VLOOKUP($B107,[2]DEN6!$H$3:$U$182,12,FALSE)</f>
        <v>268</v>
      </c>
      <c r="AC107" s="77">
        <f>VLOOKUP($B107,[2]DEN6!$H$3:$U$182,13,FALSE)</f>
        <v>279</v>
      </c>
      <c r="AD107" s="12">
        <f t="shared" si="67"/>
        <v>4727</v>
      </c>
    </row>
    <row r="108" spans="1:30" ht="15" thickBot="1" x14ac:dyDescent="0.25">
      <c r="A108" s="75" t="s">
        <v>133</v>
      </c>
      <c r="B108" s="137" t="s">
        <v>132</v>
      </c>
      <c r="C108" s="53"/>
      <c r="D108" s="153"/>
      <c r="E108" s="64">
        <f>IFERROR(VLOOKUP($B108,[2]NUM6!$H$3:$U$157,2,FALSE),0)</f>
        <v>53</v>
      </c>
      <c r="F108" s="64">
        <f>IFERROR(VLOOKUP($B108,[2]NUM6!$H$3:$U$157,3,FALSE),0)</f>
        <v>49</v>
      </c>
      <c r="G108" s="64">
        <f>IFERROR(VLOOKUP($B108,[2]NUM6!$H$3:$U$157,4,FALSE),0)</f>
        <v>34</v>
      </c>
      <c r="H108" s="64">
        <f>IFERROR(VLOOKUP($B108,[2]NUM6!$H$3:$U$157,5,FALSE),0)</f>
        <v>32</v>
      </c>
      <c r="I108" s="64">
        <f>IFERROR(VLOOKUP($B108,[2]NUM6!$H$3:$U$157,6,FALSE),0)</f>
        <v>49</v>
      </c>
      <c r="J108" s="64">
        <f>IFERROR(VLOOKUP($B108,[2]NUM6!$H$3:$U$157,7,FALSE),0)</f>
        <v>22</v>
      </c>
      <c r="K108" s="64">
        <f>IFERROR(VLOOKUP($B108,[2]NUM6!$H$3:$U$157,8,FALSE),0)</f>
        <v>0</v>
      </c>
      <c r="L108" s="64">
        <f>IFERROR(VLOOKUP($B108,[2]NUM6!$H$3:$U$157,9,FALSE),0)</f>
        <v>37</v>
      </c>
      <c r="M108" s="64">
        <f>IFERROR(VLOOKUP($B108,[2]NUM6!$H$3:$U$157,10,FALSE),0)</f>
        <v>0</v>
      </c>
      <c r="N108" s="64">
        <f>IFERROR(VLOOKUP($B108,[2]NUM6!$H$3:$U$157,11,FALSE),0)</f>
        <v>0</v>
      </c>
      <c r="O108" s="64">
        <f>IFERROR(VLOOKUP($B108,[2]NUM6!$H$3:$U$157,12,FALSE),0)</f>
        <v>0</v>
      </c>
      <c r="P108" s="64">
        <f>IFERROR(VLOOKUP($B108,[2]NUM6!$H$3:$U$157,13,FALSE),0)</f>
        <v>0</v>
      </c>
      <c r="Q108" s="12">
        <f t="shared" si="66"/>
        <v>276</v>
      </c>
      <c r="R108" s="77">
        <f>VLOOKUP($B108,[2]DEN6!$H$3:$U$182,2,FALSE)</f>
        <v>250</v>
      </c>
      <c r="S108" s="77">
        <f>VLOOKUP($B108,[2]DEN6!$H$3:$U$182,3,FALSE)</f>
        <v>378</v>
      </c>
      <c r="T108" s="77">
        <f>VLOOKUP($B108,[2]DEN6!$H$3:$U$182,4,FALSE)</f>
        <v>337</v>
      </c>
      <c r="U108" s="77">
        <f>VLOOKUP($B108,[2]DEN6!$H$3:$U$182,5,FALSE)</f>
        <v>359</v>
      </c>
      <c r="V108" s="77">
        <f>VLOOKUP($B108,[2]DEN6!$H$3:$U$182,6,FALSE)</f>
        <v>241</v>
      </c>
      <c r="W108" s="77">
        <f>VLOOKUP($B108,[2]DEN6!$H$3:$U$182,7,FALSE)</f>
        <v>271</v>
      </c>
      <c r="X108" s="77">
        <f>VLOOKUP($B108,[2]DEN6!$H$3:$U$182,8,FALSE)</f>
        <v>284</v>
      </c>
      <c r="Y108" s="77">
        <f>VLOOKUP($B108,[2]DEN6!$H$3:$U$182,9,FALSE)</f>
        <v>253</v>
      </c>
      <c r="Z108" s="77">
        <f>VLOOKUP($B108,[2]DEN6!$H$3:$U$182,10,FALSE)</f>
        <v>191</v>
      </c>
      <c r="AA108" s="77">
        <f>VLOOKUP($B108,[2]DEN6!$H$3:$U$182,11,FALSE)</f>
        <v>262</v>
      </c>
      <c r="AB108" s="77">
        <f>VLOOKUP($B108,[2]DEN6!$H$3:$U$182,12,FALSE)</f>
        <v>100</v>
      </c>
      <c r="AC108" s="77">
        <f>VLOOKUP($B108,[2]DEN6!$H$3:$U$182,13,FALSE)</f>
        <v>254</v>
      </c>
      <c r="AD108" s="12">
        <f t="shared" si="67"/>
        <v>3180</v>
      </c>
    </row>
    <row r="109" spans="1:30" ht="15" thickBot="1" x14ac:dyDescent="0.25">
      <c r="A109" s="75" t="s">
        <v>133</v>
      </c>
      <c r="B109" s="137" t="s">
        <v>346</v>
      </c>
      <c r="C109" s="53"/>
      <c r="D109" s="153"/>
      <c r="E109" s="64">
        <f>IFERROR(VLOOKUP($B109,[2]NUM6!$H$3:$U$157,2,FALSE),0)</f>
        <v>0</v>
      </c>
      <c r="F109" s="64">
        <f>IFERROR(VLOOKUP($B109,[2]NUM6!$H$3:$U$157,3,FALSE),0)</f>
        <v>20</v>
      </c>
      <c r="G109" s="64">
        <f>IFERROR(VLOOKUP($B109,[2]NUM6!$H$3:$U$157,4,FALSE),0)</f>
        <v>0</v>
      </c>
      <c r="H109" s="64">
        <f>IFERROR(VLOOKUP($B109,[2]NUM6!$H$3:$U$157,5,FALSE),0)</f>
        <v>53</v>
      </c>
      <c r="I109" s="64">
        <f>IFERROR(VLOOKUP($B109,[2]NUM6!$H$3:$U$157,6,FALSE),0)</f>
        <v>22</v>
      </c>
      <c r="J109" s="64">
        <f>IFERROR(VLOOKUP($B109,[2]NUM6!$H$3:$U$157,7,FALSE),0)</f>
        <v>7</v>
      </c>
      <c r="K109" s="64">
        <f>IFERROR(VLOOKUP($B109,[2]NUM6!$H$3:$U$157,8,FALSE),0)</f>
        <v>18</v>
      </c>
      <c r="L109" s="64">
        <f>IFERROR(VLOOKUP($B109,[2]NUM6!$H$3:$U$157,9,FALSE),0)</f>
        <v>21</v>
      </c>
      <c r="M109" s="64">
        <f>IFERROR(VLOOKUP($B109,[2]NUM6!$H$3:$U$157,10,FALSE),0)</f>
        <v>9</v>
      </c>
      <c r="N109" s="64">
        <f>IFERROR(VLOOKUP($B109,[2]NUM6!$H$3:$U$157,11,FALSE),0)</f>
        <v>22</v>
      </c>
      <c r="O109" s="64">
        <f>IFERROR(VLOOKUP($B109,[2]NUM6!$H$3:$U$157,12,FALSE),0)</f>
        <v>17</v>
      </c>
      <c r="P109" s="64">
        <f>IFERROR(VLOOKUP($B109,[2]NUM6!$H$3:$U$157,13,FALSE),0)</f>
        <v>28</v>
      </c>
      <c r="Q109" s="12">
        <f t="shared" si="66"/>
        <v>217</v>
      </c>
      <c r="R109" s="77">
        <f>VLOOKUP($B109,[2]DEN6!$H$3:$U$182,2,FALSE)</f>
        <v>289</v>
      </c>
      <c r="S109" s="77">
        <f>VLOOKUP($B109,[2]DEN6!$H$3:$U$182,3,FALSE)</f>
        <v>275</v>
      </c>
      <c r="T109" s="77">
        <f>VLOOKUP($B109,[2]DEN6!$H$3:$U$182,4,FALSE)</f>
        <v>236</v>
      </c>
      <c r="U109" s="77">
        <f>VLOOKUP($B109,[2]DEN6!$H$3:$U$182,5,FALSE)</f>
        <v>138</v>
      </c>
      <c r="V109" s="77">
        <f>VLOOKUP($B109,[2]DEN6!$H$3:$U$182,6,FALSE)</f>
        <v>280</v>
      </c>
      <c r="W109" s="77">
        <f>VLOOKUP($B109,[2]DEN6!$H$3:$U$182,7,FALSE)</f>
        <v>385</v>
      </c>
      <c r="X109" s="77">
        <f>VLOOKUP($B109,[2]DEN6!$H$3:$U$182,8,FALSE)</f>
        <v>302</v>
      </c>
      <c r="Y109" s="77">
        <f>VLOOKUP($B109,[2]DEN6!$H$3:$U$182,9,FALSE)</f>
        <v>457</v>
      </c>
      <c r="Z109" s="77">
        <f>VLOOKUP($B109,[2]DEN6!$H$3:$U$182,10,FALSE)</f>
        <v>251</v>
      </c>
      <c r="AA109" s="77">
        <f>VLOOKUP($B109,[2]DEN6!$H$3:$U$182,11,FALSE)</f>
        <v>303</v>
      </c>
      <c r="AB109" s="77">
        <f>VLOOKUP($B109,[2]DEN6!$H$3:$U$182,12,FALSE)</f>
        <v>264</v>
      </c>
      <c r="AC109" s="77">
        <f>VLOOKUP($B109,[2]DEN6!$H$3:$U$182,13,FALSE)</f>
        <v>377</v>
      </c>
      <c r="AD109" s="12">
        <f t="shared" si="67"/>
        <v>3557</v>
      </c>
    </row>
    <row r="110" spans="1:30" ht="15" thickBot="1" x14ac:dyDescent="0.25">
      <c r="A110" s="75" t="s">
        <v>133</v>
      </c>
      <c r="B110" s="137" t="s">
        <v>395</v>
      </c>
      <c r="C110" s="53"/>
      <c r="D110" s="153"/>
      <c r="E110" s="64">
        <f>IFERROR(VLOOKUP($B110,[2]NUM6!$H$3:$U$157,2,FALSE),0)</f>
        <v>0</v>
      </c>
      <c r="F110" s="64">
        <f>IFERROR(VLOOKUP($B110,[2]NUM6!$H$3:$U$157,3,FALSE),0)</f>
        <v>0</v>
      </c>
      <c r="G110" s="64">
        <f>IFERROR(VLOOKUP($B110,[2]NUM6!$H$3:$U$157,4,FALSE),0)</f>
        <v>0</v>
      </c>
      <c r="H110" s="64">
        <f>IFERROR(VLOOKUP($B110,[2]NUM6!$H$3:$U$157,5,FALSE),0)</f>
        <v>0</v>
      </c>
      <c r="I110" s="64">
        <f>IFERROR(VLOOKUP($B110,[2]NUM6!$H$3:$U$157,6,FALSE),0)</f>
        <v>0</v>
      </c>
      <c r="J110" s="64">
        <f>IFERROR(VLOOKUP($B110,[2]NUM6!$H$3:$U$157,7,FALSE),0)</f>
        <v>0</v>
      </c>
      <c r="K110" s="64">
        <f>IFERROR(VLOOKUP($B110,[2]NUM6!$H$3:$U$157,8,FALSE),0)</f>
        <v>0</v>
      </c>
      <c r="L110" s="64">
        <f>IFERROR(VLOOKUP($B110,[2]NUM6!$H$3:$U$157,9,FALSE),0)</f>
        <v>0</v>
      </c>
      <c r="M110" s="64">
        <f>IFERROR(VLOOKUP($B110,[2]NUM6!$H$3:$U$157,10,FALSE),0)</f>
        <v>0</v>
      </c>
      <c r="N110" s="64">
        <f>IFERROR(VLOOKUP($B110,[2]NUM6!$H$3:$U$157,11,FALSE),0)</f>
        <v>18</v>
      </c>
      <c r="O110" s="64">
        <f>IFERROR(VLOOKUP($B110,[2]NUM6!$H$3:$U$157,12,FALSE),0)</f>
        <v>14</v>
      </c>
      <c r="P110" s="64">
        <f>IFERROR(VLOOKUP($B110,[2]NUM6!$H$3:$U$157,13,FALSE),0)</f>
        <v>0</v>
      </c>
      <c r="Q110" s="12">
        <f t="shared" si="66"/>
        <v>32</v>
      </c>
      <c r="R110" s="77">
        <f>VLOOKUP($B110,[2]DEN6!$H$3:$U$182,2,FALSE)</f>
        <v>0</v>
      </c>
      <c r="S110" s="77">
        <f>VLOOKUP($B110,[2]DEN6!$H$3:$U$182,3,FALSE)</f>
        <v>0</v>
      </c>
      <c r="T110" s="77">
        <f>VLOOKUP($B110,[2]DEN6!$H$3:$U$182,4,FALSE)</f>
        <v>0</v>
      </c>
      <c r="U110" s="77">
        <f>VLOOKUP($B110,[2]DEN6!$H$3:$U$182,5,FALSE)</f>
        <v>0</v>
      </c>
      <c r="V110" s="77">
        <f>VLOOKUP($B110,[2]DEN6!$H$3:$U$182,6,FALSE)</f>
        <v>0</v>
      </c>
      <c r="W110" s="77">
        <f>VLOOKUP($B110,[2]DEN6!$H$3:$U$182,7,FALSE)</f>
        <v>0</v>
      </c>
      <c r="X110" s="77">
        <f>VLOOKUP($B110,[2]DEN6!$H$3:$U$182,8,FALSE)</f>
        <v>0</v>
      </c>
      <c r="Y110" s="77">
        <f>VLOOKUP($B110,[2]DEN6!$H$3:$U$182,9,FALSE)</f>
        <v>0</v>
      </c>
      <c r="Z110" s="77">
        <f>VLOOKUP($B110,[2]DEN6!$H$3:$U$182,10,FALSE)</f>
        <v>221</v>
      </c>
      <c r="AA110" s="77">
        <f>VLOOKUP($B110,[2]DEN6!$H$3:$U$182,11,FALSE)</f>
        <v>363</v>
      </c>
      <c r="AB110" s="77">
        <f>VLOOKUP($B110,[2]DEN6!$H$3:$U$182,12,FALSE)</f>
        <v>264</v>
      </c>
      <c r="AC110" s="77">
        <f>VLOOKUP($B110,[2]DEN6!$H$3:$U$182,13,FALSE)</f>
        <v>264</v>
      </c>
      <c r="AD110" s="12">
        <f t="shared" si="67"/>
        <v>1112</v>
      </c>
    </row>
    <row r="111" spans="1:30" ht="22.5" customHeight="1" thickBot="1" x14ac:dyDescent="0.25">
      <c r="A111" s="307" t="s">
        <v>180</v>
      </c>
      <c r="B111" s="308"/>
      <c r="C111" s="222">
        <f>+Metas!J13/D111</f>
        <v>1.2617641101967911</v>
      </c>
      <c r="D111" s="14">
        <f>+Q111/AD111</f>
        <v>8.7179144682650991E-2</v>
      </c>
      <c r="E111" s="46">
        <f>SUM(E93:E110)</f>
        <v>667</v>
      </c>
      <c r="F111" s="46">
        <f t="shared" ref="F111:M111" si="68">SUM(F93:F110)</f>
        <v>839</v>
      </c>
      <c r="G111" s="46">
        <f t="shared" si="68"/>
        <v>747</v>
      </c>
      <c r="H111" s="46">
        <f t="shared" si="68"/>
        <v>592</v>
      </c>
      <c r="I111" s="46">
        <f t="shared" si="68"/>
        <v>777</v>
      </c>
      <c r="J111" s="46">
        <f t="shared" si="68"/>
        <v>559</v>
      </c>
      <c r="K111" s="46">
        <f t="shared" si="68"/>
        <v>616</v>
      </c>
      <c r="L111" s="46">
        <f t="shared" si="68"/>
        <v>604</v>
      </c>
      <c r="M111" s="46">
        <f t="shared" si="68"/>
        <v>442</v>
      </c>
      <c r="N111" s="46">
        <f t="shared" ref="N111:P111" si="69">SUM(N93:N110)</f>
        <v>664</v>
      </c>
      <c r="O111" s="46">
        <f t="shared" si="69"/>
        <v>594</v>
      </c>
      <c r="P111" s="46">
        <f t="shared" si="69"/>
        <v>731</v>
      </c>
      <c r="Q111" s="46">
        <f>SUM(Q93:Q110)</f>
        <v>7832</v>
      </c>
      <c r="R111" s="46">
        <f>SUM(R93:R110)</f>
        <v>5937</v>
      </c>
      <c r="S111" s="46">
        <f t="shared" ref="S111:AD111" si="70">SUM(S93:S110)</f>
        <v>5991</v>
      </c>
      <c r="T111" s="46">
        <f t="shared" si="70"/>
        <v>7948</v>
      </c>
      <c r="U111" s="46">
        <f t="shared" si="70"/>
        <v>7747</v>
      </c>
      <c r="V111" s="46">
        <f t="shared" si="70"/>
        <v>8745</v>
      </c>
      <c r="W111" s="46">
        <f t="shared" si="70"/>
        <v>8703</v>
      </c>
      <c r="X111" s="46">
        <f t="shared" si="70"/>
        <v>7149</v>
      </c>
      <c r="Y111" s="46">
        <f t="shared" si="70"/>
        <v>8817</v>
      </c>
      <c r="Z111" s="46">
        <f t="shared" si="70"/>
        <v>6170</v>
      </c>
      <c r="AA111" s="46">
        <f t="shared" ref="AA111:AC111" si="71">SUM(AA93:AA110)</f>
        <v>8670</v>
      </c>
      <c r="AB111" s="46">
        <f t="shared" si="71"/>
        <v>6255</v>
      </c>
      <c r="AC111" s="46">
        <f t="shared" si="71"/>
        <v>7706</v>
      </c>
      <c r="AD111" s="46">
        <f t="shared" si="70"/>
        <v>89838</v>
      </c>
    </row>
    <row r="112" spans="1:30" ht="15" thickBot="1" x14ac:dyDescent="0.25">
      <c r="A112" s="75" t="s">
        <v>146</v>
      </c>
      <c r="B112" s="137" t="s">
        <v>134</v>
      </c>
      <c r="C112" s="53"/>
      <c r="D112" s="153"/>
      <c r="E112" s="64">
        <f>IFERROR(VLOOKUP($B112,[2]NUM6!$H$3:$U$157,2,FALSE),0)</f>
        <v>0</v>
      </c>
      <c r="F112" s="64">
        <f>IFERROR(VLOOKUP($B112,[2]NUM6!$H$3:$U$157,3,FALSE),0)</f>
        <v>1</v>
      </c>
      <c r="G112" s="64">
        <f>IFERROR(VLOOKUP($B112,[2]NUM6!$H$3:$U$157,4,FALSE),0)</f>
        <v>1</v>
      </c>
      <c r="H112" s="64">
        <f>IFERROR(VLOOKUP($B112,[2]NUM6!$H$3:$U$157,5,FALSE),0)</f>
        <v>2</v>
      </c>
      <c r="I112" s="64">
        <f>IFERROR(VLOOKUP($B112,[2]NUM6!$H$3:$U$157,6,FALSE),0)</f>
        <v>0</v>
      </c>
      <c r="J112" s="64">
        <f>IFERROR(VLOOKUP($B112,[2]NUM6!$H$3:$U$157,7,FALSE),0)</f>
        <v>1</v>
      </c>
      <c r="K112" s="64">
        <f>IFERROR(VLOOKUP($B112,[2]NUM6!$H$3:$U$157,8,FALSE),0)</f>
        <v>0</v>
      </c>
      <c r="L112" s="64">
        <f>IFERROR(VLOOKUP($B112,[2]NUM6!$H$3:$U$157,9,FALSE),0)</f>
        <v>1</v>
      </c>
      <c r="M112" s="64">
        <f>IFERROR(VLOOKUP($B112,[2]NUM6!$H$3:$U$157,10,FALSE),0)</f>
        <v>0</v>
      </c>
      <c r="N112" s="64">
        <f>IFERROR(VLOOKUP($B112,[2]NUM6!$H$3:$U$157,11,FALSE),0)</f>
        <v>0</v>
      </c>
      <c r="O112" s="64">
        <f>IFERROR(VLOOKUP($B112,[2]NUM6!$H$3:$U$157,12,FALSE),0)</f>
        <v>1</v>
      </c>
      <c r="P112" s="64">
        <f>IFERROR(VLOOKUP($B112,[2]NUM6!$H$3:$U$157,13,FALSE),0)</f>
        <v>0</v>
      </c>
      <c r="Q112" s="12">
        <f t="shared" ref="Q112:Q123" si="72">SUM(E112:P112)</f>
        <v>7</v>
      </c>
      <c r="R112" s="77">
        <f>VLOOKUP($B112,[2]DEN6!$H$3:$U$182,2,FALSE)</f>
        <v>15</v>
      </c>
      <c r="S112" s="77">
        <f>VLOOKUP($B112,[2]DEN6!$H$3:$U$182,3,FALSE)</f>
        <v>0</v>
      </c>
      <c r="T112" s="77">
        <f>VLOOKUP($B112,[2]DEN6!$H$3:$U$182,4,FALSE)</f>
        <v>14</v>
      </c>
      <c r="U112" s="77">
        <f>VLOOKUP($B112,[2]DEN6!$H$3:$U$182,5,FALSE)</f>
        <v>12</v>
      </c>
      <c r="V112" s="77">
        <f>VLOOKUP($B112,[2]DEN6!$H$3:$U$182,6,FALSE)</f>
        <v>0</v>
      </c>
      <c r="W112" s="77">
        <f>VLOOKUP($B112,[2]DEN6!$H$3:$U$182,7,FALSE)</f>
        <v>0</v>
      </c>
      <c r="X112" s="77">
        <f>VLOOKUP($B112,[2]DEN6!$H$3:$U$182,8,FALSE)</f>
        <v>0</v>
      </c>
      <c r="Y112" s="77">
        <f>VLOOKUP($B112,[2]DEN6!$H$3:$U$182,9,FALSE)</f>
        <v>16</v>
      </c>
      <c r="Z112" s="77">
        <f>VLOOKUP($B112,[2]DEN6!$H$3:$U$182,10,FALSE)</f>
        <v>14</v>
      </c>
      <c r="AA112" s="77">
        <f>VLOOKUP($B112,[2]DEN6!$H$3:$U$182,11,FALSE)</f>
        <v>37</v>
      </c>
      <c r="AB112" s="77">
        <f>VLOOKUP($B112,[2]DEN6!$H$3:$U$182,12,FALSE)</f>
        <v>17</v>
      </c>
      <c r="AC112" s="77">
        <f>VLOOKUP($B112,[2]DEN6!$H$3:$U$182,13,FALSE)</f>
        <v>12</v>
      </c>
      <c r="AD112" s="12">
        <f t="shared" ref="AD112:AD123" si="73">SUM(R112:AC112)</f>
        <v>137</v>
      </c>
    </row>
    <row r="113" spans="1:30" ht="15" thickBot="1" x14ac:dyDescent="0.25">
      <c r="A113" s="75" t="s">
        <v>146</v>
      </c>
      <c r="B113" s="137" t="s">
        <v>135</v>
      </c>
      <c r="C113" s="53"/>
      <c r="D113" s="153"/>
      <c r="E113" s="64">
        <f>IFERROR(VLOOKUP($B113,[2]NUM6!$H$3:$U$157,2,FALSE),0)</f>
        <v>3</v>
      </c>
      <c r="F113" s="64">
        <f>IFERROR(VLOOKUP($B113,[2]NUM6!$H$3:$U$157,3,FALSE),0)</f>
        <v>2</v>
      </c>
      <c r="G113" s="64">
        <f>IFERROR(VLOOKUP($B113,[2]NUM6!$H$3:$U$157,4,FALSE),0)</f>
        <v>5</v>
      </c>
      <c r="H113" s="64">
        <f>IFERROR(VLOOKUP($B113,[2]NUM6!$H$3:$U$157,5,FALSE),0)</f>
        <v>0</v>
      </c>
      <c r="I113" s="64">
        <f>IFERROR(VLOOKUP($B113,[2]NUM6!$H$3:$U$157,6,FALSE),0)</f>
        <v>0</v>
      </c>
      <c r="J113" s="64">
        <f>IFERROR(VLOOKUP($B113,[2]NUM6!$H$3:$U$157,7,FALSE),0)</f>
        <v>3</v>
      </c>
      <c r="K113" s="64">
        <f>IFERROR(VLOOKUP($B113,[2]NUM6!$H$3:$U$157,8,FALSE),0)</f>
        <v>5</v>
      </c>
      <c r="L113" s="64">
        <f>IFERROR(VLOOKUP($B113,[2]NUM6!$H$3:$U$157,9,FALSE),0)</f>
        <v>5</v>
      </c>
      <c r="M113" s="64">
        <f>IFERROR(VLOOKUP($B113,[2]NUM6!$H$3:$U$157,10,FALSE),0)</f>
        <v>0</v>
      </c>
      <c r="N113" s="64">
        <f>IFERROR(VLOOKUP($B113,[2]NUM6!$H$3:$U$157,11,FALSE),0)</f>
        <v>0</v>
      </c>
      <c r="O113" s="64">
        <f>IFERROR(VLOOKUP($B113,[2]NUM6!$H$3:$U$157,12,FALSE),0)</f>
        <v>1</v>
      </c>
      <c r="P113" s="64">
        <f>IFERROR(VLOOKUP($B113,[2]NUM6!$H$3:$U$157,13,FALSE),0)</f>
        <v>2</v>
      </c>
      <c r="Q113" s="12">
        <f t="shared" si="72"/>
        <v>26</v>
      </c>
      <c r="R113" s="77">
        <f>VLOOKUP($B113,[2]DEN6!$H$3:$U$182,2,FALSE)</f>
        <v>54</v>
      </c>
      <c r="S113" s="77">
        <f>VLOOKUP($B113,[2]DEN6!$H$3:$U$182,3,FALSE)</f>
        <v>36</v>
      </c>
      <c r="T113" s="77">
        <f>VLOOKUP($B113,[2]DEN6!$H$3:$U$182,4,FALSE)</f>
        <v>20</v>
      </c>
      <c r="U113" s="77">
        <f>VLOOKUP($B113,[2]DEN6!$H$3:$U$182,5,FALSE)</f>
        <v>21</v>
      </c>
      <c r="V113" s="77">
        <f>VLOOKUP($B113,[2]DEN6!$H$3:$U$182,6,FALSE)</f>
        <v>0</v>
      </c>
      <c r="W113" s="77">
        <f>VLOOKUP($B113,[2]DEN6!$H$3:$U$182,7,FALSE)</f>
        <v>0</v>
      </c>
      <c r="X113" s="77">
        <f>VLOOKUP($B113,[2]DEN6!$H$3:$U$182,8,FALSE)</f>
        <v>52</v>
      </c>
      <c r="Y113" s="77">
        <f>VLOOKUP($B113,[2]DEN6!$H$3:$U$182,9,FALSE)</f>
        <v>37</v>
      </c>
      <c r="Z113" s="77">
        <f>VLOOKUP($B113,[2]DEN6!$H$3:$U$182,10,FALSE)</f>
        <v>57</v>
      </c>
      <c r="AA113" s="77">
        <f>VLOOKUP($B113,[2]DEN6!$H$3:$U$182,11,FALSE)</f>
        <v>105</v>
      </c>
      <c r="AB113" s="77">
        <f>VLOOKUP($B113,[2]DEN6!$H$3:$U$182,12,FALSE)</f>
        <v>18</v>
      </c>
      <c r="AC113" s="77">
        <f>VLOOKUP($B113,[2]DEN6!$H$3:$U$182,13,FALSE)</f>
        <v>17</v>
      </c>
      <c r="AD113" s="12">
        <f t="shared" si="73"/>
        <v>417</v>
      </c>
    </row>
    <row r="114" spans="1:30" ht="15" thickBot="1" x14ac:dyDescent="0.25">
      <c r="A114" s="75" t="s">
        <v>146</v>
      </c>
      <c r="B114" s="137" t="s">
        <v>136</v>
      </c>
      <c r="C114" s="53"/>
      <c r="D114" s="153"/>
      <c r="E114" s="64">
        <f>IFERROR(VLOOKUP($B114,[2]NUM6!$H$3:$U$157,2,FALSE),0)</f>
        <v>5</v>
      </c>
      <c r="F114" s="64">
        <f>IFERROR(VLOOKUP($B114,[2]NUM6!$H$3:$U$157,3,FALSE),0)</f>
        <v>3</v>
      </c>
      <c r="G114" s="64">
        <f>IFERROR(VLOOKUP($B114,[2]NUM6!$H$3:$U$157,4,FALSE),0)</f>
        <v>0</v>
      </c>
      <c r="H114" s="64">
        <f>IFERROR(VLOOKUP($B114,[2]NUM6!$H$3:$U$157,5,FALSE),0)</f>
        <v>7</v>
      </c>
      <c r="I114" s="64">
        <f>IFERROR(VLOOKUP($B114,[2]NUM6!$H$3:$U$157,6,FALSE),0)</f>
        <v>3</v>
      </c>
      <c r="J114" s="64">
        <f>IFERROR(VLOOKUP($B114,[2]NUM6!$H$3:$U$157,7,FALSE),0)</f>
        <v>2</v>
      </c>
      <c r="K114" s="64">
        <f>IFERROR(VLOOKUP($B114,[2]NUM6!$H$3:$U$157,8,FALSE),0)</f>
        <v>4</v>
      </c>
      <c r="L114" s="64">
        <f>IFERROR(VLOOKUP($B114,[2]NUM6!$H$3:$U$157,9,FALSE),0)</f>
        <v>2</v>
      </c>
      <c r="M114" s="64">
        <f>IFERROR(VLOOKUP($B114,[2]NUM6!$H$3:$U$157,10,FALSE),0)</f>
        <v>4</v>
      </c>
      <c r="N114" s="64">
        <f>IFERROR(VLOOKUP($B114,[2]NUM6!$H$3:$U$157,11,FALSE),0)</f>
        <v>0</v>
      </c>
      <c r="O114" s="64">
        <f>IFERROR(VLOOKUP($B114,[2]NUM6!$H$3:$U$157,12,FALSE),0)</f>
        <v>1</v>
      </c>
      <c r="P114" s="64">
        <f>IFERROR(VLOOKUP($B114,[2]NUM6!$H$3:$U$157,13,FALSE),0)</f>
        <v>5</v>
      </c>
      <c r="Q114" s="12">
        <f t="shared" si="72"/>
        <v>36</v>
      </c>
      <c r="R114" s="77">
        <f>VLOOKUP($B114,[2]DEN6!$H$3:$U$182,2,FALSE)</f>
        <v>56</v>
      </c>
      <c r="S114" s="77">
        <f>VLOOKUP($B114,[2]DEN6!$H$3:$U$182,3,FALSE)</f>
        <v>67</v>
      </c>
      <c r="T114" s="77">
        <f>VLOOKUP($B114,[2]DEN6!$H$3:$U$182,4,FALSE)</f>
        <v>36</v>
      </c>
      <c r="U114" s="77">
        <f>VLOOKUP($B114,[2]DEN6!$H$3:$U$182,5,FALSE)</f>
        <v>82</v>
      </c>
      <c r="V114" s="77">
        <f>VLOOKUP($B114,[2]DEN6!$H$3:$U$182,6,FALSE)</f>
        <v>64</v>
      </c>
      <c r="W114" s="77">
        <f>VLOOKUP($B114,[2]DEN6!$H$3:$U$182,7,FALSE)</f>
        <v>36</v>
      </c>
      <c r="X114" s="77">
        <f>VLOOKUP($B114,[2]DEN6!$H$3:$U$182,8,FALSE)</f>
        <v>49</v>
      </c>
      <c r="Y114" s="77">
        <f>VLOOKUP($B114,[2]DEN6!$H$3:$U$182,9,FALSE)</f>
        <v>35</v>
      </c>
      <c r="Z114" s="77">
        <f>VLOOKUP($B114,[2]DEN6!$H$3:$U$182,10,FALSE)</f>
        <v>73</v>
      </c>
      <c r="AA114" s="77">
        <f>VLOOKUP($B114,[2]DEN6!$H$3:$U$182,11,FALSE)</f>
        <v>0</v>
      </c>
      <c r="AB114" s="77">
        <f>VLOOKUP($B114,[2]DEN6!$H$3:$U$182,12,FALSE)</f>
        <v>37</v>
      </c>
      <c r="AC114" s="77">
        <f>VLOOKUP($B114,[2]DEN6!$H$3:$U$182,13,FALSE)</f>
        <v>34</v>
      </c>
      <c r="AD114" s="12">
        <f t="shared" si="73"/>
        <v>569</v>
      </c>
    </row>
    <row r="115" spans="1:30" ht="15" thickBot="1" x14ac:dyDescent="0.25">
      <c r="A115" s="75" t="s">
        <v>146</v>
      </c>
      <c r="B115" s="137" t="s">
        <v>137</v>
      </c>
      <c r="C115" s="53"/>
      <c r="D115" s="153"/>
      <c r="E115" s="64">
        <f>IFERROR(VLOOKUP($B115,[2]NUM6!$H$3:$U$157,2,FALSE),0)</f>
        <v>0</v>
      </c>
      <c r="F115" s="64">
        <f>IFERROR(VLOOKUP($B115,[2]NUM6!$H$3:$U$157,3,FALSE),0)</f>
        <v>1</v>
      </c>
      <c r="G115" s="64">
        <f>IFERROR(VLOOKUP($B115,[2]NUM6!$H$3:$U$157,4,FALSE),0)</f>
        <v>2</v>
      </c>
      <c r="H115" s="64">
        <f>IFERROR(VLOOKUP($B115,[2]NUM6!$H$3:$U$157,5,FALSE),0)</f>
        <v>3</v>
      </c>
      <c r="I115" s="64">
        <f>IFERROR(VLOOKUP($B115,[2]NUM6!$H$3:$U$157,6,FALSE),0)</f>
        <v>1</v>
      </c>
      <c r="J115" s="64">
        <f>IFERROR(VLOOKUP($B115,[2]NUM6!$H$3:$U$157,7,FALSE),0)</f>
        <v>4</v>
      </c>
      <c r="K115" s="64">
        <f>IFERROR(VLOOKUP($B115,[2]NUM6!$H$3:$U$157,8,FALSE),0)</f>
        <v>0</v>
      </c>
      <c r="L115" s="64">
        <f>IFERROR(VLOOKUP($B115,[2]NUM6!$H$3:$U$157,9,FALSE),0)</f>
        <v>1</v>
      </c>
      <c r="M115" s="64">
        <f>IFERROR(VLOOKUP($B115,[2]NUM6!$H$3:$U$157,10,FALSE),0)</f>
        <v>5</v>
      </c>
      <c r="N115" s="64">
        <f>IFERROR(VLOOKUP($B115,[2]NUM6!$H$3:$U$157,11,FALSE),0)</f>
        <v>3</v>
      </c>
      <c r="O115" s="64">
        <f>IFERROR(VLOOKUP($B115,[2]NUM6!$H$3:$U$157,12,FALSE),0)</f>
        <v>3</v>
      </c>
      <c r="P115" s="64">
        <f>IFERROR(VLOOKUP($B115,[2]NUM6!$H$3:$U$157,13,FALSE),0)</f>
        <v>2</v>
      </c>
      <c r="Q115" s="12">
        <f t="shared" si="72"/>
        <v>25</v>
      </c>
      <c r="R115" s="77">
        <f>VLOOKUP($B115,[2]DEN6!$H$3:$U$182,2,FALSE)</f>
        <v>78</v>
      </c>
      <c r="S115" s="77">
        <f>VLOOKUP($B115,[2]DEN6!$H$3:$U$182,3,FALSE)</f>
        <v>63</v>
      </c>
      <c r="T115" s="77">
        <f>VLOOKUP($B115,[2]DEN6!$H$3:$U$182,4,FALSE)</f>
        <v>85</v>
      </c>
      <c r="U115" s="77">
        <f>VLOOKUP($B115,[2]DEN6!$H$3:$U$182,5,FALSE)</f>
        <v>47</v>
      </c>
      <c r="V115" s="77">
        <f>VLOOKUP($B115,[2]DEN6!$H$3:$U$182,6,FALSE)</f>
        <v>34</v>
      </c>
      <c r="W115" s="77">
        <f>VLOOKUP($B115,[2]DEN6!$H$3:$U$182,7,FALSE)</f>
        <v>28</v>
      </c>
      <c r="X115" s="77">
        <f>VLOOKUP($B115,[2]DEN6!$H$3:$U$182,8,FALSE)</f>
        <v>40</v>
      </c>
      <c r="Y115" s="77">
        <f>VLOOKUP($B115,[2]DEN6!$H$3:$U$182,9,FALSE)</f>
        <v>40</v>
      </c>
      <c r="Z115" s="77">
        <f>VLOOKUP($B115,[2]DEN6!$H$3:$U$182,10,FALSE)</f>
        <v>74</v>
      </c>
      <c r="AA115" s="77">
        <f>VLOOKUP($B115,[2]DEN6!$H$3:$U$182,11,FALSE)</f>
        <v>121</v>
      </c>
      <c r="AB115" s="77">
        <f>VLOOKUP($B115,[2]DEN6!$H$3:$U$182,12,FALSE)</f>
        <v>69</v>
      </c>
      <c r="AC115" s="77">
        <f>VLOOKUP($B115,[2]DEN6!$H$3:$U$182,13,FALSE)</f>
        <v>60</v>
      </c>
      <c r="AD115" s="12">
        <f t="shared" si="73"/>
        <v>739</v>
      </c>
    </row>
    <row r="116" spans="1:30" ht="15" thickBot="1" x14ac:dyDescent="0.25">
      <c r="A116" s="75" t="s">
        <v>146</v>
      </c>
      <c r="B116" s="137" t="s">
        <v>138</v>
      </c>
      <c r="C116" s="53"/>
      <c r="D116" s="153"/>
      <c r="E116" s="64">
        <f>IFERROR(VLOOKUP($B116,[2]NUM6!$H$3:$U$157,2,FALSE),0)</f>
        <v>3</v>
      </c>
      <c r="F116" s="64">
        <f>IFERROR(VLOOKUP($B116,[2]NUM6!$H$3:$U$157,3,FALSE),0)</f>
        <v>10</v>
      </c>
      <c r="G116" s="64">
        <f>IFERROR(VLOOKUP($B116,[2]NUM6!$H$3:$U$157,4,FALSE),0)</f>
        <v>11</v>
      </c>
      <c r="H116" s="64">
        <f>IFERROR(VLOOKUP($B116,[2]NUM6!$H$3:$U$157,5,FALSE),0)</f>
        <v>7</v>
      </c>
      <c r="I116" s="64">
        <f>IFERROR(VLOOKUP($B116,[2]NUM6!$H$3:$U$157,6,FALSE),0)</f>
        <v>0</v>
      </c>
      <c r="J116" s="64">
        <f>IFERROR(VLOOKUP($B116,[2]NUM6!$H$3:$U$157,7,FALSE),0)</f>
        <v>10</v>
      </c>
      <c r="K116" s="64">
        <f>IFERROR(VLOOKUP($B116,[2]NUM6!$H$3:$U$157,8,FALSE),0)</f>
        <v>0</v>
      </c>
      <c r="L116" s="64">
        <f>IFERROR(VLOOKUP($B116,[2]NUM6!$H$3:$U$157,9,FALSE),0)</f>
        <v>4</v>
      </c>
      <c r="M116" s="64">
        <f>IFERROR(VLOOKUP($B116,[2]NUM6!$H$3:$U$157,10,FALSE),0)</f>
        <v>9</v>
      </c>
      <c r="N116" s="64">
        <f>IFERROR(VLOOKUP($B116,[2]NUM6!$H$3:$U$157,11,FALSE),0)</f>
        <v>1</v>
      </c>
      <c r="O116" s="64">
        <f>IFERROR(VLOOKUP($B116,[2]NUM6!$H$3:$U$157,12,FALSE),0)</f>
        <v>0</v>
      </c>
      <c r="P116" s="64">
        <f>IFERROR(VLOOKUP($B116,[2]NUM6!$H$3:$U$157,13,FALSE),0)</f>
        <v>3</v>
      </c>
      <c r="Q116" s="12">
        <f t="shared" si="72"/>
        <v>58</v>
      </c>
      <c r="R116" s="77">
        <f>VLOOKUP($B116,[2]DEN6!$H$3:$U$182,2,FALSE)</f>
        <v>83</v>
      </c>
      <c r="S116" s="77">
        <f>VLOOKUP($B116,[2]DEN6!$H$3:$U$182,3,FALSE)</f>
        <v>74</v>
      </c>
      <c r="T116" s="77">
        <f>VLOOKUP($B116,[2]DEN6!$H$3:$U$182,4,FALSE)</f>
        <v>88</v>
      </c>
      <c r="U116" s="77">
        <f>VLOOKUP($B116,[2]DEN6!$H$3:$U$182,5,FALSE)</f>
        <v>83</v>
      </c>
      <c r="V116" s="77">
        <f>VLOOKUP($B116,[2]DEN6!$H$3:$U$182,6,FALSE)</f>
        <v>6</v>
      </c>
      <c r="W116" s="77">
        <f>VLOOKUP($B116,[2]DEN6!$H$3:$U$182,7,FALSE)</f>
        <v>0</v>
      </c>
      <c r="X116" s="77">
        <f>VLOOKUP($B116,[2]DEN6!$H$3:$U$182,8,FALSE)</f>
        <v>15</v>
      </c>
      <c r="Y116" s="77">
        <f>VLOOKUP($B116,[2]DEN6!$H$3:$U$182,9,FALSE)</f>
        <v>106</v>
      </c>
      <c r="Z116" s="77">
        <f>VLOOKUP($B116,[2]DEN6!$H$3:$U$182,10,FALSE)</f>
        <v>114</v>
      </c>
      <c r="AA116" s="77">
        <f>VLOOKUP($B116,[2]DEN6!$H$3:$U$182,11,FALSE)</f>
        <v>141</v>
      </c>
      <c r="AB116" s="77">
        <f>VLOOKUP($B116,[2]DEN6!$H$3:$U$182,12,FALSE)</f>
        <v>45</v>
      </c>
      <c r="AC116" s="77">
        <f>VLOOKUP($B116,[2]DEN6!$H$3:$U$182,13,FALSE)</f>
        <v>46</v>
      </c>
      <c r="AD116" s="12">
        <f t="shared" si="73"/>
        <v>801</v>
      </c>
    </row>
    <row r="117" spans="1:30" ht="15" thickBot="1" x14ac:dyDescent="0.25">
      <c r="A117" s="75" t="s">
        <v>146</v>
      </c>
      <c r="B117" s="137" t="s">
        <v>139</v>
      </c>
      <c r="C117" s="53"/>
      <c r="D117" s="153"/>
      <c r="E117" s="64">
        <f>IFERROR(VLOOKUP($B117,[2]NUM6!$H$3:$U$157,2,FALSE),0)</f>
        <v>1</v>
      </c>
      <c r="F117" s="64">
        <f>IFERROR(VLOOKUP($B117,[2]NUM6!$H$3:$U$157,3,FALSE),0)</f>
        <v>0</v>
      </c>
      <c r="G117" s="64">
        <f>IFERROR(VLOOKUP($B117,[2]NUM6!$H$3:$U$157,4,FALSE),0)</f>
        <v>1</v>
      </c>
      <c r="H117" s="64">
        <f>IFERROR(VLOOKUP($B117,[2]NUM6!$H$3:$U$157,5,FALSE),0)</f>
        <v>2</v>
      </c>
      <c r="I117" s="64">
        <f>IFERROR(VLOOKUP($B117,[2]NUM6!$H$3:$U$157,6,FALSE),0)</f>
        <v>3</v>
      </c>
      <c r="J117" s="64">
        <f>IFERROR(VLOOKUP($B117,[2]NUM6!$H$3:$U$157,7,FALSE),0)</f>
        <v>1</v>
      </c>
      <c r="K117" s="64">
        <f>IFERROR(VLOOKUP($B117,[2]NUM6!$H$3:$U$157,8,FALSE),0)</f>
        <v>1</v>
      </c>
      <c r="L117" s="64">
        <f>IFERROR(VLOOKUP($B117,[2]NUM6!$H$3:$U$157,9,FALSE),0)</f>
        <v>0</v>
      </c>
      <c r="M117" s="64">
        <f>IFERROR(VLOOKUP($B117,[2]NUM6!$H$3:$U$157,10,FALSE),0)</f>
        <v>1</v>
      </c>
      <c r="N117" s="64">
        <f>IFERROR(VLOOKUP($B117,[2]NUM6!$H$3:$U$157,11,FALSE),0)</f>
        <v>3</v>
      </c>
      <c r="O117" s="64">
        <f>IFERROR(VLOOKUP($B117,[2]NUM6!$H$3:$U$157,12,FALSE),0)</f>
        <v>0</v>
      </c>
      <c r="P117" s="64">
        <f>IFERROR(VLOOKUP($B117,[2]NUM6!$H$3:$U$157,13,FALSE),0)</f>
        <v>4</v>
      </c>
      <c r="Q117" s="12">
        <f t="shared" si="72"/>
        <v>17</v>
      </c>
      <c r="R117" s="77">
        <f>VLOOKUP($B117,[2]DEN6!$H$3:$U$182,2,FALSE)</f>
        <v>0</v>
      </c>
      <c r="S117" s="77">
        <f>VLOOKUP($B117,[2]DEN6!$H$3:$U$182,3,FALSE)</f>
        <v>0</v>
      </c>
      <c r="T117" s="77">
        <f>VLOOKUP($B117,[2]DEN6!$H$3:$U$182,4,FALSE)</f>
        <v>18</v>
      </c>
      <c r="U117" s="77">
        <f>VLOOKUP($B117,[2]DEN6!$H$3:$U$182,5,FALSE)</f>
        <v>18</v>
      </c>
      <c r="V117" s="77">
        <f>VLOOKUP($B117,[2]DEN6!$H$3:$U$182,6,FALSE)</f>
        <v>22</v>
      </c>
      <c r="W117" s="77">
        <f>VLOOKUP($B117,[2]DEN6!$H$3:$U$182,7,FALSE)</f>
        <v>24</v>
      </c>
      <c r="X117" s="77">
        <f>VLOOKUP($B117,[2]DEN6!$H$3:$U$182,8,FALSE)</f>
        <v>18</v>
      </c>
      <c r="Y117" s="77">
        <f>VLOOKUP($B117,[2]DEN6!$H$3:$U$182,9,FALSE)</f>
        <v>0</v>
      </c>
      <c r="Z117" s="77">
        <f>VLOOKUP($B117,[2]DEN6!$H$3:$U$182,10,FALSE)</f>
        <v>16</v>
      </c>
      <c r="AA117" s="77">
        <f>VLOOKUP($B117,[2]DEN6!$H$3:$U$182,11,FALSE)</f>
        <v>34</v>
      </c>
      <c r="AB117" s="77">
        <f>VLOOKUP($B117,[2]DEN6!$H$3:$U$182,12,FALSE)</f>
        <v>16</v>
      </c>
      <c r="AC117" s="77">
        <f>VLOOKUP($B117,[2]DEN6!$H$3:$U$182,13,FALSE)</f>
        <v>19</v>
      </c>
      <c r="AD117" s="12">
        <f t="shared" si="73"/>
        <v>185</v>
      </c>
    </row>
    <row r="118" spans="1:30" ht="15" thickBot="1" x14ac:dyDescent="0.25">
      <c r="A118" s="75" t="s">
        <v>146</v>
      </c>
      <c r="B118" s="137" t="s">
        <v>140</v>
      </c>
      <c r="C118" s="53"/>
      <c r="D118" s="153"/>
      <c r="E118" s="64">
        <f>IFERROR(VLOOKUP($B118,[2]NUM6!$H$3:$U$157,2,FALSE),0)</f>
        <v>0</v>
      </c>
      <c r="F118" s="64">
        <f>IFERROR(VLOOKUP($B118,[2]NUM6!$H$3:$U$157,3,FALSE),0)</f>
        <v>1</v>
      </c>
      <c r="G118" s="64">
        <f>IFERROR(VLOOKUP($B118,[2]NUM6!$H$3:$U$157,4,FALSE),0)</f>
        <v>9</v>
      </c>
      <c r="H118" s="64">
        <f>IFERROR(VLOOKUP($B118,[2]NUM6!$H$3:$U$157,5,FALSE),0)</f>
        <v>2</v>
      </c>
      <c r="I118" s="64">
        <f>IFERROR(VLOOKUP($B118,[2]NUM6!$H$3:$U$157,6,FALSE),0)</f>
        <v>3</v>
      </c>
      <c r="J118" s="64">
        <f>IFERROR(VLOOKUP($B118,[2]NUM6!$H$3:$U$157,7,FALSE),0)</f>
        <v>1</v>
      </c>
      <c r="K118" s="64">
        <f>IFERROR(VLOOKUP($B118,[2]NUM6!$H$3:$U$157,8,FALSE),0)</f>
        <v>3</v>
      </c>
      <c r="L118" s="64">
        <f>IFERROR(VLOOKUP($B118,[2]NUM6!$H$3:$U$157,9,FALSE),0)</f>
        <v>3</v>
      </c>
      <c r="M118" s="64">
        <f>IFERROR(VLOOKUP($B118,[2]NUM6!$H$3:$U$157,10,FALSE),0)</f>
        <v>2</v>
      </c>
      <c r="N118" s="64">
        <f>IFERROR(VLOOKUP($B118,[2]NUM6!$H$3:$U$157,11,FALSE),0)</f>
        <v>3</v>
      </c>
      <c r="O118" s="64">
        <f>IFERROR(VLOOKUP($B118,[2]NUM6!$H$3:$U$157,12,FALSE),0)</f>
        <v>4</v>
      </c>
      <c r="P118" s="64">
        <f>IFERROR(VLOOKUP($B118,[2]NUM6!$H$3:$U$157,13,FALSE),0)</f>
        <v>5</v>
      </c>
      <c r="Q118" s="12">
        <f t="shared" si="72"/>
        <v>36</v>
      </c>
      <c r="R118" s="77">
        <f>VLOOKUP($B118,[2]DEN6!$H$3:$U$182,2,FALSE)</f>
        <v>47</v>
      </c>
      <c r="S118" s="77">
        <f>VLOOKUP($B118,[2]DEN6!$H$3:$U$182,3,FALSE)</f>
        <v>24</v>
      </c>
      <c r="T118" s="77">
        <f>VLOOKUP($B118,[2]DEN6!$H$3:$U$182,4,FALSE)</f>
        <v>73</v>
      </c>
      <c r="U118" s="77">
        <f>VLOOKUP($B118,[2]DEN6!$H$3:$U$182,5,FALSE)</f>
        <v>37</v>
      </c>
      <c r="V118" s="77">
        <f>VLOOKUP($B118,[2]DEN6!$H$3:$U$182,6,FALSE)</f>
        <v>34</v>
      </c>
      <c r="W118" s="77">
        <f>VLOOKUP($B118,[2]DEN6!$H$3:$U$182,7,FALSE)</f>
        <v>66</v>
      </c>
      <c r="X118" s="77">
        <f>VLOOKUP($B118,[2]DEN6!$H$3:$U$182,8,FALSE)</f>
        <v>48</v>
      </c>
      <c r="Y118" s="77">
        <f>VLOOKUP($B118,[2]DEN6!$H$3:$U$182,9,FALSE)</f>
        <v>26</v>
      </c>
      <c r="Z118" s="77">
        <f>VLOOKUP($B118,[2]DEN6!$H$3:$U$182,10,FALSE)</f>
        <v>33</v>
      </c>
      <c r="AA118" s="77">
        <f>VLOOKUP($B118,[2]DEN6!$H$3:$U$182,11,FALSE)</f>
        <v>47</v>
      </c>
      <c r="AB118" s="77">
        <f>VLOOKUP($B118,[2]DEN6!$H$3:$U$182,12,FALSE)</f>
        <v>40</v>
      </c>
      <c r="AC118" s="77">
        <f>VLOOKUP($B118,[2]DEN6!$H$3:$U$182,13,FALSE)</f>
        <v>44</v>
      </c>
      <c r="AD118" s="12">
        <f t="shared" si="73"/>
        <v>519</v>
      </c>
    </row>
    <row r="119" spans="1:30" ht="15" thickBot="1" x14ac:dyDescent="0.25">
      <c r="A119" s="75" t="s">
        <v>146</v>
      </c>
      <c r="B119" s="137" t="s">
        <v>141</v>
      </c>
      <c r="C119" s="53"/>
      <c r="D119" s="153"/>
      <c r="E119" s="64">
        <f>IFERROR(VLOOKUP($B119,[2]NUM6!$H$3:$U$157,2,FALSE),0)</f>
        <v>7</v>
      </c>
      <c r="F119" s="64">
        <f>IFERROR(VLOOKUP($B119,[2]NUM6!$H$3:$U$157,3,FALSE),0)</f>
        <v>2</v>
      </c>
      <c r="G119" s="64">
        <f>IFERROR(VLOOKUP($B119,[2]NUM6!$H$3:$U$157,4,FALSE),0)</f>
        <v>1</v>
      </c>
      <c r="H119" s="64">
        <f>IFERROR(VLOOKUP($B119,[2]NUM6!$H$3:$U$157,5,FALSE),0)</f>
        <v>7</v>
      </c>
      <c r="I119" s="64">
        <f>IFERROR(VLOOKUP($B119,[2]NUM6!$H$3:$U$157,6,FALSE),0)</f>
        <v>2</v>
      </c>
      <c r="J119" s="64">
        <f>IFERROR(VLOOKUP($B119,[2]NUM6!$H$3:$U$157,7,FALSE),0)</f>
        <v>2</v>
      </c>
      <c r="K119" s="64">
        <f>IFERROR(VLOOKUP($B119,[2]NUM6!$H$3:$U$157,8,FALSE),0)</f>
        <v>9</v>
      </c>
      <c r="L119" s="64">
        <f>IFERROR(VLOOKUP($B119,[2]NUM6!$H$3:$U$157,9,FALSE),0)</f>
        <v>5</v>
      </c>
      <c r="M119" s="64">
        <f>IFERROR(VLOOKUP($B119,[2]NUM6!$H$3:$U$157,10,FALSE),0)</f>
        <v>3</v>
      </c>
      <c r="N119" s="64">
        <f>IFERROR(VLOOKUP($B119,[2]NUM6!$H$3:$U$157,11,FALSE),0)</f>
        <v>3</v>
      </c>
      <c r="O119" s="64">
        <f>IFERROR(VLOOKUP($B119,[2]NUM6!$H$3:$U$157,12,FALSE),0)</f>
        <v>1</v>
      </c>
      <c r="P119" s="64">
        <f>IFERROR(VLOOKUP($B119,[2]NUM6!$H$3:$U$157,13,FALSE),0)</f>
        <v>2</v>
      </c>
      <c r="Q119" s="12">
        <f t="shared" si="72"/>
        <v>44</v>
      </c>
      <c r="R119" s="77">
        <f>VLOOKUP($B119,[2]DEN6!$H$3:$U$182,2,FALSE)</f>
        <v>88</v>
      </c>
      <c r="S119" s="77">
        <f>VLOOKUP($B119,[2]DEN6!$H$3:$U$182,3,FALSE)</f>
        <v>71</v>
      </c>
      <c r="T119" s="77">
        <f>VLOOKUP($B119,[2]DEN6!$H$3:$U$182,4,FALSE)</f>
        <v>36</v>
      </c>
      <c r="U119" s="77">
        <f>VLOOKUP($B119,[2]DEN6!$H$3:$U$182,5,FALSE)</f>
        <v>74</v>
      </c>
      <c r="V119" s="77">
        <f>VLOOKUP($B119,[2]DEN6!$H$3:$U$182,6,FALSE)</f>
        <v>40</v>
      </c>
      <c r="W119" s="77">
        <f>VLOOKUP($B119,[2]DEN6!$H$3:$U$182,7,FALSE)</f>
        <v>84</v>
      </c>
      <c r="X119" s="77">
        <f>VLOOKUP($B119,[2]DEN6!$H$3:$U$182,8,FALSE)</f>
        <v>82</v>
      </c>
      <c r="Y119" s="77">
        <f>VLOOKUP($B119,[2]DEN6!$H$3:$U$182,9,FALSE)</f>
        <v>78</v>
      </c>
      <c r="Z119" s="77">
        <f>VLOOKUP($B119,[2]DEN6!$H$3:$U$182,10,FALSE)</f>
        <v>72</v>
      </c>
      <c r="AA119" s="77">
        <f>VLOOKUP($B119,[2]DEN6!$H$3:$U$182,11,FALSE)</f>
        <v>52</v>
      </c>
      <c r="AB119" s="77">
        <f>VLOOKUP($B119,[2]DEN6!$H$3:$U$182,12,FALSE)</f>
        <v>38</v>
      </c>
      <c r="AC119" s="77">
        <f>VLOOKUP($B119,[2]DEN6!$H$3:$U$182,13,FALSE)</f>
        <v>33</v>
      </c>
      <c r="AD119" s="12">
        <f t="shared" si="73"/>
        <v>748</v>
      </c>
    </row>
    <row r="120" spans="1:30" ht="15" thickBot="1" x14ac:dyDescent="0.25">
      <c r="A120" s="75" t="s">
        <v>146</v>
      </c>
      <c r="B120" s="137" t="s">
        <v>142</v>
      </c>
      <c r="C120" s="53"/>
      <c r="D120" s="153"/>
      <c r="E120" s="64">
        <f>IFERROR(VLOOKUP($B120,[2]NUM6!$H$3:$U$157,2,FALSE),0)</f>
        <v>3</v>
      </c>
      <c r="F120" s="64">
        <f>IFERROR(VLOOKUP($B120,[2]NUM6!$H$3:$U$157,3,FALSE),0)</f>
        <v>5</v>
      </c>
      <c r="G120" s="64">
        <f>IFERROR(VLOOKUP($B120,[2]NUM6!$H$3:$U$157,4,FALSE),0)</f>
        <v>2</v>
      </c>
      <c r="H120" s="64">
        <f>IFERROR(VLOOKUP($B120,[2]NUM6!$H$3:$U$157,5,FALSE),0)</f>
        <v>3</v>
      </c>
      <c r="I120" s="64">
        <f>IFERROR(VLOOKUP($B120,[2]NUM6!$H$3:$U$157,6,FALSE),0)</f>
        <v>0</v>
      </c>
      <c r="J120" s="64">
        <f>IFERROR(VLOOKUP($B120,[2]NUM6!$H$3:$U$157,7,FALSE),0)</f>
        <v>2</v>
      </c>
      <c r="K120" s="64">
        <f>IFERROR(VLOOKUP($B120,[2]NUM6!$H$3:$U$157,8,FALSE),0)</f>
        <v>4</v>
      </c>
      <c r="L120" s="64">
        <f>IFERROR(VLOOKUP($B120,[2]NUM6!$H$3:$U$157,9,FALSE),0)</f>
        <v>2</v>
      </c>
      <c r="M120" s="64">
        <f>IFERROR(VLOOKUP($B120,[2]NUM6!$H$3:$U$157,10,FALSE),0)</f>
        <v>5</v>
      </c>
      <c r="N120" s="64">
        <f>IFERROR(VLOOKUP($B120,[2]NUM6!$H$3:$U$157,11,FALSE),0)</f>
        <v>5</v>
      </c>
      <c r="O120" s="64">
        <f>IFERROR(VLOOKUP($B120,[2]NUM6!$H$3:$U$157,12,FALSE),0)</f>
        <v>0</v>
      </c>
      <c r="P120" s="64">
        <f>IFERROR(VLOOKUP($B120,[2]NUM6!$H$3:$U$157,13,FALSE),0)</f>
        <v>4</v>
      </c>
      <c r="Q120" s="12">
        <f t="shared" si="72"/>
        <v>35</v>
      </c>
      <c r="R120" s="77">
        <f>VLOOKUP($B120,[2]DEN6!$H$3:$U$182,2,FALSE)</f>
        <v>49</v>
      </c>
      <c r="S120" s="77">
        <f>VLOOKUP($B120,[2]DEN6!$H$3:$U$182,3,FALSE)</f>
        <v>43</v>
      </c>
      <c r="T120" s="77">
        <f>VLOOKUP($B120,[2]DEN6!$H$3:$U$182,4,FALSE)</f>
        <v>20</v>
      </c>
      <c r="U120" s="77">
        <f>VLOOKUP($B120,[2]DEN6!$H$3:$U$182,5,FALSE)</f>
        <v>22</v>
      </c>
      <c r="V120" s="77">
        <f>VLOOKUP($B120,[2]DEN6!$H$3:$U$182,6,FALSE)</f>
        <v>18</v>
      </c>
      <c r="W120" s="77">
        <f>VLOOKUP($B120,[2]DEN6!$H$3:$U$182,7,FALSE)</f>
        <v>0</v>
      </c>
      <c r="X120" s="77">
        <f>VLOOKUP($B120,[2]DEN6!$H$3:$U$182,8,FALSE)</f>
        <v>57</v>
      </c>
      <c r="Y120" s="77">
        <f>VLOOKUP($B120,[2]DEN6!$H$3:$U$182,9,FALSE)</f>
        <v>75</v>
      </c>
      <c r="Z120" s="77">
        <f>VLOOKUP($B120,[2]DEN6!$H$3:$U$182,10,FALSE)</f>
        <v>62</v>
      </c>
      <c r="AA120" s="77">
        <f>VLOOKUP($B120,[2]DEN6!$H$3:$U$182,11,FALSE)</f>
        <v>102</v>
      </c>
      <c r="AB120" s="77">
        <f>VLOOKUP($B120,[2]DEN6!$H$3:$U$182,12,FALSE)</f>
        <v>49</v>
      </c>
      <c r="AC120" s="77">
        <f>VLOOKUP($B120,[2]DEN6!$H$3:$U$182,13,FALSE)</f>
        <v>32</v>
      </c>
      <c r="AD120" s="12">
        <f t="shared" si="73"/>
        <v>529</v>
      </c>
    </row>
    <row r="121" spans="1:30" ht="15" thickBot="1" x14ac:dyDescent="0.25">
      <c r="A121" s="75" t="s">
        <v>146</v>
      </c>
      <c r="B121" s="137" t="s">
        <v>143</v>
      </c>
      <c r="C121" s="53"/>
      <c r="D121" s="153"/>
      <c r="E121" s="64">
        <f>IFERROR(VLOOKUP($B121,[2]NUM6!$H$3:$U$157,2,FALSE),0)</f>
        <v>0</v>
      </c>
      <c r="F121" s="64">
        <f>IFERROR(VLOOKUP($B121,[2]NUM6!$H$3:$U$157,3,FALSE),0)</f>
        <v>1</v>
      </c>
      <c r="G121" s="64">
        <f>IFERROR(VLOOKUP($B121,[2]NUM6!$H$3:$U$157,4,FALSE),0)</f>
        <v>1</v>
      </c>
      <c r="H121" s="64">
        <f>IFERROR(VLOOKUP($B121,[2]NUM6!$H$3:$U$157,5,FALSE),0)</f>
        <v>3</v>
      </c>
      <c r="I121" s="64">
        <f>IFERROR(VLOOKUP($B121,[2]NUM6!$H$3:$U$157,6,FALSE),0)</f>
        <v>0</v>
      </c>
      <c r="J121" s="64">
        <f>IFERROR(VLOOKUP($B121,[2]NUM6!$H$3:$U$157,7,FALSE),0)</f>
        <v>1</v>
      </c>
      <c r="K121" s="64">
        <f>IFERROR(VLOOKUP($B121,[2]NUM6!$H$3:$U$157,8,FALSE),0)</f>
        <v>2</v>
      </c>
      <c r="L121" s="64">
        <f>IFERROR(VLOOKUP($B121,[2]NUM6!$H$3:$U$157,9,FALSE),0)</f>
        <v>2</v>
      </c>
      <c r="M121" s="64">
        <f>IFERROR(VLOOKUP($B121,[2]NUM6!$H$3:$U$157,10,FALSE),0)</f>
        <v>2</v>
      </c>
      <c r="N121" s="64">
        <f>IFERROR(VLOOKUP($B121,[2]NUM6!$H$3:$U$157,11,FALSE),0)</f>
        <v>0</v>
      </c>
      <c r="O121" s="64">
        <f>IFERROR(VLOOKUP($B121,[2]NUM6!$H$3:$U$157,12,FALSE),0)</f>
        <v>0</v>
      </c>
      <c r="P121" s="64">
        <f>IFERROR(VLOOKUP($B121,[2]NUM6!$H$3:$U$157,13,FALSE),0)</f>
        <v>1</v>
      </c>
      <c r="Q121" s="12">
        <f t="shared" si="72"/>
        <v>13</v>
      </c>
      <c r="R121" s="77">
        <f>VLOOKUP($B121,[2]DEN6!$H$3:$U$182,2,FALSE)</f>
        <v>26</v>
      </c>
      <c r="S121" s="77">
        <f>VLOOKUP($B121,[2]DEN6!$H$3:$U$182,3,FALSE)</f>
        <v>26</v>
      </c>
      <c r="T121" s="77">
        <f>VLOOKUP($B121,[2]DEN6!$H$3:$U$182,4,FALSE)</f>
        <v>27</v>
      </c>
      <c r="U121" s="77">
        <f>VLOOKUP($B121,[2]DEN6!$H$3:$U$182,5,FALSE)</f>
        <v>24</v>
      </c>
      <c r="V121" s="77">
        <f>VLOOKUP($B121,[2]DEN6!$H$3:$U$182,6,FALSE)</f>
        <v>36</v>
      </c>
      <c r="W121" s="77">
        <f>VLOOKUP($B121,[2]DEN6!$H$3:$U$182,7,FALSE)</f>
        <v>27</v>
      </c>
      <c r="X121" s="77">
        <f>VLOOKUP($B121,[2]DEN6!$H$3:$U$182,8,FALSE)</f>
        <v>19</v>
      </c>
      <c r="Y121" s="77">
        <f>VLOOKUP($B121,[2]DEN6!$H$3:$U$182,9,FALSE)</f>
        <v>21</v>
      </c>
      <c r="Z121" s="77">
        <f>VLOOKUP($B121,[2]DEN6!$H$3:$U$182,10,FALSE)</f>
        <v>36</v>
      </c>
      <c r="AA121" s="77">
        <f>VLOOKUP($B121,[2]DEN6!$H$3:$U$182,11,FALSE)</f>
        <v>19</v>
      </c>
      <c r="AB121" s="77">
        <f>VLOOKUP($B121,[2]DEN6!$H$3:$U$182,12,FALSE)</f>
        <v>0</v>
      </c>
      <c r="AC121" s="77">
        <f>VLOOKUP($B121,[2]DEN6!$H$3:$U$182,13,FALSE)</f>
        <v>24</v>
      </c>
      <c r="AD121" s="12">
        <f t="shared" si="73"/>
        <v>285</v>
      </c>
    </row>
    <row r="122" spans="1:30" ht="15" thickBot="1" x14ac:dyDescent="0.25">
      <c r="A122" s="75" t="s">
        <v>146</v>
      </c>
      <c r="B122" s="137" t="s">
        <v>144</v>
      </c>
      <c r="C122" s="53"/>
      <c r="D122" s="153"/>
      <c r="E122" s="64">
        <f>IFERROR(VLOOKUP($B122,[2]NUM6!$H$3:$U$157,2,FALSE),0)</f>
        <v>1</v>
      </c>
      <c r="F122" s="64">
        <f>IFERROR(VLOOKUP($B122,[2]NUM6!$H$3:$U$157,3,FALSE),0)</f>
        <v>1</v>
      </c>
      <c r="G122" s="64">
        <f>IFERROR(VLOOKUP($B122,[2]NUM6!$H$3:$U$157,4,FALSE),0)</f>
        <v>1</v>
      </c>
      <c r="H122" s="64">
        <f>IFERROR(VLOOKUP($B122,[2]NUM6!$H$3:$U$157,5,FALSE),0)</f>
        <v>5</v>
      </c>
      <c r="I122" s="64">
        <f>IFERROR(VLOOKUP($B122,[2]NUM6!$H$3:$U$157,6,FALSE),0)</f>
        <v>3</v>
      </c>
      <c r="J122" s="64">
        <f>IFERROR(VLOOKUP($B122,[2]NUM6!$H$3:$U$157,7,FALSE),0)</f>
        <v>4</v>
      </c>
      <c r="K122" s="64">
        <f>IFERROR(VLOOKUP($B122,[2]NUM6!$H$3:$U$157,8,FALSE),0)</f>
        <v>3</v>
      </c>
      <c r="L122" s="64">
        <f>IFERROR(VLOOKUP($B122,[2]NUM6!$H$3:$U$157,9,FALSE),0)</f>
        <v>0</v>
      </c>
      <c r="M122" s="64">
        <f>IFERROR(VLOOKUP($B122,[2]NUM6!$H$3:$U$157,10,FALSE),0)</f>
        <v>3</v>
      </c>
      <c r="N122" s="64">
        <f>IFERROR(VLOOKUP($B122,[2]NUM6!$H$3:$U$157,11,FALSE),0)</f>
        <v>0</v>
      </c>
      <c r="O122" s="64">
        <f>IFERROR(VLOOKUP($B122,[2]NUM6!$H$3:$U$157,12,FALSE),0)</f>
        <v>2</v>
      </c>
      <c r="P122" s="64">
        <f>IFERROR(VLOOKUP($B122,[2]NUM6!$H$3:$U$157,13,FALSE),0)</f>
        <v>2</v>
      </c>
      <c r="Q122" s="12">
        <f t="shared" si="72"/>
        <v>25</v>
      </c>
      <c r="R122" s="77">
        <f>VLOOKUP($B122,[2]DEN6!$H$3:$U$182,2,FALSE)</f>
        <v>54</v>
      </c>
      <c r="S122" s="77">
        <f>VLOOKUP($B122,[2]DEN6!$H$3:$U$182,3,FALSE)</f>
        <v>16</v>
      </c>
      <c r="T122" s="77">
        <f>VLOOKUP($B122,[2]DEN6!$H$3:$U$182,4,FALSE)</f>
        <v>33</v>
      </c>
      <c r="U122" s="77">
        <f>VLOOKUP($B122,[2]DEN6!$H$3:$U$182,5,FALSE)</f>
        <v>51</v>
      </c>
      <c r="V122" s="77">
        <f>VLOOKUP($B122,[2]DEN6!$H$3:$U$182,6,FALSE)</f>
        <v>13</v>
      </c>
      <c r="W122" s="77">
        <f>VLOOKUP($B122,[2]DEN6!$H$3:$U$182,7,FALSE)</f>
        <v>37</v>
      </c>
      <c r="X122" s="77">
        <f>VLOOKUP($B122,[2]DEN6!$H$3:$U$182,8,FALSE)</f>
        <v>42</v>
      </c>
      <c r="Y122" s="77">
        <f>VLOOKUP($B122,[2]DEN6!$H$3:$U$182,9,FALSE)</f>
        <v>39</v>
      </c>
      <c r="Z122" s="77">
        <f>VLOOKUP($B122,[2]DEN6!$H$3:$U$182,10,FALSE)</f>
        <v>41</v>
      </c>
      <c r="AA122" s="77">
        <f>VLOOKUP($B122,[2]DEN6!$H$3:$U$182,11,FALSE)</f>
        <v>39</v>
      </c>
      <c r="AB122" s="77">
        <f>VLOOKUP($B122,[2]DEN6!$H$3:$U$182,12,FALSE)</f>
        <v>18</v>
      </c>
      <c r="AC122" s="77">
        <f>VLOOKUP($B122,[2]DEN6!$H$3:$U$182,13,FALSE)</f>
        <v>29</v>
      </c>
      <c r="AD122" s="12">
        <f t="shared" si="73"/>
        <v>412</v>
      </c>
    </row>
    <row r="123" spans="1:30" ht="15" thickBot="1" x14ac:dyDescent="0.25">
      <c r="A123" s="75" t="s">
        <v>146</v>
      </c>
      <c r="B123" s="137" t="s">
        <v>145</v>
      </c>
      <c r="C123" s="53"/>
      <c r="D123" s="153"/>
      <c r="E123" s="64">
        <f>IFERROR(VLOOKUP($B123,[2]NUM6!$H$3:$U$157,2,FALSE),0)</f>
        <v>5</v>
      </c>
      <c r="F123" s="64">
        <f>IFERROR(VLOOKUP($B123,[2]NUM6!$H$3:$U$157,3,FALSE),0)</f>
        <v>3</v>
      </c>
      <c r="G123" s="64">
        <f>IFERROR(VLOOKUP($B123,[2]NUM6!$H$3:$U$157,4,FALSE),0)</f>
        <v>0</v>
      </c>
      <c r="H123" s="64">
        <f>IFERROR(VLOOKUP($B123,[2]NUM6!$H$3:$U$157,5,FALSE),0)</f>
        <v>4</v>
      </c>
      <c r="I123" s="64">
        <f>IFERROR(VLOOKUP($B123,[2]NUM6!$H$3:$U$157,6,FALSE),0)</f>
        <v>0</v>
      </c>
      <c r="J123" s="64">
        <f>IFERROR(VLOOKUP($B123,[2]NUM6!$H$3:$U$157,7,FALSE),0)</f>
        <v>6</v>
      </c>
      <c r="K123" s="64">
        <f>IFERROR(VLOOKUP($B123,[2]NUM6!$H$3:$U$157,8,FALSE),0)</f>
        <v>1</v>
      </c>
      <c r="L123" s="64">
        <f>IFERROR(VLOOKUP($B123,[2]NUM6!$H$3:$U$157,9,FALSE),0)</f>
        <v>0</v>
      </c>
      <c r="M123" s="64">
        <f>IFERROR(VLOOKUP($B123,[2]NUM6!$H$3:$U$157,10,FALSE),0)</f>
        <v>0</v>
      </c>
      <c r="N123" s="64">
        <f>IFERROR(VLOOKUP($B123,[2]NUM6!$H$3:$U$157,11,FALSE),0)</f>
        <v>0</v>
      </c>
      <c r="O123" s="64">
        <f>IFERROR(VLOOKUP($B123,[2]NUM6!$H$3:$U$157,12,FALSE),0)</f>
        <v>2</v>
      </c>
      <c r="P123" s="64">
        <f>IFERROR(VLOOKUP($B123,[2]NUM6!$H$3:$U$157,13,FALSE),0)</f>
        <v>1</v>
      </c>
      <c r="Q123" s="12">
        <f t="shared" si="72"/>
        <v>22</v>
      </c>
      <c r="R123" s="77">
        <f>VLOOKUP($B123,[2]DEN6!$H$3:$U$182,2,FALSE)</f>
        <v>27</v>
      </c>
      <c r="S123" s="77">
        <f>VLOOKUP($B123,[2]DEN6!$H$3:$U$182,3,FALSE)</f>
        <v>36</v>
      </c>
      <c r="T123" s="77">
        <f>VLOOKUP($B123,[2]DEN6!$H$3:$U$182,4,FALSE)</f>
        <v>20</v>
      </c>
      <c r="U123" s="77">
        <f>VLOOKUP($B123,[2]DEN6!$H$3:$U$182,5,FALSE)</f>
        <v>51</v>
      </c>
      <c r="V123" s="77">
        <f>VLOOKUP($B123,[2]DEN6!$H$3:$U$182,6,FALSE)</f>
        <v>18</v>
      </c>
      <c r="W123" s="77">
        <f>VLOOKUP($B123,[2]DEN6!$H$3:$U$182,7,FALSE)</f>
        <v>0</v>
      </c>
      <c r="X123" s="77">
        <f>VLOOKUP($B123,[2]DEN6!$H$3:$U$182,8,FALSE)</f>
        <v>0</v>
      </c>
      <c r="Y123" s="77">
        <f>VLOOKUP($B123,[2]DEN6!$H$3:$U$182,9,FALSE)</f>
        <v>30</v>
      </c>
      <c r="Z123" s="77">
        <f>VLOOKUP($B123,[2]DEN6!$H$3:$U$182,10,FALSE)</f>
        <v>16</v>
      </c>
      <c r="AA123" s="77">
        <f>VLOOKUP($B123,[2]DEN6!$H$3:$U$182,11,FALSE)</f>
        <v>89</v>
      </c>
      <c r="AB123" s="77">
        <f>VLOOKUP($B123,[2]DEN6!$H$3:$U$182,12,FALSE)</f>
        <v>27</v>
      </c>
      <c r="AC123" s="77">
        <f>VLOOKUP($B123,[2]DEN6!$H$3:$U$182,13,FALSE)</f>
        <v>31</v>
      </c>
      <c r="AD123" s="12">
        <f t="shared" si="73"/>
        <v>345</v>
      </c>
    </row>
    <row r="124" spans="1:30" ht="15" thickBot="1" x14ac:dyDescent="0.25">
      <c r="A124" s="307" t="s">
        <v>181</v>
      </c>
      <c r="B124" s="308"/>
      <c r="C124" s="222">
        <f>+Metas!J7/D124</f>
        <v>1.6536749372413571</v>
      </c>
      <c r="D124" s="14">
        <f>+Q124/AD124</f>
        <v>6.0499472388322192E-2</v>
      </c>
      <c r="E124" s="46">
        <f>SUM(E112:E123)</f>
        <v>28</v>
      </c>
      <c r="F124" s="46">
        <f t="shared" ref="F124:H124" si="74">SUM(F112:F123)</f>
        <v>30</v>
      </c>
      <c r="G124" s="46">
        <f t="shared" si="74"/>
        <v>34</v>
      </c>
      <c r="H124" s="46">
        <f t="shared" si="74"/>
        <v>45</v>
      </c>
      <c r="I124" s="46">
        <f t="shared" ref="I124:J124" si="75">SUM(I112:I123)</f>
        <v>15</v>
      </c>
      <c r="J124" s="46">
        <f t="shared" si="75"/>
        <v>37</v>
      </c>
      <c r="K124" s="46">
        <f t="shared" ref="K124:L124" si="76">SUM(K112:K123)</f>
        <v>32</v>
      </c>
      <c r="L124" s="46">
        <f t="shared" si="76"/>
        <v>25</v>
      </c>
      <c r="M124" s="46">
        <f t="shared" ref="M124:N124" si="77">SUM(M112:M123)</f>
        <v>34</v>
      </c>
      <c r="N124" s="46">
        <f t="shared" si="77"/>
        <v>18</v>
      </c>
      <c r="O124" s="46">
        <f t="shared" ref="O124:P124" si="78">SUM(O112:O123)</f>
        <v>15</v>
      </c>
      <c r="P124" s="46">
        <f t="shared" si="78"/>
        <v>31</v>
      </c>
      <c r="Q124" s="9">
        <f>SUM(Q112:Q123)</f>
        <v>344</v>
      </c>
      <c r="R124" s="46">
        <f t="shared" ref="R124:U124" si="79">SUM(R112:R123)</f>
        <v>577</v>
      </c>
      <c r="S124" s="46">
        <f t="shared" si="79"/>
        <v>456</v>
      </c>
      <c r="T124" s="46">
        <f t="shared" si="79"/>
        <v>470</v>
      </c>
      <c r="U124" s="46">
        <f t="shared" si="79"/>
        <v>522</v>
      </c>
      <c r="V124" s="46">
        <f t="shared" ref="V124:W124" si="80">SUM(V112:V123)</f>
        <v>285</v>
      </c>
      <c r="W124" s="46">
        <f t="shared" si="80"/>
        <v>302</v>
      </c>
      <c r="X124" s="46">
        <f t="shared" ref="X124:Y124" si="81">SUM(X112:X123)</f>
        <v>422</v>
      </c>
      <c r="Y124" s="46">
        <f t="shared" si="81"/>
        <v>503</v>
      </c>
      <c r="Z124" s="46">
        <f t="shared" ref="Z124:AA124" si="82">SUM(Z112:Z123)</f>
        <v>608</v>
      </c>
      <c r="AA124" s="46">
        <f t="shared" si="82"/>
        <v>786</v>
      </c>
      <c r="AB124" s="46">
        <f t="shared" ref="AB124:AC124" si="83">SUM(AB112:AB123)</f>
        <v>374</v>
      </c>
      <c r="AC124" s="46">
        <f t="shared" si="83"/>
        <v>381</v>
      </c>
      <c r="AD124" s="9">
        <f>SUM(AD112:AD123)</f>
        <v>5686</v>
      </c>
    </row>
    <row r="125" spans="1:30" ht="15" thickBot="1" x14ac:dyDescent="0.25">
      <c r="A125" s="75" t="s">
        <v>160</v>
      </c>
      <c r="B125" s="137" t="s">
        <v>147</v>
      </c>
      <c r="C125" s="53"/>
      <c r="D125" s="153"/>
      <c r="E125" s="77">
        <f>IFERROR(VLOOKUP($B125,[2]NUM6!$H$3:$U$157,2,FALSE),0)</f>
        <v>0</v>
      </c>
      <c r="F125" s="77">
        <f>IFERROR(VLOOKUP($B125,[2]NUM6!$H$3:$U$157,3,FALSE),0)</f>
        <v>102</v>
      </c>
      <c r="G125" s="77">
        <f>IFERROR(VLOOKUP($B125,[2]NUM6!$H$3:$U$157,4,FALSE),0)</f>
        <v>100</v>
      </c>
      <c r="H125" s="77">
        <f>IFERROR(VLOOKUP($B125,[2]NUM6!$H$3:$U$157,5,FALSE),0)</f>
        <v>72</v>
      </c>
      <c r="I125" s="77">
        <f>IFERROR(VLOOKUP($B125,[2]NUM6!$H$3:$U$157,6,FALSE),0)</f>
        <v>77</v>
      </c>
      <c r="J125" s="77">
        <f>IFERROR(VLOOKUP($B125,[2]NUM6!$H$3:$U$157,7,FALSE),0)</f>
        <v>56</v>
      </c>
      <c r="K125" s="77">
        <f>IFERROR(VLOOKUP($B125,[2]NUM6!$H$3:$U$157,8,FALSE),0)</f>
        <v>77</v>
      </c>
      <c r="L125" s="77">
        <f>IFERROR(VLOOKUP($B125,[2]NUM6!$H$3:$U$157,9,FALSE),0)</f>
        <v>131</v>
      </c>
      <c r="M125" s="77">
        <f>IFERROR(VLOOKUP($B125,[2]NUM6!$H$3:$U$157,10,FALSE),0)</f>
        <v>92</v>
      </c>
      <c r="N125" s="77">
        <f>IFERROR(VLOOKUP($B125,[2]NUM6!$H$3:$U$157,11,FALSE),0)</f>
        <v>53</v>
      </c>
      <c r="O125" s="77">
        <f>IFERROR(VLOOKUP($B125,[2]NUM6!$H$3:$U$157,12,FALSE),0)</f>
        <v>81</v>
      </c>
      <c r="P125" s="77">
        <f>IFERROR(VLOOKUP($B125,[2]NUM6!$H$3:$U$157,13,FALSE),0)</f>
        <v>84</v>
      </c>
      <c r="Q125" s="12">
        <f t="shared" ref="Q125:Q137" si="84">SUM(E125:P125)</f>
        <v>925</v>
      </c>
      <c r="R125" s="77">
        <f>VLOOKUP($B125,[2]DEN6!$H$3:$U$182,2,FALSE)</f>
        <v>508</v>
      </c>
      <c r="S125" s="77">
        <f>VLOOKUP($B125,[2]DEN6!$H$3:$U$182,3,FALSE)</f>
        <v>987</v>
      </c>
      <c r="T125" s="77">
        <f>VLOOKUP($B125,[2]DEN6!$H$3:$U$182,4,FALSE)</f>
        <v>1004</v>
      </c>
      <c r="U125" s="77">
        <f>VLOOKUP($B125,[2]DEN6!$H$3:$U$182,5,FALSE)</f>
        <v>742</v>
      </c>
      <c r="V125" s="77">
        <f>VLOOKUP($B125,[2]DEN6!$H$3:$U$182,6,FALSE)</f>
        <v>680</v>
      </c>
      <c r="W125" s="77">
        <f>VLOOKUP($B125,[2]DEN6!$H$3:$U$182,7,FALSE)</f>
        <v>903</v>
      </c>
      <c r="X125" s="77">
        <f>VLOOKUP($B125,[2]DEN6!$H$3:$U$182,8,FALSE)</f>
        <v>938</v>
      </c>
      <c r="Y125" s="77">
        <f>VLOOKUP($B125,[2]DEN6!$H$3:$U$182,9,FALSE)</f>
        <v>1056</v>
      </c>
      <c r="Z125" s="77">
        <f>VLOOKUP($B125,[2]DEN6!$H$3:$U$182,10,FALSE)</f>
        <v>865</v>
      </c>
      <c r="AA125" s="77">
        <f>VLOOKUP($B125,[2]DEN6!$H$3:$U$182,11,FALSE)</f>
        <v>992</v>
      </c>
      <c r="AB125" s="77">
        <f>VLOOKUP($B125,[2]DEN6!$H$3:$U$182,12,FALSE)</f>
        <v>776</v>
      </c>
      <c r="AC125" s="77">
        <f>VLOOKUP($B125,[2]DEN6!$H$3:$U$182,13,FALSE)</f>
        <v>850</v>
      </c>
      <c r="AD125" s="12">
        <f t="shared" ref="AD125:AD137" si="85">SUM(R125:AC125)</f>
        <v>10301</v>
      </c>
    </row>
    <row r="126" spans="1:30" ht="15" thickBot="1" x14ac:dyDescent="0.25">
      <c r="A126" s="75" t="s">
        <v>160</v>
      </c>
      <c r="B126" s="137" t="s">
        <v>148</v>
      </c>
      <c r="C126" s="53"/>
      <c r="D126" s="153"/>
      <c r="E126" s="77">
        <f>IFERROR(VLOOKUP($B126,[2]NUM6!$H$3:$U$157,2,FALSE),0)</f>
        <v>25</v>
      </c>
      <c r="F126" s="77">
        <f>IFERROR(VLOOKUP($B126,[2]NUM6!$H$3:$U$157,3,FALSE),0)</f>
        <v>10</v>
      </c>
      <c r="G126" s="77">
        <f>IFERROR(VLOOKUP($B126,[2]NUM6!$H$3:$U$157,4,FALSE),0)</f>
        <v>55</v>
      </c>
      <c r="H126" s="77">
        <f>IFERROR(VLOOKUP($B126,[2]NUM6!$H$3:$U$157,5,FALSE),0)</f>
        <v>31</v>
      </c>
      <c r="I126" s="77">
        <f>IFERROR(VLOOKUP($B126,[2]NUM6!$H$3:$U$157,6,FALSE),0)</f>
        <v>56</v>
      </c>
      <c r="J126" s="77">
        <f>IFERROR(VLOOKUP($B126,[2]NUM6!$H$3:$U$157,7,FALSE),0)</f>
        <v>36</v>
      </c>
      <c r="K126" s="77">
        <f>IFERROR(VLOOKUP($B126,[2]NUM6!$H$3:$U$157,8,FALSE),0)</f>
        <v>21</v>
      </c>
      <c r="L126" s="77">
        <f>IFERROR(VLOOKUP($B126,[2]NUM6!$H$3:$U$157,9,FALSE),0)</f>
        <v>40</v>
      </c>
      <c r="M126" s="77">
        <f>IFERROR(VLOOKUP($B126,[2]NUM6!$H$3:$U$157,10,FALSE),0)</f>
        <v>46</v>
      </c>
      <c r="N126" s="77">
        <f>IFERROR(VLOOKUP($B126,[2]NUM6!$H$3:$U$157,11,FALSE),0)</f>
        <v>15</v>
      </c>
      <c r="O126" s="77">
        <f>IFERROR(VLOOKUP($B126,[2]NUM6!$H$3:$U$157,12,FALSE),0)</f>
        <v>32</v>
      </c>
      <c r="P126" s="77">
        <f>IFERROR(VLOOKUP($B126,[2]NUM6!$H$3:$U$157,13,FALSE),0)</f>
        <v>32</v>
      </c>
      <c r="Q126" s="12">
        <f t="shared" si="84"/>
        <v>399</v>
      </c>
      <c r="R126" s="77">
        <f>VLOOKUP($B126,[2]DEN6!$H$3:$U$182,2,FALSE)</f>
        <v>276</v>
      </c>
      <c r="S126" s="77">
        <f>VLOOKUP($B126,[2]DEN6!$H$3:$U$182,3,FALSE)</f>
        <v>408</v>
      </c>
      <c r="T126" s="77">
        <f>VLOOKUP($B126,[2]DEN6!$H$3:$U$182,4,FALSE)</f>
        <v>536</v>
      </c>
      <c r="U126" s="77">
        <f>VLOOKUP($B126,[2]DEN6!$H$3:$U$182,5,FALSE)</f>
        <v>387</v>
      </c>
      <c r="V126" s="77">
        <f>VLOOKUP($B126,[2]DEN6!$H$3:$U$182,6,FALSE)</f>
        <v>572</v>
      </c>
      <c r="W126" s="77">
        <f>VLOOKUP($B126,[2]DEN6!$H$3:$U$182,7,FALSE)</f>
        <v>275</v>
      </c>
      <c r="X126" s="77">
        <f>VLOOKUP($B126,[2]DEN6!$H$3:$U$182,8,FALSE)</f>
        <v>756</v>
      </c>
      <c r="Y126" s="77">
        <f>VLOOKUP($B126,[2]DEN6!$H$3:$U$182,9,FALSE)</f>
        <v>502</v>
      </c>
      <c r="Z126" s="77">
        <f>VLOOKUP($B126,[2]DEN6!$H$3:$U$182,10,FALSE)</f>
        <v>392</v>
      </c>
      <c r="AA126" s="77">
        <f>VLOOKUP($B126,[2]DEN6!$H$3:$U$182,11,FALSE)</f>
        <v>204</v>
      </c>
      <c r="AB126" s="77">
        <f>VLOOKUP($B126,[2]DEN6!$H$3:$U$182,12,FALSE)</f>
        <v>475</v>
      </c>
      <c r="AC126" s="77">
        <f>VLOOKUP($B126,[2]DEN6!$H$3:$U$182,13,FALSE)</f>
        <v>392</v>
      </c>
      <c r="AD126" s="12">
        <f t="shared" si="85"/>
        <v>5175</v>
      </c>
    </row>
    <row r="127" spans="1:30" ht="15" thickBot="1" x14ac:dyDescent="0.25">
      <c r="A127" s="75" t="s">
        <v>160</v>
      </c>
      <c r="B127" s="137" t="s">
        <v>149</v>
      </c>
      <c r="C127" s="53"/>
      <c r="D127" s="153"/>
      <c r="E127" s="77">
        <f>IFERROR(VLOOKUP($B127,[2]NUM6!$H$3:$U$157,2,FALSE),0)</f>
        <v>19</v>
      </c>
      <c r="F127" s="77">
        <f>IFERROR(VLOOKUP($B127,[2]NUM6!$H$3:$U$157,3,FALSE),0)</f>
        <v>16</v>
      </c>
      <c r="G127" s="77">
        <f>IFERROR(VLOOKUP($B127,[2]NUM6!$H$3:$U$157,4,FALSE),0)</f>
        <v>49</v>
      </c>
      <c r="H127" s="77">
        <f>IFERROR(VLOOKUP($B127,[2]NUM6!$H$3:$U$157,5,FALSE),0)</f>
        <v>21</v>
      </c>
      <c r="I127" s="77">
        <f>IFERROR(VLOOKUP($B127,[2]NUM6!$H$3:$U$157,6,FALSE),0)</f>
        <v>28</v>
      </c>
      <c r="J127" s="77">
        <f>IFERROR(VLOOKUP($B127,[2]NUM6!$H$3:$U$157,7,FALSE),0)</f>
        <v>21</v>
      </c>
      <c r="K127" s="77">
        <f>IFERROR(VLOOKUP($B127,[2]NUM6!$H$3:$U$157,8,FALSE),0)</f>
        <v>18</v>
      </c>
      <c r="L127" s="77">
        <f>IFERROR(VLOOKUP($B127,[2]NUM6!$H$3:$U$157,9,FALSE),0)</f>
        <v>18</v>
      </c>
      <c r="M127" s="77">
        <f>IFERROR(VLOOKUP($B127,[2]NUM6!$H$3:$U$157,10,FALSE),0)</f>
        <v>0</v>
      </c>
      <c r="N127" s="77">
        <f>IFERROR(VLOOKUP($B127,[2]NUM6!$H$3:$U$157,11,FALSE),0)</f>
        <v>25</v>
      </c>
      <c r="O127" s="77">
        <f>IFERROR(VLOOKUP($B127,[2]NUM6!$H$3:$U$157,12,FALSE),0)</f>
        <v>14</v>
      </c>
      <c r="P127" s="77">
        <f>IFERROR(VLOOKUP($B127,[2]NUM6!$H$3:$U$157,13,FALSE),0)</f>
        <v>14</v>
      </c>
      <c r="Q127" s="12">
        <f t="shared" si="84"/>
        <v>243</v>
      </c>
      <c r="R127" s="77">
        <f>VLOOKUP($B127,[2]DEN6!$H$3:$U$182,2,FALSE)</f>
        <v>176</v>
      </c>
      <c r="S127" s="77">
        <f>VLOOKUP($B127,[2]DEN6!$H$3:$U$182,3,FALSE)</f>
        <v>141</v>
      </c>
      <c r="T127" s="77">
        <f>VLOOKUP($B127,[2]DEN6!$H$3:$U$182,4,FALSE)</f>
        <v>203</v>
      </c>
      <c r="U127" s="77">
        <f>VLOOKUP($B127,[2]DEN6!$H$3:$U$182,5,FALSE)</f>
        <v>138</v>
      </c>
      <c r="V127" s="77">
        <f>VLOOKUP($B127,[2]DEN6!$H$3:$U$182,6,FALSE)</f>
        <v>277</v>
      </c>
      <c r="W127" s="77">
        <f>VLOOKUP($B127,[2]DEN6!$H$3:$U$182,7,FALSE)</f>
        <v>266</v>
      </c>
      <c r="X127" s="77">
        <f>VLOOKUP($B127,[2]DEN6!$H$3:$U$182,8,FALSE)</f>
        <v>213</v>
      </c>
      <c r="Y127" s="77">
        <f>VLOOKUP($B127,[2]DEN6!$H$3:$U$182,9,FALSE)</f>
        <v>294</v>
      </c>
      <c r="Z127" s="77">
        <f>VLOOKUP($B127,[2]DEN6!$H$3:$U$182,10,FALSE)</f>
        <v>277</v>
      </c>
      <c r="AA127" s="77">
        <f>VLOOKUP($B127,[2]DEN6!$H$3:$U$182,11,FALSE)</f>
        <v>187</v>
      </c>
      <c r="AB127" s="77">
        <f>VLOOKUP($B127,[2]DEN6!$H$3:$U$182,12,FALSE)</f>
        <v>123</v>
      </c>
      <c r="AC127" s="77">
        <f>VLOOKUP($B127,[2]DEN6!$H$3:$U$182,13,FALSE)</f>
        <v>135</v>
      </c>
      <c r="AD127" s="12">
        <f t="shared" si="85"/>
        <v>2430</v>
      </c>
    </row>
    <row r="128" spans="1:30" ht="15" thickBot="1" x14ac:dyDescent="0.25">
      <c r="A128" s="75" t="s">
        <v>160</v>
      </c>
      <c r="B128" s="137" t="s">
        <v>150</v>
      </c>
      <c r="C128" s="53"/>
      <c r="D128" s="153"/>
      <c r="E128" s="77">
        <f>IFERROR(VLOOKUP($B128,[2]NUM6!$H$3:$U$157,2,FALSE),0)</f>
        <v>0</v>
      </c>
      <c r="F128" s="77">
        <f>IFERROR(VLOOKUP($B128,[2]NUM6!$H$3:$U$157,3,FALSE),0)</f>
        <v>46</v>
      </c>
      <c r="G128" s="77">
        <f>IFERROR(VLOOKUP($B128,[2]NUM6!$H$3:$U$157,4,FALSE),0)</f>
        <v>34</v>
      </c>
      <c r="H128" s="77">
        <f>IFERROR(VLOOKUP($B128,[2]NUM6!$H$3:$U$157,5,FALSE),0)</f>
        <v>40</v>
      </c>
      <c r="I128" s="77">
        <f>IFERROR(VLOOKUP($B128,[2]NUM6!$H$3:$U$157,6,FALSE),0)</f>
        <v>78</v>
      </c>
      <c r="J128" s="77">
        <f>IFERROR(VLOOKUP($B128,[2]NUM6!$H$3:$U$157,7,FALSE),0)</f>
        <v>47</v>
      </c>
      <c r="K128" s="77">
        <f>IFERROR(VLOOKUP($B128,[2]NUM6!$H$3:$U$157,8,FALSE),0)</f>
        <v>63</v>
      </c>
      <c r="L128" s="77">
        <f>IFERROR(VLOOKUP($B128,[2]NUM6!$H$3:$U$157,9,FALSE),0)</f>
        <v>138</v>
      </c>
      <c r="M128" s="77">
        <f>IFERROR(VLOOKUP($B128,[2]NUM6!$H$3:$U$157,10,FALSE),0)</f>
        <v>86</v>
      </c>
      <c r="N128" s="77">
        <f>IFERROR(VLOOKUP($B128,[2]NUM6!$H$3:$U$157,11,FALSE),0)</f>
        <v>32</v>
      </c>
      <c r="O128" s="77">
        <f>IFERROR(VLOOKUP($B128,[2]NUM6!$H$3:$U$157,12,FALSE),0)</f>
        <v>83</v>
      </c>
      <c r="P128" s="77">
        <f>IFERROR(VLOOKUP($B128,[2]NUM6!$H$3:$U$157,13,FALSE),0)</f>
        <v>50</v>
      </c>
      <c r="Q128" s="12">
        <f t="shared" si="84"/>
        <v>697</v>
      </c>
      <c r="R128" s="77">
        <f>VLOOKUP($B128,[2]DEN6!$H$3:$U$182,2,FALSE)</f>
        <v>480</v>
      </c>
      <c r="S128" s="77">
        <f>VLOOKUP($B128,[2]DEN6!$H$3:$U$182,3,FALSE)</f>
        <v>576</v>
      </c>
      <c r="T128" s="77">
        <f>VLOOKUP($B128,[2]DEN6!$H$3:$U$182,4,FALSE)</f>
        <v>763</v>
      </c>
      <c r="U128" s="77">
        <f>VLOOKUP($B128,[2]DEN6!$H$3:$U$182,5,FALSE)</f>
        <v>636</v>
      </c>
      <c r="V128" s="77">
        <f>VLOOKUP($B128,[2]DEN6!$H$3:$U$182,6,FALSE)</f>
        <v>751</v>
      </c>
      <c r="W128" s="77">
        <f>VLOOKUP($B128,[2]DEN6!$H$3:$U$182,7,FALSE)</f>
        <v>617</v>
      </c>
      <c r="X128" s="77">
        <f>VLOOKUP($B128,[2]DEN6!$H$3:$U$182,8,FALSE)</f>
        <v>871</v>
      </c>
      <c r="Y128" s="77">
        <f>VLOOKUP($B128,[2]DEN6!$H$3:$U$182,9,FALSE)</f>
        <v>1078</v>
      </c>
      <c r="Z128" s="77">
        <f>VLOOKUP($B128,[2]DEN6!$H$3:$U$182,10,FALSE)</f>
        <v>771</v>
      </c>
      <c r="AA128" s="77">
        <f>VLOOKUP($B128,[2]DEN6!$H$3:$U$182,11,FALSE)</f>
        <v>502</v>
      </c>
      <c r="AB128" s="77">
        <f>VLOOKUP($B128,[2]DEN6!$H$3:$U$182,12,FALSE)</f>
        <v>713</v>
      </c>
      <c r="AC128" s="77">
        <f>VLOOKUP($B128,[2]DEN6!$H$3:$U$182,13,FALSE)</f>
        <v>458</v>
      </c>
      <c r="AD128" s="12">
        <f t="shared" si="85"/>
        <v>8216</v>
      </c>
    </row>
    <row r="129" spans="1:30" ht="15" thickBot="1" x14ac:dyDescent="0.25">
      <c r="A129" s="75" t="s">
        <v>160</v>
      </c>
      <c r="B129" s="137" t="s">
        <v>151</v>
      </c>
      <c r="C129" s="53"/>
      <c r="D129" s="153"/>
      <c r="E129" s="77">
        <f>IFERROR(VLOOKUP($B129,[2]NUM6!$H$3:$U$157,2,FALSE),0)</f>
        <v>0</v>
      </c>
      <c r="F129" s="77">
        <f>IFERROR(VLOOKUP($B129,[2]NUM6!$H$3:$U$157,3,FALSE),0)</f>
        <v>0</v>
      </c>
      <c r="G129" s="77">
        <f>IFERROR(VLOOKUP($B129,[2]NUM6!$H$3:$U$157,4,FALSE),0)</f>
        <v>0</v>
      </c>
      <c r="H129" s="77">
        <f>IFERROR(VLOOKUP($B129,[2]NUM6!$H$3:$U$157,5,FALSE),0)</f>
        <v>0</v>
      </c>
      <c r="I129" s="77">
        <f>IFERROR(VLOOKUP($B129,[2]NUM6!$H$3:$U$157,6,FALSE),0)</f>
        <v>0</v>
      </c>
      <c r="J129" s="77">
        <f>IFERROR(VLOOKUP($B129,[2]NUM6!$H$3:$U$157,7,FALSE),0)</f>
        <v>0</v>
      </c>
      <c r="K129" s="77">
        <f>IFERROR(VLOOKUP($B129,[2]NUM6!$H$3:$U$157,8,FALSE),0)</f>
        <v>0</v>
      </c>
      <c r="L129" s="77">
        <f>IFERROR(VLOOKUP($B129,[2]NUM6!$H$3:$U$157,9,FALSE),0)</f>
        <v>0</v>
      </c>
      <c r="M129" s="77">
        <f>IFERROR(VLOOKUP($B129,[2]NUM6!$H$3:$U$157,10,FALSE),0)</f>
        <v>0</v>
      </c>
      <c r="N129" s="77">
        <f>IFERROR(VLOOKUP($B129,[2]NUM6!$H$3:$U$157,11,FALSE),0)</f>
        <v>0</v>
      </c>
      <c r="O129" s="77">
        <f>IFERROR(VLOOKUP($B129,[2]NUM6!$H$3:$U$157,12,FALSE),0)</f>
        <v>0</v>
      </c>
      <c r="P129" s="77">
        <f>IFERROR(VLOOKUP($B129,[2]NUM6!$H$3:$U$157,13,FALSE),0)</f>
        <v>0</v>
      </c>
      <c r="Q129" s="12">
        <f t="shared" si="84"/>
        <v>0</v>
      </c>
      <c r="R129" s="77">
        <f>VLOOKUP($B129,[2]DEN6!$H$3:$U$182,2,FALSE)</f>
        <v>154</v>
      </c>
      <c r="S129" s="77">
        <f>VLOOKUP($B129,[2]DEN6!$H$3:$U$182,3,FALSE)</f>
        <v>63</v>
      </c>
      <c r="T129" s="77">
        <f>VLOOKUP($B129,[2]DEN6!$H$3:$U$182,4,FALSE)</f>
        <v>56</v>
      </c>
      <c r="U129" s="77">
        <f>VLOOKUP($B129,[2]DEN6!$H$3:$U$182,5,FALSE)</f>
        <v>13</v>
      </c>
      <c r="V129" s="77">
        <f>VLOOKUP($B129,[2]DEN6!$H$3:$U$182,6,FALSE)</f>
        <v>71</v>
      </c>
      <c r="W129" s="77">
        <f>VLOOKUP($B129,[2]DEN6!$H$3:$U$182,7,FALSE)</f>
        <v>49</v>
      </c>
      <c r="X129" s="77">
        <f>VLOOKUP($B129,[2]DEN6!$H$3:$U$182,8,FALSE)</f>
        <v>65</v>
      </c>
      <c r="Y129" s="77">
        <f>VLOOKUP($B129,[2]DEN6!$H$3:$U$182,9,FALSE)</f>
        <v>27</v>
      </c>
      <c r="Z129" s="77">
        <f>VLOOKUP($B129,[2]DEN6!$H$3:$U$182,10,FALSE)</f>
        <v>24</v>
      </c>
      <c r="AA129" s="77">
        <f>VLOOKUP($B129,[2]DEN6!$H$3:$U$182,11,FALSE)</f>
        <v>44</v>
      </c>
      <c r="AB129" s="77">
        <f>VLOOKUP($B129,[2]DEN6!$H$3:$U$182,12,FALSE)</f>
        <v>23</v>
      </c>
      <c r="AC129" s="77">
        <f>VLOOKUP($B129,[2]DEN6!$H$3:$U$182,13,FALSE)</f>
        <v>26</v>
      </c>
      <c r="AD129" s="12">
        <f t="shared" si="85"/>
        <v>615</v>
      </c>
    </row>
    <row r="130" spans="1:30" ht="15" thickBot="1" x14ac:dyDescent="0.25">
      <c r="A130" s="75" t="s">
        <v>160</v>
      </c>
      <c r="B130" s="137" t="s">
        <v>152</v>
      </c>
      <c r="C130" s="53"/>
      <c r="D130" s="153"/>
      <c r="E130" s="77">
        <f>IFERROR(VLOOKUP($B130,[2]NUM6!$H$3:$U$157,2,FALSE),0)</f>
        <v>0</v>
      </c>
      <c r="F130" s="77">
        <f>IFERROR(VLOOKUP($B130,[2]NUM6!$H$3:$U$157,3,FALSE),0)</f>
        <v>0</v>
      </c>
      <c r="G130" s="77">
        <f>IFERROR(VLOOKUP($B130,[2]NUM6!$H$3:$U$157,4,FALSE),0)</f>
        <v>0</v>
      </c>
      <c r="H130" s="77">
        <f>IFERROR(VLOOKUP($B130,[2]NUM6!$H$3:$U$157,5,FALSE),0)</f>
        <v>0</v>
      </c>
      <c r="I130" s="77">
        <f>IFERROR(VLOOKUP($B130,[2]NUM6!$H$3:$U$157,6,FALSE),0)</f>
        <v>0</v>
      </c>
      <c r="J130" s="77">
        <f>IFERROR(VLOOKUP($B130,[2]NUM6!$H$3:$U$157,7,FALSE),0)</f>
        <v>0</v>
      </c>
      <c r="K130" s="77">
        <f>IFERROR(VLOOKUP($B130,[2]NUM6!$H$3:$U$157,8,FALSE),0)</f>
        <v>0</v>
      </c>
      <c r="L130" s="77">
        <f>IFERROR(VLOOKUP($B130,[2]NUM6!$H$3:$U$157,9,FALSE),0)</f>
        <v>0</v>
      </c>
      <c r="M130" s="77">
        <f>IFERROR(VLOOKUP($B130,[2]NUM6!$H$3:$U$157,10,FALSE),0)</f>
        <v>0</v>
      </c>
      <c r="N130" s="77">
        <f>IFERROR(VLOOKUP($B130,[2]NUM6!$H$3:$U$157,11,FALSE),0)</f>
        <v>0</v>
      </c>
      <c r="O130" s="77">
        <f>IFERROR(VLOOKUP($B130,[2]NUM6!$H$3:$U$157,12,FALSE),0)</f>
        <v>0</v>
      </c>
      <c r="P130" s="77">
        <f>IFERROR(VLOOKUP($B130,[2]NUM6!$H$3:$U$157,13,FALSE),0)</f>
        <v>0</v>
      </c>
      <c r="Q130" s="12">
        <f t="shared" si="84"/>
        <v>0</v>
      </c>
      <c r="R130" s="77">
        <f>VLOOKUP($B130,[2]DEN6!$H$3:$U$182,2,FALSE)</f>
        <v>54</v>
      </c>
      <c r="S130" s="77">
        <f>VLOOKUP($B130,[2]DEN6!$H$3:$U$182,3,FALSE)</f>
        <v>25</v>
      </c>
      <c r="T130" s="77">
        <f>VLOOKUP($B130,[2]DEN6!$H$3:$U$182,4,FALSE)</f>
        <v>38</v>
      </c>
      <c r="U130" s="77">
        <f>VLOOKUP($B130,[2]DEN6!$H$3:$U$182,5,FALSE)</f>
        <v>0</v>
      </c>
      <c r="V130" s="77">
        <f>VLOOKUP($B130,[2]DEN6!$H$3:$U$182,6,FALSE)</f>
        <v>41</v>
      </c>
      <c r="W130" s="77">
        <f>VLOOKUP($B130,[2]DEN6!$H$3:$U$182,7,FALSE)</f>
        <v>54</v>
      </c>
      <c r="X130" s="77">
        <f>VLOOKUP($B130,[2]DEN6!$H$3:$U$182,8,FALSE)</f>
        <v>0</v>
      </c>
      <c r="Y130" s="77">
        <f>VLOOKUP($B130,[2]DEN6!$H$3:$U$182,9,FALSE)</f>
        <v>35</v>
      </c>
      <c r="Z130" s="77">
        <f>VLOOKUP($B130,[2]DEN6!$H$3:$U$182,10,FALSE)</f>
        <v>30</v>
      </c>
      <c r="AA130" s="77">
        <f>VLOOKUP($B130,[2]DEN6!$H$3:$U$182,11,FALSE)</f>
        <v>13</v>
      </c>
      <c r="AB130" s="77">
        <f>VLOOKUP($B130,[2]DEN6!$H$3:$U$182,12,FALSE)</f>
        <v>40</v>
      </c>
      <c r="AC130" s="77">
        <f>VLOOKUP($B130,[2]DEN6!$H$3:$U$182,13,FALSE)</f>
        <v>74</v>
      </c>
      <c r="AD130" s="12">
        <f t="shared" si="85"/>
        <v>404</v>
      </c>
    </row>
    <row r="131" spans="1:30" ht="15" thickBot="1" x14ac:dyDescent="0.25">
      <c r="A131" s="75" t="s">
        <v>160</v>
      </c>
      <c r="B131" s="137" t="s">
        <v>153</v>
      </c>
      <c r="C131" s="53"/>
      <c r="D131" s="153"/>
      <c r="E131" s="77">
        <f>IFERROR(VLOOKUP($B131,[2]NUM6!$H$3:$U$157,2,FALSE),0)</f>
        <v>0</v>
      </c>
      <c r="F131" s="77">
        <f>IFERROR(VLOOKUP($B131,[2]NUM6!$H$3:$U$157,3,FALSE),0)</f>
        <v>0</v>
      </c>
      <c r="G131" s="77">
        <f>IFERROR(VLOOKUP($B131,[2]NUM6!$H$3:$U$157,4,FALSE),0)</f>
        <v>0</v>
      </c>
      <c r="H131" s="77">
        <f>IFERROR(VLOOKUP($B131,[2]NUM6!$H$3:$U$157,5,FALSE),0)</f>
        <v>0</v>
      </c>
      <c r="I131" s="77">
        <f>IFERROR(VLOOKUP($B131,[2]NUM6!$H$3:$U$157,6,FALSE),0)</f>
        <v>0</v>
      </c>
      <c r="J131" s="77">
        <f>IFERROR(VLOOKUP($B131,[2]NUM6!$H$3:$U$157,7,FALSE),0)</f>
        <v>0</v>
      </c>
      <c r="K131" s="77">
        <f>IFERROR(VLOOKUP($B131,[2]NUM6!$H$3:$U$157,8,FALSE),0)</f>
        <v>0</v>
      </c>
      <c r="L131" s="77">
        <f>IFERROR(VLOOKUP($B131,[2]NUM6!$H$3:$U$157,9,FALSE),0)</f>
        <v>0</v>
      </c>
      <c r="M131" s="77">
        <f>IFERROR(VLOOKUP($B131,[2]NUM6!$H$3:$U$157,10,FALSE),0)</f>
        <v>0</v>
      </c>
      <c r="N131" s="77">
        <f>IFERROR(VLOOKUP($B131,[2]NUM6!$H$3:$U$157,11,FALSE),0)</f>
        <v>0</v>
      </c>
      <c r="O131" s="77">
        <f>IFERROR(VLOOKUP($B131,[2]NUM6!$H$3:$U$157,12,FALSE),0)</f>
        <v>0</v>
      </c>
      <c r="P131" s="77">
        <f>IFERROR(VLOOKUP($B131,[2]NUM6!$H$3:$U$157,13,FALSE),0)</f>
        <v>0</v>
      </c>
      <c r="Q131" s="12">
        <f t="shared" si="84"/>
        <v>0</v>
      </c>
      <c r="R131" s="77">
        <f>VLOOKUP($B131,[2]DEN6!$H$3:$U$182,2,FALSE)</f>
        <v>21</v>
      </c>
      <c r="S131" s="77">
        <f>VLOOKUP($B131,[2]DEN6!$H$3:$U$182,3,FALSE)</f>
        <v>87</v>
      </c>
      <c r="T131" s="77">
        <f>VLOOKUP($B131,[2]DEN6!$H$3:$U$182,4,FALSE)</f>
        <v>65</v>
      </c>
      <c r="U131" s="77">
        <f>VLOOKUP($B131,[2]DEN6!$H$3:$U$182,5,FALSE)</f>
        <v>24</v>
      </c>
      <c r="V131" s="77">
        <f>VLOOKUP($B131,[2]DEN6!$H$3:$U$182,6,FALSE)</f>
        <v>60</v>
      </c>
      <c r="W131" s="77">
        <f>VLOOKUP($B131,[2]DEN6!$H$3:$U$182,7,FALSE)</f>
        <v>35</v>
      </c>
      <c r="X131" s="77">
        <f>VLOOKUP($B131,[2]DEN6!$H$3:$U$182,8,FALSE)</f>
        <v>108</v>
      </c>
      <c r="Y131" s="77">
        <f>VLOOKUP($B131,[2]DEN6!$H$3:$U$182,9,FALSE)</f>
        <v>61</v>
      </c>
      <c r="Z131" s="77">
        <f>VLOOKUP($B131,[2]DEN6!$H$3:$U$182,10,FALSE)</f>
        <v>99</v>
      </c>
      <c r="AA131" s="77">
        <f>VLOOKUP($B131,[2]DEN6!$H$3:$U$182,11,FALSE)</f>
        <v>19</v>
      </c>
      <c r="AB131" s="77">
        <f>VLOOKUP($B131,[2]DEN6!$H$3:$U$182,12,FALSE)</f>
        <v>21</v>
      </c>
      <c r="AC131" s="77">
        <f>VLOOKUP($B131,[2]DEN6!$H$3:$U$182,13,FALSE)</f>
        <v>30</v>
      </c>
      <c r="AD131" s="12">
        <f t="shared" si="85"/>
        <v>630</v>
      </c>
    </row>
    <row r="132" spans="1:30" ht="15" thickBot="1" x14ac:dyDescent="0.25">
      <c r="A132" s="75" t="s">
        <v>160</v>
      </c>
      <c r="B132" s="137" t="s">
        <v>154</v>
      </c>
      <c r="C132" s="53"/>
      <c r="D132" s="153"/>
      <c r="E132" s="77">
        <f>IFERROR(VLOOKUP($B132,[2]NUM6!$H$3:$U$157,2,FALSE),0)</f>
        <v>0</v>
      </c>
      <c r="F132" s="77">
        <f>IFERROR(VLOOKUP($B132,[2]NUM6!$H$3:$U$157,3,FALSE),0)</f>
        <v>0</v>
      </c>
      <c r="G132" s="77">
        <f>IFERROR(VLOOKUP($B132,[2]NUM6!$H$3:$U$157,4,FALSE),0)</f>
        <v>0</v>
      </c>
      <c r="H132" s="77">
        <f>IFERROR(VLOOKUP($B132,[2]NUM6!$H$3:$U$157,5,FALSE),0)</f>
        <v>0</v>
      </c>
      <c r="I132" s="77">
        <f>IFERROR(VLOOKUP($B132,[2]NUM6!$H$3:$U$157,6,FALSE),0)</f>
        <v>0</v>
      </c>
      <c r="J132" s="77">
        <f>IFERROR(VLOOKUP($B132,[2]NUM6!$H$3:$U$157,7,FALSE),0)</f>
        <v>0</v>
      </c>
      <c r="K132" s="77">
        <f>IFERROR(VLOOKUP($B132,[2]NUM6!$H$3:$U$157,8,FALSE),0)</f>
        <v>0</v>
      </c>
      <c r="L132" s="77">
        <f>IFERROR(VLOOKUP($B132,[2]NUM6!$H$3:$U$157,9,FALSE),0)</f>
        <v>0</v>
      </c>
      <c r="M132" s="77">
        <f>IFERROR(VLOOKUP($B132,[2]NUM6!$H$3:$U$157,10,FALSE),0)</f>
        <v>0</v>
      </c>
      <c r="N132" s="77">
        <f>IFERROR(VLOOKUP($B132,[2]NUM6!$H$3:$U$157,11,FALSE),0)</f>
        <v>0</v>
      </c>
      <c r="O132" s="77">
        <f>IFERROR(VLOOKUP($B132,[2]NUM6!$H$3:$U$157,12,FALSE),0)</f>
        <v>0</v>
      </c>
      <c r="P132" s="77">
        <f>IFERROR(VLOOKUP($B132,[2]NUM6!$H$3:$U$157,13,FALSE),0)</f>
        <v>0</v>
      </c>
      <c r="Q132" s="12">
        <f t="shared" si="84"/>
        <v>0</v>
      </c>
      <c r="R132" s="77">
        <f>VLOOKUP($B132,[2]DEN6!$H$3:$U$182,2,FALSE)</f>
        <v>0</v>
      </c>
      <c r="S132" s="77">
        <f>VLOOKUP($B132,[2]DEN6!$H$3:$U$182,3,FALSE)</f>
        <v>38</v>
      </c>
      <c r="T132" s="77">
        <f>VLOOKUP($B132,[2]DEN6!$H$3:$U$182,4,FALSE)</f>
        <v>25</v>
      </c>
      <c r="U132" s="77">
        <f>VLOOKUP($B132,[2]DEN6!$H$3:$U$182,5,FALSE)</f>
        <v>0</v>
      </c>
      <c r="V132" s="77">
        <f>VLOOKUP($B132,[2]DEN6!$H$3:$U$182,6,FALSE)</f>
        <v>40</v>
      </c>
      <c r="W132" s="77">
        <f>VLOOKUP($B132,[2]DEN6!$H$3:$U$182,7,FALSE)</f>
        <v>49</v>
      </c>
      <c r="X132" s="77">
        <f>VLOOKUP($B132,[2]DEN6!$H$3:$U$182,8,FALSE)</f>
        <v>33</v>
      </c>
      <c r="Y132" s="77">
        <f>VLOOKUP($B132,[2]DEN6!$H$3:$U$182,9,FALSE)</f>
        <v>25</v>
      </c>
      <c r="Z132" s="77">
        <f>VLOOKUP($B132,[2]DEN6!$H$3:$U$182,10,FALSE)</f>
        <v>29</v>
      </c>
      <c r="AA132" s="77">
        <f>VLOOKUP($B132,[2]DEN6!$H$3:$U$182,11,FALSE)</f>
        <v>24</v>
      </c>
      <c r="AB132" s="77">
        <f>VLOOKUP($B132,[2]DEN6!$H$3:$U$182,12,FALSE)</f>
        <v>36</v>
      </c>
      <c r="AC132" s="77">
        <f>VLOOKUP($B132,[2]DEN6!$H$3:$U$182,13,FALSE)</f>
        <v>9</v>
      </c>
      <c r="AD132" s="12">
        <f t="shared" si="85"/>
        <v>308</v>
      </c>
    </row>
    <row r="133" spans="1:30" ht="15" thickBot="1" x14ac:dyDescent="0.25">
      <c r="A133" s="75" t="s">
        <v>160</v>
      </c>
      <c r="B133" s="137" t="s">
        <v>155</v>
      </c>
      <c r="C133" s="53"/>
      <c r="D133" s="153"/>
      <c r="E133" s="77">
        <f>IFERROR(VLOOKUP($B133,[2]NUM6!$H$3:$U$157,2,FALSE),0)</f>
        <v>0</v>
      </c>
      <c r="F133" s="77">
        <f>IFERROR(VLOOKUP($B133,[2]NUM6!$H$3:$U$157,3,FALSE),0)</f>
        <v>0</v>
      </c>
      <c r="G133" s="77">
        <f>IFERROR(VLOOKUP($B133,[2]NUM6!$H$3:$U$157,4,FALSE),0)</f>
        <v>0</v>
      </c>
      <c r="H133" s="77">
        <f>IFERROR(VLOOKUP($B133,[2]NUM6!$H$3:$U$157,5,FALSE),0)</f>
        <v>0</v>
      </c>
      <c r="I133" s="77">
        <f>IFERROR(VLOOKUP($B133,[2]NUM6!$H$3:$U$157,6,FALSE),0)</f>
        <v>0</v>
      </c>
      <c r="J133" s="77">
        <f>IFERROR(VLOOKUP($B133,[2]NUM6!$H$3:$U$157,7,FALSE),0)</f>
        <v>0</v>
      </c>
      <c r="K133" s="77">
        <f>IFERROR(VLOOKUP($B133,[2]NUM6!$H$3:$U$157,8,FALSE),0)</f>
        <v>0</v>
      </c>
      <c r="L133" s="77">
        <f>IFERROR(VLOOKUP($B133,[2]NUM6!$H$3:$U$157,9,FALSE),0)</f>
        <v>0</v>
      </c>
      <c r="M133" s="77">
        <f>IFERROR(VLOOKUP($B133,[2]NUM6!$H$3:$U$157,10,FALSE),0)</f>
        <v>0</v>
      </c>
      <c r="N133" s="77">
        <f>IFERROR(VLOOKUP($B133,[2]NUM6!$H$3:$U$157,11,FALSE),0)</f>
        <v>0</v>
      </c>
      <c r="O133" s="77">
        <f>IFERROR(VLOOKUP($B133,[2]NUM6!$H$3:$U$157,12,FALSE),0)</f>
        <v>0</v>
      </c>
      <c r="P133" s="77">
        <f>IFERROR(VLOOKUP($B133,[2]NUM6!$H$3:$U$157,13,FALSE),0)</f>
        <v>0</v>
      </c>
      <c r="Q133" s="12">
        <f t="shared" si="84"/>
        <v>0</v>
      </c>
      <c r="R133" s="77">
        <f>VLOOKUP($B133,[2]DEN6!$H$3:$U$182,2,FALSE)</f>
        <v>18</v>
      </c>
      <c r="S133" s="77">
        <f>VLOOKUP($B133,[2]DEN6!$H$3:$U$182,3,FALSE)</f>
        <v>0</v>
      </c>
      <c r="T133" s="77">
        <f>VLOOKUP($B133,[2]DEN6!$H$3:$U$182,4,FALSE)</f>
        <v>36</v>
      </c>
      <c r="U133" s="77">
        <f>VLOOKUP($B133,[2]DEN6!$H$3:$U$182,5,FALSE)</f>
        <v>33</v>
      </c>
      <c r="V133" s="77">
        <f>VLOOKUP($B133,[2]DEN6!$H$3:$U$182,6,FALSE)</f>
        <v>49</v>
      </c>
      <c r="W133" s="77">
        <f>VLOOKUP($B133,[2]DEN6!$H$3:$U$182,7,FALSE)</f>
        <v>38</v>
      </c>
      <c r="X133" s="77">
        <f>VLOOKUP($B133,[2]DEN6!$H$3:$U$182,8,FALSE)</f>
        <v>15</v>
      </c>
      <c r="Y133" s="77">
        <f>VLOOKUP($B133,[2]DEN6!$H$3:$U$182,9,FALSE)</f>
        <v>15</v>
      </c>
      <c r="Z133" s="77">
        <f>VLOOKUP($B133,[2]DEN6!$H$3:$U$182,10,FALSE)</f>
        <v>15</v>
      </c>
      <c r="AA133" s="77">
        <f>VLOOKUP($B133,[2]DEN6!$H$3:$U$182,11,FALSE)</f>
        <v>30</v>
      </c>
      <c r="AB133" s="77">
        <f>VLOOKUP($B133,[2]DEN6!$H$3:$U$182,12,FALSE)</f>
        <v>0</v>
      </c>
      <c r="AC133" s="77">
        <f>VLOOKUP($B133,[2]DEN6!$H$3:$U$182,13,FALSE)</f>
        <v>25</v>
      </c>
      <c r="AD133" s="12">
        <f t="shared" si="85"/>
        <v>274</v>
      </c>
    </row>
    <row r="134" spans="1:30" ht="15" thickBot="1" x14ac:dyDescent="0.25">
      <c r="A134" s="75" t="s">
        <v>160</v>
      </c>
      <c r="B134" s="137" t="s">
        <v>156</v>
      </c>
      <c r="C134" s="53"/>
      <c r="D134" s="153"/>
      <c r="E134" s="77">
        <f>IFERROR(VLOOKUP($B134,[2]NUM6!$H$3:$U$157,2,FALSE),0)</f>
        <v>0</v>
      </c>
      <c r="F134" s="77">
        <f>IFERROR(VLOOKUP($B134,[2]NUM6!$H$3:$U$157,3,FALSE),0)</f>
        <v>0</v>
      </c>
      <c r="G134" s="77">
        <f>IFERROR(VLOOKUP($B134,[2]NUM6!$H$3:$U$157,4,FALSE),0)</f>
        <v>0</v>
      </c>
      <c r="H134" s="77">
        <f>IFERROR(VLOOKUP($B134,[2]NUM6!$H$3:$U$157,5,FALSE),0)</f>
        <v>0</v>
      </c>
      <c r="I134" s="77">
        <f>IFERROR(VLOOKUP($B134,[2]NUM6!$H$3:$U$157,6,FALSE),0)</f>
        <v>0</v>
      </c>
      <c r="J134" s="77">
        <f>IFERROR(VLOOKUP($B134,[2]NUM6!$H$3:$U$157,7,FALSE),0)</f>
        <v>0</v>
      </c>
      <c r="K134" s="77">
        <f>IFERROR(VLOOKUP($B134,[2]NUM6!$H$3:$U$157,8,FALSE),0)</f>
        <v>0</v>
      </c>
      <c r="L134" s="77">
        <f>IFERROR(VLOOKUP($B134,[2]NUM6!$H$3:$U$157,9,FALSE),0)</f>
        <v>0</v>
      </c>
      <c r="M134" s="77">
        <f>IFERROR(VLOOKUP($B134,[2]NUM6!$H$3:$U$157,10,FALSE),0)</f>
        <v>0</v>
      </c>
      <c r="N134" s="77">
        <f>IFERROR(VLOOKUP($B134,[2]NUM6!$H$3:$U$157,11,FALSE),0)</f>
        <v>0</v>
      </c>
      <c r="O134" s="77">
        <f>IFERROR(VLOOKUP($B134,[2]NUM6!$H$3:$U$157,12,FALSE),0)</f>
        <v>0</v>
      </c>
      <c r="P134" s="77">
        <f>IFERROR(VLOOKUP($B134,[2]NUM6!$H$3:$U$157,13,FALSE),0)</f>
        <v>0</v>
      </c>
      <c r="Q134" s="12">
        <f t="shared" si="84"/>
        <v>0</v>
      </c>
      <c r="R134" s="77">
        <f>VLOOKUP($B134,[2]DEN6!$H$3:$U$182,2,FALSE)</f>
        <v>100</v>
      </c>
      <c r="S134" s="77">
        <f>VLOOKUP($B134,[2]DEN6!$H$3:$U$182,3,FALSE)</f>
        <v>82</v>
      </c>
      <c r="T134" s="77">
        <f>VLOOKUP($B134,[2]DEN6!$H$3:$U$182,4,FALSE)</f>
        <v>146</v>
      </c>
      <c r="U134" s="77">
        <f>VLOOKUP($B134,[2]DEN6!$H$3:$U$182,5,FALSE)</f>
        <v>21</v>
      </c>
      <c r="V134" s="77">
        <f>VLOOKUP($B134,[2]DEN6!$H$3:$U$182,6,FALSE)</f>
        <v>87</v>
      </c>
      <c r="W134" s="77">
        <f>VLOOKUP($B134,[2]DEN6!$H$3:$U$182,7,FALSE)</f>
        <v>82</v>
      </c>
      <c r="X134" s="77">
        <f>VLOOKUP($B134,[2]DEN6!$H$3:$U$182,8,FALSE)</f>
        <v>75</v>
      </c>
      <c r="Y134" s="77">
        <f>VLOOKUP($B134,[2]DEN6!$H$3:$U$182,9,FALSE)</f>
        <v>111</v>
      </c>
      <c r="Z134" s="77">
        <f>VLOOKUP($B134,[2]DEN6!$H$3:$U$182,10,FALSE)</f>
        <v>65</v>
      </c>
      <c r="AA134" s="77">
        <f>VLOOKUP($B134,[2]DEN6!$H$3:$U$182,11,FALSE)</f>
        <v>61</v>
      </c>
      <c r="AB134" s="77">
        <f>VLOOKUP($B134,[2]DEN6!$H$3:$U$182,12,FALSE)</f>
        <v>0</v>
      </c>
      <c r="AC134" s="77">
        <f>VLOOKUP($B134,[2]DEN6!$H$3:$U$182,13,FALSE)</f>
        <v>146</v>
      </c>
      <c r="AD134" s="12">
        <f t="shared" si="85"/>
        <v>976</v>
      </c>
    </row>
    <row r="135" spans="1:30" ht="15" thickBot="1" x14ac:dyDescent="0.25">
      <c r="A135" s="75" t="s">
        <v>160</v>
      </c>
      <c r="B135" s="137" t="s">
        <v>157</v>
      </c>
      <c r="C135" s="53"/>
      <c r="D135" s="153"/>
      <c r="E135" s="77">
        <f>IFERROR(VLOOKUP($B135,[2]NUM6!$H$3:$U$157,2,FALSE),0)</f>
        <v>0</v>
      </c>
      <c r="F135" s="77">
        <f>IFERROR(VLOOKUP($B135,[2]NUM6!$H$3:$U$157,3,FALSE),0)</f>
        <v>0</v>
      </c>
      <c r="G135" s="77">
        <f>IFERROR(VLOOKUP($B135,[2]NUM6!$H$3:$U$157,4,FALSE),0)</f>
        <v>0</v>
      </c>
      <c r="H135" s="77">
        <f>IFERROR(VLOOKUP($B135,[2]NUM6!$H$3:$U$157,5,FALSE),0)</f>
        <v>0</v>
      </c>
      <c r="I135" s="77">
        <f>IFERROR(VLOOKUP($B135,[2]NUM6!$H$3:$U$157,6,FALSE),0)</f>
        <v>0</v>
      </c>
      <c r="J135" s="77">
        <f>IFERROR(VLOOKUP($B135,[2]NUM6!$H$3:$U$157,7,FALSE),0)</f>
        <v>0</v>
      </c>
      <c r="K135" s="77">
        <f>IFERROR(VLOOKUP($B135,[2]NUM6!$H$3:$U$157,8,FALSE),0)</f>
        <v>0</v>
      </c>
      <c r="L135" s="77">
        <f>IFERROR(VLOOKUP($B135,[2]NUM6!$H$3:$U$157,9,FALSE),0)</f>
        <v>0</v>
      </c>
      <c r="M135" s="77">
        <f>IFERROR(VLOOKUP($B135,[2]NUM6!$H$3:$U$157,10,FALSE),0)</f>
        <v>0</v>
      </c>
      <c r="N135" s="77">
        <f>IFERROR(VLOOKUP($B135,[2]NUM6!$H$3:$U$157,11,FALSE),0)</f>
        <v>0</v>
      </c>
      <c r="O135" s="77">
        <f>IFERROR(VLOOKUP($B135,[2]NUM6!$H$3:$U$157,12,FALSE),0)</f>
        <v>0</v>
      </c>
      <c r="P135" s="77">
        <f>IFERROR(VLOOKUP($B135,[2]NUM6!$H$3:$U$157,13,FALSE),0)</f>
        <v>0</v>
      </c>
      <c r="Q135" s="12">
        <f t="shared" si="84"/>
        <v>0</v>
      </c>
      <c r="R135" s="77">
        <f>VLOOKUP($B135,[2]DEN6!$H$3:$U$182,2,FALSE)</f>
        <v>54</v>
      </c>
      <c r="S135" s="77">
        <f>VLOOKUP($B135,[2]DEN6!$H$3:$U$182,3,FALSE)</f>
        <v>0</v>
      </c>
      <c r="T135" s="77">
        <f>VLOOKUP($B135,[2]DEN6!$H$3:$U$182,4,FALSE)</f>
        <v>72</v>
      </c>
      <c r="U135" s="77">
        <f>VLOOKUP($B135,[2]DEN6!$H$3:$U$182,5,FALSE)</f>
        <v>76</v>
      </c>
      <c r="V135" s="77">
        <f>VLOOKUP($B135,[2]DEN6!$H$3:$U$182,6,FALSE)</f>
        <v>92</v>
      </c>
      <c r="W135" s="77">
        <f>VLOOKUP($B135,[2]DEN6!$H$3:$U$182,7,FALSE)</f>
        <v>82</v>
      </c>
      <c r="X135" s="77">
        <f>VLOOKUP($B135,[2]DEN6!$H$3:$U$182,8,FALSE)</f>
        <v>65</v>
      </c>
      <c r="Y135" s="77">
        <f>VLOOKUP($B135,[2]DEN6!$H$3:$U$182,9,FALSE)</f>
        <v>74</v>
      </c>
      <c r="Z135" s="77">
        <f>VLOOKUP($B135,[2]DEN6!$H$3:$U$182,10,FALSE)</f>
        <v>67</v>
      </c>
      <c r="AA135" s="77">
        <f>VLOOKUP($B135,[2]DEN6!$H$3:$U$182,11,FALSE)</f>
        <v>40</v>
      </c>
      <c r="AB135" s="77">
        <f>VLOOKUP($B135,[2]DEN6!$H$3:$U$182,12,FALSE)</f>
        <v>40</v>
      </c>
      <c r="AC135" s="77">
        <f>VLOOKUP($B135,[2]DEN6!$H$3:$U$182,13,FALSE)</f>
        <v>40</v>
      </c>
      <c r="AD135" s="12">
        <f t="shared" si="85"/>
        <v>702</v>
      </c>
    </row>
    <row r="136" spans="1:30" ht="15" thickBot="1" x14ac:dyDescent="0.25">
      <c r="A136" s="75" t="s">
        <v>160</v>
      </c>
      <c r="B136" s="137" t="s">
        <v>158</v>
      </c>
      <c r="C136" s="53"/>
      <c r="D136" s="153"/>
      <c r="E136" s="77">
        <f>IFERROR(VLOOKUP($B136,[2]NUM6!$H$3:$U$157,2,FALSE),0)</f>
        <v>0</v>
      </c>
      <c r="F136" s="77">
        <f>IFERROR(VLOOKUP($B136,[2]NUM6!$H$3:$U$157,3,FALSE),0)</f>
        <v>0</v>
      </c>
      <c r="G136" s="77">
        <f>IFERROR(VLOOKUP($B136,[2]NUM6!$H$3:$U$157,4,FALSE),0)</f>
        <v>0</v>
      </c>
      <c r="H136" s="77">
        <f>IFERROR(VLOOKUP($B136,[2]NUM6!$H$3:$U$157,5,FALSE),0)</f>
        <v>0</v>
      </c>
      <c r="I136" s="77">
        <f>IFERROR(VLOOKUP($B136,[2]NUM6!$H$3:$U$157,6,FALSE),0)</f>
        <v>0</v>
      </c>
      <c r="J136" s="77">
        <f>IFERROR(VLOOKUP($B136,[2]NUM6!$H$3:$U$157,7,FALSE),0)</f>
        <v>0</v>
      </c>
      <c r="K136" s="77">
        <f>IFERROR(VLOOKUP($B136,[2]NUM6!$H$3:$U$157,8,FALSE),0)</f>
        <v>0</v>
      </c>
      <c r="L136" s="77">
        <f>IFERROR(VLOOKUP($B136,[2]NUM6!$H$3:$U$157,9,FALSE),0)</f>
        <v>0</v>
      </c>
      <c r="M136" s="77">
        <f>IFERROR(VLOOKUP($B136,[2]NUM6!$H$3:$U$157,10,FALSE),0)</f>
        <v>0</v>
      </c>
      <c r="N136" s="77">
        <f>IFERROR(VLOOKUP($B136,[2]NUM6!$H$3:$U$157,11,FALSE),0)</f>
        <v>0</v>
      </c>
      <c r="O136" s="77">
        <f>IFERROR(VLOOKUP($B136,[2]NUM6!$H$3:$U$157,12,FALSE),0)</f>
        <v>0</v>
      </c>
      <c r="P136" s="77">
        <f>IFERROR(VLOOKUP($B136,[2]NUM6!$H$3:$U$157,13,FALSE),0)</f>
        <v>0</v>
      </c>
      <c r="Q136" s="12">
        <f t="shared" si="84"/>
        <v>0</v>
      </c>
      <c r="R136" s="77">
        <f>VLOOKUP($B136,[2]DEN6!$H$3:$U$182,2,FALSE)</f>
        <v>0</v>
      </c>
      <c r="S136" s="77">
        <f>VLOOKUP($B136,[2]DEN6!$H$3:$U$182,3,FALSE)</f>
        <v>11</v>
      </c>
      <c r="T136" s="77">
        <f>VLOOKUP($B136,[2]DEN6!$H$3:$U$182,4,FALSE)</f>
        <v>18</v>
      </c>
      <c r="U136" s="77">
        <f>VLOOKUP($B136,[2]DEN6!$H$3:$U$182,5,FALSE)</f>
        <v>17</v>
      </c>
      <c r="V136" s="77">
        <f>VLOOKUP($B136,[2]DEN6!$H$3:$U$182,6,FALSE)</f>
        <v>28</v>
      </c>
      <c r="W136" s="77">
        <f>VLOOKUP($B136,[2]DEN6!$H$3:$U$182,7,FALSE)</f>
        <v>36</v>
      </c>
      <c r="X136" s="77">
        <f>VLOOKUP($B136,[2]DEN6!$H$3:$U$182,8,FALSE)</f>
        <v>25</v>
      </c>
      <c r="Y136" s="77">
        <f>VLOOKUP($B136,[2]DEN6!$H$3:$U$182,9,FALSE)</f>
        <v>25</v>
      </c>
      <c r="Z136" s="77">
        <f>VLOOKUP($B136,[2]DEN6!$H$3:$U$182,10,FALSE)</f>
        <v>13</v>
      </c>
      <c r="AA136" s="77">
        <f>VLOOKUP($B136,[2]DEN6!$H$3:$U$182,11,FALSE)</f>
        <v>14</v>
      </c>
      <c r="AB136" s="77">
        <f>VLOOKUP($B136,[2]DEN6!$H$3:$U$182,12,FALSE)</f>
        <v>23</v>
      </c>
      <c r="AC136" s="77">
        <f>VLOOKUP($B136,[2]DEN6!$H$3:$U$182,13,FALSE)</f>
        <v>26</v>
      </c>
      <c r="AD136" s="12">
        <f t="shared" si="85"/>
        <v>236</v>
      </c>
    </row>
    <row r="137" spans="1:30" ht="15" thickBot="1" x14ac:dyDescent="0.25">
      <c r="A137" s="75" t="s">
        <v>160</v>
      </c>
      <c r="B137" s="137" t="s">
        <v>159</v>
      </c>
      <c r="C137" s="53"/>
      <c r="D137" s="153"/>
      <c r="E137" s="77">
        <f>IFERROR(VLOOKUP($B137,[2]NUM6!$H$3:$U$157,2,FALSE),0)</f>
        <v>0</v>
      </c>
      <c r="F137" s="77">
        <f>IFERROR(VLOOKUP($B137,[2]NUM6!$H$3:$U$157,3,FALSE),0)</f>
        <v>0</v>
      </c>
      <c r="G137" s="77">
        <f>IFERROR(VLOOKUP($B137,[2]NUM6!$H$3:$U$157,4,FALSE),0)</f>
        <v>0</v>
      </c>
      <c r="H137" s="77">
        <f>IFERROR(VLOOKUP($B137,[2]NUM6!$H$3:$U$157,5,FALSE),0)</f>
        <v>0</v>
      </c>
      <c r="I137" s="77">
        <f>IFERROR(VLOOKUP($B137,[2]NUM6!$H$3:$U$157,6,FALSE),0)</f>
        <v>0</v>
      </c>
      <c r="J137" s="77">
        <f>IFERROR(VLOOKUP($B137,[2]NUM6!$H$3:$U$157,7,FALSE),0)</f>
        <v>0</v>
      </c>
      <c r="K137" s="77">
        <f>IFERROR(VLOOKUP($B137,[2]NUM6!$H$3:$U$157,8,FALSE),0)</f>
        <v>0</v>
      </c>
      <c r="L137" s="77">
        <f>IFERROR(VLOOKUP($B137,[2]NUM6!$H$3:$U$157,9,FALSE),0)</f>
        <v>0</v>
      </c>
      <c r="M137" s="77">
        <f>IFERROR(VLOOKUP($B137,[2]NUM6!$H$3:$U$157,10,FALSE),0)</f>
        <v>0</v>
      </c>
      <c r="N137" s="77">
        <f>IFERROR(VLOOKUP($B137,[2]NUM6!$H$3:$U$157,11,FALSE),0)</f>
        <v>0</v>
      </c>
      <c r="O137" s="77">
        <f>IFERROR(VLOOKUP($B137,[2]NUM6!$H$3:$U$157,12,FALSE),0)</f>
        <v>0</v>
      </c>
      <c r="P137" s="77">
        <f>IFERROR(VLOOKUP($B137,[2]NUM6!$H$3:$U$157,13,FALSE),0)</f>
        <v>0</v>
      </c>
      <c r="Q137" s="12">
        <f t="shared" si="84"/>
        <v>0</v>
      </c>
      <c r="R137" s="77">
        <f>VLOOKUP($B137,[2]DEN6!$H$3:$U$182,2,FALSE)</f>
        <v>10</v>
      </c>
      <c r="S137" s="77">
        <f>VLOOKUP($B137,[2]DEN6!$H$3:$U$182,3,FALSE)</f>
        <v>0</v>
      </c>
      <c r="T137" s="77">
        <f>VLOOKUP($B137,[2]DEN6!$H$3:$U$182,4,FALSE)</f>
        <v>25</v>
      </c>
      <c r="U137" s="77">
        <f>VLOOKUP($B137,[2]DEN6!$H$3:$U$182,5,FALSE)</f>
        <v>10</v>
      </c>
      <c r="V137" s="77">
        <f>VLOOKUP($B137,[2]DEN6!$H$3:$U$182,6,FALSE)</f>
        <v>11</v>
      </c>
      <c r="W137" s="77">
        <f>VLOOKUP($B137,[2]DEN6!$H$3:$U$182,7,FALSE)</f>
        <v>17</v>
      </c>
      <c r="X137" s="77">
        <f>VLOOKUP($B137,[2]DEN6!$H$3:$U$182,8,FALSE)</f>
        <v>17</v>
      </c>
      <c r="Y137" s="77">
        <f>VLOOKUP($B137,[2]DEN6!$H$3:$U$182,9,FALSE)</f>
        <v>10</v>
      </c>
      <c r="Z137" s="77">
        <f>VLOOKUP($B137,[2]DEN6!$H$3:$U$182,10,FALSE)</f>
        <v>6</v>
      </c>
      <c r="AA137" s="77">
        <f>VLOOKUP($B137,[2]DEN6!$H$3:$U$182,11,FALSE)</f>
        <v>7</v>
      </c>
      <c r="AB137" s="77">
        <f>VLOOKUP($B137,[2]DEN6!$H$3:$U$182,12,FALSE)</f>
        <v>0</v>
      </c>
      <c r="AC137" s="77">
        <f>VLOOKUP($B137,[2]DEN6!$H$3:$U$182,13,FALSE)</f>
        <v>17</v>
      </c>
      <c r="AD137" s="12">
        <f t="shared" si="85"/>
        <v>130</v>
      </c>
    </row>
    <row r="138" spans="1:30" ht="24" customHeight="1" thickBot="1" x14ac:dyDescent="0.25">
      <c r="A138" s="307" t="s">
        <v>182</v>
      </c>
      <c r="B138" s="308"/>
      <c r="C138" s="222">
        <f>+Metas!J12/D138</f>
        <v>1.3424190378632059</v>
      </c>
      <c r="D138" s="14">
        <f>+Q138/AD138</f>
        <v>7.4481034312596645E-2</v>
      </c>
      <c r="E138" s="46">
        <f>SUM(E125:E137)</f>
        <v>44</v>
      </c>
      <c r="F138" s="46">
        <f t="shared" ref="F138:H138" si="86">SUM(F125:F137)</f>
        <v>174</v>
      </c>
      <c r="G138" s="46">
        <f t="shared" si="86"/>
        <v>238</v>
      </c>
      <c r="H138" s="46">
        <f t="shared" si="86"/>
        <v>164</v>
      </c>
      <c r="I138" s="46">
        <f t="shared" ref="I138:J138" si="87">SUM(I125:I137)</f>
        <v>239</v>
      </c>
      <c r="J138" s="46">
        <f t="shared" si="87"/>
        <v>160</v>
      </c>
      <c r="K138" s="46">
        <f t="shared" ref="K138:L138" si="88">SUM(K125:K137)</f>
        <v>179</v>
      </c>
      <c r="L138" s="46">
        <f t="shared" si="88"/>
        <v>327</v>
      </c>
      <c r="M138" s="46">
        <f t="shared" ref="M138:N138" si="89">SUM(M125:M137)</f>
        <v>224</v>
      </c>
      <c r="N138" s="46">
        <f t="shared" si="89"/>
        <v>125</v>
      </c>
      <c r="O138" s="46">
        <f t="shared" ref="O138:P138" si="90">SUM(O125:O137)</f>
        <v>210</v>
      </c>
      <c r="P138" s="46">
        <f t="shared" si="90"/>
        <v>180</v>
      </c>
      <c r="Q138" s="9">
        <f>SUM(Q125:Q137)</f>
        <v>2264</v>
      </c>
      <c r="R138" s="46">
        <f t="shared" ref="R138:U138" si="91">SUM(R125:R137)</f>
        <v>1851</v>
      </c>
      <c r="S138" s="46">
        <f t="shared" si="91"/>
        <v>2418</v>
      </c>
      <c r="T138" s="46">
        <f t="shared" si="91"/>
        <v>2987</v>
      </c>
      <c r="U138" s="46">
        <f t="shared" si="91"/>
        <v>2097</v>
      </c>
      <c r="V138" s="46">
        <f t="shared" ref="V138:W138" si="92">SUM(V125:V137)</f>
        <v>2759</v>
      </c>
      <c r="W138" s="46">
        <f t="shared" si="92"/>
        <v>2503</v>
      </c>
      <c r="X138" s="46">
        <f t="shared" ref="X138:Y138" si="93">SUM(X125:X137)</f>
        <v>3181</v>
      </c>
      <c r="Y138" s="46">
        <f t="shared" si="93"/>
        <v>3313</v>
      </c>
      <c r="Z138" s="46">
        <f t="shared" ref="Z138:AA138" si="94">SUM(Z125:Z137)</f>
        <v>2653</v>
      </c>
      <c r="AA138" s="46">
        <f t="shared" si="94"/>
        <v>2137</v>
      </c>
      <c r="AB138" s="46">
        <f t="shared" ref="AB138:AC138" si="95">SUM(AB125:AB137)</f>
        <v>2270</v>
      </c>
      <c r="AC138" s="46">
        <f t="shared" si="95"/>
        <v>2228</v>
      </c>
      <c r="AD138" s="9">
        <f>SUM(AD125:AD137)</f>
        <v>30397</v>
      </c>
    </row>
    <row r="139" spans="1:30" ht="15" thickBot="1" x14ac:dyDescent="0.25">
      <c r="A139" s="75" t="s">
        <v>165</v>
      </c>
      <c r="B139" s="137" t="s">
        <v>161</v>
      </c>
      <c r="C139" s="53"/>
      <c r="D139" s="153"/>
      <c r="E139" s="77">
        <f>IFERROR(VLOOKUP($B139,[2]NUM6!$H$3:$U$157,2,FALSE),0)</f>
        <v>143</v>
      </c>
      <c r="F139" s="77">
        <f>IFERROR(VLOOKUP($B139,[2]NUM6!$H$3:$U$157,3,FALSE),0)</f>
        <v>104</v>
      </c>
      <c r="G139" s="77">
        <f>IFERROR(VLOOKUP($B139,[2]NUM6!$H$3:$U$157,4,FALSE),0)</f>
        <v>115</v>
      </c>
      <c r="H139" s="77">
        <f>IFERROR(VLOOKUP($B139,[2]NUM6!$H$3:$U$157,5,FALSE),0)</f>
        <v>108</v>
      </c>
      <c r="I139" s="77">
        <f>IFERROR(VLOOKUP($B139,[2]NUM6!$H$3:$U$157,6,FALSE),0)</f>
        <v>139</v>
      </c>
      <c r="J139" s="77">
        <f>IFERROR(VLOOKUP($B139,[2]NUM6!$H$3:$U$157,7,FALSE),0)</f>
        <v>64</v>
      </c>
      <c r="K139" s="77">
        <f>IFERROR(VLOOKUP($B139,[2]NUM6!$H$3:$U$157,8,FALSE),0)</f>
        <v>61</v>
      </c>
      <c r="L139" s="77">
        <f>IFERROR(VLOOKUP($B139,[2]NUM6!$H$3:$U$157,9,FALSE),0)</f>
        <v>94</v>
      </c>
      <c r="M139" s="77">
        <f>IFERROR(VLOOKUP($B139,[2]NUM6!$H$3:$U$157,10,FALSE),0)</f>
        <v>102</v>
      </c>
      <c r="N139" s="77">
        <f>IFERROR(VLOOKUP($B139,[2]NUM6!$H$3:$U$157,11,FALSE),0)</f>
        <v>107</v>
      </c>
      <c r="O139" s="77">
        <f>IFERROR(VLOOKUP($B139,[2]NUM6!$H$3:$U$157,12,FALSE),0)</f>
        <v>87</v>
      </c>
      <c r="P139" s="77">
        <f>IFERROR(VLOOKUP($B139,[2]NUM6!$H$3:$U$157,13,FALSE),0)</f>
        <v>101</v>
      </c>
      <c r="Q139" s="12">
        <f>SUM(E139:P139)</f>
        <v>1225</v>
      </c>
      <c r="R139" s="77">
        <f>VLOOKUP($B139,[2]DEN6!$H$3:$U$182,2,FALSE)</f>
        <v>1179</v>
      </c>
      <c r="S139" s="77">
        <f>VLOOKUP($B139,[2]DEN6!$H$3:$U$182,3,FALSE)</f>
        <v>386</v>
      </c>
      <c r="T139" s="77">
        <f>VLOOKUP($B139,[2]DEN6!$H$3:$U$182,4,FALSE)</f>
        <v>929</v>
      </c>
      <c r="U139" s="77">
        <f>VLOOKUP($B139,[2]DEN6!$H$3:$U$182,5,FALSE)</f>
        <v>966</v>
      </c>
      <c r="V139" s="77">
        <f>VLOOKUP($B139,[2]DEN6!$H$3:$U$182,6,FALSE)</f>
        <v>1075</v>
      </c>
      <c r="W139" s="77">
        <f>VLOOKUP($B139,[2]DEN6!$H$3:$U$182,7,FALSE)</f>
        <v>831</v>
      </c>
      <c r="X139" s="77">
        <f>VLOOKUP($B139,[2]DEN6!$H$3:$U$182,8,FALSE)</f>
        <v>734</v>
      </c>
      <c r="Y139" s="77">
        <f>VLOOKUP($B139,[2]DEN6!$H$3:$U$182,9,FALSE)</f>
        <v>771</v>
      </c>
      <c r="Z139" s="77">
        <f>VLOOKUP($B139,[2]DEN6!$H$3:$U$182,10,FALSE)</f>
        <v>734</v>
      </c>
      <c r="AA139" s="77">
        <f>VLOOKUP($B139,[2]DEN6!$H$3:$U$182,11,FALSE)</f>
        <v>1090</v>
      </c>
      <c r="AB139" s="77">
        <f>VLOOKUP($B139,[2]DEN6!$H$3:$U$182,12,FALSE)</f>
        <v>979</v>
      </c>
      <c r="AC139" s="77">
        <f>VLOOKUP($B139,[2]DEN6!$H$3:$U$182,13,FALSE)</f>
        <v>961</v>
      </c>
      <c r="AD139" s="12">
        <f>SUM(R139:AC139)</f>
        <v>10635</v>
      </c>
    </row>
    <row r="140" spans="1:30" ht="15" thickBot="1" x14ac:dyDescent="0.25">
      <c r="A140" s="75" t="s">
        <v>165</v>
      </c>
      <c r="B140" s="137" t="s">
        <v>162</v>
      </c>
      <c r="C140" s="53"/>
      <c r="D140" s="153"/>
      <c r="E140" s="77">
        <f>IFERROR(VLOOKUP($B140,[2]NUM6!$H$3:$U$157,2,FALSE),0)</f>
        <v>0</v>
      </c>
      <c r="F140" s="77">
        <f>IFERROR(VLOOKUP($B140,[2]NUM6!$H$3:$U$157,3,FALSE),0)</f>
        <v>0</v>
      </c>
      <c r="G140" s="77">
        <f>IFERROR(VLOOKUP($B140,[2]NUM6!$H$3:$U$157,4,FALSE),0)</f>
        <v>0</v>
      </c>
      <c r="H140" s="77">
        <f>IFERROR(VLOOKUP($B140,[2]NUM6!$H$3:$U$157,5,FALSE),0)</f>
        <v>0</v>
      </c>
      <c r="I140" s="77">
        <f>IFERROR(VLOOKUP($B140,[2]NUM6!$H$3:$U$157,6,FALSE),0)</f>
        <v>0</v>
      </c>
      <c r="J140" s="77">
        <f>IFERROR(VLOOKUP($B140,[2]NUM6!$H$3:$U$157,7,FALSE),0)</f>
        <v>0</v>
      </c>
      <c r="K140" s="77">
        <f>IFERROR(VLOOKUP($B140,[2]NUM6!$H$3:$U$157,8,FALSE),0)</f>
        <v>0</v>
      </c>
      <c r="L140" s="77">
        <f>IFERROR(VLOOKUP($B140,[2]NUM6!$H$3:$U$157,9,FALSE),0)</f>
        <v>0</v>
      </c>
      <c r="M140" s="77">
        <f>IFERROR(VLOOKUP($B140,[2]NUM6!$H$3:$U$157,10,FALSE),0)</f>
        <v>0</v>
      </c>
      <c r="N140" s="77">
        <f>IFERROR(VLOOKUP($B140,[2]NUM6!$H$3:$U$157,11,FALSE),0)</f>
        <v>0</v>
      </c>
      <c r="O140" s="77">
        <f>IFERROR(VLOOKUP($B140,[2]NUM6!$H$3:$U$157,12,FALSE),0)</f>
        <v>0</v>
      </c>
      <c r="P140" s="77">
        <f>IFERROR(VLOOKUP($B140,[2]NUM6!$H$3:$U$157,13,FALSE),0)</f>
        <v>0</v>
      </c>
      <c r="Q140" s="12">
        <f>SUM(E140:P140)</f>
        <v>0</v>
      </c>
      <c r="R140" s="77">
        <f>VLOOKUP($B140,[2]DEN6!$H$3:$U$182,2,FALSE)</f>
        <v>101</v>
      </c>
      <c r="S140" s="77">
        <f>VLOOKUP($B140,[2]DEN6!$H$3:$U$182,3,FALSE)</f>
        <v>126</v>
      </c>
      <c r="T140" s="77">
        <f>VLOOKUP($B140,[2]DEN6!$H$3:$U$182,4,FALSE)</f>
        <v>80</v>
      </c>
      <c r="U140" s="77">
        <f>VLOOKUP($B140,[2]DEN6!$H$3:$U$182,5,FALSE)</f>
        <v>109</v>
      </c>
      <c r="V140" s="77">
        <f>VLOOKUP($B140,[2]DEN6!$H$3:$U$182,6,FALSE)</f>
        <v>140</v>
      </c>
      <c r="W140" s="77">
        <f>VLOOKUP($B140,[2]DEN6!$H$3:$U$182,7,FALSE)</f>
        <v>125</v>
      </c>
      <c r="X140" s="77">
        <f>VLOOKUP($B140,[2]DEN6!$H$3:$U$182,8,FALSE)</f>
        <v>116</v>
      </c>
      <c r="Y140" s="77">
        <f>VLOOKUP($B140,[2]DEN6!$H$3:$U$182,9,FALSE)</f>
        <v>156</v>
      </c>
      <c r="Z140" s="77">
        <f>VLOOKUP($B140,[2]DEN6!$H$3:$U$182,10,FALSE)</f>
        <v>34</v>
      </c>
      <c r="AA140" s="77">
        <f>VLOOKUP($B140,[2]DEN6!$H$3:$U$182,11,FALSE)</f>
        <v>192</v>
      </c>
      <c r="AB140" s="77">
        <f>VLOOKUP($B140,[2]DEN6!$H$3:$U$182,12,FALSE)</f>
        <v>102</v>
      </c>
      <c r="AC140" s="77">
        <f>VLOOKUP($B140,[2]DEN6!$H$3:$U$182,13,FALSE)</f>
        <v>129</v>
      </c>
      <c r="AD140" s="12">
        <f>SUM(R140:AC140)</f>
        <v>1410</v>
      </c>
    </row>
    <row r="141" spans="1:30" ht="15" thickBot="1" x14ac:dyDescent="0.25">
      <c r="A141" s="75" t="s">
        <v>165</v>
      </c>
      <c r="B141" s="137" t="s">
        <v>163</v>
      </c>
      <c r="C141" s="53"/>
      <c r="D141" s="153"/>
      <c r="E141" s="77">
        <f>IFERROR(VLOOKUP($B141,[2]NUM6!$H$3:$U$157,2,FALSE),0)</f>
        <v>0</v>
      </c>
      <c r="F141" s="77">
        <f>IFERROR(VLOOKUP($B141,[2]NUM6!$H$3:$U$157,3,FALSE),0)</f>
        <v>0</v>
      </c>
      <c r="G141" s="77">
        <f>IFERROR(VLOOKUP($B141,[2]NUM6!$H$3:$U$157,4,FALSE),0)</f>
        <v>0</v>
      </c>
      <c r="H141" s="77">
        <f>IFERROR(VLOOKUP($B141,[2]NUM6!$H$3:$U$157,5,FALSE),0)</f>
        <v>0</v>
      </c>
      <c r="I141" s="77">
        <f>IFERROR(VLOOKUP($B141,[2]NUM6!$H$3:$U$157,6,FALSE),0)</f>
        <v>0</v>
      </c>
      <c r="J141" s="77">
        <f>IFERROR(VLOOKUP($B141,[2]NUM6!$H$3:$U$157,7,FALSE),0)</f>
        <v>0</v>
      </c>
      <c r="K141" s="77">
        <f>IFERROR(VLOOKUP($B141,[2]NUM6!$H$3:$U$157,8,FALSE),0)</f>
        <v>0</v>
      </c>
      <c r="L141" s="77">
        <f>IFERROR(VLOOKUP($B141,[2]NUM6!$H$3:$U$157,9,FALSE),0)</f>
        <v>0</v>
      </c>
      <c r="M141" s="77">
        <f>IFERROR(VLOOKUP($B141,[2]NUM6!$H$3:$U$157,10,FALSE),0)</f>
        <v>0</v>
      </c>
      <c r="N141" s="77">
        <f>IFERROR(VLOOKUP($B141,[2]NUM6!$H$3:$U$157,11,FALSE),0)</f>
        <v>0</v>
      </c>
      <c r="O141" s="77">
        <f>IFERROR(VLOOKUP($B141,[2]NUM6!$H$3:$U$157,12,FALSE),0)</f>
        <v>0</v>
      </c>
      <c r="P141" s="77">
        <f>IFERROR(VLOOKUP($B141,[2]NUM6!$H$3:$U$157,13,FALSE),0)</f>
        <v>0</v>
      </c>
      <c r="Q141" s="12">
        <f>SUM(E141:P141)</f>
        <v>0</v>
      </c>
      <c r="R141" s="77">
        <f>VLOOKUP($B141,[2]DEN6!$H$3:$U$182,2,FALSE)</f>
        <v>9</v>
      </c>
      <c r="S141" s="77">
        <f>VLOOKUP($B141,[2]DEN6!$H$3:$U$182,3,FALSE)</f>
        <v>11</v>
      </c>
      <c r="T141" s="77">
        <f>VLOOKUP($B141,[2]DEN6!$H$3:$U$182,4,FALSE)</f>
        <v>13</v>
      </c>
      <c r="U141" s="77">
        <f>VLOOKUP($B141,[2]DEN6!$H$3:$U$182,5,FALSE)</f>
        <v>3</v>
      </c>
      <c r="V141" s="77">
        <f>VLOOKUP($B141,[2]DEN6!$H$3:$U$182,6,FALSE)</f>
        <v>9</v>
      </c>
      <c r="W141" s="77">
        <f>VLOOKUP($B141,[2]DEN6!$H$3:$U$182,7,FALSE)</f>
        <v>5</v>
      </c>
      <c r="X141" s="77">
        <f>VLOOKUP($B141,[2]DEN6!$H$3:$U$182,8,FALSE)</f>
        <v>0</v>
      </c>
      <c r="Y141" s="77">
        <f>VLOOKUP($B141,[2]DEN6!$H$3:$U$182,9,FALSE)</f>
        <v>0</v>
      </c>
      <c r="Z141" s="77">
        <f>VLOOKUP($B141,[2]DEN6!$H$3:$U$182,10,FALSE)</f>
        <v>0</v>
      </c>
      <c r="AA141" s="77">
        <f>VLOOKUP($B141,[2]DEN6!$H$3:$U$182,11,FALSE)</f>
        <v>31</v>
      </c>
      <c r="AB141" s="77">
        <f>VLOOKUP($B141,[2]DEN6!$H$3:$U$182,12,FALSE)</f>
        <v>0</v>
      </c>
      <c r="AC141" s="77">
        <f>VLOOKUP($B141,[2]DEN6!$H$3:$U$182,13,FALSE)</f>
        <v>22</v>
      </c>
      <c r="AD141" s="12">
        <f>SUM(R141:AC141)</f>
        <v>103</v>
      </c>
    </row>
    <row r="142" spans="1:30" ht="15" thickBot="1" x14ac:dyDescent="0.25">
      <c r="A142" s="75" t="s">
        <v>165</v>
      </c>
      <c r="B142" s="137" t="s">
        <v>164</v>
      </c>
      <c r="C142" s="53"/>
      <c r="D142" s="153"/>
      <c r="E142" s="77">
        <f>IFERROR(VLOOKUP($B142,[2]NUM6!$H$3:$U$157,2,FALSE),0)</f>
        <v>0</v>
      </c>
      <c r="F142" s="77">
        <f>IFERROR(VLOOKUP($B142,[2]NUM6!$H$3:$U$157,3,FALSE),0)</f>
        <v>0</v>
      </c>
      <c r="G142" s="77">
        <f>IFERROR(VLOOKUP($B142,[2]NUM6!$H$3:$U$157,4,FALSE),0)</f>
        <v>0</v>
      </c>
      <c r="H142" s="77">
        <f>IFERROR(VLOOKUP($B142,[2]NUM6!$H$3:$U$157,5,FALSE),0)</f>
        <v>0</v>
      </c>
      <c r="I142" s="77">
        <f>IFERROR(VLOOKUP($B142,[2]NUM6!$H$3:$U$157,6,FALSE),0)</f>
        <v>0</v>
      </c>
      <c r="J142" s="77">
        <f>IFERROR(VLOOKUP($B142,[2]NUM6!$H$3:$U$157,7,FALSE),0)</f>
        <v>0</v>
      </c>
      <c r="K142" s="77">
        <f>IFERROR(VLOOKUP($B142,[2]NUM6!$H$3:$U$157,8,FALSE),0)</f>
        <v>0</v>
      </c>
      <c r="L142" s="77">
        <f>IFERROR(VLOOKUP($B142,[2]NUM6!$H$3:$U$157,9,FALSE),0)</f>
        <v>0</v>
      </c>
      <c r="M142" s="77">
        <f>IFERROR(VLOOKUP($B142,[2]NUM6!$H$3:$U$157,10,FALSE),0)</f>
        <v>0</v>
      </c>
      <c r="N142" s="77">
        <f>IFERROR(VLOOKUP($B142,[2]NUM6!$H$3:$U$157,11,FALSE),0)</f>
        <v>0</v>
      </c>
      <c r="O142" s="77">
        <f>IFERROR(VLOOKUP($B142,[2]NUM6!$H$3:$U$157,12,FALSE),0)</f>
        <v>0</v>
      </c>
      <c r="P142" s="77">
        <f>IFERROR(VLOOKUP($B142,[2]NUM6!$H$3:$U$157,13,FALSE),0)</f>
        <v>0</v>
      </c>
      <c r="Q142" s="12">
        <f>SUM(E142:P142)</f>
        <v>0</v>
      </c>
      <c r="R142" s="77">
        <f>VLOOKUP($B142,[2]DEN6!$H$3:$U$182,2,FALSE)</f>
        <v>14</v>
      </c>
      <c r="S142" s="77">
        <f>VLOOKUP($B142,[2]DEN6!$H$3:$U$182,3,FALSE)</f>
        <v>22</v>
      </c>
      <c r="T142" s="77">
        <f>VLOOKUP($B142,[2]DEN6!$H$3:$U$182,4,FALSE)</f>
        <v>19</v>
      </c>
      <c r="U142" s="77">
        <f>VLOOKUP($B142,[2]DEN6!$H$3:$U$182,5,FALSE)</f>
        <v>18</v>
      </c>
      <c r="V142" s="77">
        <f>VLOOKUP($B142,[2]DEN6!$H$3:$U$182,6,FALSE)</f>
        <v>16</v>
      </c>
      <c r="W142" s="77">
        <f>VLOOKUP($B142,[2]DEN6!$H$3:$U$182,7,FALSE)</f>
        <v>21</v>
      </c>
      <c r="X142" s="77">
        <f>VLOOKUP($B142,[2]DEN6!$H$3:$U$182,8,FALSE)</f>
        <v>26</v>
      </c>
      <c r="Y142" s="77">
        <f>VLOOKUP($B142,[2]DEN6!$H$3:$U$182,9,FALSE)</f>
        <v>23</v>
      </c>
      <c r="Z142" s="77">
        <f>VLOOKUP($B142,[2]DEN6!$H$3:$U$182,10,FALSE)</f>
        <v>0</v>
      </c>
      <c r="AA142" s="77">
        <f>VLOOKUP($B142,[2]DEN6!$H$3:$U$182,11,FALSE)</f>
        <v>22</v>
      </c>
      <c r="AB142" s="77">
        <f>VLOOKUP($B142,[2]DEN6!$H$3:$U$182,12,FALSE)</f>
        <v>14</v>
      </c>
      <c r="AC142" s="77">
        <f>VLOOKUP($B142,[2]DEN6!$H$3:$U$182,13,FALSE)</f>
        <v>17</v>
      </c>
      <c r="AD142" s="12">
        <f>SUM(R142:AC142)</f>
        <v>212</v>
      </c>
    </row>
    <row r="143" spans="1:30" ht="15" thickBot="1" x14ac:dyDescent="0.25">
      <c r="A143" s="307" t="s">
        <v>183</v>
      </c>
      <c r="B143" s="308"/>
      <c r="C143" s="222">
        <f>+Metas!J14/D143</f>
        <v>1.0091541859865594</v>
      </c>
      <c r="D143" s="14">
        <f>+Q143/AD143</f>
        <v>9.9110032362459549E-2</v>
      </c>
      <c r="E143" s="46">
        <f>SUM(E139:E142)</f>
        <v>143</v>
      </c>
      <c r="F143" s="46">
        <f t="shared" ref="F143:H143" si="96">SUM(F139:F142)</f>
        <v>104</v>
      </c>
      <c r="G143" s="46">
        <f t="shared" si="96"/>
        <v>115</v>
      </c>
      <c r="H143" s="46">
        <f t="shared" si="96"/>
        <v>108</v>
      </c>
      <c r="I143" s="46">
        <f t="shared" ref="I143:J143" si="97">SUM(I139:I142)</f>
        <v>139</v>
      </c>
      <c r="J143" s="46">
        <f t="shared" si="97"/>
        <v>64</v>
      </c>
      <c r="K143" s="46">
        <f t="shared" ref="K143:L143" si="98">SUM(K139:K142)</f>
        <v>61</v>
      </c>
      <c r="L143" s="46">
        <f t="shared" si="98"/>
        <v>94</v>
      </c>
      <c r="M143" s="46">
        <f t="shared" ref="M143:N143" si="99">SUM(M139:M142)</f>
        <v>102</v>
      </c>
      <c r="N143" s="46">
        <f t="shared" si="99"/>
        <v>107</v>
      </c>
      <c r="O143" s="46">
        <f t="shared" ref="O143:P143" si="100">SUM(O139:O142)</f>
        <v>87</v>
      </c>
      <c r="P143" s="46">
        <f t="shared" si="100"/>
        <v>101</v>
      </c>
      <c r="Q143" s="9">
        <f>SUM(Q139:Q142)</f>
        <v>1225</v>
      </c>
      <c r="R143" s="46">
        <f t="shared" ref="R143:U143" si="101">SUM(R139:R142)</f>
        <v>1303</v>
      </c>
      <c r="S143" s="46">
        <f t="shared" si="101"/>
        <v>545</v>
      </c>
      <c r="T143" s="46">
        <f t="shared" si="101"/>
        <v>1041</v>
      </c>
      <c r="U143" s="46">
        <f t="shared" si="101"/>
        <v>1096</v>
      </c>
      <c r="V143" s="46">
        <f t="shared" ref="V143:W143" si="102">SUM(V139:V142)</f>
        <v>1240</v>
      </c>
      <c r="W143" s="46">
        <f t="shared" si="102"/>
        <v>982</v>
      </c>
      <c r="X143" s="46">
        <f t="shared" ref="X143:Y143" si="103">SUM(X139:X142)</f>
        <v>876</v>
      </c>
      <c r="Y143" s="46">
        <f t="shared" si="103"/>
        <v>950</v>
      </c>
      <c r="Z143" s="46">
        <f t="shared" ref="Z143:AA143" si="104">SUM(Z139:Z142)</f>
        <v>768</v>
      </c>
      <c r="AA143" s="46">
        <f t="shared" si="104"/>
        <v>1335</v>
      </c>
      <c r="AB143" s="46">
        <f t="shared" ref="AB143:AC143" si="105">SUM(AB139:AB142)</f>
        <v>1095</v>
      </c>
      <c r="AC143" s="46">
        <f t="shared" si="105"/>
        <v>1129</v>
      </c>
      <c r="AD143" s="9">
        <f>SUM(AD139:AD142)</f>
        <v>12360</v>
      </c>
    </row>
    <row r="144" spans="1:30" ht="15" thickBot="1" x14ac:dyDescent="0.25">
      <c r="A144" s="75" t="s">
        <v>173</v>
      </c>
      <c r="B144" s="137" t="s">
        <v>166</v>
      </c>
      <c r="C144" s="53"/>
      <c r="D144" s="153"/>
      <c r="E144" s="77">
        <f>IFERROR(VLOOKUP($B144,[2]NUM6!$H$3:$U$157,2,FALSE),0)</f>
        <v>10</v>
      </c>
      <c r="F144" s="77">
        <f>IFERROR(VLOOKUP($B144,[2]NUM6!$H$3:$U$157,3,FALSE),0)</f>
        <v>6</v>
      </c>
      <c r="G144" s="77">
        <f>IFERROR(VLOOKUP($B144,[2]NUM6!$H$3:$U$157,4,FALSE),0)</f>
        <v>5</v>
      </c>
      <c r="H144" s="77">
        <f>IFERROR(VLOOKUP($B144,[2]NUM6!$H$3:$U$157,5,FALSE),0)</f>
        <v>8</v>
      </c>
      <c r="I144" s="77">
        <f>IFERROR(VLOOKUP($B144,[2]NUM6!$H$3:$U$157,6,FALSE),0)</f>
        <v>2</v>
      </c>
      <c r="J144" s="77">
        <f>IFERROR(VLOOKUP($B144,[2]NUM6!$H$3:$U$157,7,FALSE),0)</f>
        <v>8</v>
      </c>
      <c r="K144" s="77">
        <f>IFERROR(VLOOKUP($B144,[2]NUM6!$H$3:$U$157,8,FALSE),0)</f>
        <v>5</v>
      </c>
      <c r="L144" s="77">
        <f>IFERROR(VLOOKUP($B144,[2]NUM6!$H$3:$U$157,9,FALSE),0)</f>
        <v>6</v>
      </c>
      <c r="M144" s="77">
        <f>IFERROR(VLOOKUP($B144,[2]NUM6!$H$3:$U$157,10,FALSE),0)</f>
        <v>9</v>
      </c>
      <c r="N144" s="77">
        <f>IFERROR(VLOOKUP($B144,[2]NUM6!$H$3:$U$157,11,FALSE),0)</f>
        <v>5</v>
      </c>
      <c r="O144" s="77">
        <f>IFERROR(VLOOKUP($B144,[2]NUM6!$H$3:$U$157,12,FALSE),0)</f>
        <v>4</v>
      </c>
      <c r="P144" s="77">
        <f>IFERROR(VLOOKUP($B144,[2]NUM6!$H$3:$U$157,13,FALSE),0)</f>
        <v>5</v>
      </c>
      <c r="Q144" s="12">
        <f t="shared" ref="Q144:Q149" si="106">SUM(E144:P144)</f>
        <v>73</v>
      </c>
      <c r="R144" s="77">
        <f>VLOOKUP($B144,[2]DEN6!$H$3:$U$182,2,FALSE)</f>
        <v>174</v>
      </c>
      <c r="S144" s="77">
        <f>VLOOKUP($B144,[2]DEN6!$H$3:$U$182,3,FALSE)</f>
        <v>104</v>
      </c>
      <c r="T144" s="77">
        <f>VLOOKUP($B144,[2]DEN6!$H$3:$U$182,4,FALSE)</f>
        <v>86</v>
      </c>
      <c r="U144" s="77">
        <f>VLOOKUP($B144,[2]DEN6!$H$3:$U$182,5,FALSE)</f>
        <v>122</v>
      </c>
      <c r="V144" s="77">
        <f>VLOOKUP($B144,[2]DEN6!$H$3:$U$182,6,FALSE)</f>
        <v>102</v>
      </c>
      <c r="W144" s="77">
        <f>VLOOKUP($B144,[2]DEN6!$H$3:$U$182,7,FALSE)</f>
        <v>154</v>
      </c>
      <c r="X144" s="77">
        <f>VLOOKUP($B144,[2]DEN6!$H$3:$U$182,8,FALSE)</f>
        <v>160</v>
      </c>
      <c r="Y144" s="77">
        <f>VLOOKUP($B144,[2]DEN6!$H$3:$U$182,9,FALSE)</f>
        <v>223</v>
      </c>
      <c r="Z144" s="77">
        <f>VLOOKUP($B144,[2]DEN6!$H$3:$U$182,10,FALSE)</f>
        <v>184</v>
      </c>
      <c r="AA144" s="77">
        <f>VLOOKUP($B144,[2]DEN6!$H$3:$U$182,11,FALSE)</f>
        <v>258</v>
      </c>
      <c r="AB144" s="77">
        <f>VLOOKUP($B144,[2]DEN6!$H$3:$U$182,12,FALSE)</f>
        <v>154</v>
      </c>
      <c r="AC144" s="77">
        <f>VLOOKUP($B144,[2]DEN6!$H$3:$U$182,13,FALSE)</f>
        <v>207</v>
      </c>
      <c r="AD144" s="12">
        <f t="shared" ref="AD144:AD150" si="107">SUM(R144:AC144)</f>
        <v>1928</v>
      </c>
    </row>
    <row r="145" spans="1:30" ht="15" thickBot="1" x14ac:dyDescent="0.25">
      <c r="A145" s="75" t="s">
        <v>173</v>
      </c>
      <c r="B145" s="137" t="s">
        <v>167</v>
      </c>
      <c r="C145" s="53"/>
      <c r="D145" s="153"/>
      <c r="E145" s="77">
        <f>IFERROR(VLOOKUP($B145,[2]NUM6!$H$3:$U$157,2,FALSE),0)</f>
        <v>0</v>
      </c>
      <c r="F145" s="77">
        <f>IFERROR(VLOOKUP($B145,[2]NUM6!$H$3:$U$157,3,FALSE),0)</f>
        <v>0</v>
      </c>
      <c r="G145" s="77">
        <f>IFERROR(VLOOKUP($B145,[2]NUM6!$H$3:$U$157,4,FALSE),0)</f>
        <v>2</v>
      </c>
      <c r="H145" s="77">
        <f>IFERROR(VLOOKUP($B145,[2]NUM6!$H$3:$U$157,5,FALSE),0)</f>
        <v>0</v>
      </c>
      <c r="I145" s="77">
        <f>IFERROR(VLOOKUP($B145,[2]NUM6!$H$3:$U$157,6,FALSE),0)</f>
        <v>0</v>
      </c>
      <c r="J145" s="77">
        <f>IFERROR(VLOOKUP($B145,[2]NUM6!$H$3:$U$157,7,FALSE),0)</f>
        <v>0</v>
      </c>
      <c r="K145" s="77">
        <f>IFERROR(VLOOKUP($B145,[2]NUM6!$H$3:$U$157,8,FALSE),0)</f>
        <v>3</v>
      </c>
      <c r="L145" s="77">
        <f>IFERROR(VLOOKUP($B145,[2]NUM6!$H$3:$U$157,9,FALSE),0)</f>
        <v>0</v>
      </c>
      <c r="M145" s="77">
        <f>IFERROR(VLOOKUP($B145,[2]NUM6!$H$3:$U$157,10,FALSE),0)</f>
        <v>0</v>
      </c>
      <c r="N145" s="77">
        <f>IFERROR(VLOOKUP($B145,[2]NUM6!$H$3:$U$157,11,FALSE),0)</f>
        <v>1</v>
      </c>
      <c r="O145" s="77">
        <f>IFERROR(VLOOKUP($B145,[2]NUM6!$H$3:$U$157,12,FALSE),0)</f>
        <v>1</v>
      </c>
      <c r="P145" s="77">
        <f>IFERROR(VLOOKUP($B145,[2]NUM6!$H$3:$U$157,13,FALSE),0)</f>
        <v>0</v>
      </c>
      <c r="Q145" s="12">
        <f t="shared" si="106"/>
        <v>7</v>
      </c>
      <c r="R145" s="77">
        <f>VLOOKUP($B145,[2]DEN6!$H$3:$U$182,2,FALSE)</f>
        <v>11</v>
      </c>
      <c r="S145" s="77">
        <f>VLOOKUP($B145,[2]DEN6!$H$3:$U$182,3,FALSE)</f>
        <v>7</v>
      </c>
      <c r="T145" s="77">
        <f>VLOOKUP($B145,[2]DEN6!$H$3:$U$182,4,FALSE)</f>
        <v>12</v>
      </c>
      <c r="U145" s="77">
        <f>VLOOKUP($B145,[2]DEN6!$H$3:$U$182,5,FALSE)</f>
        <v>21</v>
      </c>
      <c r="V145" s="77">
        <f>VLOOKUP($B145,[2]DEN6!$H$3:$U$182,6,FALSE)</f>
        <v>11</v>
      </c>
      <c r="W145" s="77">
        <f>VLOOKUP($B145,[2]DEN6!$H$3:$U$182,7,FALSE)</f>
        <v>24</v>
      </c>
      <c r="X145" s="77">
        <f>VLOOKUP($B145,[2]DEN6!$H$3:$U$182,8,FALSE)</f>
        <v>20</v>
      </c>
      <c r="Y145" s="77">
        <f>VLOOKUP($B145,[2]DEN6!$H$3:$U$182,9,FALSE)</f>
        <v>15</v>
      </c>
      <c r="Z145" s="77">
        <f>VLOOKUP($B145,[2]DEN6!$H$3:$U$182,10,FALSE)</f>
        <v>13</v>
      </c>
      <c r="AA145" s="77">
        <f>VLOOKUP($B145,[2]DEN6!$H$3:$U$182,11,FALSE)</f>
        <v>19</v>
      </c>
      <c r="AB145" s="77">
        <f>VLOOKUP($B145,[2]DEN6!$H$3:$U$182,12,FALSE)</f>
        <v>28</v>
      </c>
      <c r="AC145" s="77">
        <f>VLOOKUP($B145,[2]DEN6!$H$3:$U$182,13,FALSE)</f>
        <v>15</v>
      </c>
      <c r="AD145" s="12">
        <f t="shared" si="107"/>
        <v>196</v>
      </c>
    </row>
    <row r="146" spans="1:30" ht="15" thickBot="1" x14ac:dyDescent="0.25">
      <c r="A146" s="75" t="s">
        <v>173</v>
      </c>
      <c r="B146" s="137" t="s">
        <v>168</v>
      </c>
      <c r="C146" s="53"/>
      <c r="D146" s="153"/>
      <c r="E146" s="77">
        <f>IFERROR(VLOOKUP($B146,[2]NUM6!$H$3:$U$157,2,FALSE),0)</f>
        <v>0</v>
      </c>
      <c r="F146" s="77">
        <f>IFERROR(VLOOKUP($B146,[2]NUM6!$H$3:$U$157,3,FALSE),0)</f>
        <v>0</v>
      </c>
      <c r="G146" s="77">
        <f>IFERROR(VLOOKUP($B146,[2]NUM6!$H$3:$U$157,4,FALSE),0)</f>
        <v>2</v>
      </c>
      <c r="H146" s="77">
        <f>IFERROR(VLOOKUP($B146,[2]NUM6!$H$3:$U$157,5,FALSE),0)</f>
        <v>2</v>
      </c>
      <c r="I146" s="77">
        <f>IFERROR(VLOOKUP($B146,[2]NUM6!$H$3:$U$157,6,FALSE),0)</f>
        <v>0</v>
      </c>
      <c r="J146" s="77">
        <f>IFERROR(VLOOKUP($B146,[2]NUM6!$H$3:$U$157,7,FALSE),0)</f>
        <v>0</v>
      </c>
      <c r="K146" s="77">
        <f>IFERROR(VLOOKUP($B146,[2]NUM6!$H$3:$U$157,8,FALSE),0)</f>
        <v>1</v>
      </c>
      <c r="L146" s="77">
        <f>IFERROR(VLOOKUP($B146,[2]NUM6!$H$3:$U$157,9,FALSE),0)</f>
        <v>1</v>
      </c>
      <c r="M146" s="77">
        <f>IFERROR(VLOOKUP($B146,[2]NUM6!$H$3:$U$157,10,FALSE),0)</f>
        <v>2</v>
      </c>
      <c r="N146" s="77">
        <f>IFERROR(VLOOKUP($B146,[2]NUM6!$H$3:$U$157,11,FALSE),0)</f>
        <v>2</v>
      </c>
      <c r="O146" s="77">
        <f>IFERROR(VLOOKUP($B146,[2]NUM6!$H$3:$U$157,12,FALSE),0)</f>
        <v>2</v>
      </c>
      <c r="P146" s="77">
        <f>IFERROR(VLOOKUP($B146,[2]NUM6!$H$3:$U$157,13,FALSE),0)</f>
        <v>0</v>
      </c>
      <c r="Q146" s="12">
        <f t="shared" si="106"/>
        <v>12</v>
      </c>
      <c r="R146" s="77">
        <f>VLOOKUP($B146,[2]DEN6!$H$3:$U$182,2,FALSE)</f>
        <v>20</v>
      </c>
      <c r="S146" s="77">
        <f>VLOOKUP($B146,[2]DEN6!$H$3:$U$182,3,FALSE)</f>
        <v>11</v>
      </c>
      <c r="T146" s="77">
        <f>VLOOKUP($B146,[2]DEN6!$H$3:$U$182,4,FALSE)</f>
        <v>17</v>
      </c>
      <c r="U146" s="77">
        <f>VLOOKUP($B146,[2]DEN6!$H$3:$U$182,5,FALSE)</f>
        <v>36</v>
      </c>
      <c r="V146" s="77">
        <f>VLOOKUP($B146,[2]DEN6!$H$3:$U$182,6,FALSE)</f>
        <v>14</v>
      </c>
      <c r="W146" s="77">
        <f>VLOOKUP($B146,[2]DEN6!$H$3:$U$182,7,FALSE)</f>
        <v>31</v>
      </c>
      <c r="X146" s="77">
        <f>VLOOKUP($B146,[2]DEN6!$H$3:$U$182,8,FALSE)</f>
        <v>41</v>
      </c>
      <c r="Y146" s="77">
        <f>VLOOKUP($B146,[2]DEN6!$H$3:$U$182,9,FALSE)</f>
        <v>13</v>
      </c>
      <c r="Z146" s="77">
        <f>VLOOKUP($B146,[2]DEN6!$H$3:$U$182,10,FALSE)</f>
        <v>15</v>
      </c>
      <c r="AA146" s="77">
        <f>VLOOKUP($B146,[2]DEN6!$H$3:$U$182,11,FALSE)</f>
        <v>27</v>
      </c>
      <c r="AB146" s="77">
        <f>VLOOKUP($B146,[2]DEN6!$H$3:$U$182,12,FALSE)</f>
        <v>15</v>
      </c>
      <c r="AC146" s="77">
        <f>VLOOKUP($B146,[2]DEN6!$H$3:$U$182,13,FALSE)</f>
        <v>27</v>
      </c>
      <c r="AD146" s="12">
        <f t="shared" si="107"/>
        <v>267</v>
      </c>
    </row>
    <row r="147" spans="1:30" ht="15" thickBot="1" x14ac:dyDescent="0.25">
      <c r="A147" s="75" t="s">
        <v>173</v>
      </c>
      <c r="B147" s="137" t="s">
        <v>169</v>
      </c>
      <c r="C147" s="53"/>
      <c r="D147" s="153"/>
      <c r="E147" s="77">
        <f>IFERROR(VLOOKUP($B147,[2]NUM6!$H$3:$U$157,2,FALSE),0)</f>
        <v>0</v>
      </c>
      <c r="F147" s="77">
        <f>IFERROR(VLOOKUP($B147,[2]NUM6!$H$3:$U$157,3,FALSE),0)</f>
        <v>0</v>
      </c>
      <c r="G147" s="77">
        <f>IFERROR(VLOOKUP($B147,[2]NUM6!$H$3:$U$157,4,FALSE),0)</f>
        <v>3</v>
      </c>
      <c r="H147" s="77">
        <f>IFERROR(VLOOKUP($B147,[2]NUM6!$H$3:$U$157,5,FALSE),0)</f>
        <v>0</v>
      </c>
      <c r="I147" s="77">
        <f>IFERROR(VLOOKUP($B147,[2]NUM6!$H$3:$U$157,6,FALSE),0)</f>
        <v>0</v>
      </c>
      <c r="J147" s="77">
        <f>IFERROR(VLOOKUP($B147,[2]NUM6!$H$3:$U$157,7,FALSE),0)</f>
        <v>1</v>
      </c>
      <c r="K147" s="77">
        <f>IFERROR(VLOOKUP($B147,[2]NUM6!$H$3:$U$157,8,FALSE),0)</f>
        <v>0</v>
      </c>
      <c r="L147" s="77">
        <f>IFERROR(VLOOKUP($B147,[2]NUM6!$H$3:$U$157,9,FALSE),0)</f>
        <v>0</v>
      </c>
      <c r="M147" s="77">
        <f>IFERROR(VLOOKUP($B147,[2]NUM6!$H$3:$U$157,10,FALSE),0)</f>
        <v>3</v>
      </c>
      <c r="N147" s="77">
        <f>IFERROR(VLOOKUP($B147,[2]NUM6!$H$3:$U$157,11,FALSE),0)</f>
        <v>2</v>
      </c>
      <c r="O147" s="77">
        <f>IFERROR(VLOOKUP($B147,[2]NUM6!$H$3:$U$157,12,FALSE),0)</f>
        <v>0</v>
      </c>
      <c r="P147" s="77">
        <f>IFERROR(VLOOKUP($B147,[2]NUM6!$H$3:$U$157,13,FALSE),0)</f>
        <v>0</v>
      </c>
      <c r="Q147" s="12">
        <f t="shared" si="106"/>
        <v>9</v>
      </c>
      <c r="R147" s="77">
        <f>VLOOKUP($B147,[2]DEN6!$H$3:$U$182,2,FALSE)</f>
        <v>9</v>
      </c>
      <c r="S147" s="77">
        <f>VLOOKUP($B147,[2]DEN6!$H$3:$U$182,3,FALSE)</f>
        <v>10</v>
      </c>
      <c r="T147" s="77">
        <f>VLOOKUP($B147,[2]DEN6!$H$3:$U$182,4,FALSE)</f>
        <v>10</v>
      </c>
      <c r="U147" s="77">
        <f>VLOOKUP($B147,[2]DEN6!$H$3:$U$182,5,FALSE)</f>
        <v>12</v>
      </c>
      <c r="V147" s="77">
        <f>VLOOKUP($B147,[2]DEN6!$H$3:$U$182,6,FALSE)</f>
        <v>11</v>
      </c>
      <c r="W147" s="77">
        <f>VLOOKUP($B147,[2]DEN6!$H$3:$U$182,7,FALSE)</f>
        <v>20</v>
      </c>
      <c r="X147" s="77">
        <f>VLOOKUP($B147,[2]DEN6!$H$3:$U$182,8,FALSE)</f>
        <v>12</v>
      </c>
      <c r="Y147" s="77">
        <f>VLOOKUP($B147,[2]DEN6!$H$3:$U$182,9,FALSE)</f>
        <v>19</v>
      </c>
      <c r="Z147" s="77">
        <f>VLOOKUP($B147,[2]DEN6!$H$3:$U$182,10,FALSE)</f>
        <v>12</v>
      </c>
      <c r="AA147" s="77">
        <f>VLOOKUP($B147,[2]DEN6!$H$3:$U$182,11,FALSE)</f>
        <v>16</v>
      </c>
      <c r="AB147" s="77">
        <f>VLOOKUP($B147,[2]DEN6!$H$3:$U$182,12,FALSE)</f>
        <v>23</v>
      </c>
      <c r="AC147" s="77">
        <f>VLOOKUP($B147,[2]DEN6!$H$3:$U$182,13,FALSE)</f>
        <v>21</v>
      </c>
      <c r="AD147" s="12">
        <f t="shared" si="107"/>
        <v>175</v>
      </c>
    </row>
    <row r="148" spans="1:30" ht="15" thickBot="1" x14ac:dyDescent="0.25">
      <c r="A148" s="75" t="s">
        <v>173</v>
      </c>
      <c r="B148" s="137" t="s">
        <v>170</v>
      </c>
      <c r="C148" s="53"/>
      <c r="D148" s="153"/>
      <c r="E148" s="77">
        <f>IFERROR(VLOOKUP($B148,[2]NUM6!$H$3:$U$157,2,FALSE),0)</f>
        <v>8</v>
      </c>
      <c r="F148" s="77">
        <f>IFERROR(VLOOKUP($B148,[2]NUM6!$H$3:$U$157,3,FALSE),0)</f>
        <v>4</v>
      </c>
      <c r="G148" s="77">
        <f>IFERROR(VLOOKUP($B148,[2]NUM6!$H$3:$U$157,4,FALSE),0)</f>
        <v>12</v>
      </c>
      <c r="H148" s="77">
        <f>IFERROR(VLOOKUP($B148,[2]NUM6!$H$3:$U$157,5,FALSE),0)</f>
        <v>1</v>
      </c>
      <c r="I148" s="77">
        <f>IFERROR(VLOOKUP($B148,[2]NUM6!$H$3:$U$157,6,FALSE),0)</f>
        <v>4</v>
      </c>
      <c r="J148" s="77">
        <f>IFERROR(VLOOKUP($B148,[2]NUM6!$H$3:$U$157,7,FALSE),0)</f>
        <v>17</v>
      </c>
      <c r="K148" s="77">
        <f>IFERROR(VLOOKUP($B148,[2]NUM6!$H$3:$U$157,8,FALSE),0)</f>
        <v>6</v>
      </c>
      <c r="L148" s="77">
        <f>IFERROR(VLOOKUP($B148,[2]NUM6!$H$3:$U$157,9,FALSE),0)</f>
        <v>4</v>
      </c>
      <c r="M148" s="77">
        <f>IFERROR(VLOOKUP($B148,[2]NUM6!$H$3:$U$157,10,FALSE),0)</f>
        <v>10</v>
      </c>
      <c r="N148" s="77">
        <f>IFERROR(VLOOKUP($B148,[2]NUM6!$H$3:$U$157,11,FALSE),0)</f>
        <v>9</v>
      </c>
      <c r="O148" s="77">
        <f>IFERROR(VLOOKUP($B148,[2]NUM6!$H$3:$U$157,12,FALSE),0)</f>
        <v>8</v>
      </c>
      <c r="P148" s="77">
        <f>IFERROR(VLOOKUP($B148,[2]NUM6!$H$3:$U$157,13,FALSE),0)</f>
        <v>7</v>
      </c>
      <c r="Q148" s="12">
        <f t="shared" si="106"/>
        <v>90</v>
      </c>
      <c r="R148" s="77">
        <f>VLOOKUP($B148,[2]DEN6!$H$3:$U$182,2,FALSE)</f>
        <v>43</v>
      </c>
      <c r="S148" s="77">
        <f>VLOOKUP($B148,[2]DEN6!$H$3:$U$182,3,FALSE)</f>
        <v>31</v>
      </c>
      <c r="T148" s="77">
        <f>VLOOKUP($B148,[2]DEN6!$H$3:$U$182,4,FALSE)</f>
        <v>55</v>
      </c>
      <c r="U148" s="77">
        <f>VLOOKUP($B148,[2]DEN6!$H$3:$U$182,5,FALSE)</f>
        <v>0</v>
      </c>
      <c r="V148" s="77">
        <f>VLOOKUP($B148,[2]DEN6!$H$3:$U$182,6,FALSE)</f>
        <v>50</v>
      </c>
      <c r="W148" s="77">
        <f>VLOOKUP($B148,[2]DEN6!$H$3:$U$182,7,FALSE)</f>
        <v>93</v>
      </c>
      <c r="X148" s="77">
        <f>VLOOKUP($B148,[2]DEN6!$H$3:$U$182,8,FALSE)</f>
        <v>55</v>
      </c>
      <c r="Y148" s="77">
        <f>VLOOKUP($B148,[2]DEN6!$H$3:$U$182,9,FALSE)</f>
        <v>1</v>
      </c>
      <c r="Z148" s="77">
        <f>VLOOKUP($B148,[2]DEN6!$H$3:$U$182,10,FALSE)</f>
        <v>28</v>
      </c>
      <c r="AA148" s="77">
        <f>VLOOKUP($B148,[2]DEN6!$H$3:$U$182,11,FALSE)</f>
        <v>52</v>
      </c>
      <c r="AB148" s="77">
        <f>VLOOKUP($B148,[2]DEN6!$H$3:$U$182,12,FALSE)</f>
        <v>70</v>
      </c>
      <c r="AC148" s="77">
        <f>VLOOKUP($B148,[2]DEN6!$H$3:$U$182,13,FALSE)</f>
        <v>33</v>
      </c>
      <c r="AD148" s="12">
        <f t="shared" si="107"/>
        <v>511</v>
      </c>
    </row>
    <row r="149" spans="1:30" ht="15" thickBot="1" x14ac:dyDescent="0.25">
      <c r="A149" s="75" t="s">
        <v>173</v>
      </c>
      <c r="B149" s="137" t="s">
        <v>171</v>
      </c>
      <c r="C149" s="53"/>
      <c r="D149" s="153"/>
      <c r="E149" s="77">
        <f>IFERROR(VLOOKUP($B149,[2]NUM6!$H$3:$U$157,2,FALSE),0)</f>
        <v>1</v>
      </c>
      <c r="F149" s="77">
        <f>IFERROR(VLOOKUP($B149,[2]NUM6!$H$3:$U$157,3,FALSE),0)</f>
        <v>5</v>
      </c>
      <c r="G149" s="77">
        <f>IFERROR(VLOOKUP($B149,[2]NUM6!$H$3:$U$157,4,FALSE),0)</f>
        <v>1</v>
      </c>
      <c r="H149" s="77">
        <f>IFERROR(VLOOKUP($B149,[2]NUM6!$H$3:$U$157,5,FALSE),0)</f>
        <v>6</v>
      </c>
      <c r="I149" s="77">
        <f>IFERROR(VLOOKUP($B149,[2]NUM6!$H$3:$U$157,6,FALSE),0)</f>
        <v>0</v>
      </c>
      <c r="J149" s="77">
        <f>IFERROR(VLOOKUP($B149,[2]NUM6!$H$3:$U$157,7,FALSE),0)</f>
        <v>5</v>
      </c>
      <c r="K149" s="77">
        <f>IFERROR(VLOOKUP($B149,[2]NUM6!$H$3:$U$157,8,FALSE),0)</f>
        <v>1</v>
      </c>
      <c r="L149" s="77">
        <f>IFERROR(VLOOKUP($B149,[2]NUM6!$H$3:$U$157,9,FALSE),0)</f>
        <v>1</v>
      </c>
      <c r="M149" s="77">
        <f>IFERROR(VLOOKUP($B149,[2]NUM6!$H$3:$U$157,10,FALSE),0)</f>
        <v>0</v>
      </c>
      <c r="N149" s="77">
        <f>IFERROR(VLOOKUP($B149,[2]NUM6!$H$3:$U$157,11,FALSE),0)</f>
        <v>4</v>
      </c>
      <c r="O149" s="77">
        <f>IFERROR(VLOOKUP($B149,[2]NUM6!$H$3:$U$157,12,FALSE),0)</f>
        <v>4</v>
      </c>
      <c r="P149" s="77">
        <f>IFERROR(VLOOKUP($B149,[2]NUM6!$H$3:$U$157,13,FALSE),0)</f>
        <v>2</v>
      </c>
      <c r="Q149" s="12">
        <f t="shared" si="106"/>
        <v>30</v>
      </c>
      <c r="R149" s="77">
        <f>VLOOKUP($B149,[2]DEN6!$H$3:$U$182,2,FALSE)</f>
        <v>18</v>
      </c>
      <c r="S149" s="77">
        <f>VLOOKUP($B149,[2]DEN6!$H$3:$U$182,3,FALSE)</f>
        <v>31</v>
      </c>
      <c r="T149" s="77">
        <f>VLOOKUP($B149,[2]DEN6!$H$3:$U$182,4,FALSE)</f>
        <v>35</v>
      </c>
      <c r="U149" s="77">
        <f>VLOOKUP($B149,[2]DEN6!$H$3:$U$182,5,FALSE)</f>
        <v>23</v>
      </c>
      <c r="V149" s="77">
        <f>VLOOKUP($B149,[2]DEN6!$H$3:$U$182,6,FALSE)</f>
        <v>29</v>
      </c>
      <c r="W149" s="77">
        <f>VLOOKUP($B149,[2]DEN6!$H$3:$U$182,7,FALSE)</f>
        <v>23</v>
      </c>
      <c r="X149" s="77">
        <f>VLOOKUP($B149,[2]DEN6!$H$3:$U$182,8,FALSE)</f>
        <v>23</v>
      </c>
      <c r="Y149" s="77">
        <f>VLOOKUP($B149,[2]DEN6!$H$3:$U$182,9,FALSE)</f>
        <v>24</v>
      </c>
      <c r="Z149" s="77">
        <f>VLOOKUP($B149,[2]DEN6!$H$3:$U$182,10,FALSE)</f>
        <v>10</v>
      </c>
      <c r="AA149" s="77">
        <f>VLOOKUP($B149,[2]DEN6!$H$3:$U$182,11,FALSE)</f>
        <v>25</v>
      </c>
      <c r="AB149" s="77">
        <f>VLOOKUP($B149,[2]DEN6!$H$3:$U$182,12,FALSE)</f>
        <v>28</v>
      </c>
      <c r="AC149" s="77">
        <f>VLOOKUP($B149,[2]DEN6!$H$3:$U$182,13,FALSE)</f>
        <v>26</v>
      </c>
      <c r="AD149" s="12">
        <f t="shared" si="107"/>
        <v>295</v>
      </c>
    </row>
    <row r="150" spans="1:30" ht="15" thickBot="1" x14ac:dyDescent="0.25">
      <c r="A150" s="75" t="s">
        <v>173</v>
      </c>
      <c r="B150" s="137" t="s">
        <v>172</v>
      </c>
      <c r="C150" s="53"/>
      <c r="D150" s="153"/>
      <c r="E150" s="77">
        <f>IFERROR(VLOOKUP($B150,[2]NUM6!$H$3:$U$157,2,FALSE),0)</f>
        <v>3</v>
      </c>
      <c r="F150" s="77">
        <f>IFERROR(VLOOKUP($B150,[2]NUM6!$H$3:$U$157,3,FALSE),0)</f>
        <v>0</v>
      </c>
      <c r="G150" s="77">
        <f>IFERROR(VLOOKUP($B150,[2]NUM6!$H$3:$U$157,4,FALSE),0)</f>
        <v>0</v>
      </c>
      <c r="H150" s="77">
        <f>IFERROR(VLOOKUP($B150,[2]NUM6!$H$3:$U$157,5,FALSE),0)</f>
        <v>0</v>
      </c>
      <c r="I150" s="77">
        <f>IFERROR(VLOOKUP($B150,[2]NUM6!$H$3:$U$157,6,FALSE),0)</f>
        <v>0</v>
      </c>
      <c r="J150" s="77">
        <f>IFERROR(VLOOKUP($B150,[2]NUM6!$H$3:$U$157,7,FALSE),0)</f>
        <v>2</v>
      </c>
      <c r="K150" s="77">
        <f>IFERROR(VLOOKUP($B150,[2]NUM6!$H$3:$U$157,8,FALSE),0)</f>
        <v>2</v>
      </c>
      <c r="L150" s="77">
        <f>IFERROR(VLOOKUP($B150,[2]NUM6!$H$3:$U$157,9,FALSE),0)</f>
        <v>2</v>
      </c>
      <c r="M150" s="77">
        <f>IFERROR(VLOOKUP($B150,[2]NUM6!$H$3:$U$157,10,FALSE),0)</f>
        <v>4</v>
      </c>
      <c r="N150" s="77">
        <f>IFERROR(VLOOKUP($B150,[2]NUM6!$H$3:$U$157,11,FALSE),0)</f>
        <v>1</v>
      </c>
      <c r="O150" s="77">
        <f>IFERROR(VLOOKUP($B150,[2]NUM6!$H$3:$U$157,12,FALSE),0)</f>
        <v>3</v>
      </c>
      <c r="P150" s="77">
        <f>IFERROR(VLOOKUP($B150,[2]NUM6!$H$3:$U$157,13,FALSE),0)</f>
        <v>1</v>
      </c>
      <c r="Q150" s="12">
        <f>SUM(E150:P150)</f>
        <v>18</v>
      </c>
      <c r="R150" s="77">
        <f>VLOOKUP($B150,[2]DEN6!$H$3:$U$182,2,FALSE)</f>
        <v>34</v>
      </c>
      <c r="S150" s="77">
        <f>VLOOKUP($B150,[2]DEN6!$H$3:$U$182,3,FALSE)</f>
        <v>16</v>
      </c>
      <c r="T150" s="77">
        <f>VLOOKUP($B150,[2]DEN6!$H$3:$U$182,4,FALSE)</f>
        <v>14</v>
      </c>
      <c r="U150" s="77">
        <f>VLOOKUP($B150,[2]DEN6!$H$3:$U$182,5,FALSE)</f>
        <v>22</v>
      </c>
      <c r="V150" s="77">
        <f>VLOOKUP($B150,[2]DEN6!$H$3:$U$182,6,FALSE)</f>
        <v>14</v>
      </c>
      <c r="W150" s="77">
        <f>VLOOKUP($B150,[2]DEN6!$H$3:$U$182,7,FALSE)</f>
        <v>37</v>
      </c>
      <c r="X150" s="77">
        <f>VLOOKUP($B150,[2]DEN6!$H$3:$U$182,8,FALSE)</f>
        <v>23</v>
      </c>
      <c r="Y150" s="77">
        <f>VLOOKUP($B150,[2]DEN6!$H$3:$U$182,9,FALSE)</f>
        <v>20</v>
      </c>
      <c r="Z150" s="77">
        <f>VLOOKUP($B150,[2]DEN6!$H$3:$U$182,10,FALSE)</f>
        <v>9</v>
      </c>
      <c r="AA150" s="77">
        <f>VLOOKUP($B150,[2]DEN6!$H$3:$U$182,11,FALSE)</f>
        <v>25</v>
      </c>
      <c r="AB150" s="77">
        <f>VLOOKUP($B150,[2]DEN6!$H$3:$U$182,12,FALSE)</f>
        <v>22</v>
      </c>
      <c r="AC150" s="77">
        <f>VLOOKUP($B150,[2]DEN6!$H$3:$U$182,13,FALSE)</f>
        <v>27</v>
      </c>
      <c r="AD150" s="12">
        <f t="shared" si="107"/>
        <v>263</v>
      </c>
    </row>
    <row r="151" spans="1:30" ht="15" thickBot="1" x14ac:dyDescent="0.25">
      <c r="A151" s="307" t="s">
        <v>184</v>
      </c>
      <c r="B151" s="308"/>
      <c r="C151" s="222">
        <f>+Metas!J15/D151</f>
        <v>1.5213082941629561</v>
      </c>
      <c r="D151" s="14">
        <f>+Q151/AD151</f>
        <v>6.5749656121045386E-2</v>
      </c>
      <c r="E151" s="46">
        <f>SUM(E144:E150)</f>
        <v>22</v>
      </c>
      <c r="F151" s="46">
        <f t="shared" ref="F151:H151" si="108">SUM(F144:F150)</f>
        <v>15</v>
      </c>
      <c r="G151" s="46">
        <f t="shared" si="108"/>
        <v>25</v>
      </c>
      <c r="H151" s="46">
        <f t="shared" si="108"/>
        <v>17</v>
      </c>
      <c r="I151" s="46">
        <f t="shared" ref="I151:J151" si="109">SUM(I144:I150)</f>
        <v>6</v>
      </c>
      <c r="J151" s="46">
        <f t="shared" si="109"/>
        <v>33</v>
      </c>
      <c r="K151" s="46">
        <f t="shared" ref="K151:L151" si="110">SUM(K144:K150)</f>
        <v>18</v>
      </c>
      <c r="L151" s="46">
        <f t="shared" si="110"/>
        <v>14</v>
      </c>
      <c r="M151" s="46">
        <f t="shared" ref="M151:N151" si="111">SUM(M144:M150)</f>
        <v>28</v>
      </c>
      <c r="N151" s="46">
        <f t="shared" si="111"/>
        <v>24</v>
      </c>
      <c r="O151" s="46">
        <f t="shared" ref="O151:P151" si="112">SUM(O144:O150)</f>
        <v>22</v>
      </c>
      <c r="P151" s="46">
        <f t="shared" si="112"/>
        <v>15</v>
      </c>
      <c r="Q151" s="9">
        <f>SUM(Q144:Q150)</f>
        <v>239</v>
      </c>
      <c r="R151" s="46">
        <f t="shared" ref="R151:U151" si="113">SUM(R144:R150)</f>
        <v>309</v>
      </c>
      <c r="S151" s="46">
        <f t="shared" si="113"/>
        <v>210</v>
      </c>
      <c r="T151" s="46">
        <f t="shared" si="113"/>
        <v>229</v>
      </c>
      <c r="U151" s="46">
        <f t="shared" si="113"/>
        <v>236</v>
      </c>
      <c r="V151" s="46">
        <f t="shared" ref="V151:W151" si="114">SUM(V144:V150)</f>
        <v>231</v>
      </c>
      <c r="W151" s="46">
        <f t="shared" si="114"/>
        <v>382</v>
      </c>
      <c r="X151" s="46">
        <f t="shared" ref="X151:Y151" si="115">SUM(X144:X150)</f>
        <v>334</v>
      </c>
      <c r="Y151" s="46">
        <f t="shared" si="115"/>
        <v>315</v>
      </c>
      <c r="Z151" s="46">
        <f t="shared" ref="Z151:AA151" si="116">SUM(Z144:Z150)</f>
        <v>271</v>
      </c>
      <c r="AA151" s="46">
        <f t="shared" si="116"/>
        <v>422</v>
      </c>
      <c r="AB151" s="46">
        <f t="shared" ref="AB151:AC151" si="117">SUM(AB144:AB150)</f>
        <v>340</v>
      </c>
      <c r="AC151" s="46">
        <f t="shared" si="117"/>
        <v>356</v>
      </c>
      <c r="AD151" s="9">
        <f>SUM(AD144:AD150)</f>
        <v>3635</v>
      </c>
    </row>
    <row r="152" spans="1:30" ht="15" x14ac:dyDescent="0.25">
      <c r="B152" s="80" t="s">
        <v>189</v>
      </c>
      <c r="C152" s="234"/>
      <c r="D152" s="64"/>
      <c r="E152" s="64">
        <f>+E26+E38+E49+E64+E75+E81+E92+E111+E124+E138+E143+E151</f>
        <v>3634</v>
      </c>
      <c r="F152" s="64">
        <f>+F26+F38+F49+F64+F75+F81+F92+F111+F124+F138+F143+F151</f>
        <v>4187</v>
      </c>
      <c r="G152" s="64">
        <f>+G26+G38+G49+G64+G75+G81+G92+G111+G124+G138+G143+G151</f>
        <v>4623</v>
      </c>
      <c r="H152" s="64">
        <f>+H26+H38+H49+H64+H75+H81+H92+H111+H124+H138+H143+H151</f>
        <v>3266</v>
      </c>
      <c r="I152" s="64">
        <f t="shared" ref="I152:J152" si="118">+I26+I38+I49+I64+I75+I81+I92+I111+I124+I138+I143+I151</f>
        <v>4182</v>
      </c>
      <c r="J152" s="64">
        <f t="shared" si="118"/>
        <v>3591</v>
      </c>
      <c r="K152" s="64">
        <f t="shared" ref="K152:L152" si="119">+K26+K38+K49+K64+K75+K81+K92+K111+K124+K138+K143+K151</f>
        <v>4058</v>
      </c>
      <c r="L152" s="64">
        <f t="shared" si="119"/>
        <v>4108</v>
      </c>
      <c r="M152" s="64">
        <f t="shared" ref="M152:N152" si="120">+M26+M38+M49+M64+M75+M81+M92+M111+M124+M138+M143+M151</f>
        <v>3420</v>
      </c>
      <c r="N152" s="64">
        <f t="shared" si="120"/>
        <v>4154</v>
      </c>
      <c r="O152" s="64">
        <f t="shared" ref="O152:P152" si="121">+O26+O38+O49+O64+O75+O81+O92+O111+O124+O138+O143+O151</f>
        <v>3738</v>
      </c>
      <c r="P152" s="64">
        <f t="shared" si="121"/>
        <v>3689</v>
      </c>
      <c r="Q152" s="62">
        <f>+Q26+Q38+Q49+Q64+Q75+Q81+Q92+Q111+Q124+Q138+Q143+Q151</f>
        <v>46650</v>
      </c>
      <c r="R152" s="64">
        <f>+R26+R38+R49+R64+R75+R81+R92+R111+R124+R138+R143+R151</f>
        <v>40692</v>
      </c>
      <c r="S152" s="64">
        <f>+S26+S38+S49+S64+S75+S81+S92+S111+S124+S138+S143+S151</f>
        <v>38545</v>
      </c>
      <c r="T152" s="64">
        <f>+T26+T38+T49+T64+T75+T81+T92+T111+T124+T138+T143+T151</f>
        <v>46958</v>
      </c>
      <c r="U152" s="64">
        <f>+U26+U38+U49+U64+U75+U81+U92+U111+U124+U138+U143+U151</f>
        <v>40711</v>
      </c>
      <c r="V152" s="64">
        <f t="shared" ref="V152:W152" si="122">+V26+V38+V49+V64+V75+V81+V92+V111+V124+V138+V143+V151</f>
        <v>48608</v>
      </c>
      <c r="W152" s="64">
        <f t="shared" si="122"/>
        <v>47572</v>
      </c>
      <c r="X152" s="64">
        <f t="shared" ref="X152:Y152" si="123">+X26+X38+X49+X64+X75+X81+X92+X111+X124+X138+X143+X151</f>
        <v>47033</v>
      </c>
      <c r="Y152" s="64">
        <f t="shared" si="123"/>
        <v>48910</v>
      </c>
      <c r="Z152" s="64">
        <f t="shared" ref="Z152:AA152" si="124">+Z26+Z38+Z49+Z64+Z75+Z81+Z92+Z111+Z124+Z138+Z143+Z151</f>
        <v>41177</v>
      </c>
      <c r="AA152" s="64">
        <f t="shared" si="124"/>
        <v>45674</v>
      </c>
      <c r="AB152" s="64">
        <f t="shared" ref="AB152:AC152" si="125">+AB26+AB38+AB49+AB64+AB75+AB81+AB92+AB111+AB124+AB138+AB143+AB151</f>
        <v>38782</v>
      </c>
      <c r="AC152" s="64">
        <f t="shared" si="125"/>
        <v>40108</v>
      </c>
      <c r="AD152" s="62">
        <f>+AD26+AD38+AD49+AD64+AD75+AD81+AD92+AD111+AD124+AD138+AD143+AD151</f>
        <v>524770</v>
      </c>
    </row>
    <row r="153" spans="1:30" x14ac:dyDescent="0.2">
      <c r="C153" s="231"/>
    </row>
  </sheetData>
  <mergeCells count="21">
    <mergeCell ref="A1:A10"/>
    <mergeCell ref="B1:B10"/>
    <mergeCell ref="C1:C11"/>
    <mergeCell ref="D1:D10"/>
    <mergeCell ref="E1:AD1"/>
    <mergeCell ref="E2:Q9"/>
    <mergeCell ref="R2:AD9"/>
    <mergeCell ref="E10:Q10"/>
    <mergeCell ref="R10:AD10"/>
    <mergeCell ref="A151:B151"/>
    <mergeCell ref="A26:B26"/>
    <mergeCell ref="A38:B38"/>
    <mergeCell ref="A49:B49"/>
    <mergeCell ref="A64:B64"/>
    <mergeCell ref="A75:B75"/>
    <mergeCell ref="A81:B81"/>
    <mergeCell ref="A92:B92"/>
    <mergeCell ref="A111:B111"/>
    <mergeCell ref="A124:B124"/>
    <mergeCell ref="A138:B138"/>
    <mergeCell ref="A143:B14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75" bestFit="1" customWidth="1"/>
    <col min="2" max="2" width="52.140625" style="75" bestFit="1" customWidth="1"/>
    <col min="3" max="3" width="14.42578125" style="54" customWidth="1"/>
    <col min="4" max="4" width="12.28515625" style="52" bestFit="1" customWidth="1"/>
    <col min="5" max="5" width="13.7109375" style="62" bestFit="1" customWidth="1"/>
    <col min="6" max="8" width="10.85546875" style="62" bestFit="1" customWidth="1"/>
    <col min="9" max="13" width="10.28515625" style="62" bestFit="1" customWidth="1"/>
    <col min="14" max="16" width="10.85546875" style="62" customWidth="1"/>
    <col min="17" max="17" width="11.7109375" style="62" bestFit="1" customWidth="1"/>
    <col min="18" max="18" width="14.140625" style="52" customWidth="1"/>
    <col min="19" max="19" width="15.7109375" style="52" customWidth="1"/>
    <col min="20" max="16384" width="11.42578125" style="52"/>
  </cols>
  <sheetData>
    <row r="1" spans="1:19" s="100" customFormat="1" ht="73.5" customHeight="1" thickTop="1" thickBot="1" x14ac:dyDescent="0.25">
      <c r="A1" s="309" t="s">
        <v>0</v>
      </c>
      <c r="B1" s="278" t="s">
        <v>1</v>
      </c>
      <c r="C1" s="278" t="s">
        <v>190</v>
      </c>
      <c r="D1" s="304" t="s">
        <v>187</v>
      </c>
      <c r="E1" s="324" t="s">
        <v>285</v>
      </c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Q1" s="325"/>
      <c r="R1" s="325"/>
      <c r="S1" s="326"/>
    </row>
    <row r="2" spans="1:19" s="100" customFormat="1" ht="15" customHeight="1" thickTop="1" x14ac:dyDescent="0.2">
      <c r="A2" s="310"/>
      <c r="B2" s="312"/>
      <c r="C2" s="279"/>
      <c r="D2" s="305"/>
      <c r="E2" s="294" t="s">
        <v>2</v>
      </c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327" t="s">
        <v>3</v>
      </c>
      <c r="S2" s="328"/>
    </row>
    <row r="3" spans="1:19" s="100" customFormat="1" ht="15" customHeight="1" x14ac:dyDescent="0.2">
      <c r="A3" s="310"/>
      <c r="B3" s="312"/>
      <c r="C3" s="279"/>
      <c r="D3" s="305"/>
      <c r="E3" s="294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327"/>
      <c r="S3" s="328"/>
    </row>
    <row r="4" spans="1:19" s="100" customFormat="1" ht="15" customHeight="1" x14ac:dyDescent="0.2">
      <c r="A4" s="310"/>
      <c r="B4" s="312"/>
      <c r="C4" s="279"/>
      <c r="D4" s="305"/>
      <c r="E4" s="294"/>
      <c r="F4" s="295"/>
      <c r="G4" s="295"/>
      <c r="H4" s="295"/>
      <c r="I4" s="295"/>
      <c r="J4" s="295"/>
      <c r="K4" s="295"/>
      <c r="L4" s="295"/>
      <c r="M4" s="295"/>
      <c r="N4" s="295"/>
      <c r="O4" s="295"/>
      <c r="P4" s="295"/>
      <c r="Q4" s="295"/>
      <c r="R4" s="327"/>
      <c r="S4" s="328"/>
    </row>
    <row r="5" spans="1:19" s="100" customFormat="1" ht="15" customHeight="1" x14ac:dyDescent="0.2">
      <c r="A5" s="310"/>
      <c r="B5" s="312"/>
      <c r="C5" s="279"/>
      <c r="D5" s="305"/>
      <c r="E5" s="294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  <c r="Q5" s="295"/>
      <c r="R5" s="327"/>
      <c r="S5" s="328"/>
    </row>
    <row r="6" spans="1:19" s="100" customFormat="1" ht="15" customHeight="1" x14ac:dyDescent="0.2">
      <c r="A6" s="310"/>
      <c r="B6" s="312"/>
      <c r="C6" s="279"/>
      <c r="D6" s="305"/>
      <c r="E6" s="294"/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327"/>
      <c r="S6" s="328"/>
    </row>
    <row r="7" spans="1:19" s="100" customFormat="1" ht="15" customHeight="1" x14ac:dyDescent="0.2">
      <c r="A7" s="310"/>
      <c r="B7" s="312"/>
      <c r="C7" s="279"/>
      <c r="D7" s="305"/>
      <c r="E7" s="294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327"/>
      <c r="S7" s="328"/>
    </row>
    <row r="8" spans="1:19" s="100" customFormat="1" ht="15" customHeight="1" x14ac:dyDescent="0.2">
      <c r="A8" s="310"/>
      <c r="B8" s="312"/>
      <c r="C8" s="279"/>
      <c r="D8" s="305"/>
      <c r="E8" s="294"/>
      <c r="F8" s="295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327"/>
      <c r="S8" s="328"/>
    </row>
    <row r="9" spans="1:19" s="100" customFormat="1" ht="15.75" customHeight="1" thickBot="1" x14ac:dyDescent="0.25">
      <c r="A9" s="310"/>
      <c r="B9" s="312"/>
      <c r="C9" s="279"/>
      <c r="D9" s="305"/>
      <c r="E9" s="296"/>
      <c r="F9" s="297"/>
      <c r="G9" s="297"/>
      <c r="H9" s="297"/>
      <c r="I9" s="297"/>
      <c r="J9" s="297"/>
      <c r="K9" s="297"/>
      <c r="L9" s="297"/>
      <c r="M9" s="297"/>
      <c r="N9" s="297"/>
      <c r="O9" s="297"/>
      <c r="P9" s="297"/>
      <c r="Q9" s="297"/>
      <c r="R9" s="329"/>
      <c r="S9" s="330"/>
    </row>
    <row r="10" spans="1:19" s="100" customFormat="1" ht="57.75" customHeight="1" thickTop="1" thickBot="1" x14ac:dyDescent="0.25">
      <c r="A10" s="311"/>
      <c r="B10" s="280"/>
      <c r="C10" s="279"/>
      <c r="D10" s="306"/>
      <c r="E10" s="301" t="s">
        <v>35</v>
      </c>
      <c r="F10" s="301"/>
      <c r="G10" s="301"/>
      <c r="H10" s="301"/>
      <c r="I10" s="301"/>
      <c r="J10" s="301"/>
      <c r="K10" s="301"/>
      <c r="L10" s="301"/>
      <c r="M10" s="301"/>
      <c r="N10" s="301"/>
      <c r="O10" s="301"/>
      <c r="P10" s="301"/>
      <c r="Q10" s="301"/>
      <c r="R10" s="331" t="s">
        <v>381</v>
      </c>
      <c r="S10" s="332"/>
    </row>
    <row r="11" spans="1:19" s="100" customFormat="1" ht="15" thickBot="1" x14ac:dyDescent="0.25">
      <c r="A11" s="108"/>
      <c r="B11" s="108"/>
      <c r="C11" s="280"/>
      <c r="D11" s="103" t="s">
        <v>188</v>
      </c>
      <c r="E11" s="109" t="s">
        <v>4</v>
      </c>
      <c r="F11" s="109" t="s">
        <v>5</v>
      </c>
      <c r="G11" s="109" t="s">
        <v>6</v>
      </c>
      <c r="H11" s="109" t="s">
        <v>7</v>
      </c>
      <c r="I11" s="109" t="s">
        <v>8</v>
      </c>
      <c r="J11" s="109" t="s">
        <v>9</v>
      </c>
      <c r="K11" s="109" t="s">
        <v>10</v>
      </c>
      <c r="L11" s="109" t="s">
        <v>11</v>
      </c>
      <c r="M11" s="109" t="s">
        <v>12</v>
      </c>
      <c r="N11" s="109" t="s">
        <v>13</v>
      </c>
      <c r="O11" s="109" t="s">
        <v>14</v>
      </c>
      <c r="P11" s="109" t="s">
        <v>15</v>
      </c>
      <c r="Q11" s="110" t="s">
        <v>16</v>
      </c>
      <c r="R11" s="333"/>
      <c r="S11" s="334"/>
    </row>
    <row r="12" spans="1:19" ht="15" thickBot="1" x14ac:dyDescent="0.25">
      <c r="A12" s="75" t="s">
        <v>52</v>
      </c>
      <c r="B12" s="137" t="s">
        <v>39</v>
      </c>
      <c r="C12" s="53"/>
      <c r="D12" s="53"/>
      <c r="E12" s="77">
        <f>IFERROR(VLOOKUP($B12,[2]NUM7!$H$3:$U$169,2,FALSE),0)</f>
        <v>281</v>
      </c>
      <c r="F12" s="77">
        <f>IFERROR(VLOOKUP($B12,[2]NUM7!$H$3:$U$169,3,FALSE),0)</f>
        <v>245</v>
      </c>
      <c r="G12" s="77">
        <f>IFERROR(VLOOKUP($B12,[2]NUM7!$H$3:$U$169,4,FALSE),0)</f>
        <v>328</v>
      </c>
      <c r="H12" s="77">
        <f>IFERROR(VLOOKUP($B12,[2]NUM7!$H$3:$U$169,5,FALSE),0)</f>
        <v>349</v>
      </c>
      <c r="I12" s="77">
        <f>IFERROR(VLOOKUP($B12,[2]NUM7!$H$3:$U$169,6,FALSE),0)</f>
        <v>140</v>
      </c>
      <c r="J12" s="77">
        <f>IFERROR(VLOOKUP($B12,[2]NUM7!$H$3:$U$169,7,FALSE),0)</f>
        <v>374</v>
      </c>
      <c r="K12" s="77">
        <f>IFERROR(VLOOKUP($B12,[2]NUM7!$H$3:$U$169,8,FALSE),0)</f>
        <v>334</v>
      </c>
      <c r="L12" s="77">
        <f>IFERROR(VLOOKUP($B12,[2]NUM7!$H$3:$U$169,9,FALSE),0)</f>
        <v>228</v>
      </c>
      <c r="M12" s="77">
        <f>IFERROR(VLOOKUP($B12,[2]NUM7!$H$3:$U$169,10,FALSE),0)</f>
        <v>213</v>
      </c>
      <c r="N12" s="77">
        <f>IFERROR(VLOOKUP($B12,[2]NUM7!$H$3:$U$169,11,FALSE),0)</f>
        <v>308</v>
      </c>
      <c r="O12" s="77">
        <f>IFERROR(VLOOKUP($B12,[2]NUM7!$H$3:$U$169,12,FALSE),0)</f>
        <v>206</v>
      </c>
      <c r="P12" s="77">
        <f>IFERROR(VLOOKUP($B12,[2]NUM7!$H$3:$U$169,13,FALSE),0)</f>
        <v>162</v>
      </c>
      <c r="Q12" s="12">
        <f>SUM(E12:P12)</f>
        <v>3168</v>
      </c>
    </row>
    <row r="13" spans="1:19" ht="15" thickBot="1" x14ac:dyDescent="0.25">
      <c r="A13" s="75" t="s">
        <v>52</v>
      </c>
      <c r="B13" s="137" t="s">
        <v>40</v>
      </c>
      <c r="C13" s="53"/>
      <c r="D13" s="53"/>
      <c r="E13" s="77">
        <f>IFERROR(VLOOKUP($B13,[2]NUM7!$H$3:$U$169,2,FALSE),0)</f>
        <v>428</v>
      </c>
      <c r="F13" s="77">
        <f>IFERROR(VLOOKUP($B13,[2]NUM7!$H$3:$U$169,3,FALSE),0)</f>
        <v>93</v>
      </c>
      <c r="G13" s="77">
        <f>IFERROR(VLOOKUP($B13,[2]NUM7!$H$3:$U$169,4,FALSE),0)</f>
        <v>355</v>
      </c>
      <c r="H13" s="77">
        <f>IFERROR(VLOOKUP($B13,[2]NUM7!$H$3:$U$169,5,FALSE),0)</f>
        <v>274</v>
      </c>
      <c r="I13" s="77">
        <f>IFERROR(VLOOKUP($B13,[2]NUM7!$H$3:$U$169,6,FALSE),0)</f>
        <v>269</v>
      </c>
      <c r="J13" s="77">
        <f>IFERROR(VLOOKUP($B13,[2]NUM7!$H$3:$U$169,7,FALSE),0)</f>
        <v>198</v>
      </c>
      <c r="K13" s="77">
        <f>IFERROR(VLOOKUP($B13,[2]NUM7!$H$3:$U$169,8,FALSE),0)</f>
        <v>298</v>
      </c>
      <c r="L13" s="77">
        <f>IFERROR(VLOOKUP($B13,[2]NUM7!$H$3:$U$169,9,FALSE),0)</f>
        <v>237</v>
      </c>
      <c r="M13" s="77">
        <f>IFERROR(VLOOKUP($B13,[2]NUM7!$H$3:$U$169,10,FALSE),0)</f>
        <v>160</v>
      </c>
      <c r="N13" s="77">
        <f>IFERROR(VLOOKUP($B13,[2]NUM7!$H$3:$U$169,11,FALSE),0)</f>
        <v>249</v>
      </c>
      <c r="O13" s="77">
        <f>IFERROR(VLOOKUP($B13,[2]NUM7!$H$3:$U$169,12,FALSE),0)</f>
        <v>209</v>
      </c>
      <c r="P13" s="77">
        <f>IFERROR(VLOOKUP($B13,[2]NUM7!$H$3:$U$169,13,FALSE),0)</f>
        <v>194</v>
      </c>
      <c r="Q13" s="12">
        <f t="shared" ref="Q13:Q24" si="0">SUM(E13:P13)</f>
        <v>2964</v>
      </c>
    </row>
    <row r="14" spans="1:19" ht="15" thickBot="1" x14ac:dyDescent="0.25">
      <c r="A14" s="75" t="s">
        <v>52</v>
      </c>
      <c r="B14" s="137" t="s">
        <v>41</v>
      </c>
      <c r="C14" s="53"/>
      <c r="D14" s="53"/>
      <c r="E14" s="77">
        <f>IFERROR(VLOOKUP($B14,[2]NUM7!$H$3:$U$169,2,FALSE),0)</f>
        <v>133</v>
      </c>
      <c r="F14" s="77">
        <f>IFERROR(VLOOKUP($B14,[2]NUM7!$H$3:$U$169,3,FALSE),0)</f>
        <v>89</v>
      </c>
      <c r="G14" s="77">
        <f>IFERROR(VLOOKUP($B14,[2]NUM7!$H$3:$U$169,4,FALSE),0)</f>
        <v>165</v>
      </c>
      <c r="H14" s="77">
        <f>IFERROR(VLOOKUP($B14,[2]NUM7!$H$3:$U$169,5,FALSE),0)</f>
        <v>146</v>
      </c>
      <c r="I14" s="77">
        <f>IFERROR(VLOOKUP($B14,[2]NUM7!$H$3:$U$169,6,FALSE),0)</f>
        <v>229</v>
      </c>
      <c r="J14" s="77">
        <f>IFERROR(VLOOKUP($B14,[2]NUM7!$H$3:$U$169,7,FALSE),0)</f>
        <v>136</v>
      </c>
      <c r="K14" s="77">
        <f>IFERROR(VLOOKUP($B14,[2]NUM7!$H$3:$U$169,8,FALSE),0)</f>
        <v>133</v>
      </c>
      <c r="L14" s="77">
        <f>IFERROR(VLOOKUP($B14,[2]NUM7!$H$3:$U$169,9,FALSE),0)</f>
        <v>211</v>
      </c>
      <c r="M14" s="77">
        <f>IFERROR(VLOOKUP($B14,[2]NUM7!$H$3:$U$169,10,FALSE),0)</f>
        <v>103</v>
      </c>
      <c r="N14" s="77">
        <f>IFERROR(VLOOKUP($B14,[2]NUM7!$H$3:$U$169,11,FALSE),0)</f>
        <v>168</v>
      </c>
      <c r="O14" s="77">
        <f>IFERROR(VLOOKUP($B14,[2]NUM7!$H$3:$U$169,12,FALSE),0)</f>
        <v>103</v>
      </c>
      <c r="P14" s="77">
        <f>IFERROR(VLOOKUP($B14,[2]NUM7!$H$3:$U$169,13,FALSE),0)</f>
        <v>81</v>
      </c>
      <c r="Q14" s="12">
        <f t="shared" si="0"/>
        <v>1697</v>
      </c>
    </row>
    <row r="15" spans="1:19" ht="15" thickBot="1" x14ac:dyDescent="0.25">
      <c r="A15" s="75" t="s">
        <v>52</v>
      </c>
      <c r="B15" s="137" t="s">
        <v>42</v>
      </c>
      <c r="C15" s="53"/>
      <c r="D15" s="53"/>
      <c r="E15" s="77">
        <f>IFERROR(VLOOKUP($B15,[2]NUM7!$H$3:$U$169,2,FALSE),0)</f>
        <v>50</v>
      </c>
      <c r="F15" s="77">
        <f>IFERROR(VLOOKUP($B15,[2]NUM7!$H$3:$U$169,3,FALSE),0)</f>
        <v>235</v>
      </c>
      <c r="G15" s="77">
        <f>IFERROR(VLOOKUP($B15,[2]NUM7!$H$3:$U$169,4,FALSE),0)</f>
        <v>302</v>
      </c>
      <c r="H15" s="77">
        <f>IFERROR(VLOOKUP($B15,[2]NUM7!$H$3:$U$169,5,FALSE),0)</f>
        <v>224</v>
      </c>
      <c r="I15" s="77">
        <f>IFERROR(VLOOKUP($B15,[2]NUM7!$H$3:$U$169,6,FALSE),0)</f>
        <v>197</v>
      </c>
      <c r="J15" s="77">
        <f>IFERROR(VLOOKUP($B15,[2]NUM7!$H$3:$U$169,7,FALSE),0)</f>
        <v>256</v>
      </c>
      <c r="K15" s="77">
        <f>IFERROR(VLOOKUP($B15,[2]NUM7!$H$3:$U$169,8,FALSE),0)</f>
        <v>312</v>
      </c>
      <c r="L15" s="77">
        <f>IFERROR(VLOOKUP($B15,[2]NUM7!$H$3:$U$169,9,FALSE),0)</f>
        <v>302</v>
      </c>
      <c r="M15" s="77">
        <f>IFERROR(VLOOKUP($B15,[2]NUM7!$H$3:$U$169,10,FALSE),0)</f>
        <v>228</v>
      </c>
      <c r="N15" s="77">
        <f>IFERROR(VLOOKUP($B15,[2]NUM7!$H$3:$U$169,11,FALSE),0)</f>
        <v>271</v>
      </c>
      <c r="O15" s="77">
        <f>IFERROR(VLOOKUP($B15,[2]NUM7!$H$3:$U$169,12,FALSE),0)</f>
        <v>214</v>
      </c>
      <c r="P15" s="77">
        <f>IFERROR(VLOOKUP($B15,[2]NUM7!$H$3:$U$169,13,FALSE),0)</f>
        <v>200</v>
      </c>
      <c r="Q15" s="12">
        <f t="shared" si="0"/>
        <v>2791</v>
      </c>
    </row>
    <row r="16" spans="1:19" ht="15" thickBot="1" x14ac:dyDescent="0.25">
      <c r="A16" s="75" t="s">
        <v>52</v>
      </c>
      <c r="B16" s="137" t="s">
        <v>43</v>
      </c>
      <c r="C16" s="55"/>
      <c r="D16" s="53"/>
      <c r="E16" s="77">
        <f>IFERROR(VLOOKUP($B16,[2]NUM7!$H$3:$U$169,2,FALSE),0)</f>
        <v>154</v>
      </c>
      <c r="F16" s="77">
        <f>IFERROR(VLOOKUP($B16,[2]NUM7!$H$3:$U$169,3,FALSE),0)</f>
        <v>103</v>
      </c>
      <c r="G16" s="77">
        <f>IFERROR(VLOOKUP($B16,[2]NUM7!$H$3:$U$169,4,FALSE),0)</f>
        <v>86</v>
      </c>
      <c r="H16" s="77">
        <f>IFERROR(VLOOKUP($B16,[2]NUM7!$H$3:$U$169,5,FALSE),0)</f>
        <v>160</v>
      </c>
      <c r="I16" s="77">
        <f>IFERROR(VLOOKUP($B16,[2]NUM7!$H$3:$U$169,6,FALSE),0)</f>
        <v>152</v>
      </c>
      <c r="J16" s="77">
        <f>IFERROR(VLOOKUP($B16,[2]NUM7!$H$3:$U$169,7,FALSE),0)</f>
        <v>205</v>
      </c>
      <c r="K16" s="77">
        <f>IFERROR(VLOOKUP($B16,[2]NUM7!$H$3:$U$169,8,FALSE),0)</f>
        <v>90</v>
      </c>
      <c r="L16" s="77">
        <f>IFERROR(VLOOKUP($B16,[2]NUM7!$H$3:$U$169,9,FALSE),0)</f>
        <v>79</v>
      </c>
      <c r="M16" s="77">
        <f>IFERROR(VLOOKUP($B16,[2]NUM7!$H$3:$U$169,10,FALSE),0)</f>
        <v>57</v>
      </c>
      <c r="N16" s="77">
        <f>IFERROR(VLOOKUP($B16,[2]NUM7!$H$3:$U$169,11,FALSE),0)</f>
        <v>95</v>
      </c>
      <c r="O16" s="77">
        <f>IFERROR(VLOOKUP($B16,[2]NUM7!$H$3:$U$169,12,FALSE),0)</f>
        <v>60</v>
      </c>
      <c r="P16" s="77">
        <f>IFERROR(VLOOKUP($B16,[2]NUM7!$H$3:$U$169,13,FALSE),0)</f>
        <v>192</v>
      </c>
      <c r="Q16" s="12">
        <f t="shared" si="0"/>
        <v>1433</v>
      </c>
    </row>
    <row r="17" spans="1:30" ht="15" thickBot="1" x14ac:dyDescent="0.25">
      <c r="A17" s="75" t="s">
        <v>52</v>
      </c>
      <c r="B17" s="137" t="s">
        <v>44</v>
      </c>
      <c r="C17" s="53"/>
      <c r="D17" s="53"/>
      <c r="E17" s="77">
        <f>IFERROR(VLOOKUP($B17,[2]NUM7!$H$3:$U$169,2,FALSE),0)</f>
        <v>216</v>
      </c>
      <c r="F17" s="77">
        <f>IFERROR(VLOOKUP($B17,[2]NUM7!$H$3:$U$169,3,FALSE),0)</f>
        <v>281</v>
      </c>
      <c r="G17" s="77">
        <f>IFERROR(VLOOKUP($B17,[2]NUM7!$H$3:$U$169,4,FALSE),0)</f>
        <v>219</v>
      </c>
      <c r="H17" s="77">
        <f>IFERROR(VLOOKUP($B17,[2]NUM7!$H$3:$U$169,5,FALSE),0)</f>
        <v>88</v>
      </c>
      <c r="I17" s="77">
        <f>IFERROR(VLOOKUP($B17,[2]NUM7!$H$3:$U$169,6,FALSE),0)</f>
        <v>152</v>
      </c>
      <c r="J17" s="77">
        <f>IFERROR(VLOOKUP($B17,[2]NUM7!$H$3:$U$169,7,FALSE),0)</f>
        <v>155</v>
      </c>
      <c r="K17" s="77">
        <f>IFERROR(VLOOKUP($B17,[2]NUM7!$H$3:$U$169,8,FALSE),0)</f>
        <v>148</v>
      </c>
      <c r="L17" s="77">
        <f>IFERROR(VLOOKUP($B17,[2]NUM7!$H$3:$U$169,9,FALSE),0)</f>
        <v>175</v>
      </c>
      <c r="M17" s="77">
        <f>IFERROR(VLOOKUP($B17,[2]NUM7!$H$3:$U$169,10,FALSE),0)</f>
        <v>230</v>
      </c>
      <c r="N17" s="77">
        <f>IFERROR(VLOOKUP($B17,[2]NUM7!$H$3:$U$169,11,FALSE),0)</f>
        <v>250</v>
      </c>
      <c r="O17" s="77">
        <f>IFERROR(VLOOKUP($B17,[2]NUM7!$H$3:$U$169,12,FALSE),0)</f>
        <v>83</v>
      </c>
      <c r="P17" s="77">
        <f>IFERROR(VLOOKUP($B17,[2]NUM7!$H$3:$U$169,13,FALSE),0)</f>
        <v>183</v>
      </c>
      <c r="Q17" s="12">
        <f t="shared" si="0"/>
        <v>2180</v>
      </c>
    </row>
    <row r="18" spans="1:30" ht="15" thickBot="1" x14ac:dyDescent="0.25">
      <c r="A18" s="75" t="s">
        <v>52</v>
      </c>
      <c r="B18" s="137" t="s">
        <v>45</v>
      </c>
      <c r="C18" s="53"/>
      <c r="D18" s="53"/>
      <c r="E18" s="77">
        <f>IFERROR(VLOOKUP($B18,[2]NUM7!$H$3:$U$169,2,FALSE),0)</f>
        <v>16</v>
      </c>
      <c r="F18" s="77">
        <f>IFERROR(VLOOKUP($B18,[2]NUM7!$H$3:$U$169,3,FALSE),0)</f>
        <v>26</v>
      </c>
      <c r="G18" s="77">
        <f>IFERROR(VLOOKUP($B18,[2]NUM7!$H$3:$U$169,4,FALSE),0)</f>
        <v>17</v>
      </c>
      <c r="H18" s="77">
        <f>IFERROR(VLOOKUP($B18,[2]NUM7!$H$3:$U$169,5,FALSE),0)</f>
        <v>33</v>
      </c>
      <c r="I18" s="77">
        <f>IFERROR(VLOOKUP($B18,[2]NUM7!$H$3:$U$169,6,FALSE),0)</f>
        <v>39</v>
      </c>
      <c r="J18" s="77">
        <f>IFERROR(VLOOKUP($B18,[2]NUM7!$H$3:$U$169,7,FALSE),0)</f>
        <v>52</v>
      </c>
      <c r="K18" s="77">
        <f>IFERROR(VLOOKUP($B18,[2]NUM7!$H$3:$U$169,8,FALSE),0)</f>
        <v>40</v>
      </c>
      <c r="L18" s="77">
        <f>IFERROR(VLOOKUP($B18,[2]NUM7!$H$3:$U$169,9,FALSE),0)</f>
        <v>22</v>
      </c>
      <c r="M18" s="77">
        <f>IFERROR(VLOOKUP($B18,[2]NUM7!$H$3:$U$169,10,FALSE),0)</f>
        <v>20</v>
      </c>
      <c r="N18" s="77">
        <f>IFERROR(VLOOKUP($B18,[2]NUM7!$H$3:$U$169,11,FALSE),0)</f>
        <v>45</v>
      </c>
      <c r="O18" s="77">
        <f>IFERROR(VLOOKUP($B18,[2]NUM7!$H$3:$U$169,12,FALSE),0)</f>
        <v>57</v>
      </c>
      <c r="P18" s="77">
        <f>IFERROR(VLOOKUP($B18,[2]NUM7!$H$3:$U$169,13,FALSE),0)</f>
        <v>20</v>
      </c>
      <c r="Q18" s="12">
        <f t="shared" si="0"/>
        <v>387</v>
      </c>
    </row>
    <row r="19" spans="1:30" ht="15" thickBot="1" x14ac:dyDescent="0.25">
      <c r="A19" s="75" t="s">
        <v>52</v>
      </c>
      <c r="B19" s="137" t="s">
        <v>46</v>
      </c>
      <c r="C19" s="53"/>
      <c r="D19" s="53"/>
      <c r="E19" s="77">
        <f>IFERROR(VLOOKUP($B19,[2]NUM7!$H$3:$U$169,2,FALSE),0)</f>
        <v>11</v>
      </c>
      <c r="F19" s="77">
        <f>IFERROR(VLOOKUP($B19,[2]NUM7!$H$3:$U$169,3,FALSE),0)</f>
        <v>17</v>
      </c>
      <c r="G19" s="77">
        <f>IFERROR(VLOOKUP($B19,[2]NUM7!$H$3:$U$169,4,FALSE),0)</f>
        <v>7</v>
      </c>
      <c r="H19" s="77">
        <f>IFERROR(VLOOKUP($B19,[2]NUM7!$H$3:$U$169,5,FALSE),0)</f>
        <v>20</v>
      </c>
      <c r="I19" s="77">
        <f>IFERROR(VLOOKUP($B19,[2]NUM7!$H$3:$U$169,6,FALSE),0)</f>
        <v>12</v>
      </c>
      <c r="J19" s="77">
        <f>IFERROR(VLOOKUP($B19,[2]NUM7!$H$3:$U$169,7,FALSE),0)</f>
        <v>10</v>
      </c>
      <c r="K19" s="77">
        <f>IFERROR(VLOOKUP($B19,[2]NUM7!$H$3:$U$169,8,FALSE),0)</f>
        <v>10</v>
      </c>
      <c r="L19" s="77">
        <f>IFERROR(VLOOKUP($B19,[2]NUM7!$H$3:$U$169,9,FALSE),0)</f>
        <v>4</v>
      </c>
      <c r="M19" s="77">
        <f>IFERROR(VLOOKUP($B19,[2]NUM7!$H$3:$U$169,10,FALSE),0)</f>
        <v>5</v>
      </c>
      <c r="N19" s="77">
        <f>IFERROR(VLOOKUP($B19,[2]NUM7!$H$3:$U$169,11,FALSE),0)</f>
        <v>13</v>
      </c>
      <c r="O19" s="77">
        <f>IFERROR(VLOOKUP($B19,[2]NUM7!$H$3:$U$169,12,FALSE),0)</f>
        <v>3</v>
      </c>
      <c r="P19" s="77">
        <f>IFERROR(VLOOKUP($B19,[2]NUM7!$H$3:$U$169,13,FALSE),0)</f>
        <v>2</v>
      </c>
      <c r="Q19" s="12">
        <f t="shared" si="0"/>
        <v>114</v>
      </c>
    </row>
    <row r="20" spans="1:30" ht="15" thickBot="1" x14ac:dyDescent="0.25">
      <c r="A20" s="75" t="s">
        <v>52</v>
      </c>
      <c r="B20" s="137" t="s">
        <v>47</v>
      </c>
      <c r="C20" s="53"/>
      <c r="D20" s="53"/>
      <c r="E20" s="77">
        <f>IFERROR(VLOOKUP($B20,[2]NUM7!$H$3:$U$169,2,FALSE),0)</f>
        <v>3</v>
      </c>
      <c r="F20" s="77">
        <f>IFERROR(VLOOKUP($B20,[2]NUM7!$H$3:$U$169,3,FALSE),0)</f>
        <v>10</v>
      </c>
      <c r="G20" s="77">
        <f>IFERROR(VLOOKUP($B20,[2]NUM7!$H$3:$U$169,4,FALSE),0)</f>
        <v>12</v>
      </c>
      <c r="H20" s="77">
        <f>IFERROR(VLOOKUP($B20,[2]NUM7!$H$3:$U$169,5,FALSE),0)</f>
        <v>20</v>
      </c>
      <c r="I20" s="77">
        <f>IFERROR(VLOOKUP($B20,[2]NUM7!$H$3:$U$169,6,FALSE),0)</f>
        <v>11</v>
      </c>
      <c r="J20" s="77">
        <f>IFERROR(VLOOKUP($B20,[2]NUM7!$H$3:$U$169,7,FALSE),0)</f>
        <v>13</v>
      </c>
      <c r="K20" s="77">
        <f>IFERROR(VLOOKUP($B20,[2]NUM7!$H$3:$U$169,8,FALSE),0)</f>
        <v>8</v>
      </c>
      <c r="L20" s="77">
        <f>IFERROR(VLOOKUP($B20,[2]NUM7!$H$3:$U$169,9,FALSE),0)</f>
        <v>4</v>
      </c>
      <c r="M20" s="77">
        <f>IFERROR(VLOOKUP($B20,[2]NUM7!$H$3:$U$169,10,FALSE),0)</f>
        <v>4</v>
      </c>
      <c r="N20" s="77">
        <f>IFERROR(VLOOKUP($B20,[2]NUM7!$H$3:$U$169,11,FALSE),0)</f>
        <v>9</v>
      </c>
      <c r="O20" s="77">
        <f>IFERROR(VLOOKUP($B20,[2]NUM7!$H$3:$U$169,12,FALSE),0)</f>
        <v>9</v>
      </c>
      <c r="P20" s="77">
        <f>IFERROR(VLOOKUP($B20,[2]NUM7!$H$3:$U$169,13,FALSE),0)</f>
        <v>3</v>
      </c>
      <c r="Q20" s="12">
        <f t="shared" si="0"/>
        <v>106</v>
      </c>
    </row>
    <row r="21" spans="1:30" ht="15" thickBot="1" x14ac:dyDescent="0.25">
      <c r="A21" s="75" t="s">
        <v>52</v>
      </c>
      <c r="B21" s="137" t="s">
        <v>48</v>
      </c>
      <c r="C21" s="56"/>
      <c r="D21" s="53"/>
      <c r="E21" s="77">
        <f>IFERROR(VLOOKUP($B21,[2]NUM7!$H$3:$U$169,2,FALSE),0)</f>
        <v>10</v>
      </c>
      <c r="F21" s="77">
        <f>IFERROR(VLOOKUP($B21,[2]NUM7!$H$3:$U$169,3,FALSE),0)</f>
        <v>13</v>
      </c>
      <c r="G21" s="77">
        <f>IFERROR(VLOOKUP($B21,[2]NUM7!$H$3:$U$169,4,FALSE),0)</f>
        <v>31</v>
      </c>
      <c r="H21" s="77">
        <f>IFERROR(VLOOKUP($B21,[2]NUM7!$H$3:$U$169,5,FALSE),0)</f>
        <v>21</v>
      </c>
      <c r="I21" s="77">
        <f>IFERROR(VLOOKUP($B21,[2]NUM7!$H$3:$U$169,6,FALSE),0)</f>
        <v>21</v>
      </c>
      <c r="J21" s="77">
        <f>IFERROR(VLOOKUP($B21,[2]NUM7!$H$3:$U$169,7,FALSE),0)</f>
        <v>15</v>
      </c>
      <c r="K21" s="77">
        <f>IFERROR(VLOOKUP($B21,[2]NUM7!$H$3:$U$169,8,FALSE),0)</f>
        <v>30</v>
      </c>
      <c r="L21" s="77">
        <f>IFERROR(VLOOKUP($B21,[2]NUM7!$H$3:$U$169,9,FALSE),0)</f>
        <v>3</v>
      </c>
      <c r="M21" s="77">
        <f>IFERROR(VLOOKUP($B21,[2]NUM7!$H$3:$U$169,10,FALSE),0)</f>
        <v>2</v>
      </c>
      <c r="N21" s="77">
        <f>IFERROR(VLOOKUP($B21,[2]NUM7!$H$3:$U$169,11,FALSE),0)</f>
        <v>14</v>
      </c>
      <c r="O21" s="77">
        <f>IFERROR(VLOOKUP($B21,[2]NUM7!$H$3:$U$169,12,FALSE),0)</f>
        <v>30</v>
      </c>
      <c r="P21" s="77">
        <f>IFERROR(VLOOKUP($B21,[2]NUM7!$H$3:$U$169,13,FALSE),0)</f>
        <v>6</v>
      </c>
      <c r="Q21" s="12">
        <f t="shared" si="0"/>
        <v>196</v>
      </c>
    </row>
    <row r="22" spans="1:30" ht="15" thickBot="1" x14ac:dyDescent="0.25">
      <c r="A22" s="75" t="s">
        <v>52</v>
      </c>
      <c r="B22" s="137" t="s">
        <v>49</v>
      </c>
      <c r="C22" s="53"/>
      <c r="D22" s="53"/>
      <c r="E22" s="77">
        <f>IFERROR(VLOOKUP($B22,[2]NUM7!$H$3:$U$169,2,FALSE),0)</f>
        <v>20</v>
      </c>
      <c r="F22" s="77">
        <f>IFERROR(VLOOKUP($B22,[2]NUM7!$H$3:$U$169,3,FALSE),0)</f>
        <v>30</v>
      </c>
      <c r="G22" s="77">
        <f>IFERROR(VLOOKUP($B22,[2]NUM7!$H$3:$U$169,4,FALSE),0)</f>
        <v>39</v>
      </c>
      <c r="H22" s="77">
        <f>IFERROR(VLOOKUP($B22,[2]NUM7!$H$3:$U$169,5,FALSE),0)</f>
        <v>28</v>
      </c>
      <c r="I22" s="77">
        <f>IFERROR(VLOOKUP($B22,[2]NUM7!$H$3:$U$169,6,FALSE),0)</f>
        <v>32</v>
      </c>
      <c r="J22" s="77">
        <f>IFERROR(VLOOKUP($B22,[2]NUM7!$H$3:$U$169,7,FALSE),0)</f>
        <v>36</v>
      </c>
      <c r="K22" s="77">
        <f>IFERROR(VLOOKUP($B22,[2]NUM7!$H$3:$U$169,8,FALSE),0)</f>
        <v>36</v>
      </c>
      <c r="L22" s="77">
        <f>IFERROR(VLOOKUP($B22,[2]NUM7!$H$3:$U$169,9,FALSE),0)</f>
        <v>15</v>
      </c>
      <c r="M22" s="77">
        <f>IFERROR(VLOOKUP($B22,[2]NUM7!$H$3:$U$169,10,FALSE),0)</f>
        <v>22</v>
      </c>
      <c r="N22" s="77">
        <f>IFERROR(VLOOKUP($B22,[2]NUM7!$H$3:$U$169,11,FALSE),0)</f>
        <v>8</v>
      </c>
      <c r="O22" s="77">
        <f>IFERROR(VLOOKUP($B22,[2]NUM7!$H$3:$U$169,12,FALSE),0)</f>
        <v>6</v>
      </c>
      <c r="P22" s="77">
        <f>IFERROR(VLOOKUP($B22,[2]NUM7!$H$3:$U$169,13,FALSE),0)</f>
        <v>22</v>
      </c>
      <c r="Q22" s="12">
        <f t="shared" si="0"/>
        <v>294</v>
      </c>
    </row>
    <row r="23" spans="1:30" ht="15" thickBot="1" x14ac:dyDescent="0.25">
      <c r="A23" s="75" t="s">
        <v>52</v>
      </c>
      <c r="B23" s="137" t="s">
        <v>50</v>
      </c>
      <c r="C23" s="53"/>
      <c r="D23" s="53"/>
      <c r="E23" s="77">
        <f>IFERROR(VLOOKUP($B23,[2]NUM7!$H$3:$U$169,2,FALSE),0)</f>
        <v>9</v>
      </c>
      <c r="F23" s="77">
        <f>IFERROR(VLOOKUP($B23,[2]NUM7!$H$3:$U$169,3,FALSE),0)</f>
        <v>29</v>
      </c>
      <c r="G23" s="77">
        <f>IFERROR(VLOOKUP($B23,[2]NUM7!$H$3:$U$169,4,FALSE),0)</f>
        <v>23</v>
      </c>
      <c r="H23" s="77">
        <f>IFERROR(VLOOKUP($B23,[2]NUM7!$H$3:$U$169,5,FALSE),0)</f>
        <v>18</v>
      </c>
      <c r="I23" s="77">
        <f>IFERROR(VLOOKUP($B23,[2]NUM7!$H$3:$U$169,6,FALSE),0)</f>
        <v>32</v>
      </c>
      <c r="J23" s="77">
        <f>IFERROR(VLOOKUP($B23,[2]NUM7!$H$3:$U$169,7,FALSE),0)</f>
        <v>24</v>
      </c>
      <c r="K23" s="77">
        <f>IFERROR(VLOOKUP($B23,[2]NUM7!$H$3:$U$169,8,FALSE),0)</f>
        <v>12</v>
      </c>
      <c r="L23" s="77">
        <f>IFERROR(VLOOKUP($B23,[2]NUM7!$H$3:$U$169,9,FALSE),0)</f>
        <v>10</v>
      </c>
      <c r="M23" s="77">
        <f>IFERROR(VLOOKUP($B23,[2]NUM7!$H$3:$U$169,10,FALSE),0)</f>
        <v>3</v>
      </c>
      <c r="N23" s="77">
        <f>IFERROR(VLOOKUP($B23,[2]NUM7!$H$3:$U$169,11,FALSE),0)</f>
        <v>19</v>
      </c>
      <c r="O23" s="77">
        <f>IFERROR(VLOOKUP($B23,[2]NUM7!$H$3:$U$169,12,FALSE),0)</f>
        <v>11</v>
      </c>
      <c r="P23" s="77">
        <f>IFERROR(VLOOKUP($B23,[2]NUM7!$H$3:$U$169,13,FALSE),0)</f>
        <v>1</v>
      </c>
      <c r="Q23" s="12">
        <f t="shared" si="0"/>
        <v>191</v>
      </c>
      <c r="U23" s="58"/>
    </row>
    <row r="24" spans="1:30" ht="15" thickBot="1" x14ac:dyDescent="0.25">
      <c r="A24" s="75" t="s">
        <v>52</v>
      </c>
      <c r="B24" s="137" t="s">
        <v>51</v>
      </c>
      <c r="C24" s="53"/>
      <c r="D24" s="53"/>
      <c r="E24" s="77">
        <f>IFERROR(VLOOKUP($B24,[2]NUM7!$H$3:$U$169,2,FALSE),0)</f>
        <v>13</v>
      </c>
      <c r="F24" s="77">
        <f>IFERROR(VLOOKUP($B24,[2]NUM7!$H$3:$U$169,3,FALSE),0)</f>
        <v>7</v>
      </c>
      <c r="G24" s="77">
        <f>IFERROR(VLOOKUP($B24,[2]NUM7!$H$3:$U$169,4,FALSE),0)</f>
        <v>11</v>
      </c>
      <c r="H24" s="77">
        <f>IFERROR(VLOOKUP($B24,[2]NUM7!$H$3:$U$169,5,FALSE),0)</f>
        <v>6</v>
      </c>
      <c r="I24" s="77">
        <f>IFERROR(VLOOKUP($B24,[2]NUM7!$H$3:$U$169,6,FALSE),0)</f>
        <v>4</v>
      </c>
      <c r="J24" s="77">
        <f>IFERROR(VLOOKUP($B24,[2]NUM7!$H$3:$U$169,7,FALSE),0)</f>
        <v>7</v>
      </c>
      <c r="K24" s="77">
        <f>IFERROR(VLOOKUP($B24,[2]NUM7!$H$3:$U$169,8,FALSE),0)</f>
        <v>16</v>
      </c>
      <c r="L24" s="77">
        <f>IFERROR(VLOOKUP($B24,[2]NUM7!$H$3:$U$169,9,FALSE),0)</f>
        <v>9</v>
      </c>
      <c r="M24" s="77">
        <f>IFERROR(VLOOKUP($B24,[2]NUM7!$H$3:$U$169,10,FALSE),0)</f>
        <v>12</v>
      </c>
      <c r="N24" s="77">
        <f>IFERROR(VLOOKUP($B24,[2]NUM7!$H$3:$U$169,11,FALSE),0)</f>
        <v>22</v>
      </c>
      <c r="O24" s="77">
        <f>IFERROR(VLOOKUP($B24,[2]NUM7!$H$3:$U$169,12,FALSE),0)</f>
        <v>12</v>
      </c>
      <c r="P24" s="77">
        <f>IFERROR(VLOOKUP($B24,[2]NUM7!$H$3:$U$169,13,FALSE),0)</f>
        <v>13</v>
      </c>
      <c r="Q24" s="12">
        <f t="shared" si="0"/>
        <v>132</v>
      </c>
    </row>
    <row r="25" spans="1:30" ht="15" thickBot="1" x14ac:dyDescent="0.25">
      <c r="A25" s="72" t="s">
        <v>52</v>
      </c>
      <c r="B25" s="137" t="s">
        <v>396</v>
      </c>
      <c r="C25" s="53"/>
      <c r="D25" s="53"/>
      <c r="E25" s="77">
        <f>IFERROR(VLOOKUP($B25,[2]NUM7!$H$3:$U$169,2,FALSE),0)</f>
        <v>0</v>
      </c>
      <c r="F25" s="77">
        <f>IFERROR(VLOOKUP($B25,[2]NUM7!$H$3:$U$169,3,FALSE),0)</f>
        <v>0</v>
      </c>
      <c r="G25" s="77">
        <f>IFERROR(VLOOKUP($B25,[2]NUM7!$H$3:$U$169,4,FALSE),0)</f>
        <v>0</v>
      </c>
      <c r="H25" s="77">
        <f>IFERROR(VLOOKUP($B25,[2]NUM7!$H$3:$U$169,5,FALSE),0)</f>
        <v>0</v>
      </c>
      <c r="I25" s="77">
        <f>IFERROR(VLOOKUP($B25,[2]NUM7!$H$3:$U$169,6,FALSE),0)</f>
        <v>0</v>
      </c>
      <c r="J25" s="77">
        <f>IFERROR(VLOOKUP($B25,[2]NUM7!$H$3:$U$169,7,FALSE),0)</f>
        <v>0</v>
      </c>
      <c r="K25" s="77">
        <f>IFERROR(VLOOKUP($B25,[2]NUM7!$H$3:$U$169,8,FALSE),0)</f>
        <v>0</v>
      </c>
      <c r="L25" s="77">
        <f>IFERROR(VLOOKUP($B25,[2]NUM7!$H$3:$U$169,9,FALSE),0)</f>
        <v>0</v>
      </c>
      <c r="M25" s="77">
        <f>IFERROR(VLOOKUP($B25,[2]NUM7!$H$3:$U$169,10,FALSE),0)</f>
        <v>0</v>
      </c>
      <c r="N25" s="77">
        <f>IFERROR(VLOOKUP($B25,[2]NUM7!$H$3:$U$169,11,FALSE),0)</f>
        <v>0</v>
      </c>
      <c r="O25" s="77">
        <f>IFERROR(VLOOKUP($B25,[2]NUM7!$H$3:$U$169,12,FALSE),0)</f>
        <v>33</v>
      </c>
      <c r="P25" s="77">
        <f>IFERROR(VLOOKUP($B25,[2]NUM7!$H$3:$U$169,13,FALSE),0)</f>
        <v>25</v>
      </c>
      <c r="Q25" s="12">
        <f t="shared" ref="Q25" si="1">SUM(E25:P25)</f>
        <v>58</v>
      </c>
    </row>
    <row r="26" spans="1:30" ht="15" thickBot="1" x14ac:dyDescent="0.25">
      <c r="A26" s="316" t="s">
        <v>174</v>
      </c>
      <c r="B26" s="317"/>
      <c r="C26" s="222">
        <f>+D26/Metas!K10</f>
        <v>1.2274263500385163</v>
      </c>
      <c r="D26" s="83">
        <f>+Q26/R26</f>
        <v>0.27003660988982658</v>
      </c>
      <c r="E26" s="63">
        <f>SUM(E12:E25)</f>
        <v>1344</v>
      </c>
      <c r="F26" s="63">
        <f t="shared" ref="F26:N26" si="2">SUM(F12:F25)</f>
        <v>1178</v>
      </c>
      <c r="G26" s="63">
        <f t="shared" si="2"/>
        <v>1595</v>
      </c>
      <c r="H26" s="63">
        <f t="shared" si="2"/>
        <v>1387</v>
      </c>
      <c r="I26" s="63">
        <f t="shared" si="2"/>
        <v>1290</v>
      </c>
      <c r="J26" s="63">
        <f t="shared" si="2"/>
        <v>1481</v>
      </c>
      <c r="K26" s="63">
        <f t="shared" si="2"/>
        <v>1467</v>
      </c>
      <c r="L26" s="63">
        <f t="shared" si="2"/>
        <v>1299</v>
      </c>
      <c r="M26" s="63">
        <f t="shared" si="2"/>
        <v>1059</v>
      </c>
      <c r="N26" s="63">
        <f t="shared" si="2"/>
        <v>1471</v>
      </c>
      <c r="O26" s="63">
        <f t="shared" ref="O26:P26" si="3">SUM(O12:O25)</f>
        <v>1036</v>
      </c>
      <c r="P26" s="63">
        <f t="shared" si="3"/>
        <v>1104</v>
      </c>
      <c r="Q26" s="84">
        <f>SUM(Q12:Q25)</f>
        <v>15711</v>
      </c>
      <c r="R26" s="318">
        <v>58181</v>
      </c>
      <c r="S26" s="319"/>
      <c r="T26" s="68"/>
      <c r="Z26" s="52">
        <f>SUM(Z12:Z25)</f>
        <v>0</v>
      </c>
      <c r="AA26" s="52">
        <f>SUM(AA12:AA25)</f>
        <v>0</v>
      </c>
      <c r="AB26" s="52">
        <f>SUM(AB12:AB25)</f>
        <v>0</v>
      </c>
      <c r="AC26" s="52">
        <f>SUM(AC12:AC25)</f>
        <v>0</v>
      </c>
      <c r="AD26" s="52">
        <f>SUM(AD12:AD25)</f>
        <v>0</v>
      </c>
    </row>
    <row r="27" spans="1:30" ht="15" thickBot="1" x14ac:dyDescent="0.25">
      <c r="A27" s="75" t="s">
        <v>53</v>
      </c>
      <c r="B27" s="137" t="s">
        <v>54</v>
      </c>
      <c r="C27" s="53"/>
      <c r="D27" s="69"/>
      <c r="E27" s="77">
        <f>IFERROR(VLOOKUP($B27,[2]NUM7!$H$3:$U$169,2,FALSE),0)</f>
        <v>385</v>
      </c>
      <c r="F27" s="77">
        <f>IFERROR(VLOOKUP($B27,[2]NUM7!$H$3:$U$169,3,FALSE),0)</f>
        <v>413</v>
      </c>
      <c r="G27" s="77">
        <f>IFERROR(VLOOKUP($B27,[2]NUM7!$H$3:$U$169,4,FALSE),0)</f>
        <v>457</v>
      </c>
      <c r="H27" s="77">
        <f>IFERROR(VLOOKUP($B27,[2]NUM7!$H$3:$U$169,5,FALSE),0)</f>
        <v>472</v>
      </c>
      <c r="I27" s="77">
        <f>IFERROR(VLOOKUP($B27,[2]NUM7!$H$3:$U$169,6,FALSE),0)</f>
        <v>580</v>
      </c>
      <c r="J27" s="77">
        <f>IFERROR(VLOOKUP($B27,[2]NUM7!$H$3:$U$169,7,FALSE),0)</f>
        <v>244</v>
      </c>
      <c r="K27" s="77">
        <f>IFERROR(VLOOKUP($B27,[2]NUM7!$H$3:$U$169,8,FALSE),0)</f>
        <v>329</v>
      </c>
      <c r="L27" s="77">
        <f>IFERROR(VLOOKUP($B27,[2]NUM7!$H$3:$U$169,9,FALSE),0)</f>
        <v>309</v>
      </c>
      <c r="M27" s="77">
        <f>IFERROR(VLOOKUP($B27,[2]NUM7!$H$3:$U$169,10,FALSE),0)</f>
        <v>175</v>
      </c>
      <c r="N27" s="77">
        <f>IFERROR(VLOOKUP($B27,[2]NUM7!$H$3:$U$169,11,FALSE),0)</f>
        <v>280</v>
      </c>
      <c r="O27" s="77">
        <f>IFERROR(VLOOKUP($B27,[2]NUM7!$H$3:$U$169,12,FALSE),0)</f>
        <v>237</v>
      </c>
      <c r="P27" s="77">
        <f>IFERROR(VLOOKUP($B27,[2]NUM7!$H$3:$U$169,13,FALSE),0)</f>
        <v>259</v>
      </c>
      <c r="Q27" s="12">
        <f t="shared" ref="Q27:Q37" si="4">SUM(E27:P27)</f>
        <v>4140</v>
      </c>
      <c r="U27" s="70"/>
    </row>
    <row r="28" spans="1:30" ht="15" thickBot="1" x14ac:dyDescent="0.25">
      <c r="A28" s="75" t="s">
        <v>53</v>
      </c>
      <c r="B28" s="137" t="s">
        <v>55</v>
      </c>
      <c r="C28" s="53"/>
      <c r="D28" s="69"/>
      <c r="E28" s="77">
        <f>IFERROR(VLOOKUP($B28,[2]NUM7!$H$3:$U$169,2,FALSE),0)</f>
        <v>388</v>
      </c>
      <c r="F28" s="77">
        <f>IFERROR(VLOOKUP($B28,[2]NUM7!$H$3:$U$169,3,FALSE),0)</f>
        <v>329</v>
      </c>
      <c r="G28" s="77">
        <f>IFERROR(VLOOKUP($B28,[2]NUM7!$H$3:$U$169,4,FALSE),0)</f>
        <v>366</v>
      </c>
      <c r="H28" s="77">
        <f>IFERROR(VLOOKUP($B28,[2]NUM7!$H$3:$U$169,5,FALSE),0)</f>
        <v>223</v>
      </c>
      <c r="I28" s="77">
        <f>IFERROR(VLOOKUP($B28,[2]NUM7!$H$3:$U$169,6,FALSE),0)</f>
        <v>219</v>
      </c>
      <c r="J28" s="77">
        <f>IFERROR(VLOOKUP($B28,[2]NUM7!$H$3:$U$169,7,FALSE),0)</f>
        <v>260</v>
      </c>
      <c r="K28" s="77">
        <f>IFERROR(VLOOKUP($B28,[2]NUM7!$H$3:$U$169,8,FALSE),0)</f>
        <v>299</v>
      </c>
      <c r="L28" s="77">
        <f>IFERROR(VLOOKUP($B28,[2]NUM7!$H$3:$U$169,9,FALSE),0)</f>
        <v>278</v>
      </c>
      <c r="M28" s="77">
        <f>IFERROR(VLOOKUP($B28,[2]NUM7!$H$3:$U$169,10,FALSE),0)</f>
        <v>111</v>
      </c>
      <c r="N28" s="77">
        <f>IFERROR(VLOOKUP($B28,[2]NUM7!$H$3:$U$169,11,FALSE),0)</f>
        <v>130</v>
      </c>
      <c r="O28" s="77">
        <f>IFERROR(VLOOKUP($B28,[2]NUM7!$H$3:$U$169,12,FALSE),0)</f>
        <v>108</v>
      </c>
      <c r="P28" s="77">
        <f>IFERROR(VLOOKUP($B28,[2]NUM7!$H$3:$U$169,13,FALSE),0)</f>
        <v>67</v>
      </c>
      <c r="Q28" s="12">
        <f t="shared" si="4"/>
        <v>2778</v>
      </c>
    </row>
    <row r="29" spans="1:30" ht="15" thickBot="1" x14ac:dyDescent="0.25">
      <c r="A29" s="75" t="s">
        <v>53</v>
      </c>
      <c r="B29" s="137" t="s">
        <v>56</v>
      </c>
      <c r="C29" s="53"/>
      <c r="D29" s="69"/>
      <c r="E29" s="77">
        <f>IFERROR(VLOOKUP($B29,[2]NUM7!$H$3:$U$169,2,FALSE),0)</f>
        <v>205</v>
      </c>
      <c r="F29" s="77">
        <f>IFERROR(VLOOKUP($B29,[2]NUM7!$H$3:$U$169,3,FALSE),0)</f>
        <v>117</v>
      </c>
      <c r="G29" s="77">
        <f>IFERROR(VLOOKUP($B29,[2]NUM7!$H$3:$U$169,4,FALSE),0)</f>
        <v>192</v>
      </c>
      <c r="H29" s="77">
        <f>IFERROR(VLOOKUP($B29,[2]NUM7!$H$3:$U$169,5,FALSE),0)</f>
        <v>243</v>
      </c>
      <c r="I29" s="77">
        <f>IFERROR(VLOOKUP($B29,[2]NUM7!$H$3:$U$169,6,FALSE),0)</f>
        <v>205</v>
      </c>
      <c r="J29" s="77">
        <f>IFERROR(VLOOKUP($B29,[2]NUM7!$H$3:$U$169,7,FALSE),0)</f>
        <v>171</v>
      </c>
      <c r="K29" s="77">
        <f>IFERROR(VLOOKUP($B29,[2]NUM7!$H$3:$U$169,8,FALSE),0)</f>
        <v>207</v>
      </c>
      <c r="L29" s="77">
        <f>IFERROR(VLOOKUP($B29,[2]NUM7!$H$3:$U$169,9,FALSE),0)</f>
        <v>268</v>
      </c>
      <c r="M29" s="77">
        <f>IFERROR(VLOOKUP($B29,[2]NUM7!$H$3:$U$169,10,FALSE),0)</f>
        <v>205</v>
      </c>
      <c r="N29" s="77">
        <f>IFERROR(VLOOKUP($B29,[2]NUM7!$H$3:$U$169,11,FALSE),0)</f>
        <v>280</v>
      </c>
      <c r="O29" s="77">
        <f>IFERROR(VLOOKUP($B29,[2]NUM7!$H$3:$U$169,12,FALSE),0)</f>
        <v>121</v>
      </c>
      <c r="P29" s="77">
        <f>IFERROR(VLOOKUP($B29,[2]NUM7!$H$3:$U$169,13,FALSE),0)</f>
        <v>163</v>
      </c>
      <c r="Q29" s="12">
        <f t="shared" si="4"/>
        <v>2377</v>
      </c>
    </row>
    <row r="30" spans="1:30" ht="15" thickBot="1" x14ac:dyDescent="0.25">
      <c r="A30" s="75" t="s">
        <v>53</v>
      </c>
      <c r="B30" s="137" t="s">
        <v>57</v>
      </c>
      <c r="C30" s="53"/>
      <c r="D30" s="69"/>
      <c r="E30" s="77">
        <f>IFERROR(VLOOKUP($B30,[2]NUM7!$H$3:$U$169,2,FALSE),0)</f>
        <v>22</v>
      </c>
      <c r="F30" s="77">
        <f>IFERROR(VLOOKUP($B30,[2]NUM7!$H$3:$U$169,3,FALSE),0)</f>
        <v>24</v>
      </c>
      <c r="G30" s="77">
        <f>IFERROR(VLOOKUP($B30,[2]NUM7!$H$3:$U$169,4,FALSE),0)</f>
        <v>53</v>
      </c>
      <c r="H30" s="77">
        <f>IFERROR(VLOOKUP($B30,[2]NUM7!$H$3:$U$169,5,FALSE),0)</f>
        <v>22</v>
      </c>
      <c r="I30" s="77">
        <f>IFERROR(VLOOKUP($B30,[2]NUM7!$H$3:$U$169,6,FALSE),0)</f>
        <v>34</v>
      </c>
      <c r="J30" s="77">
        <f>IFERROR(VLOOKUP($B30,[2]NUM7!$H$3:$U$169,7,FALSE),0)</f>
        <v>58</v>
      </c>
      <c r="K30" s="77">
        <f>IFERROR(VLOOKUP($B30,[2]NUM7!$H$3:$U$169,8,FALSE),0)</f>
        <v>47</v>
      </c>
      <c r="L30" s="77">
        <f>IFERROR(VLOOKUP($B30,[2]NUM7!$H$3:$U$169,9,FALSE),0)</f>
        <v>35</v>
      </c>
      <c r="M30" s="77">
        <f>IFERROR(VLOOKUP($B30,[2]NUM7!$H$3:$U$169,10,FALSE),0)</f>
        <v>43</v>
      </c>
      <c r="N30" s="77">
        <f>IFERROR(VLOOKUP($B30,[2]NUM7!$H$3:$U$169,11,FALSE),0)</f>
        <v>62</v>
      </c>
      <c r="O30" s="77">
        <f>IFERROR(VLOOKUP($B30,[2]NUM7!$H$3:$U$169,12,FALSE),0)</f>
        <v>58</v>
      </c>
      <c r="P30" s="77">
        <f>IFERROR(VLOOKUP($B30,[2]NUM7!$H$3:$U$169,13,FALSE),0)</f>
        <v>33</v>
      </c>
      <c r="Q30" s="12">
        <f t="shared" si="4"/>
        <v>491</v>
      </c>
    </row>
    <row r="31" spans="1:30" ht="15" thickBot="1" x14ac:dyDescent="0.25">
      <c r="A31" s="75" t="s">
        <v>53</v>
      </c>
      <c r="B31" s="137" t="s">
        <v>58</v>
      </c>
      <c r="C31" s="53"/>
      <c r="D31" s="69"/>
      <c r="E31" s="77">
        <f>IFERROR(VLOOKUP($B31,[2]NUM7!$H$3:$U$169,2,FALSE),0)</f>
        <v>158</v>
      </c>
      <c r="F31" s="77">
        <f>IFERROR(VLOOKUP($B31,[2]NUM7!$H$3:$U$169,3,FALSE),0)</f>
        <v>118</v>
      </c>
      <c r="G31" s="77">
        <f>IFERROR(VLOOKUP($B31,[2]NUM7!$H$3:$U$169,4,FALSE),0)</f>
        <v>138</v>
      </c>
      <c r="H31" s="77">
        <f>IFERROR(VLOOKUP($B31,[2]NUM7!$H$3:$U$169,5,FALSE),0)</f>
        <v>97</v>
      </c>
      <c r="I31" s="77">
        <f>IFERROR(VLOOKUP($B31,[2]NUM7!$H$3:$U$169,6,FALSE),0)</f>
        <v>167</v>
      </c>
      <c r="J31" s="77">
        <f>IFERROR(VLOOKUP($B31,[2]NUM7!$H$3:$U$169,7,FALSE),0)</f>
        <v>105</v>
      </c>
      <c r="K31" s="77">
        <f>IFERROR(VLOOKUP($B31,[2]NUM7!$H$3:$U$169,8,FALSE),0)</f>
        <v>257</v>
      </c>
      <c r="L31" s="77">
        <f>IFERROR(VLOOKUP($B31,[2]NUM7!$H$3:$U$169,9,FALSE),0)</f>
        <v>235</v>
      </c>
      <c r="M31" s="77">
        <f>IFERROR(VLOOKUP($B31,[2]NUM7!$H$3:$U$169,10,FALSE),0)</f>
        <v>272</v>
      </c>
      <c r="N31" s="77">
        <f>IFERROR(VLOOKUP($B31,[2]NUM7!$H$3:$U$169,11,FALSE),0)</f>
        <v>508</v>
      </c>
      <c r="O31" s="77">
        <f>IFERROR(VLOOKUP($B31,[2]NUM7!$H$3:$U$169,12,FALSE),0)</f>
        <v>258</v>
      </c>
      <c r="P31" s="77">
        <f>IFERROR(VLOOKUP($B31,[2]NUM7!$H$3:$U$169,13,FALSE),0)</f>
        <v>189</v>
      </c>
      <c r="Q31" s="12">
        <f t="shared" si="4"/>
        <v>2502</v>
      </c>
    </row>
    <row r="32" spans="1:30" ht="15" thickBot="1" x14ac:dyDescent="0.25">
      <c r="A32" s="75" t="s">
        <v>53</v>
      </c>
      <c r="B32" s="137" t="s">
        <v>59</v>
      </c>
      <c r="C32" s="53"/>
      <c r="D32" s="69"/>
      <c r="E32" s="77">
        <f>IFERROR(VLOOKUP($B32,[2]NUM7!$H$3:$U$169,2,FALSE),0)</f>
        <v>18</v>
      </c>
      <c r="F32" s="77">
        <f>IFERROR(VLOOKUP($B32,[2]NUM7!$H$3:$U$169,3,FALSE),0)</f>
        <v>0</v>
      </c>
      <c r="G32" s="77">
        <f>IFERROR(VLOOKUP($B32,[2]NUM7!$H$3:$U$169,4,FALSE),0)</f>
        <v>27</v>
      </c>
      <c r="H32" s="77">
        <f>IFERROR(VLOOKUP($B32,[2]NUM7!$H$3:$U$169,5,FALSE),0)</f>
        <v>37</v>
      </c>
      <c r="I32" s="77">
        <f>IFERROR(VLOOKUP($B32,[2]NUM7!$H$3:$U$169,6,FALSE),0)</f>
        <v>1</v>
      </c>
      <c r="J32" s="77">
        <f>IFERROR(VLOOKUP($B32,[2]NUM7!$H$3:$U$169,7,FALSE),0)</f>
        <v>0</v>
      </c>
      <c r="K32" s="77">
        <f>IFERROR(VLOOKUP($B32,[2]NUM7!$H$3:$U$169,8,FALSE),0)</f>
        <v>1</v>
      </c>
      <c r="L32" s="77">
        <f>IFERROR(VLOOKUP($B32,[2]NUM7!$H$3:$U$169,9,FALSE),0)</f>
        <v>0</v>
      </c>
      <c r="M32" s="77">
        <f>IFERROR(VLOOKUP($B32,[2]NUM7!$H$3:$U$169,10,FALSE),0)</f>
        <v>0</v>
      </c>
      <c r="N32" s="77">
        <f>IFERROR(VLOOKUP($B32,[2]NUM7!$H$3:$U$169,11,FALSE),0)</f>
        <v>0</v>
      </c>
      <c r="O32" s="77">
        <f>IFERROR(VLOOKUP($B32,[2]NUM7!$H$3:$U$169,12,FALSE),0)</f>
        <v>0</v>
      </c>
      <c r="P32" s="77">
        <f>IFERROR(VLOOKUP($B32,[2]NUM7!$H$3:$U$169,13,FALSE),0)</f>
        <v>0</v>
      </c>
      <c r="Q32" s="12">
        <f t="shared" si="4"/>
        <v>84</v>
      </c>
    </row>
    <row r="33" spans="1:19" ht="15" thickBot="1" x14ac:dyDescent="0.25">
      <c r="A33" s="75" t="s">
        <v>53</v>
      </c>
      <c r="B33" s="137" t="s">
        <v>60</v>
      </c>
      <c r="C33" s="53"/>
      <c r="D33" s="69"/>
      <c r="E33" s="77">
        <f>IFERROR(VLOOKUP($B33,[2]NUM7!$H$3:$U$169,2,FALSE),0)</f>
        <v>38</v>
      </c>
      <c r="F33" s="77">
        <f>IFERROR(VLOOKUP($B33,[2]NUM7!$H$3:$U$169,3,FALSE),0)</f>
        <v>7</v>
      </c>
      <c r="G33" s="77">
        <f>IFERROR(VLOOKUP($B33,[2]NUM7!$H$3:$U$169,4,FALSE),0)</f>
        <v>38</v>
      </c>
      <c r="H33" s="77">
        <f>IFERROR(VLOOKUP($B33,[2]NUM7!$H$3:$U$169,5,FALSE),0)</f>
        <v>35</v>
      </c>
      <c r="I33" s="77">
        <f>IFERROR(VLOOKUP($B33,[2]NUM7!$H$3:$U$169,6,FALSE),0)</f>
        <v>8</v>
      </c>
      <c r="J33" s="77">
        <f>IFERROR(VLOOKUP($B33,[2]NUM7!$H$3:$U$169,7,FALSE),0)</f>
        <v>7</v>
      </c>
      <c r="K33" s="77">
        <f>IFERROR(VLOOKUP($B33,[2]NUM7!$H$3:$U$169,8,FALSE),0)</f>
        <v>0</v>
      </c>
      <c r="L33" s="77">
        <f>IFERROR(VLOOKUP($B33,[2]NUM7!$H$3:$U$169,9,FALSE),0)</f>
        <v>0</v>
      </c>
      <c r="M33" s="77">
        <f>IFERROR(VLOOKUP($B33,[2]NUM7!$H$3:$U$169,10,FALSE),0)</f>
        <v>5</v>
      </c>
      <c r="N33" s="77">
        <f>IFERROR(VLOOKUP($B33,[2]NUM7!$H$3:$U$169,11,FALSE),0)</f>
        <v>5</v>
      </c>
      <c r="O33" s="77">
        <f>IFERROR(VLOOKUP($B33,[2]NUM7!$H$3:$U$169,12,FALSE),0)</f>
        <v>6</v>
      </c>
      <c r="P33" s="77">
        <f>IFERROR(VLOOKUP($B33,[2]NUM7!$H$3:$U$169,13,FALSE),0)</f>
        <v>14</v>
      </c>
      <c r="Q33" s="12">
        <f t="shared" si="4"/>
        <v>163</v>
      </c>
    </row>
    <row r="34" spans="1:19" ht="15" thickBot="1" x14ac:dyDescent="0.25">
      <c r="A34" s="75" t="s">
        <v>53</v>
      </c>
      <c r="B34" s="137" t="s">
        <v>61</v>
      </c>
      <c r="C34" s="53"/>
      <c r="D34" s="69"/>
      <c r="E34" s="77">
        <f>IFERROR(VLOOKUP($B34,[2]NUM7!$H$3:$U$169,2,FALSE),0)</f>
        <v>83</v>
      </c>
      <c r="F34" s="77">
        <f>IFERROR(VLOOKUP($B34,[2]NUM7!$H$3:$U$169,3,FALSE),0)</f>
        <v>92</v>
      </c>
      <c r="G34" s="77">
        <f>IFERROR(VLOOKUP($B34,[2]NUM7!$H$3:$U$169,4,FALSE),0)</f>
        <v>75</v>
      </c>
      <c r="H34" s="77">
        <f>IFERROR(VLOOKUP($B34,[2]NUM7!$H$3:$U$169,5,FALSE),0)</f>
        <v>19</v>
      </c>
      <c r="I34" s="77">
        <f>IFERROR(VLOOKUP($B34,[2]NUM7!$H$3:$U$169,6,FALSE),0)</f>
        <v>34</v>
      </c>
      <c r="J34" s="77">
        <f>IFERROR(VLOOKUP($B34,[2]NUM7!$H$3:$U$169,7,FALSE),0)</f>
        <v>32</v>
      </c>
      <c r="K34" s="77">
        <f>IFERROR(VLOOKUP($B34,[2]NUM7!$H$3:$U$169,8,FALSE),0)</f>
        <v>18</v>
      </c>
      <c r="L34" s="77">
        <f>IFERROR(VLOOKUP($B34,[2]NUM7!$H$3:$U$169,9,FALSE),0)</f>
        <v>23</v>
      </c>
      <c r="M34" s="77">
        <f>IFERROR(VLOOKUP($B34,[2]NUM7!$H$3:$U$169,10,FALSE),0)</f>
        <v>28</v>
      </c>
      <c r="N34" s="77">
        <f>IFERROR(VLOOKUP($B34,[2]NUM7!$H$3:$U$169,11,FALSE),0)</f>
        <v>24</v>
      </c>
      <c r="O34" s="77">
        <f>IFERROR(VLOOKUP($B34,[2]NUM7!$H$3:$U$169,12,FALSE),0)</f>
        <v>18</v>
      </c>
      <c r="P34" s="77">
        <f>IFERROR(VLOOKUP($B34,[2]NUM7!$H$3:$U$169,13,FALSE),0)</f>
        <v>31</v>
      </c>
      <c r="Q34" s="12">
        <f t="shared" si="4"/>
        <v>477</v>
      </c>
    </row>
    <row r="35" spans="1:19" ht="15" thickBot="1" x14ac:dyDescent="0.25">
      <c r="A35" s="75" t="s">
        <v>53</v>
      </c>
      <c r="B35" s="137" t="s">
        <v>62</v>
      </c>
      <c r="C35" s="53"/>
      <c r="D35" s="69"/>
      <c r="E35" s="77">
        <f>IFERROR(VLOOKUP($B35,[2]NUM7!$H$3:$U$169,2,FALSE),0)</f>
        <v>1</v>
      </c>
      <c r="F35" s="77">
        <f>IFERROR(VLOOKUP($B35,[2]NUM7!$H$3:$U$169,3,FALSE),0)</f>
        <v>1</v>
      </c>
      <c r="G35" s="77">
        <f>IFERROR(VLOOKUP($B35,[2]NUM7!$H$3:$U$169,4,FALSE),0)</f>
        <v>0</v>
      </c>
      <c r="H35" s="77">
        <f>IFERROR(VLOOKUP($B35,[2]NUM7!$H$3:$U$169,5,FALSE),0)</f>
        <v>16</v>
      </c>
      <c r="I35" s="77">
        <f>IFERROR(VLOOKUP($B35,[2]NUM7!$H$3:$U$169,6,FALSE),0)</f>
        <v>0</v>
      </c>
      <c r="J35" s="77">
        <f>IFERROR(VLOOKUP($B35,[2]NUM7!$H$3:$U$169,7,FALSE),0)</f>
        <v>0</v>
      </c>
      <c r="K35" s="77">
        <f>IFERROR(VLOOKUP($B35,[2]NUM7!$H$3:$U$169,8,FALSE),0)</f>
        <v>1</v>
      </c>
      <c r="L35" s="77">
        <f>IFERROR(VLOOKUP($B35,[2]NUM7!$H$3:$U$169,9,FALSE),0)</f>
        <v>15</v>
      </c>
      <c r="M35" s="77">
        <f>IFERROR(VLOOKUP($B35,[2]NUM7!$H$3:$U$169,10,FALSE),0)</f>
        <v>4</v>
      </c>
      <c r="N35" s="77">
        <f>IFERROR(VLOOKUP($B35,[2]NUM7!$H$3:$U$169,11,FALSE),0)</f>
        <v>1</v>
      </c>
      <c r="O35" s="77">
        <f>IFERROR(VLOOKUP($B35,[2]NUM7!$H$3:$U$169,12,FALSE),0)</f>
        <v>1</v>
      </c>
      <c r="P35" s="77">
        <f>IFERROR(VLOOKUP($B35,[2]NUM7!$H$3:$U$169,13,FALSE),0)</f>
        <v>0</v>
      </c>
      <c r="Q35" s="12">
        <f t="shared" si="4"/>
        <v>40</v>
      </c>
    </row>
    <row r="36" spans="1:19" ht="15" thickBot="1" x14ac:dyDescent="0.25">
      <c r="A36" s="75" t="s">
        <v>53</v>
      </c>
      <c r="B36" s="137" t="s">
        <v>63</v>
      </c>
      <c r="C36" s="53"/>
      <c r="D36" s="69"/>
      <c r="E36" s="77">
        <f>IFERROR(VLOOKUP($B36,[2]NUM7!$H$3:$U$169,2,FALSE),0)</f>
        <v>19</v>
      </c>
      <c r="F36" s="77">
        <f>IFERROR(VLOOKUP($B36,[2]NUM7!$H$3:$U$169,3,FALSE),0)</f>
        <v>13</v>
      </c>
      <c r="G36" s="77">
        <f>IFERROR(VLOOKUP($B36,[2]NUM7!$H$3:$U$169,4,FALSE),0)</f>
        <v>31</v>
      </c>
      <c r="H36" s="77">
        <f>IFERROR(VLOOKUP($B36,[2]NUM7!$H$3:$U$169,5,FALSE),0)</f>
        <v>16</v>
      </c>
      <c r="I36" s="77">
        <f>IFERROR(VLOOKUP($B36,[2]NUM7!$H$3:$U$169,6,FALSE),0)</f>
        <v>25</v>
      </c>
      <c r="J36" s="77">
        <f>IFERROR(VLOOKUP($B36,[2]NUM7!$H$3:$U$169,7,FALSE),0)</f>
        <v>26</v>
      </c>
      <c r="K36" s="77">
        <f>IFERROR(VLOOKUP($B36,[2]NUM7!$H$3:$U$169,8,FALSE),0)</f>
        <v>10</v>
      </c>
      <c r="L36" s="77">
        <f>IFERROR(VLOOKUP($B36,[2]NUM7!$H$3:$U$169,9,FALSE),0)</f>
        <v>28</v>
      </c>
      <c r="M36" s="77">
        <f>IFERROR(VLOOKUP($B36,[2]NUM7!$H$3:$U$169,10,FALSE),0)</f>
        <v>43</v>
      </c>
      <c r="N36" s="77">
        <f>IFERROR(VLOOKUP($B36,[2]NUM7!$H$3:$U$169,11,FALSE),0)</f>
        <v>23</v>
      </c>
      <c r="O36" s="77">
        <f>IFERROR(VLOOKUP($B36,[2]NUM7!$H$3:$U$169,12,FALSE),0)</f>
        <v>16</v>
      </c>
      <c r="P36" s="77">
        <f>IFERROR(VLOOKUP($B36,[2]NUM7!$H$3:$U$169,13,FALSE),0)</f>
        <v>17</v>
      </c>
      <c r="Q36" s="12">
        <f t="shared" si="4"/>
        <v>267</v>
      </c>
    </row>
    <row r="37" spans="1:19" ht="15" thickBot="1" x14ac:dyDescent="0.25">
      <c r="A37" s="75" t="s">
        <v>53</v>
      </c>
      <c r="B37" s="137" t="s">
        <v>345</v>
      </c>
      <c r="C37" s="53"/>
      <c r="D37" s="69"/>
      <c r="E37" s="77">
        <f>IFERROR(VLOOKUP($B37,[2]NUM7!$H$3:$U$169,2,FALSE),0)</f>
        <v>0</v>
      </c>
      <c r="F37" s="77">
        <f>IFERROR(VLOOKUP($B37,[2]NUM7!$H$3:$U$169,3,FALSE),0)</f>
        <v>0</v>
      </c>
      <c r="G37" s="77">
        <f>IFERROR(VLOOKUP($B37,[2]NUM7!$H$3:$U$169,4,FALSE),0)</f>
        <v>15</v>
      </c>
      <c r="H37" s="77">
        <f>IFERROR(VLOOKUP($B37,[2]NUM7!$H$3:$U$169,5,FALSE),0)</f>
        <v>39</v>
      </c>
      <c r="I37" s="77">
        <f>IFERROR(VLOOKUP($B37,[2]NUM7!$H$3:$U$169,6,FALSE),0)</f>
        <v>42</v>
      </c>
      <c r="J37" s="77">
        <f>IFERROR(VLOOKUP($B37,[2]NUM7!$H$3:$U$169,7,FALSE),0)</f>
        <v>24</v>
      </c>
      <c r="K37" s="77">
        <f>IFERROR(VLOOKUP($B37,[2]NUM7!$H$3:$U$169,8,FALSE),0)</f>
        <v>45</v>
      </c>
      <c r="L37" s="77">
        <f>IFERROR(VLOOKUP($B37,[2]NUM7!$H$3:$U$169,9,FALSE),0)</f>
        <v>57</v>
      </c>
      <c r="M37" s="77">
        <f>IFERROR(VLOOKUP($B37,[2]NUM7!$H$3:$U$169,10,FALSE),0)</f>
        <v>43</v>
      </c>
      <c r="N37" s="77">
        <f>IFERROR(VLOOKUP($B37,[2]NUM7!$H$3:$U$169,11,FALSE),0)</f>
        <v>79</v>
      </c>
      <c r="O37" s="77">
        <f>IFERROR(VLOOKUP($B37,[2]NUM7!$H$3:$U$169,12,FALSE),0)</f>
        <v>47</v>
      </c>
      <c r="P37" s="77">
        <f>IFERROR(VLOOKUP($B37,[2]NUM7!$H$3:$U$169,13,FALSE),0)</f>
        <v>55</v>
      </c>
      <c r="Q37" s="12">
        <f t="shared" si="4"/>
        <v>446</v>
      </c>
    </row>
    <row r="38" spans="1:19" s="54" customFormat="1" ht="15" thickBot="1" x14ac:dyDescent="0.25">
      <c r="A38" s="316" t="s">
        <v>175</v>
      </c>
      <c r="B38" s="317"/>
      <c r="C38" s="222">
        <f>+D38/Metas!K8</f>
        <v>1.0090217197024105</v>
      </c>
      <c r="D38" s="83">
        <f>+Q38/R38</f>
        <v>0.24519059494121839</v>
      </c>
      <c r="E38" s="84">
        <f>SUM(E27:E37)</f>
        <v>1317</v>
      </c>
      <c r="F38" s="84">
        <f t="shared" ref="F38:H38" si="5">SUM(F27:F37)</f>
        <v>1114</v>
      </c>
      <c r="G38" s="84">
        <f t="shared" si="5"/>
        <v>1392</v>
      </c>
      <c r="H38" s="84">
        <f t="shared" si="5"/>
        <v>1219</v>
      </c>
      <c r="I38" s="84">
        <f t="shared" ref="I38:J38" si="6">SUM(I27:I37)</f>
        <v>1315</v>
      </c>
      <c r="J38" s="84">
        <f t="shared" si="6"/>
        <v>927</v>
      </c>
      <c r="K38" s="84">
        <f t="shared" ref="K38:M38" si="7">SUM(K27:K37)</f>
        <v>1214</v>
      </c>
      <c r="L38" s="84">
        <f t="shared" si="7"/>
        <v>1248</v>
      </c>
      <c r="M38" s="84">
        <f t="shared" si="7"/>
        <v>929</v>
      </c>
      <c r="N38" s="84">
        <f t="shared" ref="N38:P38" si="8">SUM(N27:N37)</f>
        <v>1392</v>
      </c>
      <c r="O38" s="84">
        <f t="shared" si="8"/>
        <v>870</v>
      </c>
      <c r="P38" s="84">
        <f t="shared" si="8"/>
        <v>828</v>
      </c>
      <c r="Q38" s="84">
        <f>SUM(Q27:Q37)</f>
        <v>13765</v>
      </c>
      <c r="R38" s="320">
        <v>56140</v>
      </c>
      <c r="S38" s="321"/>
    </row>
    <row r="39" spans="1:19" ht="15" thickBot="1" x14ac:dyDescent="0.25">
      <c r="A39" s="75" t="s">
        <v>74</v>
      </c>
      <c r="B39" s="137" t="s">
        <v>64</v>
      </c>
      <c r="C39" s="53"/>
      <c r="D39" s="69"/>
      <c r="E39" s="77">
        <f>IFERROR(VLOOKUP($B39,[2]NUM7!$H$3:$U$169,2,FALSE),0)</f>
        <v>17</v>
      </c>
      <c r="F39" s="77">
        <f>IFERROR(VLOOKUP($B39,[2]NUM7!$H$3:$U$169,3,FALSE),0)</f>
        <v>14</v>
      </c>
      <c r="G39" s="77">
        <f>IFERROR(VLOOKUP($B39,[2]NUM7!$H$3:$U$169,4,FALSE),0)</f>
        <v>23</v>
      </c>
      <c r="H39" s="77">
        <f>IFERROR(VLOOKUP($B39,[2]NUM7!$H$3:$U$169,5,FALSE),0)</f>
        <v>7</v>
      </c>
      <c r="I39" s="77">
        <f>IFERROR(VLOOKUP($B39,[2]NUM7!$H$3:$U$169,6,FALSE),0)</f>
        <v>5</v>
      </c>
      <c r="J39" s="77">
        <f>IFERROR(VLOOKUP($B39,[2]NUM7!$H$3:$U$169,7,FALSE),0)</f>
        <v>9</v>
      </c>
      <c r="K39" s="77">
        <f>IFERROR(VLOOKUP($B39,[2]NUM7!$H$3:$U$169,8,FALSE),0)</f>
        <v>28</v>
      </c>
      <c r="L39" s="77">
        <f>IFERROR(VLOOKUP($B39,[2]NUM7!$H$3:$U$169,9,FALSE),0)</f>
        <v>28</v>
      </c>
      <c r="M39" s="77">
        <f>IFERROR(VLOOKUP($B39,[2]NUM7!$H$3:$U$169,10,FALSE),0)</f>
        <v>11</v>
      </c>
      <c r="N39" s="77">
        <f>IFERROR(VLOOKUP($B39,[2]NUM7!$H$3:$U$169,11,FALSE),0)</f>
        <v>19</v>
      </c>
      <c r="O39" s="77">
        <f>IFERROR(VLOOKUP($B39,[2]NUM7!$H$3:$U$169,12,FALSE),0)</f>
        <v>10</v>
      </c>
      <c r="P39" s="77">
        <f>IFERROR(VLOOKUP($B39,[2]NUM7!$H$3:$U$169,13,FALSE),0)</f>
        <v>1</v>
      </c>
      <c r="Q39" s="12">
        <f t="shared" ref="Q39:Q48" si="9">SUM(E39:P39)</f>
        <v>172</v>
      </c>
    </row>
    <row r="40" spans="1:19" ht="15" thickBot="1" x14ac:dyDescent="0.25">
      <c r="A40" s="75" t="s">
        <v>74</v>
      </c>
      <c r="B40" s="137" t="s">
        <v>65</v>
      </c>
      <c r="C40" s="53"/>
      <c r="D40" s="69"/>
      <c r="E40" s="77">
        <f>IFERROR(VLOOKUP($B40,[2]NUM7!$H$3:$U$169,2,FALSE),0)</f>
        <v>6</v>
      </c>
      <c r="F40" s="77">
        <f>IFERROR(VLOOKUP($B40,[2]NUM7!$H$3:$U$169,3,FALSE),0)</f>
        <v>7</v>
      </c>
      <c r="G40" s="77">
        <f>IFERROR(VLOOKUP($B40,[2]NUM7!$H$3:$U$169,4,FALSE),0)</f>
        <v>5</v>
      </c>
      <c r="H40" s="77">
        <f>IFERROR(VLOOKUP($B40,[2]NUM7!$H$3:$U$169,5,FALSE),0)</f>
        <v>6</v>
      </c>
      <c r="I40" s="77">
        <f>IFERROR(VLOOKUP($B40,[2]NUM7!$H$3:$U$169,6,FALSE),0)</f>
        <v>17</v>
      </c>
      <c r="J40" s="77">
        <f>IFERROR(VLOOKUP($B40,[2]NUM7!$H$3:$U$169,7,FALSE),0)</f>
        <v>15</v>
      </c>
      <c r="K40" s="77">
        <f>IFERROR(VLOOKUP($B40,[2]NUM7!$H$3:$U$169,8,FALSE),0)</f>
        <v>12</v>
      </c>
      <c r="L40" s="77">
        <f>IFERROR(VLOOKUP($B40,[2]NUM7!$H$3:$U$169,9,FALSE),0)</f>
        <v>26</v>
      </c>
      <c r="M40" s="77">
        <f>IFERROR(VLOOKUP($B40,[2]NUM7!$H$3:$U$169,10,FALSE),0)</f>
        <v>42</v>
      </c>
      <c r="N40" s="77">
        <f>IFERROR(VLOOKUP($B40,[2]NUM7!$H$3:$U$169,11,FALSE),0)</f>
        <v>20</v>
      </c>
      <c r="O40" s="77">
        <f>IFERROR(VLOOKUP($B40,[2]NUM7!$H$3:$U$169,12,FALSE),0)</f>
        <v>14</v>
      </c>
      <c r="P40" s="77">
        <f>IFERROR(VLOOKUP($B40,[2]NUM7!$H$3:$U$169,13,FALSE),0)</f>
        <v>12</v>
      </c>
      <c r="Q40" s="12">
        <f t="shared" si="9"/>
        <v>182</v>
      </c>
    </row>
    <row r="41" spans="1:19" ht="15" thickBot="1" x14ac:dyDescent="0.25">
      <c r="A41" s="75" t="s">
        <v>74</v>
      </c>
      <c r="B41" s="137" t="s">
        <v>66</v>
      </c>
      <c r="C41" s="53"/>
      <c r="D41" s="69"/>
      <c r="E41" s="77">
        <f>IFERROR(VLOOKUP($B41,[2]NUM7!$H$3:$U$169,2,FALSE),0)</f>
        <v>18</v>
      </c>
      <c r="F41" s="77">
        <f>IFERROR(VLOOKUP($B41,[2]NUM7!$H$3:$U$169,3,FALSE),0)</f>
        <v>14</v>
      </c>
      <c r="G41" s="77">
        <f>IFERROR(VLOOKUP($B41,[2]NUM7!$H$3:$U$169,4,FALSE),0)</f>
        <v>30</v>
      </c>
      <c r="H41" s="77">
        <f>IFERROR(VLOOKUP($B41,[2]NUM7!$H$3:$U$169,5,FALSE),0)</f>
        <v>22</v>
      </c>
      <c r="I41" s="77">
        <f>IFERROR(VLOOKUP($B41,[2]NUM7!$H$3:$U$169,6,FALSE),0)</f>
        <v>16</v>
      </c>
      <c r="J41" s="77">
        <f>IFERROR(VLOOKUP($B41,[2]NUM7!$H$3:$U$169,7,FALSE),0)</f>
        <v>36</v>
      </c>
      <c r="K41" s="77">
        <f>IFERROR(VLOOKUP($B41,[2]NUM7!$H$3:$U$169,8,FALSE),0)</f>
        <v>32</v>
      </c>
      <c r="L41" s="77">
        <f>IFERROR(VLOOKUP($B41,[2]NUM7!$H$3:$U$169,9,FALSE),0)</f>
        <v>26</v>
      </c>
      <c r="M41" s="77">
        <f>IFERROR(VLOOKUP($B41,[2]NUM7!$H$3:$U$169,10,FALSE),0)</f>
        <v>26</v>
      </c>
      <c r="N41" s="77">
        <f>IFERROR(VLOOKUP($B41,[2]NUM7!$H$3:$U$169,11,FALSE),0)</f>
        <v>24</v>
      </c>
      <c r="O41" s="77">
        <f>IFERROR(VLOOKUP($B41,[2]NUM7!$H$3:$U$169,12,FALSE),0)</f>
        <v>28</v>
      </c>
      <c r="P41" s="77">
        <f>IFERROR(VLOOKUP($B41,[2]NUM7!$H$3:$U$169,13,FALSE),0)</f>
        <v>20</v>
      </c>
      <c r="Q41" s="12">
        <f t="shared" si="9"/>
        <v>292</v>
      </c>
    </row>
    <row r="42" spans="1:19" ht="15" thickBot="1" x14ac:dyDescent="0.25">
      <c r="A42" s="75" t="s">
        <v>74</v>
      </c>
      <c r="B42" s="137" t="s">
        <v>67</v>
      </c>
      <c r="C42" s="53"/>
      <c r="D42" s="69"/>
      <c r="E42" s="77">
        <f>IFERROR(VLOOKUP($B42,[2]NUM7!$H$3:$U$169,2,FALSE),0)</f>
        <v>13</v>
      </c>
      <c r="F42" s="77">
        <f>IFERROR(VLOOKUP($B42,[2]NUM7!$H$3:$U$169,3,FALSE),0)</f>
        <v>0</v>
      </c>
      <c r="G42" s="77">
        <f>IFERROR(VLOOKUP($B42,[2]NUM7!$H$3:$U$169,4,FALSE),0)</f>
        <v>8</v>
      </c>
      <c r="H42" s="77">
        <f>IFERROR(VLOOKUP($B42,[2]NUM7!$H$3:$U$169,5,FALSE),0)</f>
        <v>16</v>
      </c>
      <c r="I42" s="77">
        <f>IFERROR(VLOOKUP($B42,[2]NUM7!$H$3:$U$169,6,FALSE),0)</f>
        <v>16</v>
      </c>
      <c r="J42" s="77">
        <f>IFERROR(VLOOKUP($B42,[2]NUM7!$H$3:$U$169,7,FALSE),0)</f>
        <v>3</v>
      </c>
      <c r="K42" s="77">
        <f>IFERROR(VLOOKUP($B42,[2]NUM7!$H$3:$U$169,8,FALSE),0)</f>
        <v>3</v>
      </c>
      <c r="L42" s="77">
        <f>IFERROR(VLOOKUP($B42,[2]NUM7!$H$3:$U$169,9,FALSE),0)</f>
        <v>2</v>
      </c>
      <c r="M42" s="77">
        <f>IFERROR(VLOOKUP($B42,[2]NUM7!$H$3:$U$169,10,FALSE),0)</f>
        <v>1</v>
      </c>
      <c r="N42" s="77">
        <f>IFERROR(VLOOKUP($B42,[2]NUM7!$H$3:$U$169,11,FALSE),0)</f>
        <v>4</v>
      </c>
      <c r="O42" s="77">
        <f>IFERROR(VLOOKUP($B42,[2]NUM7!$H$3:$U$169,12,FALSE),0)</f>
        <v>5</v>
      </c>
      <c r="P42" s="77">
        <f>IFERROR(VLOOKUP($B42,[2]NUM7!$H$3:$U$169,13,FALSE),0)</f>
        <v>0</v>
      </c>
      <c r="Q42" s="12">
        <f t="shared" si="9"/>
        <v>71</v>
      </c>
    </row>
    <row r="43" spans="1:19" ht="15" thickBot="1" x14ac:dyDescent="0.25">
      <c r="A43" s="75" t="s">
        <v>74</v>
      </c>
      <c r="B43" s="137" t="s">
        <v>68</v>
      </c>
      <c r="C43" s="53"/>
      <c r="D43" s="69"/>
      <c r="E43" s="77">
        <f>IFERROR(VLOOKUP($B43,[2]NUM7!$H$3:$U$169,2,FALSE),0)</f>
        <v>23</v>
      </c>
      <c r="F43" s="77">
        <f>IFERROR(VLOOKUP($B43,[2]NUM7!$H$3:$U$169,3,FALSE),0)</f>
        <v>18</v>
      </c>
      <c r="G43" s="77">
        <f>IFERROR(VLOOKUP($B43,[2]NUM7!$H$3:$U$169,4,FALSE),0)</f>
        <v>26</v>
      </c>
      <c r="H43" s="77">
        <f>IFERROR(VLOOKUP($B43,[2]NUM7!$H$3:$U$169,5,FALSE),0)</f>
        <v>12</v>
      </c>
      <c r="I43" s="77">
        <f>IFERROR(VLOOKUP($B43,[2]NUM7!$H$3:$U$169,6,FALSE),0)</f>
        <v>47</v>
      </c>
      <c r="J43" s="77">
        <f>IFERROR(VLOOKUP($B43,[2]NUM7!$H$3:$U$169,7,FALSE),0)</f>
        <v>23</v>
      </c>
      <c r="K43" s="77">
        <f>IFERROR(VLOOKUP($B43,[2]NUM7!$H$3:$U$169,8,FALSE),0)</f>
        <v>21</v>
      </c>
      <c r="L43" s="77">
        <f>IFERROR(VLOOKUP($B43,[2]NUM7!$H$3:$U$169,9,FALSE),0)</f>
        <v>18</v>
      </c>
      <c r="M43" s="77">
        <f>IFERROR(VLOOKUP($B43,[2]NUM7!$H$3:$U$169,10,FALSE),0)</f>
        <v>23</v>
      </c>
      <c r="N43" s="77">
        <f>IFERROR(VLOOKUP($B43,[2]NUM7!$H$3:$U$169,11,FALSE),0)</f>
        <v>17</v>
      </c>
      <c r="O43" s="77">
        <f>IFERROR(VLOOKUP($B43,[2]NUM7!$H$3:$U$169,12,FALSE),0)</f>
        <v>12</v>
      </c>
      <c r="P43" s="77">
        <f>IFERROR(VLOOKUP($B43,[2]NUM7!$H$3:$U$169,13,FALSE),0)</f>
        <v>4</v>
      </c>
      <c r="Q43" s="12">
        <f t="shared" si="9"/>
        <v>244</v>
      </c>
    </row>
    <row r="44" spans="1:19" ht="15" thickBot="1" x14ac:dyDescent="0.25">
      <c r="A44" s="75" t="s">
        <v>74</v>
      </c>
      <c r="B44" s="137" t="s">
        <v>69</v>
      </c>
      <c r="C44" s="53"/>
      <c r="D44" s="69"/>
      <c r="E44" s="77">
        <f>IFERROR(VLOOKUP($B44,[2]NUM7!$H$3:$U$169,2,FALSE),0)</f>
        <v>0</v>
      </c>
      <c r="F44" s="77">
        <f>IFERROR(VLOOKUP($B44,[2]NUM7!$H$3:$U$169,3,FALSE),0)</f>
        <v>7</v>
      </c>
      <c r="G44" s="77">
        <f>IFERROR(VLOOKUP($B44,[2]NUM7!$H$3:$U$169,4,FALSE),0)</f>
        <v>20</v>
      </c>
      <c r="H44" s="77">
        <f>IFERROR(VLOOKUP($B44,[2]NUM7!$H$3:$U$169,5,FALSE),0)</f>
        <v>11</v>
      </c>
      <c r="I44" s="77">
        <f>IFERROR(VLOOKUP($B44,[2]NUM7!$H$3:$U$169,6,FALSE),0)</f>
        <v>18</v>
      </c>
      <c r="J44" s="77">
        <f>IFERROR(VLOOKUP($B44,[2]NUM7!$H$3:$U$169,7,FALSE),0)</f>
        <v>11</v>
      </c>
      <c r="K44" s="77">
        <f>IFERROR(VLOOKUP($B44,[2]NUM7!$H$3:$U$169,8,FALSE),0)</f>
        <v>10</v>
      </c>
      <c r="L44" s="77">
        <f>IFERROR(VLOOKUP($B44,[2]NUM7!$H$3:$U$169,9,FALSE),0)</f>
        <v>10</v>
      </c>
      <c r="M44" s="77">
        <f>IFERROR(VLOOKUP($B44,[2]NUM7!$H$3:$U$169,10,FALSE),0)</f>
        <v>8</v>
      </c>
      <c r="N44" s="77">
        <f>IFERROR(VLOOKUP($B44,[2]NUM7!$H$3:$U$169,11,FALSE),0)</f>
        <v>10</v>
      </c>
      <c r="O44" s="77">
        <f>IFERROR(VLOOKUP($B44,[2]NUM7!$H$3:$U$169,12,FALSE),0)</f>
        <v>7</v>
      </c>
      <c r="P44" s="77">
        <f>IFERROR(VLOOKUP($B44,[2]NUM7!$H$3:$U$169,13,FALSE),0)</f>
        <v>8</v>
      </c>
      <c r="Q44" s="12">
        <f t="shared" si="9"/>
        <v>120</v>
      </c>
    </row>
    <row r="45" spans="1:19" ht="15" thickBot="1" x14ac:dyDescent="0.25">
      <c r="A45" s="75" t="s">
        <v>74</v>
      </c>
      <c r="B45" s="137" t="s">
        <v>70</v>
      </c>
      <c r="C45" s="53"/>
      <c r="D45" s="69"/>
      <c r="E45" s="77">
        <f>IFERROR(VLOOKUP($B45,[2]NUM7!$H$3:$U$169,2,FALSE),0)</f>
        <v>9</v>
      </c>
      <c r="F45" s="77">
        <f>IFERROR(VLOOKUP($B45,[2]NUM7!$H$3:$U$169,3,FALSE),0)</f>
        <v>22</v>
      </c>
      <c r="G45" s="77">
        <f>IFERROR(VLOOKUP($B45,[2]NUM7!$H$3:$U$169,4,FALSE),0)</f>
        <v>21</v>
      </c>
      <c r="H45" s="77">
        <f>IFERROR(VLOOKUP($B45,[2]NUM7!$H$3:$U$169,5,FALSE),0)</f>
        <v>23</v>
      </c>
      <c r="I45" s="77">
        <f>IFERROR(VLOOKUP($B45,[2]NUM7!$H$3:$U$169,6,FALSE),0)</f>
        <v>31</v>
      </c>
      <c r="J45" s="77">
        <f>IFERROR(VLOOKUP($B45,[2]NUM7!$H$3:$U$169,7,FALSE),0)</f>
        <v>36</v>
      </c>
      <c r="K45" s="77">
        <f>IFERROR(VLOOKUP($B45,[2]NUM7!$H$3:$U$169,8,FALSE),0)</f>
        <v>19</v>
      </c>
      <c r="L45" s="77">
        <f>IFERROR(VLOOKUP($B45,[2]NUM7!$H$3:$U$169,9,FALSE),0)</f>
        <v>81</v>
      </c>
      <c r="M45" s="77">
        <f>IFERROR(VLOOKUP($B45,[2]NUM7!$H$3:$U$169,10,FALSE),0)</f>
        <v>52</v>
      </c>
      <c r="N45" s="77">
        <f>IFERROR(VLOOKUP($B45,[2]NUM7!$H$3:$U$169,11,FALSE),0)</f>
        <v>54</v>
      </c>
      <c r="O45" s="77">
        <f>IFERROR(VLOOKUP($B45,[2]NUM7!$H$3:$U$169,12,FALSE),0)</f>
        <v>43</v>
      </c>
      <c r="P45" s="77">
        <f>IFERROR(VLOOKUP($B45,[2]NUM7!$H$3:$U$169,13,FALSE),0)</f>
        <v>38</v>
      </c>
      <c r="Q45" s="12">
        <f t="shared" si="9"/>
        <v>429</v>
      </c>
    </row>
    <row r="46" spans="1:19" ht="15" thickBot="1" x14ac:dyDescent="0.25">
      <c r="A46" s="75" t="s">
        <v>74</v>
      </c>
      <c r="B46" s="137" t="s">
        <v>71</v>
      </c>
      <c r="C46" s="53"/>
      <c r="D46" s="69"/>
      <c r="E46" s="77">
        <f>IFERROR(VLOOKUP($B46,[2]NUM7!$H$3:$U$169,2,FALSE),0)</f>
        <v>19</v>
      </c>
      <c r="F46" s="77">
        <f>IFERROR(VLOOKUP($B46,[2]NUM7!$H$3:$U$169,3,FALSE),0)</f>
        <v>5</v>
      </c>
      <c r="G46" s="77">
        <f>IFERROR(VLOOKUP($B46,[2]NUM7!$H$3:$U$169,4,FALSE),0)</f>
        <v>10</v>
      </c>
      <c r="H46" s="77">
        <f>IFERROR(VLOOKUP($B46,[2]NUM7!$H$3:$U$169,5,FALSE),0)</f>
        <v>7</v>
      </c>
      <c r="I46" s="77">
        <f>IFERROR(VLOOKUP($B46,[2]NUM7!$H$3:$U$169,6,FALSE),0)</f>
        <v>3</v>
      </c>
      <c r="J46" s="77">
        <f>IFERROR(VLOOKUP($B46,[2]NUM7!$H$3:$U$169,7,FALSE),0)</f>
        <v>5</v>
      </c>
      <c r="K46" s="77">
        <f>IFERROR(VLOOKUP($B46,[2]NUM7!$H$3:$U$169,8,FALSE),0)</f>
        <v>5</v>
      </c>
      <c r="L46" s="77">
        <f>IFERROR(VLOOKUP($B46,[2]NUM7!$H$3:$U$169,9,FALSE),0)</f>
        <v>6</v>
      </c>
      <c r="M46" s="77">
        <f>IFERROR(VLOOKUP($B46,[2]NUM7!$H$3:$U$169,10,FALSE),0)</f>
        <v>8</v>
      </c>
      <c r="N46" s="77">
        <f>IFERROR(VLOOKUP($B46,[2]NUM7!$H$3:$U$169,11,FALSE),0)</f>
        <v>7</v>
      </c>
      <c r="O46" s="77">
        <f>IFERROR(VLOOKUP($B46,[2]NUM7!$H$3:$U$169,12,FALSE),0)</f>
        <v>4</v>
      </c>
      <c r="P46" s="77">
        <f>IFERROR(VLOOKUP($B46,[2]NUM7!$H$3:$U$169,13,FALSE),0)</f>
        <v>4</v>
      </c>
      <c r="Q46" s="12">
        <f t="shared" si="9"/>
        <v>83</v>
      </c>
    </row>
    <row r="47" spans="1:19" ht="15" thickBot="1" x14ac:dyDescent="0.25">
      <c r="A47" s="75" t="s">
        <v>74</v>
      </c>
      <c r="B47" s="137" t="s">
        <v>72</v>
      </c>
      <c r="C47" s="53"/>
      <c r="D47" s="69"/>
      <c r="E47" s="77">
        <f>IFERROR(VLOOKUP($B47,[2]NUM7!$H$3:$U$169,2,FALSE),0)</f>
        <v>24</v>
      </c>
      <c r="F47" s="77">
        <f>IFERROR(VLOOKUP($B47,[2]NUM7!$H$3:$U$169,3,FALSE),0)</f>
        <v>32</v>
      </c>
      <c r="G47" s="77">
        <f>IFERROR(VLOOKUP($B47,[2]NUM7!$H$3:$U$169,4,FALSE),0)</f>
        <v>38</v>
      </c>
      <c r="H47" s="77">
        <f>IFERROR(VLOOKUP($B47,[2]NUM7!$H$3:$U$169,5,FALSE),0)</f>
        <v>33</v>
      </c>
      <c r="I47" s="77">
        <f>IFERROR(VLOOKUP($B47,[2]NUM7!$H$3:$U$169,6,FALSE),0)</f>
        <v>21</v>
      </c>
      <c r="J47" s="77">
        <f>IFERROR(VLOOKUP($B47,[2]NUM7!$H$3:$U$169,7,FALSE),0)</f>
        <v>44</v>
      </c>
      <c r="K47" s="77">
        <f>IFERROR(VLOOKUP($B47,[2]NUM7!$H$3:$U$169,8,FALSE),0)</f>
        <v>62</v>
      </c>
      <c r="L47" s="77">
        <f>IFERROR(VLOOKUP($B47,[2]NUM7!$H$3:$U$169,9,FALSE),0)</f>
        <v>21</v>
      </c>
      <c r="M47" s="77">
        <f>IFERROR(VLOOKUP($B47,[2]NUM7!$H$3:$U$169,10,FALSE),0)</f>
        <v>18</v>
      </c>
      <c r="N47" s="77">
        <f>IFERROR(VLOOKUP($B47,[2]NUM7!$H$3:$U$169,11,FALSE),0)</f>
        <v>17</v>
      </c>
      <c r="O47" s="77">
        <f>IFERROR(VLOOKUP($B47,[2]NUM7!$H$3:$U$169,12,FALSE),0)</f>
        <v>14</v>
      </c>
      <c r="P47" s="77">
        <f>IFERROR(VLOOKUP($B47,[2]NUM7!$H$3:$U$169,13,FALSE),0)</f>
        <v>10</v>
      </c>
      <c r="Q47" s="12">
        <f t="shared" si="9"/>
        <v>334</v>
      </c>
    </row>
    <row r="48" spans="1:19" ht="15" thickBot="1" x14ac:dyDescent="0.25">
      <c r="A48" s="75" t="s">
        <v>74</v>
      </c>
      <c r="B48" s="137" t="s">
        <v>73</v>
      </c>
      <c r="C48" s="53"/>
      <c r="D48" s="69"/>
      <c r="E48" s="77">
        <f>IFERROR(VLOOKUP($B48,[2]NUM7!$H$3:$U$169,2,FALSE),0)</f>
        <v>6</v>
      </c>
      <c r="F48" s="77">
        <f>IFERROR(VLOOKUP($B48,[2]NUM7!$H$3:$U$169,3,FALSE),0)</f>
        <v>0</v>
      </c>
      <c r="G48" s="77">
        <f>IFERROR(VLOOKUP($B48,[2]NUM7!$H$3:$U$169,4,FALSE),0)</f>
        <v>7</v>
      </c>
      <c r="H48" s="77">
        <f>IFERROR(VLOOKUP($B48,[2]NUM7!$H$3:$U$169,5,FALSE),0)</f>
        <v>7</v>
      </c>
      <c r="I48" s="77">
        <f>IFERROR(VLOOKUP($B48,[2]NUM7!$H$3:$U$169,6,FALSE),0)</f>
        <v>15</v>
      </c>
      <c r="J48" s="77">
        <f>IFERROR(VLOOKUP($B48,[2]NUM7!$H$3:$U$169,7,FALSE),0)</f>
        <v>7</v>
      </c>
      <c r="K48" s="77">
        <f>IFERROR(VLOOKUP($B48,[2]NUM7!$H$3:$U$169,8,FALSE),0)</f>
        <v>13</v>
      </c>
      <c r="L48" s="77">
        <f>IFERROR(VLOOKUP($B48,[2]NUM7!$H$3:$U$169,9,FALSE),0)</f>
        <v>5</v>
      </c>
      <c r="M48" s="77">
        <f>IFERROR(VLOOKUP($B48,[2]NUM7!$H$3:$U$169,10,FALSE),0)</f>
        <v>6</v>
      </c>
      <c r="N48" s="77">
        <f>IFERROR(VLOOKUP($B48,[2]NUM7!$H$3:$U$169,11,FALSE),0)</f>
        <v>11</v>
      </c>
      <c r="O48" s="77">
        <f>IFERROR(VLOOKUP($B48,[2]NUM7!$H$3:$U$169,12,FALSE),0)</f>
        <v>9</v>
      </c>
      <c r="P48" s="77">
        <f>IFERROR(VLOOKUP($B48,[2]NUM7!$H$3:$U$169,13,FALSE),0)</f>
        <v>4</v>
      </c>
      <c r="Q48" s="12">
        <f t="shared" si="9"/>
        <v>90</v>
      </c>
    </row>
    <row r="49" spans="1:19" s="54" customFormat="1" ht="15" thickBot="1" x14ac:dyDescent="0.25">
      <c r="A49" s="307" t="s">
        <v>176</v>
      </c>
      <c r="B49" s="308"/>
      <c r="C49" s="222">
        <f>+D49/Metas!K17</f>
        <v>1.0638888664272599</v>
      </c>
      <c r="D49" s="15">
        <f>+Q49/R49</f>
        <v>0.48873273564332442</v>
      </c>
      <c r="E49" s="9">
        <f>SUM(E39:E48)</f>
        <v>135</v>
      </c>
      <c r="F49" s="9">
        <f t="shared" ref="F49:H49" si="10">SUM(F39:F48)</f>
        <v>119</v>
      </c>
      <c r="G49" s="9">
        <f t="shared" si="10"/>
        <v>188</v>
      </c>
      <c r="H49" s="9">
        <f t="shared" si="10"/>
        <v>144</v>
      </c>
      <c r="I49" s="9">
        <f t="shared" ref="I49:J49" si="11">SUM(I39:I48)</f>
        <v>189</v>
      </c>
      <c r="J49" s="9">
        <f t="shared" si="11"/>
        <v>189</v>
      </c>
      <c r="K49" s="9">
        <f t="shared" ref="K49:M49" si="12">SUM(K39:K48)</f>
        <v>205</v>
      </c>
      <c r="L49" s="9">
        <f t="shared" si="12"/>
        <v>223</v>
      </c>
      <c r="M49" s="9">
        <f t="shared" si="12"/>
        <v>195</v>
      </c>
      <c r="N49" s="9">
        <f t="shared" ref="N49:P49" si="13">SUM(N39:N48)</f>
        <v>183</v>
      </c>
      <c r="O49" s="9">
        <f t="shared" si="13"/>
        <v>146</v>
      </c>
      <c r="P49" s="9">
        <f t="shared" si="13"/>
        <v>101</v>
      </c>
      <c r="Q49" s="9">
        <f>SUM(Q39:Q48)</f>
        <v>2017</v>
      </c>
      <c r="R49" s="322">
        <v>4127</v>
      </c>
      <c r="S49" s="323"/>
    </row>
    <row r="50" spans="1:19" ht="15" thickBot="1" x14ac:dyDescent="0.25">
      <c r="A50" s="138" t="s">
        <v>88</v>
      </c>
      <c r="B50" s="137" t="s">
        <v>75</v>
      </c>
      <c r="C50" s="53"/>
      <c r="D50" s="69"/>
      <c r="E50" s="77">
        <f>IFERROR(VLOOKUP($B50,[2]NUM7!$H$3:$U$169,2,FALSE),0)</f>
        <v>27</v>
      </c>
      <c r="F50" s="77">
        <f>IFERROR(VLOOKUP($B50,[2]NUM7!$H$3:$U$169,3,FALSE),0)</f>
        <v>0</v>
      </c>
      <c r="G50" s="77">
        <f>IFERROR(VLOOKUP($B50,[2]NUM7!$H$3:$U$169,4,FALSE),0)</f>
        <v>116</v>
      </c>
      <c r="H50" s="77">
        <f>IFERROR(VLOOKUP($B50,[2]NUM7!$H$3:$U$169,5,FALSE),0)</f>
        <v>6</v>
      </c>
      <c r="I50" s="77">
        <f>IFERROR(VLOOKUP($B50,[2]NUM7!$H$3:$U$169,6,FALSE),0)</f>
        <v>16</v>
      </c>
      <c r="J50" s="77">
        <f>IFERROR(VLOOKUP($B50,[2]NUM7!$H$3:$U$169,7,FALSE),0)</f>
        <v>143</v>
      </c>
      <c r="K50" s="77">
        <f>IFERROR(VLOOKUP($B50,[2]NUM7!$H$3:$U$169,8,FALSE),0)</f>
        <v>55</v>
      </c>
      <c r="L50" s="77">
        <f>IFERROR(VLOOKUP($B50,[2]NUM7!$H$3:$U$169,9,FALSE),0)</f>
        <v>80</v>
      </c>
      <c r="M50" s="77">
        <f>IFERROR(VLOOKUP($B50,[2]NUM7!$H$3:$U$169,10,FALSE),0)</f>
        <v>109</v>
      </c>
      <c r="N50" s="77">
        <f>IFERROR(VLOOKUP($B50,[2]NUM7!$H$3:$U$169,11,FALSE),0)</f>
        <v>87</v>
      </c>
      <c r="O50" s="77">
        <f>IFERROR(VLOOKUP($B50,[2]NUM7!$H$3:$U$169,12,FALSE),0)</f>
        <v>36</v>
      </c>
      <c r="P50" s="77">
        <f>IFERROR(VLOOKUP($B50,[2]NUM7!$H$3:$U$169,13,FALSE),0)</f>
        <v>67</v>
      </c>
      <c r="Q50" s="12">
        <f t="shared" ref="Q50:Q62" si="14">SUM(E50:P50)</f>
        <v>742</v>
      </c>
    </row>
    <row r="51" spans="1:19" ht="15" thickBot="1" x14ac:dyDescent="0.25">
      <c r="A51" s="138" t="s">
        <v>88</v>
      </c>
      <c r="B51" s="137" t="s">
        <v>76</v>
      </c>
      <c r="C51" s="53"/>
      <c r="D51" s="69"/>
      <c r="E51" s="77">
        <f>IFERROR(VLOOKUP($B51,[2]NUM7!$H$3:$U$169,2,FALSE),0)</f>
        <v>10</v>
      </c>
      <c r="F51" s="77">
        <f>IFERROR(VLOOKUP($B51,[2]NUM7!$H$3:$U$169,3,FALSE),0)</f>
        <v>3</v>
      </c>
      <c r="G51" s="77">
        <f>IFERROR(VLOOKUP($B51,[2]NUM7!$H$3:$U$169,4,FALSE),0)</f>
        <v>30</v>
      </c>
      <c r="H51" s="77">
        <f>IFERROR(VLOOKUP($B51,[2]NUM7!$H$3:$U$169,5,FALSE),0)</f>
        <v>4</v>
      </c>
      <c r="I51" s="77">
        <f>IFERROR(VLOOKUP($B51,[2]NUM7!$H$3:$U$169,6,FALSE),0)</f>
        <v>9</v>
      </c>
      <c r="J51" s="77">
        <f>IFERROR(VLOOKUP($B51,[2]NUM7!$H$3:$U$169,7,FALSE),0)</f>
        <v>1</v>
      </c>
      <c r="K51" s="77">
        <f>IFERROR(VLOOKUP($B51,[2]NUM7!$H$3:$U$169,8,FALSE),0)</f>
        <v>10</v>
      </c>
      <c r="L51" s="77">
        <f>IFERROR(VLOOKUP($B51,[2]NUM7!$H$3:$U$169,9,FALSE),0)</f>
        <v>30</v>
      </c>
      <c r="M51" s="77">
        <f>IFERROR(VLOOKUP($B51,[2]NUM7!$H$3:$U$169,10,FALSE),0)</f>
        <v>26</v>
      </c>
      <c r="N51" s="77">
        <f>IFERROR(VLOOKUP($B51,[2]NUM7!$H$3:$U$169,11,FALSE),0)</f>
        <v>9</v>
      </c>
      <c r="O51" s="77">
        <f>IFERROR(VLOOKUP($B51,[2]NUM7!$H$3:$U$169,12,FALSE),0)</f>
        <v>9</v>
      </c>
      <c r="P51" s="77">
        <f>IFERROR(VLOOKUP($B51,[2]NUM7!$H$3:$U$169,13,FALSE),0)</f>
        <v>726</v>
      </c>
      <c r="Q51" s="12">
        <f t="shared" si="14"/>
        <v>867</v>
      </c>
    </row>
    <row r="52" spans="1:19" ht="15" thickBot="1" x14ac:dyDescent="0.25">
      <c r="A52" s="138" t="s">
        <v>88</v>
      </c>
      <c r="B52" s="137" t="s">
        <v>77</v>
      </c>
      <c r="C52" s="53"/>
      <c r="D52" s="69"/>
      <c r="E52" s="77">
        <f>IFERROR(VLOOKUP($B52,[2]NUM7!$H$3:$U$169,2,FALSE),0)</f>
        <v>29</v>
      </c>
      <c r="F52" s="77">
        <f>IFERROR(VLOOKUP($B52,[2]NUM7!$H$3:$U$169,3,FALSE),0)</f>
        <v>3</v>
      </c>
      <c r="G52" s="77">
        <f>IFERROR(VLOOKUP($B52,[2]NUM7!$H$3:$U$169,4,FALSE),0)</f>
        <v>16</v>
      </c>
      <c r="H52" s="77">
        <f>IFERROR(VLOOKUP($B52,[2]NUM7!$H$3:$U$169,5,FALSE),0)</f>
        <v>28</v>
      </c>
      <c r="I52" s="77">
        <f>IFERROR(VLOOKUP($B52,[2]NUM7!$H$3:$U$169,6,FALSE),0)</f>
        <v>13</v>
      </c>
      <c r="J52" s="77">
        <f>IFERROR(VLOOKUP($B52,[2]NUM7!$H$3:$U$169,7,FALSE),0)</f>
        <v>18</v>
      </c>
      <c r="K52" s="77">
        <f>IFERROR(VLOOKUP($B52,[2]NUM7!$H$3:$U$169,8,FALSE),0)</f>
        <v>6</v>
      </c>
      <c r="L52" s="77">
        <f>IFERROR(VLOOKUP($B52,[2]NUM7!$H$3:$U$169,9,FALSE),0)</f>
        <v>18</v>
      </c>
      <c r="M52" s="77">
        <f>IFERROR(VLOOKUP($B52,[2]NUM7!$H$3:$U$169,10,FALSE),0)</f>
        <v>21</v>
      </c>
      <c r="N52" s="77">
        <f>IFERROR(VLOOKUP($B52,[2]NUM7!$H$3:$U$169,11,FALSE),0)</f>
        <v>4</v>
      </c>
      <c r="O52" s="77">
        <f>IFERROR(VLOOKUP($B52,[2]NUM7!$H$3:$U$169,12,FALSE),0)</f>
        <v>21</v>
      </c>
      <c r="P52" s="77">
        <f>IFERROR(VLOOKUP($B52,[2]NUM7!$H$3:$U$169,13,FALSE),0)</f>
        <v>2</v>
      </c>
      <c r="Q52" s="12">
        <f t="shared" si="14"/>
        <v>179</v>
      </c>
    </row>
    <row r="53" spans="1:19" ht="15" thickBot="1" x14ac:dyDescent="0.25">
      <c r="A53" s="138" t="s">
        <v>88</v>
      </c>
      <c r="B53" s="137" t="s">
        <v>78</v>
      </c>
      <c r="C53" s="53"/>
      <c r="D53" s="69"/>
      <c r="E53" s="77">
        <f>IFERROR(VLOOKUP($B53,[2]NUM7!$H$3:$U$169,2,FALSE),0)</f>
        <v>4</v>
      </c>
      <c r="F53" s="77">
        <f>IFERROR(VLOOKUP($B53,[2]NUM7!$H$3:$U$169,3,FALSE),0)</f>
        <v>3</v>
      </c>
      <c r="G53" s="77">
        <f>IFERROR(VLOOKUP($B53,[2]NUM7!$H$3:$U$169,4,FALSE),0)</f>
        <v>5</v>
      </c>
      <c r="H53" s="77">
        <f>IFERROR(VLOOKUP($B53,[2]NUM7!$H$3:$U$169,5,FALSE),0)</f>
        <v>0</v>
      </c>
      <c r="I53" s="77">
        <f>IFERROR(VLOOKUP($B53,[2]NUM7!$H$3:$U$169,6,FALSE),0)</f>
        <v>1</v>
      </c>
      <c r="J53" s="77">
        <f>IFERROR(VLOOKUP($B53,[2]NUM7!$H$3:$U$169,7,FALSE),0)</f>
        <v>4</v>
      </c>
      <c r="K53" s="77">
        <f>IFERROR(VLOOKUP($B53,[2]NUM7!$H$3:$U$169,8,FALSE),0)</f>
        <v>0</v>
      </c>
      <c r="L53" s="77">
        <f>IFERROR(VLOOKUP($B53,[2]NUM7!$H$3:$U$169,9,FALSE),0)</f>
        <v>8</v>
      </c>
      <c r="M53" s="77">
        <f>IFERROR(VLOOKUP($B53,[2]NUM7!$H$3:$U$169,10,FALSE),0)</f>
        <v>1</v>
      </c>
      <c r="N53" s="77">
        <f>IFERROR(VLOOKUP($B53,[2]NUM7!$H$3:$U$169,11,FALSE),0)</f>
        <v>1</v>
      </c>
      <c r="O53" s="77">
        <f>IFERROR(VLOOKUP($B53,[2]NUM7!$H$3:$U$169,12,FALSE),0)</f>
        <v>5</v>
      </c>
      <c r="P53" s="77">
        <f>IFERROR(VLOOKUP($B53,[2]NUM7!$H$3:$U$169,13,FALSE),0)</f>
        <v>5</v>
      </c>
      <c r="Q53" s="12">
        <f t="shared" si="14"/>
        <v>37</v>
      </c>
    </row>
    <row r="54" spans="1:19" ht="15" thickBot="1" x14ac:dyDescent="0.25">
      <c r="A54" s="138" t="s">
        <v>88</v>
      </c>
      <c r="B54" s="137" t="s">
        <v>79</v>
      </c>
      <c r="C54" s="53"/>
      <c r="D54" s="69"/>
      <c r="E54" s="77">
        <f>IFERROR(VLOOKUP($B54,[2]NUM7!$H$3:$U$169,2,FALSE),0)</f>
        <v>6</v>
      </c>
      <c r="F54" s="77">
        <f>IFERROR(VLOOKUP($B54,[2]NUM7!$H$3:$U$169,3,FALSE),0)</f>
        <v>0</v>
      </c>
      <c r="G54" s="77">
        <f>IFERROR(VLOOKUP($B54,[2]NUM7!$H$3:$U$169,4,FALSE),0)</f>
        <v>1</v>
      </c>
      <c r="H54" s="77">
        <f>IFERROR(VLOOKUP($B54,[2]NUM7!$H$3:$U$169,5,FALSE),0)</f>
        <v>3</v>
      </c>
      <c r="I54" s="77">
        <f>IFERROR(VLOOKUP($B54,[2]NUM7!$H$3:$U$169,6,FALSE),0)</f>
        <v>6</v>
      </c>
      <c r="J54" s="77">
        <f>IFERROR(VLOOKUP($B54,[2]NUM7!$H$3:$U$169,7,FALSE),0)</f>
        <v>2</v>
      </c>
      <c r="K54" s="77">
        <f>IFERROR(VLOOKUP($B54,[2]NUM7!$H$3:$U$169,8,FALSE),0)</f>
        <v>0</v>
      </c>
      <c r="L54" s="77">
        <f>IFERROR(VLOOKUP($B54,[2]NUM7!$H$3:$U$169,9,FALSE),0)</f>
        <v>4</v>
      </c>
      <c r="M54" s="77">
        <f>IFERROR(VLOOKUP($B54,[2]NUM7!$H$3:$U$169,10,FALSE),0)</f>
        <v>2</v>
      </c>
      <c r="N54" s="77">
        <f>IFERROR(VLOOKUP($B54,[2]NUM7!$H$3:$U$169,11,FALSE),0)</f>
        <v>1</v>
      </c>
      <c r="O54" s="77">
        <f>IFERROR(VLOOKUP($B54,[2]NUM7!$H$3:$U$169,12,FALSE),0)</f>
        <v>2</v>
      </c>
      <c r="P54" s="77">
        <f>IFERROR(VLOOKUP($B54,[2]NUM7!$H$3:$U$169,13,FALSE),0)</f>
        <v>2</v>
      </c>
      <c r="Q54" s="12">
        <f t="shared" si="14"/>
        <v>29</v>
      </c>
    </row>
    <row r="55" spans="1:19" ht="15" thickBot="1" x14ac:dyDescent="0.25">
      <c r="A55" s="138" t="s">
        <v>88</v>
      </c>
      <c r="B55" s="137" t="s">
        <v>80</v>
      </c>
      <c r="C55" s="53"/>
      <c r="D55" s="69"/>
      <c r="E55" s="77">
        <f>IFERROR(VLOOKUP($B55,[2]NUM7!$H$3:$U$169,2,FALSE),0)</f>
        <v>5</v>
      </c>
      <c r="F55" s="77">
        <f>IFERROR(VLOOKUP($B55,[2]NUM7!$H$3:$U$169,3,FALSE),0)</f>
        <v>4</v>
      </c>
      <c r="G55" s="77">
        <f>IFERROR(VLOOKUP($B55,[2]NUM7!$H$3:$U$169,4,FALSE),0)</f>
        <v>31</v>
      </c>
      <c r="H55" s="77">
        <f>IFERROR(VLOOKUP($B55,[2]NUM7!$H$3:$U$169,5,FALSE),0)</f>
        <v>3</v>
      </c>
      <c r="I55" s="77">
        <f>IFERROR(VLOOKUP($B55,[2]NUM7!$H$3:$U$169,6,FALSE),0)</f>
        <v>0</v>
      </c>
      <c r="J55" s="77">
        <f>IFERROR(VLOOKUP($B55,[2]NUM7!$H$3:$U$169,7,FALSE),0)</f>
        <v>0</v>
      </c>
      <c r="K55" s="77">
        <f>IFERROR(VLOOKUP($B55,[2]NUM7!$H$3:$U$169,8,FALSE),0)</f>
        <v>0</v>
      </c>
      <c r="L55" s="77">
        <f>IFERROR(VLOOKUP($B55,[2]NUM7!$H$3:$U$169,9,FALSE),0)</f>
        <v>1</v>
      </c>
      <c r="M55" s="77">
        <f>IFERROR(VLOOKUP($B55,[2]NUM7!$H$3:$U$169,10,FALSE),0)</f>
        <v>0</v>
      </c>
      <c r="N55" s="77">
        <f>IFERROR(VLOOKUP($B55,[2]NUM7!$H$3:$U$169,11,FALSE),0)</f>
        <v>9</v>
      </c>
      <c r="O55" s="77">
        <f>IFERROR(VLOOKUP($B55,[2]NUM7!$H$3:$U$169,12,FALSE),0)</f>
        <v>4</v>
      </c>
      <c r="P55" s="77">
        <f>IFERROR(VLOOKUP($B55,[2]NUM7!$H$3:$U$169,13,FALSE),0)</f>
        <v>0</v>
      </c>
      <c r="Q55" s="12">
        <f t="shared" si="14"/>
        <v>57</v>
      </c>
    </row>
    <row r="56" spans="1:19" ht="15" thickBot="1" x14ac:dyDescent="0.25">
      <c r="A56" s="138" t="s">
        <v>88</v>
      </c>
      <c r="B56" s="137" t="s">
        <v>81</v>
      </c>
      <c r="C56" s="53"/>
      <c r="D56" s="69"/>
      <c r="E56" s="77">
        <f>IFERROR(VLOOKUP($B56,[2]NUM7!$H$3:$U$169,2,FALSE),0)</f>
        <v>3</v>
      </c>
      <c r="F56" s="77">
        <f>IFERROR(VLOOKUP($B56,[2]NUM7!$H$3:$U$169,3,FALSE),0)</f>
        <v>0</v>
      </c>
      <c r="G56" s="77">
        <f>IFERROR(VLOOKUP($B56,[2]NUM7!$H$3:$U$169,4,FALSE),0)</f>
        <v>8</v>
      </c>
      <c r="H56" s="77">
        <f>IFERROR(VLOOKUP($B56,[2]NUM7!$H$3:$U$169,5,FALSE),0)</f>
        <v>3</v>
      </c>
      <c r="I56" s="77">
        <f>IFERROR(VLOOKUP($B56,[2]NUM7!$H$3:$U$169,6,FALSE),0)</f>
        <v>0</v>
      </c>
      <c r="J56" s="77">
        <f>IFERROR(VLOOKUP($B56,[2]NUM7!$H$3:$U$169,7,FALSE),0)</f>
        <v>1</v>
      </c>
      <c r="K56" s="77">
        <f>IFERROR(VLOOKUP($B56,[2]NUM7!$H$3:$U$169,8,FALSE),0)</f>
        <v>1</v>
      </c>
      <c r="L56" s="77">
        <f>IFERROR(VLOOKUP($B56,[2]NUM7!$H$3:$U$169,9,FALSE),0)</f>
        <v>3</v>
      </c>
      <c r="M56" s="77">
        <f>IFERROR(VLOOKUP($B56,[2]NUM7!$H$3:$U$169,10,FALSE),0)</f>
        <v>1</v>
      </c>
      <c r="N56" s="77">
        <f>IFERROR(VLOOKUP($B56,[2]NUM7!$H$3:$U$169,11,FALSE),0)</f>
        <v>0</v>
      </c>
      <c r="O56" s="77">
        <f>IFERROR(VLOOKUP($B56,[2]NUM7!$H$3:$U$169,12,FALSE),0)</f>
        <v>4</v>
      </c>
      <c r="P56" s="77">
        <f>IFERROR(VLOOKUP($B56,[2]NUM7!$H$3:$U$169,13,FALSE),0)</f>
        <v>0</v>
      </c>
      <c r="Q56" s="12">
        <f t="shared" si="14"/>
        <v>24</v>
      </c>
    </row>
    <row r="57" spans="1:19" ht="15" thickBot="1" x14ac:dyDescent="0.25">
      <c r="A57" s="138" t="s">
        <v>88</v>
      </c>
      <c r="B57" s="137" t="s">
        <v>82</v>
      </c>
      <c r="C57" s="53"/>
      <c r="D57" s="69"/>
      <c r="E57" s="77">
        <f>IFERROR(VLOOKUP($B57,[2]NUM7!$H$3:$U$169,2,FALSE),0)</f>
        <v>1</v>
      </c>
      <c r="F57" s="77">
        <f>IFERROR(VLOOKUP($B57,[2]NUM7!$H$3:$U$169,3,FALSE),0)</f>
        <v>0</v>
      </c>
      <c r="G57" s="77">
        <f>IFERROR(VLOOKUP($B57,[2]NUM7!$H$3:$U$169,4,FALSE),0)</f>
        <v>0</v>
      </c>
      <c r="H57" s="77">
        <f>IFERROR(VLOOKUP($B57,[2]NUM7!$H$3:$U$169,5,FALSE),0)</f>
        <v>0</v>
      </c>
      <c r="I57" s="77">
        <f>IFERROR(VLOOKUP($B57,[2]NUM7!$H$3:$U$169,6,FALSE),0)</f>
        <v>0</v>
      </c>
      <c r="J57" s="77">
        <f>IFERROR(VLOOKUP($B57,[2]NUM7!$H$3:$U$169,7,FALSE),0)</f>
        <v>0</v>
      </c>
      <c r="K57" s="77">
        <f>IFERROR(VLOOKUP($B57,[2]NUM7!$H$3:$U$169,8,FALSE),0)</f>
        <v>0</v>
      </c>
      <c r="L57" s="77">
        <f>IFERROR(VLOOKUP($B57,[2]NUM7!$H$3:$U$169,9,FALSE),0)</f>
        <v>1</v>
      </c>
      <c r="M57" s="77">
        <f>IFERROR(VLOOKUP($B57,[2]NUM7!$H$3:$U$169,10,FALSE),0)</f>
        <v>0</v>
      </c>
      <c r="N57" s="77">
        <f>IFERROR(VLOOKUP($B57,[2]NUM7!$H$3:$U$169,11,FALSE),0)</f>
        <v>2</v>
      </c>
      <c r="O57" s="77">
        <f>IFERROR(VLOOKUP($B57,[2]NUM7!$H$3:$U$169,12,FALSE),0)</f>
        <v>1</v>
      </c>
      <c r="P57" s="77">
        <f>IFERROR(VLOOKUP($B57,[2]NUM7!$H$3:$U$169,13,FALSE),0)</f>
        <v>0</v>
      </c>
      <c r="Q57" s="12">
        <f t="shared" si="14"/>
        <v>5</v>
      </c>
    </row>
    <row r="58" spans="1:19" ht="15" thickBot="1" x14ac:dyDescent="0.25">
      <c r="A58" s="138" t="s">
        <v>88</v>
      </c>
      <c r="B58" s="137" t="s">
        <v>83</v>
      </c>
      <c r="C58" s="53"/>
      <c r="D58" s="69"/>
      <c r="E58" s="77">
        <f>IFERROR(VLOOKUP($B58,[2]NUM7!$H$3:$U$169,2,FALSE),0)</f>
        <v>1</v>
      </c>
      <c r="F58" s="77">
        <f>IFERROR(VLOOKUP($B58,[2]NUM7!$H$3:$U$169,3,FALSE),0)</f>
        <v>0</v>
      </c>
      <c r="G58" s="77">
        <f>IFERROR(VLOOKUP($B58,[2]NUM7!$H$3:$U$169,4,FALSE),0)</f>
        <v>13</v>
      </c>
      <c r="H58" s="77">
        <f>IFERROR(VLOOKUP($B58,[2]NUM7!$H$3:$U$169,5,FALSE),0)</f>
        <v>14</v>
      </c>
      <c r="I58" s="77">
        <f>IFERROR(VLOOKUP($B58,[2]NUM7!$H$3:$U$169,6,FALSE),0)</f>
        <v>4</v>
      </c>
      <c r="J58" s="77">
        <f>IFERROR(VLOOKUP($B58,[2]NUM7!$H$3:$U$169,7,FALSE),0)</f>
        <v>4</v>
      </c>
      <c r="K58" s="77">
        <f>IFERROR(VLOOKUP($B58,[2]NUM7!$H$3:$U$169,8,FALSE),0)</f>
        <v>1</v>
      </c>
      <c r="L58" s="77">
        <f>IFERROR(VLOOKUP($B58,[2]NUM7!$H$3:$U$169,9,FALSE),0)</f>
        <v>10</v>
      </c>
      <c r="M58" s="77">
        <f>IFERROR(VLOOKUP($B58,[2]NUM7!$H$3:$U$169,10,FALSE),0)</f>
        <v>12</v>
      </c>
      <c r="N58" s="77">
        <f>IFERROR(VLOOKUP($B58,[2]NUM7!$H$3:$U$169,11,FALSE),0)</f>
        <v>3</v>
      </c>
      <c r="O58" s="77">
        <f>IFERROR(VLOOKUP($B58,[2]NUM7!$H$3:$U$169,12,FALSE),0)</f>
        <v>2</v>
      </c>
      <c r="P58" s="77">
        <f>IFERROR(VLOOKUP($B58,[2]NUM7!$H$3:$U$169,13,FALSE),0)</f>
        <v>0</v>
      </c>
      <c r="Q58" s="12">
        <f t="shared" si="14"/>
        <v>64</v>
      </c>
    </row>
    <row r="59" spans="1:19" ht="15" thickBot="1" x14ac:dyDescent="0.25">
      <c r="A59" s="138" t="s">
        <v>88</v>
      </c>
      <c r="B59" s="137" t="s">
        <v>84</v>
      </c>
      <c r="C59" s="53"/>
      <c r="D59" s="69"/>
      <c r="E59" s="77">
        <f>IFERROR(VLOOKUP($B59,[2]NUM7!$H$3:$U$169,2,FALSE),0)</f>
        <v>29</v>
      </c>
      <c r="F59" s="77">
        <f>IFERROR(VLOOKUP($B59,[2]NUM7!$H$3:$U$169,3,FALSE),0)</f>
        <v>10</v>
      </c>
      <c r="G59" s="77">
        <f>IFERROR(VLOOKUP($B59,[2]NUM7!$H$3:$U$169,4,FALSE),0)</f>
        <v>13</v>
      </c>
      <c r="H59" s="77">
        <f>IFERROR(VLOOKUP($B59,[2]NUM7!$H$3:$U$169,5,FALSE),0)</f>
        <v>12</v>
      </c>
      <c r="I59" s="77">
        <f>IFERROR(VLOOKUP($B59,[2]NUM7!$H$3:$U$169,6,FALSE),0)</f>
        <v>20</v>
      </c>
      <c r="J59" s="77">
        <f>IFERROR(VLOOKUP($B59,[2]NUM7!$H$3:$U$169,7,FALSE),0)</f>
        <v>26</v>
      </c>
      <c r="K59" s="77">
        <f>IFERROR(VLOOKUP($B59,[2]NUM7!$H$3:$U$169,8,FALSE),0)</f>
        <v>8</v>
      </c>
      <c r="L59" s="77">
        <f>IFERROR(VLOOKUP($B59,[2]NUM7!$H$3:$U$169,9,FALSE),0)</f>
        <v>22</v>
      </c>
      <c r="M59" s="77">
        <f>IFERROR(VLOOKUP($B59,[2]NUM7!$H$3:$U$169,10,FALSE),0)</f>
        <v>16</v>
      </c>
      <c r="N59" s="77">
        <f>IFERROR(VLOOKUP($B59,[2]NUM7!$H$3:$U$169,11,FALSE),0)</f>
        <v>4</v>
      </c>
      <c r="O59" s="77">
        <f>IFERROR(VLOOKUP($B59,[2]NUM7!$H$3:$U$169,12,FALSE),0)</f>
        <v>12</v>
      </c>
      <c r="P59" s="77">
        <f>IFERROR(VLOOKUP($B59,[2]NUM7!$H$3:$U$169,13,FALSE),0)</f>
        <v>5</v>
      </c>
      <c r="Q59" s="12">
        <f t="shared" si="14"/>
        <v>177</v>
      </c>
    </row>
    <row r="60" spans="1:19" ht="15" thickBot="1" x14ac:dyDescent="0.25">
      <c r="A60" s="138" t="s">
        <v>88</v>
      </c>
      <c r="B60" s="137" t="s">
        <v>85</v>
      </c>
      <c r="C60" s="53"/>
      <c r="D60" s="69"/>
      <c r="E60" s="77">
        <f>IFERROR(VLOOKUP($B60,[2]NUM7!$H$3:$U$169,2,FALSE),0)</f>
        <v>9</v>
      </c>
      <c r="F60" s="77">
        <f>IFERROR(VLOOKUP($B60,[2]NUM7!$H$3:$U$169,3,FALSE),0)</f>
        <v>0</v>
      </c>
      <c r="G60" s="77">
        <f>IFERROR(VLOOKUP($B60,[2]NUM7!$H$3:$U$169,4,FALSE),0)</f>
        <v>3</v>
      </c>
      <c r="H60" s="77">
        <f>IFERROR(VLOOKUP($B60,[2]NUM7!$H$3:$U$169,5,FALSE),0)</f>
        <v>9</v>
      </c>
      <c r="I60" s="77">
        <f>IFERROR(VLOOKUP($B60,[2]NUM7!$H$3:$U$169,6,FALSE),0)</f>
        <v>6</v>
      </c>
      <c r="J60" s="77">
        <f>IFERROR(VLOOKUP($B60,[2]NUM7!$H$3:$U$169,7,FALSE),0)</f>
        <v>5</v>
      </c>
      <c r="K60" s="77">
        <f>IFERROR(VLOOKUP($B60,[2]NUM7!$H$3:$U$169,8,FALSE),0)</f>
        <v>0</v>
      </c>
      <c r="L60" s="77">
        <f>IFERROR(VLOOKUP($B60,[2]NUM7!$H$3:$U$169,9,FALSE),0)</f>
        <v>6</v>
      </c>
      <c r="M60" s="77">
        <f>IFERROR(VLOOKUP($B60,[2]NUM7!$H$3:$U$169,10,FALSE),0)</f>
        <v>3</v>
      </c>
      <c r="N60" s="77">
        <f>IFERROR(VLOOKUP($B60,[2]NUM7!$H$3:$U$169,11,FALSE),0)</f>
        <v>9</v>
      </c>
      <c r="O60" s="77">
        <f>IFERROR(VLOOKUP($B60,[2]NUM7!$H$3:$U$169,12,FALSE),0)</f>
        <v>19</v>
      </c>
      <c r="P60" s="77">
        <f>IFERROR(VLOOKUP($B60,[2]NUM7!$H$3:$U$169,13,FALSE),0)</f>
        <v>10</v>
      </c>
      <c r="Q60" s="12">
        <f t="shared" si="14"/>
        <v>79</v>
      </c>
    </row>
    <row r="61" spans="1:19" ht="15" thickBot="1" x14ac:dyDescent="0.25">
      <c r="A61" s="138" t="s">
        <v>88</v>
      </c>
      <c r="B61" s="137" t="s">
        <v>86</v>
      </c>
      <c r="C61" s="53"/>
      <c r="D61" s="69"/>
      <c r="E61" s="77">
        <f>IFERROR(VLOOKUP($B61,[2]NUM7!$H$3:$U$169,2,FALSE),0)</f>
        <v>0</v>
      </c>
      <c r="F61" s="77">
        <f>IFERROR(VLOOKUP($B61,[2]NUM7!$H$3:$U$169,3,FALSE),0)</f>
        <v>3</v>
      </c>
      <c r="G61" s="77">
        <f>IFERROR(VLOOKUP($B61,[2]NUM7!$H$3:$U$169,4,FALSE),0)</f>
        <v>2</v>
      </c>
      <c r="H61" s="77">
        <f>IFERROR(VLOOKUP($B61,[2]NUM7!$H$3:$U$169,5,FALSE),0)</f>
        <v>5</v>
      </c>
      <c r="I61" s="77">
        <f>IFERROR(VLOOKUP($B61,[2]NUM7!$H$3:$U$169,6,FALSE),0)</f>
        <v>0</v>
      </c>
      <c r="J61" s="77">
        <f>IFERROR(VLOOKUP($B61,[2]NUM7!$H$3:$U$169,7,FALSE),0)</f>
        <v>2</v>
      </c>
      <c r="K61" s="77">
        <f>IFERROR(VLOOKUP($B61,[2]NUM7!$H$3:$U$169,8,FALSE),0)</f>
        <v>5</v>
      </c>
      <c r="L61" s="77">
        <f>IFERROR(VLOOKUP($B61,[2]NUM7!$H$3:$U$169,9,FALSE),0)</f>
        <v>5</v>
      </c>
      <c r="M61" s="77">
        <f>IFERROR(VLOOKUP($B61,[2]NUM7!$H$3:$U$169,10,FALSE),0)</f>
        <v>2</v>
      </c>
      <c r="N61" s="77">
        <f>IFERROR(VLOOKUP($B61,[2]NUM7!$H$3:$U$169,11,FALSE),0)</f>
        <v>1</v>
      </c>
      <c r="O61" s="77">
        <f>IFERROR(VLOOKUP($B61,[2]NUM7!$H$3:$U$169,12,FALSE),0)</f>
        <v>0</v>
      </c>
      <c r="P61" s="77">
        <f>IFERROR(VLOOKUP($B61,[2]NUM7!$H$3:$U$169,13,FALSE),0)</f>
        <v>0</v>
      </c>
      <c r="Q61" s="12">
        <f t="shared" si="14"/>
        <v>25</v>
      </c>
    </row>
    <row r="62" spans="1:19" ht="15" thickBot="1" x14ac:dyDescent="0.25">
      <c r="A62" s="138" t="s">
        <v>88</v>
      </c>
      <c r="B62" s="137" t="s">
        <v>87</v>
      </c>
      <c r="C62" s="53"/>
      <c r="D62" s="69"/>
      <c r="E62" s="77">
        <f>IFERROR(VLOOKUP($B62,[2]NUM7!$H$3:$U$169,2,FALSE),0)</f>
        <v>0</v>
      </c>
      <c r="F62" s="77">
        <f>IFERROR(VLOOKUP($B62,[2]NUM7!$H$3:$U$169,3,FALSE),0)</f>
        <v>0</v>
      </c>
      <c r="G62" s="77">
        <f>IFERROR(VLOOKUP($B62,[2]NUM7!$H$3:$U$169,4,FALSE),0)</f>
        <v>0</v>
      </c>
      <c r="H62" s="77">
        <f>IFERROR(VLOOKUP($B62,[2]NUM7!$H$3:$U$169,5,FALSE),0)</f>
        <v>1</v>
      </c>
      <c r="I62" s="77">
        <f>IFERROR(VLOOKUP($B62,[2]NUM7!$H$3:$U$169,6,FALSE),0)</f>
        <v>0</v>
      </c>
      <c r="J62" s="77">
        <f>IFERROR(VLOOKUP($B62,[2]NUM7!$H$3:$U$169,7,FALSE),0)</f>
        <v>2</v>
      </c>
      <c r="K62" s="77">
        <f>IFERROR(VLOOKUP($B62,[2]NUM7!$H$3:$U$169,8,FALSE),0)</f>
        <v>0</v>
      </c>
      <c r="L62" s="77">
        <f>IFERROR(VLOOKUP($B62,[2]NUM7!$H$3:$U$169,9,FALSE),0)</f>
        <v>1</v>
      </c>
      <c r="M62" s="77">
        <f>IFERROR(VLOOKUP($B62,[2]NUM7!$H$3:$U$169,10,FALSE),0)</f>
        <v>1</v>
      </c>
      <c r="N62" s="77">
        <f>IFERROR(VLOOKUP($B62,[2]NUM7!$H$3:$U$169,11,FALSE),0)</f>
        <v>0</v>
      </c>
      <c r="O62" s="77">
        <f>IFERROR(VLOOKUP($B62,[2]NUM7!$H$3:$U$169,12,FALSE),0)</f>
        <v>0</v>
      </c>
      <c r="P62" s="77">
        <f>IFERROR(VLOOKUP($B62,[2]NUM7!$H$3:$U$169,13,FALSE),0)</f>
        <v>0</v>
      </c>
      <c r="Q62" s="12">
        <f t="shared" si="14"/>
        <v>5</v>
      </c>
    </row>
    <row r="63" spans="1:19" ht="15" thickBot="1" x14ac:dyDescent="0.25">
      <c r="A63" s="136" t="s">
        <v>88</v>
      </c>
      <c r="B63" s="137" t="s">
        <v>397</v>
      </c>
      <c r="C63" s="53"/>
      <c r="D63" s="69"/>
      <c r="E63" s="77">
        <f>IFERROR(VLOOKUP($B63,[2]NUM7!$H$3:$U$169,2,FALSE),0)</f>
        <v>0</v>
      </c>
      <c r="F63" s="77">
        <f>IFERROR(VLOOKUP($B63,[2]NUM7!$H$3:$U$169,3,FALSE),0)</f>
        <v>0</v>
      </c>
      <c r="G63" s="77">
        <f>IFERROR(VLOOKUP($B63,[2]NUM7!$H$3:$U$169,4,FALSE),0)</f>
        <v>0</v>
      </c>
      <c r="H63" s="77">
        <f>IFERROR(VLOOKUP($B63,[2]NUM7!$H$3:$U$169,5,FALSE),0)</f>
        <v>0</v>
      </c>
      <c r="I63" s="77">
        <f>IFERROR(VLOOKUP($B63,[2]NUM7!$H$3:$U$169,6,FALSE),0)</f>
        <v>0</v>
      </c>
      <c r="J63" s="77">
        <f>IFERROR(VLOOKUP($B63,[2]NUM7!$H$3:$U$169,7,FALSE),0)</f>
        <v>0</v>
      </c>
      <c r="K63" s="77">
        <f>IFERROR(VLOOKUP($B63,[2]NUM7!$H$3:$U$169,8,FALSE),0)</f>
        <v>0</v>
      </c>
      <c r="L63" s="77">
        <f>IFERROR(VLOOKUP($B63,[2]NUM7!$H$3:$U$169,9,FALSE),0)</f>
        <v>0</v>
      </c>
      <c r="M63" s="77">
        <f>IFERROR(VLOOKUP($B63,[2]NUM7!$H$3:$U$169,10,FALSE),0)</f>
        <v>0</v>
      </c>
      <c r="N63" s="77">
        <f>IFERROR(VLOOKUP($B63,[2]NUM7!$H$3:$U$169,11,FALSE),0)</f>
        <v>0</v>
      </c>
      <c r="O63" s="77">
        <f>IFERROR(VLOOKUP($B63,[2]NUM7!$H$3:$U$169,12,FALSE),0)</f>
        <v>0</v>
      </c>
      <c r="P63" s="77">
        <f>IFERROR(VLOOKUP($B63,[2]NUM7!$H$3:$U$169,13,FALSE),0)</f>
        <v>0</v>
      </c>
      <c r="Q63" s="12">
        <f t="shared" ref="Q63" si="15">SUM(E63:P63)</f>
        <v>0</v>
      </c>
    </row>
    <row r="64" spans="1:19" s="54" customFormat="1" ht="15" thickBot="1" x14ac:dyDescent="0.25">
      <c r="A64" s="307" t="s">
        <v>177</v>
      </c>
      <c r="B64" s="308"/>
      <c r="C64" s="222">
        <f>+D64/Metas!K9</f>
        <v>1.4339952877252689</v>
      </c>
      <c r="D64" s="15">
        <f>+Q64/R64</f>
        <v>0.59713168187744459</v>
      </c>
      <c r="E64" s="9">
        <f>SUM(E50:E63)</f>
        <v>124</v>
      </c>
      <c r="F64" s="9">
        <f t="shared" ref="F64:Q64" si="16">SUM(F50:F63)</f>
        <v>26</v>
      </c>
      <c r="G64" s="9">
        <f t="shared" si="16"/>
        <v>238</v>
      </c>
      <c r="H64" s="9">
        <f t="shared" si="16"/>
        <v>88</v>
      </c>
      <c r="I64" s="9">
        <f t="shared" si="16"/>
        <v>75</v>
      </c>
      <c r="J64" s="9">
        <f t="shared" si="16"/>
        <v>208</v>
      </c>
      <c r="K64" s="9">
        <f t="shared" si="16"/>
        <v>86</v>
      </c>
      <c r="L64" s="9">
        <f t="shared" si="16"/>
        <v>189</v>
      </c>
      <c r="M64" s="9">
        <f t="shared" si="16"/>
        <v>194</v>
      </c>
      <c r="N64" s="9">
        <f t="shared" si="16"/>
        <v>130</v>
      </c>
      <c r="O64" s="9">
        <f t="shared" si="16"/>
        <v>115</v>
      </c>
      <c r="P64" s="9">
        <f t="shared" si="16"/>
        <v>817</v>
      </c>
      <c r="Q64" s="9">
        <f t="shared" si="16"/>
        <v>2290</v>
      </c>
      <c r="R64" s="314">
        <v>3835</v>
      </c>
      <c r="S64" s="315"/>
    </row>
    <row r="65" spans="1:22" ht="15" thickBot="1" x14ac:dyDescent="0.25">
      <c r="A65" s="138" t="s">
        <v>99</v>
      </c>
      <c r="B65" s="137" t="s">
        <v>89</v>
      </c>
      <c r="C65" s="53"/>
      <c r="D65" s="69"/>
      <c r="E65" s="77">
        <f>IFERROR(VLOOKUP($B65,[2]NUM7!$H$3:$U$169,2,FALSE),0)</f>
        <v>36</v>
      </c>
      <c r="F65" s="77">
        <f>IFERROR(VLOOKUP($B65,[2]NUM7!$H$3:$U$169,3,FALSE),0)</f>
        <v>20</v>
      </c>
      <c r="G65" s="77">
        <f>IFERROR(VLOOKUP($B65,[2]NUM7!$H$3:$U$169,4,FALSE),0)</f>
        <v>79</v>
      </c>
      <c r="H65" s="77">
        <f>IFERROR(VLOOKUP($B65,[2]NUM7!$H$3:$U$169,5,FALSE),0)</f>
        <v>45</v>
      </c>
      <c r="I65" s="77">
        <f>IFERROR(VLOOKUP($B65,[2]NUM7!$H$3:$U$169,6,FALSE),0)</f>
        <v>4</v>
      </c>
      <c r="J65" s="77">
        <f>IFERROR(VLOOKUP($B65,[2]NUM7!$H$3:$U$169,7,FALSE),0)</f>
        <v>39</v>
      </c>
      <c r="K65" s="77">
        <f>IFERROR(VLOOKUP($B65,[2]NUM7!$H$3:$U$169,8,FALSE),0)</f>
        <v>70</v>
      </c>
      <c r="L65" s="77">
        <f>IFERROR(VLOOKUP($B65,[2]NUM7!$H$3:$U$169,9,FALSE),0)</f>
        <v>81</v>
      </c>
      <c r="M65" s="77">
        <f>IFERROR(VLOOKUP($B65,[2]NUM7!$H$3:$U$169,10,FALSE),0)</f>
        <v>88</v>
      </c>
      <c r="N65" s="77">
        <f>IFERROR(VLOOKUP($B65,[2]NUM7!$H$3:$U$169,11,FALSE),0)</f>
        <v>84</v>
      </c>
      <c r="O65" s="77">
        <f>IFERROR(VLOOKUP($B65,[2]NUM7!$H$3:$U$169,12,FALSE),0)</f>
        <v>115</v>
      </c>
      <c r="P65" s="77">
        <f>IFERROR(VLOOKUP($B65,[2]NUM7!$H$3:$U$169,13,FALSE),0)</f>
        <v>96</v>
      </c>
      <c r="Q65" s="12">
        <f t="shared" ref="Q65:Q74" si="17">SUM(E65:P65)</f>
        <v>757</v>
      </c>
    </row>
    <row r="66" spans="1:22" ht="15" thickBot="1" x14ac:dyDescent="0.25">
      <c r="A66" s="138" t="s">
        <v>99</v>
      </c>
      <c r="B66" s="137" t="s">
        <v>90</v>
      </c>
      <c r="C66" s="53"/>
      <c r="D66" s="69"/>
      <c r="E66" s="77">
        <f>IFERROR(VLOOKUP($B66,[2]NUM7!$H$3:$U$169,2,FALSE),0)</f>
        <v>0</v>
      </c>
      <c r="F66" s="77">
        <f>IFERROR(VLOOKUP($B66,[2]NUM7!$H$3:$U$169,3,FALSE),0)</f>
        <v>0</v>
      </c>
      <c r="G66" s="77">
        <f>IFERROR(VLOOKUP($B66,[2]NUM7!$H$3:$U$169,4,FALSE),0)</f>
        <v>0</v>
      </c>
      <c r="H66" s="77">
        <f>IFERROR(VLOOKUP($B66,[2]NUM7!$H$3:$U$169,5,FALSE),0)</f>
        <v>0</v>
      </c>
      <c r="I66" s="77">
        <f>IFERROR(VLOOKUP($B66,[2]NUM7!$H$3:$U$169,6,FALSE),0)</f>
        <v>0</v>
      </c>
      <c r="J66" s="77">
        <f>IFERROR(VLOOKUP($B66,[2]NUM7!$H$3:$U$169,7,FALSE),0)</f>
        <v>0</v>
      </c>
      <c r="K66" s="77">
        <f>IFERROR(VLOOKUP($B66,[2]NUM7!$H$3:$U$169,8,FALSE),0)</f>
        <v>0</v>
      </c>
      <c r="L66" s="77">
        <f>IFERROR(VLOOKUP($B66,[2]NUM7!$H$3:$U$169,9,FALSE),0)</f>
        <v>0</v>
      </c>
      <c r="M66" s="77">
        <f>IFERROR(VLOOKUP($B66,[2]NUM7!$H$3:$U$169,10,FALSE),0)</f>
        <v>0</v>
      </c>
      <c r="N66" s="77">
        <f>IFERROR(VLOOKUP($B66,[2]NUM7!$H$3:$U$169,11,FALSE),0)</f>
        <v>0</v>
      </c>
      <c r="O66" s="77">
        <f>IFERROR(VLOOKUP($B66,[2]NUM7!$H$3:$U$169,12,FALSE),0)</f>
        <v>0</v>
      </c>
      <c r="P66" s="77">
        <f>IFERROR(VLOOKUP($B66,[2]NUM7!$H$3:$U$169,13,FALSE),0)</f>
        <v>0</v>
      </c>
      <c r="Q66" s="12">
        <f t="shared" si="17"/>
        <v>0</v>
      </c>
    </row>
    <row r="67" spans="1:22" ht="15" thickBot="1" x14ac:dyDescent="0.25">
      <c r="A67" s="138" t="s">
        <v>99</v>
      </c>
      <c r="B67" s="137" t="s">
        <v>91</v>
      </c>
      <c r="C67" s="53"/>
      <c r="D67" s="69"/>
      <c r="E67" s="77">
        <f>IFERROR(VLOOKUP($B67,[2]NUM7!$H$3:$U$169,2,FALSE),0)</f>
        <v>0</v>
      </c>
      <c r="F67" s="77">
        <f>IFERROR(VLOOKUP($B67,[2]NUM7!$H$3:$U$169,3,FALSE),0)</f>
        <v>0</v>
      </c>
      <c r="G67" s="77">
        <f>IFERROR(VLOOKUP($B67,[2]NUM7!$H$3:$U$169,4,FALSE),0)</f>
        <v>0</v>
      </c>
      <c r="H67" s="77">
        <f>IFERROR(VLOOKUP($B67,[2]NUM7!$H$3:$U$169,5,FALSE),0)</f>
        <v>0</v>
      </c>
      <c r="I67" s="77">
        <f>IFERROR(VLOOKUP($B67,[2]NUM7!$H$3:$U$169,6,FALSE),0)</f>
        <v>0</v>
      </c>
      <c r="J67" s="77">
        <f>IFERROR(VLOOKUP($B67,[2]NUM7!$H$3:$U$169,7,FALSE),0)</f>
        <v>0</v>
      </c>
      <c r="K67" s="77">
        <f>IFERROR(VLOOKUP($B67,[2]NUM7!$H$3:$U$169,8,FALSE),0)</f>
        <v>0</v>
      </c>
      <c r="L67" s="77">
        <f>IFERROR(VLOOKUP($B67,[2]NUM7!$H$3:$U$169,9,FALSE),0)</f>
        <v>0</v>
      </c>
      <c r="M67" s="77">
        <f>IFERROR(VLOOKUP($B67,[2]NUM7!$H$3:$U$169,10,FALSE),0)</f>
        <v>0</v>
      </c>
      <c r="N67" s="77">
        <f>IFERROR(VLOOKUP($B67,[2]NUM7!$H$3:$U$169,11,FALSE),0)</f>
        <v>0</v>
      </c>
      <c r="O67" s="77">
        <f>IFERROR(VLOOKUP($B67,[2]NUM7!$H$3:$U$169,12,FALSE),0)</f>
        <v>0</v>
      </c>
      <c r="P67" s="77">
        <f>IFERROR(VLOOKUP($B67,[2]NUM7!$H$3:$U$169,13,FALSE),0)</f>
        <v>0</v>
      </c>
      <c r="Q67" s="12">
        <f t="shared" si="17"/>
        <v>0</v>
      </c>
    </row>
    <row r="68" spans="1:22" ht="15" thickBot="1" x14ac:dyDescent="0.25">
      <c r="A68" s="138" t="s">
        <v>99</v>
      </c>
      <c r="B68" s="137" t="s">
        <v>92</v>
      </c>
      <c r="C68" s="53"/>
      <c r="D68" s="69"/>
      <c r="E68" s="77">
        <f>IFERROR(VLOOKUP($B68,[2]NUM7!$H$3:$U$169,2,FALSE),0)</f>
        <v>0</v>
      </c>
      <c r="F68" s="77">
        <f>IFERROR(VLOOKUP($B68,[2]NUM7!$H$3:$U$169,3,FALSE),0)</f>
        <v>0</v>
      </c>
      <c r="G68" s="77">
        <f>IFERROR(VLOOKUP($B68,[2]NUM7!$H$3:$U$169,4,FALSE),0)</f>
        <v>0</v>
      </c>
      <c r="H68" s="77">
        <f>IFERROR(VLOOKUP($B68,[2]NUM7!$H$3:$U$169,5,FALSE),0)</f>
        <v>0</v>
      </c>
      <c r="I68" s="77">
        <f>IFERROR(VLOOKUP($B68,[2]NUM7!$H$3:$U$169,6,FALSE),0)</f>
        <v>0</v>
      </c>
      <c r="J68" s="77">
        <f>IFERROR(VLOOKUP($B68,[2]NUM7!$H$3:$U$169,7,FALSE),0)</f>
        <v>0</v>
      </c>
      <c r="K68" s="77">
        <f>IFERROR(VLOOKUP($B68,[2]NUM7!$H$3:$U$169,8,FALSE),0)</f>
        <v>0</v>
      </c>
      <c r="L68" s="77">
        <f>IFERROR(VLOOKUP($B68,[2]NUM7!$H$3:$U$169,9,FALSE),0)</f>
        <v>0</v>
      </c>
      <c r="M68" s="77">
        <f>IFERROR(VLOOKUP($B68,[2]NUM7!$H$3:$U$169,10,FALSE),0)</f>
        <v>0</v>
      </c>
      <c r="N68" s="77">
        <f>IFERROR(VLOOKUP($B68,[2]NUM7!$H$3:$U$169,11,FALSE),0)</f>
        <v>0</v>
      </c>
      <c r="O68" s="77">
        <f>IFERROR(VLOOKUP($B68,[2]NUM7!$H$3:$U$169,12,FALSE),0)</f>
        <v>0</v>
      </c>
      <c r="P68" s="77">
        <f>IFERROR(VLOOKUP($B68,[2]NUM7!$H$3:$U$169,13,FALSE),0)</f>
        <v>0</v>
      </c>
      <c r="Q68" s="12">
        <f t="shared" si="17"/>
        <v>0</v>
      </c>
    </row>
    <row r="69" spans="1:22" ht="15" thickBot="1" x14ac:dyDescent="0.25">
      <c r="A69" s="138" t="s">
        <v>99</v>
      </c>
      <c r="B69" s="137" t="s">
        <v>93</v>
      </c>
      <c r="C69" s="53"/>
      <c r="D69" s="69"/>
      <c r="E69" s="77">
        <f>IFERROR(VLOOKUP($B69,[2]NUM7!$H$3:$U$169,2,FALSE),0)</f>
        <v>0</v>
      </c>
      <c r="F69" s="77">
        <f>IFERROR(VLOOKUP($B69,[2]NUM7!$H$3:$U$169,3,FALSE),0)</f>
        <v>0</v>
      </c>
      <c r="G69" s="77">
        <f>IFERROR(VLOOKUP($B69,[2]NUM7!$H$3:$U$169,4,FALSE),0)</f>
        <v>0</v>
      </c>
      <c r="H69" s="77">
        <f>IFERROR(VLOOKUP($B69,[2]NUM7!$H$3:$U$169,5,FALSE),0)</f>
        <v>0</v>
      </c>
      <c r="I69" s="77">
        <f>IFERROR(VLOOKUP($B69,[2]NUM7!$H$3:$U$169,6,FALSE),0)</f>
        <v>0</v>
      </c>
      <c r="J69" s="77">
        <f>IFERROR(VLOOKUP($B69,[2]NUM7!$H$3:$U$169,7,FALSE),0)</f>
        <v>0</v>
      </c>
      <c r="K69" s="77">
        <f>IFERROR(VLOOKUP($B69,[2]NUM7!$H$3:$U$169,8,FALSE),0)</f>
        <v>0</v>
      </c>
      <c r="L69" s="77">
        <f>IFERROR(VLOOKUP($B69,[2]NUM7!$H$3:$U$169,9,FALSE),0)</f>
        <v>0</v>
      </c>
      <c r="M69" s="77">
        <f>IFERROR(VLOOKUP($B69,[2]NUM7!$H$3:$U$169,10,FALSE),0)</f>
        <v>0</v>
      </c>
      <c r="N69" s="77">
        <f>IFERROR(VLOOKUP($B69,[2]NUM7!$H$3:$U$169,11,FALSE),0)</f>
        <v>0</v>
      </c>
      <c r="O69" s="77">
        <f>IFERROR(VLOOKUP($B69,[2]NUM7!$H$3:$U$169,12,FALSE),0)</f>
        <v>0</v>
      </c>
      <c r="P69" s="77">
        <f>IFERROR(VLOOKUP($B69,[2]NUM7!$H$3:$U$169,13,FALSE),0)</f>
        <v>0</v>
      </c>
      <c r="Q69" s="12">
        <f t="shared" si="17"/>
        <v>0</v>
      </c>
    </row>
    <row r="70" spans="1:22" ht="15" thickBot="1" x14ac:dyDescent="0.25">
      <c r="A70" s="138" t="s">
        <v>99</v>
      </c>
      <c r="B70" s="137" t="s">
        <v>94</v>
      </c>
      <c r="C70" s="53"/>
      <c r="D70" s="69"/>
      <c r="E70" s="77">
        <f>IFERROR(VLOOKUP($B70,[2]NUM7!$H$3:$U$169,2,FALSE),0)</f>
        <v>0</v>
      </c>
      <c r="F70" s="77">
        <f>IFERROR(VLOOKUP($B70,[2]NUM7!$H$3:$U$169,3,FALSE),0)</f>
        <v>0</v>
      </c>
      <c r="G70" s="77">
        <f>IFERROR(VLOOKUP($B70,[2]NUM7!$H$3:$U$169,4,FALSE),0)</f>
        <v>0</v>
      </c>
      <c r="H70" s="77">
        <f>IFERROR(VLOOKUP($B70,[2]NUM7!$H$3:$U$169,5,FALSE),0)</f>
        <v>0</v>
      </c>
      <c r="I70" s="77">
        <f>IFERROR(VLOOKUP($B70,[2]NUM7!$H$3:$U$169,6,FALSE),0)</f>
        <v>0</v>
      </c>
      <c r="J70" s="77">
        <f>IFERROR(VLOOKUP($B70,[2]NUM7!$H$3:$U$169,7,FALSE),0)</f>
        <v>0</v>
      </c>
      <c r="K70" s="77">
        <f>IFERROR(VLOOKUP($B70,[2]NUM7!$H$3:$U$169,8,FALSE),0)</f>
        <v>0</v>
      </c>
      <c r="L70" s="77">
        <f>IFERROR(VLOOKUP($B70,[2]NUM7!$H$3:$U$169,9,FALSE),0)</f>
        <v>11</v>
      </c>
      <c r="M70" s="77">
        <f>IFERROR(VLOOKUP($B70,[2]NUM7!$H$3:$U$169,10,FALSE),0)</f>
        <v>0</v>
      </c>
      <c r="N70" s="77">
        <f>IFERROR(VLOOKUP($B70,[2]NUM7!$H$3:$U$169,11,FALSE),0)</f>
        <v>0</v>
      </c>
      <c r="O70" s="77">
        <f>IFERROR(VLOOKUP($B70,[2]NUM7!$H$3:$U$169,12,FALSE),0)</f>
        <v>0</v>
      </c>
      <c r="P70" s="77">
        <f>IFERROR(VLOOKUP($B70,[2]NUM7!$H$3:$U$169,13,FALSE),0)</f>
        <v>0</v>
      </c>
      <c r="Q70" s="12">
        <f t="shared" si="17"/>
        <v>11</v>
      </c>
    </row>
    <row r="71" spans="1:22" ht="15" thickBot="1" x14ac:dyDescent="0.25">
      <c r="A71" s="138" t="s">
        <v>99</v>
      </c>
      <c r="B71" s="137" t="s">
        <v>95</v>
      </c>
      <c r="C71" s="53"/>
      <c r="D71" s="69"/>
      <c r="E71" s="77">
        <f>IFERROR(VLOOKUP($B71,[2]NUM7!$H$3:$U$169,2,FALSE),0)</f>
        <v>0</v>
      </c>
      <c r="F71" s="77">
        <f>IFERROR(VLOOKUP($B71,[2]NUM7!$H$3:$U$169,3,FALSE),0)</f>
        <v>0</v>
      </c>
      <c r="G71" s="77">
        <f>IFERROR(VLOOKUP($B71,[2]NUM7!$H$3:$U$169,4,FALSE),0)</f>
        <v>0</v>
      </c>
      <c r="H71" s="77">
        <f>IFERROR(VLOOKUP($B71,[2]NUM7!$H$3:$U$169,5,FALSE),0)</f>
        <v>0</v>
      </c>
      <c r="I71" s="77">
        <f>IFERROR(VLOOKUP($B71,[2]NUM7!$H$3:$U$169,6,FALSE),0)</f>
        <v>0</v>
      </c>
      <c r="J71" s="77">
        <f>IFERROR(VLOOKUP($B71,[2]NUM7!$H$3:$U$169,7,FALSE),0)</f>
        <v>0</v>
      </c>
      <c r="K71" s="77">
        <f>IFERROR(VLOOKUP($B71,[2]NUM7!$H$3:$U$169,8,FALSE),0)</f>
        <v>0</v>
      </c>
      <c r="L71" s="77">
        <f>IFERROR(VLOOKUP($B71,[2]NUM7!$H$3:$U$169,9,FALSE),0)</f>
        <v>0</v>
      </c>
      <c r="M71" s="77">
        <f>IFERROR(VLOOKUP($B71,[2]NUM7!$H$3:$U$169,10,FALSE),0)</f>
        <v>0</v>
      </c>
      <c r="N71" s="77">
        <f>IFERROR(VLOOKUP($B71,[2]NUM7!$H$3:$U$169,11,FALSE),0)</f>
        <v>0</v>
      </c>
      <c r="O71" s="77">
        <f>IFERROR(VLOOKUP($B71,[2]NUM7!$H$3:$U$169,12,FALSE),0)</f>
        <v>0</v>
      </c>
      <c r="P71" s="77">
        <f>IFERROR(VLOOKUP($B71,[2]NUM7!$H$3:$U$169,13,FALSE),0)</f>
        <v>0</v>
      </c>
      <c r="Q71" s="12">
        <f t="shared" si="17"/>
        <v>0</v>
      </c>
    </row>
    <row r="72" spans="1:22" ht="15" thickBot="1" x14ac:dyDescent="0.25">
      <c r="A72" s="138" t="s">
        <v>99</v>
      </c>
      <c r="B72" s="137" t="s">
        <v>96</v>
      </c>
      <c r="C72" s="53"/>
      <c r="D72" s="69"/>
      <c r="E72" s="77">
        <f>IFERROR(VLOOKUP($B72,[2]NUM7!$H$3:$U$169,2,FALSE),0)</f>
        <v>0</v>
      </c>
      <c r="F72" s="77">
        <f>IFERROR(VLOOKUP($B72,[2]NUM7!$H$3:$U$169,3,FALSE),0)</f>
        <v>0</v>
      </c>
      <c r="G72" s="77">
        <f>IFERROR(VLOOKUP($B72,[2]NUM7!$H$3:$U$169,4,FALSE),0)</f>
        <v>0</v>
      </c>
      <c r="H72" s="77">
        <f>IFERROR(VLOOKUP($B72,[2]NUM7!$H$3:$U$169,5,FALSE),0)</f>
        <v>0</v>
      </c>
      <c r="I72" s="77">
        <f>IFERROR(VLOOKUP($B72,[2]NUM7!$H$3:$U$169,6,FALSE),0)</f>
        <v>0</v>
      </c>
      <c r="J72" s="77">
        <f>IFERROR(VLOOKUP($B72,[2]NUM7!$H$3:$U$169,7,FALSE),0)</f>
        <v>0</v>
      </c>
      <c r="K72" s="77">
        <f>IFERROR(VLOOKUP($B72,[2]NUM7!$H$3:$U$169,8,FALSE),0)</f>
        <v>0</v>
      </c>
      <c r="L72" s="77">
        <f>IFERROR(VLOOKUP($B72,[2]NUM7!$H$3:$U$169,9,FALSE),0)</f>
        <v>0</v>
      </c>
      <c r="M72" s="77">
        <f>IFERROR(VLOOKUP($B72,[2]NUM7!$H$3:$U$169,10,FALSE),0)</f>
        <v>0</v>
      </c>
      <c r="N72" s="77">
        <f>IFERROR(VLOOKUP($B72,[2]NUM7!$H$3:$U$169,11,FALSE),0)</f>
        <v>0</v>
      </c>
      <c r="O72" s="77">
        <f>IFERROR(VLOOKUP($B72,[2]NUM7!$H$3:$U$169,12,FALSE),0)</f>
        <v>0</v>
      </c>
      <c r="P72" s="77">
        <f>IFERROR(VLOOKUP($B72,[2]NUM7!$H$3:$U$169,13,FALSE),0)</f>
        <v>0</v>
      </c>
      <c r="Q72" s="12">
        <f t="shared" si="17"/>
        <v>0</v>
      </c>
    </row>
    <row r="73" spans="1:22" ht="15" thickBot="1" x14ac:dyDescent="0.25">
      <c r="A73" s="138" t="s">
        <v>99</v>
      </c>
      <c r="B73" s="137" t="s">
        <v>97</v>
      </c>
      <c r="C73" s="53"/>
      <c r="D73" s="69"/>
      <c r="E73" s="77">
        <f>IFERROR(VLOOKUP($B73,[2]NUM7!$H$3:$U$169,2,FALSE),0)</f>
        <v>0</v>
      </c>
      <c r="F73" s="77">
        <f>IFERROR(VLOOKUP($B73,[2]NUM7!$H$3:$U$169,3,FALSE),0)</f>
        <v>0</v>
      </c>
      <c r="G73" s="77">
        <f>IFERROR(VLOOKUP($B73,[2]NUM7!$H$3:$U$169,4,FALSE),0)</f>
        <v>0</v>
      </c>
      <c r="H73" s="77">
        <f>IFERROR(VLOOKUP($B73,[2]NUM7!$H$3:$U$169,5,FALSE),0)</f>
        <v>0</v>
      </c>
      <c r="I73" s="77">
        <f>IFERROR(VLOOKUP($B73,[2]NUM7!$H$3:$U$169,6,FALSE),0)</f>
        <v>0</v>
      </c>
      <c r="J73" s="77">
        <f>IFERROR(VLOOKUP($B73,[2]NUM7!$H$3:$U$169,7,FALSE),0)</f>
        <v>1</v>
      </c>
      <c r="K73" s="77">
        <f>IFERROR(VLOOKUP($B73,[2]NUM7!$H$3:$U$169,8,FALSE),0)</f>
        <v>1</v>
      </c>
      <c r="L73" s="77">
        <f>IFERROR(VLOOKUP($B73,[2]NUM7!$H$3:$U$169,9,FALSE),0)</f>
        <v>0</v>
      </c>
      <c r="M73" s="77">
        <f>IFERROR(VLOOKUP($B73,[2]NUM7!$H$3:$U$169,10,FALSE),0)</f>
        <v>2</v>
      </c>
      <c r="N73" s="77">
        <f>IFERROR(VLOOKUP($B73,[2]NUM7!$H$3:$U$169,11,FALSE),0)</f>
        <v>0</v>
      </c>
      <c r="O73" s="77">
        <f>IFERROR(VLOOKUP($B73,[2]NUM7!$H$3:$U$169,12,FALSE),0)</f>
        <v>0</v>
      </c>
      <c r="P73" s="77">
        <f>IFERROR(VLOOKUP($B73,[2]NUM7!$H$3:$U$169,13,FALSE),0)</f>
        <v>1</v>
      </c>
      <c r="Q73" s="12">
        <f t="shared" si="17"/>
        <v>5</v>
      </c>
      <c r="V73" s="58"/>
    </row>
    <row r="74" spans="1:22" ht="15" thickBot="1" x14ac:dyDescent="0.25">
      <c r="A74" s="138" t="s">
        <v>99</v>
      </c>
      <c r="B74" s="137" t="s">
        <v>98</v>
      </c>
      <c r="C74" s="53"/>
      <c r="D74" s="69"/>
      <c r="E74" s="77">
        <f>IFERROR(VLOOKUP($B74,[2]NUM7!$H$3:$U$169,2,FALSE),0)</f>
        <v>0</v>
      </c>
      <c r="F74" s="77">
        <f>IFERROR(VLOOKUP($B74,[2]NUM7!$H$3:$U$169,3,FALSE),0)</f>
        <v>0</v>
      </c>
      <c r="G74" s="77">
        <f>IFERROR(VLOOKUP($B74,[2]NUM7!$H$3:$U$169,4,FALSE),0)</f>
        <v>0</v>
      </c>
      <c r="H74" s="77">
        <f>IFERROR(VLOOKUP($B74,[2]NUM7!$H$3:$U$169,5,FALSE),0)</f>
        <v>0</v>
      </c>
      <c r="I74" s="77">
        <f>IFERROR(VLOOKUP($B74,[2]NUM7!$H$3:$U$169,6,FALSE),0)</f>
        <v>0</v>
      </c>
      <c r="J74" s="77">
        <f>IFERROR(VLOOKUP($B74,[2]NUM7!$H$3:$U$169,7,FALSE),0)</f>
        <v>0</v>
      </c>
      <c r="K74" s="77">
        <f>IFERROR(VLOOKUP($B74,[2]NUM7!$H$3:$U$169,8,FALSE),0)</f>
        <v>0</v>
      </c>
      <c r="L74" s="77">
        <f>IFERROR(VLOOKUP($B74,[2]NUM7!$H$3:$U$169,9,FALSE),0)</f>
        <v>0</v>
      </c>
      <c r="M74" s="77">
        <f>IFERROR(VLOOKUP($B74,[2]NUM7!$H$3:$U$169,10,FALSE),0)</f>
        <v>0</v>
      </c>
      <c r="N74" s="77">
        <f>IFERROR(VLOOKUP($B74,[2]NUM7!$H$3:$U$169,11,FALSE),0)</f>
        <v>0</v>
      </c>
      <c r="O74" s="77">
        <f>IFERROR(VLOOKUP($B74,[2]NUM7!$H$3:$U$169,12,FALSE),0)</f>
        <v>0</v>
      </c>
      <c r="P74" s="77">
        <f>IFERROR(VLOOKUP($B74,[2]NUM7!$H$3:$U$169,13,FALSE),0)</f>
        <v>0</v>
      </c>
      <c r="Q74" s="12">
        <f t="shared" si="17"/>
        <v>0</v>
      </c>
    </row>
    <row r="75" spans="1:22" s="54" customFormat="1" ht="15" thickBot="1" x14ac:dyDescent="0.25">
      <c r="A75" s="307" t="s">
        <v>18</v>
      </c>
      <c r="B75" s="308"/>
      <c r="C75" s="222">
        <f>+D75/Metas!K6</f>
        <v>1.0663553662932022</v>
      </c>
      <c r="D75" s="15">
        <f>+Q75/R75</f>
        <v>0.27324142806645457</v>
      </c>
      <c r="E75" s="9">
        <f>SUM(E65:E74)</f>
        <v>36</v>
      </c>
      <c r="F75" s="9">
        <f t="shared" ref="F75:H75" si="18">SUM(F65:F74)</f>
        <v>20</v>
      </c>
      <c r="G75" s="9">
        <f t="shared" si="18"/>
        <v>79</v>
      </c>
      <c r="H75" s="9">
        <f t="shared" si="18"/>
        <v>45</v>
      </c>
      <c r="I75" s="9">
        <f t="shared" ref="I75:J75" si="19">SUM(I65:I74)</f>
        <v>4</v>
      </c>
      <c r="J75" s="9">
        <f t="shared" si="19"/>
        <v>40</v>
      </c>
      <c r="K75" s="9">
        <f t="shared" ref="K75:M75" si="20">SUM(K65:K74)</f>
        <v>71</v>
      </c>
      <c r="L75" s="9">
        <f t="shared" si="20"/>
        <v>92</v>
      </c>
      <c r="M75" s="9">
        <f t="shared" si="20"/>
        <v>90</v>
      </c>
      <c r="N75" s="9">
        <f t="shared" ref="N75:P75" si="21">SUM(N65:N74)</f>
        <v>84</v>
      </c>
      <c r="O75" s="9">
        <f t="shared" si="21"/>
        <v>115</v>
      </c>
      <c r="P75" s="9">
        <f t="shared" si="21"/>
        <v>97</v>
      </c>
      <c r="Q75" s="9">
        <f>SUM(Q65:Q74)</f>
        <v>773</v>
      </c>
      <c r="R75" s="314">
        <v>2829</v>
      </c>
      <c r="S75" s="315"/>
    </row>
    <row r="76" spans="1:22" ht="15" thickBot="1" x14ac:dyDescent="0.25">
      <c r="A76" s="75" t="s">
        <v>105</v>
      </c>
      <c r="B76" s="137" t="s">
        <v>100</v>
      </c>
      <c r="C76" s="53"/>
      <c r="D76" s="69"/>
      <c r="E76" s="77">
        <f>IFERROR(VLOOKUP($B76,[2]NUM7!$H$3:$U$169,2,FALSE),0)</f>
        <v>29</v>
      </c>
      <c r="F76" s="77">
        <f>IFERROR(VLOOKUP($B76,[2]NUM7!$H$3:$U$169,3,FALSE),0)</f>
        <v>9</v>
      </c>
      <c r="G76" s="77">
        <f>IFERROR(VLOOKUP($B76,[2]NUM7!$H$3:$U$169,4,FALSE),0)</f>
        <v>54</v>
      </c>
      <c r="H76" s="77">
        <f>IFERROR(VLOOKUP($B76,[2]NUM7!$H$3:$U$169,5,FALSE),0)</f>
        <v>48</v>
      </c>
      <c r="I76" s="77">
        <f>IFERROR(VLOOKUP($B76,[2]NUM7!$H$3:$U$169,6,FALSE),0)</f>
        <v>50</v>
      </c>
      <c r="J76" s="77">
        <f>IFERROR(VLOOKUP($B76,[2]NUM7!$H$3:$U$169,7,FALSE),0)</f>
        <v>37</v>
      </c>
      <c r="K76" s="77">
        <f>IFERROR(VLOOKUP($B76,[2]NUM7!$H$3:$U$169,8,FALSE),0)</f>
        <v>32</v>
      </c>
      <c r="L76" s="77">
        <f>IFERROR(VLOOKUP($B76,[2]NUM7!$H$3:$U$169,9,FALSE),0)</f>
        <v>66</v>
      </c>
      <c r="M76" s="77">
        <f>IFERROR(VLOOKUP($B76,[2]NUM7!$H$3:$U$169,10,FALSE),0)</f>
        <v>38</v>
      </c>
      <c r="N76" s="77">
        <f>IFERROR(VLOOKUP($B76,[2]NUM7!$H$3:$U$169,11,FALSE),0)</f>
        <v>63</v>
      </c>
      <c r="O76" s="77">
        <f>IFERROR(VLOOKUP($B76,[2]NUM7!$H$3:$U$169,12,FALSE),0)</f>
        <v>5</v>
      </c>
      <c r="P76" s="77">
        <f>IFERROR(VLOOKUP($B76,[2]NUM7!$H$3:$U$169,13,FALSE),0)</f>
        <v>3</v>
      </c>
      <c r="Q76" s="12">
        <f>SUM(E76:P76)</f>
        <v>434</v>
      </c>
    </row>
    <row r="77" spans="1:22" ht="15" thickBot="1" x14ac:dyDescent="0.25">
      <c r="A77" s="75" t="s">
        <v>105</v>
      </c>
      <c r="B77" s="137" t="s">
        <v>101</v>
      </c>
      <c r="C77" s="53"/>
      <c r="D77" s="69"/>
      <c r="E77" s="77">
        <f>IFERROR(VLOOKUP($B77,[2]NUM7!$H$3:$U$169,2,FALSE),0)</f>
        <v>13</v>
      </c>
      <c r="F77" s="77">
        <f>IFERROR(VLOOKUP($B77,[2]NUM7!$H$3:$U$169,3,FALSE),0)</f>
        <v>19</v>
      </c>
      <c r="G77" s="77">
        <f>IFERROR(VLOOKUP($B77,[2]NUM7!$H$3:$U$169,4,FALSE),0)</f>
        <v>7</v>
      </c>
      <c r="H77" s="77">
        <f>IFERROR(VLOOKUP($B77,[2]NUM7!$H$3:$U$169,5,FALSE),0)</f>
        <v>4</v>
      </c>
      <c r="I77" s="77">
        <f>IFERROR(VLOOKUP($B77,[2]NUM7!$H$3:$U$169,6,FALSE),0)</f>
        <v>17</v>
      </c>
      <c r="J77" s="77">
        <f>IFERROR(VLOOKUP($B77,[2]NUM7!$H$3:$U$169,7,FALSE),0)</f>
        <v>33</v>
      </c>
      <c r="K77" s="77">
        <f>IFERROR(VLOOKUP($B77,[2]NUM7!$H$3:$U$169,8,FALSE),0)</f>
        <v>18</v>
      </c>
      <c r="L77" s="77">
        <f>IFERROR(VLOOKUP($B77,[2]NUM7!$H$3:$U$169,9,FALSE),0)</f>
        <v>9</v>
      </c>
      <c r="M77" s="77">
        <f>IFERROR(VLOOKUP($B77,[2]NUM7!$H$3:$U$169,10,FALSE),0)</f>
        <v>18</v>
      </c>
      <c r="N77" s="77">
        <f>IFERROR(VLOOKUP($B77,[2]NUM7!$H$3:$U$169,11,FALSE),0)</f>
        <v>7</v>
      </c>
      <c r="O77" s="77">
        <f>IFERROR(VLOOKUP($B77,[2]NUM7!$H$3:$U$169,12,FALSE),0)</f>
        <v>1</v>
      </c>
      <c r="P77" s="77">
        <f>IFERROR(VLOOKUP($B77,[2]NUM7!$H$3:$U$169,13,FALSE),0)</f>
        <v>0</v>
      </c>
      <c r="Q77" s="12">
        <f>SUM(E77:P77)</f>
        <v>146</v>
      </c>
    </row>
    <row r="78" spans="1:22" ht="15" thickBot="1" x14ac:dyDescent="0.25">
      <c r="A78" s="75" t="s">
        <v>105</v>
      </c>
      <c r="B78" s="137" t="s">
        <v>102</v>
      </c>
      <c r="C78" s="53"/>
      <c r="D78" s="69"/>
      <c r="E78" s="77">
        <f>IFERROR(VLOOKUP($B78,[2]NUM7!$H$3:$U$169,2,FALSE),0)</f>
        <v>15</v>
      </c>
      <c r="F78" s="77">
        <f>IFERROR(VLOOKUP($B78,[2]NUM7!$H$3:$U$169,3,FALSE),0)</f>
        <v>13</v>
      </c>
      <c r="G78" s="77">
        <f>IFERROR(VLOOKUP($B78,[2]NUM7!$H$3:$U$169,4,FALSE),0)</f>
        <v>16</v>
      </c>
      <c r="H78" s="77">
        <f>IFERROR(VLOOKUP($B78,[2]NUM7!$H$3:$U$169,5,FALSE),0)</f>
        <v>18</v>
      </c>
      <c r="I78" s="77">
        <f>IFERROR(VLOOKUP($B78,[2]NUM7!$H$3:$U$169,6,FALSE),0)</f>
        <v>37</v>
      </c>
      <c r="J78" s="77">
        <f>IFERROR(VLOOKUP($B78,[2]NUM7!$H$3:$U$169,7,FALSE),0)</f>
        <v>19</v>
      </c>
      <c r="K78" s="77">
        <f>IFERROR(VLOOKUP($B78,[2]NUM7!$H$3:$U$169,8,FALSE),0)</f>
        <v>36</v>
      </c>
      <c r="L78" s="77">
        <f>IFERROR(VLOOKUP($B78,[2]NUM7!$H$3:$U$169,9,FALSE),0)</f>
        <v>45</v>
      </c>
      <c r="M78" s="77">
        <f>IFERROR(VLOOKUP($B78,[2]NUM7!$H$3:$U$169,10,FALSE),0)</f>
        <v>45</v>
      </c>
      <c r="N78" s="77">
        <f>IFERROR(VLOOKUP($B78,[2]NUM7!$H$3:$U$169,11,FALSE),0)</f>
        <v>73</v>
      </c>
      <c r="O78" s="77">
        <f>IFERROR(VLOOKUP($B78,[2]NUM7!$H$3:$U$169,12,FALSE),0)</f>
        <v>15</v>
      </c>
      <c r="P78" s="77">
        <f>IFERROR(VLOOKUP($B78,[2]NUM7!$H$3:$U$169,13,FALSE),0)</f>
        <v>4</v>
      </c>
      <c r="Q78" s="12">
        <f>SUM(E78:P78)</f>
        <v>336</v>
      </c>
    </row>
    <row r="79" spans="1:22" ht="15" thickBot="1" x14ac:dyDescent="0.25">
      <c r="A79" s="75" t="s">
        <v>105</v>
      </c>
      <c r="B79" s="137" t="s">
        <v>103</v>
      </c>
      <c r="C79" s="53"/>
      <c r="D79" s="69"/>
      <c r="E79" s="77">
        <f>IFERROR(VLOOKUP($B79,[2]NUM7!$H$3:$U$169,2,FALSE),0)</f>
        <v>0</v>
      </c>
      <c r="F79" s="77">
        <f>IFERROR(VLOOKUP($B79,[2]NUM7!$H$3:$U$169,3,FALSE),0)</f>
        <v>3</v>
      </c>
      <c r="G79" s="77">
        <f>IFERROR(VLOOKUP($B79,[2]NUM7!$H$3:$U$169,4,FALSE),0)</f>
        <v>8</v>
      </c>
      <c r="H79" s="77">
        <f>IFERROR(VLOOKUP($B79,[2]NUM7!$H$3:$U$169,5,FALSE),0)</f>
        <v>6</v>
      </c>
      <c r="I79" s="77">
        <f>IFERROR(VLOOKUP($B79,[2]NUM7!$H$3:$U$169,6,FALSE),0)</f>
        <v>0</v>
      </c>
      <c r="J79" s="77">
        <f>IFERROR(VLOOKUP($B79,[2]NUM7!$H$3:$U$169,7,FALSE),0)</f>
        <v>7</v>
      </c>
      <c r="K79" s="77">
        <f>IFERROR(VLOOKUP($B79,[2]NUM7!$H$3:$U$169,8,FALSE),0)</f>
        <v>7</v>
      </c>
      <c r="L79" s="77">
        <f>IFERROR(VLOOKUP($B79,[2]NUM7!$H$3:$U$169,9,FALSE),0)</f>
        <v>7</v>
      </c>
      <c r="M79" s="77">
        <f>IFERROR(VLOOKUP($B79,[2]NUM7!$H$3:$U$169,10,FALSE),0)</f>
        <v>14</v>
      </c>
      <c r="N79" s="77">
        <f>IFERROR(VLOOKUP($B79,[2]NUM7!$H$3:$U$169,11,FALSE),0)</f>
        <v>12</v>
      </c>
      <c r="O79" s="77">
        <f>IFERROR(VLOOKUP($B79,[2]NUM7!$H$3:$U$169,12,FALSE),0)</f>
        <v>1</v>
      </c>
      <c r="P79" s="77">
        <f>IFERROR(VLOOKUP($B79,[2]NUM7!$H$3:$U$169,13,FALSE),0)</f>
        <v>1</v>
      </c>
      <c r="Q79" s="12">
        <f>SUM(E79:P79)</f>
        <v>66</v>
      </c>
    </row>
    <row r="80" spans="1:22" ht="15" thickBot="1" x14ac:dyDescent="0.25">
      <c r="A80" s="75" t="s">
        <v>105</v>
      </c>
      <c r="B80" s="137" t="s">
        <v>104</v>
      </c>
      <c r="C80" s="53"/>
      <c r="D80" s="69"/>
      <c r="E80" s="77">
        <f>IFERROR(VLOOKUP($B80,[2]NUM7!$H$3:$U$169,2,FALSE),0)</f>
        <v>12</v>
      </c>
      <c r="F80" s="77">
        <f>IFERROR(VLOOKUP($B80,[2]NUM7!$H$3:$U$169,3,FALSE),0)</f>
        <v>14</v>
      </c>
      <c r="G80" s="77">
        <f>IFERROR(VLOOKUP($B80,[2]NUM7!$H$3:$U$169,4,FALSE),0)</f>
        <v>15</v>
      </c>
      <c r="H80" s="77">
        <f>IFERROR(VLOOKUP($B80,[2]NUM7!$H$3:$U$169,5,FALSE),0)</f>
        <v>18</v>
      </c>
      <c r="I80" s="77">
        <f>IFERROR(VLOOKUP($B80,[2]NUM7!$H$3:$U$169,6,FALSE),0)</f>
        <v>15</v>
      </c>
      <c r="J80" s="77">
        <f>IFERROR(VLOOKUP($B80,[2]NUM7!$H$3:$U$169,7,FALSE),0)</f>
        <v>10</v>
      </c>
      <c r="K80" s="77">
        <f>IFERROR(VLOOKUP($B80,[2]NUM7!$H$3:$U$169,8,FALSE),0)</f>
        <v>6</v>
      </c>
      <c r="L80" s="77">
        <f>IFERROR(VLOOKUP($B80,[2]NUM7!$H$3:$U$169,9,FALSE),0)</f>
        <v>21</v>
      </c>
      <c r="M80" s="77">
        <f>IFERROR(VLOOKUP($B80,[2]NUM7!$H$3:$U$169,10,FALSE),0)</f>
        <v>10</v>
      </c>
      <c r="N80" s="77">
        <f>IFERROR(VLOOKUP($B80,[2]NUM7!$H$3:$U$169,11,FALSE),0)</f>
        <v>15</v>
      </c>
      <c r="O80" s="77">
        <f>IFERROR(VLOOKUP($B80,[2]NUM7!$H$3:$U$169,12,FALSE),0)</f>
        <v>0</v>
      </c>
      <c r="P80" s="77">
        <f>IFERROR(VLOOKUP($B80,[2]NUM7!$H$3:$U$169,13,FALSE),0)</f>
        <v>0</v>
      </c>
      <c r="Q80" s="12">
        <f>SUM(E80:P80)</f>
        <v>136</v>
      </c>
    </row>
    <row r="81" spans="1:19" s="54" customFormat="1" ht="15" thickBot="1" x14ac:dyDescent="0.25">
      <c r="A81" s="307" t="s">
        <v>178</v>
      </c>
      <c r="B81" s="308"/>
      <c r="C81" s="222">
        <f>+D81/Metas!K11</f>
        <v>1.5526742489063721</v>
      </c>
      <c r="D81" s="15">
        <f>+Q81/R81</f>
        <v>0.61496149614961493</v>
      </c>
      <c r="E81" s="9">
        <f>SUM(E76:E80)</f>
        <v>69</v>
      </c>
      <c r="F81" s="9">
        <f t="shared" ref="F81:H81" si="22">SUM(F76:F80)</f>
        <v>58</v>
      </c>
      <c r="G81" s="9">
        <f t="shared" si="22"/>
        <v>100</v>
      </c>
      <c r="H81" s="9">
        <f t="shared" si="22"/>
        <v>94</v>
      </c>
      <c r="I81" s="9">
        <f t="shared" ref="I81:J81" si="23">SUM(I76:I80)</f>
        <v>119</v>
      </c>
      <c r="J81" s="9">
        <f t="shared" si="23"/>
        <v>106</v>
      </c>
      <c r="K81" s="9">
        <f t="shared" ref="K81:M81" si="24">SUM(K76:K80)</f>
        <v>99</v>
      </c>
      <c r="L81" s="9">
        <f t="shared" si="24"/>
        <v>148</v>
      </c>
      <c r="M81" s="9">
        <f t="shared" si="24"/>
        <v>125</v>
      </c>
      <c r="N81" s="9">
        <f t="shared" ref="N81:P81" si="25">SUM(N76:N80)</f>
        <v>170</v>
      </c>
      <c r="O81" s="9">
        <f t="shared" si="25"/>
        <v>22</v>
      </c>
      <c r="P81" s="9">
        <f t="shared" si="25"/>
        <v>8</v>
      </c>
      <c r="Q81" s="9">
        <f>SUM(Q76:Q80)</f>
        <v>1118</v>
      </c>
      <c r="R81" s="314">
        <v>1818</v>
      </c>
      <c r="S81" s="315"/>
    </row>
    <row r="82" spans="1:19" ht="15" thickBot="1" x14ac:dyDescent="0.25">
      <c r="A82" s="75" t="s">
        <v>116</v>
      </c>
      <c r="B82" s="137" t="s">
        <v>106</v>
      </c>
      <c r="C82" s="53"/>
      <c r="D82" s="69"/>
      <c r="E82" s="77">
        <f>IFERROR(VLOOKUP($B82,[2]NUM7!$H$3:$U$169,2,FALSE),0)</f>
        <v>0</v>
      </c>
      <c r="F82" s="77">
        <f>IFERROR(VLOOKUP($B82,[2]NUM7!$H$3:$U$169,3,FALSE),0)</f>
        <v>30</v>
      </c>
      <c r="G82" s="77">
        <f>IFERROR(VLOOKUP($B82,[2]NUM7!$H$3:$U$169,4,FALSE),0)</f>
        <v>34</v>
      </c>
      <c r="H82" s="77">
        <f>IFERROR(VLOOKUP($B82,[2]NUM7!$H$3:$U$169,5,FALSE),0)</f>
        <v>34</v>
      </c>
      <c r="I82" s="77">
        <f>IFERROR(VLOOKUP($B82,[2]NUM7!$H$3:$U$169,6,FALSE),0)</f>
        <v>39</v>
      </c>
      <c r="J82" s="77">
        <f>IFERROR(VLOOKUP($B82,[2]NUM7!$H$3:$U$169,7,FALSE),0)</f>
        <v>37</v>
      </c>
      <c r="K82" s="77">
        <f>IFERROR(VLOOKUP($B82,[2]NUM7!$H$3:$U$169,8,FALSE),0)</f>
        <v>50</v>
      </c>
      <c r="L82" s="77">
        <f>IFERROR(VLOOKUP($B82,[2]NUM7!$H$3:$U$169,9,FALSE),0)</f>
        <v>82</v>
      </c>
      <c r="M82" s="77">
        <f>IFERROR(VLOOKUP($B82,[2]NUM7!$H$3:$U$169,10,FALSE),0)</f>
        <v>65</v>
      </c>
      <c r="N82" s="77">
        <f>IFERROR(VLOOKUP($B82,[2]NUM7!$H$3:$U$169,11,FALSE),0)</f>
        <v>61</v>
      </c>
      <c r="O82" s="77">
        <f>IFERROR(VLOOKUP($B82,[2]NUM7!$H$3:$U$169,12,FALSE),0)</f>
        <v>39</v>
      </c>
      <c r="P82" s="77">
        <f>IFERROR(VLOOKUP($B82,[2]NUM7!$H$3:$U$169,13,FALSE),0)</f>
        <v>37</v>
      </c>
      <c r="Q82" s="12">
        <f t="shared" ref="Q82:Q91" si="26">SUM(E82:P82)</f>
        <v>508</v>
      </c>
    </row>
    <row r="83" spans="1:19" ht="15" thickBot="1" x14ac:dyDescent="0.25">
      <c r="A83" s="75" t="s">
        <v>116</v>
      </c>
      <c r="B83" s="137" t="s">
        <v>107</v>
      </c>
      <c r="C83" s="53"/>
      <c r="D83" s="69"/>
      <c r="E83" s="77">
        <f>IFERROR(VLOOKUP($B83,[2]NUM7!$H$3:$U$169,2,FALSE),0)</f>
        <v>2</v>
      </c>
      <c r="F83" s="77">
        <f>IFERROR(VLOOKUP($B83,[2]NUM7!$H$3:$U$169,3,FALSE),0)</f>
        <v>5</v>
      </c>
      <c r="G83" s="77">
        <f>IFERROR(VLOOKUP($B83,[2]NUM7!$H$3:$U$169,4,FALSE),0)</f>
        <v>5</v>
      </c>
      <c r="H83" s="77">
        <f>IFERROR(VLOOKUP($B83,[2]NUM7!$H$3:$U$169,5,FALSE),0)</f>
        <v>5</v>
      </c>
      <c r="I83" s="77">
        <f>IFERROR(VLOOKUP($B83,[2]NUM7!$H$3:$U$169,6,FALSE),0)</f>
        <v>7</v>
      </c>
      <c r="J83" s="77">
        <f>IFERROR(VLOOKUP($B83,[2]NUM7!$H$3:$U$169,7,FALSE),0)</f>
        <v>1</v>
      </c>
      <c r="K83" s="77">
        <f>IFERROR(VLOOKUP($B83,[2]NUM7!$H$3:$U$169,8,FALSE),0)</f>
        <v>13</v>
      </c>
      <c r="L83" s="77">
        <f>IFERROR(VLOOKUP($B83,[2]NUM7!$H$3:$U$169,9,FALSE),0)</f>
        <v>11</v>
      </c>
      <c r="M83" s="77">
        <f>IFERROR(VLOOKUP($B83,[2]NUM7!$H$3:$U$169,10,FALSE),0)</f>
        <v>4</v>
      </c>
      <c r="N83" s="77">
        <f>IFERROR(VLOOKUP($B83,[2]NUM7!$H$3:$U$169,11,FALSE),0)</f>
        <v>10</v>
      </c>
      <c r="O83" s="77">
        <f>IFERROR(VLOOKUP($B83,[2]NUM7!$H$3:$U$169,12,FALSE),0)</f>
        <v>10</v>
      </c>
      <c r="P83" s="77">
        <f>IFERROR(VLOOKUP($B83,[2]NUM7!$H$3:$U$169,13,FALSE),0)</f>
        <v>3</v>
      </c>
      <c r="Q83" s="12">
        <f t="shared" si="26"/>
        <v>76</v>
      </c>
    </row>
    <row r="84" spans="1:19" ht="15" thickBot="1" x14ac:dyDescent="0.25">
      <c r="A84" s="75" t="s">
        <v>116</v>
      </c>
      <c r="B84" s="137" t="s">
        <v>108</v>
      </c>
      <c r="C84" s="53"/>
      <c r="D84" s="69"/>
      <c r="E84" s="77">
        <f>IFERROR(VLOOKUP($B84,[2]NUM7!$H$3:$U$169,2,FALSE),0)</f>
        <v>12</v>
      </c>
      <c r="F84" s="77">
        <f>IFERROR(VLOOKUP($B84,[2]NUM7!$H$3:$U$169,3,FALSE),0)</f>
        <v>2</v>
      </c>
      <c r="G84" s="77">
        <f>IFERROR(VLOOKUP($B84,[2]NUM7!$H$3:$U$169,4,FALSE),0)</f>
        <v>0</v>
      </c>
      <c r="H84" s="77">
        <f>IFERROR(VLOOKUP($B84,[2]NUM7!$H$3:$U$169,5,FALSE),0)</f>
        <v>5</v>
      </c>
      <c r="I84" s="77">
        <f>IFERROR(VLOOKUP($B84,[2]NUM7!$H$3:$U$169,6,FALSE),0)</f>
        <v>2</v>
      </c>
      <c r="J84" s="77">
        <f>IFERROR(VLOOKUP($B84,[2]NUM7!$H$3:$U$169,7,FALSE),0)</f>
        <v>4</v>
      </c>
      <c r="K84" s="77">
        <f>IFERROR(VLOOKUP($B84,[2]NUM7!$H$3:$U$169,8,FALSE),0)</f>
        <v>0</v>
      </c>
      <c r="L84" s="77">
        <f>IFERROR(VLOOKUP($B84,[2]NUM7!$H$3:$U$169,9,FALSE),0)</f>
        <v>2</v>
      </c>
      <c r="M84" s="77">
        <f>IFERROR(VLOOKUP($B84,[2]NUM7!$H$3:$U$169,10,FALSE),0)</f>
        <v>2</v>
      </c>
      <c r="N84" s="77">
        <f>IFERROR(VLOOKUP($B84,[2]NUM7!$H$3:$U$169,11,FALSE),0)</f>
        <v>7</v>
      </c>
      <c r="O84" s="77">
        <f>IFERROR(VLOOKUP($B84,[2]NUM7!$H$3:$U$169,12,FALSE),0)</f>
        <v>1</v>
      </c>
      <c r="P84" s="77">
        <f>IFERROR(VLOOKUP($B84,[2]NUM7!$H$3:$U$169,13,FALSE),0)</f>
        <v>7</v>
      </c>
      <c r="Q84" s="12">
        <f t="shared" si="26"/>
        <v>44</v>
      </c>
    </row>
    <row r="85" spans="1:19" ht="15" thickBot="1" x14ac:dyDescent="0.25">
      <c r="A85" s="75" t="s">
        <v>116</v>
      </c>
      <c r="B85" s="137" t="s">
        <v>109</v>
      </c>
      <c r="C85" s="53"/>
      <c r="D85" s="69"/>
      <c r="E85" s="77">
        <f>IFERROR(VLOOKUP($B85,[2]NUM7!$H$3:$U$169,2,FALSE),0)</f>
        <v>4</v>
      </c>
      <c r="F85" s="77">
        <f>IFERROR(VLOOKUP($B85,[2]NUM7!$H$3:$U$169,3,FALSE),0)</f>
        <v>1</v>
      </c>
      <c r="G85" s="77">
        <f>IFERROR(VLOOKUP($B85,[2]NUM7!$H$3:$U$169,4,FALSE),0)</f>
        <v>0</v>
      </c>
      <c r="H85" s="77">
        <f>IFERROR(VLOOKUP($B85,[2]NUM7!$H$3:$U$169,5,FALSE),0)</f>
        <v>3</v>
      </c>
      <c r="I85" s="77">
        <f>IFERROR(VLOOKUP($B85,[2]NUM7!$H$3:$U$169,6,FALSE),0)</f>
        <v>1</v>
      </c>
      <c r="J85" s="77">
        <f>IFERROR(VLOOKUP($B85,[2]NUM7!$H$3:$U$169,7,FALSE),0)</f>
        <v>1</v>
      </c>
      <c r="K85" s="77">
        <f>IFERROR(VLOOKUP($B85,[2]NUM7!$H$3:$U$169,8,FALSE),0)</f>
        <v>4</v>
      </c>
      <c r="L85" s="77">
        <f>IFERROR(VLOOKUP($B85,[2]NUM7!$H$3:$U$169,9,FALSE),0)</f>
        <v>14</v>
      </c>
      <c r="M85" s="77">
        <f>IFERROR(VLOOKUP($B85,[2]NUM7!$H$3:$U$169,10,FALSE),0)</f>
        <v>2</v>
      </c>
      <c r="N85" s="77">
        <f>IFERROR(VLOOKUP($B85,[2]NUM7!$H$3:$U$169,11,FALSE),0)</f>
        <v>9</v>
      </c>
      <c r="O85" s="77">
        <f>IFERROR(VLOOKUP($B85,[2]NUM7!$H$3:$U$169,12,FALSE),0)</f>
        <v>9</v>
      </c>
      <c r="P85" s="77">
        <f>IFERROR(VLOOKUP($B85,[2]NUM7!$H$3:$U$169,13,FALSE),0)</f>
        <v>10</v>
      </c>
      <c r="Q85" s="12">
        <f t="shared" si="26"/>
        <v>58</v>
      </c>
    </row>
    <row r="86" spans="1:19" ht="15" thickBot="1" x14ac:dyDescent="0.25">
      <c r="A86" s="75" t="s">
        <v>116</v>
      </c>
      <c r="B86" s="137" t="s">
        <v>110</v>
      </c>
      <c r="C86" s="53"/>
      <c r="D86" s="69"/>
      <c r="E86" s="77">
        <f>IFERROR(VLOOKUP($B86,[2]NUM7!$H$3:$U$169,2,FALSE),0)</f>
        <v>2</v>
      </c>
      <c r="F86" s="77">
        <f>IFERROR(VLOOKUP($B86,[2]NUM7!$H$3:$U$169,3,FALSE),0)</f>
        <v>3</v>
      </c>
      <c r="G86" s="77">
        <f>IFERROR(VLOOKUP($B86,[2]NUM7!$H$3:$U$169,4,FALSE),0)</f>
        <v>14</v>
      </c>
      <c r="H86" s="77">
        <f>IFERROR(VLOOKUP($B86,[2]NUM7!$H$3:$U$169,5,FALSE),0)</f>
        <v>9</v>
      </c>
      <c r="I86" s="77">
        <f>IFERROR(VLOOKUP($B86,[2]NUM7!$H$3:$U$169,6,FALSE),0)</f>
        <v>26</v>
      </c>
      <c r="J86" s="77">
        <f>IFERROR(VLOOKUP($B86,[2]NUM7!$H$3:$U$169,7,FALSE),0)</f>
        <v>4</v>
      </c>
      <c r="K86" s="77">
        <f>IFERROR(VLOOKUP($B86,[2]NUM7!$H$3:$U$169,8,FALSE),0)</f>
        <v>33</v>
      </c>
      <c r="L86" s="77">
        <f>IFERROR(VLOOKUP($B86,[2]NUM7!$H$3:$U$169,9,FALSE),0)</f>
        <v>8</v>
      </c>
      <c r="M86" s="77">
        <f>IFERROR(VLOOKUP($B86,[2]NUM7!$H$3:$U$169,10,FALSE),0)</f>
        <v>3</v>
      </c>
      <c r="N86" s="77">
        <f>IFERROR(VLOOKUP($B86,[2]NUM7!$H$3:$U$169,11,FALSE),0)</f>
        <v>15</v>
      </c>
      <c r="O86" s="77">
        <f>IFERROR(VLOOKUP($B86,[2]NUM7!$H$3:$U$169,12,FALSE),0)</f>
        <v>13</v>
      </c>
      <c r="P86" s="77">
        <f>IFERROR(VLOOKUP($B86,[2]NUM7!$H$3:$U$169,13,FALSE),0)</f>
        <v>8</v>
      </c>
      <c r="Q86" s="12">
        <f t="shared" si="26"/>
        <v>138</v>
      </c>
    </row>
    <row r="87" spans="1:19" ht="15" thickBot="1" x14ac:dyDescent="0.25">
      <c r="A87" s="75" t="s">
        <v>116</v>
      </c>
      <c r="B87" s="137" t="s">
        <v>111</v>
      </c>
      <c r="C87" s="53"/>
      <c r="D87" s="69"/>
      <c r="E87" s="77">
        <f>IFERROR(VLOOKUP($B87,[2]NUM7!$H$3:$U$169,2,FALSE),0)</f>
        <v>5</v>
      </c>
      <c r="F87" s="77">
        <f>IFERROR(VLOOKUP($B87,[2]NUM7!$H$3:$U$169,3,FALSE),0)</f>
        <v>3</v>
      </c>
      <c r="G87" s="77">
        <f>IFERROR(VLOOKUP($B87,[2]NUM7!$H$3:$U$169,4,FALSE),0)</f>
        <v>1</v>
      </c>
      <c r="H87" s="77">
        <f>IFERROR(VLOOKUP($B87,[2]NUM7!$H$3:$U$169,5,FALSE),0)</f>
        <v>5</v>
      </c>
      <c r="I87" s="77">
        <f>IFERROR(VLOOKUP($B87,[2]NUM7!$H$3:$U$169,6,FALSE),0)</f>
        <v>6</v>
      </c>
      <c r="J87" s="77">
        <f>IFERROR(VLOOKUP($B87,[2]NUM7!$H$3:$U$169,7,FALSE),0)</f>
        <v>8</v>
      </c>
      <c r="K87" s="77">
        <f>IFERROR(VLOOKUP($B87,[2]NUM7!$H$3:$U$169,8,FALSE),0)</f>
        <v>6</v>
      </c>
      <c r="L87" s="77">
        <f>IFERROR(VLOOKUP($B87,[2]NUM7!$H$3:$U$169,9,FALSE),0)</f>
        <v>7</v>
      </c>
      <c r="M87" s="77">
        <f>IFERROR(VLOOKUP($B87,[2]NUM7!$H$3:$U$169,10,FALSE),0)</f>
        <v>7</v>
      </c>
      <c r="N87" s="77">
        <f>IFERROR(VLOOKUP($B87,[2]NUM7!$H$3:$U$169,11,FALSE),0)</f>
        <v>3</v>
      </c>
      <c r="O87" s="77">
        <f>IFERROR(VLOOKUP($B87,[2]NUM7!$H$3:$U$169,12,FALSE),0)</f>
        <v>9</v>
      </c>
      <c r="P87" s="77">
        <f>IFERROR(VLOOKUP($B87,[2]NUM7!$H$3:$U$169,13,FALSE),0)</f>
        <v>2</v>
      </c>
      <c r="Q87" s="12">
        <f t="shared" si="26"/>
        <v>62</v>
      </c>
    </row>
    <row r="88" spans="1:19" ht="15" thickBot="1" x14ac:dyDescent="0.25">
      <c r="A88" s="75" t="s">
        <v>116</v>
      </c>
      <c r="B88" s="137" t="s">
        <v>112</v>
      </c>
      <c r="C88" s="53"/>
      <c r="D88" s="69"/>
      <c r="E88" s="77">
        <f>IFERROR(VLOOKUP($B88,[2]NUM7!$H$3:$U$169,2,FALSE),0)</f>
        <v>0</v>
      </c>
      <c r="F88" s="77">
        <f>IFERROR(VLOOKUP($B88,[2]NUM7!$H$3:$U$169,3,FALSE),0)</f>
        <v>0</v>
      </c>
      <c r="G88" s="77">
        <f>IFERROR(VLOOKUP($B88,[2]NUM7!$H$3:$U$169,4,FALSE),0)</f>
        <v>3</v>
      </c>
      <c r="H88" s="77">
        <f>IFERROR(VLOOKUP($B88,[2]NUM7!$H$3:$U$169,5,FALSE),0)</f>
        <v>0</v>
      </c>
      <c r="I88" s="77">
        <f>IFERROR(VLOOKUP($B88,[2]NUM7!$H$3:$U$169,6,FALSE),0)</f>
        <v>6</v>
      </c>
      <c r="J88" s="77">
        <f>IFERROR(VLOOKUP($B88,[2]NUM7!$H$3:$U$169,7,FALSE),0)</f>
        <v>3</v>
      </c>
      <c r="K88" s="77">
        <f>IFERROR(VLOOKUP($B88,[2]NUM7!$H$3:$U$169,8,FALSE),0)</f>
        <v>3</v>
      </c>
      <c r="L88" s="77">
        <f>IFERROR(VLOOKUP($B88,[2]NUM7!$H$3:$U$169,9,FALSE),0)</f>
        <v>2</v>
      </c>
      <c r="M88" s="77">
        <f>IFERROR(VLOOKUP($B88,[2]NUM7!$H$3:$U$169,10,FALSE),0)</f>
        <v>13</v>
      </c>
      <c r="N88" s="77">
        <f>IFERROR(VLOOKUP($B88,[2]NUM7!$H$3:$U$169,11,FALSE),0)</f>
        <v>7</v>
      </c>
      <c r="O88" s="77">
        <f>IFERROR(VLOOKUP($B88,[2]NUM7!$H$3:$U$169,12,FALSE),0)</f>
        <v>7</v>
      </c>
      <c r="P88" s="77">
        <f>IFERROR(VLOOKUP($B88,[2]NUM7!$H$3:$U$169,13,FALSE),0)</f>
        <v>6</v>
      </c>
      <c r="Q88" s="12">
        <f t="shared" si="26"/>
        <v>50</v>
      </c>
    </row>
    <row r="89" spans="1:19" ht="15" thickBot="1" x14ac:dyDescent="0.25">
      <c r="A89" s="75" t="s">
        <v>116</v>
      </c>
      <c r="B89" s="137" t="s">
        <v>113</v>
      </c>
      <c r="C89" s="53"/>
      <c r="D89" s="69"/>
      <c r="E89" s="77">
        <f>IFERROR(VLOOKUP($B89,[2]NUM7!$H$3:$U$169,2,FALSE),0)</f>
        <v>1</v>
      </c>
      <c r="F89" s="77">
        <f>IFERROR(VLOOKUP($B89,[2]NUM7!$H$3:$U$169,3,FALSE),0)</f>
        <v>1</v>
      </c>
      <c r="G89" s="77">
        <f>IFERROR(VLOOKUP($B89,[2]NUM7!$H$3:$U$169,4,FALSE),0)</f>
        <v>2</v>
      </c>
      <c r="H89" s="77">
        <f>IFERROR(VLOOKUP($B89,[2]NUM7!$H$3:$U$169,5,FALSE),0)</f>
        <v>5</v>
      </c>
      <c r="I89" s="77">
        <f>IFERROR(VLOOKUP($B89,[2]NUM7!$H$3:$U$169,6,FALSE),0)</f>
        <v>1</v>
      </c>
      <c r="J89" s="77">
        <f>IFERROR(VLOOKUP($B89,[2]NUM7!$H$3:$U$169,7,FALSE),0)</f>
        <v>1</v>
      </c>
      <c r="K89" s="77">
        <f>IFERROR(VLOOKUP($B89,[2]NUM7!$H$3:$U$169,8,FALSE),0)</f>
        <v>0</v>
      </c>
      <c r="L89" s="77">
        <f>IFERROR(VLOOKUP($B89,[2]NUM7!$H$3:$U$169,9,FALSE),0)</f>
        <v>4</v>
      </c>
      <c r="M89" s="77">
        <f>IFERROR(VLOOKUP($B89,[2]NUM7!$H$3:$U$169,10,FALSE),0)</f>
        <v>6</v>
      </c>
      <c r="N89" s="77">
        <f>IFERROR(VLOOKUP($B89,[2]NUM7!$H$3:$U$169,11,FALSE),0)</f>
        <v>3</v>
      </c>
      <c r="O89" s="77">
        <f>IFERROR(VLOOKUP($B89,[2]NUM7!$H$3:$U$169,12,FALSE),0)</f>
        <v>1</v>
      </c>
      <c r="P89" s="77">
        <f>IFERROR(VLOOKUP($B89,[2]NUM7!$H$3:$U$169,13,FALSE),0)</f>
        <v>2</v>
      </c>
      <c r="Q89" s="12">
        <f t="shared" si="26"/>
        <v>27</v>
      </c>
    </row>
    <row r="90" spans="1:19" ht="15" thickBot="1" x14ac:dyDescent="0.25">
      <c r="A90" s="75" t="s">
        <v>116</v>
      </c>
      <c r="B90" s="137" t="s">
        <v>114</v>
      </c>
      <c r="C90" s="53"/>
      <c r="D90" s="69"/>
      <c r="E90" s="77">
        <f>IFERROR(VLOOKUP($B90,[2]NUM7!$H$3:$U$169,2,FALSE),0)</f>
        <v>3</v>
      </c>
      <c r="F90" s="77">
        <f>IFERROR(VLOOKUP($B90,[2]NUM7!$H$3:$U$169,3,FALSE),0)</f>
        <v>3</v>
      </c>
      <c r="G90" s="77">
        <f>IFERROR(VLOOKUP($B90,[2]NUM7!$H$3:$U$169,4,FALSE),0)</f>
        <v>3</v>
      </c>
      <c r="H90" s="77">
        <f>IFERROR(VLOOKUP($B90,[2]NUM7!$H$3:$U$169,5,FALSE),0)</f>
        <v>6</v>
      </c>
      <c r="I90" s="77">
        <f>IFERROR(VLOOKUP($B90,[2]NUM7!$H$3:$U$169,6,FALSE),0)</f>
        <v>4</v>
      </c>
      <c r="J90" s="77">
        <f>IFERROR(VLOOKUP($B90,[2]NUM7!$H$3:$U$169,7,FALSE),0)</f>
        <v>10</v>
      </c>
      <c r="K90" s="77">
        <f>IFERROR(VLOOKUP($B90,[2]NUM7!$H$3:$U$169,8,FALSE),0)</f>
        <v>8</v>
      </c>
      <c r="L90" s="77">
        <f>IFERROR(VLOOKUP($B90,[2]NUM7!$H$3:$U$169,9,FALSE),0)</f>
        <v>8</v>
      </c>
      <c r="M90" s="77">
        <f>IFERROR(VLOOKUP($B90,[2]NUM7!$H$3:$U$169,10,FALSE),0)</f>
        <v>2</v>
      </c>
      <c r="N90" s="77">
        <f>IFERROR(VLOOKUP($B90,[2]NUM7!$H$3:$U$169,11,FALSE),0)</f>
        <v>6</v>
      </c>
      <c r="O90" s="77">
        <f>IFERROR(VLOOKUP($B90,[2]NUM7!$H$3:$U$169,12,FALSE),0)</f>
        <v>3</v>
      </c>
      <c r="P90" s="77">
        <f>IFERROR(VLOOKUP($B90,[2]NUM7!$H$3:$U$169,13,FALSE),0)</f>
        <v>26</v>
      </c>
      <c r="Q90" s="12">
        <f t="shared" si="26"/>
        <v>82</v>
      </c>
    </row>
    <row r="91" spans="1:19" ht="15" thickBot="1" x14ac:dyDescent="0.25">
      <c r="A91" s="75" t="s">
        <v>116</v>
      </c>
      <c r="B91" s="137" t="s">
        <v>115</v>
      </c>
      <c r="C91" s="53"/>
      <c r="D91" s="69"/>
      <c r="E91" s="77">
        <f>IFERROR(VLOOKUP($B91,[2]NUM7!$H$3:$U$169,2,FALSE),0)</f>
        <v>4</v>
      </c>
      <c r="F91" s="77">
        <f>IFERROR(VLOOKUP($B91,[2]NUM7!$H$3:$U$169,3,FALSE),0)</f>
        <v>13</v>
      </c>
      <c r="G91" s="77">
        <f>IFERROR(VLOOKUP($B91,[2]NUM7!$H$3:$U$169,4,FALSE),0)</f>
        <v>6</v>
      </c>
      <c r="H91" s="77">
        <f>IFERROR(VLOOKUP($B91,[2]NUM7!$H$3:$U$169,5,FALSE),0)</f>
        <v>14</v>
      </c>
      <c r="I91" s="77">
        <f>IFERROR(VLOOKUP($B91,[2]NUM7!$H$3:$U$169,6,FALSE),0)</f>
        <v>5</v>
      </c>
      <c r="J91" s="77">
        <f>IFERROR(VLOOKUP($B91,[2]NUM7!$H$3:$U$169,7,FALSE),0)</f>
        <v>10</v>
      </c>
      <c r="K91" s="77">
        <f>IFERROR(VLOOKUP($B91,[2]NUM7!$H$3:$U$169,8,FALSE),0)</f>
        <v>10</v>
      </c>
      <c r="L91" s="77">
        <f>IFERROR(VLOOKUP($B91,[2]NUM7!$H$3:$U$169,9,FALSE),0)</f>
        <v>9</v>
      </c>
      <c r="M91" s="77">
        <f>IFERROR(VLOOKUP($B91,[2]NUM7!$H$3:$U$169,10,FALSE),0)</f>
        <v>2</v>
      </c>
      <c r="N91" s="77">
        <f>IFERROR(VLOOKUP($B91,[2]NUM7!$H$3:$U$169,11,FALSE),0)</f>
        <v>6</v>
      </c>
      <c r="O91" s="77">
        <f>IFERROR(VLOOKUP($B91,[2]NUM7!$H$3:$U$169,12,FALSE),0)</f>
        <v>6</v>
      </c>
      <c r="P91" s="77">
        <f>IFERROR(VLOOKUP($B91,[2]NUM7!$H$3:$U$169,13,FALSE),0)</f>
        <v>20</v>
      </c>
      <c r="Q91" s="12">
        <f t="shared" si="26"/>
        <v>105</v>
      </c>
    </row>
    <row r="92" spans="1:19" s="54" customFormat="1" ht="15" thickBot="1" x14ac:dyDescent="0.25">
      <c r="A92" s="307" t="s">
        <v>179</v>
      </c>
      <c r="B92" s="308"/>
      <c r="C92" s="222">
        <f>+D92/Metas!K16</f>
        <v>0.94020567721706638</v>
      </c>
      <c r="D92" s="15">
        <f>+Q92/R92</f>
        <v>0.30279094260136913</v>
      </c>
      <c r="E92" s="9">
        <f>SUM(E82:E91)</f>
        <v>33</v>
      </c>
      <c r="F92" s="9">
        <f t="shared" ref="F92:H92" si="27">SUM(F82:F91)</f>
        <v>61</v>
      </c>
      <c r="G92" s="9">
        <f t="shared" si="27"/>
        <v>68</v>
      </c>
      <c r="H92" s="9">
        <f t="shared" si="27"/>
        <v>86</v>
      </c>
      <c r="I92" s="9">
        <f t="shared" ref="I92:J92" si="28">SUM(I82:I91)</f>
        <v>97</v>
      </c>
      <c r="J92" s="9">
        <f t="shared" si="28"/>
        <v>79</v>
      </c>
      <c r="K92" s="9">
        <f t="shared" ref="K92:M92" si="29">SUM(K82:K91)</f>
        <v>127</v>
      </c>
      <c r="L92" s="9">
        <f t="shared" si="29"/>
        <v>147</v>
      </c>
      <c r="M92" s="9">
        <f t="shared" si="29"/>
        <v>106</v>
      </c>
      <c r="N92" s="9">
        <f t="shared" ref="N92:P92" si="30">SUM(N82:N91)</f>
        <v>127</v>
      </c>
      <c r="O92" s="9">
        <f t="shared" si="30"/>
        <v>98</v>
      </c>
      <c r="P92" s="9">
        <f t="shared" si="30"/>
        <v>121</v>
      </c>
      <c r="Q92" s="9">
        <f>SUM(Q82:Q91)</f>
        <v>1150</v>
      </c>
      <c r="R92" s="314">
        <v>3798</v>
      </c>
      <c r="S92" s="315"/>
    </row>
    <row r="93" spans="1:19" ht="15" thickBot="1" x14ac:dyDescent="0.25">
      <c r="A93" s="75" t="s">
        <v>133</v>
      </c>
      <c r="B93" s="137" t="s">
        <v>117</v>
      </c>
      <c r="C93" s="53"/>
      <c r="D93" s="69"/>
      <c r="E93" s="77">
        <f>IFERROR(VLOOKUP($B93,[2]NUM7!$H$3:$U$169,2,FALSE),0)</f>
        <v>25</v>
      </c>
      <c r="F93" s="77">
        <f>IFERROR(VLOOKUP($B93,[2]NUM7!$H$3:$U$169,3,FALSE),0)</f>
        <v>47</v>
      </c>
      <c r="G93" s="77">
        <f>IFERROR(VLOOKUP($B93,[2]NUM7!$H$3:$U$169,4,FALSE),0)</f>
        <v>59</v>
      </c>
      <c r="H93" s="77">
        <f>IFERROR(VLOOKUP($B93,[2]NUM7!$H$3:$U$169,5,FALSE),0)</f>
        <v>19</v>
      </c>
      <c r="I93" s="77">
        <f>IFERROR(VLOOKUP($B93,[2]NUM7!$H$3:$U$169,6,FALSE),0)</f>
        <v>27</v>
      </c>
      <c r="J93" s="77">
        <f>IFERROR(VLOOKUP($B93,[2]NUM7!$H$3:$U$169,7,FALSE),0)</f>
        <v>14</v>
      </c>
      <c r="K93" s="77">
        <f>IFERROR(VLOOKUP($B93,[2]NUM7!$H$3:$U$169,8,FALSE),0)</f>
        <v>45</v>
      </c>
      <c r="L93" s="77">
        <f>IFERROR(VLOOKUP($B93,[2]NUM7!$H$3:$U$169,9,FALSE),0)</f>
        <v>24</v>
      </c>
      <c r="M93" s="77">
        <f>IFERROR(VLOOKUP($B93,[2]NUM7!$H$3:$U$169,10,FALSE),0)</f>
        <v>12</v>
      </c>
      <c r="N93" s="77">
        <f>IFERROR(VLOOKUP($B93,[2]NUM7!$H$3:$U$169,11,FALSE),0)</f>
        <v>52</v>
      </c>
      <c r="O93" s="77">
        <f>IFERROR(VLOOKUP($B93,[2]NUM7!$H$3:$U$169,12,FALSE),0)</f>
        <v>34</v>
      </c>
      <c r="P93" s="77">
        <f>IFERROR(VLOOKUP($B93,[2]NUM7!$H$3:$U$169,13,FALSE),0)</f>
        <v>57</v>
      </c>
      <c r="Q93" s="12">
        <f t="shared" ref="Q93:Q110" si="31">SUM(E93:P93)</f>
        <v>415</v>
      </c>
    </row>
    <row r="94" spans="1:19" ht="15" thickBot="1" x14ac:dyDescent="0.25">
      <c r="A94" s="75" t="s">
        <v>133</v>
      </c>
      <c r="B94" s="137" t="s">
        <v>118</v>
      </c>
      <c r="C94" s="53"/>
      <c r="D94" s="69"/>
      <c r="E94" s="77">
        <f>IFERROR(VLOOKUP($B94,[2]NUM7!$H$3:$U$169,2,FALSE),0)</f>
        <v>107</v>
      </c>
      <c r="F94" s="77">
        <f>IFERROR(VLOOKUP($B94,[2]NUM7!$H$3:$U$169,3,FALSE),0)</f>
        <v>35</v>
      </c>
      <c r="G94" s="77">
        <f>IFERROR(VLOOKUP($B94,[2]NUM7!$H$3:$U$169,4,FALSE),0)</f>
        <v>80</v>
      </c>
      <c r="H94" s="77">
        <f>IFERROR(VLOOKUP($B94,[2]NUM7!$H$3:$U$169,5,FALSE),0)</f>
        <v>48</v>
      </c>
      <c r="I94" s="77">
        <f>IFERROR(VLOOKUP($B94,[2]NUM7!$H$3:$U$169,6,FALSE),0)</f>
        <v>29</v>
      </c>
      <c r="J94" s="77">
        <f>IFERROR(VLOOKUP($B94,[2]NUM7!$H$3:$U$169,7,FALSE),0)</f>
        <v>139</v>
      </c>
      <c r="K94" s="77">
        <f>IFERROR(VLOOKUP($B94,[2]NUM7!$H$3:$U$169,8,FALSE),0)</f>
        <v>163</v>
      </c>
      <c r="L94" s="77">
        <f>IFERROR(VLOOKUP($B94,[2]NUM7!$H$3:$U$169,9,FALSE),0)</f>
        <v>180</v>
      </c>
      <c r="M94" s="77">
        <f>IFERROR(VLOOKUP($B94,[2]NUM7!$H$3:$U$169,10,FALSE),0)</f>
        <v>74</v>
      </c>
      <c r="N94" s="77">
        <f>IFERROR(VLOOKUP($B94,[2]NUM7!$H$3:$U$169,11,FALSE),0)</f>
        <v>179</v>
      </c>
      <c r="O94" s="77">
        <f>IFERROR(VLOOKUP($B94,[2]NUM7!$H$3:$U$169,12,FALSE),0)</f>
        <v>173</v>
      </c>
      <c r="P94" s="77">
        <f>IFERROR(VLOOKUP($B94,[2]NUM7!$H$3:$U$169,13,FALSE),0)</f>
        <v>157</v>
      </c>
      <c r="Q94" s="12">
        <f t="shared" si="31"/>
        <v>1364</v>
      </c>
    </row>
    <row r="95" spans="1:19" ht="15" thickBot="1" x14ac:dyDescent="0.25">
      <c r="A95" s="75" t="s">
        <v>133</v>
      </c>
      <c r="B95" s="137" t="s">
        <v>119</v>
      </c>
      <c r="C95" s="53"/>
      <c r="D95" s="69"/>
      <c r="E95" s="77">
        <f>IFERROR(VLOOKUP($B95,[2]NUM7!$H$3:$U$169,2,FALSE),0)</f>
        <v>116</v>
      </c>
      <c r="F95" s="77">
        <f>IFERROR(VLOOKUP($B95,[2]NUM7!$H$3:$U$169,3,FALSE),0)</f>
        <v>152</v>
      </c>
      <c r="G95" s="77">
        <f>IFERROR(VLOOKUP($B95,[2]NUM7!$H$3:$U$169,4,FALSE),0)</f>
        <v>110</v>
      </c>
      <c r="H95" s="77">
        <f>IFERROR(VLOOKUP($B95,[2]NUM7!$H$3:$U$169,5,FALSE),0)</f>
        <v>45</v>
      </c>
      <c r="I95" s="77">
        <f>IFERROR(VLOOKUP($B95,[2]NUM7!$H$3:$U$169,6,FALSE),0)</f>
        <v>92</v>
      </c>
      <c r="J95" s="77">
        <f>IFERROR(VLOOKUP($B95,[2]NUM7!$H$3:$U$169,7,FALSE),0)</f>
        <v>81</v>
      </c>
      <c r="K95" s="77">
        <f>IFERROR(VLOOKUP($B95,[2]NUM7!$H$3:$U$169,8,FALSE),0)</f>
        <v>72</v>
      </c>
      <c r="L95" s="77">
        <f>IFERROR(VLOOKUP($B95,[2]NUM7!$H$3:$U$169,9,FALSE),0)</f>
        <v>95</v>
      </c>
      <c r="M95" s="77">
        <f>IFERROR(VLOOKUP($B95,[2]NUM7!$H$3:$U$169,10,FALSE),0)</f>
        <v>149</v>
      </c>
      <c r="N95" s="77">
        <f>IFERROR(VLOOKUP($B95,[2]NUM7!$H$3:$U$169,11,FALSE),0)</f>
        <v>186</v>
      </c>
      <c r="O95" s="77">
        <f>IFERROR(VLOOKUP($B95,[2]NUM7!$H$3:$U$169,12,FALSE),0)</f>
        <v>220</v>
      </c>
      <c r="P95" s="77">
        <f>IFERROR(VLOOKUP($B95,[2]NUM7!$H$3:$U$169,13,FALSE),0)</f>
        <v>143</v>
      </c>
      <c r="Q95" s="12">
        <f t="shared" si="31"/>
        <v>1461</v>
      </c>
    </row>
    <row r="96" spans="1:19" ht="15" thickBot="1" x14ac:dyDescent="0.25">
      <c r="A96" s="75" t="s">
        <v>133</v>
      </c>
      <c r="B96" s="137" t="s">
        <v>120</v>
      </c>
      <c r="C96" s="53"/>
      <c r="D96" s="69"/>
      <c r="E96" s="77">
        <f>IFERROR(VLOOKUP($B96,[2]NUM7!$H$3:$U$169,2,FALSE),0)</f>
        <v>8</v>
      </c>
      <c r="F96" s="77">
        <f>IFERROR(VLOOKUP($B96,[2]NUM7!$H$3:$U$169,3,FALSE),0)</f>
        <v>28</v>
      </c>
      <c r="G96" s="77">
        <f>IFERROR(VLOOKUP($B96,[2]NUM7!$H$3:$U$169,4,FALSE),0)</f>
        <v>28</v>
      </c>
      <c r="H96" s="77">
        <f>IFERROR(VLOOKUP($B96,[2]NUM7!$H$3:$U$169,5,FALSE),0)</f>
        <v>36</v>
      </c>
      <c r="I96" s="77">
        <f>IFERROR(VLOOKUP($B96,[2]NUM7!$H$3:$U$169,6,FALSE),0)</f>
        <v>34</v>
      </c>
      <c r="J96" s="77">
        <f>IFERROR(VLOOKUP($B96,[2]NUM7!$H$3:$U$169,7,FALSE),0)</f>
        <v>21</v>
      </c>
      <c r="K96" s="77">
        <f>IFERROR(VLOOKUP($B96,[2]NUM7!$H$3:$U$169,8,FALSE),0)</f>
        <v>21</v>
      </c>
      <c r="L96" s="77">
        <f>IFERROR(VLOOKUP($B96,[2]NUM7!$H$3:$U$169,9,FALSE),0)</f>
        <v>13</v>
      </c>
      <c r="M96" s="77">
        <f>IFERROR(VLOOKUP($B96,[2]NUM7!$H$3:$U$169,10,FALSE),0)</f>
        <v>12</v>
      </c>
      <c r="N96" s="77">
        <f>IFERROR(VLOOKUP($B96,[2]NUM7!$H$3:$U$169,11,FALSE),0)</f>
        <v>45</v>
      </c>
      <c r="O96" s="77">
        <f>IFERROR(VLOOKUP($B96,[2]NUM7!$H$3:$U$169,12,FALSE),0)</f>
        <v>18</v>
      </c>
      <c r="P96" s="77">
        <f>IFERROR(VLOOKUP($B96,[2]NUM7!$H$3:$U$169,13,FALSE),0)</f>
        <v>49</v>
      </c>
      <c r="Q96" s="12">
        <f t="shared" si="31"/>
        <v>313</v>
      </c>
    </row>
    <row r="97" spans="1:21" ht="15" thickBot="1" x14ac:dyDescent="0.25">
      <c r="A97" s="75" t="s">
        <v>133</v>
      </c>
      <c r="B97" s="137" t="s">
        <v>121</v>
      </c>
      <c r="C97" s="53"/>
      <c r="D97" s="69"/>
      <c r="E97" s="77">
        <f>IFERROR(VLOOKUP($B97,[2]NUM7!$H$3:$U$169,2,FALSE),0)</f>
        <v>0</v>
      </c>
      <c r="F97" s="77">
        <f>IFERROR(VLOOKUP($B97,[2]NUM7!$H$3:$U$169,3,FALSE),0)</f>
        <v>0</v>
      </c>
      <c r="G97" s="77">
        <f>IFERROR(VLOOKUP($B97,[2]NUM7!$H$3:$U$169,4,FALSE),0)</f>
        <v>0</v>
      </c>
      <c r="H97" s="77">
        <f>IFERROR(VLOOKUP($B97,[2]NUM7!$H$3:$U$169,5,FALSE),0)</f>
        <v>0</v>
      </c>
      <c r="I97" s="77">
        <f>IFERROR(VLOOKUP($B97,[2]NUM7!$H$3:$U$169,6,FALSE),0)</f>
        <v>0</v>
      </c>
      <c r="J97" s="77">
        <f>IFERROR(VLOOKUP($B97,[2]NUM7!$H$3:$U$169,7,FALSE),0)</f>
        <v>0</v>
      </c>
      <c r="K97" s="77">
        <f>IFERROR(VLOOKUP($B97,[2]NUM7!$H$3:$U$169,8,FALSE),0)</f>
        <v>0</v>
      </c>
      <c r="L97" s="77">
        <f>IFERROR(VLOOKUP($B97,[2]NUM7!$H$3:$U$169,9,FALSE),0)</f>
        <v>0</v>
      </c>
      <c r="M97" s="77">
        <f>IFERROR(VLOOKUP($B97,[2]NUM7!$H$3:$U$169,10,FALSE),0)</f>
        <v>0</v>
      </c>
      <c r="N97" s="77">
        <f>IFERROR(VLOOKUP($B97,[2]NUM7!$H$3:$U$169,11,FALSE),0)</f>
        <v>0</v>
      </c>
      <c r="O97" s="77">
        <f>IFERROR(VLOOKUP($B97,[2]NUM7!$H$3:$U$169,12,FALSE),0)</f>
        <v>0</v>
      </c>
      <c r="P97" s="77">
        <f>IFERROR(VLOOKUP($B97,[2]NUM7!$H$3:$U$169,13,FALSE),0)</f>
        <v>2</v>
      </c>
      <c r="Q97" s="12">
        <f t="shared" si="31"/>
        <v>2</v>
      </c>
    </row>
    <row r="98" spans="1:21" ht="15" thickBot="1" x14ac:dyDescent="0.25">
      <c r="A98" s="75" t="s">
        <v>133</v>
      </c>
      <c r="B98" s="137" t="s">
        <v>122</v>
      </c>
      <c r="C98" s="53"/>
      <c r="D98" s="69"/>
      <c r="E98" s="77">
        <f>IFERROR(VLOOKUP($B98,[2]NUM7!$H$3:$U$169,2,FALSE),0)</f>
        <v>9</v>
      </c>
      <c r="F98" s="77">
        <f>IFERROR(VLOOKUP($B98,[2]NUM7!$H$3:$U$169,3,FALSE),0)</f>
        <v>10</v>
      </c>
      <c r="G98" s="77">
        <f>IFERROR(VLOOKUP($B98,[2]NUM7!$H$3:$U$169,4,FALSE),0)</f>
        <v>6</v>
      </c>
      <c r="H98" s="77">
        <f>IFERROR(VLOOKUP($B98,[2]NUM7!$H$3:$U$169,5,FALSE),0)</f>
        <v>36</v>
      </c>
      <c r="I98" s="77">
        <f>IFERROR(VLOOKUP($B98,[2]NUM7!$H$3:$U$169,6,FALSE),0)</f>
        <v>1</v>
      </c>
      <c r="J98" s="77">
        <f>IFERROR(VLOOKUP($B98,[2]NUM7!$H$3:$U$169,7,FALSE),0)</f>
        <v>10</v>
      </c>
      <c r="K98" s="77">
        <f>IFERROR(VLOOKUP($B98,[2]NUM7!$H$3:$U$169,8,FALSE),0)</f>
        <v>16</v>
      </c>
      <c r="L98" s="77">
        <f>IFERROR(VLOOKUP($B98,[2]NUM7!$H$3:$U$169,9,FALSE),0)</f>
        <v>15</v>
      </c>
      <c r="M98" s="77">
        <f>IFERROR(VLOOKUP($B98,[2]NUM7!$H$3:$U$169,10,FALSE),0)</f>
        <v>1</v>
      </c>
      <c r="N98" s="77">
        <f>IFERROR(VLOOKUP($B98,[2]NUM7!$H$3:$U$169,11,FALSE),0)</f>
        <v>0</v>
      </c>
      <c r="O98" s="77">
        <f>IFERROR(VLOOKUP($B98,[2]NUM7!$H$3:$U$169,12,FALSE),0)</f>
        <v>2</v>
      </c>
      <c r="P98" s="77">
        <f>IFERROR(VLOOKUP($B98,[2]NUM7!$H$3:$U$169,13,FALSE),0)</f>
        <v>2</v>
      </c>
      <c r="Q98" s="12">
        <f t="shared" si="31"/>
        <v>108</v>
      </c>
    </row>
    <row r="99" spans="1:21" ht="15" thickBot="1" x14ac:dyDescent="0.25">
      <c r="A99" s="75" t="s">
        <v>133</v>
      </c>
      <c r="B99" s="137" t="s">
        <v>123</v>
      </c>
      <c r="C99" s="53"/>
      <c r="D99" s="69"/>
      <c r="E99" s="77">
        <f>IFERROR(VLOOKUP($B99,[2]NUM7!$H$3:$U$169,2,FALSE),0)</f>
        <v>0</v>
      </c>
      <c r="F99" s="77">
        <f>IFERROR(VLOOKUP($B99,[2]NUM7!$H$3:$U$169,3,FALSE),0)</f>
        <v>0</v>
      </c>
      <c r="G99" s="77">
        <f>IFERROR(VLOOKUP($B99,[2]NUM7!$H$3:$U$169,4,FALSE),0)</f>
        <v>6</v>
      </c>
      <c r="H99" s="77">
        <f>IFERROR(VLOOKUP($B99,[2]NUM7!$H$3:$U$169,5,FALSE),0)</f>
        <v>0</v>
      </c>
      <c r="I99" s="77">
        <f>IFERROR(VLOOKUP($B99,[2]NUM7!$H$3:$U$169,6,FALSE),0)</f>
        <v>0</v>
      </c>
      <c r="J99" s="77">
        <f>IFERROR(VLOOKUP($B99,[2]NUM7!$H$3:$U$169,7,FALSE),0)</f>
        <v>9</v>
      </c>
      <c r="K99" s="77">
        <f>IFERROR(VLOOKUP($B99,[2]NUM7!$H$3:$U$169,8,FALSE),0)</f>
        <v>1</v>
      </c>
      <c r="L99" s="77">
        <f>IFERROR(VLOOKUP($B99,[2]NUM7!$H$3:$U$169,9,FALSE),0)</f>
        <v>0</v>
      </c>
      <c r="M99" s="77">
        <f>IFERROR(VLOOKUP($B99,[2]NUM7!$H$3:$U$169,10,FALSE),0)</f>
        <v>2</v>
      </c>
      <c r="N99" s="77">
        <f>IFERROR(VLOOKUP($B99,[2]NUM7!$H$3:$U$169,11,FALSE),0)</f>
        <v>2</v>
      </c>
      <c r="O99" s="77">
        <f>IFERROR(VLOOKUP($B99,[2]NUM7!$H$3:$U$169,12,FALSE),0)</f>
        <v>1</v>
      </c>
      <c r="P99" s="77">
        <f>IFERROR(VLOOKUP($B99,[2]NUM7!$H$3:$U$169,13,FALSE),0)</f>
        <v>2</v>
      </c>
      <c r="Q99" s="12">
        <f t="shared" si="31"/>
        <v>23</v>
      </c>
    </row>
    <row r="100" spans="1:21" ht="15" thickBot="1" x14ac:dyDescent="0.25">
      <c r="A100" s="75" t="s">
        <v>133</v>
      </c>
      <c r="B100" s="137" t="s">
        <v>124</v>
      </c>
      <c r="C100" s="53"/>
      <c r="D100" s="69"/>
      <c r="E100" s="77">
        <f>IFERROR(VLOOKUP($B100,[2]NUM7!$H$3:$U$169,2,FALSE),0)</f>
        <v>0</v>
      </c>
      <c r="F100" s="77">
        <f>IFERROR(VLOOKUP($B100,[2]NUM7!$H$3:$U$169,3,FALSE),0)</f>
        <v>0</v>
      </c>
      <c r="G100" s="77">
        <f>IFERROR(VLOOKUP($B100,[2]NUM7!$H$3:$U$169,4,FALSE),0)</f>
        <v>0</v>
      </c>
      <c r="H100" s="77">
        <f>IFERROR(VLOOKUP($B100,[2]NUM7!$H$3:$U$169,5,FALSE),0)</f>
        <v>8</v>
      </c>
      <c r="I100" s="77">
        <f>IFERROR(VLOOKUP($B100,[2]NUM7!$H$3:$U$169,6,FALSE),0)</f>
        <v>2</v>
      </c>
      <c r="J100" s="77">
        <f>IFERROR(VLOOKUP($B100,[2]NUM7!$H$3:$U$169,7,FALSE),0)</f>
        <v>9</v>
      </c>
      <c r="K100" s="77">
        <f>IFERROR(VLOOKUP($B100,[2]NUM7!$H$3:$U$169,8,FALSE),0)</f>
        <v>8</v>
      </c>
      <c r="L100" s="77">
        <f>IFERROR(VLOOKUP($B100,[2]NUM7!$H$3:$U$169,9,FALSE),0)</f>
        <v>8</v>
      </c>
      <c r="M100" s="77">
        <f>IFERROR(VLOOKUP($B100,[2]NUM7!$H$3:$U$169,10,FALSE),0)</f>
        <v>2</v>
      </c>
      <c r="N100" s="77">
        <f>IFERROR(VLOOKUP($B100,[2]NUM7!$H$3:$U$169,11,FALSE),0)</f>
        <v>3</v>
      </c>
      <c r="O100" s="77">
        <f>IFERROR(VLOOKUP($B100,[2]NUM7!$H$3:$U$169,12,FALSE),0)</f>
        <v>0</v>
      </c>
      <c r="P100" s="77">
        <f>IFERROR(VLOOKUP($B100,[2]NUM7!$H$3:$U$169,13,FALSE),0)</f>
        <v>1</v>
      </c>
      <c r="Q100" s="12">
        <f t="shared" si="31"/>
        <v>41</v>
      </c>
    </row>
    <row r="101" spans="1:21" ht="15" thickBot="1" x14ac:dyDescent="0.25">
      <c r="A101" s="75" t="s">
        <v>133</v>
      </c>
      <c r="B101" s="137" t="s">
        <v>125</v>
      </c>
      <c r="C101" s="53"/>
      <c r="D101" s="69"/>
      <c r="E101" s="77">
        <f>IFERROR(VLOOKUP($B101,[2]NUM7!$H$3:$U$169,2,FALSE),0)</f>
        <v>9</v>
      </c>
      <c r="F101" s="77">
        <f>IFERROR(VLOOKUP($B101,[2]NUM7!$H$3:$U$169,3,FALSE),0)</f>
        <v>0</v>
      </c>
      <c r="G101" s="77">
        <f>IFERROR(VLOOKUP($B101,[2]NUM7!$H$3:$U$169,4,FALSE),0)</f>
        <v>16</v>
      </c>
      <c r="H101" s="77">
        <f>IFERROR(VLOOKUP($B101,[2]NUM7!$H$3:$U$169,5,FALSE),0)</f>
        <v>5</v>
      </c>
      <c r="I101" s="77">
        <f>IFERROR(VLOOKUP($B101,[2]NUM7!$H$3:$U$169,6,FALSE),0)</f>
        <v>3</v>
      </c>
      <c r="J101" s="77">
        <f>IFERROR(VLOOKUP($B101,[2]NUM7!$H$3:$U$169,7,FALSE),0)</f>
        <v>8</v>
      </c>
      <c r="K101" s="77">
        <f>IFERROR(VLOOKUP($B101,[2]NUM7!$H$3:$U$169,8,FALSE),0)</f>
        <v>30</v>
      </c>
      <c r="L101" s="77">
        <f>IFERROR(VLOOKUP($B101,[2]NUM7!$H$3:$U$169,9,FALSE),0)</f>
        <v>14</v>
      </c>
      <c r="M101" s="77">
        <f>IFERROR(VLOOKUP($B101,[2]NUM7!$H$3:$U$169,10,FALSE),0)</f>
        <v>0</v>
      </c>
      <c r="N101" s="77">
        <f>IFERROR(VLOOKUP($B101,[2]NUM7!$H$3:$U$169,11,FALSE),0)</f>
        <v>0</v>
      </c>
      <c r="O101" s="77">
        <f>IFERROR(VLOOKUP($B101,[2]NUM7!$H$3:$U$169,12,FALSE),0)</f>
        <v>0</v>
      </c>
      <c r="P101" s="77">
        <f>IFERROR(VLOOKUP($B101,[2]NUM7!$H$3:$U$169,13,FALSE),0)</f>
        <v>0</v>
      </c>
      <c r="Q101" s="12">
        <f t="shared" si="31"/>
        <v>85</v>
      </c>
    </row>
    <row r="102" spans="1:21" ht="15" thickBot="1" x14ac:dyDescent="0.25">
      <c r="A102" s="75" t="s">
        <v>133</v>
      </c>
      <c r="B102" s="137" t="s">
        <v>126</v>
      </c>
      <c r="C102" s="53"/>
      <c r="D102" s="69"/>
      <c r="E102" s="77">
        <f>IFERROR(VLOOKUP($B102,[2]NUM7!$H$3:$U$169,2,FALSE),0)</f>
        <v>0</v>
      </c>
      <c r="F102" s="77">
        <f>IFERROR(VLOOKUP($B102,[2]NUM7!$H$3:$U$169,3,FALSE),0)</f>
        <v>0</v>
      </c>
      <c r="G102" s="77">
        <f>IFERROR(VLOOKUP($B102,[2]NUM7!$H$3:$U$169,4,FALSE),0)</f>
        <v>0</v>
      </c>
      <c r="H102" s="77">
        <f>IFERROR(VLOOKUP($B102,[2]NUM7!$H$3:$U$169,5,FALSE),0)</f>
        <v>2</v>
      </c>
      <c r="I102" s="77">
        <f>IFERROR(VLOOKUP($B102,[2]NUM7!$H$3:$U$169,6,FALSE),0)</f>
        <v>0</v>
      </c>
      <c r="J102" s="77">
        <f>IFERROR(VLOOKUP($B102,[2]NUM7!$H$3:$U$169,7,FALSE),0)</f>
        <v>2</v>
      </c>
      <c r="K102" s="77">
        <f>IFERROR(VLOOKUP($B102,[2]NUM7!$H$3:$U$169,8,FALSE),0)</f>
        <v>0</v>
      </c>
      <c r="L102" s="77">
        <f>IFERROR(VLOOKUP($B102,[2]NUM7!$H$3:$U$169,9,FALSE),0)</f>
        <v>8</v>
      </c>
      <c r="M102" s="77">
        <f>IFERROR(VLOOKUP($B102,[2]NUM7!$H$3:$U$169,10,FALSE),0)</f>
        <v>10</v>
      </c>
      <c r="N102" s="77">
        <f>IFERROR(VLOOKUP($B102,[2]NUM7!$H$3:$U$169,11,FALSE),0)</f>
        <v>0</v>
      </c>
      <c r="O102" s="77">
        <f>IFERROR(VLOOKUP($B102,[2]NUM7!$H$3:$U$169,12,FALSE),0)</f>
        <v>0</v>
      </c>
      <c r="P102" s="77">
        <f>IFERROR(VLOOKUP($B102,[2]NUM7!$H$3:$U$169,13,FALSE),0)</f>
        <v>5</v>
      </c>
      <c r="Q102" s="12">
        <f t="shared" si="31"/>
        <v>27</v>
      </c>
    </row>
    <row r="103" spans="1:21" ht="15" thickBot="1" x14ac:dyDescent="0.25">
      <c r="A103" s="75" t="s">
        <v>133</v>
      </c>
      <c r="B103" s="137" t="s">
        <v>127</v>
      </c>
      <c r="C103" s="53"/>
      <c r="D103" s="69"/>
      <c r="E103" s="77">
        <f>IFERROR(VLOOKUP($B103,[2]NUM7!$H$3:$U$169,2,FALSE),0)</f>
        <v>0</v>
      </c>
      <c r="F103" s="77">
        <f>IFERROR(VLOOKUP($B103,[2]NUM7!$H$3:$U$169,3,FALSE),0)</f>
        <v>0</v>
      </c>
      <c r="G103" s="77">
        <f>IFERROR(VLOOKUP($B103,[2]NUM7!$H$3:$U$169,4,FALSE),0)</f>
        <v>2</v>
      </c>
      <c r="H103" s="77">
        <f>IFERROR(VLOOKUP($B103,[2]NUM7!$H$3:$U$169,5,FALSE),0)</f>
        <v>0</v>
      </c>
      <c r="I103" s="77">
        <f>IFERROR(VLOOKUP($B103,[2]NUM7!$H$3:$U$169,6,FALSE),0)</f>
        <v>18</v>
      </c>
      <c r="J103" s="77">
        <f>IFERROR(VLOOKUP($B103,[2]NUM7!$H$3:$U$169,7,FALSE),0)</f>
        <v>6</v>
      </c>
      <c r="K103" s="77">
        <f>IFERROR(VLOOKUP($B103,[2]NUM7!$H$3:$U$169,8,FALSE),0)</f>
        <v>2</v>
      </c>
      <c r="L103" s="77">
        <f>IFERROR(VLOOKUP($B103,[2]NUM7!$H$3:$U$169,9,FALSE),0)</f>
        <v>6</v>
      </c>
      <c r="M103" s="77">
        <f>IFERROR(VLOOKUP($B103,[2]NUM7!$H$3:$U$169,10,FALSE),0)</f>
        <v>8</v>
      </c>
      <c r="N103" s="77">
        <f>IFERROR(VLOOKUP($B103,[2]NUM7!$H$3:$U$169,11,FALSE),0)</f>
        <v>22</v>
      </c>
      <c r="O103" s="77">
        <f>IFERROR(VLOOKUP($B103,[2]NUM7!$H$3:$U$169,12,FALSE),0)</f>
        <v>7</v>
      </c>
      <c r="P103" s="77">
        <f>IFERROR(VLOOKUP($B103,[2]NUM7!$H$3:$U$169,13,FALSE),0)</f>
        <v>8</v>
      </c>
      <c r="Q103" s="12">
        <f t="shared" si="31"/>
        <v>79</v>
      </c>
    </row>
    <row r="104" spans="1:21" ht="15" thickBot="1" x14ac:dyDescent="0.25">
      <c r="A104" s="75" t="s">
        <v>133</v>
      </c>
      <c r="B104" s="137" t="s">
        <v>128</v>
      </c>
      <c r="C104" s="53"/>
      <c r="D104" s="69"/>
      <c r="E104" s="77">
        <f>IFERROR(VLOOKUP($B104,[2]NUM7!$H$3:$U$169,2,FALSE),0)</f>
        <v>5</v>
      </c>
      <c r="F104" s="77">
        <f>IFERROR(VLOOKUP($B104,[2]NUM7!$H$3:$U$169,3,FALSE),0)</f>
        <v>14</v>
      </c>
      <c r="G104" s="77">
        <f>IFERROR(VLOOKUP($B104,[2]NUM7!$H$3:$U$169,4,FALSE),0)</f>
        <v>12</v>
      </c>
      <c r="H104" s="77">
        <f>IFERROR(VLOOKUP($B104,[2]NUM7!$H$3:$U$169,5,FALSE),0)</f>
        <v>4</v>
      </c>
      <c r="I104" s="77">
        <f>IFERROR(VLOOKUP($B104,[2]NUM7!$H$3:$U$169,6,FALSE),0)</f>
        <v>0</v>
      </c>
      <c r="J104" s="77">
        <f>IFERROR(VLOOKUP($B104,[2]NUM7!$H$3:$U$169,7,FALSE),0)</f>
        <v>1</v>
      </c>
      <c r="K104" s="77">
        <f>IFERROR(VLOOKUP($B104,[2]NUM7!$H$3:$U$169,8,FALSE),0)</f>
        <v>3</v>
      </c>
      <c r="L104" s="77">
        <f>IFERROR(VLOOKUP($B104,[2]NUM7!$H$3:$U$169,9,FALSE),0)</f>
        <v>2</v>
      </c>
      <c r="M104" s="77">
        <f>IFERROR(VLOOKUP($B104,[2]NUM7!$H$3:$U$169,10,FALSE),0)</f>
        <v>1</v>
      </c>
      <c r="N104" s="77">
        <f>IFERROR(VLOOKUP($B104,[2]NUM7!$H$3:$U$169,11,FALSE),0)</f>
        <v>0</v>
      </c>
      <c r="O104" s="77">
        <f>IFERROR(VLOOKUP($B104,[2]NUM7!$H$3:$U$169,12,FALSE),0)</f>
        <v>3</v>
      </c>
      <c r="P104" s="77">
        <f>IFERROR(VLOOKUP($B104,[2]NUM7!$H$3:$U$169,13,FALSE),0)</f>
        <v>9</v>
      </c>
      <c r="Q104" s="12">
        <f t="shared" si="31"/>
        <v>54</v>
      </c>
    </row>
    <row r="105" spans="1:21" ht="15" thickBot="1" x14ac:dyDescent="0.25">
      <c r="A105" s="75" t="s">
        <v>133</v>
      </c>
      <c r="B105" s="137" t="s">
        <v>129</v>
      </c>
      <c r="C105" s="53"/>
      <c r="D105" s="69"/>
      <c r="E105" s="77">
        <f>IFERROR(VLOOKUP($B105,[2]NUM7!$H$3:$U$169,2,FALSE),0)</f>
        <v>0</v>
      </c>
      <c r="F105" s="77">
        <f>IFERROR(VLOOKUP($B105,[2]NUM7!$H$3:$U$169,3,FALSE),0)</f>
        <v>9</v>
      </c>
      <c r="G105" s="77">
        <f>IFERROR(VLOOKUP($B105,[2]NUM7!$H$3:$U$169,4,FALSE),0)</f>
        <v>10</v>
      </c>
      <c r="H105" s="77">
        <f>IFERROR(VLOOKUP($B105,[2]NUM7!$H$3:$U$169,5,FALSE),0)</f>
        <v>16</v>
      </c>
      <c r="I105" s="77">
        <f>IFERROR(VLOOKUP($B105,[2]NUM7!$H$3:$U$169,6,FALSE),0)</f>
        <v>9</v>
      </c>
      <c r="J105" s="77">
        <f>IFERROR(VLOOKUP($B105,[2]NUM7!$H$3:$U$169,7,FALSE),0)</f>
        <v>22</v>
      </c>
      <c r="K105" s="77">
        <f>IFERROR(VLOOKUP($B105,[2]NUM7!$H$3:$U$169,8,FALSE),0)</f>
        <v>21</v>
      </c>
      <c r="L105" s="77">
        <f>IFERROR(VLOOKUP($B105,[2]NUM7!$H$3:$U$169,9,FALSE),0)</f>
        <v>10</v>
      </c>
      <c r="M105" s="77">
        <f>IFERROR(VLOOKUP($B105,[2]NUM7!$H$3:$U$169,10,FALSE),0)</f>
        <v>10</v>
      </c>
      <c r="N105" s="77">
        <f>IFERROR(VLOOKUP($B105,[2]NUM7!$H$3:$U$169,11,FALSE),0)</f>
        <v>12</v>
      </c>
      <c r="O105" s="77">
        <f>IFERROR(VLOOKUP($B105,[2]NUM7!$H$3:$U$169,12,FALSE),0)</f>
        <v>17</v>
      </c>
      <c r="P105" s="77">
        <f>IFERROR(VLOOKUP($B105,[2]NUM7!$H$3:$U$169,13,FALSE),0)</f>
        <v>11</v>
      </c>
      <c r="Q105" s="12">
        <f t="shared" si="31"/>
        <v>147</v>
      </c>
      <c r="U105" s="58"/>
    </row>
    <row r="106" spans="1:21" ht="15" thickBot="1" x14ac:dyDescent="0.25">
      <c r="A106" s="75" t="s">
        <v>133</v>
      </c>
      <c r="B106" s="137" t="s">
        <v>130</v>
      </c>
      <c r="C106" s="53"/>
      <c r="D106" s="69"/>
      <c r="E106" s="77">
        <f>IFERROR(VLOOKUP($B106,[2]NUM7!$H$3:$U$169,2,FALSE),0)</f>
        <v>0</v>
      </c>
      <c r="F106" s="77">
        <f>IFERROR(VLOOKUP($B106,[2]NUM7!$H$3:$U$169,3,FALSE),0)</f>
        <v>0</v>
      </c>
      <c r="G106" s="77">
        <f>IFERROR(VLOOKUP($B106,[2]NUM7!$H$3:$U$169,4,FALSE),0)</f>
        <v>0</v>
      </c>
      <c r="H106" s="77">
        <f>IFERROR(VLOOKUP($B106,[2]NUM7!$H$3:$U$169,5,FALSE),0)</f>
        <v>0</v>
      </c>
      <c r="I106" s="77">
        <f>IFERROR(VLOOKUP($B106,[2]NUM7!$H$3:$U$169,6,FALSE),0)</f>
        <v>7</v>
      </c>
      <c r="J106" s="77">
        <f>IFERROR(VLOOKUP($B106,[2]NUM7!$H$3:$U$169,7,FALSE),0)</f>
        <v>17</v>
      </c>
      <c r="K106" s="77">
        <f>IFERROR(VLOOKUP($B106,[2]NUM7!$H$3:$U$169,8,FALSE),0)</f>
        <v>3</v>
      </c>
      <c r="L106" s="77">
        <f>IFERROR(VLOOKUP($B106,[2]NUM7!$H$3:$U$169,9,FALSE),0)</f>
        <v>1</v>
      </c>
      <c r="M106" s="77">
        <f>IFERROR(VLOOKUP($B106,[2]NUM7!$H$3:$U$169,10,FALSE),0)</f>
        <v>3</v>
      </c>
      <c r="N106" s="77">
        <f>IFERROR(VLOOKUP($B106,[2]NUM7!$H$3:$U$169,11,FALSE),0)</f>
        <v>26</v>
      </c>
      <c r="O106" s="77">
        <f>IFERROR(VLOOKUP($B106,[2]NUM7!$H$3:$U$169,12,FALSE),0)</f>
        <v>7</v>
      </c>
      <c r="P106" s="77">
        <f>IFERROR(VLOOKUP($B106,[2]NUM7!$H$3:$U$169,13,FALSE),0)</f>
        <v>16</v>
      </c>
      <c r="Q106" s="12">
        <f t="shared" si="31"/>
        <v>80</v>
      </c>
    </row>
    <row r="107" spans="1:21" ht="15" thickBot="1" x14ac:dyDescent="0.25">
      <c r="A107" s="75" t="s">
        <v>133</v>
      </c>
      <c r="B107" s="137" t="s">
        <v>131</v>
      </c>
      <c r="C107" s="53"/>
      <c r="D107" s="69"/>
      <c r="E107" s="77">
        <f>IFERROR(VLOOKUP($B107,[2]NUM7!$H$3:$U$169,2,FALSE),0)</f>
        <v>38</v>
      </c>
      <c r="F107" s="77">
        <f>IFERROR(VLOOKUP($B107,[2]NUM7!$H$3:$U$169,3,FALSE),0)</f>
        <v>37</v>
      </c>
      <c r="G107" s="77">
        <f>IFERROR(VLOOKUP($B107,[2]NUM7!$H$3:$U$169,4,FALSE),0)</f>
        <v>47</v>
      </c>
      <c r="H107" s="77">
        <f>IFERROR(VLOOKUP($B107,[2]NUM7!$H$3:$U$169,5,FALSE),0)</f>
        <v>40</v>
      </c>
      <c r="I107" s="77">
        <f>IFERROR(VLOOKUP($B107,[2]NUM7!$H$3:$U$169,6,FALSE),0)</f>
        <v>48</v>
      </c>
      <c r="J107" s="77">
        <f>IFERROR(VLOOKUP($B107,[2]NUM7!$H$3:$U$169,7,FALSE),0)</f>
        <v>37</v>
      </c>
      <c r="K107" s="77">
        <f>IFERROR(VLOOKUP($B107,[2]NUM7!$H$3:$U$169,8,FALSE),0)</f>
        <v>53</v>
      </c>
      <c r="L107" s="77">
        <f>IFERROR(VLOOKUP($B107,[2]NUM7!$H$3:$U$169,9,FALSE),0)</f>
        <v>167</v>
      </c>
      <c r="M107" s="77">
        <f>IFERROR(VLOOKUP($B107,[2]NUM7!$H$3:$U$169,10,FALSE),0)</f>
        <v>174</v>
      </c>
      <c r="N107" s="77">
        <f>IFERROR(VLOOKUP($B107,[2]NUM7!$H$3:$U$169,11,FALSE),0)</f>
        <v>165</v>
      </c>
      <c r="O107" s="77">
        <f>IFERROR(VLOOKUP($B107,[2]NUM7!$H$3:$U$169,12,FALSE),0)</f>
        <v>129</v>
      </c>
      <c r="P107" s="77">
        <f>IFERROR(VLOOKUP($B107,[2]NUM7!$H$3:$U$169,13,FALSE),0)</f>
        <v>112</v>
      </c>
      <c r="Q107" s="12">
        <f t="shared" si="31"/>
        <v>1047</v>
      </c>
    </row>
    <row r="108" spans="1:21" ht="15" thickBot="1" x14ac:dyDescent="0.25">
      <c r="A108" s="75" t="s">
        <v>133</v>
      </c>
      <c r="B108" s="137" t="s">
        <v>132</v>
      </c>
      <c r="C108" s="53"/>
      <c r="D108" s="69"/>
      <c r="E108" s="77">
        <f>IFERROR(VLOOKUP($B108,[2]NUM7!$H$3:$U$169,2,FALSE),0)</f>
        <v>24</v>
      </c>
      <c r="F108" s="77">
        <f>IFERROR(VLOOKUP($B108,[2]NUM7!$H$3:$U$169,3,FALSE),0)</f>
        <v>20</v>
      </c>
      <c r="G108" s="77">
        <f>IFERROR(VLOOKUP($B108,[2]NUM7!$H$3:$U$169,4,FALSE),0)</f>
        <v>22</v>
      </c>
      <c r="H108" s="77">
        <f>IFERROR(VLOOKUP($B108,[2]NUM7!$H$3:$U$169,5,FALSE),0)</f>
        <v>17</v>
      </c>
      <c r="I108" s="77">
        <f>IFERROR(VLOOKUP($B108,[2]NUM7!$H$3:$U$169,6,FALSE),0)</f>
        <v>24</v>
      </c>
      <c r="J108" s="77">
        <f>IFERROR(VLOOKUP($B108,[2]NUM7!$H$3:$U$169,7,FALSE),0)</f>
        <v>28</v>
      </c>
      <c r="K108" s="77">
        <f>IFERROR(VLOOKUP($B108,[2]NUM7!$H$3:$U$169,8,FALSE),0)</f>
        <v>44</v>
      </c>
      <c r="L108" s="77">
        <f>IFERROR(VLOOKUP($B108,[2]NUM7!$H$3:$U$169,9,FALSE),0)</f>
        <v>26</v>
      </c>
      <c r="M108" s="77">
        <f>IFERROR(VLOOKUP($B108,[2]NUM7!$H$3:$U$169,10,FALSE),0)</f>
        <v>15</v>
      </c>
      <c r="N108" s="77">
        <f>IFERROR(VLOOKUP($B108,[2]NUM7!$H$3:$U$169,11,FALSE),0)</f>
        <v>29</v>
      </c>
      <c r="O108" s="77">
        <f>IFERROR(VLOOKUP($B108,[2]NUM7!$H$3:$U$169,12,FALSE),0)</f>
        <v>16</v>
      </c>
      <c r="P108" s="77">
        <f>IFERROR(VLOOKUP($B108,[2]NUM7!$H$3:$U$169,13,FALSE),0)</f>
        <v>22</v>
      </c>
      <c r="Q108" s="12">
        <f t="shared" si="31"/>
        <v>287</v>
      </c>
    </row>
    <row r="109" spans="1:21" ht="15" thickBot="1" x14ac:dyDescent="0.25">
      <c r="A109" s="75" t="s">
        <v>133</v>
      </c>
      <c r="B109" s="137" t="s">
        <v>346</v>
      </c>
      <c r="C109" s="53"/>
      <c r="D109" s="69"/>
      <c r="E109" s="77">
        <f>IFERROR(VLOOKUP($B109,[2]NUM7!$H$3:$U$169,2,FALSE),0)</f>
        <v>15</v>
      </c>
      <c r="F109" s="77">
        <f>IFERROR(VLOOKUP($B109,[2]NUM7!$H$3:$U$169,3,FALSE),0)</f>
        <v>13</v>
      </c>
      <c r="G109" s="77">
        <f>IFERROR(VLOOKUP($B109,[2]NUM7!$H$3:$U$169,4,FALSE),0)</f>
        <v>14</v>
      </c>
      <c r="H109" s="77">
        <f>IFERROR(VLOOKUP($B109,[2]NUM7!$H$3:$U$169,5,FALSE),0)</f>
        <v>20</v>
      </c>
      <c r="I109" s="77">
        <f>IFERROR(VLOOKUP($B109,[2]NUM7!$H$3:$U$169,6,FALSE),0)</f>
        <v>12</v>
      </c>
      <c r="J109" s="77">
        <f>IFERROR(VLOOKUP($B109,[2]NUM7!$H$3:$U$169,7,FALSE),0)</f>
        <v>9</v>
      </c>
      <c r="K109" s="77">
        <f>IFERROR(VLOOKUP($B109,[2]NUM7!$H$3:$U$169,8,FALSE),0)</f>
        <v>53</v>
      </c>
      <c r="L109" s="77">
        <f>IFERROR(VLOOKUP($B109,[2]NUM7!$H$3:$U$169,9,FALSE),0)</f>
        <v>79</v>
      </c>
      <c r="M109" s="77">
        <f>IFERROR(VLOOKUP($B109,[2]NUM7!$H$3:$U$169,10,FALSE),0)</f>
        <v>84</v>
      </c>
      <c r="N109" s="77">
        <f>IFERROR(VLOOKUP($B109,[2]NUM7!$H$3:$U$169,11,FALSE),0)</f>
        <v>76</v>
      </c>
      <c r="O109" s="77">
        <f>IFERROR(VLOOKUP($B109,[2]NUM7!$H$3:$U$169,12,FALSE),0)</f>
        <v>71</v>
      </c>
      <c r="P109" s="77">
        <f>IFERROR(VLOOKUP($B109,[2]NUM7!$H$3:$U$169,13,FALSE),0)</f>
        <v>59</v>
      </c>
      <c r="Q109" s="12">
        <f t="shared" si="31"/>
        <v>505</v>
      </c>
    </row>
    <row r="110" spans="1:21" ht="15" thickBot="1" x14ac:dyDescent="0.25">
      <c r="A110" s="75" t="s">
        <v>133</v>
      </c>
      <c r="B110" s="137" t="s">
        <v>395</v>
      </c>
      <c r="C110" s="53"/>
      <c r="D110" s="69"/>
      <c r="E110" s="77"/>
      <c r="F110" s="77"/>
      <c r="G110" s="77"/>
      <c r="H110" s="77"/>
      <c r="I110" s="77"/>
      <c r="J110" s="77"/>
      <c r="K110" s="77"/>
      <c r="L110" s="77"/>
      <c r="M110" s="77">
        <f>IFERROR(VLOOKUP($B110,[2]NUM7!$H$3:$U$169,10,FALSE),0)</f>
        <v>42</v>
      </c>
      <c r="N110" s="77">
        <f>IFERROR(VLOOKUP($B110,[2]NUM7!$H$3:$U$169,11,FALSE),0)</f>
        <v>20</v>
      </c>
      <c r="O110" s="77">
        <f>IFERROR(VLOOKUP($B110,[2]NUM7!$H$3:$U$169,12,FALSE),0)</f>
        <v>15</v>
      </c>
      <c r="P110" s="77">
        <f>IFERROR(VLOOKUP($B110,[2]NUM7!$H$3:$U$169,13,FALSE),0)</f>
        <v>12</v>
      </c>
      <c r="Q110" s="12">
        <f t="shared" si="31"/>
        <v>89</v>
      </c>
    </row>
    <row r="111" spans="1:21" s="54" customFormat="1" ht="15" thickBot="1" x14ac:dyDescent="0.25">
      <c r="A111" s="307" t="s">
        <v>180</v>
      </c>
      <c r="B111" s="308"/>
      <c r="C111" s="222">
        <f>+D111/Metas!K13</f>
        <v>1.1184774225671381</v>
      </c>
      <c r="D111" s="15">
        <f>+Q111/R111</f>
        <v>0.21252905060876201</v>
      </c>
      <c r="E111" s="9">
        <f>SUM(E93:E110)</f>
        <v>356</v>
      </c>
      <c r="F111" s="9">
        <f t="shared" ref="F111:L111" si="32">SUM(F93:F110)</f>
        <v>365</v>
      </c>
      <c r="G111" s="9">
        <f t="shared" si="32"/>
        <v>412</v>
      </c>
      <c r="H111" s="9">
        <f t="shared" si="32"/>
        <v>296</v>
      </c>
      <c r="I111" s="9">
        <f t="shared" si="32"/>
        <v>306</v>
      </c>
      <c r="J111" s="9">
        <f t="shared" si="32"/>
        <v>413</v>
      </c>
      <c r="K111" s="9">
        <f t="shared" si="32"/>
        <v>535</v>
      </c>
      <c r="L111" s="9">
        <f t="shared" si="32"/>
        <v>648</v>
      </c>
      <c r="M111" s="9">
        <f>SUM(M93:M110)</f>
        <v>599</v>
      </c>
      <c r="N111" s="9">
        <f>SUM(N93:N110)</f>
        <v>817</v>
      </c>
      <c r="O111" s="9">
        <f t="shared" ref="O111:P111" si="33">SUM(O93:O110)</f>
        <v>713</v>
      </c>
      <c r="P111" s="9">
        <f t="shared" si="33"/>
        <v>667</v>
      </c>
      <c r="Q111" s="9">
        <f>SUM(Q93:Q110)</f>
        <v>6127</v>
      </c>
      <c r="R111" s="314">
        <v>28829</v>
      </c>
      <c r="S111" s="315"/>
    </row>
    <row r="112" spans="1:21" ht="15" thickBot="1" x14ac:dyDescent="0.25">
      <c r="A112" s="75" t="s">
        <v>146</v>
      </c>
      <c r="B112" s="137" t="s">
        <v>134</v>
      </c>
      <c r="C112" s="53"/>
      <c r="D112" s="69"/>
      <c r="E112" s="77">
        <f>IFERROR(VLOOKUP($B112,[2]NUM7!$H$3:$U$169,2,FALSE),0)</f>
        <v>0</v>
      </c>
      <c r="F112" s="77">
        <f>IFERROR(VLOOKUP($B112,[2]NUM7!$H$3:$U$169,3,FALSE),0)</f>
        <v>2</v>
      </c>
      <c r="G112" s="77">
        <f>IFERROR(VLOOKUP($B112,[2]NUM7!$H$3:$U$169,4,FALSE),0)</f>
        <v>3</v>
      </c>
      <c r="H112" s="77">
        <f>IFERROR(VLOOKUP($B112,[2]NUM7!$H$3:$U$169,5,FALSE),0)</f>
        <v>2</v>
      </c>
      <c r="I112" s="77">
        <f>IFERROR(VLOOKUP($B112,[2]NUM7!$H$3:$U$169,6,FALSE),0)</f>
        <v>4</v>
      </c>
      <c r="J112" s="77">
        <f>IFERROR(VLOOKUP($B112,[2]NUM7!$H$3:$U$169,7,FALSE),0)</f>
        <v>14</v>
      </c>
      <c r="K112" s="77">
        <f>IFERROR(VLOOKUP($B112,[2]NUM7!$H$3:$U$169,8,FALSE),0)</f>
        <v>2</v>
      </c>
      <c r="L112" s="77">
        <f>IFERROR(VLOOKUP($B112,[2]NUM7!$H$3:$U$169,9,FALSE),0)</f>
        <v>4</v>
      </c>
      <c r="M112" s="77">
        <f>IFERROR(VLOOKUP($B112,[2]NUM7!$H$3:$U$169,10,FALSE),0)</f>
        <v>8</v>
      </c>
      <c r="N112" s="77">
        <f>IFERROR(VLOOKUP($B112,[2]NUM7!$H$3:$U$169,11,FALSE),0)</f>
        <v>2</v>
      </c>
      <c r="O112" s="77">
        <f>IFERROR(VLOOKUP($B112,[2]NUM7!$H$3:$U$169,12,FALSE),0)</f>
        <v>0</v>
      </c>
      <c r="P112" s="77">
        <f>IFERROR(VLOOKUP($B112,[2]NUM7!$H$3:$U$169,13,FALSE),0)</f>
        <v>12</v>
      </c>
      <c r="Q112" s="12">
        <f t="shared" ref="Q112:Q123" si="34">SUM(E112:P112)</f>
        <v>53</v>
      </c>
    </row>
    <row r="113" spans="1:19" ht="15" thickBot="1" x14ac:dyDescent="0.25">
      <c r="A113" s="75" t="s">
        <v>146</v>
      </c>
      <c r="B113" s="137" t="s">
        <v>135</v>
      </c>
      <c r="C113" s="53"/>
      <c r="D113" s="69"/>
      <c r="E113" s="77">
        <f>IFERROR(VLOOKUP($B113,[2]NUM7!$H$3:$U$169,2,FALSE),0)</f>
        <v>8</v>
      </c>
      <c r="F113" s="77">
        <f>IFERROR(VLOOKUP($B113,[2]NUM7!$H$3:$U$169,3,FALSE),0)</f>
        <v>17</v>
      </c>
      <c r="G113" s="77">
        <f>IFERROR(VLOOKUP($B113,[2]NUM7!$H$3:$U$169,4,FALSE),0)</f>
        <v>2</v>
      </c>
      <c r="H113" s="77">
        <f>IFERROR(VLOOKUP($B113,[2]NUM7!$H$3:$U$169,5,FALSE),0)</f>
        <v>32</v>
      </c>
      <c r="I113" s="77">
        <f>IFERROR(VLOOKUP($B113,[2]NUM7!$H$3:$U$169,6,FALSE),0)</f>
        <v>16</v>
      </c>
      <c r="J113" s="77">
        <f>IFERROR(VLOOKUP($B113,[2]NUM7!$H$3:$U$169,7,FALSE),0)</f>
        <v>17</v>
      </c>
      <c r="K113" s="77">
        <f>IFERROR(VLOOKUP($B113,[2]NUM7!$H$3:$U$169,8,FALSE),0)</f>
        <v>33</v>
      </c>
      <c r="L113" s="77">
        <f>IFERROR(VLOOKUP($B113,[2]NUM7!$H$3:$U$169,9,FALSE),0)</f>
        <v>24</v>
      </c>
      <c r="M113" s="77">
        <f>IFERROR(VLOOKUP($B113,[2]NUM7!$H$3:$U$169,10,FALSE),0)</f>
        <v>28</v>
      </c>
      <c r="N113" s="77">
        <f>IFERROR(VLOOKUP($B113,[2]NUM7!$H$3:$U$169,11,FALSE),0)</f>
        <v>13</v>
      </c>
      <c r="O113" s="77">
        <f>IFERROR(VLOOKUP($B113,[2]NUM7!$H$3:$U$169,12,FALSE),0)</f>
        <v>9</v>
      </c>
      <c r="P113" s="77">
        <f>IFERROR(VLOOKUP($B113,[2]NUM7!$H$3:$U$169,13,FALSE),0)</f>
        <v>15</v>
      </c>
      <c r="Q113" s="12">
        <f t="shared" si="34"/>
        <v>214</v>
      </c>
    </row>
    <row r="114" spans="1:19" ht="15" thickBot="1" x14ac:dyDescent="0.25">
      <c r="A114" s="75" t="s">
        <v>146</v>
      </c>
      <c r="B114" s="137" t="s">
        <v>136</v>
      </c>
      <c r="C114" s="53"/>
      <c r="D114" s="69"/>
      <c r="E114" s="77">
        <f>IFERROR(VLOOKUP($B114,[2]NUM7!$H$3:$U$169,2,FALSE),0)</f>
        <v>5</v>
      </c>
      <c r="F114" s="77">
        <f>IFERROR(VLOOKUP($B114,[2]NUM7!$H$3:$U$169,3,FALSE),0)</f>
        <v>6</v>
      </c>
      <c r="G114" s="77">
        <f>IFERROR(VLOOKUP($B114,[2]NUM7!$H$3:$U$169,4,FALSE),0)</f>
        <v>5</v>
      </c>
      <c r="H114" s="77">
        <f>IFERROR(VLOOKUP($B114,[2]NUM7!$H$3:$U$169,5,FALSE),0)</f>
        <v>14</v>
      </c>
      <c r="I114" s="77">
        <f>IFERROR(VLOOKUP($B114,[2]NUM7!$H$3:$U$169,6,FALSE),0)</f>
        <v>11</v>
      </c>
      <c r="J114" s="77">
        <f>IFERROR(VLOOKUP($B114,[2]NUM7!$H$3:$U$169,7,FALSE),0)</f>
        <v>3</v>
      </c>
      <c r="K114" s="77">
        <f>IFERROR(VLOOKUP($B114,[2]NUM7!$H$3:$U$169,8,FALSE),0)</f>
        <v>15</v>
      </c>
      <c r="L114" s="77">
        <f>IFERROR(VLOOKUP($B114,[2]NUM7!$H$3:$U$169,9,FALSE),0)</f>
        <v>17</v>
      </c>
      <c r="M114" s="77">
        <f>IFERROR(VLOOKUP($B114,[2]NUM7!$H$3:$U$169,10,FALSE),0)</f>
        <v>21</v>
      </c>
      <c r="N114" s="77">
        <f>IFERROR(VLOOKUP($B114,[2]NUM7!$H$3:$U$169,11,FALSE),0)</f>
        <v>9</v>
      </c>
      <c r="O114" s="77">
        <f>IFERROR(VLOOKUP($B114,[2]NUM7!$H$3:$U$169,12,FALSE),0)</f>
        <v>3</v>
      </c>
      <c r="P114" s="77">
        <f>IFERROR(VLOOKUP($B114,[2]NUM7!$H$3:$U$169,13,FALSE),0)</f>
        <v>17</v>
      </c>
      <c r="Q114" s="12">
        <f t="shared" si="34"/>
        <v>126</v>
      </c>
    </row>
    <row r="115" spans="1:19" ht="15" thickBot="1" x14ac:dyDescent="0.25">
      <c r="A115" s="75" t="s">
        <v>146</v>
      </c>
      <c r="B115" s="137" t="s">
        <v>137</v>
      </c>
      <c r="C115" s="53"/>
      <c r="D115" s="69"/>
      <c r="E115" s="77">
        <f>IFERROR(VLOOKUP($B115,[2]NUM7!$H$3:$U$169,2,FALSE),0)</f>
        <v>9</v>
      </c>
      <c r="F115" s="77">
        <f>IFERROR(VLOOKUP($B115,[2]NUM7!$H$3:$U$169,3,FALSE),0)</f>
        <v>5</v>
      </c>
      <c r="G115" s="77">
        <f>IFERROR(VLOOKUP($B115,[2]NUM7!$H$3:$U$169,4,FALSE),0)</f>
        <v>6</v>
      </c>
      <c r="H115" s="77">
        <f>IFERROR(VLOOKUP($B115,[2]NUM7!$H$3:$U$169,5,FALSE),0)</f>
        <v>4</v>
      </c>
      <c r="I115" s="77">
        <f>IFERROR(VLOOKUP($B115,[2]NUM7!$H$3:$U$169,6,FALSE),0)</f>
        <v>15</v>
      </c>
      <c r="J115" s="77">
        <f>IFERROR(VLOOKUP($B115,[2]NUM7!$H$3:$U$169,7,FALSE),0)</f>
        <v>4</v>
      </c>
      <c r="K115" s="77">
        <f>IFERROR(VLOOKUP($B115,[2]NUM7!$H$3:$U$169,8,FALSE),0)</f>
        <v>8</v>
      </c>
      <c r="L115" s="77">
        <f>IFERROR(VLOOKUP($B115,[2]NUM7!$H$3:$U$169,9,FALSE),0)</f>
        <v>17</v>
      </c>
      <c r="M115" s="77">
        <f>IFERROR(VLOOKUP($B115,[2]NUM7!$H$3:$U$169,10,FALSE),0)</f>
        <v>9</v>
      </c>
      <c r="N115" s="77">
        <f>IFERROR(VLOOKUP($B115,[2]NUM7!$H$3:$U$169,11,FALSE),0)</f>
        <v>6</v>
      </c>
      <c r="O115" s="77">
        <f>IFERROR(VLOOKUP($B115,[2]NUM7!$H$3:$U$169,12,FALSE),0)</f>
        <v>7</v>
      </c>
      <c r="P115" s="77">
        <f>IFERROR(VLOOKUP($B115,[2]NUM7!$H$3:$U$169,13,FALSE),0)</f>
        <v>2</v>
      </c>
      <c r="Q115" s="12">
        <f t="shared" si="34"/>
        <v>92</v>
      </c>
    </row>
    <row r="116" spans="1:19" ht="15" thickBot="1" x14ac:dyDescent="0.25">
      <c r="A116" s="75" t="s">
        <v>146</v>
      </c>
      <c r="B116" s="137" t="s">
        <v>138</v>
      </c>
      <c r="C116" s="53"/>
      <c r="D116" s="69"/>
      <c r="E116" s="77">
        <f>IFERROR(VLOOKUP($B116,[2]NUM7!$H$3:$U$169,2,FALSE),0)</f>
        <v>7</v>
      </c>
      <c r="F116" s="77">
        <f>IFERROR(VLOOKUP($B116,[2]NUM7!$H$3:$U$169,3,FALSE),0)</f>
        <v>8</v>
      </c>
      <c r="G116" s="77">
        <f>IFERROR(VLOOKUP($B116,[2]NUM7!$H$3:$U$169,4,FALSE),0)</f>
        <v>20</v>
      </c>
      <c r="H116" s="77">
        <f>IFERROR(VLOOKUP($B116,[2]NUM7!$H$3:$U$169,5,FALSE),0)</f>
        <v>6</v>
      </c>
      <c r="I116" s="77">
        <f>IFERROR(VLOOKUP($B116,[2]NUM7!$H$3:$U$169,6,FALSE),0)</f>
        <v>8</v>
      </c>
      <c r="J116" s="77">
        <f>IFERROR(VLOOKUP($B116,[2]NUM7!$H$3:$U$169,7,FALSE),0)</f>
        <v>4</v>
      </c>
      <c r="K116" s="77">
        <f>IFERROR(VLOOKUP($B116,[2]NUM7!$H$3:$U$169,8,FALSE),0)</f>
        <v>4</v>
      </c>
      <c r="L116" s="77">
        <f>IFERROR(VLOOKUP($B116,[2]NUM7!$H$3:$U$169,9,FALSE),0)</f>
        <v>8</v>
      </c>
      <c r="M116" s="77">
        <f>IFERROR(VLOOKUP($B116,[2]NUM7!$H$3:$U$169,10,FALSE),0)</f>
        <v>1</v>
      </c>
      <c r="N116" s="77">
        <f>IFERROR(VLOOKUP($B116,[2]NUM7!$H$3:$U$169,11,FALSE),0)</f>
        <v>3</v>
      </c>
      <c r="O116" s="77">
        <f>IFERROR(VLOOKUP($B116,[2]NUM7!$H$3:$U$169,12,FALSE),0)</f>
        <v>4</v>
      </c>
      <c r="P116" s="77">
        <f>IFERROR(VLOOKUP($B116,[2]NUM7!$H$3:$U$169,13,FALSE),0)</f>
        <v>5</v>
      </c>
      <c r="Q116" s="12">
        <f t="shared" si="34"/>
        <v>78</v>
      </c>
    </row>
    <row r="117" spans="1:19" ht="15" thickBot="1" x14ac:dyDescent="0.25">
      <c r="A117" s="75" t="s">
        <v>146</v>
      </c>
      <c r="B117" s="137" t="s">
        <v>139</v>
      </c>
      <c r="C117" s="53"/>
      <c r="D117" s="69"/>
      <c r="E117" s="77">
        <f>IFERROR(VLOOKUP($B117,[2]NUM7!$H$3:$U$169,2,FALSE),0)</f>
        <v>0</v>
      </c>
      <c r="F117" s="77">
        <f>IFERROR(VLOOKUP($B117,[2]NUM7!$H$3:$U$169,3,FALSE),0)</f>
        <v>3</v>
      </c>
      <c r="G117" s="77">
        <f>IFERROR(VLOOKUP($B117,[2]NUM7!$H$3:$U$169,4,FALSE),0)</f>
        <v>5</v>
      </c>
      <c r="H117" s="77">
        <f>IFERROR(VLOOKUP($B117,[2]NUM7!$H$3:$U$169,5,FALSE),0)</f>
        <v>5</v>
      </c>
      <c r="I117" s="77">
        <f>IFERROR(VLOOKUP($B117,[2]NUM7!$H$3:$U$169,6,FALSE),0)</f>
        <v>3</v>
      </c>
      <c r="J117" s="77">
        <f>IFERROR(VLOOKUP($B117,[2]NUM7!$H$3:$U$169,7,FALSE),0)</f>
        <v>5</v>
      </c>
      <c r="K117" s="77">
        <f>IFERROR(VLOOKUP($B117,[2]NUM7!$H$3:$U$169,8,FALSE),0)</f>
        <v>4</v>
      </c>
      <c r="L117" s="77">
        <f>IFERROR(VLOOKUP($B117,[2]NUM7!$H$3:$U$169,9,FALSE),0)</f>
        <v>1</v>
      </c>
      <c r="M117" s="77">
        <f>IFERROR(VLOOKUP($B117,[2]NUM7!$H$3:$U$169,10,FALSE),0)</f>
        <v>3</v>
      </c>
      <c r="N117" s="77">
        <f>IFERROR(VLOOKUP($B117,[2]NUM7!$H$3:$U$169,11,FALSE),0)</f>
        <v>5</v>
      </c>
      <c r="O117" s="77">
        <f>IFERROR(VLOOKUP($B117,[2]NUM7!$H$3:$U$169,12,FALSE),0)</f>
        <v>0</v>
      </c>
      <c r="P117" s="77">
        <f>IFERROR(VLOOKUP($B117,[2]NUM7!$H$3:$U$169,13,FALSE),0)</f>
        <v>1</v>
      </c>
      <c r="Q117" s="12">
        <f t="shared" si="34"/>
        <v>35</v>
      </c>
    </row>
    <row r="118" spans="1:19" ht="15" thickBot="1" x14ac:dyDescent="0.25">
      <c r="A118" s="75" t="s">
        <v>146</v>
      </c>
      <c r="B118" s="137" t="s">
        <v>140</v>
      </c>
      <c r="C118" s="53"/>
      <c r="D118" s="69"/>
      <c r="E118" s="77">
        <f>IFERROR(VLOOKUP($B118,[2]NUM7!$H$3:$U$169,2,FALSE),0)</f>
        <v>2</v>
      </c>
      <c r="F118" s="77">
        <f>IFERROR(VLOOKUP($B118,[2]NUM7!$H$3:$U$169,3,FALSE),0)</f>
        <v>2</v>
      </c>
      <c r="G118" s="77">
        <f>IFERROR(VLOOKUP($B118,[2]NUM7!$H$3:$U$169,4,FALSE),0)</f>
        <v>8</v>
      </c>
      <c r="H118" s="77">
        <f>IFERROR(VLOOKUP($B118,[2]NUM7!$H$3:$U$169,5,FALSE),0)</f>
        <v>14</v>
      </c>
      <c r="I118" s="77">
        <f>IFERROR(VLOOKUP($B118,[2]NUM7!$H$3:$U$169,6,FALSE),0)</f>
        <v>9</v>
      </c>
      <c r="J118" s="77">
        <f>IFERROR(VLOOKUP($B118,[2]NUM7!$H$3:$U$169,7,FALSE),0)</f>
        <v>3</v>
      </c>
      <c r="K118" s="77">
        <f>IFERROR(VLOOKUP($B118,[2]NUM7!$H$3:$U$169,8,FALSE),0)</f>
        <v>5</v>
      </c>
      <c r="L118" s="77">
        <f>IFERROR(VLOOKUP($B118,[2]NUM7!$H$3:$U$169,9,FALSE),0)</f>
        <v>3</v>
      </c>
      <c r="M118" s="77">
        <f>IFERROR(VLOOKUP($B118,[2]NUM7!$H$3:$U$169,10,FALSE),0)</f>
        <v>11</v>
      </c>
      <c r="N118" s="77">
        <f>IFERROR(VLOOKUP($B118,[2]NUM7!$H$3:$U$169,11,FALSE),0)</f>
        <v>1</v>
      </c>
      <c r="O118" s="77">
        <f>IFERROR(VLOOKUP($B118,[2]NUM7!$H$3:$U$169,12,FALSE),0)</f>
        <v>1</v>
      </c>
      <c r="P118" s="77">
        <f>IFERROR(VLOOKUP($B118,[2]NUM7!$H$3:$U$169,13,FALSE),0)</f>
        <v>3</v>
      </c>
      <c r="Q118" s="12">
        <f t="shared" si="34"/>
        <v>62</v>
      </c>
    </row>
    <row r="119" spans="1:19" ht="15" thickBot="1" x14ac:dyDescent="0.25">
      <c r="A119" s="75" t="s">
        <v>146</v>
      </c>
      <c r="B119" s="137" t="s">
        <v>141</v>
      </c>
      <c r="C119" s="53"/>
      <c r="D119" s="69"/>
      <c r="E119" s="77">
        <f>IFERROR(VLOOKUP($B119,[2]NUM7!$H$3:$U$169,2,FALSE),0)</f>
        <v>13</v>
      </c>
      <c r="F119" s="77">
        <f>IFERROR(VLOOKUP($B119,[2]NUM7!$H$3:$U$169,3,FALSE),0)</f>
        <v>19</v>
      </c>
      <c r="G119" s="77">
        <f>IFERROR(VLOOKUP($B119,[2]NUM7!$H$3:$U$169,4,FALSE),0)</f>
        <v>23</v>
      </c>
      <c r="H119" s="77">
        <f>IFERROR(VLOOKUP($B119,[2]NUM7!$H$3:$U$169,5,FALSE),0)</f>
        <v>10</v>
      </c>
      <c r="I119" s="77">
        <f>IFERROR(VLOOKUP($B119,[2]NUM7!$H$3:$U$169,6,FALSE),0)</f>
        <v>2</v>
      </c>
      <c r="J119" s="77">
        <f>IFERROR(VLOOKUP($B119,[2]NUM7!$H$3:$U$169,7,FALSE),0)</f>
        <v>1</v>
      </c>
      <c r="K119" s="77">
        <f>IFERROR(VLOOKUP($B119,[2]NUM7!$H$3:$U$169,8,FALSE),0)</f>
        <v>11</v>
      </c>
      <c r="L119" s="77">
        <f>IFERROR(VLOOKUP($B119,[2]NUM7!$H$3:$U$169,9,FALSE),0)</f>
        <v>6</v>
      </c>
      <c r="M119" s="77">
        <f>IFERROR(VLOOKUP($B119,[2]NUM7!$H$3:$U$169,10,FALSE),0)</f>
        <v>2</v>
      </c>
      <c r="N119" s="77">
        <f>IFERROR(VLOOKUP($B119,[2]NUM7!$H$3:$U$169,11,FALSE),0)</f>
        <v>0</v>
      </c>
      <c r="O119" s="77">
        <f>IFERROR(VLOOKUP($B119,[2]NUM7!$H$3:$U$169,12,FALSE),0)</f>
        <v>1</v>
      </c>
      <c r="P119" s="77">
        <f>IFERROR(VLOOKUP($B119,[2]NUM7!$H$3:$U$169,13,FALSE),0)</f>
        <v>2</v>
      </c>
      <c r="Q119" s="12">
        <f t="shared" si="34"/>
        <v>90</v>
      </c>
    </row>
    <row r="120" spans="1:19" ht="15" thickBot="1" x14ac:dyDescent="0.25">
      <c r="A120" s="75" t="s">
        <v>146</v>
      </c>
      <c r="B120" s="137" t="s">
        <v>142</v>
      </c>
      <c r="C120" s="53"/>
      <c r="D120" s="69"/>
      <c r="E120" s="77">
        <f>IFERROR(VLOOKUP($B120,[2]NUM7!$H$3:$U$169,2,FALSE),0)</f>
        <v>5</v>
      </c>
      <c r="F120" s="77">
        <f>IFERROR(VLOOKUP($B120,[2]NUM7!$H$3:$U$169,3,FALSE),0)</f>
        <v>5</v>
      </c>
      <c r="G120" s="77">
        <f>IFERROR(VLOOKUP($B120,[2]NUM7!$H$3:$U$169,4,FALSE),0)</f>
        <v>5</v>
      </c>
      <c r="H120" s="77">
        <f>IFERROR(VLOOKUP($B120,[2]NUM7!$H$3:$U$169,5,FALSE),0)</f>
        <v>4</v>
      </c>
      <c r="I120" s="77">
        <f>IFERROR(VLOOKUP($B120,[2]NUM7!$H$3:$U$169,6,FALSE),0)</f>
        <v>13</v>
      </c>
      <c r="J120" s="77">
        <f>IFERROR(VLOOKUP($B120,[2]NUM7!$H$3:$U$169,7,FALSE),0)</f>
        <v>0</v>
      </c>
      <c r="K120" s="77">
        <f>IFERROR(VLOOKUP($B120,[2]NUM7!$H$3:$U$169,8,FALSE),0)</f>
        <v>7</v>
      </c>
      <c r="L120" s="77">
        <f>IFERROR(VLOOKUP($B120,[2]NUM7!$H$3:$U$169,9,FALSE),0)</f>
        <v>11</v>
      </c>
      <c r="M120" s="77">
        <f>IFERROR(VLOOKUP($B120,[2]NUM7!$H$3:$U$169,10,FALSE),0)</f>
        <v>6</v>
      </c>
      <c r="N120" s="77">
        <f>IFERROR(VLOOKUP($B120,[2]NUM7!$H$3:$U$169,11,FALSE),0)</f>
        <v>13</v>
      </c>
      <c r="O120" s="77">
        <f>IFERROR(VLOOKUP($B120,[2]NUM7!$H$3:$U$169,12,FALSE),0)</f>
        <v>2</v>
      </c>
      <c r="P120" s="77">
        <f>IFERROR(VLOOKUP($B120,[2]NUM7!$H$3:$U$169,13,FALSE),0)</f>
        <v>5</v>
      </c>
      <c r="Q120" s="12">
        <f t="shared" si="34"/>
        <v>76</v>
      </c>
    </row>
    <row r="121" spans="1:19" ht="15" thickBot="1" x14ac:dyDescent="0.25">
      <c r="A121" s="75" t="s">
        <v>146</v>
      </c>
      <c r="B121" s="137" t="s">
        <v>143</v>
      </c>
      <c r="C121" s="53"/>
      <c r="D121" s="69"/>
      <c r="E121" s="77">
        <f>IFERROR(VLOOKUP($B121,[2]NUM7!$H$3:$U$169,2,FALSE),0)</f>
        <v>1</v>
      </c>
      <c r="F121" s="77">
        <f>IFERROR(VLOOKUP($B121,[2]NUM7!$H$3:$U$169,3,FALSE),0)</f>
        <v>5</v>
      </c>
      <c r="G121" s="77">
        <f>IFERROR(VLOOKUP($B121,[2]NUM7!$H$3:$U$169,4,FALSE),0)</f>
        <v>13</v>
      </c>
      <c r="H121" s="77">
        <f>IFERROR(VLOOKUP($B121,[2]NUM7!$H$3:$U$169,5,FALSE),0)</f>
        <v>6</v>
      </c>
      <c r="I121" s="77">
        <f>IFERROR(VLOOKUP($B121,[2]NUM7!$H$3:$U$169,6,FALSE),0)</f>
        <v>5</v>
      </c>
      <c r="J121" s="77">
        <f>IFERROR(VLOOKUP($B121,[2]NUM7!$H$3:$U$169,7,FALSE),0)</f>
        <v>4</v>
      </c>
      <c r="K121" s="77">
        <f>IFERROR(VLOOKUP($B121,[2]NUM7!$H$3:$U$169,8,FALSE),0)</f>
        <v>1</v>
      </c>
      <c r="L121" s="77">
        <f>IFERROR(VLOOKUP($B121,[2]NUM7!$H$3:$U$169,9,FALSE),0)</f>
        <v>4</v>
      </c>
      <c r="M121" s="77">
        <f>IFERROR(VLOOKUP($B121,[2]NUM7!$H$3:$U$169,10,FALSE),0)</f>
        <v>3</v>
      </c>
      <c r="N121" s="77">
        <f>IFERROR(VLOOKUP($B121,[2]NUM7!$H$3:$U$169,11,FALSE),0)</f>
        <v>5</v>
      </c>
      <c r="O121" s="77">
        <f>IFERROR(VLOOKUP($B121,[2]NUM7!$H$3:$U$169,12,FALSE),0)</f>
        <v>3</v>
      </c>
      <c r="P121" s="77">
        <f>IFERROR(VLOOKUP($B121,[2]NUM7!$H$3:$U$169,13,FALSE),0)</f>
        <v>3</v>
      </c>
      <c r="Q121" s="12">
        <f t="shared" si="34"/>
        <v>53</v>
      </c>
    </row>
    <row r="122" spans="1:19" ht="15" thickBot="1" x14ac:dyDescent="0.25">
      <c r="A122" s="75" t="s">
        <v>146</v>
      </c>
      <c r="B122" s="137" t="s">
        <v>144</v>
      </c>
      <c r="C122" s="53"/>
      <c r="D122" s="69"/>
      <c r="E122" s="77">
        <f>IFERROR(VLOOKUP($B122,[2]NUM7!$H$3:$U$169,2,FALSE),0)</f>
        <v>9</v>
      </c>
      <c r="F122" s="77">
        <f>IFERROR(VLOOKUP($B122,[2]NUM7!$H$3:$U$169,3,FALSE),0)</f>
        <v>6</v>
      </c>
      <c r="G122" s="77">
        <f>IFERROR(VLOOKUP($B122,[2]NUM7!$H$3:$U$169,4,FALSE),0)</f>
        <v>2</v>
      </c>
      <c r="H122" s="77">
        <f>IFERROR(VLOOKUP($B122,[2]NUM7!$H$3:$U$169,5,FALSE),0)</f>
        <v>0</v>
      </c>
      <c r="I122" s="77">
        <f>IFERROR(VLOOKUP($B122,[2]NUM7!$H$3:$U$169,6,FALSE),0)</f>
        <v>2</v>
      </c>
      <c r="J122" s="77">
        <f>IFERROR(VLOOKUP($B122,[2]NUM7!$H$3:$U$169,7,FALSE),0)</f>
        <v>0</v>
      </c>
      <c r="K122" s="77">
        <f>IFERROR(VLOOKUP($B122,[2]NUM7!$H$3:$U$169,8,FALSE),0)</f>
        <v>9</v>
      </c>
      <c r="L122" s="77">
        <f>IFERROR(VLOOKUP($B122,[2]NUM7!$H$3:$U$169,9,FALSE),0)</f>
        <v>1</v>
      </c>
      <c r="M122" s="77">
        <f>IFERROR(VLOOKUP($B122,[2]NUM7!$H$3:$U$169,10,FALSE),0)</f>
        <v>0</v>
      </c>
      <c r="N122" s="77">
        <f>IFERROR(VLOOKUP($B122,[2]NUM7!$H$3:$U$169,11,FALSE),0)</f>
        <v>0</v>
      </c>
      <c r="O122" s="77">
        <f>IFERROR(VLOOKUP($B122,[2]NUM7!$H$3:$U$169,12,FALSE),0)</f>
        <v>1</v>
      </c>
      <c r="P122" s="77">
        <f>IFERROR(VLOOKUP($B122,[2]NUM7!$H$3:$U$169,13,FALSE),0)</f>
        <v>0</v>
      </c>
      <c r="Q122" s="12">
        <f t="shared" si="34"/>
        <v>30</v>
      </c>
    </row>
    <row r="123" spans="1:19" ht="15" thickBot="1" x14ac:dyDescent="0.25">
      <c r="A123" s="75" t="s">
        <v>146</v>
      </c>
      <c r="B123" s="137" t="s">
        <v>145</v>
      </c>
      <c r="C123" s="53"/>
      <c r="D123" s="69"/>
      <c r="E123" s="77">
        <f>IFERROR(VLOOKUP($B123,[2]NUM7!$H$3:$U$169,2,FALSE),0)</f>
        <v>2</v>
      </c>
      <c r="F123" s="77">
        <f>IFERROR(VLOOKUP($B123,[2]NUM7!$H$3:$U$169,3,FALSE),0)</f>
        <v>8</v>
      </c>
      <c r="G123" s="77">
        <f>IFERROR(VLOOKUP($B123,[2]NUM7!$H$3:$U$169,4,FALSE),0)</f>
        <v>5</v>
      </c>
      <c r="H123" s="77">
        <f>IFERROR(VLOOKUP($B123,[2]NUM7!$H$3:$U$169,5,FALSE),0)</f>
        <v>10</v>
      </c>
      <c r="I123" s="77">
        <f>IFERROR(VLOOKUP($B123,[2]NUM7!$H$3:$U$169,6,FALSE),0)</f>
        <v>1</v>
      </c>
      <c r="J123" s="77">
        <f>IFERROR(VLOOKUP($B123,[2]NUM7!$H$3:$U$169,7,FALSE),0)</f>
        <v>14</v>
      </c>
      <c r="K123" s="77">
        <f>IFERROR(VLOOKUP($B123,[2]NUM7!$H$3:$U$169,8,FALSE),0)</f>
        <v>24</v>
      </c>
      <c r="L123" s="77">
        <f>IFERROR(VLOOKUP($B123,[2]NUM7!$H$3:$U$169,9,FALSE),0)</f>
        <v>2</v>
      </c>
      <c r="M123" s="77">
        <f>IFERROR(VLOOKUP($B123,[2]NUM7!$H$3:$U$169,10,FALSE),0)</f>
        <v>11</v>
      </c>
      <c r="N123" s="77">
        <f>IFERROR(VLOOKUP($B123,[2]NUM7!$H$3:$U$169,11,FALSE),0)</f>
        <v>0</v>
      </c>
      <c r="O123" s="77">
        <f>IFERROR(VLOOKUP($B123,[2]NUM7!$H$3:$U$169,12,FALSE),0)</f>
        <v>9</v>
      </c>
      <c r="P123" s="77">
        <f>IFERROR(VLOOKUP($B123,[2]NUM7!$H$3:$U$169,13,FALSE),0)</f>
        <v>2</v>
      </c>
      <c r="Q123" s="12">
        <f t="shared" si="34"/>
        <v>88</v>
      </c>
    </row>
    <row r="124" spans="1:19" s="54" customFormat="1" ht="15" thickBot="1" x14ac:dyDescent="0.25">
      <c r="A124" s="307" t="s">
        <v>181</v>
      </c>
      <c r="B124" s="308"/>
      <c r="C124" s="222">
        <f>+D124/Metas!K7</f>
        <v>0.91377145559288753</v>
      </c>
      <c r="D124" s="15">
        <f>+Q124/R124</f>
        <v>0.49725685785536161</v>
      </c>
      <c r="E124" s="9">
        <f>SUM(E112:E123)</f>
        <v>61</v>
      </c>
      <c r="F124" s="9">
        <f t="shared" ref="F124:H124" si="35">SUM(F112:F123)</f>
        <v>86</v>
      </c>
      <c r="G124" s="9">
        <f t="shared" si="35"/>
        <v>97</v>
      </c>
      <c r="H124" s="9">
        <f t="shared" si="35"/>
        <v>107</v>
      </c>
      <c r="I124" s="9">
        <f t="shared" ref="I124:J124" si="36">SUM(I112:I123)</f>
        <v>89</v>
      </c>
      <c r="J124" s="9">
        <f t="shared" si="36"/>
        <v>69</v>
      </c>
      <c r="K124" s="9">
        <f t="shared" ref="K124:Q124" si="37">SUM(K112:K123)</f>
        <v>123</v>
      </c>
      <c r="L124" s="9">
        <f t="shared" si="37"/>
        <v>98</v>
      </c>
      <c r="M124" s="9">
        <f t="shared" si="37"/>
        <v>103</v>
      </c>
      <c r="N124" s="9">
        <f t="shared" ref="N124:P124" si="38">SUM(N112:N123)</f>
        <v>57</v>
      </c>
      <c r="O124" s="9">
        <f t="shared" si="38"/>
        <v>40</v>
      </c>
      <c r="P124" s="9">
        <f t="shared" si="38"/>
        <v>67</v>
      </c>
      <c r="Q124" s="9">
        <f t="shared" si="37"/>
        <v>997</v>
      </c>
      <c r="R124" s="314">
        <v>2005</v>
      </c>
      <c r="S124" s="315"/>
    </row>
    <row r="125" spans="1:19" ht="15" thickBot="1" x14ac:dyDescent="0.25">
      <c r="A125" s="75" t="s">
        <v>160</v>
      </c>
      <c r="B125" s="137" t="s">
        <v>147</v>
      </c>
      <c r="C125" s="53"/>
      <c r="D125" s="69"/>
      <c r="E125" s="77">
        <f>IFERROR(VLOOKUP($B125,[2]NUM7!$H$3:$U$169,2,FALSE),0)</f>
        <v>22</v>
      </c>
      <c r="F125" s="77">
        <f>IFERROR(VLOOKUP($B125,[2]NUM7!$H$3:$U$169,3,FALSE),0)</f>
        <v>45</v>
      </c>
      <c r="G125" s="77">
        <f>IFERROR(VLOOKUP($B125,[2]NUM7!$H$3:$U$169,4,FALSE),0)</f>
        <v>39</v>
      </c>
      <c r="H125" s="77">
        <f>IFERROR(VLOOKUP($B125,[2]NUM7!$H$3:$U$169,5,FALSE),0)</f>
        <v>40</v>
      </c>
      <c r="I125" s="77">
        <f>IFERROR(VLOOKUP($B125,[2]NUM7!$H$3:$U$169,6,FALSE),0)</f>
        <v>54</v>
      </c>
      <c r="J125" s="77">
        <f>IFERROR(VLOOKUP($B125,[2]NUM7!$H$3:$U$169,7,FALSE),0)</f>
        <v>37</v>
      </c>
      <c r="K125" s="77">
        <f>IFERROR(VLOOKUP($B125,[2]NUM7!$H$3:$U$169,8,FALSE),0)</f>
        <v>65</v>
      </c>
      <c r="L125" s="77">
        <f>IFERROR(VLOOKUP($B125,[2]NUM7!$H$3:$U$169,9,FALSE),0)</f>
        <v>67</v>
      </c>
      <c r="M125" s="77">
        <f>IFERROR(VLOOKUP($B125,[2]NUM7!$H$3:$U$169,10,FALSE),0)</f>
        <v>65</v>
      </c>
      <c r="N125" s="77">
        <f>IFERROR(VLOOKUP($B125,[2]NUM7!$H$3:$U$169,11,FALSE),0)</f>
        <v>85</v>
      </c>
      <c r="O125" s="77">
        <f>IFERROR(VLOOKUP($B125,[2]NUM7!$H$3:$U$169,12,FALSE),0)</f>
        <v>90</v>
      </c>
      <c r="P125" s="77">
        <f>IFERROR(VLOOKUP($B125,[2]NUM7!$H$3:$U$169,13,FALSE),0)</f>
        <v>78</v>
      </c>
      <c r="Q125" s="12">
        <f t="shared" ref="Q125:Q137" si="39">SUM(E125:P125)</f>
        <v>687</v>
      </c>
    </row>
    <row r="126" spans="1:19" ht="15" thickBot="1" x14ac:dyDescent="0.25">
      <c r="A126" s="75" t="s">
        <v>160</v>
      </c>
      <c r="B126" s="137" t="s">
        <v>148</v>
      </c>
      <c r="C126" s="53"/>
      <c r="D126" s="69"/>
      <c r="E126" s="77">
        <f>IFERROR(VLOOKUP($B126,[2]NUM7!$H$3:$U$169,2,FALSE),0)</f>
        <v>20</v>
      </c>
      <c r="F126" s="77">
        <f>IFERROR(VLOOKUP($B126,[2]NUM7!$H$3:$U$169,3,FALSE),0)</f>
        <v>17</v>
      </c>
      <c r="G126" s="77">
        <f>IFERROR(VLOOKUP($B126,[2]NUM7!$H$3:$U$169,4,FALSE),0)</f>
        <v>15</v>
      </c>
      <c r="H126" s="77">
        <f>IFERROR(VLOOKUP($B126,[2]NUM7!$H$3:$U$169,5,FALSE),0)</f>
        <v>9</v>
      </c>
      <c r="I126" s="77">
        <f>IFERROR(VLOOKUP($B126,[2]NUM7!$H$3:$U$169,6,FALSE),0)</f>
        <v>10</v>
      </c>
      <c r="J126" s="77">
        <f>IFERROR(VLOOKUP($B126,[2]NUM7!$H$3:$U$169,7,FALSE),0)</f>
        <v>28</v>
      </c>
      <c r="K126" s="77">
        <f>IFERROR(VLOOKUP($B126,[2]NUM7!$H$3:$U$169,8,FALSE),0)</f>
        <v>64</v>
      </c>
      <c r="L126" s="77">
        <f>IFERROR(VLOOKUP($B126,[2]NUM7!$H$3:$U$169,9,FALSE),0)</f>
        <v>30</v>
      </c>
      <c r="M126" s="77">
        <f>IFERROR(VLOOKUP($B126,[2]NUM7!$H$3:$U$169,10,FALSE),0)</f>
        <v>47</v>
      </c>
      <c r="N126" s="77">
        <f>IFERROR(VLOOKUP($B126,[2]NUM7!$H$3:$U$169,11,FALSE),0)</f>
        <v>53</v>
      </c>
      <c r="O126" s="77">
        <f>IFERROR(VLOOKUP($B126,[2]NUM7!$H$3:$U$169,12,FALSE),0)</f>
        <v>49</v>
      </c>
      <c r="P126" s="77">
        <f>IFERROR(VLOOKUP($B126,[2]NUM7!$H$3:$U$169,13,FALSE),0)</f>
        <v>163</v>
      </c>
      <c r="Q126" s="12">
        <f t="shared" si="39"/>
        <v>505</v>
      </c>
    </row>
    <row r="127" spans="1:19" ht="15" thickBot="1" x14ac:dyDescent="0.25">
      <c r="A127" s="75" t="s">
        <v>160</v>
      </c>
      <c r="B127" s="137" t="s">
        <v>149</v>
      </c>
      <c r="C127" s="53"/>
      <c r="D127" s="69"/>
      <c r="E127" s="77">
        <f>IFERROR(VLOOKUP($B127,[2]NUM7!$H$3:$U$169,2,FALSE),0)</f>
        <v>16</v>
      </c>
      <c r="F127" s="77">
        <f>IFERROR(VLOOKUP($B127,[2]NUM7!$H$3:$U$169,3,FALSE),0)</f>
        <v>4</v>
      </c>
      <c r="G127" s="77">
        <f>IFERROR(VLOOKUP($B127,[2]NUM7!$H$3:$U$169,4,FALSE),0)</f>
        <v>19</v>
      </c>
      <c r="H127" s="77">
        <f>IFERROR(VLOOKUP($B127,[2]NUM7!$H$3:$U$169,5,FALSE),0)</f>
        <v>6</v>
      </c>
      <c r="I127" s="77">
        <f>IFERROR(VLOOKUP($B127,[2]NUM7!$H$3:$U$169,6,FALSE),0)</f>
        <v>15</v>
      </c>
      <c r="J127" s="77">
        <f>IFERROR(VLOOKUP($B127,[2]NUM7!$H$3:$U$169,7,FALSE),0)</f>
        <v>12</v>
      </c>
      <c r="K127" s="77">
        <f>IFERROR(VLOOKUP($B127,[2]NUM7!$H$3:$U$169,8,FALSE),0)</f>
        <v>13</v>
      </c>
      <c r="L127" s="77">
        <f>IFERROR(VLOOKUP($B127,[2]NUM7!$H$3:$U$169,9,FALSE),0)</f>
        <v>29</v>
      </c>
      <c r="M127" s="77">
        <f>IFERROR(VLOOKUP($B127,[2]NUM7!$H$3:$U$169,10,FALSE),0)</f>
        <v>41</v>
      </c>
      <c r="N127" s="77">
        <f>IFERROR(VLOOKUP($B127,[2]NUM7!$H$3:$U$169,11,FALSE),0)</f>
        <v>28</v>
      </c>
      <c r="O127" s="77">
        <f>IFERROR(VLOOKUP($B127,[2]NUM7!$H$3:$U$169,12,FALSE),0)</f>
        <v>33</v>
      </c>
      <c r="P127" s="77">
        <f>IFERROR(VLOOKUP($B127,[2]NUM7!$H$3:$U$169,13,FALSE),0)</f>
        <v>32</v>
      </c>
      <c r="Q127" s="12">
        <f t="shared" si="39"/>
        <v>248</v>
      </c>
    </row>
    <row r="128" spans="1:19" ht="15" thickBot="1" x14ac:dyDescent="0.25">
      <c r="A128" s="75" t="s">
        <v>160</v>
      </c>
      <c r="B128" s="137" t="s">
        <v>150</v>
      </c>
      <c r="C128" s="53"/>
      <c r="D128" s="69"/>
      <c r="E128" s="77">
        <f>IFERROR(VLOOKUP($B128,[2]NUM7!$H$3:$U$169,2,FALSE),0)</f>
        <v>43</v>
      </c>
      <c r="F128" s="77">
        <f>IFERROR(VLOOKUP($B128,[2]NUM7!$H$3:$U$169,3,FALSE),0)</f>
        <v>60</v>
      </c>
      <c r="G128" s="77">
        <f>IFERROR(VLOOKUP($B128,[2]NUM7!$H$3:$U$169,4,FALSE),0)</f>
        <v>59</v>
      </c>
      <c r="H128" s="77">
        <f>IFERROR(VLOOKUP($B128,[2]NUM7!$H$3:$U$169,5,FALSE),0)</f>
        <v>41</v>
      </c>
      <c r="I128" s="77">
        <f>IFERROR(VLOOKUP($B128,[2]NUM7!$H$3:$U$169,6,FALSE),0)</f>
        <v>46</v>
      </c>
      <c r="J128" s="77">
        <f>IFERROR(VLOOKUP($B128,[2]NUM7!$H$3:$U$169,7,FALSE),0)</f>
        <v>61</v>
      </c>
      <c r="K128" s="77">
        <f>IFERROR(VLOOKUP($B128,[2]NUM7!$H$3:$U$169,8,FALSE),0)</f>
        <v>74</v>
      </c>
      <c r="L128" s="77">
        <f>IFERROR(VLOOKUP($B128,[2]NUM7!$H$3:$U$169,9,FALSE),0)</f>
        <v>60</v>
      </c>
      <c r="M128" s="77">
        <f>IFERROR(VLOOKUP($B128,[2]NUM7!$H$3:$U$169,10,FALSE),0)</f>
        <v>61</v>
      </c>
      <c r="N128" s="77">
        <f>IFERROR(VLOOKUP($B128,[2]NUM7!$H$3:$U$169,11,FALSE),0)</f>
        <v>76</v>
      </c>
      <c r="O128" s="77">
        <f>IFERROR(VLOOKUP($B128,[2]NUM7!$H$3:$U$169,12,FALSE),0)</f>
        <v>84</v>
      </c>
      <c r="P128" s="77">
        <f>IFERROR(VLOOKUP($B128,[2]NUM7!$H$3:$U$169,13,FALSE),0)</f>
        <v>61</v>
      </c>
      <c r="Q128" s="12">
        <f t="shared" si="39"/>
        <v>726</v>
      </c>
    </row>
    <row r="129" spans="1:22" ht="15" thickBot="1" x14ac:dyDescent="0.25">
      <c r="A129" s="75" t="s">
        <v>160</v>
      </c>
      <c r="B129" s="137" t="s">
        <v>151</v>
      </c>
      <c r="C129" s="53"/>
      <c r="D129" s="69"/>
      <c r="E129" s="77">
        <f>IFERROR(VLOOKUP($B129,[2]NUM7!$H$3:$U$169,2,FALSE),0)</f>
        <v>0</v>
      </c>
      <c r="F129" s="77">
        <f>IFERROR(VLOOKUP($B129,[2]NUM7!$H$3:$U$169,3,FALSE),0)</f>
        <v>0</v>
      </c>
      <c r="G129" s="77">
        <f>IFERROR(VLOOKUP($B129,[2]NUM7!$H$3:$U$169,4,FALSE),0)</f>
        <v>7</v>
      </c>
      <c r="H129" s="77">
        <f>IFERROR(VLOOKUP($B129,[2]NUM7!$H$3:$U$169,5,FALSE),0)</f>
        <v>4</v>
      </c>
      <c r="I129" s="77">
        <f>IFERROR(VLOOKUP($B129,[2]NUM7!$H$3:$U$169,6,FALSE),0)</f>
        <v>1</v>
      </c>
      <c r="J129" s="77">
        <f>IFERROR(VLOOKUP($B129,[2]NUM7!$H$3:$U$169,7,FALSE),0)</f>
        <v>0</v>
      </c>
      <c r="K129" s="77">
        <f>IFERROR(VLOOKUP($B129,[2]NUM7!$H$3:$U$169,8,FALSE),0)</f>
        <v>2</v>
      </c>
      <c r="L129" s="77">
        <f>IFERROR(VLOOKUP($B129,[2]NUM7!$H$3:$U$169,9,FALSE),0)</f>
        <v>3</v>
      </c>
      <c r="M129" s="77">
        <f>IFERROR(VLOOKUP($B129,[2]NUM7!$H$3:$U$169,10,FALSE),0)</f>
        <v>2</v>
      </c>
      <c r="N129" s="77">
        <f>IFERROR(VLOOKUP($B129,[2]NUM7!$H$3:$U$169,11,FALSE),0)</f>
        <v>2</v>
      </c>
      <c r="O129" s="77">
        <f>IFERROR(VLOOKUP($B129,[2]NUM7!$H$3:$U$169,12,FALSE),0)</f>
        <v>0</v>
      </c>
      <c r="P129" s="77">
        <f>IFERROR(VLOOKUP($B129,[2]NUM7!$H$3:$U$169,13,FALSE),0)</f>
        <v>2</v>
      </c>
      <c r="Q129" s="12">
        <f t="shared" si="39"/>
        <v>23</v>
      </c>
    </row>
    <row r="130" spans="1:22" ht="15" thickBot="1" x14ac:dyDescent="0.25">
      <c r="A130" s="75" t="s">
        <v>160</v>
      </c>
      <c r="B130" s="137" t="s">
        <v>152</v>
      </c>
      <c r="C130" s="53"/>
      <c r="D130" s="69"/>
      <c r="E130" s="77">
        <f>IFERROR(VLOOKUP($B130,[2]NUM7!$H$3:$U$169,2,FALSE),0)</f>
        <v>0</v>
      </c>
      <c r="F130" s="77">
        <f>IFERROR(VLOOKUP($B130,[2]NUM7!$H$3:$U$169,3,FALSE),0)</f>
        <v>0</v>
      </c>
      <c r="G130" s="77">
        <f>IFERROR(VLOOKUP($B130,[2]NUM7!$H$3:$U$169,4,FALSE),0)</f>
        <v>5</v>
      </c>
      <c r="H130" s="77">
        <f>IFERROR(VLOOKUP($B130,[2]NUM7!$H$3:$U$169,5,FALSE),0)</f>
        <v>2</v>
      </c>
      <c r="I130" s="77">
        <f>IFERROR(VLOOKUP($B130,[2]NUM7!$H$3:$U$169,6,FALSE),0)</f>
        <v>3</v>
      </c>
      <c r="J130" s="77">
        <f>IFERROR(VLOOKUP($B130,[2]NUM7!$H$3:$U$169,7,FALSE),0)</f>
        <v>14</v>
      </c>
      <c r="K130" s="77">
        <f>IFERROR(VLOOKUP($B130,[2]NUM7!$H$3:$U$169,8,FALSE),0)</f>
        <v>2</v>
      </c>
      <c r="L130" s="77">
        <f>IFERROR(VLOOKUP($B130,[2]NUM7!$H$3:$U$169,9,FALSE),0)</f>
        <v>1</v>
      </c>
      <c r="M130" s="77">
        <f>IFERROR(VLOOKUP($B130,[2]NUM7!$H$3:$U$169,10,FALSE),0)</f>
        <v>1</v>
      </c>
      <c r="N130" s="77">
        <f>IFERROR(VLOOKUP($B130,[2]NUM7!$H$3:$U$169,11,FALSE),0)</f>
        <v>0</v>
      </c>
      <c r="O130" s="77">
        <f>IFERROR(VLOOKUP($B130,[2]NUM7!$H$3:$U$169,12,FALSE),0)</f>
        <v>1</v>
      </c>
      <c r="P130" s="77">
        <f>IFERROR(VLOOKUP($B130,[2]NUM7!$H$3:$U$169,13,FALSE),0)</f>
        <v>1</v>
      </c>
      <c r="Q130" s="12">
        <f t="shared" si="39"/>
        <v>30</v>
      </c>
    </row>
    <row r="131" spans="1:22" ht="15" thickBot="1" x14ac:dyDescent="0.25">
      <c r="A131" s="75" t="s">
        <v>160</v>
      </c>
      <c r="B131" s="137" t="s">
        <v>153</v>
      </c>
      <c r="C131" s="53"/>
      <c r="D131" s="69"/>
      <c r="E131" s="77">
        <f>IFERROR(VLOOKUP($B131,[2]NUM7!$H$3:$U$169,2,FALSE),0)</f>
        <v>9</v>
      </c>
      <c r="F131" s="77">
        <f>IFERROR(VLOOKUP($B131,[2]NUM7!$H$3:$U$169,3,FALSE),0)</f>
        <v>3</v>
      </c>
      <c r="G131" s="77">
        <f>IFERROR(VLOOKUP($B131,[2]NUM7!$H$3:$U$169,4,FALSE),0)</f>
        <v>3</v>
      </c>
      <c r="H131" s="77">
        <f>IFERROR(VLOOKUP($B131,[2]NUM7!$H$3:$U$169,5,FALSE),0)</f>
        <v>4</v>
      </c>
      <c r="I131" s="77">
        <f>IFERROR(VLOOKUP($B131,[2]NUM7!$H$3:$U$169,6,FALSE),0)</f>
        <v>3</v>
      </c>
      <c r="J131" s="77">
        <f>IFERROR(VLOOKUP($B131,[2]NUM7!$H$3:$U$169,7,FALSE),0)</f>
        <v>8</v>
      </c>
      <c r="K131" s="77">
        <f>IFERROR(VLOOKUP($B131,[2]NUM7!$H$3:$U$169,8,FALSE),0)</f>
        <v>3</v>
      </c>
      <c r="L131" s="77">
        <f>IFERROR(VLOOKUP($B131,[2]NUM7!$H$3:$U$169,9,FALSE),0)</f>
        <v>0</v>
      </c>
      <c r="M131" s="77">
        <f>IFERROR(VLOOKUP($B131,[2]NUM7!$H$3:$U$169,10,FALSE),0)</f>
        <v>3</v>
      </c>
      <c r="N131" s="77">
        <f>IFERROR(VLOOKUP($B131,[2]NUM7!$H$3:$U$169,11,FALSE),0)</f>
        <v>0</v>
      </c>
      <c r="O131" s="77">
        <f>IFERROR(VLOOKUP($B131,[2]NUM7!$H$3:$U$169,12,FALSE),0)</f>
        <v>0</v>
      </c>
      <c r="P131" s="77">
        <f>IFERROR(VLOOKUP($B131,[2]NUM7!$H$3:$U$169,13,FALSE),0)</f>
        <v>5</v>
      </c>
      <c r="Q131" s="12">
        <f t="shared" si="39"/>
        <v>41</v>
      </c>
    </row>
    <row r="132" spans="1:22" ht="15" thickBot="1" x14ac:dyDescent="0.25">
      <c r="A132" s="75" t="s">
        <v>160</v>
      </c>
      <c r="B132" s="137" t="s">
        <v>154</v>
      </c>
      <c r="C132" s="53"/>
      <c r="D132" s="69"/>
      <c r="E132" s="77">
        <f>IFERROR(VLOOKUP($B132,[2]NUM7!$H$3:$U$169,2,FALSE),0)</f>
        <v>0</v>
      </c>
      <c r="F132" s="77">
        <f>IFERROR(VLOOKUP($B132,[2]NUM7!$H$3:$U$169,3,FALSE),0)</f>
        <v>4</v>
      </c>
      <c r="G132" s="77">
        <f>IFERROR(VLOOKUP($B132,[2]NUM7!$H$3:$U$169,4,FALSE),0)</f>
        <v>5</v>
      </c>
      <c r="H132" s="77">
        <f>IFERROR(VLOOKUP($B132,[2]NUM7!$H$3:$U$169,5,FALSE),0)</f>
        <v>3</v>
      </c>
      <c r="I132" s="77">
        <f>IFERROR(VLOOKUP($B132,[2]NUM7!$H$3:$U$169,6,FALSE),0)</f>
        <v>0</v>
      </c>
      <c r="J132" s="77">
        <f>IFERROR(VLOOKUP($B132,[2]NUM7!$H$3:$U$169,7,FALSE),0)</f>
        <v>3</v>
      </c>
      <c r="K132" s="77">
        <f>IFERROR(VLOOKUP($B132,[2]NUM7!$H$3:$U$169,8,FALSE),0)</f>
        <v>2</v>
      </c>
      <c r="L132" s="77">
        <f>IFERROR(VLOOKUP($B132,[2]NUM7!$H$3:$U$169,9,FALSE),0)</f>
        <v>2</v>
      </c>
      <c r="M132" s="77">
        <f>IFERROR(VLOOKUP($B132,[2]NUM7!$H$3:$U$169,10,FALSE),0)</f>
        <v>1</v>
      </c>
      <c r="N132" s="77">
        <f>IFERROR(VLOOKUP($B132,[2]NUM7!$H$3:$U$169,11,FALSE),0)</f>
        <v>3</v>
      </c>
      <c r="O132" s="77">
        <f>IFERROR(VLOOKUP($B132,[2]NUM7!$H$3:$U$169,12,FALSE),0)</f>
        <v>2</v>
      </c>
      <c r="P132" s="77">
        <f>IFERROR(VLOOKUP($B132,[2]NUM7!$H$3:$U$169,13,FALSE),0)</f>
        <v>2</v>
      </c>
      <c r="Q132" s="12">
        <f t="shared" si="39"/>
        <v>27</v>
      </c>
      <c r="V132" s="58"/>
    </row>
    <row r="133" spans="1:22" ht="15" thickBot="1" x14ac:dyDescent="0.25">
      <c r="A133" s="75" t="s">
        <v>160</v>
      </c>
      <c r="B133" s="137" t="s">
        <v>155</v>
      </c>
      <c r="C133" s="53"/>
      <c r="D133" s="69"/>
      <c r="E133" s="77">
        <f>IFERROR(VLOOKUP($B133,[2]NUM7!$H$3:$U$169,2,FALSE),0)</f>
        <v>8</v>
      </c>
      <c r="F133" s="77">
        <f>IFERROR(VLOOKUP($B133,[2]NUM7!$H$3:$U$169,3,FALSE),0)</f>
        <v>0</v>
      </c>
      <c r="G133" s="77">
        <f>IFERROR(VLOOKUP($B133,[2]NUM7!$H$3:$U$169,4,FALSE),0)</f>
        <v>9</v>
      </c>
      <c r="H133" s="77">
        <f>IFERROR(VLOOKUP($B133,[2]NUM7!$H$3:$U$169,5,FALSE),0)</f>
        <v>2</v>
      </c>
      <c r="I133" s="77">
        <f>IFERROR(VLOOKUP($B133,[2]NUM7!$H$3:$U$169,6,FALSE),0)</f>
        <v>2</v>
      </c>
      <c r="J133" s="77">
        <f>IFERROR(VLOOKUP($B133,[2]NUM7!$H$3:$U$169,7,FALSE),0)</f>
        <v>3</v>
      </c>
      <c r="K133" s="77">
        <f>IFERROR(VLOOKUP($B133,[2]NUM7!$H$3:$U$169,8,FALSE),0)</f>
        <v>4</v>
      </c>
      <c r="L133" s="77">
        <f>IFERROR(VLOOKUP($B133,[2]NUM7!$H$3:$U$169,9,FALSE),0)</f>
        <v>5</v>
      </c>
      <c r="M133" s="77">
        <f>IFERROR(VLOOKUP($B133,[2]NUM7!$H$3:$U$169,10,FALSE),0)</f>
        <v>15</v>
      </c>
      <c r="N133" s="77">
        <f>IFERROR(VLOOKUP($B133,[2]NUM7!$H$3:$U$169,11,FALSE),0)</f>
        <v>9</v>
      </c>
      <c r="O133" s="77">
        <f>IFERROR(VLOOKUP($B133,[2]NUM7!$H$3:$U$169,12,FALSE),0)</f>
        <v>10</v>
      </c>
      <c r="P133" s="77">
        <f>IFERROR(VLOOKUP($B133,[2]NUM7!$H$3:$U$169,13,FALSE),0)</f>
        <v>4</v>
      </c>
      <c r="Q133" s="12">
        <f t="shared" si="39"/>
        <v>71</v>
      </c>
    </row>
    <row r="134" spans="1:22" ht="15" thickBot="1" x14ac:dyDescent="0.25">
      <c r="A134" s="75" t="s">
        <v>160</v>
      </c>
      <c r="B134" s="137" t="s">
        <v>156</v>
      </c>
      <c r="C134" s="53"/>
      <c r="D134" s="69"/>
      <c r="E134" s="77">
        <f>IFERROR(VLOOKUP($B134,[2]NUM7!$H$3:$U$169,2,FALSE),0)</f>
        <v>1</v>
      </c>
      <c r="F134" s="77">
        <f>IFERROR(VLOOKUP($B134,[2]NUM7!$H$3:$U$169,3,FALSE),0)</f>
        <v>0</v>
      </c>
      <c r="G134" s="77">
        <f>IFERROR(VLOOKUP($B134,[2]NUM7!$H$3:$U$169,4,FALSE),0)</f>
        <v>12</v>
      </c>
      <c r="H134" s="77">
        <f>IFERROR(VLOOKUP($B134,[2]NUM7!$H$3:$U$169,5,FALSE),0)</f>
        <v>1</v>
      </c>
      <c r="I134" s="77">
        <f>IFERROR(VLOOKUP($B134,[2]NUM7!$H$3:$U$169,6,FALSE),0)</f>
        <v>0</v>
      </c>
      <c r="J134" s="77">
        <f>IFERROR(VLOOKUP($B134,[2]NUM7!$H$3:$U$169,7,FALSE),0)</f>
        <v>11</v>
      </c>
      <c r="K134" s="77">
        <f>IFERROR(VLOOKUP($B134,[2]NUM7!$H$3:$U$169,8,FALSE),0)</f>
        <v>3</v>
      </c>
      <c r="L134" s="77">
        <f>IFERROR(VLOOKUP($B134,[2]NUM7!$H$3:$U$169,9,FALSE),0)</f>
        <v>0</v>
      </c>
      <c r="M134" s="77">
        <f>IFERROR(VLOOKUP($B134,[2]NUM7!$H$3:$U$169,10,FALSE),0)</f>
        <v>0</v>
      </c>
      <c r="N134" s="77">
        <f>IFERROR(VLOOKUP($B134,[2]NUM7!$H$3:$U$169,11,FALSE),0)</f>
        <v>0</v>
      </c>
      <c r="O134" s="77">
        <f>IFERROR(VLOOKUP($B134,[2]NUM7!$H$3:$U$169,12,FALSE),0)</f>
        <v>0</v>
      </c>
      <c r="P134" s="77">
        <f>IFERROR(VLOOKUP($B134,[2]NUM7!$H$3:$U$169,13,FALSE),0)</f>
        <v>3</v>
      </c>
      <c r="Q134" s="12">
        <f t="shared" si="39"/>
        <v>31</v>
      </c>
    </row>
    <row r="135" spans="1:22" ht="15" thickBot="1" x14ac:dyDescent="0.25">
      <c r="A135" s="75" t="s">
        <v>160</v>
      </c>
      <c r="B135" s="137" t="s">
        <v>157</v>
      </c>
      <c r="C135" s="53"/>
      <c r="D135" s="69"/>
      <c r="E135" s="77">
        <f>IFERROR(VLOOKUP($B135,[2]NUM7!$H$3:$U$169,2,FALSE),0)</f>
        <v>6</v>
      </c>
      <c r="F135" s="77">
        <f>IFERROR(VLOOKUP($B135,[2]NUM7!$H$3:$U$169,3,FALSE),0)</f>
        <v>6</v>
      </c>
      <c r="G135" s="77">
        <f>IFERROR(VLOOKUP($B135,[2]NUM7!$H$3:$U$169,4,FALSE),0)</f>
        <v>19</v>
      </c>
      <c r="H135" s="77">
        <f>IFERROR(VLOOKUP($B135,[2]NUM7!$H$3:$U$169,5,FALSE),0)</f>
        <v>3</v>
      </c>
      <c r="I135" s="77">
        <f>IFERROR(VLOOKUP($B135,[2]NUM7!$H$3:$U$169,6,FALSE),0)</f>
        <v>16</v>
      </c>
      <c r="J135" s="77">
        <f>IFERROR(VLOOKUP($B135,[2]NUM7!$H$3:$U$169,7,FALSE),0)</f>
        <v>2</v>
      </c>
      <c r="K135" s="77">
        <f>IFERROR(VLOOKUP($B135,[2]NUM7!$H$3:$U$169,8,FALSE),0)</f>
        <v>3</v>
      </c>
      <c r="L135" s="77">
        <f>IFERROR(VLOOKUP($B135,[2]NUM7!$H$3:$U$169,9,FALSE),0)</f>
        <v>4</v>
      </c>
      <c r="M135" s="77">
        <f>IFERROR(VLOOKUP($B135,[2]NUM7!$H$3:$U$169,10,FALSE),0)</f>
        <v>6</v>
      </c>
      <c r="N135" s="77">
        <f>IFERROR(VLOOKUP($B135,[2]NUM7!$H$3:$U$169,11,FALSE),0)</f>
        <v>8</v>
      </c>
      <c r="O135" s="77">
        <f>IFERROR(VLOOKUP($B135,[2]NUM7!$H$3:$U$169,12,FALSE),0)</f>
        <v>10</v>
      </c>
      <c r="P135" s="77">
        <f>IFERROR(VLOOKUP($B135,[2]NUM7!$H$3:$U$169,13,FALSE),0)</f>
        <v>3</v>
      </c>
      <c r="Q135" s="12">
        <f t="shared" si="39"/>
        <v>86</v>
      </c>
    </row>
    <row r="136" spans="1:22" ht="15" thickBot="1" x14ac:dyDescent="0.25">
      <c r="A136" s="75" t="s">
        <v>160</v>
      </c>
      <c r="B136" s="137" t="s">
        <v>158</v>
      </c>
      <c r="C136" s="53"/>
      <c r="D136" s="69"/>
      <c r="E136" s="77">
        <f>IFERROR(VLOOKUP($B136,[2]NUM7!$H$3:$U$169,2,FALSE),0)</f>
        <v>6</v>
      </c>
      <c r="F136" s="77">
        <f>IFERROR(VLOOKUP($B136,[2]NUM7!$H$3:$U$169,3,FALSE),0)</f>
        <v>5</v>
      </c>
      <c r="G136" s="77">
        <f>IFERROR(VLOOKUP($B136,[2]NUM7!$H$3:$U$169,4,FALSE),0)</f>
        <v>8</v>
      </c>
      <c r="H136" s="77">
        <f>IFERROR(VLOOKUP($B136,[2]NUM7!$H$3:$U$169,5,FALSE),0)</f>
        <v>1</v>
      </c>
      <c r="I136" s="77">
        <f>IFERROR(VLOOKUP($B136,[2]NUM7!$H$3:$U$169,6,FALSE),0)</f>
        <v>0</v>
      </c>
      <c r="J136" s="77">
        <f>IFERROR(VLOOKUP($B136,[2]NUM7!$H$3:$U$169,7,FALSE),0)</f>
        <v>0</v>
      </c>
      <c r="K136" s="77">
        <f>IFERROR(VLOOKUP($B136,[2]NUM7!$H$3:$U$169,8,FALSE),0)</f>
        <v>5</v>
      </c>
      <c r="L136" s="77">
        <f>IFERROR(VLOOKUP($B136,[2]NUM7!$H$3:$U$169,9,FALSE),0)</f>
        <v>2</v>
      </c>
      <c r="M136" s="77">
        <f>IFERROR(VLOOKUP($B136,[2]NUM7!$H$3:$U$169,10,FALSE),0)</f>
        <v>3</v>
      </c>
      <c r="N136" s="77">
        <f>IFERROR(VLOOKUP($B136,[2]NUM7!$H$3:$U$169,11,FALSE),0)</f>
        <v>1</v>
      </c>
      <c r="O136" s="77">
        <f>IFERROR(VLOOKUP($B136,[2]NUM7!$H$3:$U$169,12,FALSE),0)</f>
        <v>2</v>
      </c>
      <c r="P136" s="77">
        <f>IFERROR(VLOOKUP($B136,[2]NUM7!$H$3:$U$169,13,FALSE),0)</f>
        <v>3</v>
      </c>
      <c r="Q136" s="12">
        <f t="shared" si="39"/>
        <v>36</v>
      </c>
    </row>
    <row r="137" spans="1:22" ht="15" thickBot="1" x14ac:dyDescent="0.25">
      <c r="A137" s="75" t="s">
        <v>160</v>
      </c>
      <c r="B137" s="137" t="s">
        <v>159</v>
      </c>
      <c r="C137" s="53"/>
      <c r="D137" s="69"/>
      <c r="E137" s="77">
        <f>IFERROR(VLOOKUP($B137,[2]NUM7!$H$3:$U$169,2,FALSE),0)</f>
        <v>1</v>
      </c>
      <c r="F137" s="77">
        <f>IFERROR(VLOOKUP($B137,[2]NUM7!$H$3:$U$169,3,FALSE),0)</f>
        <v>3</v>
      </c>
      <c r="G137" s="77">
        <f>IFERROR(VLOOKUP($B137,[2]NUM7!$H$3:$U$169,4,FALSE),0)</f>
        <v>12</v>
      </c>
      <c r="H137" s="77">
        <f>IFERROR(VLOOKUP($B137,[2]NUM7!$H$3:$U$169,5,FALSE),0)</f>
        <v>0</v>
      </c>
      <c r="I137" s="77">
        <f>IFERROR(VLOOKUP($B137,[2]NUM7!$H$3:$U$169,6,FALSE),0)</f>
        <v>0</v>
      </c>
      <c r="J137" s="77">
        <f>IFERROR(VLOOKUP($B137,[2]NUM7!$H$3:$U$169,7,FALSE),0)</f>
        <v>0</v>
      </c>
      <c r="K137" s="77">
        <f>IFERROR(VLOOKUP($B137,[2]NUM7!$H$3:$U$169,8,FALSE),0)</f>
        <v>1</v>
      </c>
      <c r="L137" s="77">
        <f>IFERROR(VLOOKUP($B137,[2]NUM7!$H$3:$U$169,9,FALSE),0)</f>
        <v>2</v>
      </c>
      <c r="M137" s="77">
        <f>IFERROR(VLOOKUP($B137,[2]NUM7!$H$3:$U$169,10,FALSE),0)</f>
        <v>1</v>
      </c>
      <c r="N137" s="77">
        <f>IFERROR(VLOOKUP($B137,[2]NUM7!$H$3:$U$169,11,FALSE),0)</f>
        <v>0</v>
      </c>
      <c r="O137" s="77">
        <f>IFERROR(VLOOKUP($B137,[2]NUM7!$H$3:$U$169,12,FALSE),0)</f>
        <v>2</v>
      </c>
      <c r="P137" s="77">
        <f>IFERROR(VLOOKUP($B137,[2]NUM7!$H$3:$U$169,13,FALSE),0)</f>
        <v>5</v>
      </c>
      <c r="Q137" s="12">
        <f t="shared" si="39"/>
        <v>27</v>
      </c>
    </row>
    <row r="138" spans="1:22" s="54" customFormat="1" ht="15" thickBot="1" x14ac:dyDescent="0.25">
      <c r="A138" s="307" t="s">
        <v>182</v>
      </c>
      <c r="B138" s="308"/>
      <c r="C138" s="222">
        <f>+D138/Metas!K12</f>
        <v>1.1315371016604894</v>
      </c>
      <c r="D138" s="15">
        <f>+Q138/R138</f>
        <v>0.24894556154977932</v>
      </c>
      <c r="E138" s="9">
        <f>SUM(E125:E137)</f>
        <v>132</v>
      </c>
      <c r="F138" s="9">
        <f t="shared" ref="F138:H138" si="40">SUM(F125:F137)</f>
        <v>147</v>
      </c>
      <c r="G138" s="9">
        <f t="shared" si="40"/>
        <v>212</v>
      </c>
      <c r="H138" s="9">
        <f t="shared" si="40"/>
        <v>116</v>
      </c>
      <c r="I138" s="9">
        <f t="shared" ref="I138:J138" si="41">SUM(I125:I137)</f>
        <v>150</v>
      </c>
      <c r="J138" s="9">
        <f t="shared" si="41"/>
        <v>179</v>
      </c>
      <c r="K138" s="9">
        <f t="shared" ref="K138:M138" si="42">SUM(K125:K137)</f>
        <v>241</v>
      </c>
      <c r="L138" s="9">
        <f t="shared" si="42"/>
        <v>205</v>
      </c>
      <c r="M138" s="9">
        <f t="shared" si="42"/>
        <v>246</v>
      </c>
      <c r="N138" s="9">
        <f t="shared" ref="N138:P138" si="43">SUM(N125:N137)</f>
        <v>265</v>
      </c>
      <c r="O138" s="9">
        <f t="shared" si="43"/>
        <v>283</v>
      </c>
      <c r="P138" s="9">
        <f t="shared" si="43"/>
        <v>362</v>
      </c>
      <c r="Q138" s="9">
        <f>SUM(Q125:Q137)</f>
        <v>2538</v>
      </c>
      <c r="R138" s="314">
        <v>10195</v>
      </c>
      <c r="S138" s="315"/>
    </row>
    <row r="139" spans="1:22" ht="15" thickBot="1" x14ac:dyDescent="0.25">
      <c r="A139" s="75" t="s">
        <v>165</v>
      </c>
      <c r="B139" s="137" t="s">
        <v>161</v>
      </c>
      <c r="C139" s="53"/>
      <c r="D139" s="69"/>
      <c r="E139" s="77">
        <f>IFERROR(VLOOKUP($B139,[2]NUM7!$H$3:$U$169,2,FALSE),0)</f>
        <v>44</v>
      </c>
      <c r="F139" s="77">
        <f>IFERROR(VLOOKUP($B139,[2]NUM7!$H$3:$U$169,3,FALSE),0)</f>
        <v>55</v>
      </c>
      <c r="G139" s="77">
        <f>IFERROR(VLOOKUP($B139,[2]NUM7!$H$3:$U$169,4,FALSE),0)</f>
        <v>125</v>
      </c>
      <c r="H139" s="77">
        <f>IFERROR(VLOOKUP($B139,[2]NUM7!$H$3:$U$169,5,FALSE),0)</f>
        <v>42</v>
      </c>
      <c r="I139" s="77">
        <f>IFERROR(VLOOKUP($B139,[2]NUM7!$H$3:$U$169,6,FALSE),0)</f>
        <v>78</v>
      </c>
      <c r="J139" s="77">
        <f>IFERROR(VLOOKUP($B139,[2]NUM7!$H$3:$U$169,7,FALSE),0)</f>
        <v>95</v>
      </c>
      <c r="K139" s="77">
        <f>IFERROR(VLOOKUP($B139,[2]NUM7!$H$3:$U$169,8,FALSE),0)</f>
        <v>87</v>
      </c>
      <c r="L139" s="77">
        <f>IFERROR(VLOOKUP($B139,[2]NUM7!$H$3:$U$169,9,FALSE),0)</f>
        <v>80</v>
      </c>
      <c r="M139" s="77">
        <f>IFERROR(VLOOKUP($B139,[2]NUM7!$H$3:$U$169,10,FALSE),0)</f>
        <v>66</v>
      </c>
      <c r="N139" s="77">
        <f>IFERROR(VLOOKUP($B139,[2]NUM7!$H$3:$U$169,11,FALSE),0)</f>
        <v>67</v>
      </c>
      <c r="O139" s="77">
        <f>IFERROR(VLOOKUP($B139,[2]NUM7!$H$3:$U$169,12,FALSE),0)</f>
        <v>53</v>
      </c>
      <c r="P139" s="77">
        <f>IFERROR(VLOOKUP($B139,[2]NUM7!$H$3:$U$169,13,FALSE),0)</f>
        <v>57</v>
      </c>
      <c r="Q139" s="12">
        <f>SUM(E139:P139)</f>
        <v>849</v>
      </c>
    </row>
    <row r="140" spans="1:22" ht="15" thickBot="1" x14ac:dyDescent="0.25">
      <c r="A140" s="75" t="s">
        <v>165</v>
      </c>
      <c r="B140" s="137" t="s">
        <v>162</v>
      </c>
      <c r="C140" s="53"/>
      <c r="D140" s="69"/>
      <c r="E140" s="77">
        <f>IFERROR(VLOOKUP($B140,[2]NUM7!$H$3:$U$169,2,FALSE),0)</f>
        <v>2</v>
      </c>
      <c r="F140" s="77">
        <f>IFERROR(VLOOKUP($B140,[2]NUM7!$H$3:$U$169,3,FALSE),0)</f>
        <v>0</v>
      </c>
      <c r="G140" s="77">
        <f>IFERROR(VLOOKUP($B140,[2]NUM7!$H$3:$U$169,4,FALSE),0)</f>
        <v>1</v>
      </c>
      <c r="H140" s="77">
        <f>IFERROR(VLOOKUP($B140,[2]NUM7!$H$3:$U$169,5,FALSE),0)</f>
        <v>1</v>
      </c>
      <c r="I140" s="77">
        <f>IFERROR(VLOOKUP($B140,[2]NUM7!$H$3:$U$169,6,FALSE),0)</f>
        <v>1</v>
      </c>
      <c r="J140" s="77">
        <f>IFERROR(VLOOKUP($B140,[2]NUM7!$H$3:$U$169,7,FALSE),0)</f>
        <v>2</v>
      </c>
      <c r="K140" s="77">
        <f>IFERROR(VLOOKUP($B140,[2]NUM7!$H$3:$U$169,8,FALSE),0)</f>
        <v>2</v>
      </c>
      <c r="L140" s="77">
        <f>IFERROR(VLOOKUP($B140,[2]NUM7!$H$3:$U$169,9,FALSE),0)</f>
        <v>12</v>
      </c>
      <c r="M140" s="77">
        <f>IFERROR(VLOOKUP($B140,[2]NUM7!$H$3:$U$169,10,FALSE),0)</f>
        <v>0</v>
      </c>
      <c r="N140" s="77">
        <f>IFERROR(VLOOKUP($B140,[2]NUM7!$H$3:$U$169,11,FALSE),0)</f>
        <v>0</v>
      </c>
      <c r="O140" s="77">
        <f>IFERROR(VLOOKUP($B140,[2]NUM7!$H$3:$U$169,12,FALSE),0)</f>
        <v>15</v>
      </c>
      <c r="P140" s="77">
        <f>IFERROR(VLOOKUP($B140,[2]NUM7!$H$3:$U$169,13,FALSE),0)</f>
        <v>21</v>
      </c>
      <c r="Q140" s="12">
        <f>SUM(E140:P140)</f>
        <v>57</v>
      </c>
    </row>
    <row r="141" spans="1:22" ht="15" thickBot="1" x14ac:dyDescent="0.25">
      <c r="A141" s="75" t="s">
        <v>165</v>
      </c>
      <c r="B141" s="137" t="s">
        <v>163</v>
      </c>
      <c r="C141" s="53"/>
      <c r="D141" s="69"/>
      <c r="E141" s="77">
        <f>IFERROR(VLOOKUP($B141,[2]NUM7!$H$3:$U$169,2,FALSE),0)</f>
        <v>0</v>
      </c>
      <c r="F141" s="77">
        <f>IFERROR(VLOOKUP($B141,[2]NUM7!$H$3:$U$169,3,FALSE),0)</f>
        <v>0</v>
      </c>
      <c r="G141" s="77">
        <f>IFERROR(VLOOKUP($B141,[2]NUM7!$H$3:$U$169,4,FALSE),0)</f>
        <v>0</v>
      </c>
      <c r="H141" s="77">
        <f>IFERROR(VLOOKUP($B141,[2]NUM7!$H$3:$U$169,5,FALSE),0)</f>
        <v>0</v>
      </c>
      <c r="I141" s="77">
        <f>IFERROR(VLOOKUP($B141,[2]NUM7!$H$3:$U$169,6,FALSE),0)</f>
        <v>0</v>
      </c>
      <c r="J141" s="77">
        <f>IFERROR(VLOOKUP($B141,[2]NUM7!$H$3:$U$169,7,FALSE),0)</f>
        <v>0</v>
      </c>
      <c r="K141" s="77">
        <f>IFERROR(VLOOKUP($B141,[2]NUM7!$H$3:$U$169,8,FALSE),0)</f>
        <v>0</v>
      </c>
      <c r="L141" s="77">
        <f>IFERROR(VLOOKUP($B141,[2]NUM7!$H$3:$U$169,9,FALSE),0)</f>
        <v>0</v>
      </c>
      <c r="M141" s="77">
        <f>IFERROR(VLOOKUP($B141,[2]NUM7!$H$3:$U$169,10,FALSE),0)</f>
        <v>0</v>
      </c>
      <c r="N141" s="77">
        <f>IFERROR(VLOOKUP($B141,[2]NUM7!$H$3:$U$169,11,FALSE),0)</f>
        <v>0</v>
      </c>
      <c r="O141" s="77">
        <f>IFERROR(VLOOKUP($B141,[2]NUM7!$H$3:$U$169,12,FALSE),0)</f>
        <v>0</v>
      </c>
      <c r="P141" s="77">
        <f>IFERROR(VLOOKUP($B141,[2]NUM7!$H$3:$U$169,13,FALSE),0)</f>
        <v>0</v>
      </c>
      <c r="Q141" s="12">
        <f>SUM(E141:P141)</f>
        <v>0</v>
      </c>
    </row>
    <row r="142" spans="1:22" ht="15" thickBot="1" x14ac:dyDescent="0.25">
      <c r="A142" s="75" t="s">
        <v>165</v>
      </c>
      <c r="B142" s="137" t="s">
        <v>164</v>
      </c>
      <c r="C142" s="53"/>
      <c r="D142" s="69"/>
      <c r="E142" s="77">
        <f>IFERROR(VLOOKUP($B142,[2]NUM7!$H$3:$U$169,2,FALSE),0)</f>
        <v>0</v>
      </c>
      <c r="F142" s="77">
        <f>IFERROR(VLOOKUP($B142,[2]NUM7!$H$3:$U$169,3,FALSE),0)</f>
        <v>0</v>
      </c>
      <c r="G142" s="77">
        <f>IFERROR(VLOOKUP($B142,[2]NUM7!$H$3:$U$169,4,FALSE),0)</f>
        <v>0</v>
      </c>
      <c r="H142" s="77">
        <f>IFERROR(VLOOKUP($B142,[2]NUM7!$H$3:$U$169,5,FALSE),0)</f>
        <v>0</v>
      </c>
      <c r="I142" s="77">
        <f>IFERROR(VLOOKUP($B142,[2]NUM7!$H$3:$U$169,6,FALSE),0)</f>
        <v>0</v>
      </c>
      <c r="J142" s="77">
        <f>IFERROR(VLOOKUP($B142,[2]NUM7!$H$3:$U$169,7,FALSE),0)</f>
        <v>0</v>
      </c>
      <c r="K142" s="77">
        <f>IFERROR(VLOOKUP($B142,[2]NUM7!$H$3:$U$169,8,FALSE),0)</f>
        <v>0</v>
      </c>
      <c r="L142" s="77">
        <f>IFERROR(VLOOKUP($B142,[2]NUM7!$H$3:$U$169,9,FALSE),0)</f>
        <v>0</v>
      </c>
      <c r="M142" s="77">
        <f>IFERROR(VLOOKUP($B142,[2]NUM7!$H$3:$U$169,10,FALSE),0)</f>
        <v>0</v>
      </c>
      <c r="N142" s="77">
        <f>IFERROR(VLOOKUP($B142,[2]NUM7!$H$3:$U$169,11,FALSE),0)</f>
        <v>0</v>
      </c>
      <c r="O142" s="77">
        <f>IFERROR(VLOOKUP($B142,[2]NUM7!$H$3:$U$169,12,FALSE),0)</f>
        <v>0</v>
      </c>
      <c r="P142" s="77">
        <f>IFERROR(VLOOKUP($B142,[2]NUM7!$H$3:$U$169,13,FALSE),0)</f>
        <v>0</v>
      </c>
      <c r="Q142" s="12">
        <f>SUM(E142:P142)</f>
        <v>0</v>
      </c>
    </row>
    <row r="143" spans="1:22" s="54" customFormat="1" ht="15" thickBot="1" x14ac:dyDescent="0.25">
      <c r="A143" s="307" t="s">
        <v>183</v>
      </c>
      <c r="B143" s="308"/>
      <c r="C143" s="222">
        <f>+D143/Metas!K14</f>
        <v>1.1969771052728722</v>
      </c>
      <c r="D143" s="15">
        <f>+Q143/R143</f>
        <v>0.26321905868681</v>
      </c>
      <c r="E143" s="9">
        <f>SUM(E139:E142)</f>
        <v>46</v>
      </c>
      <c r="F143" s="9">
        <f t="shared" ref="F143:H143" si="44">SUM(F139:F142)</f>
        <v>55</v>
      </c>
      <c r="G143" s="9">
        <f t="shared" si="44"/>
        <v>126</v>
      </c>
      <c r="H143" s="9">
        <f t="shared" si="44"/>
        <v>43</v>
      </c>
      <c r="I143" s="9">
        <f t="shared" ref="I143:J143" si="45">SUM(I139:I142)</f>
        <v>79</v>
      </c>
      <c r="J143" s="9">
        <f t="shared" si="45"/>
        <v>97</v>
      </c>
      <c r="K143" s="9">
        <f t="shared" ref="K143:M143" si="46">SUM(K139:K142)</f>
        <v>89</v>
      </c>
      <c r="L143" s="9">
        <f t="shared" si="46"/>
        <v>92</v>
      </c>
      <c r="M143" s="9">
        <f t="shared" si="46"/>
        <v>66</v>
      </c>
      <c r="N143" s="9">
        <f t="shared" ref="N143:P143" si="47">SUM(N139:N142)</f>
        <v>67</v>
      </c>
      <c r="O143" s="9">
        <f t="shared" si="47"/>
        <v>68</v>
      </c>
      <c r="P143" s="9">
        <f t="shared" si="47"/>
        <v>78</v>
      </c>
      <c r="Q143" s="9">
        <f>SUM(Q139:Q142)</f>
        <v>906</v>
      </c>
      <c r="R143" s="314">
        <v>3442</v>
      </c>
      <c r="S143" s="315"/>
    </row>
    <row r="144" spans="1:22" ht="15" thickBot="1" x14ac:dyDescent="0.25">
      <c r="A144" s="75" t="s">
        <v>173</v>
      </c>
      <c r="B144" s="137" t="s">
        <v>166</v>
      </c>
      <c r="C144" s="53"/>
      <c r="D144" s="69"/>
      <c r="E144" s="77">
        <f>IFERROR(VLOOKUP($B144,[2]NUM7!$H$3:$U$169,2,FALSE),0)</f>
        <v>9</v>
      </c>
      <c r="F144" s="77">
        <f>IFERROR(VLOOKUP($B144,[2]NUM7!$H$3:$U$169,3,FALSE),0)</f>
        <v>11</v>
      </c>
      <c r="G144" s="77">
        <f>IFERROR(VLOOKUP($B144,[2]NUM7!$H$3:$U$169,4,FALSE),0)</f>
        <v>25</v>
      </c>
      <c r="H144" s="77">
        <f>IFERROR(VLOOKUP($B144,[2]NUM7!$H$3:$U$169,5,FALSE),0)</f>
        <v>24</v>
      </c>
      <c r="I144" s="77">
        <f>IFERROR(VLOOKUP($B144,[2]NUM7!$H$3:$U$169,6,FALSE),0)</f>
        <v>24</v>
      </c>
      <c r="J144" s="77">
        <f>IFERROR(VLOOKUP($B144,[2]NUM7!$H$3:$U$169,7,FALSE),0)</f>
        <v>24</v>
      </c>
      <c r="K144" s="77">
        <f>IFERROR(VLOOKUP($B144,[2]NUM7!$H$3:$U$169,8,FALSE),0)</f>
        <v>20</v>
      </c>
      <c r="L144" s="77">
        <f>IFERROR(VLOOKUP($B144,[2]NUM7!$H$3:$U$169,9,FALSE),0)</f>
        <v>4</v>
      </c>
      <c r="M144" s="77">
        <f>IFERROR(VLOOKUP($B144,[2]NUM7!$H$3:$U$169,10,FALSE),0)</f>
        <v>2</v>
      </c>
      <c r="N144" s="77">
        <f>IFERROR(VLOOKUP($B144,[2]NUM7!$H$3:$U$169,11,FALSE),0)</f>
        <v>83</v>
      </c>
      <c r="O144" s="77">
        <f>IFERROR(VLOOKUP($B144,[2]NUM7!$H$3:$U$169,12,FALSE),0)</f>
        <v>21</v>
      </c>
      <c r="P144" s="77">
        <f>IFERROR(VLOOKUP($B144,[2]NUM7!$H$3:$U$169,13,FALSE),0)</f>
        <v>19</v>
      </c>
      <c r="Q144" s="12">
        <f t="shared" ref="Q144:Q150" si="48">SUM(E144:P144)</f>
        <v>266</v>
      </c>
    </row>
    <row r="145" spans="1:19" ht="15" thickBot="1" x14ac:dyDescent="0.25">
      <c r="A145" s="75" t="s">
        <v>173</v>
      </c>
      <c r="B145" s="137" t="s">
        <v>167</v>
      </c>
      <c r="C145" s="53"/>
      <c r="D145" s="69"/>
      <c r="E145" s="77">
        <f>IFERROR(VLOOKUP($B145,[2]NUM7!$H$3:$U$169,2,FALSE),0)</f>
        <v>2</v>
      </c>
      <c r="F145" s="77">
        <f>IFERROR(VLOOKUP($B145,[2]NUM7!$H$3:$U$169,3,FALSE),0)</f>
        <v>0</v>
      </c>
      <c r="G145" s="77">
        <f>IFERROR(VLOOKUP($B145,[2]NUM7!$H$3:$U$169,4,FALSE),0)</f>
        <v>2</v>
      </c>
      <c r="H145" s="77">
        <f>IFERROR(VLOOKUP($B145,[2]NUM7!$H$3:$U$169,5,FALSE),0)</f>
        <v>1</v>
      </c>
      <c r="I145" s="77">
        <f>IFERROR(VLOOKUP($B145,[2]NUM7!$H$3:$U$169,6,FALSE),0)</f>
        <v>3</v>
      </c>
      <c r="J145" s="77">
        <f>IFERROR(VLOOKUP($B145,[2]NUM7!$H$3:$U$169,7,FALSE),0)</f>
        <v>3</v>
      </c>
      <c r="K145" s="77">
        <f>IFERROR(VLOOKUP($B145,[2]NUM7!$H$3:$U$169,8,FALSE),0)</f>
        <v>0</v>
      </c>
      <c r="L145" s="77">
        <f>IFERROR(VLOOKUP($B145,[2]NUM7!$H$3:$U$169,9,FALSE),0)</f>
        <v>4</v>
      </c>
      <c r="M145" s="77">
        <f>IFERROR(VLOOKUP($B145,[2]NUM7!$H$3:$U$169,10,FALSE),0)</f>
        <v>0</v>
      </c>
      <c r="N145" s="77">
        <f>IFERROR(VLOOKUP($B145,[2]NUM7!$H$3:$U$169,11,FALSE),0)</f>
        <v>1</v>
      </c>
      <c r="O145" s="77">
        <f>IFERROR(VLOOKUP($B145,[2]NUM7!$H$3:$U$169,12,FALSE),0)</f>
        <v>1</v>
      </c>
      <c r="P145" s="77">
        <f>IFERROR(VLOOKUP($B145,[2]NUM7!$H$3:$U$169,13,FALSE),0)</f>
        <v>4</v>
      </c>
      <c r="Q145" s="12">
        <f t="shared" si="48"/>
        <v>21</v>
      </c>
    </row>
    <row r="146" spans="1:19" ht="15" thickBot="1" x14ac:dyDescent="0.25">
      <c r="A146" s="75" t="s">
        <v>173</v>
      </c>
      <c r="B146" s="137" t="s">
        <v>168</v>
      </c>
      <c r="C146" s="53"/>
      <c r="D146" s="69"/>
      <c r="E146" s="77">
        <f>IFERROR(VLOOKUP($B146,[2]NUM7!$H$3:$U$169,2,FALSE),0)</f>
        <v>33</v>
      </c>
      <c r="F146" s="77">
        <f>IFERROR(VLOOKUP($B146,[2]NUM7!$H$3:$U$169,3,FALSE),0)</f>
        <v>8</v>
      </c>
      <c r="G146" s="77">
        <f>IFERROR(VLOOKUP($B146,[2]NUM7!$H$3:$U$169,4,FALSE),0)</f>
        <v>1</v>
      </c>
      <c r="H146" s="77">
        <f>IFERROR(VLOOKUP($B146,[2]NUM7!$H$3:$U$169,5,FALSE),0)</f>
        <v>4</v>
      </c>
      <c r="I146" s="77">
        <f>IFERROR(VLOOKUP($B146,[2]NUM7!$H$3:$U$169,6,FALSE),0)</f>
        <v>11</v>
      </c>
      <c r="J146" s="77">
        <f>IFERROR(VLOOKUP($B146,[2]NUM7!$H$3:$U$169,7,FALSE),0)</f>
        <v>7</v>
      </c>
      <c r="K146" s="77">
        <f>IFERROR(VLOOKUP($B146,[2]NUM7!$H$3:$U$169,8,FALSE),0)</f>
        <v>0</v>
      </c>
      <c r="L146" s="77">
        <f>IFERROR(VLOOKUP($B146,[2]NUM7!$H$3:$U$169,9,FALSE),0)</f>
        <v>9</v>
      </c>
      <c r="M146" s="77">
        <f>IFERROR(VLOOKUP($B146,[2]NUM7!$H$3:$U$169,10,FALSE),0)</f>
        <v>14</v>
      </c>
      <c r="N146" s="77">
        <f>IFERROR(VLOOKUP($B146,[2]NUM7!$H$3:$U$169,11,FALSE),0)</f>
        <v>33</v>
      </c>
      <c r="O146" s="77">
        <f>IFERROR(VLOOKUP($B146,[2]NUM7!$H$3:$U$169,12,FALSE),0)</f>
        <v>72</v>
      </c>
      <c r="P146" s="77">
        <f>IFERROR(VLOOKUP($B146,[2]NUM7!$H$3:$U$169,13,FALSE),0)</f>
        <v>1</v>
      </c>
      <c r="Q146" s="12">
        <f t="shared" si="48"/>
        <v>193</v>
      </c>
    </row>
    <row r="147" spans="1:19" ht="15" thickBot="1" x14ac:dyDescent="0.25">
      <c r="A147" s="75" t="s">
        <v>173</v>
      </c>
      <c r="B147" s="137" t="s">
        <v>169</v>
      </c>
      <c r="C147" s="53"/>
      <c r="D147" s="69"/>
      <c r="E147" s="77">
        <f>IFERROR(VLOOKUP($B147,[2]NUM7!$H$3:$U$169,2,FALSE),0)</f>
        <v>6</v>
      </c>
      <c r="F147" s="77">
        <f>IFERROR(VLOOKUP($B147,[2]NUM7!$H$3:$U$169,3,FALSE),0)</f>
        <v>0</v>
      </c>
      <c r="G147" s="77">
        <f>IFERROR(VLOOKUP($B147,[2]NUM7!$H$3:$U$169,4,FALSE),0)</f>
        <v>1</v>
      </c>
      <c r="H147" s="77">
        <f>IFERROR(VLOOKUP($B147,[2]NUM7!$H$3:$U$169,5,FALSE),0)</f>
        <v>5</v>
      </c>
      <c r="I147" s="77">
        <f>IFERROR(VLOOKUP($B147,[2]NUM7!$H$3:$U$169,6,FALSE),0)</f>
        <v>2</v>
      </c>
      <c r="J147" s="77">
        <f>IFERROR(VLOOKUP($B147,[2]NUM7!$H$3:$U$169,7,FALSE),0)</f>
        <v>1</v>
      </c>
      <c r="K147" s="77">
        <f>IFERROR(VLOOKUP($B147,[2]NUM7!$H$3:$U$169,8,FALSE),0)</f>
        <v>1</v>
      </c>
      <c r="L147" s="77">
        <f>IFERROR(VLOOKUP($B147,[2]NUM7!$H$3:$U$169,9,FALSE),0)</f>
        <v>0</v>
      </c>
      <c r="M147" s="77">
        <f>IFERROR(VLOOKUP($B147,[2]NUM7!$H$3:$U$169,10,FALSE),0)</f>
        <v>0</v>
      </c>
      <c r="N147" s="77">
        <f>IFERROR(VLOOKUP($B147,[2]NUM7!$H$3:$U$169,11,FALSE),0)</f>
        <v>0</v>
      </c>
      <c r="O147" s="77">
        <f>IFERROR(VLOOKUP($B147,[2]NUM7!$H$3:$U$169,12,FALSE),0)</f>
        <v>1</v>
      </c>
      <c r="P147" s="77">
        <f>IFERROR(VLOOKUP($B147,[2]NUM7!$H$3:$U$169,13,FALSE),0)</f>
        <v>5</v>
      </c>
      <c r="Q147" s="12">
        <f t="shared" si="48"/>
        <v>22</v>
      </c>
    </row>
    <row r="148" spans="1:19" ht="15" thickBot="1" x14ac:dyDescent="0.25">
      <c r="A148" s="75" t="s">
        <v>173</v>
      </c>
      <c r="B148" s="137" t="s">
        <v>170</v>
      </c>
      <c r="C148" s="53"/>
      <c r="D148" s="69"/>
      <c r="E148" s="77">
        <f>IFERROR(VLOOKUP($B148,[2]NUM7!$H$3:$U$169,2,FALSE),0)</f>
        <v>8</v>
      </c>
      <c r="F148" s="77">
        <f>IFERROR(VLOOKUP($B148,[2]NUM7!$H$3:$U$169,3,FALSE),0)</f>
        <v>3</v>
      </c>
      <c r="G148" s="77">
        <f>IFERROR(VLOOKUP($B148,[2]NUM7!$H$3:$U$169,4,FALSE),0)</f>
        <v>4</v>
      </c>
      <c r="H148" s="77">
        <f>IFERROR(VLOOKUP($B148,[2]NUM7!$H$3:$U$169,5,FALSE),0)</f>
        <v>4</v>
      </c>
      <c r="I148" s="77">
        <f>IFERROR(VLOOKUP($B148,[2]NUM7!$H$3:$U$169,6,FALSE),0)</f>
        <v>1</v>
      </c>
      <c r="J148" s="77">
        <f>IFERROR(VLOOKUP($B148,[2]NUM7!$H$3:$U$169,7,FALSE),0)</f>
        <v>0</v>
      </c>
      <c r="K148" s="77">
        <f>IFERROR(VLOOKUP($B148,[2]NUM7!$H$3:$U$169,8,FALSE),0)</f>
        <v>7</v>
      </c>
      <c r="L148" s="77">
        <f>IFERROR(VLOOKUP($B148,[2]NUM7!$H$3:$U$169,9,FALSE),0)</f>
        <v>0</v>
      </c>
      <c r="M148" s="77">
        <f>IFERROR(VLOOKUP($B148,[2]NUM7!$H$3:$U$169,10,FALSE),0)</f>
        <v>4</v>
      </c>
      <c r="N148" s="77">
        <f>IFERROR(VLOOKUP($B148,[2]NUM7!$H$3:$U$169,11,FALSE),0)</f>
        <v>2</v>
      </c>
      <c r="O148" s="77">
        <f>IFERROR(VLOOKUP($B148,[2]NUM7!$H$3:$U$169,12,FALSE),0)</f>
        <v>3</v>
      </c>
      <c r="P148" s="77">
        <f>IFERROR(VLOOKUP($B148,[2]NUM7!$H$3:$U$169,13,FALSE),0)</f>
        <v>4</v>
      </c>
      <c r="Q148" s="12">
        <f t="shared" si="48"/>
        <v>40</v>
      </c>
    </row>
    <row r="149" spans="1:19" ht="15" thickBot="1" x14ac:dyDescent="0.25">
      <c r="A149" s="75" t="s">
        <v>173</v>
      </c>
      <c r="B149" s="137" t="s">
        <v>171</v>
      </c>
      <c r="C149" s="53"/>
      <c r="D149" s="69"/>
      <c r="E149" s="77">
        <f>IFERROR(VLOOKUP($B149,[2]NUM7!$H$3:$U$169,2,FALSE),0)</f>
        <v>4</v>
      </c>
      <c r="F149" s="77">
        <f>IFERROR(VLOOKUP($B149,[2]NUM7!$H$3:$U$169,3,FALSE),0)</f>
        <v>0</v>
      </c>
      <c r="G149" s="77">
        <f>IFERROR(VLOOKUP($B149,[2]NUM7!$H$3:$U$169,4,FALSE),0)</f>
        <v>2</v>
      </c>
      <c r="H149" s="77">
        <f>IFERROR(VLOOKUP($B149,[2]NUM7!$H$3:$U$169,5,FALSE),0)</f>
        <v>1</v>
      </c>
      <c r="I149" s="77">
        <f>IFERROR(VLOOKUP($B149,[2]NUM7!$H$3:$U$169,6,FALSE),0)</f>
        <v>3</v>
      </c>
      <c r="J149" s="77">
        <f>IFERROR(VLOOKUP($B149,[2]NUM7!$H$3:$U$169,7,FALSE),0)</f>
        <v>0</v>
      </c>
      <c r="K149" s="77">
        <f>IFERROR(VLOOKUP($B149,[2]NUM7!$H$3:$U$169,8,FALSE),0)</f>
        <v>1</v>
      </c>
      <c r="L149" s="77">
        <f>IFERROR(VLOOKUP($B149,[2]NUM7!$H$3:$U$169,9,FALSE),0)</f>
        <v>2</v>
      </c>
      <c r="M149" s="77">
        <f>IFERROR(VLOOKUP($B149,[2]NUM7!$H$3:$U$169,10,FALSE),0)</f>
        <v>11</v>
      </c>
      <c r="N149" s="77">
        <f>IFERROR(VLOOKUP($B149,[2]NUM7!$H$3:$U$169,11,FALSE),0)</f>
        <v>6</v>
      </c>
      <c r="O149" s="77">
        <f>IFERROR(VLOOKUP($B149,[2]NUM7!$H$3:$U$169,12,FALSE),0)</f>
        <v>27</v>
      </c>
      <c r="P149" s="77">
        <f>IFERROR(VLOOKUP($B149,[2]NUM7!$H$3:$U$169,13,FALSE),0)</f>
        <v>5</v>
      </c>
      <c r="Q149" s="12">
        <f t="shared" si="48"/>
        <v>62</v>
      </c>
    </row>
    <row r="150" spans="1:19" ht="15" thickBot="1" x14ac:dyDescent="0.25">
      <c r="A150" s="75" t="s">
        <v>173</v>
      </c>
      <c r="B150" s="137" t="s">
        <v>172</v>
      </c>
      <c r="C150" s="53"/>
      <c r="D150" s="69"/>
      <c r="E150" s="77">
        <f>IFERROR(VLOOKUP($B150,[2]NUM7!$H$3:$U$169,2,FALSE),0)</f>
        <v>0</v>
      </c>
      <c r="F150" s="77">
        <f>IFERROR(VLOOKUP($B150,[2]NUM7!$H$3:$U$169,3,FALSE),0)</f>
        <v>0</v>
      </c>
      <c r="G150" s="77">
        <f>IFERROR(VLOOKUP($B150,[2]NUM7!$H$3:$U$169,4,FALSE),0)</f>
        <v>5</v>
      </c>
      <c r="H150" s="77">
        <f>IFERROR(VLOOKUP($B150,[2]NUM7!$H$3:$U$169,5,FALSE),0)</f>
        <v>8</v>
      </c>
      <c r="I150" s="77">
        <f>IFERROR(VLOOKUP($B150,[2]NUM7!$H$3:$U$169,6,FALSE),0)</f>
        <v>6</v>
      </c>
      <c r="J150" s="77">
        <f>IFERROR(VLOOKUP($B150,[2]NUM7!$H$3:$U$169,7,FALSE),0)</f>
        <v>5</v>
      </c>
      <c r="K150" s="77">
        <f>IFERROR(VLOOKUP($B150,[2]NUM7!$H$3:$U$169,8,FALSE),0)</f>
        <v>0</v>
      </c>
      <c r="L150" s="77">
        <f>IFERROR(VLOOKUP($B150,[2]NUM7!$H$3:$U$169,9,FALSE),0)</f>
        <v>0</v>
      </c>
      <c r="M150" s="77">
        <f>IFERROR(VLOOKUP($B150,[2]NUM7!$H$3:$U$169,10,FALSE),0)</f>
        <v>1</v>
      </c>
      <c r="N150" s="77">
        <f>IFERROR(VLOOKUP($B150,[2]NUM7!$H$3:$U$169,11,FALSE),0)</f>
        <v>16</v>
      </c>
      <c r="O150" s="77">
        <f>IFERROR(VLOOKUP($B150,[2]NUM7!$H$3:$U$169,12,FALSE),0)</f>
        <v>6</v>
      </c>
      <c r="P150" s="77">
        <f>IFERROR(VLOOKUP($B150,[2]NUM7!$H$3:$U$169,13,FALSE),0)</f>
        <v>4</v>
      </c>
      <c r="Q150" s="12">
        <f t="shared" si="48"/>
        <v>51</v>
      </c>
    </row>
    <row r="151" spans="1:19" s="54" customFormat="1" ht="15" thickBot="1" x14ac:dyDescent="0.25">
      <c r="A151" s="307" t="s">
        <v>184</v>
      </c>
      <c r="B151" s="308"/>
      <c r="C151" s="222">
        <f>+D151/Metas!K15</f>
        <v>1.1429240064319779</v>
      </c>
      <c r="D151" s="15">
        <f>+Q151/R151</f>
        <v>0.4928517682468021</v>
      </c>
      <c r="E151" s="9">
        <f>SUM(E144:E150)</f>
        <v>62</v>
      </c>
      <c r="F151" s="9">
        <f t="shared" ref="F151:H151" si="49">SUM(F144:F150)</f>
        <v>22</v>
      </c>
      <c r="G151" s="9">
        <f t="shared" si="49"/>
        <v>40</v>
      </c>
      <c r="H151" s="9">
        <f t="shared" si="49"/>
        <v>47</v>
      </c>
      <c r="I151" s="9">
        <f t="shared" ref="I151:J151" si="50">SUM(I144:I150)</f>
        <v>50</v>
      </c>
      <c r="J151" s="9">
        <f t="shared" si="50"/>
        <v>40</v>
      </c>
      <c r="K151" s="9">
        <f t="shared" ref="K151:M151" si="51">SUM(K144:K150)</f>
        <v>29</v>
      </c>
      <c r="L151" s="9">
        <f t="shared" si="51"/>
        <v>19</v>
      </c>
      <c r="M151" s="9">
        <f t="shared" si="51"/>
        <v>32</v>
      </c>
      <c r="N151" s="9">
        <f t="shared" ref="N151:P151" si="52">SUM(N144:N150)</f>
        <v>141</v>
      </c>
      <c r="O151" s="9">
        <f t="shared" si="52"/>
        <v>131</v>
      </c>
      <c r="P151" s="9">
        <f t="shared" si="52"/>
        <v>42</v>
      </c>
      <c r="Q151" s="9">
        <f>SUM(Q144:Q150)</f>
        <v>655</v>
      </c>
      <c r="R151" s="314">
        <v>1329</v>
      </c>
      <c r="S151" s="315"/>
    </row>
    <row r="152" spans="1:19" ht="15" x14ac:dyDescent="0.25">
      <c r="B152" s="80" t="s">
        <v>189</v>
      </c>
      <c r="C152" s="234"/>
      <c r="D152" s="70"/>
      <c r="E152" s="62">
        <f>+E26+E38+E49+E64+E75+E81+E92+E111+E124+E138+E143+E151</f>
        <v>3715</v>
      </c>
      <c r="F152" s="62">
        <f>+F26+F38+F49+F64+F75+F81+F92+F111+F124+F138+F143+F151</f>
        <v>3251</v>
      </c>
      <c r="G152" s="62">
        <f>+G26+G38+G49+G64+G75+G81+G92+G111+G124+G138+G143+G151</f>
        <v>4547</v>
      </c>
      <c r="H152" s="62">
        <f>+H26+H38+H49+H64+H75+H81+H92+H111+H124+H138+H143+H151</f>
        <v>3672</v>
      </c>
      <c r="I152" s="62">
        <f t="shared" ref="I152:J152" si="53">+I26+I38+I49+I64+I75+I81+I92+I111+I124+I138+I143+I151</f>
        <v>3763</v>
      </c>
      <c r="J152" s="62">
        <f t="shared" si="53"/>
        <v>3828</v>
      </c>
      <c r="K152" s="62">
        <f t="shared" ref="K152:L152" si="54">+K26+K38+K49+K64+K75+K81+K92+K111+K124+K138+K143+K151</f>
        <v>4286</v>
      </c>
      <c r="L152" s="62">
        <f t="shared" si="54"/>
        <v>4408</v>
      </c>
      <c r="M152" s="62">
        <f>+M26+M38+M49+M64+M75+M81+M92+M111+M124+M138+M143+M151</f>
        <v>3744</v>
      </c>
      <c r="N152" s="62">
        <f>+N26+N38+N49+N64+N75+N81+N92+N111+N124+N138+N143+N151</f>
        <v>4904</v>
      </c>
      <c r="O152" s="62">
        <f t="shared" ref="O152:P152" si="55">+O26+O38+O49+O64+O75+O81+O92+O111+O124+O138+O143+O151</f>
        <v>3637</v>
      </c>
      <c r="P152" s="62">
        <f t="shared" si="55"/>
        <v>4292</v>
      </c>
      <c r="Q152" s="62">
        <f>+Q26+Q38+Q49+Q64+Q75+Q81+Q92+Q111+Q124+Q138+Q143+Q151</f>
        <v>48047</v>
      </c>
      <c r="R152" s="59">
        <f>+R26+R38+R49+R64+R75+R81+R92+R111+R124+R138+R143+R151</f>
        <v>176528</v>
      </c>
      <c r="S152" s="59"/>
    </row>
    <row r="153" spans="1:19" x14ac:dyDescent="0.2">
      <c r="C153" s="231"/>
      <c r="D153" s="71"/>
    </row>
  </sheetData>
  <mergeCells count="33">
    <mergeCell ref="R143:S143"/>
    <mergeCell ref="R151:S151"/>
    <mergeCell ref="R81:S81"/>
    <mergeCell ref="R92:S92"/>
    <mergeCell ref="R111:S111"/>
    <mergeCell ref="R124:S124"/>
    <mergeCell ref="R138:S138"/>
    <mergeCell ref="R26:S26"/>
    <mergeCell ref="R38:S38"/>
    <mergeCell ref="A111:B111"/>
    <mergeCell ref="A124:B124"/>
    <mergeCell ref="A26:B26"/>
    <mergeCell ref="A38:B38"/>
    <mergeCell ref="R49:S49"/>
    <mergeCell ref="R75:S75"/>
    <mergeCell ref="R64:S64"/>
    <mergeCell ref="A143:B143"/>
    <mergeCell ref="A151:B151"/>
    <mergeCell ref="A49:B49"/>
    <mergeCell ref="A64:B64"/>
    <mergeCell ref="A75:B75"/>
    <mergeCell ref="A81:B81"/>
    <mergeCell ref="A92:B92"/>
    <mergeCell ref="A138:B138"/>
    <mergeCell ref="A1:A10"/>
    <mergeCell ref="B1:B10"/>
    <mergeCell ref="E1:S1"/>
    <mergeCell ref="E2:Q9"/>
    <mergeCell ref="R2:S9"/>
    <mergeCell ref="E10:Q10"/>
    <mergeCell ref="R10:S11"/>
    <mergeCell ref="D1:D10"/>
    <mergeCell ref="C1:C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5"/>
  <sheetViews>
    <sheetView zoomScale="85" zoomScaleNormal="85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31.5703125" style="52" bestFit="1" customWidth="1"/>
    <col min="2" max="2" width="50.28515625" style="75" bestFit="1" customWidth="1"/>
    <col min="3" max="3" width="14.42578125" style="54" customWidth="1"/>
    <col min="4" max="4" width="12.5703125" style="52" bestFit="1" customWidth="1"/>
    <col min="5" max="5" width="8.7109375" style="52" bestFit="1" customWidth="1"/>
    <col min="6" max="6" width="9.28515625" style="52" customWidth="1"/>
    <col min="7" max="8" width="8.42578125" style="52" bestFit="1" customWidth="1"/>
    <col min="9" max="16" width="9" style="52" bestFit="1" customWidth="1"/>
    <col min="17" max="17" width="10.42578125" style="52" customWidth="1"/>
    <col min="18" max="18" width="22.7109375" style="52" customWidth="1"/>
    <col min="19" max="20" width="12.42578125" style="62" bestFit="1" customWidth="1"/>
    <col min="21" max="21" width="12.85546875" style="62" bestFit="1" customWidth="1"/>
    <col min="22" max="23" width="9.7109375" style="52" bestFit="1" customWidth="1"/>
    <col min="24" max="24" width="12.85546875" style="62" bestFit="1" customWidth="1"/>
    <col min="25" max="25" width="14.140625" style="52" customWidth="1"/>
    <col min="26" max="26" width="6.42578125" style="52" customWidth="1"/>
    <col min="27" max="27" width="8.5703125" style="52" bestFit="1" customWidth="1"/>
    <col min="28" max="28" width="7" style="52" bestFit="1" customWidth="1"/>
    <col min="29" max="29" width="6.140625" style="52" bestFit="1" customWidth="1"/>
    <col min="30" max="31" width="6.140625" style="52" customWidth="1"/>
    <col min="32" max="32" width="7.140625" style="52" bestFit="1" customWidth="1"/>
    <col min="33" max="37" width="8.140625" style="52" customWidth="1"/>
    <col min="38" max="38" width="9.7109375" style="52" bestFit="1" customWidth="1"/>
    <col min="39" max="39" width="7.140625" style="52" bestFit="1" customWidth="1"/>
    <col min="40" max="40" width="8.7109375" style="52" customWidth="1"/>
    <col min="41" max="41" width="8.140625" style="52" customWidth="1"/>
    <col min="42" max="42" width="7.140625" style="52" bestFit="1" customWidth="1"/>
    <col min="43" max="44" width="7.140625" style="52" customWidth="1"/>
    <col min="45" max="45" width="7.140625" style="52" bestFit="1" customWidth="1"/>
    <col min="46" max="50" width="8.140625" style="52" customWidth="1"/>
    <col min="51" max="51" width="9.7109375" style="52" bestFit="1" customWidth="1"/>
    <col min="52" max="16384" width="11.42578125" style="52"/>
  </cols>
  <sheetData>
    <row r="1" spans="1:51" s="100" customFormat="1" ht="73.5" customHeight="1" thickTop="1" thickBot="1" x14ac:dyDescent="0.25">
      <c r="A1" s="309" t="s">
        <v>0</v>
      </c>
      <c r="B1" s="341" t="s">
        <v>1</v>
      </c>
      <c r="C1" s="278" t="s">
        <v>190</v>
      </c>
      <c r="D1" s="332" t="s">
        <v>187</v>
      </c>
      <c r="E1" s="351" t="s">
        <v>286</v>
      </c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1"/>
      <c r="R1" s="351"/>
      <c r="S1" s="351"/>
      <c r="T1" s="351"/>
      <c r="U1" s="351"/>
      <c r="V1" s="351"/>
      <c r="W1" s="351"/>
      <c r="X1" s="351"/>
      <c r="Y1" s="351"/>
      <c r="Z1" s="351"/>
      <c r="AA1" s="351"/>
      <c r="AB1" s="351"/>
      <c r="AC1" s="351"/>
      <c r="AD1" s="351"/>
      <c r="AE1" s="351"/>
      <c r="AF1" s="351"/>
      <c r="AG1" s="351"/>
      <c r="AH1" s="351"/>
      <c r="AI1" s="351"/>
      <c r="AJ1" s="351"/>
      <c r="AK1" s="351"/>
      <c r="AL1" s="351"/>
      <c r="AM1" s="351"/>
      <c r="AN1" s="351"/>
      <c r="AO1" s="351"/>
      <c r="AP1" s="351"/>
      <c r="AQ1" s="351"/>
      <c r="AR1" s="351"/>
      <c r="AS1" s="351"/>
      <c r="AT1" s="351"/>
      <c r="AU1" s="351"/>
      <c r="AV1" s="351"/>
      <c r="AW1" s="351"/>
      <c r="AX1" s="351"/>
      <c r="AY1" s="351"/>
    </row>
    <row r="2" spans="1:51" s="100" customFormat="1" ht="15" customHeight="1" x14ac:dyDescent="0.2">
      <c r="A2" s="310"/>
      <c r="B2" s="312"/>
      <c r="C2" s="279"/>
      <c r="D2" s="352"/>
      <c r="E2" s="342" t="s">
        <v>2</v>
      </c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5" t="s">
        <v>3</v>
      </c>
      <c r="S2" s="342"/>
      <c r="T2" s="342"/>
      <c r="U2" s="342"/>
      <c r="V2" s="342"/>
      <c r="W2" s="342"/>
      <c r="X2" s="342"/>
      <c r="Y2" s="342"/>
      <c r="Z2" s="342"/>
      <c r="AA2" s="342"/>
      <c r="AB2" s="342"/>
      <c r="AC2" s="342"/>
      <c r="AD2" s="342"/>
      <c r="AE2" s="342"/>
      <c r="AF2" s="342"/>
      <c r="AG2" s="342"/>
      <c r="AH2" s="342"/>
      <c r="AI2" s="342"/>
      <c r="AJ2" s="342"/>
      <c r="AK2" s="342"/>
      <c r="AL2" s="342"/>
      <c r="AM2" s="342"/>
      <c r="AN2" s="342"/>
      <c r="AO2" s="342"/>
      <c r="AP2" s="342"/>
      <c r="AQ2" s="342"/>
      <c r="AR2" s="342"/>
      <c r="AS2" s="342"/>
      <c r="AT2" s="342"/>
      <c r="AU2" s="342"/>
      <c r="AV2" s="342"/>
      <c r="AW2" s="342"/>
      <c r="AX2" s="342"/>
      <c r="AY2" s="346"/>
    </row>
    <row r="3" spans="1:51" s="100" customFormat="1" ht="15" customHeight="1" x14ac:dyDescent="0.2">
      <c r="A3" s="310"/>
      <c r="B3" s="312"/>
      <c r="C3" s="279"/>
      <c r="D3" s="352"/>
      <c r="E3" s="343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7"/>
      <c r="S3" s="343"/>
      <c r="T3" s="343"/>
      <c r="U3" s="343"/>
      <c r="V3" s="343"/>
      <c r="W3" s="343"/>
      <c r="X3" s="343"/>
      <c r="Y3" s="343"/>
      <c r="Z3" s="343"/>
      <c r="AA3" s="343"/>
      <c r="AB3" s="343"/>
      <c r="AC3" s="343"/>
      <c r="AD3" s="343"/>
      <c r="AE3" s="343"/>
      <c r="AF3" s="343"/>
      <c r="AG3" s="343"/>
      <c r="AH3" s="343"/>
      <c r="AI3" s="343"/>
      <c r="AJ3" s="343"/>
      <c r="AK3" s="343"/>
      <c r="AL3" s="343"/>
      <c r="AM3" s="343"/>
      <c r="AN3" s="343"/>
      <c r="AO3" s="343"/>
      <c r="AP3" s="343"/>
      <c r="AQ3" s="343"/>
      <c r="AR3" s="343"/>
      <c r="AS3" s="343"/>
      <c r="AT3" s="343"/>
      <c r="AU3" s="343"/>
      <c r="AV3" s="343"/>
      <c r="AW3" s="343"/>
      <c r="AX3" s="343"/>
      <c r="AY3" s="348"/>
    </row>
    <row r="4" spans="1:51" s="100" customFormat="1" ht="15" customHeight="1" x14ac:dyDescent="0.2">
      <c r="A4" s="310"/>
      <c r="B4" s="312"/>
      <c r="C4" s="279"/>
      <c r="D4" s="352"/>
      <c r="E4" s="343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  <c r="Q4" s="343"/>
      <c r="R4" s="347"/>
      <c r="S4" s="343"/>
      <c r="T4" s="343"/>
      <c r="U4" s="343"/>
      <c r="V4" s="343"/>
      <c r="W4" s="343"/>
      <c r="X4" s="343"/>
      <c r="Y4" s="343"/>
      <c r="Z4" s="343"/>
      <c r="AA4" s="343"/>
      <c r="AB4" s="343"/>
      <c r="AC4" s="343"/>
      <c r="AD4" s="343"/>
      <c r="AE4" s="343"/>
      <c r="AF4" s="343"/>
      <c r="AG4" s="343"/>
      <c r="AH4" s="343"/>
      <c r="AI4" s="343"/>
      <c r="AJ4" s="343"/>
      <c r="AK4" s="343"/>
      <c r="AL4" s="343"/>
      <c r="AM4" s="343"/>
      <c r="AN4" s="343"/>
      <c r="AO4" s="343"/>
      <c r="AP4" s="343"/>
      <c r="AQ4" s="343"/>
      <c r="AR4" s="343"/>
      <c r="AS4" s="343"/>
      <c r="AT4" s="343"/>
      <c r="AU4" s="343"/>
      <c r="AV4" s="343"/>
      <c r="AW4" s="343"/>
      <c r="AX4" s="343"/>
      <c r="AY4" s="348"/>
    </row>
    <row r="5" spans="1:51" s="100" customFormat="1" ht="15" customHeight="1" x14ac:dyDescent="0.2">
      <c r="A5" s="310"/>
      <c r="B5" s="312"/>
      <c r="C5" s="279"/>
      <c r="D5" s="352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7"/>
      <c r="S5" s="343"/>
      <c r="T5" s="343"/>
      <c r="U5" s="343"/>
      <c r="V5" s="343"/>
      <c r="W5" s="343"/>
      <c r="X5" s="343"/>
      <c r="Y5" s="343"/>
      <c r="Z5" s="343"/>
      <c r="AA5" s="343"/>
      <c r="AB5" s="343"/>
      <c r="AC5" s="343"/>
      <c r="AD5" s="343"/>
      <c r="AE5" s="343"/>
      <c r="AF5" s="343"/>
      <c r="AG5" s="343"/>
      <c r="AH5" s="343"/>
      <c r="AI5" s="343"/>
      <c r="AJ5" s="343"/>
      <c r="AK5" s="343"/>
      <c r="AL5" s="343"/>
      <c r="AM5" s="343"/>
      <c r="AN5" s="343"/>
      <c r="AO5" s="343"/>
      <c r="AP5" s="343"/>
      <c r="AQ5" s="343"/>
      <c r="AR5" s="343"/>
      <c r="AS5" s="343"/>
      <c r="AT5" s="343"/>
      <c r="AU5" s="343"/>
      <c r="AV5" s="343"/>
      <c r="AW5" s="343"/>
      <c r="AX5" s="343"/>
      <c r="AY5" s="348"/>
    </row>
    <row r="6" spans="1:51" s="100" customFormat="1" ht="15" customHeight="1" x14ac:dyDescent="0.2">
      <c r="A6" s="310"/>
      <c r="B6" s="312"/>
      <c r="C6" s="279"/>
      <c r="D6" s="352"/>
      <c r="E6" s="343"/>
      <c r="F6" s="343"/>
      <c r="G6" s="343"/>
      <c r="H6" s="343"/>
      <c r="I6" s="343"/>
      <c r="J6" s="343"/>
      <c r="K6" s="343"/>
      <c r="L6" s="343"/>
      <c r="M6" s="343"/>
      <c r="N6" s="343"/>
      <c r="O6" s="343"/>
      <c r="P6" s="343"/>
      <c r="Q6" s="343"/>
      <c r="R6" s="347"/>
      <c r="S6" s="343"/>
      <c r="T6" s="343"/>
      <c r="U6" s="343"/>
      <c r="V6" s="343"/>
      <c r="W6" s="343"/>
      <c r="X6" s="343"/>
      <c r="Y6" s="343"/>
      <c r="Z6" s="343"/>
      <c r="AA6" s="343"/>
      <c r="AB6" s="343"/>
      <c r="AC6" s="343"/>
      <c r="AD6" s="343"/>
      <c r="AE6" s="343"/>
      <c r="AF6" s="343"/>
      <c r="AG6" s="343"/>
      <c r="AH6" s="343"/>
      <c r="AI6" s="343"/>
      <c r="AJ6" s="343"/>
      <c r="AK6" s="343"/>
      <c r="AL6" s="343"/>
      <c r="AM6" s="343"/>
      <c r="AN6" s="343"/>
      <c r="AO6" s="343"/>
      <c r="AP6" s="343"/>
      <c r="AQ6" s="343"/>
      <c r="AR6" s="343"/>
      <c r="AS6" s="343"/>
      <c r="AT6" s="343"/>
      <c r="AU6" s="343"/>
      <c r="AV6" s="343"/>
      <c r="AW6" s="343"/>
      <c r="AX6" s="343"/>
      <c r="AY6" s="348"/>
    </row>
    <row r="7" spans="1:51" s="100" customFormat="1" ht="15" customHeight="1" x14ac:dyDescent="0.2">
      <c r="A7" s="310"/>
      <c r="B7" s="312"/>
      <c r="C7" s="279"/>
      <c r="D7" s="352"/>
      <c r="E7" s="343"/>
      <c r="F7" s="343"/>
      <c r="G7" s="343"/>
      <c r="H7" s="343"/>
      <c r="I7" s="343"/>
      <c r="J7" s="343"/>
      <c r="K7" s="343"/>
      <c r="L7" s="343"/>
      <c r="M7" s="343"/>
      <c r="N7" s="343"/>
      <c r="O7" s="343"/>
      <c r="P7" s="343"/>
      <c r="Q7" s="343"/>
      <c r="R7" s="347"/>
      <c r="S7" s="343"/>
      <c r="T7" s="343"/>
      <c r="U7" s="343"/>
      <c r="V7" s="343"/>
      <c r="W7" s="343"/>
      <c r="X7" s="343"/>
      <c r="Y7" s="343"/>
      <c r="Z7" s="343"/>
      <c r="AA7" s="343"/>
      <c r="AB7" s="343"/>
      <c r="AC7" s="343"/>
      <c r="AD7" s="343"/>
      <c r="AE7" s="343"/>
      <c r="AF7" s="343"/>
      <c r="AG7" s="343"/>
      <c r="AH7" s="343"/>
      <c r="AI7" s="343"/>
      <c r="AJ7" s="343"/>
      <c r="AK7" s="343"/>
      <c r="AL7" s="343"/>
      <c r="AM7" s="343"/>
      <c r="AN7" s="343"/>
      <c r="AO7" s="343"/>
      <c r="AP7" s="343"/>
      <c r="AQ7" s="343"/>
      <c r="AR7" s="343"/>
      <c r="AS7" s="343"/>
      <c r="AT7" s="343"/>
      <c r="AU7" s="343"/>
      <c r="AV7" s="343"/>
      <c r="AW7" s="343"/>
      <c r="AX7" s="343"/>
      <c r="AY7" s="348"/>
    </row>
    <row r="8" spans="1:51" s="100" customFormat="1" ht="15" customHeight="1" x14ac:dyDescent="0.2">
      <c r="A8" s="310"/>
      <c r="B8" s="312"/>
      <c r="C8" s="279"/>
      <c r="D8" s="352"/>
      <c r="E8" s="343"/>
      <c r="F8" s="343"/>
      <c r="G8" s="343"/>
      <c r="H8" s="343"/>
      <c r="I8" s="343"/>
      <c r="J8" s="343"/>
      <c r="K8" s="343"/>
      <c r="L8" s="343"/>
      <c r="M8" s="343"/>
      <c r="N8" s="343"/>
      <c r="O8" s="343"/>
      <c r="P8" s="343"/>
      <c r="Q8" s="343"/>
      <c r="R8" s="347"/>
      <c r="S8" s="343"/>
      <c r="T8" s="343"/>
      <c r="U8" s="343"/>
      <c r="V8" s="343"/>
      <c r="W8" s="343"/>
      <c r="X8" s="343"/>
      <c r="Y8" s="343"/>
      <c r="Z8" s="343"/>
      <c r="AA8" s="343"/>
      <c r="AB8" s="343"/>
      <c r="AC8" s="343"/>
      <c r="AD8" s="343"/>
      <c r="AE8" s="343"/>
      <c r="AF8" s="343"/>
      <c r="AG8" s="343"/>
      <c r="AH8" s="343"/>
      <c r="AI8" s="343"/>
      <c r="AJ8" s="343"/>
      <c r="AK8" s="343"/>
      <c r="AL8" s="343"/>
      <c r="AM8" s="343"/>
      <c r="AN8" s="343"/>
      <c r="AO8" s="343"/>
      <c r="AP8" s="343"/>
      <c r="AQ8" s="343"/>
      <c r="AR8" s="343"/>
      <c r="AS8" s="343"/>
      <c r="AT8" s="343"/>
      <c r="AU8" s="343"/>
      <c r="AV8" s="343"/>
      <c r="AW8" s="343"/>
      <c r="AX8" s="343"/>
      <c r="AY8" s="348"/>
    </row>
    <row r="9" spans="1:51" s="100" customFormat="1" ht="15.75" customHeight="1" thickBot="1" x14ac:dyDescent="0.25">
      <c r="A9" s="310"/>
      <c r="B9" s="312"/>
      <c r="C9" s="279"/>
      <c r="D9" s="352"/>
      <c r="E9" s="344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49"/>
      <c r="S9" s="344"/>
      <c r="T9" s="344"/>
      <c r="U9" s="344"/>
      <c r="V9" s="344"/>
      <c r="W9" s="344"/>
      <c r="X9" s="344"/>
      <c r="Y9" s="344"/>
      <c r="Z9" s="344"/>
      <c r="AA9" s="344"/>
      <c r="AB9" s="344"/>
      <c r="AC9" s="344"/>
      <c r="AD9" s="344"/>
      <c r="AE9" s="344"/>
      <c r="AF9" s="344"/>
      <c r="AG9" s="344"/>
      <c r="AH9" s="344"/>
      <c r="AI9" s="344"/>
      <c r="AJ9" s="344"/>
      <c r="AK9" s="344"/>
      <c r="AL9" s="344"/>
      <c r="AM9" s="344"/>
      <c r="AN9" s="344"/>
      <c r="AO9" s="344"/>
      <c r="AP9" s="344"/>
      <c r="AQ9" s="344"/>
      <c r="AR9" s="344"/>
      <c r="AS9" s="344"/>
      <c r="AT9" s="344"/>
      <c r="AU9" s="344"/>
      <c r="AV9" s="344"/>
      <c r="AW9" s="344"/>
      <c r="AX9" s="344"/>
      <c r="AY9" s="350"/>
    </row>
    <row r="10" spans="1:51" s="100" customFormat="1" ht="57.75" customHeight="1" thickBot="1" x14ac:dyDescent="0.25">
      <c r="A10" s="311"/>
      <c r="B10" s="338"/>
      <c r="C10" s="279"/>
      <c r="D10" s="334"/>
      <c r="E10" s="339" t="s">
        <v>287</v>
      </c>
      <c r="F10" s="339"/>
      <c r="G10" s="339"/>
      <c r="H10" s="339"/>
      <c r="I10" s="339"/>
      <c r="J10" s="339"/>
      <c r="K10" s="339"/>
      <c r="L10" s="339"/>
      <c r="M10" s="339"/>
      <c r="N10" s="339"/>
      <c r="O10" s="339"/>
      <c r="P10" s="339"/>
      <c r="Q10" s="340"/>
      <c r="R10" s="101" t="s">
        <v>288</v>
      </c>
      <c r="S10" s="338" t="s">
        <v>289</v>
      </c>
      <c r="T10" s="339"/>
      <c r="U10" s="339"/>
      <c r="V10" s="339"/>
      <c r="W10" s="339"/>
      <c r="X10" s="340"/>
      <c r="Y10" s="102" t="s">
        <v>283</v>
      </c>
      <c r="Z10" s="338" t="s">
        <v>290</v>
      </c>
      <c r="AA10" s="339"/>
      <c r="AB10" s="339"/>
      <c r="AC10" s="339"/>
      <c r="AD10" s="339"/>
      <c r="AE10" s="339"/>
      <c r="AF10" s="339"/>
      <c r="AG10" s="339"/>
      <c r="AH10" s="339"/>
      <c r="AI10" s="339"/>
      <c r="AJ10" s="339"/>
      <c r="AK10" s="339"/>
      <c r="AL10" s="339"/>
      <c r="AM10" s="338" t="s">
        <v>291</v>
      </c>
      <c r="AN10" s="339"/>
      <c r="AO10" s="339"/>
      <c r="AP10" s="339"/>
      <c r="AQ10" s="339"/>
      <c r="AR10" s="339"/>
      <c r="AS10" s="339"/>
      <c r="AT10" s="339"/>
      <c r="AU10" s="339"/>
      <c r="AV10" s="339"/>
      <c r="AW10" s="339"/>
      <c r="AX10" s="339"/>
      <c r="AY10" s="340"/>
    </row>
    <row r="11" spans="1:51" s="100" customFormat="1" ht="22.5" thickBot="1" x14ac:dyDescent="0.25">
      <c r="A11" s="103"/>
      <c r="B11" s="104"/>
      <c r="C11" s="280"/>
      <c r="D11" s="105" t="s">
        <v>188</v>
      </c>
      <c r="E11" s="103" t="s">
        <v>4</v>
      </c>
      <c r="F11" s="103" t="s">
        <v>5</v>
      </c>
      <c r="G11" s="103" t="s">
        <v>6</v>
      </c>
      <c r="H11" s="103" t="s">
        <v>7</v>
      </c>
      <c r="I11" s="103" t="s">
        <v>8</v>
      </c>
      <c r="J11" s="103" t="s">
        <v>9</v>
      </c>
      <c r="K11" s="103" t="s">
        <v>10</v>
      </c>
      <c r="L11" s="103" t="s">
        <v>11</v>
      </c>
      <c r="M11" s="103" t="s">
        <v>12</v>
      </c>
      <c r="N11" s="103" t="s">
        <v>13</v>
      </c>
      <c r="O11" s="109" t="s">
        <v>14</v>
      </c>
      <c r="P11" s="109" t="s">
        <v>15</v>
      </c>
      <c r="Q11" s="103" t="s">
        <v>16</v>
      </c>
      <c r="R11" s="106"/>
      <c r="S11" s="109" t="s">
        <v>294</v>
      </c>
      <c r="T11" s="110" t="s">
        <v>335</v>
      </c>
      <c r="U11" s="110" t="s">
        <v>17</v>
      </c>
      <c r="V11" s="107" t="s">
        <v>336</v>
      </c>
      <c r="W11" s="107" t="s">
        <v>20</v>
      </c>
      <c r="X11" s="110" t="s">
        <v>19</v>
      </c>
      <c r="Y11" s="106" t="s">
        <v>271</v>
      </c>
      <c r="Z11" s="103" t="s">
        <v>4</v>
      </c>
      <c r="AA11" s="103" t="s">
        <v>5</v>
      </c>
      <c r="AB11" s="103" t="s">
        <v>6</v>
      </c>
      <c r="AC11" s="103" t="s">
        <v>7</v>
      </c>
      <c r="AD11" s="103" t="s">
        <v>8</v>
      </c>
      <c r="AE11" s="103" t="s">
        <v>9</v>
      </c>
      <c r="AF11" s="103" t="s">
        <v>10</v>
      </c>
      <c r="AG11" s="103" t="s">
        <v>11</v>
      </c>
      <c r="AH11" s="103" t="s">
        <v>12</v>
      </c>
      <c r="AI11" s="103" t="s">
        <v>13</v>
      </c>
      <c r="AJ11" s="103" t="s">
        <v>14</v>
      </c>
      <c r="AK11" s="103" t="s">
        <v>15</v>
      </c>
      <c r="AL11" s="103" t="s">
        <v>16</v>
      </c>
      <c r="AM11" s="103" t="s">
        <v>4</v>
      </c>
      <c r="AN11" s="103" t="s">
        <v>5</v>
      </c>
      <c r="AO11" s="103" t="s">
        <v>6</v>
      </c>
      <c r="AP11" s="103" t="s">
        <v>7</v>
      </c>
      <c r="AQ11" s="103" t="s">
        <v>8</v>
      </c>
      <c r="AR11" s="103" t="s">
        <v>9</v>
      </c>
      <c r="AS11" s="103" t="s">
        <v>10</v>
      </c>
      <c r="AT11" s="103" t="s">
        <v>11</v>
      </c>
      <c r="AU11" s="103" t="s">
        <v>12</v>
      </c>
      <c r="AV11" s="103" t="s">
        <v>13</v>
      </c>
      <c r="AW11" s="103" t="s">
        <v>14</v>
      </c>
      <c r="AX11" s="103" t="s">
        <v>15</v>
      </c>
      <c r="AY11" s="103" t="s">
        <v>16</v>
      </c>
    </row>
    <row r="12" spans="1:51" s="54" customFormat="1" ht="15" thickBot="1" x14ac:dyDescent="0.25">
      <c r="A12" s="1" t="s">
        <v>52</v>
      </c>
      <c r="B12" s="137" t="s">
        <v>39</v>
      </c>
      <c r="C12" s="53"/>
      <c r="D12" s="74"/>
      <c r="E12" s="77">
        <f>IFERROR(VLOOKUP($B12,'[2]NUM8.1'!$H$3:$U$165,2,FALSE),0)</f>
        <v>33</v>
      </c>
      <c r="F12" s="77">
        <f>IFERROR(VLOOKUP($B12,'[2]NUM8.1'!$H$3:$U$165,3,FALSE),0)</f>
        <v>50</v>
      </c>
      <c r="G12" s="77">
        <f>IFERROR(VLOOKUP($B12,'[2]NUM8.1'!$H$3:$U$165,4,FALSE),0)</f>
        <v>79</v>
      </c>
      <c r="H12" s="77">
        <f>IFERROR(VLOOKUP($B12,'[2]NUM8.1'!$H$3:$U$165,5,FALSE),0)</f>
        <v>139</v>
      </c>
      <c r="I12" s="77">
        <f>IFERROR(VLOOKUP($B12,'[2]NUM8.1'!$H$3:$U$165,6,FALSE),0)</f>
        <v>44</v>
      </c>
      <c r="J12" s="77">
        <f>IFERROR(VLOOKUP($B12,'[2]NUM8.1'!$H$3:$U$165,7,FALSE),0)</f>
        <v>46</v>
      </c>
      <c r="K12" s="77">
        <f>IFERROR(VLOOKUP($B12,'[2]NUM8.1'!$H$3:$U$165,8,FALSE),0)</f>
        <v>21</v>
      </c>
      <c r="L12" s="77">
        <f>IFERROR(VLOOKUP($B12,'[2]NUM8.1'!$H$3:$U$165,9,FALSE),0)</f>
        <v>28</v>
      </c>
      <c r="M12" s="77">
        <f>IFERROR(VLOOKUP($B12,'[2]NUM8.1'!$H$3:$U$165,10,FALSE),0)</f>
        <v>69</v>
      </c>
      <c r="N12" s="77">
        <f>IFERROR(VLOOKUP($B12,'[2]NUM8.1'!$H$3:$U$165,11,FALSE),0)</f>
        <v>188</v>
      </c>
      <c r="O12" s="77">
        <f>IFERROR(VLOOKUP($B12,'[2]NUM8.1'!$H$3:$U$165,12,FALSE),0)</f>
        <v>36</v>
      </c>
      <c r="P12" s="77">
        <f>IFERROR(VLOOKUP($B12,'[2]NUM8.1'!$H$3:$U$165,13,FALSE),0)</f>
        <v>120</v>
      </c>
      <c r="Q12" s="4">
        <f>SUM(E12:P12)</f>
        <v>853</v>
      </c>
      <c r="R12" s="2"/>
      <c r="S12" s="12">
        <f>IFERROR(VLOOKUP($B12,'[3]DEN8.1'!$H$3:$J$159,2,FALSE),0)</f>
        <v>462</v>
      </c>
      <c r="T12" s="42">
        <f t="shared" ref="T12:T19" si="0">+S12+(Z12+AA12+AB12+AC12)-(AM12+AN12+AO12+AP12)</f>
        <v>490</v>
      </c>
      <c r="U12" s="12">
        <f>IFERROR(VLOOKUP($B12,'[1]DEN8.1'!$H$3:$J$175,2,FALSE),0)</f>
        <v>470</v>
      </c>
      <c r="V12" s="51">
        <f>+U12+(AF12)-(AS12)</f>
        <v>483</v>
      </c>
      <c r="W12" s="51">
        <f>+U12+(AF12+AG12+AH12+AI12)-(AS12+AT12+AU12+AV12)</f>
        <v>495</v>
      </c>
      <c r="X12" s="12">
        <f>IFERROR(VLOOKUP($B12,'[2]DEN8.1'!$H$3:$K$175,3,FALSE),0)</f>
        <v>541</v>
      </c>
      <c r="Y12" s="7"/>
      <c r="Z12" s="77">
        <f>IFERROR(VLOOKUP($B12,'[2]ACT DEN8.1'!$H$3:$U$162,2,FALSE),0)</f>
        <v>8</v>
      </c>
      <c r="AA12" s="77">
        <f>IFERROR(VLOOKUP($B12,'[2]ACT DEN8.1'!$H$3:$U$162,3,FALSE),0)</f>
        <v>12</v>
      </c>
      <c r="AB12" s="77">
        <f>IFERROR(VLOOKUP($B12,'[2]ACT DEN8.1'!$H$3:$U$162,4,FALSE),0)</f>
        <v>7</v>
      </c>
      <c r="AC12" s="77">
        <f>IFERROR(VLOOKUP($B12,'[2]ACT DEN8.1'!$H$3:$U$162,5,FALSE),0)</f>
        <v>10</v>
      </c>
      <c r="AD12" s="77">
        <f>IFERROR(VLOOKUP($B12,'[2]ACT DEN8.1'!$H$3:$U$162,6,FALSE),0)</f>
        <v>14</v>
      </c>
      <c r="AE12" s="77">
        <f>IFERROR(VLOOKUP($B12,'[2]ACT DEN8.1'!$H$3:$U$162,7,FALSE),0)</f>
        <v>1</v>
      </c>
      <c r="AF12" s="77">
        <f>IFERROR(VLOOKUP($B12,'[2]ACT DEN8.1'!$H$3:$U$162,8,FALSE),0)</f>
        <v>13</v>
      </c>
      <c r="AG12" s="77">
        <f>IFERROR(VLOOKUP($B12,'[2]ACT DEN8.1'!$H$3:$U$162,9,FALSE),0)</f>
        <v>3</v>
      </c>
      <c r="AH12" s="77">
        <f>IFERROR(VLOOKUP($B12,'[2]ACT DEN8.1'!$H$3:$U$162,10,FALSE),0)</f>
        <v>7</v>
      </c>
      <c r="AI12" s="77">
        <f>IFERROR(VLOOKUP($B12,'[2]ACT DEN8.1'!$H$3:$U$162,11,FALSE),0)</f>
        <v>4</v>
      </c>
      <c r="AJ12" s="77">
        <f>IFERROR(VLOOKUP($B12,'[2]ACT DEN8.1'!$H$3:$U$162,12,FALSE),0)</f>
        <v>1</v>
      </c>
      <c r="AK12" s="77">
        <f>IFERROR(VLOOKUP($B12,'[2]ACT DEN8.1'!$H$3:$U$162,13,FALSE),0)</f>
        <v>3</v>
      </c>
      <c r="AL12" s="4">
        <f>SUM(Z12:AK12)</f>
        <v>83</v>
      </c>
      <c r="AM12" s="77">
        <f>IFERROR(VLOOKUP($B12,'[2]ACT DEN8.1'!$AE$3:$AR$165,2,FALSE),0)</f>
        <v>1</v>
      </c>
      <c r="AN12" s="77">
        <f>IFERROR(VLOOKUP($B12,'[2]ACT DEN8.1'!$AE$3:$AR$165,3,FALSE),0)</f>
        <v>0</v>
      </c>
      <c r="AO12" s="77">
        <f>IFERROR(VLOOKUP($B12,'[2]ACT DEN8.1'!$AE$3:$AR$165,4,FALSE),0)</f>
        <v>5</v>
      </c>
      <c r="AP12" s="77">
        <f>IFERROR(VLOOKUP($B12,'[2]ACT DEN8.1'!$AE$3:$AR$165,5,FALSE),0)</f>
        <v>3</v>
      </c>
      <c r="AQ12" s="77">
        <f>IFERROR(VLOOKUP($B12,'[2]ACT DEN8.1'!$AE$3:$AR$165,6,FALSE),0)</f>
        <v>1</v>
      </c>
      <c r="AR12" s="77">
        <f>IFERROR(VLOOKUP($B12,'[2]ACT DEN8.1'!$AE$3:$AR$165,7,FALSE),0)</f>
        <v>26</v>
      </c>
      <c r="AS12" s="77">
        <f>IFERROR(VLOOKUP($B12,'[2]ACT DEN8.1'!$AE$3:$AR$165,8,FALSE),0)</f>
        <v>0</v>
      </c>
      <c r="AT12" s="77">
        <f>IFERROR(VLOOKUP($B12,'[2]ACT DEN8.1'!$AE$3:$AR$165,9,FALSE),0)</f>
        <v>0</v>
      </c>
      <c r="AU12" s="77">
        <f>IFERROR(VLOOKUP($B12,'[2]ACT DEN8.1'!$AE$3:$AR$165,10,FALSE),0)</f>
        <v>1</v>
      </c>
      <c r="AV12" s="77">
        <f>IFERROR(VLOOKUP($B12,'[2]ACT DEN8.1'!$AE$3:$AR$165,11,FALSE),0)</f>
        <v>1</v>
      </c>
      <c r="AW12" s="77">
        <f>IFERROR(VLOOKUP($B12,'[2]ACT DEN8.1'!$AE$3:$AR$165,12,FALSE),0)</f>
        <v>2</v>
      </c>
      <c r="AX12" s="77">
        <f>IFERROR(VLOOKUP($B12,'[2]ACT DEN8.1'!$AE$3:$AR$165,13,FALSE),0)</f>
        <v>0</v>
      </c>
      <c r="AY12" s="4">
        <f>SUM(AM12:AX12)</f>
        <v>40</v>
      </c>
    </row>
    <row r="13" spans="1:51" s="54" customFormat="1" ht="15" thickBot="1" x14ac:dyDescent="0.25">
      <c r="A13" s="1" t="s">
        <v>52</v>
      </c>
      <c r="B13" s="137" t="s">
        <v>40</v>
      </c>
      <c r="C13" s="53"/>
      <c r="D13" s="74"/>
      <c r="E13" s="77">
        <f>IFERROR(VLOOKUP($B13,'[2]NUM8.1'!$H$3:$U$165,2,FALSE),0)</f>
        <v>24</v>
      </c>
      <c r="F13" s="77">
        <f>IFERROR(VLOOKUP($B13,'[2]NUM8.1'!$H$3:$U$165,3,FALSE),0)</f>
        <v>22</v>
      </c>
      <c r="G13" s="77">
        <f>IFERROR(VLOOKUP($B13,'[2]NUM8.1'!$H$3:$U$165,4,FALSE),0)</f>
        <v>28</v>
      </c>
      <c r="H13" s="77">
        <f>IFERROR(VLOOKUP($B13,'[2]NUM8.1'!$H$3:$U$165,5,FALSE),0)</f>
        <v>22</v>
      </c>
      <c r="I13" s="77">
        <f>IFERROR(VLOOKUP($B13,'[2]NUM8.1'!$H$3:$U$165,6,FALSE),0)</f>
        <v>247</v>
      </c>
      <c r="J13" s="77">
        <f>IFERROR(VLOOKUP($B13,'[2]NUM8.1'!$H$3:$U$165,7,FALSE),0)</f>
        <v>126</v>
      </c>
      <c r="K13" s="77">
        <f>IFERROR(VLOOKUP($B13,'[2]NUM8.1'!$H$3:$U$165,8,FALSE),0)</f>
        <v>30</v>
      </c>
      <c r="L13" s="77">
        <f>IFERROR(VLOOKUP($B13,'[2]NUM8.1'!$H$3:$U$165,9,FALSE),0)</f>
        <v>56</v>
      </c>
      <c r="M13" s="77">
        <f>IFERROR(VLOOKUP($B13,'[2]NUM8.1'!$H$3:$U$165,10,FALSE),0)</f>
        <v>76</v>
      </c>
      <c r="N13" s="77">
        <f>IFERROR(VLOOKUP($B13,'[2]NUM8.1'!$H$3:$U$165,11,FALSE),0)</f>
        <v>49</v>
      </c>
      <c r="O13" s="77">
        <f>IFERROR(VLOOKUP($B13,'[2]NUM8.1'!$H$3:$U$165,12,FALSE),0)</f>
        <v>99</v>
      </c>
      <c r="P13" s="77">
        <f>IFERROR(VLOOKUP($B13,'[2]NUM8.1'!$H$3:$U$165,13,FALSE),0)</f>
        <v>56</v>
      </c>
      <c r="Q13" s="4">
        <f t="shared" ref="Q13:Q20" si="1">SUM(E13:P13)</f>
        <v>835</v>
      </c>
      <c r="R13" s="2"/>
      <c r="S13" s="12">
        <f>IFERROR(VLOOKUP($B13,'[3]DEN8.1'!$H$3:$J$159,2,FALSE),0)</f>
        <v>361</v>
      </c>
      <c r="T13" s="42">
        <f t="shared" si="0"/>
        <v>368</v>
      </c>
      <c r="U13" s="12">
        <f>IFERROR(VLOOKUP($B13,'[1]DEN8.1'!$H$3:$J$175,2,FALSE),0)</f>
        <v>366</v>
      </c>
      <c r="V13" s="51">
        <f t="shared" ref="V13:V78" si="2">+U13+(AF13)-(AS13)</f>
        <v>364</v>
      </c>
      <c r="W13" s="51">
        <f t="shared" ref="W13:W78" si="3">+U13+(AF13+AG13+AH13+AI13)-(AS13+AT13+AU13+AV13)</f>
        <v>364</v>
      </c>
      <c r="X13" s="12">
        <f>IFERROR(VLOOKUP($B13,'[2]DEN8.1'!$H$3:$K$175,3,FALSE),0)</f>
        <v>356</v>
      </c>
      <c r="Y13" s="7"/>
      <c r="Z13" s="77">
        <f>IFERROR(VLOOKUP($B13,'[2]ACT DEN8.1'!$H$3:$U$162,2,FALSE),0)</f>
        <v>14</v>
      </c>
      <c r="AA13" s="77">
        <f>IFERROR(VLOOKUP($B13,'[2]ACT DEN8.1'!$H$3:$U$162,3,FALSE),0)</f>
        <v>0</v>
      </c>
      <c r="AB13" s="77">
        <f>IFERROR(VLOOKUP($B13,'[2]ACT DEN8.1'!$H$3:$U$162,4,FALSE),0)</f>
        <v>11</v>
      </c>
      <c r="AC13" s="77">
        <f>IFERROR(VLOOKUP($B13,'[2]ACT DEN8.1'!$H$3:$U$162,5,FALSE),0)</f>
        <v>5</v>
      </c>
      <c r="AD13" s="77">
        <f>IFERROR(VLOOKUP($B13,'[2]ACT DEN8.1'!$H$3:$U$162,6,FALSE),0)</f>
        <v>9</v>
      </c>
      <c r="AE13" s="77">
        <f>IFERROR(VLOOKUP($B13,'[2]ACT DEN8.1'!$H$3:$U$162,7,FALSE),0)</f>
        <v>16</v>
      </c>
      <c r="AF13" s="77">
        <f>IFERROR(VLOOKUP($B13,'[2]ACT DEN8.1'!$H$3:$U$162,8,FALSE),0)</f>
        <v>15</v>
      </c>
      <c r="AG13" s="77">
        <f>IFERROR(VLOOKUP($B13,'[2]ACT DEN8.1'!$H$3:$U$162,9,FALSE),0)</f>
        <v>2</v>
      </c>
      <c r="AH13" s="77">
        <f>IFERROR(VLOOKUP($B13,'[2]ACT DEN8.1'!$H$3:$U$162,10,FALSE),0)</f>
        <v>15</v>
      </c>
      <c r="AI13" s="77">
        <f>IFERROR(VLOOKUP($B13,'[2]ACT DEN8.1'!$H$3:$U$162,11,FALSE),0)</f>
        <v>5</v>
      </c>
      <c r="AJ13" s="77">
        <f>IFERROR(VLOOKUP($B13,'[2]ACT DEN8.1'!$H$3:$U$162,12,FALSE),0)</f>
        <v>6</v>
      </c>
      <c r="AK13" s="77">
        <f>IFERROR(VLOOKUP($B13,'[2]ACT DEN8.1'!$H$3:$U$162,13,FALSE),0)</f>
        <v>9</v>
      </c>
      <c r="AL13" s="4">
        <f t="shared" ref="AL13:AL25" si="4">SUM(Z13:AK13)</f>
        <v>107</v>
      </c>
      <c r="AM13" s="77">
        <f>IFERROR(VLOOKUP($B13,'[2]ACT DEN8.1'!$AE$3:$AR$165,2,FALSE),0)</f>
        <v>4</v>
      </c>
      <c r="AN13" s="77">
        <f>IFERROR(VLOOKUP($B13,'[2]ACT DEN8.1'!$AE$3:$AR$165,3,FALSE),0)</f>
        <v>0</v>
      </c>
      <c r="AO13" s="77">
        <f>IFERROR(VLOOKUP($B13,'[2]ACT DEN8.1'!$AE$3:$AR$165,4,FALSE),0)</f>
        <v>13</v>
      </c>
      <c r="AP13" s="77">
        <f>IFERROR(VLOOKUP($B13,'[2]ACT DEN8.1'!$AE$3:$AR$165,5,FALSE),0)</f>
        <v>6</v>
      </c>
      <c r="AQ13" s="77">
        <f>IFERROR(VLOOKUP($B13,'[2]ACT DEN8.1'!$AE$3:$AR$165,6,FALSE),0)</f>
        <v>12</v>
      </c>
      <c r="AR13" s="77">
        <f>IFERROR(VLOOKUP($B13,'[2]ACT DEN8.1'!$AE$3:$AR$165,7,FALSE),0)</f>
        <v>8</v>
      </c>
      <c r="AS13" s="77">
        <f>IFERROR(VLOOKUP($B13,'[2]ACT DEN8.1'!$AE$3:$AR$165,8,FALSE),0)</f>
        <v>17</v>
      </c>
      <c r="AT13" s="77">
        <f>IFERROR(VLOOKUP($B13,'[2]ACT DEN8.1'!$AE$3:$AR$165,9,FALSE),0)</f>
        <v>7</v>
      </c>
      <c r="AU13" s="77">
        <f>IFERROR(VLOOKUP($B13,'[2]ACT DEN8.1'!$AE$3:$AR$165,10,FALSE),0)</f>
        <v>12</v>
      </c>
      <c r="AV13" s="77">
        <f>IFERROR(VLOOKUP($B13,'[2]ACT DEN8.1'!$AE$3:$AR$165,11,FALSE),0)</f>
        <v>3</v>
      </c>
      <c r="AW13" s="77">
        <f>IFERROR(VLOOKUP($B13,'[2]ACT DEN8.1'!$AE$3:$AR$165,12,FALSE),0)</f>
        <v>8</v>
      </c>
      <c r="AX13" s="77">
        <f>IFERROR(VLOOKUP($B13,'[2]ACT DEN8.1'!$AE$3:$AR$165,13,FALSE),0)</f>
        <v>15</v>
      </c>
      <c r="AY13" s="4">
        <f t="shared" ref="AY13:AY78" si="5">SUM(AM13:AX13)</f>
        <v>105</v>
      </c>
    </row>
    <row r="14" spans="1:51" s="54" customFormat="1" ht="15" thickBot="1" x14ac:dyDescent="0.25">
      <c r="A14" s="1" t="s">
        <v>52</v>
      </c>
      <c r="B14" s="137" t="s">
        <v>41</v>
      </c>
      <c r="C14" s="53"/>
      <c r="D14" s="74"/>
      <c r="E14" s="77">
        <f>IFERROR(VLOOKUP($B14,'[2]NUM8.1'!$H$3:$U$165,2,FALSE),0)</f>
        <v>23</v>
      </c>
      <c r="F14" s="77">
        <f>IFERROR(VLOOKUP($B14,'[2]NUM8.1'!$H$3:$U$165,3,FALSE),0)</f>
        <v>22</v>
      </c>
      <c r="G14" s="77">
        <f>IFERROR(VLOOKUP($B14,'[2]NUM8.1'!$H$3:$U$165,4,FALSE),0)</f>
        <v>75</v>
      </c>
      <c r="H14" s="77">
        <f>IFERROR(VLOOKUP($B14,'[2]NUM8.1'!$H$3:$U$165,5,FALSE),0)</f>
        <v>79</v>
      </c>
      <c r="I14" s="77">
        <f>IFERROR(VLOOKUP($B14,'[2]NUM8.1'!$H$3:$U$165,6,FALSE),0)</f>
        <v>38</v>
      </c>
      <c r="J14" s="77">
        <f>IFERROR(VLOOKUP($B14,'[2]NUM8.1'!$H$3:$U$165,7,FALSE),0)</f>
        <v>12</v>
      </c>
      <c r="K14" s="77">
        <f>IFERROR(VLOOKUP($B14,'[2]NUM8.1'!$H$3:$U$165,8,FALSE),0)</f>
        <v>27</v>
      </c>
      <c r="L14" s="77">
        <f>IFERROR(VLOOKUP($B14,'[2]NUM8.1'!$H$3:$U$165,9,FALSE),0)</f>
        <v>41</v>
      </c>
      <c r="M14" s="77">
        <f>IFERROR(VLOOKUP($B14,'[2]NUM8.1'!$H$3:$U$165,10,FALSE),0)</f>
        <v>17</v>
      </c>
      <c r="N14" s="77">
        <f>IFERROR(VLOOKUP($B14,'[2]NUM8.1'!$H$3:$U$165,11,FALSE),0)</f>
        <v>41</v>
      </c>
      <c r="O14" s="77">
        <f>IFERROR(VLOOKUP($B14,'[2]NUM8.1'!$H$3:$U$165,12,FALSE),0)</f>
        <v>99</v>
      </c>
      <c r="P14" s="77">
        <f>IFERROR(VLOOKUP($B14,'[2]NUM8.1'!$H$3:$U$165,13,FALSE),0)</f>
        <v>127</v>
      </c>
      <c r="Q14" s="4">
        <f t="shared" si="1"/>
        <v>601</v>
      </c>
      <c r="R14" s="2"/>
      <c r="S14" s="12">
        <f>IFERROR(VLOOKUP($B14,'[3]DEN8.1'!$H$3:$J$159,2,FALSE),0)</f>
        <v>553</v>
      </c>
      <c r="T14" s="42">
        <f t="shared" si="0"/>
        <v>600</v>
      </c>
      <c r="U14" s="12">
        <f>IFERROR(VLOOKUP($B14,'[1]DEN8.1'!$H$3:$J$175,2,FALSE),0)</f>
        <v>552</v>
      </c>
      <c r="V14" s="51">
        <f t="shared" si="2"/>
        <v>560</v>
      </c>
      <c r="W14" s="51">
        <f t="shared" si="3"/>
        <v>593</v>
      </c>
      <c r="X14" s="12">
        <f>IFERROR(VLOOKUP($B14,'[2]DEN8.1'!$H$3:$K$175,3,FALSE),0)</f>
        <v>582</v>
      </c>
      <c r="Y14" s="7"/>
      <c r="Z14" s="77">
        <f>IFERROR(VLOOKUP($B14,'[2]ACT DEN8.1'!$H$3:$U$162,2,FALSE),0)</f>
        <v>9</v>
      </c>
      <c r="AA14" s="77">
        <f>IFERROR(VLOOKUP($B14,'[2]ACT DEN8.1'!$H$3:$U$162,3,FALSE),0)</f>
        <v>11</v>
      </c>
      <c r="AB14" s="77">
        <f>IFERROR(VLOOKUP($B14,'[2]ACT DEN8.1'!$H$3:$U$162,4,FALSE),0)</f>
        <v>18</v>
      </c>
      <c r="AC14" s="77">
        <f>IFERROR(VLOOKUP($B14,'[2]ACT DEN8.1'!$H$3:$U$162,5,FALSE),0)</f>
        <v>16</v>
      </c>
      <c r="AD14" s="77">
        <f>IFERROR(VLOOKUP($B14,'[2]ACT DEN8.1'!$H$3:$U$162,6,FALSE),0)</f>
        <v>9</v>
      </c>
      <c r="AE14" s="77">
        <f>IFERROR(VLOOKUP($B14,'[2]ACT DEN8.1'!$H$3:$U$162,7,FALSE),0)</f>
        <v>11</v>
      </c>
      <c r="AF14" s="77">
        <f>IFERROR(VLOOKUP($B14,'[2]ACT DEN8.1'!$H$3:$U$162,8,FALSE),0)</f>
        <v>10</v>
      </c>
      <c r="AG14" s="77">
        <f>IFERROR(VLOOKUP($B14,'[2]ACT DEN8.1'!$H$3:$U$162,9,FALSE),0)</f>
        <v>15</v>
      </c>
      <c r="AH14" s="77">
        <f>IFERROR(VLOOKUP($B14,'[2]ACT DEN8.1'!$H$3:$U$162,10,FALSE),0)</f>
        <v>13</v>
      </c>
      <c r="AI14" s="77">
        <f>IFERROR(VLOOKUP($B14,'[2]ACT DEN8.1'!$H$3:$U$162,11,FALSE),0)</f>
        <v>14</v>
      </c>
      <c r="AJ14" s="77">
        <f>IFERROR(VLOOKUP($B14,'[2]ACT DEN8.1'!$H$3:$U$162,12,FALSE),0)</f>
        <v>10</v>
      </c>
      <c r="AK14" s="77">
        <f>IFERROR(VLOOKUP($B14,'[2]ACT DEN8.1'!$H$3:$U$162,13,FALSE),0)</f>
        <v>13</v>
      </c>
      <c r="AL14" s="4">
        <f t="shared" si="4"/>
        <v>149</v>
      </c>
      <c r="AM14" s="77">
        <f>IFERROR(VLOOKUP($B14,'[2]ACT DEN8.1'!$AE$3:$AR$165,2,FALSE),0)</f>
        <v>1</v>
      </c>
      <c r="AN14" s="77">
        <f>IFERROR(VLOOKUP($B14,'[2]ACT DEN8.1'!$AE$3:$AR$165,3,FALSE),0)</f>
        <v>2</v>
      </c>
      <c r="AO14" s="77">
        <f>IFERROR(VLOOKUP($B14,'[2]ACT DEN8.1'!$AE$3:$AR$165,4,FALSE),0)</f>
        <v>2</v>
      </c>
      <c r="AP14" s="77">
        <f>IFERROR(VLOOKUP($B14,'[2]ACT DEN8.1'!$AE$3:$AR$165,5,FALSE),0)</f>
        <v>2</v>
      </c>
      <c r="AQ14" s="77">
        <f>IFERROR(VLOOKUP($B14,'[2]ACT DEN8.1'!$AE$3:$AR$165,6,FALSE),0)</f>
        <v>10</v>
      </c>
      <c r="AR14" s="77">
        <f>IFERROR(VLOOKUP($B14,'[2]ACT DEN8.1'!$AE$3:$AR$165,7,FALSE),0)</f>
        <v>18</v>
      </c>
      <c r="AS14" s="77">
        <f>IFERROR(VLOOKUP($B14,'[2]ACT DEN8.1'!$AE$3:$AR$165,8,FALSE),0)</f>
        <v>2</v>
      </c>
      <c r="AT14" s="77">
        <f>IFERROR(VLOOKUP($B14,'[2]ACT DEN8.1'!$AE$3:$AR$165,9,FALSE),0)</f>
        <v>3</v>
      </c>
      <c r="AU14" s="77">
        <f>IFERROR(VLOOKUP($B14,'[2]ACT DEN8.1'!$AE$3:$AR$165,10,FALSE),0)</f>
        <v>4</v>
      </c>
      <c r="AV14" s="77">
        <f>IFERROR(VLOOKUP($B14,'[2]ACT DEN8.1'!$AE$3:$AR$165,11,FALSE),0)</f>
        <v>2</v>
      </c>
      <c r="AW14" s="77">
        <f>IFERROR(VLOOKUP($B14,'[2]ACT DEN8.1'!$AE$3:$AR$165,12,FALSE),0)</f>
        <v>8</v>
      </c>
      <c r="AX14" s="77">
        <f>IFERROR(VLOOKUP($B14,'[2]ACT DEN8.1'!$AE$3:$AR$165,13,FALSE),0)</f>
        <v>11</v>
      </c>
      <c r="AY14" s="4">
        <f t="shared" si="5"/>
        <v>65</v>
      </c>
    </row>
    <row r="15" spans="1:51" s="54" customFormat="1" ht="15" thickBot="1" x14ac:dyDescent="0.25">
      <c r="A15" s="1" t="s">
        <v>52</v>
      </c>
      <c r="B15" s="137" t="s">
        <v>42</v>
      </c>
      <c r="C15" s="53"/>
      <c r="D15" s="74"/>
      <c r="E15" s="77">
        <f>IFERROR(VLOOKUP($B15,'[2]NUM8.1'!$H$3:$U$165,2,FALSE),0)</f>
        <v>128</v>
      </c>
      <c r="F15" s="77">
        <f>IFERROR(VLOOKUP($B15,'[2]NUM8.1'!$H$3:$U$165,3,FALSE),0)</f>
        <v>11</v>
      </c>
      <c r="G15" s="77">
        <f>IFERROR(VLOOKUP($B15,'[2]NUM8.1'!$H$3:$U$165,4,FALSE),0)</f>
        <v>153</v>
      </c>
      <c r="H15" s="77">
        <f>IFERROR(VLOOKUP($B15,'[2]NUM8.1'!$H$3:$U$165,5,FALSE),0)</f>
        <v>174</v>
      </c>
      <c r="I15" s="77">
        <f>IFERROR(VLOOKUP($B15,'[2]NUM8.1'!$H$3:$U$165,6,FALSE),0)</f>
        <v>142</v>
      </c>
      <c r="J15" s="77">
        <f>IFERROR(VLOOKUP($B15,'[2]NUM8.1'!$H$3:$U$165,7,FALSE),0)</f>
        <v>232</v>
      </c>
      <c r="K15" s="77">
        <f>IFERROR(VLOOKUP($B15,'[2]NUM8.1'!$H$3:$U$165,8,FALSE),0)</f>
        <v>404</v>
      </c>
      <c r="L15" s="77">
        <f>IFERROR(VLOOKUP($B15,'[2]NUM8.1'!$H$3:$U$165,9,FALSE),0)</f>
        <v>143</v>
      </c>
      <c r="M15" s="77">
        <f>IFERROR(VLOOKUP($B15,'[2]NUM8.1'!$H$3:$U$165,10,FALSE),0)</f>
        <v>147</v>
      </c>
      <c r="N15" s="77">
        <f>IFERROR(VLOOKUP($B15,'[2]NUM8.1'!$H$3:$U$165,11,FALSE),0)</f>
        <v>342</v>
      </c>
      <c r="O15" s="77">
        <f>IFERROR(VLOOKUP($B15,'[2]NUM8.1'!$H$3:$U$165,12,FALSE),0)</f>
        <v>203</v>
      </c>
      <c r="P15" s="77">
        <f>IFERROR(VLOOKUP($B15,'[2]NUM8.1'!$H$3:$U$165,13,FALSE),0)</f>
        <v>306</v>
      </c>
      <c r="Q15" s="4">
        <f t="shared" si="1"/>
        <v>2385</v>
      </c>
      <c r="R15" s="2"/>
      <c r="S15" s="12">
        <f>IFERROR(VLOOKUP($B15,'[3]DEN8.1'!$H$3:$J$159,2,FALSE),0)</f>
        <v>596</v>
      </c>
      <c r="T15" s="42">
        <f t="shared" si="0"/>
        <v>647</v>
      </c>
      <c r="U15" s="12">
        <f>IFERROR(VLOOKUP($B15,'[1]DEN8.1'!$H$3:$J$175,2,FALSE),0)</f>
        <v>631</v>
      </c>
      <c r="V15" s="51">
        <f t="shared" si="2"/>
        <v>653</v>
      </c>
      <c r="W15" s="51">
        <f t="shared" si="3"/>
        <v>679</v>
      </c>
      <c r="X15" s="12">
        <f>IFERROR(VLOOKUP($B15,'[2]DEN8.1'!$H$3:$K$175,3,FALSE),0)</f>
        <v>631</v>
      </c>
      <c r="Y15" s="7"/>
      <c r="Z15" s="77">
        <f>IFERROR(VLOOKUP($B15,'[2]ACT DEN8.1'!$H$3:$U$162,2,FALSE),0)</f>
        <v>17</v>
      </c>
      <c r="AA15" s="77">
        <f>IFERROR(VLOOKUP($B15,'[2]ACT DEN8.1'!$H$3:$U$162,3,FALSE),0)</f>
        <v>2</v>
      </c>
      <c r="AB15" s="77">
        <f>IFERROR(VLOOKUP($B15,'[2]ACT DEN8.1'!$H$3:$U$162,4,FALSE),0)</f>
        <v>5</v>
      </c>
      <c r="AC15" s="77">
        <f>IFERROR(VLOOKUP($B15,'[2]ACT DEN8.1'!$H$3:$U$162,5,FALSE),0)</f>
        <v>27</v>
      </c>
      <c r="AD15" s="77">
        <f>IFERROR(VLOOKUP($B15,'[2]ACT DEN8.1'!$H$3:$U$162,6,FALSE),0)</f>
        <v>8</v>
      </c>
      <c r="AE15" s="77">
        <f>IFERROR(VLOOKUP($B15,'[2]ACT DEN8.1'!$H$3:$U$162,7,FALSE),0)</f>
        <v>0</v>
      </c>
      <c r="AF15" s="77">
        <f>IFERROR(VLOOKUP($B15,'[2]ACT DEN8.1'!$H$3:$U$162,8,FALSE),0)</f>
        <v>22</v>
      </c>
      <c r="AG15" s="77">
        <f>IFERROR(VLOOKUP($B15,'[2]ACT DEN8.1'!$H$3:$U$162,9,FALSE),0)</f>
        <v>6</v>
      </c>
      <c r="AH15" s="77">
        <f>IFERROR(VLOOKUP($B15,'[2]ACT DEN8.1'!$H$3:$U$162,10,FALSE),0)</f>
        <v>7</v>
      </c>
      <c r="AI15" s="77">
        <f>IFERROR(VLOOKUP($B15,'[2]ACT DEN8.1'!$H$3:$U$162,11,FALSE),0)</f>
        <v>13</v>
      </c>
      <c r="AJ15" s="77">
        <f>IFERROR(VLOOKUP($B15,'[2]ACT DEN8.1'!$H$3:$U$162,12,FALSE),0)</f>
        <v>8</v>
      </c>
      <c r="AK15" s="77">
        <f>IFERROR(VLOOKUP($B15,'[2]ACT DEN8.1'!$H$3:$U$162,13,FALSE),0)</f>
        <v>2</v>
      </c>
      <c r="AL15" s="4">
        <f t="shared" si="4"/>
        <v>117</v>
      </c>
      <c r="AM15" s="77">
        <f>IFERROR(VLOOKUP($B15,'[2]ACT DEN8.1'!$AE$3:$AR$165,2,FALSE),0)</f>
        <v>0</v>
      </c>
      <c r="AN15" s="77">
        <f>IFERROR(VLOOKUP($B15,'[2]ACT DEN8.1'!$AE$3:$AR$165,3,FALSE),0)</f>
        <v>0</v>
      </c>
      <c r="AO15" s="77">
        <f>IFERROR(VLOOKUP($B15,'[2]ACT DEN8.1'!$AE$3:$AR$165,4,FALSE),0)</f>
        <v>0</v>
      </c>
      <c r="AP15" s="77">
        <f>IFERROR(VLOOKUP($B15,'[2]ACT DEN8.1'!$AE$3:$AR$165,5,FALSE),0)</f>
        <v>0</v>
      </c>
      <c r="AQ15" s="77">
        <f>IFERROR(VLOOKUP($B15,'[2]ACT DEN8.1'!$AE$3:$AR$165,6,FALSE),0)</f>
        <v>0</v>
      </c>
      <c r="AR15" s="77">
        <f>IFERROR(VLOOKUP($B15,'[2]ACT DEN8.1'!$AE$3:$AR$165,7,FALSE),0)</f>
        <v>0</v>
      </c>
      <c r="AS15" s="77">
        <f>IFERROR(VLOOKUP($B15,'[2]ACT DEN8.1'!$AE$3:$AR$165,8,FALSE),0)</f>
        <v>0</v>
      </c>
      <c r="AT15" s="77">
        <f>IFERROR(VLOOKUP($B15,'[2]ACT DEN8.1'!$AE$3:$AR$165,9,FALSE),0)</f>
        <v>0</v>
      </c>
      <c r="AU15" s="77">
        <f>IFERROR(VLOOKUP($B15,'[2]ACT DEN8.1'!$AE$3:$AR$165,10,FALSE),0)</f>
        <v>0</v>
      </c>
      <c r="AV15" s="77">
        <f>IFERROR(VLOOKUP($B15,'[2]ACT DEN8.1'!$AE$3:$AR$165,11,FALSE),0)</f>
        <v>0</v>
      </c>
      <c r="AW15" s="77">
        <f>IFERROR(VLOOKUP($B15,'[2]ACT DEN8.1'!$AE$3:$AR$165,12,FALSE),0)</f>
        <v>0</v>
      </c>
      <c r="AX15" s="77">
        <f>IFERROR(VLOOKUP($B15,'[2]ACT DEN8.1'!$AE$3:$AR$165,13,FALSE),0)</f>
        <v>56</v>
      </c>
      <c r="AY15" s="4">
        <f t="shared" si="5"/>
        <v>56</v>
      </c>
    </row>
    <row r="16" spans="1:51" s="54" customFormat="1" ht="15" thickBot="1" x14ac:dyDescent="0.25">
      <c r="A16" s="1" t="s">
        <v>52</v>
      </c>
      <c r="B16" s="139" t="s">
        <v>43</v>
      </c>
      <c r="C16" s="55"/>
      <c r="D16" s="74"/>
      <c r="E16" s="77">
        <f>IFERROR(VLOOKUP($B16,'[2]NUM8.1'!$H$3:$U$165,2,FALSE),0)</f>
        <v>4</v>
      </c>
      <c r="F16" s="77">
        <f>IFERROR(VLOOKUP($B16,'[2]NUM8.1'!$H$3:$U$165,3,FALSE),0)</f>
        <v>48</v>
      </c>
      <c r="G16" s="77">
        <f>IFERROR(VLOOKUP($B16,'[2]NUM8.1'!$H$3:$U$165,4,FALSE),0)</f>
        <v>58</v>
      </c>
      <c r="H16" s="77">
        <f>IFERROR(VLOOKUP($B16,'[2]NUM8.1'!$H$3:$U$165,5,FALSE),0)</f>
        <v>63</v>
      </c>
      <c r="I16" s="77">
        <f>IFERROR(VLOOKUP($B16,'[2]NUM8.1'!$H$3:$U$165,6,FALSE),0)</f>
        <v>206</v>
      </c>
      <c r="J16" s="77">
        <f>IFERROR(VLOOKUP($B16,'[2]NUM8.1'!$H$3:$U$165,7,FALSE),0)</f>
        <v>38</v>
      </c>
      <c r="K16" s="77">
        <f>IFERROR(VLOOKUP($B16,'[2]NUM8.1'!$H$3:$U$165,8,FALSE),0)</f>
        <v>108</v>
      </c>
      <c r="L16" s="77">
        <f>IFERROR(VLOOKUP($B16,'[2]NUM8.1'!$H$3:$U$165,9,FALSE),0)</f>
        <v>19</v>
      </c>
      <c r="M16" s="77">
        <f>IFERROR(VLOOKUP($B16,'[2]NUM8.1'!$H$3:$U$165,10,FALSE),0)</f>
        <v>47</v>
      </c>
      <c r="N16" s="77">
        <f>IFERROR(VLOOKUP($B16,'[2]NUM8.1'!$H$3:$U$165,11,FALSE),0)</f>
        <v>185</v>
      </c>
      <c r="O16" s="77">
        <f>IFERROR(VLOOKUP($B16,'[2]NUM8.1'!$H$3:$U$165,12,FALSE),0)</f>
        <v>27</v>
      </c>
      <c r="P16" s="77">
        <f>IFERROR(VLOOKUP($B16,'[2]NUM8.1'!$H$3:$U$165,13,FALSE),0)</f>
        <v>15</v>
      </c>
      <c r="Q16" s="4">
        <f t="shared" si="1"/>
        <v>818</v>
      </c>
      <c r="R16" s="2"/>
      <c r="S16" s="12">
        <f>IFERROR(VLOOKUP($B16,'[3]DEN8.1'!$H$3:$J$159,2,FALSE),0)</f>
        <v>488</v>
      </c>
      <c r="T16" s="42">
        <f t="shared" si="0"/>
        <v>520</v>
      </c>
      <c r="U16" s="12">
        <f>IFERROR(VLOOKUP($B16,'[1]DEN8.1'!$H$3:$J$175,2,FALSE),0)</f>
        <v>503</v>
      </c>
      <c r="V16" s="51">
        <f t="shared" si="2"/>
        <v>513</v>
      </c>
      <c r="W16" s="51">
        <f t="shared" si="3"/>
        <v>535</v>
      </c>
      <c r="X16" s="12">
        <f>IFERROR(VLOOKUP($B16,'[2]DEN8.1'!$H$3:$K$175,3,FALSE),0)</f>
        <v>543</v>
      </c>
      <c r="Y16" s="7"/>
      <c r="Z16" s="77">
        <f>IFERROR(VLOOKUP($B16,'[2]ACT DEN8.1'!$H$3:$U$162,2,FALSE),0)</f>
        <v>6</v>
      </c>
      <c r="AA16" s="77">
        <f>IFERROR(VLOOKUP($B16,'[2]ACT DEN8.1'!$H$3:$U$162,3,FALSE),0)</f>
        <v>7</v>
      </c>
      <c r="AB16" s="77">
        <f>IFERROR(VLOOKUP($B16,'[2]ACT DEN8.1'!$H$3:$U$162,4,FALSE),0)</f>
        <v>12</v>
      </c>
      <c r="AC16" s="77">
        <f>IFERROR(VLOOKUP($B16,'[2]ACT DEN8.1'!$H$3:$U$162,5,FALSE),0)</f>
        <v>10</v>
      </c>
      <c r="AD16" s="77">
        <f>IFERROR(VLOOKUP($B16,'[2]ACT DEN8.1'!$H$3:$U$162,6,FALSE),0)</f>
        <v>17</v>
      </c>
      <c r="AE16" s="77">
        <f>IFERROR(VLOOKUP($B16,'[2]ACT DEN8.1'!$H$3:$U$162,7,FALSE),0)</f>
        <v>9</v>
      </c>
      <c r="AF16" s="77">
        <f>IFERROR(VLOOKUP($B16,'[2]ACT DEN8.1'!$H$3:$U$162,8,FALSE),0)</f>
        <v>10</v>
      </c>
      <c r="AG16" s="77">
        <f>IFERROR(VLOOKUP($B16,'[2]ACT DEN8.1'!$H$3:$U$162,9,FALSE),0)</f>
        <v>14</v>
      </c>
      <c r="AH16" s="77">
        <f>IFERROR(VLOOKUP($B16,'[2]ACT DEN8.1'!$H$3:$U$162,10,FALSE),0)</f>
        <v>10</v>
      </c>
      <c r="AI16" s="77">
        <f>IFERROR(VLOOKUP($B16,'[2]ACT DEN8.1'!$H$3:$U$162,11,FALSE),0)</f>
        <v>15</v>
      </c>
      <c r="AJ16" s="77">
        <f>IFERROR(VLOOKUP($B16,'[2]ACT DEN8.1'!$H$3:$U$162,12,FALSE),0)</f>
        <v>9</v>
      </c>
      <c r="AK16" s="77">
        <f>IFERROR(VLOOKUP($B16,'[2]ACT DEN8.1'!$H$3:$U$162,13,FALSE),0)</f>
        <v>2</v>
      </c>
      <c r="AL16" s="4">
        <f t="shared" si="4"/>
        <v>121</v>
      </c>
      <c r="AM16" s="77">
        <f>IFERROR(VLOOKUP($B16,'[2]ACT DEN8.1'!$AE$3:$AR$165,2,FALSE),0)</f>
        <v>0</v>
      </c>
      <c r="AN16" s="77">
        <f>IFERROR(VLOOKUP($B16,'[2]ACT DEN8.1'!$AE$3:$AR$165,3,FALSE),0)</f>
        <v>0</v>
      </c>
      <c r="AO16" s="77">
        <f>IFERROR(VLOOKUP($B16,'[2]ACT DEN8.1'!$AE$3:$AR$165,4,FALSE),0)</f>
        <v>0</v>
      </c>
      <c r="AP16" s="77">
        <f>IFERROR(VLOOKUP($B16,'[2]ACT DEN8.1'!$AE$3:$AR$165,5,FALSE),0)</f>
        <v>3</v>
      </c>
      <c r="AQ16" s="77">
        <f>IFERROR(VLOOKUP($B16,'[2]ACT DEN8.1'!$AE$3:$AR$165,6,FALSE),0)</f>
        <v>0</v>
      </c>
      <c r="AR16" s="77">
        <f>IFERROR(VLOOKUP($B16,'[2]ACT DEN8.1'!$AE$3:$AR$165,7,FALSE),0)</f>
        <v>31</v>
      </c>
      <c r="AS16" s="77">
        <f>IFERROR(VLOOKUP($B16,'[2]ACT DEN8.1'!$AE$3:$AR$165,8,FALSE),0)</f>
        <v>0</v>
      </c>
      <c r="AT16" s="77">
        <f>IFERROR(VLOOKUP($B16,'[2]ACT DEN8.1'!$AE$3:$AR$165,9,FALSE),0)</f>
        <v>16</v>
      </c>
      <c r="AU16" s="77">
        <f>IFERROR(VLOOKUP($B16,'[2]ACT DEN8.1'!$AE$3:$AR$165,10,FALSE),0)</f>
        <v>1</v>
      </c>
      <c r="AV16" s="77">
        <f>IFERROR(VLOOKUP($B16,'[2]ACT DEN8.1'!$AE$3:$AR$165,11,FALSE),0)</f>
        <v>0</v>
      </c>
      <c r="AW16" s="77">
        <f>IFERROR(VLOOKUP($B16,'[2]ACT DEN8.1'!$AE$3:$AR$165,12,FALSE),0)</f>
        <v>0</v>
      </c>
      <c r="AX16" s="77">
        <f>IFERROR(VLOOKUP($B16,'[2]ACT DEN8.1'!$AE$3:$AR$165,13,FALSE),0)</f>
        <v>17</v>
      </c>
      <c r="AY16" s="4">
        <f t="shared" si="5"/>
        <v>68</v>
      </c>
    </row>
    <row r="17" spans="1:51" s="54" customFormat="1" ht="15" thickBot="1" x14ac:dyDescent="0.25">
      <c r="A17" s="1" t="s">
        <v>52</v>
      </c>
      <c r="B17" s="137" t="s">
        <v>44</v>
      </c>
      <c r="C17" s="53"/>
      <c r="D17" s="74"/>
      <c r="E17" s="77">
        <f>IFERROR(VLOOKUP($B17,'[2]NUM8.1'!$H$3:$U$165,2,FALSE),0)</f>
        <v>3</v>
      </c>
      <c r="F17" s="77">
        <f>IFERROR(VLOOKUP($B17,'[2]NUM8.1'!$H$3:$U$165,3,FALSE),0)</f>
        <v>75</v>
      </c>
      <c r="G17" s="77">
        <f>IFERROR(VLOOKUP($B17,'[2]NUM8.1'!$H$3:$U$165,4,FALSE),0)</f>
        <v>65</v>
      </c>
      <c r="H17" s="77">
        <f>IFERROR(VLOOKUP($B17,'[2]NUM8.1'!$H$3:$U$165,5,FALSE),0)</f>
        <v>80</v>
      </c>
      <c r="I17" s="77">
        <f>IFERROR(VLOOKUP($B17,'[2]NUM8.1'!$H$3:$U$165,6,FALSE),0)</f>
        <v>77</v>
      </c>
      <c r="J17" s="77">
        <f>IFERROR(VLOOKUP($B17,'[2]NUM8.1'!$H$3:$U$165,7,FALSE),0)</f>
        <v>60</v>
      </c>
      <c r="K17" s="77">
        <f>IFERROR(VLOOKUP($B17,'[2]NUM8.1'!$H$3:$U$165,8,FALSE),0)</f>
        <v>56</v>
      </c>
      <c r="L17" s="77">
        <f>IFERROR(VLOOKUP($B17,'[2]NUM8.1'!$H$3:$U$165,9,FALSE),0)</f>
        <v>52</v>
      </c>
      <c r="M17" s="77">
        <f>IFERROR(VLOOKUP($B17,'[2]NUM8.1'!$H$3:$U$165,10,FALSE),0)</f>
        <v>66</v>
      </c>
      <c r="N17" s="77">
        <f>IFERROR(VLOOKUP($B17,'[2]NUM8.1'!$H$3:$U$165,11,FALSE),0)</f>
        <v>80</v>
      </c>
      <c r="O17" s="77">
        <f>IFERROR(VLOOKUP($B17,'[2]NUM8.1'!$H$3:$U$165,12,FALSE),0)</f>
        <v>76</v>
      </c>
      <c r="P17" s="77">
        <f>IFERROR(VLOOKUP($B17,'[2]NUM8.1'!$H$3:$U$165,13,FALSE),0)</f>
        <v>34</v>
      </c>
      <c r="Q17" s="4">
        <f t="shared" si="1"/>
        <v>724</v>
      </c>
      <c r="R17" s="2"/>
      <c r="S17" s="12">
        <f>IFERROR(VLOOKUP($B17,'[3]DEN8.1'!$H$3:$J$159,2,FALSE),0)</f>
        <v>361</v>
      </c>
      <c r="T17" s="42">
        <f t="shared" si="0"/>
        <v>392</v>
      </c>
      <c r="U17" s="12">
        <f>IFERROR(VLOOKUP($B17,'[1]DEN8.1'!$H$3:$J$175,2,FALSE),0)</f>
        <v>349</v>
      </c>
      <c r="V17" s="51">
        <f t="shared" si="2"/>
        <v>359</v>
      </c>
      <c r="W17" s="51">
        <f t="shared" si="3"/>
        <v>379</v>
      </c>
      <c r="X17" s="12">
        <f>IFERROR(VLOOKUP($B17,'[2]DEN8.1'!$H$3:$K$175,3,FALSE),0)</f>
        <v>374</v>
      </c>
      <c r="Y17" s="7"/>
      <c r="Z17" s="77">
        <f>IFERROR(VLOOKUP($B17,'[2]ACT DEN8.1'!$H$3:$U$162,2,FALSE),0)</f>
        <v>9</v>
      </c>
      <c r="AA17" s="77">
        <f>IFERROR(VLOOKUP($B17,'[2]ACT DEN8.1'!$H$3:$U$162,3,FALSE),0)</f>
        <v>6</v>
      </c>
      <c r="AB17" s="77">
        <f>IFERROR(VLOOKUP($B17,'[2]ACT DEN8.1'!$H$3:$U$162,4,FALSE),0)</f>
        <v>12</v>
      </c>
      <c r="AC17" s="77">
        <f>IFERROR(VLOOKUP($B17,'[2]ACT DEN8.1'!$H$3:$U$162,5,FALSE),0)</f>
        <v>5</v>
      </c>
      <c r="AD17" s="77">
        <f>IFERROR(VLOOKUP($B17,'[2]ACT DEN8.1'!$H$3:$U$162,6,FALSE),0)</f>
        <v>1</v>
      </c>
      <c r="AE17" s="77">
        <f>IFERROR(VLOOKUP($B17,'[2]ACT DEN8.1'!$H$3:$U$162,7,FALSE),0)</f>
        <v>4</v>
      </c>
      <c r="AF17" s="77">
        <f>IFERROR(VLOOKUP($B17,'[2]ACT DEN8.1'!$H$3:$U$162,8,FALSE),0)</f>
        <v>10</v>
      </c>
      <c r="AG17" s="77">
        <f>IFERROR(VLOOKUP($B17,'[2]ACT DEN8.1'!$H$3:$U$162,9,FALSE),0)</f>
        <v>7</v>
      </c>
      <c r="AH17" s="77">
        <f>IFERROR(VLOOKUP($B17,'[2]ACT DEN8.1'!$H$3:$U$162,10,FALSE),0)</f>
        <v>8</v>
      </c>
      <c r="AI17" s="77">
        <f>IFERROR(VLOOKUP($B17,'[2]ACT DEN8.1'!$H$3:$U$162,11,FALSE),0)</f>
        <v>5</v>
      </c>
      <c r="AJ17" s="77">
        <f>IFERROR(VLOOKUP($B17,'[2]ACT DEN8.1'!$H$3:$U$162,12,FALSE),0)</f>
        <v>5</v>
      </c>
      <c r="AK17" s="77">
        <f>IFERROR(VLOOKUP($B17,'[2]ACT DEN8.1'!$H$3:$U$162,13,FALSE),0)</f>
        <v>7</v>
      </c>
      <c r="AL17" s="4">
        <f t="shared" si="4"/>
        <v>79</v>
      </c>
      <c r="AM17" s="77">
        <f>IFERROR(VLOOKUP($B17,'[2]ACT DEN8.1'!$AE$3:$AR$165,2,FALSE),0)</f>
        <v>1</v>
      </c>
      <c r="AN17" s="77">
        <f>IFERROR(VLOOKUP($B17,'[2]ACT DEN8.1'!$AE$3:$AR$165,3,FALSE),0)</f>
        <v>0</v>
      </c>
      <c r="AO17" s="77">
        <f>IFERROR(VLOOKUP($B17,'[2]ACT DEN8.1'!$AE$3:$AR$165,4,FALSE),0)</f>
        <v>0</v>
      </c>
      <c r="AP17" s="77">
        <f>IFERROR(VLOOKUP($B17,'[2]ACT DEN8.1'!$AE$3:$AR$165,5,FALSE),0)</f>
        <v>0</v>
      </c>
      <c r="AQ17" s="77">
        <f>IFERROR(VLOOKUP($B17,'[2]ACT DEN8.1'!$AE$3:$AR$165,6,FALSE),0)</f>
        <v>0</v>
      </c>
      <c r="AR17" s="77">
        <f>IFERROR(VLOOKUP($B17,'[2]ACT DEN8.1'!$AE$3:$AR$165,7,FALSE),0)</f>
        <v>3</v>
      </c>
      <c r="AS17" s="77">
        <f>IFERROR(VLOOKUP($B17,'[2]ACT DEN8.1'!$AE$3:$AR$165,8,FALSE),0)</f>
        <v>0</v>
      </c>
      <c r="AT17" s="77">
        <f>IFERROR(VLOOKUP($B17,'[2]ACT DEN8.1'!$AE$3:$AR$165,9,FALSE),0)</f>
        <v>0</v>
      </c>
      <c r="AU17" s="77">
        <f>IFERROR(VLOOKUP($B17,'[2]ACT DEN8.1'!$AE$3:$AR$165,10,FALSE),0)</f>
        <v>0</v>
      </c>
      <c r="AV17" s="77">
        <f>IFERROR(VLOOKUP($B17,'[2]ACT DEN8.1'!$AE$3:$AR$165,11,FALSE),0)</f>
        <v>0</v>
      </c>
      <c r="AW17" s="77">
        <f>IFERROR(VLOOKUP($B17,'[2]ACT DEN8.1'!$AE$3:$AR$165,12,FALSE),0)</f>
        <v>0</v>
      </c>
      <c r="AX17" s="77">
        <f>IFERROR(VLOOKUP($B17,'[2]ACT DEN8.1'!$AE$3:$AR$165,13,FALSE),0)</f>
        <v>5</v>
      </c>
      <c r="AY17" s="4">
        <f>SUM(AM17:AX17)</f>
        <v>9</v>
      </c>
    </row>
    <row r="18" spans="1:51" s="54" customFormat="1" ht="15" thickBot="1" x14ac:dyDescent="0.25">
      <c r="A18" s="1" t="s">
        <v>52</v>
      </c>
      <c r="B18" s="137" t="s">
        <v>45</v>
      </c>
      <c r="C18" s="53"/>
      <c r="D18" s="74"/>
      <c r="E18" s="77">
        <f>IFERROR(VLOOKUP($B18,'[2]NUM8.1'!$H$3:$U$165,2,FALSE),0)</f>
        <v>0</v>
      </c>
      <c r="F18" s="77">
        <f>IFERROR(VLOOKUP($B18,'[2]NUM8.1'!$H$3:$U$165,3,FALSE),0)</f>
        <v>0</v>
      </c>
      <c r="G18" s="77">
        <f>IFERROR(VLOOKUP($B18,'[2]NUM8.1'!$H$3:$U$165,4,FALSE),0)</f>
        <v>6</v>
      </c>
      <c r="H18" s="77">
        <f>IFERROR(VLOOKUP($B18,'[2]NUM8.1'!$H$3:$U$165,5,FALSE),0)</f>
        <v>8</v>
      </c>
      <c r="I18" s="77">
        <f>IFERROR(VLOOKUP($B18,'[2]NUM8.1'!$H$3:$U$165,6,FALSE),0)</f>
        <v>53</v>
      </c>
      <c r="J18" s="77">
        <f>IFERROR(VLOOKUP($B18,'[2]NUM8.1'!$H$3:$U$165,7,FALSE),0)</f>
        <v>37</v>
      </c>
      <c r="K18" s="77">
        <f>IFERROR(VLOOKUP($B18,'[2]NUM8.1'!$H$3:$U$165,8,FALSE),0)</f>
        <v>8</v>
      </c>
      <c r="L18" s="77">
        <f>IFERROR(VLOOKUP($B18,'[2]NUM8.1'!$H$3:$U$165,9,FALSE),0)</f>
        <v>4</v>
      </c>
      <c r="M18" s="77">
        <f>IFERROR(VLOOKUP($B18,'[2]NUM8.1'!$H$3:$U$165,10,FALSE),0)</f>
        <v>0</v>
      </c>
      <c r="N18" s="77">
        <f>IFERROR(VLOOKUP($B18,'[2]NUM8.1'!$H$3:$U$165,11,FALSE),0)</f>
        <v>2</v>
      </c>
      <c r="O18" s="77">
        <f>IFERROR(VLOOKUP($B18,'[2]NUM8.1'!$H$3:$U$165,12,FALSE),0)</f>
        <v>30</v>
      </c>
      <c r="P18" s="77">
        <f>IFERROR(VLOOKUP($B18,'[2]NUM8.1'!$H$3:$U$165,13,FALSE),0)</f>
        <v>22</v>
      </c>
      <c r="Q18" s="4">
        <f t="shared" si="1"/>
        <v>170</v>
      </c>
      <c r="R18" s="2"/>
      <c r="S18" s="12">
        <f>IFERROR(VLOOKUP($B18,'[3]DEN8.1'!$H$3:$J$159,2,FALSE),0)</f>
        <v>119</v>
      </c>
      <c r="T18" s="42">
        <f t="shared" si="0"/>
        <v>124</v>
      </c>
      <c r="U18" s="12">
        <f>IFERROR(VLOOKUP($B18,'[1]DEN8.1'!$H$3:$J$175,2,FALSE),0)</f>
        <v>126</v>
      </c>
      <c r="V18" s="51">
        <f t="shared" si="2"/>
        <v>128</v>
      </c>
      <c r="W18" s="51">
        <f t="shared" si="3"/>
        <v>129</v>
      </c>
      <c r="X18" s="12">
        <f>IFERROR(VLOOKUP($B18,'[2]DEN8.1'!$H$3:$K$175,3,FALSE),0)</f>
        <v>113</v>
      </c>
      <c r="Y18" s="7"/>
      <c r="Z18" s="77">
        <f>IFERROR(VLOOKUP($B18,'[2]ACT DEN8.1'!$H$3:$U$162,2,FALSE),0)</f>
        <v>1</v>
      </c>
      <c r="AA18" s="77">
        <f>IFERROR(VLOOKUP($B18,'[2]ACT DEN8.1'!$H$3:$U$162,3,FALSE),0)</f>
        <v>4</v>
      </c>
      <c r="AB18" s="77">
        <f>IFERROR(VLOOKUP($B18,'[2]ACT DEN8.1'!$H$3:$U$162,4,FALSE),0)</f>
        <v>0</v>
      </c>
      <c r="AC18" s="77">
        <f>IFERROR(VLOOKUP($B18,'[2]ACT DEN8.1'!$H$3:$U$162,5,FALSE),0)</f>
        <v>0</v>
      </c>
      <c r="AD18" s="77">
        <f>IFERROR(VLOOKUP($B18,'[2]ACT DEN8.1'!$H$3:$U$162,6,FALSE),0)</f>
        <v>0</v>
      </c>
      <c r="AE18" s="77">
        <f>IFERROR(VLOOKUP($B18,'[2]ACT DEN8.1'!$H$3:$U$162,7,FALSE),0)</f>
        <v>1</v>
      </c>
      <c r="AF18" s="77">
        <f>IFERROR(VLOOKUP($B18,'[2]ACT DEN8.1'!$H$3:$U$162,8,FALSE),0)</f>
        <v>2</v>
      </c>
      <c r="AG18" s="77">
        <f>IFERROR(VLOOKUP($B18,'[2]ACT DEN8.1'!$H$3:$U$162,9,FALSE),0)</f>
        <v>0</v>
      </c>
      <c r="AH18" s="77">
        <f>IFERROR(VLOOKUP($B18,'[2]ACT DEN8.1'!$H$3:$U$162,10,FALSE),0)</f>
        <v>0</v>
      </c>
      <c r="AI18" s="77">
        <f>IFERROR(VLOOKUP($B18,'[2]ACT DEN8.1'!$H$3:$U$162,11,FALSE),0)</f>
        <v>1</v>
      </c>
      <c r="AJ18" s="77">
        <f>IFERROR(VLOOKUP($B18,'[2]ACT DEN8.1'!$H$3:$U$162,12,FALSE),0)</f>
        <v>4</v>
      </c>
      <c r="AK18" s="77">
        <f>IFERROR(VLOOKUP($B18,'[2]ACT DEN8.1'!$H$3:$U$162,13,FALSE),0)</f>
        <v>0</v>
      </c>
      <c r="AL18" s="4">
        <f t="shared" si="4"/>
        <v>13</v>
      </c>
      <c r="AM18" s="77">
        <f>IFERROR(VLOOKUP($B18,'[2]ACT DEN8.1'!$AE$3:$AR$165,2,FALSE),0)</f>
        <v>0</v>
      </c>
      <c r="AN18" s="77">
        <f>IFERROR(VLOOKUP($B18,'[2]ACT DEN8.1'!$AE$3:$AR$165,3,FALSE),0)</f>
        <v>0</v>
      </c>
      <c r="AO18" s="77">
        <f>IFERROR(VLOOKUP($B18,'[2]ACT DEN8.1'!$AE$3:$AR$165,4,FALSE),0)</f>
        <v>0</v>
      </c>
      <c r="AP18" s="77">
        <f>IFERROR(VLOOKUP($B18,'[2]ACT DEN8.1'!$AE$3:$AR$165,5,FALSE),0)</f>
        <v>0</v>
      </c>
      <c r="AQ18" s="77">
        <f>IFERROR(VLOOKUP($B18,'[2]ACT DEN8.1'!$AE$3:$AR$165,6,FALSE),0)</f>
        <v>0</v>
      </c>
      <c r="AR18" s="77">
        <f>IFERROR(VLOOKUP($B18,'[2]ACT DEN8.1'!$AE$3:$AR$165,7,FALSE),0)</f>
        <v>0</v>
      </c>
      <c r="AS18" s="77">
        <f>IFERROR(VLOOKUP($B18,'[2]ACT DEN8.1'!$AE$3:$AR$165,8,FALSE),0)</f>
        <v>0</v>
      </c>
      <c r="AT18" s="77">
        <f>IFERROR(VLOOKUP($B18,'[2]ACT DEN8.1'!$AE$3:$AR$165,9,FALSE),0)</f>
        <v>0</v>
      </c>
      <c r="AU18" s="77">
        <f>IFERROR(VLOOKUP($B18,'[2]ACT DEN8.1'!$AE$3:$AR$165,10,FALSE),0)</f>
        <v>0</v>
      </c>
      <c r="AV18" s="77">
        <f>IFERROR(VLOOKUP($B18,'[2]ACT DEN8.1'!$AE$3:$AR$165,11,FALSE),0)</f>
        <v>0</v>
      </c>
      <c r="AW18" s="77">
        <f>IFERROR(VLOOKUP($B18,'[2]ACT DEN8.1'!$AE$3:$AR$165,12,FALSE),0)</f>
        <v>0</v>
      </c>
      <c r="AX18" s="77">
        <f>IFERROR(VLOOKUP($B18,'[2]ACT DEN8.1'!$AE$3:$AR$165,13,FALSE),0)</f>
        <v>2</v>
      </c>
      <c r="AY18" s="4">
        <f t="shared" si="5"/>
        <v>2</v>
      </c>
    </row>
    <row r="19" spans="1:51" s="54" customFormat="1" ht="15" thickBot="1" x14ac:dyDescent="0.25">
      <c r="A19" s="1" t="s">
        <v>52</v>
      </c>
      <c r="B19" s="137" t="s">
        <v>46</v>
      </c>
      <c r="C19" s="53"/>
      <c r="D19" s="74"/>
      <c r="E19" s="77">
        <f>IFERROR(VLOOKUP($B19,'[2]NUM8.1'!$H$3:$U$165,2,FALSE),0)</f>
        <v>1</v>
      </c>
      <c r="F19" s="77">
        <f>IFERROR(VLOOKUP($B19,'[2]NUM8.1'!$H$3:$U$165,3,FALSE),0)</f>
        <v>1</v>
      </c>
      <c r="G19" s="77">
        <f>IFERROR(VLOOKUP($B19,'[2]NUM8.1'!$H$3:$U$165,4,FALSE),0)</f>
        <v>0</v>
      </c>
      <c r="H19" s="77">
        <f>IFERROR(VLOOKUP($B19,'[2]NUM8.1'!$H$3:$U$165,5,FALSE),0)</f>
        <v>0</v>
      </c>
      <c r="I19" s="77">
        <f>IFERROR(VLOOKUP($B19,'[2]NUM8.1'!$H$3:$U$165,6,FALSE),0)</f>
        <v>1</v>
      </c>
      <c r="J19" s="77">
        <f>IFERROR(VLOOKUP($B19,'[2]NUM8.1'!$H$3:$U$165,7,FALSE),0)</f>
        <v>8</v>
      </c>
      <c r="K19" s="77">
        <f>IFERROR(VLOOKUP($B19,'[2]NUM8.1'!$H$3:$U$165,8,FALSE),0)</f>
        <v>11</v>
      </c>
      <c r="L19" s="77">
        <f>IFERROR(VLOOKUP($B19,'[2]NUM8.1'!$H$3:$U$165,9,FALSE),0)</f>
        <v>4</v>
      </c>
      <c r="M19" s="77">
        <f>IFERROR(VLOOKUP($B19,'[2]NUM8.1'!$H$3:$U$165,10,FALSE),0)</f>
        <v>7</v>
      </c>
      <c r="N19" s="77">
        <f>IFERROR(VLOOKUP($B19,'[2]NUM8.1'!$H$3:$U$165,11,FALSE),0)</f>
        <v>18</v>
      </c>
      <c r="O19" s="77">
        <f>IFERROR(VLOOKUP($B19,'[2]NUM8.1'!$H$3:$U$165,12,FALSE),0)</f>
        <v>12</v>
      </c>
      <c r="P19" s="77">
        <f>IFERROR(VLOOKUP($B19,'[2]NUM8.1'!$H$3:$U$165,13,FALSE),0)</f>
        <v>3</v>
      </c>
      <c r="Q19" s="4">
        <f t="shared" si="1"/>
        <v>66</v>
      </c>
      <c r="R19" s="13"/>
      <c r="S19" s="12">
        <f>IFERROR(VLOOKUP($B19,'[3]DEN8.1'!$H$3:$J$159,2,FALSE),0)</f>
        <v>26</v>
      </c>
      <c r="T19" s="42">
        <f t="shared" si="0"/>
        <v>28</v>
      </c>
      <c r="U19" s="12">
        <f>IFERROR(VLOOKUP($B19,'[1]DEN8.1'!$H$3:$J$175,2,FALSE),0)</f>
        <v>18</v>
      </c>
      <c r="V19" s="51">
        <f t="shared" si="2"/>
        <v>19</v>
      </c>
      <c r="W19" s="51">
        <f t="shared" si="3"/>
        <v>19</v>
      </c>
      <c r="X19" s="12">
        <f>IFERROR(VLOOKUP($B19,'[2]DEN8.1'!$H$3:$K$175,3,FALSE),0)</f>
        <v>22</v>
      </c>
      <c r="Y19" s="7"/>
      <c r="Z19" s="77">
        <f>IFERROR(VLOOKUP($B19,'[2]ACT DEN8.1'!$H$3:$U$162,2,FALSE),0)</f>
        <v>0</v>
      </c>
      <c r="AA19" s="77">
        <f>IFERROR(VLOOKUP($B19,'[2]ACT DEN8.1'!$H$3:$U$162,3,FALSE),0)</f>
        <v>1</v>
      </c>
      <c r="AB19" s="77">
        <f>IFERROR(VLOOKUP($B19,'[2]ACT DEN8.1'!$H$3:$U$162,4,FALSE),0)</f>
        <v>1</v>
      </c>
      <c r="AC19" s="77">
        <f>IFERROR(VLOOKUP($B19,'[2]ACT DEN8.1'!$H$3:$U$162,5,FALSE),0)</f>
        <v>0</v>
      </c>
      <c r="AD19" s="77">
        <f>IFERROR(VLOOKUP($B19,'[2]ACT DEN8.1'!$H$3:$U$162,6,FALSE),0)</f>
        <v>0</v>
      </c>
      <c r="AE19" s="77">
        <f>IFERROR(VLOOKUP($B19,'[2]ACT DEN8.1'!$H$3:$U$162,7,FALSE),0)</f>
        <v>1</v>
      </c>
      <c r="AF19" s="77">
        <f>IFERROR(VLOOKUP($B19,'[2]ACT DEN8.1'!$H$3:$U$162,8,FALSE),0)</f>
        <v>1</v>
      </c>
      <c r="AG19" s="77">
        <f>IFERROR(VLOOKUP($B19,'[2]ACT DEN8.1'!$H$3:$U$162,9,FALSE),0)</f>
        <v>0</v>
      </c>
      <c r="AH19" s="77">
        <f>IFERROR(VLOOKUP($B19,'[2]ACT DEN8.1'!$H$3:$U$162,10,FALSE),0)</f>
        <v>0</v>
      </c>
      <c r="AI19" s="77">
        <f>IFERROR(VLOOKUP($B19,'[2]ACT DEN8.1'!$H$3:$U$162,11,FALSE),0)</f>
        <v>0</v>
      </c>
      <c r="AJ19" s="77">
        <f>IFERROR(VLOOKUP($B19,'[2]ACT DEN8.1'!$H$3:$U$162,12,FALSE),0)</f>
        <v>0</v>
      </c>
      <c r="AK19" s="77">
        <f>IFERROR(VLOOKUP($B19,'[2]ACT DEN8.1'!$H$3:$U$162,13,FALSE),0)</f>
        <v>0</v>
      </c>
      <c r="AL19" s="4">
        <f t="shared" si="4"/>
        <v>4</v>
      </c>
      <c r="AM19" s="77">
        <f>IFERROR(VLOOKUP($B19,'[2]ACT DEN8.1'!$AE$3:$AR$165,2,FALSE),0)</f>
        <v>0</v>
      </c>
      <c r="AN19" s="77">
        <f>IFERROR(VLOOKUP($B19,'[2]ACT DEN8.1'!$AE$3:$AR$165,3,FALSE),0)</f>
        <v>0</v>
      </c>
      <c r="AO19" s="77">
        <f>IFERROR(VLOOKUP($B19,'[2]ACT DEN8.1'!$AE$3:$AR$165,4,FALSE),0)</f>
        <v>0</v>
      </c>
      <c r="AP19" s="77">
        <f>IFERROR(VLOOKUP($B19,'[2]ACT DEN8.1'!$AE$3:$AR$165,5,FALSE),0)</f>
        <v>0</v>
      </c>
      <c r="AQ19" s="77">
        <f>IFERROR(VLOOKUP($B19,'[2]ACT DEN8.1'!$AE$3:$AR$165,6,FALSE),0)</f>
        <v>0</v>
      </c>
      <c r="AR19" s="77">
        <f>IFERROR(VLOOKUP($B19,'[2]ACT DEN8.1'!$AE$3:$AR$165,7,FALSE),0)</f>
        <v>0</v>
      </c>
      <c r="AS19" s="77">
        <f>IFERROR(VLOOKUP($B19,'[2]ACT DEN8.1'!$AE$3:$AR$165,8,FALSE),0)</f>
        <v>0</v>
      </c>
      <c r="AT19" s="77">
        <f>IFERROR(VLOOKUP($B19,'[2]ACT DEN8.1'!$AE$3:$AR$165,9,FALSE),0)</f>
        <v>0</v>
      </c>
      <c r="AU19" s="77">
        <f>IFERROR(VLOOKUP($B19,'[2]ACT DEN8.1'!$AE$3:$AR$165,10,FALSE),0)</f>
        <v>0</v>
      </c>
      <c r="AV19" s="77">
        <f>IFERROR(VLOOKUP($B19,'[2]ACT DEN8.1'!$AE$3:$AR$165,11,FALSE),0)</f>
        <v>0</v>
      </c>
      <c r="AW19" s="77">
        <f>IFERROR(VLOOKUP($B19,'[2]ACT DEN8.1'!$AE$3:$AR$165,12,FALSE),0)</f>
        <v>0</v>
      </c>
      <c r="AX19" s="77">
        <f>IFERROR(VLOOKUP($B19,'[2]ACT DEN8.1'!$AE$3:$AR$165,13,FALSE),0)</f>
        <v>0</v>
      </c>
      <c r="AY19" s="4">
        <f t="shared" si="5"/>
        <v>0</v>
      </c>
    </row>
    <row r="20" spans="1:51" s="54" customFormat="1" ht="15" thickBot="1" x14ac:dyDescent="0.25">
      <c r="A20" s="1" t="s">
        <v>52</v>
      </c>
      <c r="B20" s="137" t="s">
        <v>47</v>
      </c>
      <c r="C20" s="53"/>
      <c r="D20" s="74"/>
      <c r="E20" s="77">
        <f>IFERROR(VLOOKUP($B20,'[2]NUM8.1'!$H$3:$U$165,2,FALSE),0)</f>
        <v>0</v>
      </c>
      <c r="F20" s="77">
        <f>IFERROR(VLOOKUP($B20,'[2]NUM8.1'!$H$3:$U$165,3,FALSE),0)</f>
        <v>5</v>
      </c>
      <c r="G20" s="77">
        <f>IFERROR(VLOOKUP($B20,'[2]NUM8.1'!$H$3:$U$165,4,FALSE),0)</f>
        <v>2</v>
      </c>
      <c r="H20" s="77">
        <f>IFERROR(VLOOKUP($B20,'[2]NUM8.1'!$H$3:$U$165,5,FALSE),0)</f>
        <v>8</v>
      </c>
      <c r="I20" s="77">
        <f>IFERROR(VLOOKUP($B20,'[2]NUM8.1'!$H$3:$U$165,6,FALSE),0)</f>
        <v>7</v>
      </c>
      <c r="J20" s="77">
        <f>IFERROR(VLOOKUP($B20,'[2]NUM8.1'!$H$3:$U$165,7,FALSE),0)</f>
        <v>10</v>
      </c>
      <c r="K20" s="77">
        <f>IFERROR(VLOOKUP($B20,'[2]NUM8.1'!$H$3:$U$165,8,FALSE),0)</f>
        <v>3</v>
      </c>
      <c r="L20" s="77">
        <f>IFERROR(VLOOKUP($B20,'[2]NUM8.1'!$H$3:$U$165,9,FALSE),0)</f>
        <v>2</v>
      </c>
      <c r="M20" s="77">
        <f>IFERROR(VLOOKUP($B20,'[2]NUM8.1'!$H$3:$U$165,10,FALSE),0)</f>
        <v>3</v>
      </c>
      <c r="N20" s="77">
        <f>IFERROR(VLOOKUP($B20,'[2]NUM8.1'!$H$3:$U$165,11,FALSE),0)</f>
        <v>5</v>
      </c>
      <c r="O20" s="77">
        <f>IFERROR(VLOOKUP($B20,'[2]NUM8.1'!$H$3:$U$165,12,FALSE),0)</f>
        <v>3</v>
      </c>
      <c r="P20" s="77">
        <f>IFERROR(VLOOKUP($B20,'[2]NUM8.1'!$H$3:$U$165,13,FALSE),0)</f>
        <v>17</v>
      </c>
      <c r="Q20" s="4">
        <f t="shared" si="1"/>
        <v>65</v>
      </c>
      <c r="R20" s="2"/>
      <c r="S20" s="12">
        <f>IFERROR(VLOOKUP($B20,'[3]DEN8.1'!$H$3:$J$159,2,FALSE),0)</f>
        <v>12</v>
      </c>
      <c r="T20" s="42">
        <f t="shared" ref="T20:T24" si="6">+S20+(Z20+AA20+AB20+AC20)-(AM20+AN20+AO20+AP20)</f>
        <v>12</v>
      </c>
      <c r="U20" s="12">
        <f>IFERROR(VLOOKUP($B20,'[1]DEN8.1'!$H$3:$J$175,2,FALSE),0)</f>
        <v>10</v>
      </c>
      <c r="V20" s="51">
        <f t="shared" si="2"/>
        <v>10</v>
      </c>
      <c r="W20" s="51">
        <f t="shared" si="3"/>
        <v>11</v>
      </c>
      <c r="X20" s="12">
        <f>IFERROR(VLOOKUP($B20,'[2]DEN8.1'!$H$3:$K$175,3,FALSE),0)</f>
        <v>12</v>
      </c>
      <c r="Y20" s="7"/>
      <c r="Z20" s="77">
        <f>IFERROR(VLOOKUP($B20,'[2]ACT DEN8.1'!$H$3:$U$162,2,FALSE),0)</f>
        <v>0</v>
      </c>
      <c r="AA20" s="77">
        <f>IFERROR(VLOOKUP($B20,'[2]ACT DEN8.1'!$H$3:$U$162,3,FALSE),0)</f>
        <v>0</v>
      </c>
      <c r="AB20" s="77">
        <f>IFERROR(VLOOKUP($B20,'[2]ACT DEN8.1'!$H$3:$U$162,4,FALSE),0)</f>
        <v>0</v>
      </c>
      <c r="AC20" s="77">
        <f>IFERROR(VLOOKUP($B20,'[2]ACT DEN8.1'!$H$3:$U$162,5,FALSE),0)</f>
        <v>0</v>
      </c>
      <c r="AD20" s="77">
        <f>IFERROR(VLOOKUP($B20,'[2]ACT DEN8.1'!$H$3:$U$162,6,FALSE),0)</f>
        <v>0</v>
      </c>
      <c r="AE20" s="77">
        <f>IFERROR(VLOOKUP($B20,'[2]ACT DEN8.1'!$H$3:$U$162,7,FALSE),0)</f>
        <v>1</v>
      </c>
      <c r="AF20" s="77">
        <f>IFERROR(VLOOKUP($B20,'[2]ACT DEN8.1'!$H$3:$U$162,8,FALSE),0)</f>
        <v>0</v>
      </c>
      <c r="AG20" s="77">
        <f>IFERROR(VLOOKUP($B20,'[2]ACT DEN8.1'!$H$3:$U$162,9,FALSE),0)</f>
        <v>1</v>
      </c>
      <c r="AH20" s="77">
        <f>IFERROR(VLOOKUP($B20,'[2]ACT DEN8.1'!$H$3:$U$162,10,FALSE),0)</f>
        <v>0</v>
      </c>
      <c r="AI20" s="77">
        <f>IFERROR(VLOOKUP($B20,'[2]ACT DEN8.1'!$H$3:$U$162,11,FALSE),0)</f>
        <v>0</v>
      </c>
      <c r="AJ20" s="77">
        <f>IFERROR(VLOOKUP($B20,'[2]ACT DEN8.1'!$H$3:$U$162,12,FALSE),0)</f>
        <v>0</v>
      </c>
      <c r="AK20" s="77">
        <f>IFERROR(VLOOKUP($B20,'[2]ACT DEN8.1'!$H$3:$U$162,13,FALSE),0)</f>
        <v>0</v>
      </c>
      <c r="AL20" s="4">
        <f t="shared" si="4"/>
        <v>2</v>
      </c>
      <c r="AM20" s="77">
        <f>IFERROR(VLOOKUP($B20,'[2]ACT DEN8.1'!$AE$3:$AR$165,2,FALSE),0)</f>
        <v>0</v>
      </c>
      <c r="AN20" s="77">
        <f>IFERROR(VLOOKUP($B20,'[2]ACT DEN8.1'!$AE$3:$AR$165,3,FALSE),0)</f>
        <v>0</v>
      </c>
      <c r="AO20" s="77">
        <f>IFERROR(VLOOKUP($B20,'[2]ACT DEN8.1'!$AE$3:$AR$165,4,FALSE),0)</f>
        <v>0</v>
      </c>
      <c r="AP20" s="77">
        <f>IFERROR(VLOOKUP($B20,'[2]ACT DEN8.1'!$AE$3:$AR$165,5,FALSE),0)</f>
        <v>0</v>
      </c>
      <c r="AQ20" s="77">
        <f>IFERROR(VLOOKUP($B20,'[2]ACT DEN8.1'!$AE$3:$AR$165,6,FALSE),0)</f>
        <v>0</v>
      </c>
      <c r="AR20" s="77">
        <f>IFERROR(VLOOKUP($B20,'[2]ACT DEN8.1'!$AE$3:$AR$165,7,FALSE),0)</f>
        <v>0</v>
      </c>
      <c r="AS20" s="77">
        <f>IFERROR(VLOOKUP($B20,'[2]ACT DEN8.1'!$AE$3:$AR$165,8,FALSE),0)</f>
        <v>0</v>
      </c>
      <c r="AT20" s="77">
        <f>IFERROR(VLOOKUP($B20,'[2]ACT DEN8.1'!$AE$3:$AR$165,9,FALSE),0)</f>
        <v>0</v>
      </c>
      <c r="AU20" s="77">
        <f>IFERROR(VLOOKUP($B20,'[2]ACT DEN8.1'!$AE$3:$AR$165,10,FALSE),0)</f>
        <v>0</v>
      </c>
      <c r="AV20" s="77">
        <f>IFERROR(VLOOKUP($B20,'[2]ACT DEN8.1'!$AE$3:$AR$165,11,FALSE),0)</f>
        <v>0</v>
      </c>
      <c r="AW20" s="77">
        <f>IFERROR(VLOOKUP($B20,'[2]ACT DEN8.1'!$AE$3:$AR$165,12,FALSE),0)</f>
        <v>0</v>
      </c>
      <c r="AX20" s="77">
        <f>IFERROR(VLOOKUP($B20,'[2]ACT DEN8.1'!$AE$3:$AR$165,13,FALSE),0)</f>
        <v>0</v>
      </c>
      <c r="AY20" s="4">
        <f t="shared" si="5"/>
        <v>0</v>
      </c>
    </row>
    <row r="21" spans="1:51" s="54" customFormat="1" ht="15" thickBot="1" x14ac:dyDescent="0.25">
      <c r="A21" s="1" t="s">
        <v>52</v>
      </c>
      <c r="B21" s="137" t="s">
        <v>48</v>
      </c>
      <c r="C21" s="56"/>
      <c r="D21" s="74"/>
      <c r="E21" s="77">
        <f>IFERROR(VLOOKUP($B21,'[2]NUM8.1'!$H$3:$U$165,2,FALSE),0)</f>
        <v>0</v>
      </c>
      <c r="F21" s="77">
        <f>IFERROR(VLOOKUP($B21,'[2]NUM8.1'!$H$3:$U$165,3,FALSE),0)</f>
        <v>0</v>
      </c>
      <c r="G21" s="77">
        <f>IFERROR(VLOOKUP($B21,'[2]NUM8.1'!$H$3:$U$165,4,FALSE),0)</f>
        <v>0</v>
      </c>
      <c r="H21" s="77">
        <f>IFERROR(VLOOKUP($B21,'[2]NUM8.1'!$H$3:$U$165,5,FALSE),0)</f>
        <v>11</v>
      </c>
      <c r="I21" s="77">
        <f>IFERROR(VLOOKUP($B21,'[2]NUM8.1'!$H$3:$U$165,6,FALSE),0)</f>
        <v>0</v>
      </c>
      <c r="J21" s="77">
        <f>IFERROR(VLOOKUP($B21,'[2]NUM8.1'!$H$3:$U$165,7,FALSE),0)</f>
        <v>5</v>
      </c>
      <c r="K21" s="77">
        <f>IFERROR(VLOOKUP($B21,'[2]NUM8.1'!$H$3:$U$165,8,FALSE),0)</f>
        <v>0</v>
      </c>
      <c r="L21" s="77">
        <f>IFERROR(VLOOKUP($B21,'[2]NUM8.1'!$H$3:$U$165,9,FALSE),0)</f>
        <v>0</v>
      </c>
      <c r="M21" s="77">
        <f>IFERROR(VLOOKUP($B21,'[2]NUM8.1'!$H$3:$U$165,10,FALSE),0)</f>
        <v>3</v>
      </c>
      <c r="N21" s="77">
        <f>IFERROR(VLOOKUP($B21,'[2]NUM8.1'!$H$3:$U$165,11,FALSE),0)</f>
        <v>0</v>
      </c>
      <c r="O21" s="77">
        <f>IFERROR(VLOOKUP($B21,'[2]NUM8.1'!$H$3:$U$165,12,FALSE),0)</f>
        <v>11</v>
      </c>
      <c r="P21" s="77">
        <f>IFERROR(VLOOKUP($B21,'[2]NUM8.1'!$H$3:$U$165,13,FALSE),0)</f>
        <v>3</v>
      </c>
      <c r="Q21" s="4">
        <f>SUM(E21:P21)</f>
        <v>33</v>
      </c>
      <c r="R21" s="2"/>
      <c r="S21" s="12">
        <f>IFERROR(VLOOKUP($B21,'[3]DEN8.1'!$H$3:$J$159,2,FALSE),0)</f>
        <v>18</v>
      </c>
      <c r="T21" s="42">
        <f t="shared" si="6"/>
        <v>18</v>
      </c>
      <c r="U21" s="12">
        <f>IFERROR(VLOOKUP($B21,'[1]DEN8.1'!$H$3:$J$175,2,FALSE),0)</f>
        <v>17</v>
      </c>
      <c r="V21" s="51">
        <f t="shared" si="2"/>
        <v>17</v>
      </c>
      <c r="W21" s="51">
        <f t="shared" si="3"/>
        <v>17</v>
      </c>
      <c r="X21" s="12">
        <f>IFERROR(VLOOKUP($B21,'[2]DEN8.1'!$H$3:$K$175,3,FALSE),0)</f>
        <v>14</v>
      </c>
      <c r="Y21" s="7"/>
      <c r="Z21" s="77">
        <f>IFERROR(VLOOKUP($B21,'[2]ACT DEN8.1'!$H$3:$U$162,2,FALSE),0)</f>
        <v>0</v>
      </c>
      <c r="AA21" s="77">
        <f>IFERROR(VLOOKUP($B21,'[2]ACT DEN8.1'!$H$3:$U$162,3,FALSE),0)</f>
        <v>0</v>
      </c>
      <c r="AB21" s="77">
        <f>IFERROR(VLOOKUP($B21,'[2]ACT DEN8.1'!$H$3:$U$162,4,FALSE),0)</f>
        <v>0</v>
      </c>
      <c r="AC21" s="77">
        <f>IFERROR(VLOOKUP($B21,'[2]ACT DEN8.1'!$H$3:$U$162,5,FALSE),0)</f>
        <v>0</v>
      </c>
      <c r="AD21" s="77">
        <f>IFERROR(VLOOKUP($B21,'[2]ACT DEN8.1'!$H$3:$U$162,6,FALSE),0)</f>
        <v>0</v>
      </c>
      <c r="AE21" s="77">
        <f>IFERROR(VLOOKUP($B21,'[2]ACT DEN8.1'!$H$3:$U$162,7,FALSE),0)</f>
        <v>0</v>
      </c>
      <c r="AF21" s="77">
        <f>IFERROR(VLOOKUP($B21,'[2]ACT DEN8.1'!$H$3:$U$162,8,FALSE),0)</f>
        <v>0</v>
      </c>
      <c r="AG21" s="77">
        <f>IFERROR(VLOOKUP($B21,'[2]ACT DEN8.1'!$H$3:$U$162,9,FALSE),0)</f>
        <v>0</v>
      </c>
      <c r="AH21" s="77">
        <f>IFERROR(VLOOKUP($B21,'[2]ACT DEN8.1'!$H$3:$U$162,10,FALSE),0)</f>
        <v>0</v>
      </c>
      <c r="AI21" s="77">
        <f>IFERROR(VLOOKUP($B21,'[2]ACT DEN8.1'!$H$3:$U$162,11,FALSE),0)</f>
        <v>0</v>
      </c>
      <c r="AJ21" s="77">
        <f>IFERROR(VLOOKUP($B21,'[2]ACT DEN8.1'!$H$3:$U$162,12,FALSE),0)</f>
        <v>0</v>
      </c>
      <c r="AK21" s="77">
        <f>IFERROR(VLOOKUP($B21,'[2]ACT DEN8.1'!$H$3:$U$162,13,FALSE),0)</f>
        <v>0</v>
      </c>
      <c r="AL21" s="4">
        <f t="shared" si="4"/>
        <v>0</v>
      </c>
      <c r="AM21" s="77">
        <f>IFERROR(VLOOKUP($B21,'[2]ACT DEN8.1'!$AE$3:$AR$165,2,FALSE),0)</f>
        <v>0</v>
      </c>
      <c r="AN21" s="77">
        <f>IFERROR(VLOOKUP($B21,'[2]ACT DEN8.1'!$AE$3:$AR$165,3,FALSE),0)</f>
        <v>0</v>
      </c>
      <c r="AO21" s="77">
        <f>IFERROR(VLOOKUP($B21,'[2]ACT DEN8.1'!$AE$3:$AR$165,4,FALSE),0)</f>
        <v>0</v>
      </c>
      <c r="AP21" s="77">
        <f>IFERROR(VLOOKUP($B21,'[2]ACT DEN8.1'!$AE$3:$AR$165,5,FALSE),0)</f>
        <v>0</v>
      </c>
      <c r="AQ21" s="77">
        <f>IFERROR(VLOOKUP($B21,'[2]ACT DEN8.1'!$AE$3:$AR$165,6,FALSE),0)</f>
        <v>0</v>
      </c>
      <c r="AR21" s="77">
        <f>IFERROR(VLOOKUP($B21,'[2]ACT DEN8.1'!$AE$3:$AR$165,7,FALSE),0)</f>
        <v>0</v>
      </c>
      <c r="AS21" s="77">
        <f>IFERROR(VLOOKUP($B21,'[2]ACT DEN8.1'!$AE$3:$AR$165,8,FALSE),0)</f>
        <v>0</v>
      </c>
      <c r="AT21" s="77">
        <f>IFERROR(VLOOKUP($B21,'[2]ACT DEN8.1'!$AE$3:$AR$165,9,FALSE),0)</f>
        <v>0</v>
      </c>
      <c r="AU21" s="77">
        <f>IFERROR(VLOOKUP($B21,'[2]ACT DEN8.1'!$AE$3:$AR$165,10,FALSE),0)</f>
        <v>0</v>
      </c>
      <c r="AV21" s="77">
        <f>IFERROR(VLOOKUP($B21,'[2]ACT DEN8.1'!$AE$3:$AR$165,11,FALSE),0)</f>
        <v>0</v>
      </c>
      <c r="AW21" s="77">
        <f>IFERROR(VLOOKUP($B21,'[2]ACT DEN8.1'!$AE$3:$AR$165,12,FALSE),0)</f>
        <v>0</v>
      </c>
      <c r="AX21" s="77">
        <f>IFERROR(VLOOKUP($B21,'[2]ACT DEN8.1'!$AE$3:$AR$165,13,FALSE),0)</f>
        <v>0</v>
      </c>
      <c r="AY21" s="4">
        <f t="shared" si="5"/>
        <v>0</v>
      </c>
    </row>
    <row r="22" spans="1:51" s="54" customFormat="1" ht="15" thickBot="1" x14ac:dyDescent="0.25">
      <c r="A22" s="1" t="s">
        <v>52</v>
      </c>
      <c r="B22" s="137" t="s">
        <v>49</v>
      </c>
      <c r="C22" s="53"/>
      <c r="D22" s="74"/>
      <c r="E22" s="77">
        <f>IFERROR(VLOOKUP($B22,'[2]NUM8.1'!$H$3:$U$165,2,FALSE),0)</f>
        <v>12</v>
      </c>
      <c r="F22" s="77">
        <f>IFERROR(VLOOKUP($B22,'[2]NUM8.1'!$H$3:$U$165,3,FALSE),0)</f>
        <v>14</v>
      </c>
      <c r="G22" s="77">
        <f>IFERROR(VLOOKUP($B22,'[2]NUM8.1'!$H$3:$U$165,4,FALSE),0)</f>
        <v>28</v>
      </c>
      <c r="H22" s="77">
        <f>IFERROR(VLOOKUP($B22,'[2]NUM8.1'!$H$3:$U$165,5,FALSE),0)</f>
        <v>48</v>
      </c>
      <c r="I22" s="77">
        <f>IFERROR(VLOOKUP($B22,'[2]NUM8.1'!$H$3:$U$165,6,FALSE),0)</f>
        <v>10</v>
      </c>
      <c r="J22" s="77">
        <f>IFERROR(VLOOKUP($B22,'[2]NUM8.1'!$H$3:$U$165,7,FALSE),0)</f>
        <v>3</v>
      </c>
      <c r="K22" s="77">
        <f>IFERROR(VLOOKUP($B22,'[2]NUM8.1'!$H$3:$U$165,8,FALSE),0)</f>
        <v>2</v>
      </c>
      <c r="L22" s="77">
        <f>IFERROR(VLOOKUP($B22,'[2]NUM8.1'!$H$3:$U$165,9,FALSE),0)</f>
        <v>5</v>
      </c>
      <c r="M22" s="77">
        <f>IFERROR(VLOOKUP($B22,'[2]NUM8.1'!$H$3:$U$165,10,FALSE),0)</f>
        <v>5</v>
      </c>
      <c r="N22" s="77">
        <f>IFERROR(VLOOKUP($B22,'[2]NUM8.1'!$H$3:$U$165,11,FALSE),0)</f>
        <v>6</v>
      </c>
      <c r="O22" s="77">
        <f>IFERROR(VLOOKUP($B22,'[2]NUM8.1'!$H$3:$U$165,12,FALSE),0)</f>
        <v>2</v>
      </c>
      <c r="P22" s="77">
        <f>IFERROR(VLOOKUP($B22,'[2]NUM8.1'!$H$3:$U$165,13,FALSE),0)</f>
        <v>3</v>
      </c>
      <c r="Q22" s="4">
        <f>SUM(E22:P22)</f>
        <v>138</v>
      </c>
      <c r="R22" s="2"/>
      <c r="S22" s="12">
        <f>IFERROR(VLOOKUP($B22,'[3]DEN8.1'!$H$3:$J$159,2,FALSE),0)</f>
        <v>73</v>
      </c>
      <c r="T22" s="42">
        <f t="shared" si="6"/>
        <v>77</v>
      </c>
      <c r="U22" s="12">
        <f>IFERROR(VLOOKUP($B22,'[1]DEN8.1'!$H$3:$J$175,2,FALSE),0)</f>
        <v>72</v>
      </c>
      <c r="V22" s="51">
        <f t="shared" si="2"/>
        <v>72</v>
      </c>
      <c r="W22" s="51">
        <f t="shared" si="3"/>
        <v>75</v>
      </c>
      <c r="X22" s="12">
        <f>IFERROR(VLOOKUP($B22,'[2]DEN8.1'!$H$3:$K$175,3,FALSE),0)</f>
        <v>66</v>
      </c>
      <c r="Y22" s="7"/>
      <c r="Z22" s="77">
        <f>IFERROR(VLOOKUP($B22,'[2]ACT DEN8.1'!$H$3:$U$162,2,FALSE),0)</f>
        <v>1</v>
      </c>
      <c r="AA22" s="77">
        <f>IFERROR(VLOOKUP($B22,'[2]ACT DEN8.1'!$H$3:$U$162,3,FALSE),0)</f>
        <v>1</v>
      </c>
      <c r="AB22" s="77">
        <f>IFERROR(VLOOKUP($B22,'[2]ACT DEN8.1'!$H$3:$U$162,4,FALSE),0)</f>
        <v>1</v>
      </c>
      <c r="AC22" s="77">
        <f>IFERROR(VLOOKUP($B22,'[2]ACT DEN8.1'!$H$3:$U$162,5,FALSE),0)</f>
        <v>1</v>
      </c>
      <c r="AD22" s="77">
        <f>IFERROR(VLOOKUP($B22,'[2]ACT DEN8.1'!$H$3:$U$162,6,FALSE),0)</f>
        <v>0</v>
      </c>
      <c r="AE22" s="77">
        <f>IFERROR(VLOOKUP($B22,'[2]ACT DEN8.1'!$H$3:$U$162,7,FALSE),0)</f>
        <v>3</v>
      </c>
      <c r="AF22" s="77">
        <f>IFERROR(VLOOKUP($B22,'[2]ACT DEN8.1'!$H$3:$U$162,8,FALSE),0)</f>
        <v>0</v>
      </c>
      <c r="AG22" s="77">
        <f>IFERROR(VLOOKUP($B22,'[2]ACT DEN8.1'!$H$3:$U$162,9,FALSE),0)</f>
        <v>0</v>
      </c>
      <c r="AH22" s="77">
        <f>IFERROR(VLOOKUP($B22,'[2]ACT DEN8.1'!$H$3:$U$162,10,FALSE),0)</f>
        <v>2</v>
      </c>
      <c r="AI22" s="77">
        <f>IFERROR(VLOOKUP($B22,'[2]ACT DEN8.1'!$H$3:$U$162,11,FALSE),0)</f>
        <v>1</v>
      </c>
      <c r="AJ22" s="77">
        <f>IFERROR(VLOOKUP($B22,'[2]ACT DEN8.1'!$H$3:$U$162,12,FALSE),0)</f>
        <v>0</v>
      </c>
      <c r="AK22" s="77">
        <f>IFERROR(VLOOKUP($B22,'[2]ACT DEN8.1'!$H$3:$U$162,13,FALSE),0)</f>
        <v>1</v>
      </c>
      <c r="AL22" s="4">
        <f t="shared" si="4"/>
        <v>11</v>
      </c>
      <c r="AM22" s="77">
        <f>IFERROR(VLOOKUP($B22,'[2]ACT DEN8.1'!$AE$3:$AR$165,2,FALSE),0)</f>
        <v>0</v>
      </c>
      <c r="AN22" s="77">
        <f>IFERROR(VLOOKUP($B22,'[2]ACT DEN8.1'!$AE$3:$AR$165,3,FALSE),0)</f>
        <v>0</v>
      </c>
      <c r="AO22" s="77">
        <f>IFERROR(VLOOKUP($B22,'[2]ACT DEN8.1'!$AE$3:$AR$165,4,FALSE),0)</f>
        <v>0</v>
      </c>
      <c r="AP22" s="77">
        <f>IFERROR(VLOOKUP($B22,'[2]ACT DEN8.1'!$AE$3:$AR$165,5,FALSE),0)</f>
        <v>0</v>
      </c>
      <c r="AQ22" s="77">
        <f>IFERROR(VLOOKUP($B22,'[2]ACT DEN8.1'!$AE$3:$AR$165,6,FALSE),0)</f>
        <v>0</v>
      </c>
      <c r="AR22" s="77">
        <f>IFERROR(VLOOKUP($B22,'[2]ACT DEN8.1'!$AE$3:$AR$165,7,FALSE),0)</f>
        <v>0</v>
      </c>
      <c r="AS22" s="77">
        <f>IFERROR(VLOOKUP($B22,'[2]ACT DEN8.1'!$AE$3:$AR$165,8,FALSE),0)</f>
        <v>0</v>
      </c>
      <c r="AT22" s="77">
        <f>IFERROR(VLOOKUP($B22,'[2]ACT DEN8.1'!$AE$3:$AR$165,9,FALSE),0)</f>
        <v>0</v>
      </c>
      <c r="AU22" s="77">
        <f>IFERROR(VLOOKUP($B22,'[2]ACT DEN8.1'!$AE$3:$AR$165,10,FALSE),0)</f>
        <v>0</v>
      </c>
      <c r="AV22" s="77">
        <f>IFERROR(VLOOKUP($B22,'[2]ACT DEN8.1'!$AE$3:$AR$165,11,FALSE),0)</f>
        <v>0</v>
      </c>
      <c r="AW22" s="77">
        <f>IFERROR(VLOOKUP($B22,'[2]ACT DEN8.1'!$AE$3:$AR$165,12,FALSE),0)</f>
        <v>0</v>
      </c>
      <c r="AX22" s="77">
        <f>IFERROR(VLOOKUP($B22,'[2]ACT DEN8.1'!$AE$3:$AR$165,13,FALSE),0)</f>
        <v>0</v>
      </c>
      <c r="AY22" s="4">
        <f t="shared" si="5"/>
        <v>0</v>
      </c>
    </row>
    <row r="23" spans="1:51" s="54" customFormat="1" ht="15" thickBot="1" x14ac:dyDescent="0.25">
      <c r="A23" s="1" t="s">
        <v>52</v>
      </c>
      <c r="B23" s="137" t="s">
        <v>50</v>
      </c>
      <c r="C23" s="53"/>
      <c r="D23" s="74"/>
      <c r="E23" s="77">
        <f>IFERROR(VLOOKUP($B23,'[2]NUM8.1'!$H$3:$U$165,2,FALSE),0)</f>
        <v>2</v>
      </c>
      <c r="F23" s="77">
        <f>IFERROR(VLOOKUP($B23,'[2]NUM8.1'!$H$3:$U$165,3,FALSE),0)</f>
        <v>1</v>
      </c>
      <c r="G23" s="77">
        <f>IFERROR(VLOOKUP($B23,'[2]NUM8.1'!$H$3:$U$165,4,FALSE),0)</f>
        <v>5</v>
      </c>
      <c r="H23" s="77">
        <f>IFERROR(VLOOKUP($B23,'[2]NUM8.1'!$H$3:$U$165,5,FALSE),0)</f>
        <v>1</v>
      </c>
      <c r="I23" s="77">
        <f>IFERROR(VLOOKUP($B23,'[2]NUM8.1'!$H$3:$U$165,6,FALSE),0)</f>
        <v>4</v>
      </c>
      <c r="J23" s="77">
        <f>IFERROR(VLOOKUP($B23,'[2]NUM8.1'!$H$3:$U$165,7,FALSE),0)</f>
        <v>7</v>
      </c>
      <c r="K23" s="77">
        <f>IFERROR(VLOOKUP($B23,'[2]NUM8.1'!$H$3:$U$165,8,FALSE),0)</f>
        <v>1</v>
      </c>
      <c r="L23" s="77">
        <f>IFERROR(VLOOKUP($B23,'[2]NUM8.1'!$H$3:$U$165,9,FALSE),0)</f>
        <v>5</v>
      </c>
      <c r="M23" s="77">
        <f>IFERROR(VLOOKUP($B23,'[2]NUM8.1'!$H$3:$U$165,10,FALSE),0)</f>
        <v>0</v>
      </c>
      <c r="N23" s="77">
        <f>IFERROR(VLOOKUP($B23,'[2]NUM8.1'!$H$3:$U$165,11,FALSE),0)</f>
        <v>0</v>
      </c>
      <c r="O23" s="77">
        <f>IFERROR(VLOOKUP($B23,'[2]NUM8.1'!$H$3:$U$165,12,FALSE),0)</f>
        <v>10</v>
      </c>
      <c r="P23" s="77">
        <f>IFERROR(VLOOKUP($B23,'[2]NUM8.1'!$H$3:$U$165,13,FALSE),0)</f>
        <v>0</v>
      </c>
      <c r="Q23" s="4">
        <f>SUM(E23:P23)</f>
        <v>36</v>
      </c>
      <c r="R23" s="2"/>
      <c r="S23" s="12">
        <f>IFERROR(VLOOKUP($B23,'[3]DEN8.1'!$H$3:$J$159,2,FALSE),0)</f>
        <v>36</v>
      </c>
      <c r="T23" s="42">
        <f t="shared" si="6"/>
        <v>39</v>
      </c>
      <c r="U23" s="12">
        <f>IFERROR(VLOOKUP($B23,'[1]DEN8.1'!$H$3:$J$175,2,FALSE),0)</f>
        <v>43</v>
      </c>
      <c r="V23" s="51">
        <f t="shared" si="2"/>
        <v>43</v>
      </c>
      <c r="W23" s="51">
        <f t="shared" si="3"/>
        <v>43</v>
      </c>
      <c r="X23" s="12">
        <f>IFERROR(VLOOKUP($B23,'[2]DEN8.1'!$H$3:$K$175,3,FALSE),0)</f>
        <v>38</v>
      </c>
      <c r="Y23" s="7"/>
      <c r="Z23" s="77">
        <f>IFERROR(VLOOKUP($B23,'[2]ACT DEN8.1'!$H$3:$U$162,2,FALSE),0)</f>
        <v>1</v>
      </c>
      <c r="AA23" s="77">
        <f>IFERROR(VLOOKUP($B23,'[2]ACT DEN8.1'!$H$3:$U$162,3,FALSE),0)</f>
        <v>1</v>
      </c>
      <c r="AB23" s="77">
        <f>IFERROR(VLOOKUP($B23,'[2]ACT DEN8.1'!$H$3:$U$162,4,FALSE),0)</f>
        <v>1</v>
      </c>
      <c r="AC23" s="77">
        <f>IFERROR(VLOOKUP($B23,'[2]ACT DEN8.1'!$H$3:$U$162,5,FALSE),0)</f>
        <v>0</v>
      </c>
      <c r="AD23" s="77">
        <f>IFERROR(VLOOKUP($B23,'[2]ACT DEN8.1'!$H$3:$U$162,6,FALSE),0)</f>
        <v>1</v>
      </c>
      <c r="AE23" s="77">
        <f>IFERROR(VLOOKUP($B23,'[2]ACT DEN8.1'!$H$3:$U$162,7,FALSE),0)</f>
        <v>1</v>
      </c>
      <c r="AF23" s="77">
        <f>IFERROR(VLOOKUP($B23,'[2]ACT DEN8.1'!$H$3:$U$162,8,FALSE),0)</f>
        <v>2</v>
      </c>
      <c r="AG23" s="77">
        <f>IFERROR(VLOOKUP($B23,'[2]ACT DEN8.1'!$H$3:$U$162,9,FALSE),0)</f>
        <v>0</v>
      </c>
      <c r="AH23" s="77">
        <f>IFERROR(VLOOKUP($B23,'[2]ACT DEN8.1'!$H$3:$U$162,10,FALSE),0)</f>
        <v>0</v>
      </c>
      <c r="AI23" s="77">
        <f>IFERROR(VLOOKUP($B23,'[2]ACT DEN8.1'!$H$3:$U$162,11,FALSE),0)</f>
        <v>0</v>
      </c>
      <c r="AJ23" s="77">
        <f>IFERROR(VLOOKUP($B23,'[2]ACT DEN8.1'!$H$3:$U$162,12,FALSE),0)</f>
        <v>0</v>
      </c>
      <c r="AK23" s="77">
        <f>IFERROR(VLOOKUP($B23,'[2]ACT DEN8.1'!$H$3:$U$162,13,FALSE),0)</f>
        <v>0</v>
      </c>
      <c r="AL23" s="4">
        <f t="shared" si="4"/>
        <v>7</v>
      </c>
      <c r="AM23" s="77">
        <f>IFERROR(VLOOKUP($B23,'[2]ACT DEN8.1'!$AE$3:$AR$165,2,FALSE),0)</f>
        <v>0</v>
      </c>
      <c r="AN23" s="77">
        <f>IFERROR(VLOOKUP($B23,'[2]ACT DEN8.1'!$AE$3:$AR$165,3,FALSE),0)</f>
        <v>0</v>
      </c>
      <c r="AO23" s="77">
        <f>IFERROR(VLOOKUP($B23,'[2]ACT DEN8.1'!$AE$3:$AR$165,4,FALSE),0)</f>
        <v>0</v>
      </c>
      <c r="AP23" s="77">
        <f>IFERROR(VLOOKUP($B23,'[2]ACT DEN8.1'!$AE$3:$AR$165,5,FALSE),0)</f>
        <v>0</v>
      </c>
      <c r="AQ23" s="77">
        <f>IFERROR(VLOOKUP($B23,'[2]ACT DEN8.1'!$AE$3:$AR$165,6,FALSE),0)</f>
        <v>0</v>
      </c>
      <c r="AR23" s="77">
        <f>IFERROR(VLOOKUP($B23,'[2]ACT DEN8.1'!$AE$3:$AR$165,7,FALSE),0)</f>
        <v>1</v>
      </c>
      <c r="AS23" s="77">
        <f>IFERROR(VLOOKUP($B23,'[2]ACT DEN8.1'!$AE$3:$AR$165,8,FALSE),0)</f>
        <v>2</v>
      </c>
      <c r="AT23" s="77">
        <f>IFERROR(VLOOKUP($B23,'[2]ACT DEN8.1'!$AE$3:$AR$165,9,FALSE),0)</f>
        <v>0</v>
      </c>
      <c r="AU23" s="77">
        <f>IFERROR(VLOOKUP($B23,'[2]ACT DEN8.1'!$AE$3:$AR$165,10,FALSE),0)</f>
        <v>0</v>
      </c>
      <c r="AV23" s="77">
        <f>IFERROR(VLOOKUP($B23,'[2]ACT DEN8.1'!$AE$3:$AR$165,11,FALSE),0)</f>
        <v>0</v>
      </c>
      <c r="AW23" s="77">
        <f>IFERROR(VLOOKUP($B23,'[2]ACT DEN8.1'!$AE$3:$AR$165,12,FALSE),0)</f>
        <v>0</v>
      </c>
      <c r="AX23" s="77">
        <f>IFERROR(VLOOKUP($B23,'[2]ACT DEN8.1'!$AE$3:$AR$165,13,FALSE),0)</f>
        <v>0</v>
      </c>
      <c r="AY23" s="4">
        <f t="shared" si="5"/>
        <v>3</v>
      </c>
    </row>
    <row r="24" spans="1:51" s="54" customFormat="1" ht="15" thickBot="1" x14ac:dyDescent="0.25">
      <c r="A24" s="1" t="s">
        <v>52</v>
      </c>
      <c r="B24" s="137" t="s">
        <v>51</v>
      </c>
      <c r="C24" s="53"/>
      <c r="D24" s="74"/>
      <c r="E24" s="77">
        <f>IFERROR(VLOOKUP($B24,'[2]NUM8.1'!$H$3:$U$165,2,FALSE),0)</f>
        <v>13</v>
      </c>
      <c r="F24" s="77">
        <f>IFERROR(VLOOKUP($B24,'[2]NUM8.1'!$H$3:$U$165,3,FALSE),0)</f>
        <v>5</v>
      </c>
      <c r="G24" s="77">
        <f>IFERROR(VLOOKUP($B24,'[2]NUM8.1'!$H$3:$U$165,4,FALSE),0)</f>
        <v>52</v>
      </c>
      <c r="H24" s="77">
        <f>IFERROR(VLOOKUP($B24,'[2]NUM8.1'!$H$3:$U$165,5,FALSE),0)</f>
        <v>3</v>
      </c>
      <c r="I24" s="77">
        <f>IFERROR(VLOOKUP($B24,'[2]NUM8.1'!$H$3:$U$165,6,FALSE),0)</f>
        <v>2</v>
      </c>
      <c r="J24" s="77">
        <f>IFERROR(VLOOKUP($B24,'[2]NUM8.1'!$H$3:$U$165,7,FALSE),0)</f>
        <v>20</v>
      </c>
      <c r="K24" s="77">
        <f>IFERROR(VLOOKUP($B24,'[2]NUM8.1'!$H$3:$U$165,8,FALSE),0)</f>
        <v>12</v>
      </c>
      <c r="L24" s="77">
        <f>IFERROR(VLOOKUP($B24,'[2]NUM8.1'!$H$3:$U$165,9,FALSE),0)</f>
        <v>23</v>
      </c>
      <c r="M24" s="77">
        <f>IFERROR(VLOOKUP($B24,'[2]NUM8.1'!$H$3:$U$165,10,FALSE),0)</f>
        <v>2</v>
      </c>
      <c r="N24" s="77">
        <f>IFERROR(VLOOKUP($B24,'[2]NUM8.1'!$H$3:$U$165,11,FALSE),0)</f>
        <v>70</v>
      </c>
      <c r="O24" s="77">
        <f>IFERROR(VLOOKUP($B24,'[2]NUM8.1'!$H$3:$U$165,12,FALSE),0)</f>
        <v>27</v>
      </c>
      <c r="P24" s="77">
        <f>IFERROR(VLOOKUP($B24,'[2]NUM8.1'!$H$3:$U$165,13,FALSE),0)</f>
        <v>1</v>
      </c>
      <c r="Q24" s="4">
        <f>SUM(E24:P24)</f>
        <v>230</v>
      </c>
      <c r="R24" s="2"/>
      <c r="S24" s="12">
        <f>IFERROR(VLOOKUP($B24,'[3]DEN8.1'!$H$3:$J$159,2,FALSE),0)</f>
        <v>69</v>
      </c>
      <c r="T24" s="42">
        <f t="shared" si="6"/>
        <v>71</v>
      </c>
      <c r="U24" s="12">
        <f>IFERROR(VLOOKUP($B24,'[1]DEN8.1'!$H$3:$J$175,2,FALSE),0)</f>
        <v>75</v>
      </c>
      <c r="V24" s="51">
        <f t="shared" si="2"/>
        <v>78</v>
      </c>
      <c r="W24" s="51">
        <f t="shared" si="3"/>
        <v>74</v>
      </c>
      <c r="X24" s="12">
        <f>IFERROR(VLOOKUP($B24,'[2]DEN8.1'!$H$3:$K$175,3,FALSE),0)</f>
        <v>81</v>
      </c>
      <c r="Y24" s="7"/>
      <c r="Z24" s="77">
        <f>IFERROR(VLOOKUP($B24,'[2]ACT DEN8.1'!$H$3:$U$162,2,FALSE),0)</f>
        <v>2</v>
      </c>
      <c r="AA24" s="77">
        <f>IFERROR(VLOOKUP($B24,'[2]ACT DEN8.1'!$H$3:$U$162,3,FALSE),0)</f>
        <v>0</v>
      </c>
      <c r="AB24" s="77">
        <f>IFERROR(VLOOKUP($B24,'[2]ACT DEN8.1'!$H$3:$U$162,4,FALSE),0)</f>
        <v>2</v>
      </c>
      <c r="AC24" s="77">
        <f>IFERROR(VLOOKUP($B24,'[2]ACT DEN8.1'!$H$3:$U$162,5,FALSE),0)</f>
        <v>0</v>
      </c>
      <c r="AD24" s="77">
        <f>IFERROR(VLOOKUP($B24,'[2]ACT DEN8.1'!$H$3:$U$162,6,FALSE),0)</f>
        <v>0</v>
      </c>
      <c r="AE24" s="77">
        <f>IFERROR(VLOOKUP($B24,'[2]ACT DEN8.1'!$H$3:$U$162,7,FALSE),0)</f>
        <v>1</v>
      </c>
      <c r="AF24" s="77">
        <f>IFERROR(VLOOKUP($B24,'[2]ACT DEN8.1'!$H$3:$U$162,8,FALSE),0)</f>
        <v>3</v>
      </c>
      <c r="AG24" s="77">
        <f>IFERROR(VLOOKUP($B24,'[2]ACT DEN8.1'!$H$3:$U$162,9,FALSE),0)</f>
        <v>0</v>
      </c>
      <c r="AH24" s="77">
        <f>IFERROR(VLOOKUP($B24,'[2]ACT DEN8.1'!$H$3:$U$162,10,FALSE),0)</f>
        <v>0</v>
      </c>
      <c r="AI24" s="77">
        <f>IFERROR(VLOOKUP($B24,'[2]ACT DEN8.1'!$H$3:$U$162,11,FALSE),0)</f>
        <v>1</v>
      </c>
      <c r="AJ24" s="77">
        <f>IFERROR(VLOOKUP($B24,'[2]ACT DEN8.1'!$H$3:$U$162,12,FALSE),0)</f>
        <v>0</v>
      </c>
      <c r="AK24" s="77">
        <f>IFERROR(VLOOKUP($B24,'[2]ACT DEN8.1'!$H$3:$U$162,13,FALSE),0)</f>
        <v>2</v>
      </c>
      <c r="AL24" s="4">
        <f t="shared" si="4"/>
        <v>11</v>
      </c>
      <c r="AM24" s="77">
        <f>IFERROR(VLOOKUP($B24,'[2]ACT DEN8.1'!$AE$3:$AR$165,2,FALSE),0)</f>
        <v>0</v>
      </c>
      <c r="AN24" s="77">
        <f>IFERROR(VLOOKUP($B24,'[2]ACT DEN8.1'!$AE$3:$AR$165,3,FALSE),0)</f>
        <v>0</v>
      </c>
      <c r="AO24" s="77">
        <f>IFERROR(VLOOKUP($B24,'[2]ACT DEN8.1'!$AE$3:$AR$165,4,FALSE),0)</f>
        <v>0</v>
      </c>
      <c r="AP24" s="77">
        <f>IFERROR(VLOOKUP($B24,'[2]ACT DEN8.1'!$AE$3:$AR$165,5,FALSE),0)</f>
        <v>2</v>
      </c>
      <c r="AQ24" s="77">
        <f>IFERROR(VLOOKUP($B24,'[2]ACT DEN8.1'!$AE$3:$AR$165,6,FALSE),0)</f>
        <v>0</v>
      </c>
      <c r="AR24" s="77">
        <f>IFERROR(VLOOKUP($B24,'[2]ACT DEN8.1'!$AE$3:$AR$165,7,FALSE),0)</f>
        <v>0</v>
      </c>
      <c r="AS24" s="77">
        <f>IFERROR(VLOOKUP($B24,'[2]ACT DEN8.1'!$AE$3:$AR$165,8,FALSE),0)</f>
        <v>0</v>
      </c>
      <c r="AT24" s="77">
        <f>IFERROR(VLOOKUP($B24,'[2]ACT DEN8.1'!$AE$3:$AR$165,9,FALSE),0)</f>
        <v>0</v>
      </c>
      <c r="AU24" s="77">
        <f>IFERROR(VLOOKUP($B24,'[2]ACT DEN8.1'!$AE$3:$AR$165,10,FALSE),0)</f>
        <v>5</v>
      </c>
      <c r="AV24" s="77">
        <f>IFERROR(VLOOKUP($B24,'[2]ACT DEN8.1'!$AE$3:$AR$165,11,FALSE),0)</f>
        <v>0</v>
      </c>
      <c r="AW24" s="77">
        <f>IFERROR(VLOOKUP($B24,'[2]ACT DEN8.1'!$AE$3:$AR$165,12,FALSE),0)</f>
        <v>0</v>
      </c>
      <c r="AX24" s="77">
        <f>IFERROR(VLOOKUP($B24,'[2]ACT DEN8.1'!$AE$3:$AR$165,13,FALSE),0)</f>
        <v>0</v>
      </c>
      <c r="AY24" s="4">
        <f t="shared" si="5"/>
        <v>7</v>
      </c>
    </row>
    <row r="25" spans="1:51" s="54" customFormat="1" ht="15" thickBot="1" x14ac:dyDescent="0.25">
      <c r="A25" s="72" t="s">
        <v>52</v>
      </c>
      <c r="B25" s="137" t="s">
        <v>396</v>
      </c>
      <c r="C25" s="53"/>
      <c r="D25" s="74"/>
      <c r="E25" s="77">
        <f>IFERROR(VLOOKUP($B25,'[2]NUM8.1'!$H$3:$U$165,2,FALSE),0)</f>
        <v>0</v>
      </c>
      <c r="F25" s="77">
        <f>IFERROR(VLOOKUP($B25,'[2]NUM8.1'!$H$3:$U$165,3,FALSE),0)</f>
        <v>0</v>
      </c>
      <c r="G25" s="77">
        <f>IFERROR(VLOOKUP($B25,'[2]NUM8.1'!$H$3:$U$165,4,FALSE),0)</f>
        <v>0</v>
      </c>
      <c r="H25" s="77">
        <f>IFERROR(VLOOKUP($B25,'[2]NUM8.1'!$H$3:$U$165,5,FALSE),0)</f>
        <v>0</v>
      </c>
      <c r="I25" s="77">
        <f>IFERROR(VLOOKUP($B25,'[2]NUM8.1'!$H$3:$U$165,6,FALSE),0)</f>
        <v>0</v>
      </c>
      <c r="J25" s="77">
        <f>IFERROR(VLOOKUP($B25,'[2]NUM8.1'!$H$3:$U$165,7,FALSE),0)</f>
        <v>0</v>
      </c>
      <c r="K25" s="77">
        <f>IFERROR(VLOOKUP($B25,'[2]NUM8.1'!$H$3:$U$165,8,FALSE),0)</f>
        <v>0</v>
      </c>
      <c r="L25" s="77">
        <f>IFERROR(VLOOKUP($B25,'[2]NUM8.1'!$H$3:$U$165,9,FALSE),0)</f>
        <v>0</v>
      </c>
      <c r="M25" s="77">
        <f>IFERROR(VLOOKUP($B25,'[2]NUM8.1'!$H$3:$U$165,10,FALSE),0)</f>
        <v>0</v>
      </c>
      <c r="N25" s="77">
        <f>IFERROR(VLOOKUP($B25,'[2]NUM8.1'!$H$3:$U$165,11,FALSE),0)</f>
        <v>0</v>
      </c>
      <c r="O25" s="77">
        <f>IFERROR(VLOOKUP($B25,'[2]NUM8.1'!$H$3:$U$165,12,FALSE),0)</f>
        <v>1</v>
      </c>
      <c r="P25" s="77">
        <f>IFERROR(VLOOKUP($B25,'[2]NUM8.1'!$H$3:$U$165,13,FALSE),0)</f>
        <v>0</v>
      </c>
      <c r="Q25" s="4">
        <f>SUM(E25:P25)</f>
        <v>1</v>
      </c>
      <c r="R25" s="2"/>
      <c r="S25" s="12">
        <f>IFERROR(VLOOKUP($B25,'[3]DEN8.1'!$H$3:$J$159,2,FALSE),0)</f>
        <v>0</v>
      </c>
      <c r="T25" s="42">
        <f t="shared" ref="T25" si="7">+S25+(Z25+AA25+AB25+AC25)-(AM25+AN25+AO25+AP25)</f>
        <v>0</v>
      </c>
      <c r="U25" s="12">
        <f>IFERROR(VLOOKUP($B25,'[1]DEN8.1'!$H$3:$J$175,2,FALSE),0)</f>
        <v>0</v>
      </c>
      <c r="V25" s="51">
        <f t="shared" ref="V25" si="8">+U25+(AF25)-(AS25)</f>
        <v>0</v>
      </c>
      <c r="W25" s="51">
        <f t="shared" ref="W25" si="9">+U25+(AF25+AG25+AH25+AI25)-(AS25+AT25+AU25+AV25)</f>
        <v>0</v>
      </c>
      <c r="X25" s="12">
        <f>IFERROR(VLOOKUP($B25,'[2]DEN8.1'!$H$3:$K$175,3,FALSE),0)</f>
        <v>3</v>
      </c>
      <c r="Y25" s="7"/>
      <c r="Z25" s="77">
        <f>IFERROR(VLOOKUP($B25,'[2]ACT DEN8.1'!$H$3:$U$162,2,FALSE),0)</f>
        <v>0</v>
      </c>
      <c r="AA25" s="77">
        <f>IFERROR(VLOOKUP($B25,'[2]ACT DEN8.1'!$H$3:$U$162,3,FALSE),0)</f>
        <v>0</v>
      </c>
      <c r="AB25" s="77">
        <f>IFERROR(VLOOKUP($B25,'[2]ACT DEN8.1'!$H$3:$U$162,4,FALSE),0)</f>
        <v>0</v>
      </c>
      <c r="AC25" s="77">
        <f>IFERROR(VLOOKUP($B25,'[2]ACT DEN8.1'!$H$3:$U$162,5,FALSE),0)</f>
        <v>0</v>
      </c>
      <c r="AD25" s="77">
        <f>IFERROR(VLOOKUP($B25,'[2]ACT DEN8.1'!$H$3:$U$162,6,FALSE),0)</f>
        <v>0</v>
      </c>
      <c r="AE25" s="77">
        <f>IFERROR(VLOOKUP($B25,'[2]ACT DEN8.1'!$H$3:$U$162,7,FALSE),0)</f>
        <v>0</v>
      </c>
      <c r="AF25" s="77">
        <f>IFERROR(VLOOKUP($B25,'[2]ACT DEN8.1'!$H$3:$U$162,8,FALSE),0)</f>
        <v>0</v>
      </c>
      <c r="AG25" s="77">
        <f>IFERROR(VLOOKUP($B25,'[2]ACT DEN8.1'!$H$3:$U$162,9,FALSE),0)</f>
        <v>0</v>
      </c>
      <c r="AH25" s="77">
        <f>IFERROR(VLOOKUP($B25,'[2]ACT DEN8.1'!$H$3:$U$162,10,FALSE),0)</f>
        <v>0</v>
      </c>
      <c r="AI25" s="77">
        <f>IFERROR(VLOOKUP($B25,'[2]ACT DEN8.1'!$H$3:$U$162,11,FALSE),0)</f>
        <v>0</v>
      </c>
      <c r="AJ25" s="77">
        <f>IFERROR(VLOOKUP($B25,'[2]ACT DEN8.1'!$H$3:$U$162,12,FALSE),0)</f>
        <v>1</v>
      </c>
      <c r="AK25" s="77">
        <f>IFERROR(VLOOKUP($B25,'[2]ACT DEN8.1'!$H$3:$U$162,13,FALSE),0)</f>
        <v>3</v>
      </c>
      <c r="AL25" s="4">
        <f t="shared" si="4"/>
        <v>4</v>
      </c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4">
        <f t="shared" si="5"/>
        <v>0</v>
      </c>
    </row>
    <row r="26" spans="1:51" s="54" customFormat="1" ht="15" thickBot="1" x14ac:dyDescent="0.25">
      <c r="A26" s="307" t="s">
        <v>191</v>
      </c>
      <c r="B26" s="308"/>
      <c r="C26" s="222">
        <f>+D26/Metas!L10</f>
        <v>0.92416676895224414</v>
      </c>
      <c r="D26" s="14">
        <f>+Q26/R26</f>
        <v>0.13863418912454153</v>
      </c>
      <c r="E26" s="9">
        <f>SUM(E12:E25)</f>
        <v>243</v>
      </c>
      <c r="F26" s="9">
        <f t="shared" ref="F26:N26" si="10">SUM(F12:F25)</f>
        <v>254</v>
      </c>
      <c r="G26" s="9">
        <f t="shared" si="10"/>
        <v>551</v>
      </c>
      <c r="H26" s="9">
        <f t="shared" si="10"/>
        <v>636</v>
      </c>
      <c r="I26" s="9">
        <f t="shared" si="10"/>
        <v>831</v>
      </c>
      <c r="J26" s="9">
        <f t="shared" si="10"/>
        <v>604</v>
      </c>
      <c r="K26" s="9">
        <f t="shared" si="10"/>
        <v>683</v>
      </c>
      <c r="L26" s="9">
        <f t="shared" si="10"/>
        <v>382</v>
      </c>
      <c r="M26" s="9">
        <f t="shared" si="10"/>
        <v>442</v>
      </c>
      <c r="N26" s="9">
        <f t="shared" si="10"/>
        <v>986</v>
      </c>
      <c r="O26" s="9">
        <f t="shared" ref="O26:P26" si="11">SUM(O12:O25)</f>
        <v>636</v>
      </c>
      <c r="P26" s="9">
        <f t="shared" si="11"/>
        <v>707</v>
      </c>
      <c r="Q26" s="9">
        <f>SUM(Q12:Q25)</f>
        <v>6955</v>
      </c>
      <c r="R26" s="10">
        <f>+Y26-X26</f>
        <v>50168</v>
      </c>
      <c r="S26" s="9">
        <f>SUM(S12:S25)</f>
        <v>3174</v>
      </c>
      <c r="T26" s="9">
        <f t="shared" ref="T26:X26" si="12">SUM(T12:T25)</f>
        <v>3386</v>
      </c>
      <c r="U26" s="9">
        <f t="shared" si="12"/>
        <v>3232</v>
      </c>
      <c r="V26" s="9">
        <f t="shared" si="12"/>
        <v>3299</v>
      </c>
      <c r="W26" s="9">
        <f t="shared" si="12"/>
        <v>3413</v>
      </c>
      <c r="X26" s="9">
        <f t="shared" si="12"/>
        <v>3376</v>
      </c>
      <c r="Y26" s="11">
        <v>53544</v>
      </c>
      <c r="Z26" s="39">
        <f>SUM(Z12:Z25)</f>
        <v>68</v>
      </c>
      <c r="AA26" s="39">
        <f t="shared" ref="AA26:AY26" si="13">SUM(AA12:AA25)</f>
        <v>45</v>
      </c>
      <c r="AB26" s="39">
        <f t="shared" si="13"/>
        <v>70</v>
      </c>
      <c r="AC26" s="39">
        <f t="shared" si="13"/>
        <v>74</v>
      </c>
      <c r="AD26" s="39">
        <f t="shared" si="13"/>
        <v>59</v>
      </c>
      <c r="AE26" s="39">
        <f t="shared" si="13"/>
        <v>49</v>
      </c>
      <c r="AF26" s="39">
        <f t="shared" si="13"/>
        <v>88</v>
      </c>
      <c r="AG26" s="39">
        <f t="shared" si="13"/>
        <v>48</v>
      </c>
      <c r="AH26" s="39">
        <f t="shared" si="13"/>
        <v>62</v>
      </c>
      <c r="AI26" s="39">
        <f t="shared" si="13"/>
        <v>59</v>
      </c>
      <c r="AJ26" s="39">
        <f t="shared" si="13"/>
        <v>44</v>
      </c>
      <c r="AK26" s="39">
        <f t="shared" si="13"/>
        <v>42</v>
      </c>
      <c r="AL26" s="39">
        <f t="shared" si="13"/>
        <v>708</v>
      </c>
      <c r="AM26" s="39">
        <f t="shared" si="13"/>
        <v>7</v>
      </c>
      <c r="AN26" s="39">
        <f t="shared" si="13"/>
        <v>2</v>
      </c>
      <c r="AO26" s="39">
        <f t="shared" si="13"/>
        <v>20</v>
      </c>
      <c r="AP26" s="39">
        <f t="shared" si="13"/>
        <v>16</v>
      </c>
      <c r="AQ26" s="39">
        <f t="shared" si="13"/>
        <v>23</v>
      </c>
      <c r="AR26" s="39">
        <f t="shared" si="13"/>
        <v>87</v>
      </c>
      <c r="AS26" s="39">
        <f t="shared" si="13"/>
        <v>21</v>
      </c>
      <c r="AT26" s="39">
        <f t="shared" si="13"/>
        <v>26</v>
      </c>
      <c r="AU26" s="39">
        <f t="shared" si="13"/>
        <v>23</v>
      </c>
      <c r="AV26" s="39">
        <f t="shared" si="13"/>
        <v>6</v>
      </c>
      <c r="AW26" s="39">
        <f t="shared" ref="AW26" si="14">SUM(AW12:AW25)</f>
        <v>18</v>
      </c>
      <c r="AX26" s="39">
        <f t="shared" ref="AX26" si="15">SUM(AX12:AX25)</f>
        <v>106</v>
      </c>
      <c r="AY26" s="39">
        <f t="shared" si="13"/>
        <v>355</v>
      </c>
    </row>
    <row r="27" spans="1:51" s="54" customFormat="1" ht="15" thickBot="1" x14ac:dyDescent="0.25">
      <c r="A27" s="1" t="s">
        <v>53</v>
      </c>
      <c r="B27" s="137" t="s">
        <v>54</v>
      </c>
      <c r="C27" s="53"/>
      <c r="D27" s="74"/>
      <c r="E27" s="77">
        <f>IFERROR(VLOOKUP($B27,'[2]NUM8.1'!$H$3:$U$165,2,FALSE),0)</f>
        <v>122</v>
      </c>
      <c r="F27" s="77">
        <f>IFERROR(VLOOKUP($B27,'[2]NUM8.1'!$H$3:$U$165,3,FALSE),0)</f>
        <v>88</v>
      </c>
      <c r="G27" s="77">
        <f>IFERROR(VLOOKUP($B27,'[2]NUM8.1'!$H$3:$U$165,4,FALSE),0)</f>
        <v>61</v>
      </c>
      <c r="H27" s="77">
        <f>IFERROR(VLOOKUP($B27,'[2]NUM8.1'!$H$3:$U$165,5,FALSE),0)</f>
        <v>105</v>
      </c>
      <c r="I27" s="77">
        <f>IFERROR(VLOOKUP($B27,'[2]NUM8.1'!$H$3:$U$165,6,FALSE),0)</f>
        <v>120</v>
      </c>
      <c r="J27" s="77">
        <f>IFERROR(VLOOKUP($B27,'[2]NUM8.1'!$H$3:$U$165,7,FALSE),0)</f>
        <v>110</v>
      </c>
      <c r="K27" s="77">
        <f>IFERROR(VLOOKUP($B27,'[2]NUM8.1'!$H$3:$U$165,8,FALSE),0)</f>
        <v>201</v>
      </c>
      <c r="L27" s="77">
        <f>IFERROR(VLOOKUP($B27,'[2]NUM8.1'!$H$3:$U$165,9,FALSE),0)</f>
        <v>211</v>
      </c>
      <c r="M27" s="77">
        <f>IFERROR(VLOOKUP($B27,'[2]NUM8.1'!$H$3:$U$165,10,FALSE),0)</f>
        <v>88</v>
      </c>
      <c r="N27" s="77">
        <f>IFERROR(VLOOKUP($B27,'[2]NUM8.1'!$H$3:$U$165,11,FALSE),0)</f>
        <v>36</v>
      </c>
      <c r="O27" s="77">
        <f>IFERROR(VLOOKUP($B27,'[2]NUM8.1'!$H$3:$U$165,12,FALSE),0)</f>
        <v>77</v>
      </c>
      <c r="P27" s="77">
        <f>IFERROR(VLOOKUP($B27,'[2]NUM8.1'!$H$3:$U$165,13,FALSE),0)</f>
        <v>2</v>
      </c>
      <c r="Q27" s="4">
        <f t="shared" ref="Q27:Q35" si="16">SUM(E27:P27)</f>
        <v>1221</v>
      </c>
      <c r="R27" s="2"/>
      <c r="S27" s="12">
        <f>IFERROR(VLOOKUP($B27,'[3]DEN8.1'!$H$3:$J$159,2,FALSE),0)</f>
        <v>683</v>
      </c>
      <c r="T27" s="42">
        <f t="shared" ref="T27:T34" si="17">+S27+(Z27+AA27+AB27+AC27)-(AM27+AN27+AO27+AP27)</f>
        <v>723</v>
      </c>
      <c r="U27" s="12">
        <f>IFERROR(VLOOKUP($B27,'[1]DEN8.1'!$H$3:$J$175,2,FALSE),0)</f>
        <v>513</v>
      </c>
      <c r="V27" s="51">
        <f t="shared" si="2"/>
        <v>517</v>
      </c>
      <c r="W27" s="51">
        <f t="shared" si="3"/>
        <v>561</v>
      </c>
      <c r="X27" s="12">
        <f>IFERROR(VLOOKUP($B27,'[2]DEN8.1'!$H$3:$K$175,3,FALSE),0)</f>
        <v>511</v>
      </c>
      <c r="Y27" s="6"/>
      <c r="Z27" s="77">
        <f>IFERROR(VLOOKUP($B27,'[2]ACT DEN8.1'!$H$3:$U$162,2,FALSE),0)</f>
        <v>10</v>
      </c>
      <c r="AA27" s="77">
        <f>IFERROR(VLOOKUP($B27,'[2]ACT DEN8.1'!$H$3:$U$162,3,FALSE),0)</f>
        <v>15</v>
      </c>
      <c r="AB27" s="77">
        <f>IFERROR(VLOOKUP($B27,'[2]ACT DEN8.1'!$H$3:$U$162,4,FALSE),0)</f>
        <v>8</v>
      </c>
      <c r="AC27" s="77">
        <f>IFERROR(VLOOKUP($B27,'[2]ACT DEN8.1'!$H$3:$U$162,5,FALSE),0)</f>
        <v>7</v>
      </c>
      <c r="AD27" s="77">
        <f>IFERROR(VLOOKUP($B27,'[2]ACT DEN8.1'!$H$3:$U$162,6,FALSE),0)</f>
        <v>15</v>
      </c>
      <c r="AE27" s="77">
        <f>IFERROR(VLOOKUP($B27,'[2]ACT DEN8.1'!$H$3:$U$162,7,FALSE),0)</f>
        <v>10</v>
      </c>
      <c r="AF27" s="77">
        <f>IFERROR(VLOOKUP($B27,'[2]ACT DEN8.1'!$H$3:$U$162,8,FALSE),0)</f>
        <v>6</v>
      </c>
      <c r="AG27" s="77">
        <f>IFERROR(VLOOKUP($B27,'[2]ACT DEN8.1'!$H$3:$U$162,9,FALSE),0)</f>
        <v>22</v>
      </c>
      <c r="AH27" s="77">
        <f>IFERROR(VLOOKUP($B27,'[2]ACT DEN8.1'!$H$3:$U$162,10,FALSE),0)</f>
        <v>13</v>
      </c>
      <c r="AI27" s="77">
        <f>IFERROR(VLOOKUP($B27,'[2]ACT DEN8.1'!$H$3:$U$162,11,FALSE),0)</f>
        <v>12</v>
      </c>
      <c r="AJ27" s="77">
        <f>IFERROR(VLOOKUP($B27,'[2]ACT DEN8.1'!$H$3:$U$162,12,FALSE),0)</f>
        <v>11</v>
      </c>
      <c r="AK27" s="77">
        <f>IFERROR(VLOOKUP($B27,'[2]ACT DEN8.1'!$H$3:$U$162,13,FALSE),0)</f>
        <v>11</v>
      </c>
      <c r="AL27" s="4">
        <f t="shared" ref="AL27:AL78" si="18">SUM(Z27:AK27)</f>
        <v>140</v>
      </c>
      <c r="AM27" s="77">
        <f>IFERROR(VLOOKUP($B27,'[2]ACT DEN8.1'!$AE$3:$AR$165,2,FALSE),0)</f>
        <v>0</v>
      </c>
      <c r="AN27" s="77">
        <f>IFERROR(VLOOKUP($B27,'[2]ACT DEN8.1'!$AE$3:$AR$165,3,FALSE),0)</f>
        <v>0</v>
      </c>
      <c r="AO27" s="77">
        <f>IFERROR(VLOOKUP($B27,'[2]ACT DEN8.1'!$AE$3:$AR$165,4,FALSE),0)</f>
        <v>0</v>
      </c>
      <c r="AP27" s="77">
        <f>IFERROR(VLOOKUP($B27,'[2]ACT DEN8.1'!$AE$3:$AR$165,5,FALSE),0)</f>
        <v>0</v>
      </c>
      <c r="AQ27" s="77">
        <f>IFERROR(VLOOKUP($B27,'[2]ACT DEN8.1'!$AE$3:$AR$165,6,FALSE),0)</f>
        <v>0</v>
      </c>
      <c r="AR27" s="77">
        <f>IFERROR(VLOOKUP($B27,'[2]ACT DEN8.1'!$AE$3:$AR$165,7,FALSE),0)</f>
        <v>0</v>
      </c>
      <c r="AS27" s="77">
        <f>IFERROR(VLOOKUP($B27,'[2]ACT DEN8.1'!$AE$3:$AR$165,8,FALSE),0)</f>
        <v>2</v>
      </c>
      <c r="AT27" s="77">
        <f>IFERROR(VLOOKUP($B27,'[2]ACT DEN8.1'!$AE$3:$AR$165,9,FALSE),0)</f>
        <v>0</v>
      </c>
      <c r="AU27" s="77">
        <f>IFERROR(VLOOKUP($B27,'[2]ACT DEN8.1'!$AE$3:$AR$165,10,FALSE),0)</f>
        <v>1</v>
      </c>
      <c r="AV27" s="77">
        <f>IFERROR(VLOOKUP($B27,'[2]ACT DEN8.1'!$AE$3:$AR$165,11,FALSE),0)</f>
        <v>2</v>
      </c>
      <c r="AW27" s="77">
        <f>IFERROR(VLOOKUP($B27,'[2]ACT DEN8.1'!$AE$3:$AR$165,12,FALSE),0)</f>
        <v>0</v>
      </c>
      <c r="AX27" s="77">
        <f>IFERROR(VLOOKUP($B27,'[2]ACT DEN8.1'!$AE$3:$AR$165,13,FALSE),0)</f>
        <v>0</v>
      </c>
      <c r="AY27" s="4">
        <f t="shared" si="5"/>
        <v>5</v>
      </c>
    </row>
    <row r="28" spans="1:51" s="54" customFormat="1" ht="15" thickBot="1" x14ac:dyDescent="0.25">
      <c r="A28" s="1" t="s">
        <v>53</v>
      </c>
      <c r="B28" s="137" t="s">
        <v>55</v>
      </c>
      <c r="C28" s="53"/>
      <c r="D28" s="74"/>
      <c r="E28" s="77">
        <f>IFERROR(VLOOKUP($B28,'[2]NUM8.1'!$H$3:$U$165,2,FALSE),0)</f>
        <v>74</v>
      </c>
      <c r="F28" s="77">
        <f>IFERROR(VLOOKUP($B28,'[2]NUM8.1'!$H$3:$U$165,3,FALSE),0)</f>
        <v>93</v>
      </c>
      <c r="G28" s="77">
        <f>IFERROR(VLOOKUP($B28,'[2]NUM8.1'!$H$3:$U$165,4,FALSE),0)</f>
        <v>87</v>
      </c>
      <c r="H28" s="77">
        <f>IFERROR(VLOOKUP($B28,'[2]NUM8.1'!$H$3:$U$165,5,FALSE),0)</f>
        <v>115</v>
      </c>
      <c r="I28" s="77">
        <f>IFERROR(VLOOKUP($B28,'[2]NUM8.1'!$H$3:$U$165,6,FALSE),0)</f>
        <v>107</v>
      </c>
      <c r="J28" s="77">
        <f>IFERROR(VLOOKUP($B28,'[2]NUM8.1'!$H$3:$U$165,7,FALSE),0)</f>
        <v>62</v>
      </c>
      <c r="K28" s="77">
        <f>IFERROR(VLOOKUP($B28,'[2]NUM8.1'!$H$3:$U$165,8,FALSE),0)</f>
        <v>69</v>
      </c>
      <c r="L28" s="77">
        <f>IFERROR(VLOOKUP($B28,'[2]NUM8.1'!$H$3:$U$165,9,FALSE),0)</f>
        <v>47</v>
      </c>
      <c r="M28" s="77">
        <f>IFERROR(VLOOKUP($B28,'[2]NUM8.1'!$H$3:$U$165,10,FALSE),0)</f>
        <v>57</v>
      </c>
      <c r="N28" s="77">
        <f>IFERROR(VLOOKUP($B28,'[2]NUM8.1'!$H$3:$U$165,11,FALSE),0)</f>
        <v>86</v>
      </c>
      <c r="O28" s="77">
        <f>IFERROR(VLOOKUP($B28,'[2]NUM8.1'!$H$3:$U$165,12,FALSE),0)</f>
        <v>132</v>
      </c>
      <c r="P28" s="77">
        <f>IFERROR(VLOOKUP($B28,'[2]NUM8.1'!$H$3:$U$165,13,FALSE),0)</f>
        <v>47</v>
      </c>
      <c r="Q28" s="4">
        <f t="shared" si="16"/>
        <v>976</v>
      </c>
      <c r="R28" s="2"/>
      <c r="S28" s="12">
        <f>IFERROR(VLOOKUP($B28,'[3]DEN8.1'!$H$3:$J$159,2,FALSE),0)</f>
        <v>459</v>
      </c>
      <c r="T28" s="42">
        <f t="shared" ref="T28:T33" si="19">+S28+(Z28+AA28+AB28+AC28)-(AM28+AN28+AO28+AP28)</f>
        <v>488</v>
      </c>
      <c r="U28" s="12">
        <f>IFERROR(VLOOKUP($B28,'[1]DEN8.1'!$H$3:$J$175,2,FALSE),0)</f>
        <v>499</v>
      </c>
      <c r="V28" s="51">
        <f t="shared" si="2"/>
        <v>508</v>
      </c>
      <c r="W28" s="51">
        <f t="shared" si="3"/>
        <v>548</v>
      </c>
      <c r="X28" s="12">
        <f>IFERROR(VLOOKUP($B28,'[2]DEN8.1'!$H$3:$K$175,3,FALSE),0)</f>
        <v>470</v>
      </c>
      <c r="Y28" s="6"/>
      <c r="Z28" s="77">
        <f>IFERROR(VLOOKUP($B28,'[2]ACT DEN8.1'!$H$3:$U$162,2,FALSE),0)</f>
        <v>15</v>
      </c>
      <c r="AA28" s="77">
        <f>IFERROR(VLOOKUP($B28,'[2]ACT DEN8.1'!$H$3:$U$162,3,FALSE),0)</f>
        <v>3</v>
      </c>
      <c r="AB28" s="77">
        <f>IFERROR(VLOOKUP($B28,'[2]ACT DEN8.1'!$H$3:$U$162,4,FALSE),0)</f>
        <v>6</v>
      </c>
      <c r="AC28" s="77">
        <f>IFERROR(VLOOKUP($B28,'[2]ACT DEN8.1'!$H$3:$U$162,5,FALSE),0)</f>
        <v>11</v>
      </c>
      <c r="AD28" s="77">
        <f>IFERROR(VLOOKUP($B28,'[2]ACT DEN8.1'!$H$3:$U$162,6,FALSE),0)</f>
        <v>13</v>
      </c>
      <c r="AE28" s="77">
        <f>IFERROR(VLOOKUP($B28,'[2]ACT DEN8.1'!$H$3:$U$162,7,FALSE),0)</f>
        <v>2</v>
      </c>
      <c r="AF28" s="77">
        <f>IFERROR(VLOOKUP($B28,'[2]ACT DEN8.1'!$H$3:$U$162,8,FALSE),0)</f>
        <v>9</v>
      </c>
      <c r="AG28" s="77">
        <f>IFERROR(VLOOKUP($B28,'[2]ACT DEN8.1'!$H$3:$U$162,9,FALSE),0)</f>
        <v>15</v>
      </c>
      <c r="AH28" s="77">
        <f>IFERROR(VLOOKUP($B28,'[2]ACT DEN8.1'!$H$3:$U$162,10,FALSE),0)</f>
        <v>12</v>
      </c>
      <c r="AI28" s="77">
        <f>IFERROR(VLOOKUP($B28,'[2]ACT DEN8.1'!$H$3:$U$162,11,FALSE),0)</f>
        <v>13</v>
      </c>
      <c r="AJ28" s="77">
        <f>IFERROR(VLOOKUP($B28,'[2]ACT DEN8.1'!$H$3:$U$162,12,FALSE),0)</f>
        <v>18</v>
      </c>
      <c r="AK28" s="77">
        <f>IFERROR(VLOOKUP($B28,'[2]ACT DEN8.1'!$H$3:$U$162,13,FALSE),0)</f>
        <v>8</v>
      </c>
      <c r="AL28" s="4">
        <f t="shared" si="18"/>
        <v>125</v>
      </c>
      <c r="AM28" s="77">
        <f>IFERROR(VLOOKUP($B28,'[2]ACT DEN8.1'!$AE$3:$AR$165,2,FALSE),0)</f>
        <v>1</v>
      </c>
      <c r="AN28" s="77">
        <f>IFERROR(VLOOKUP($B28,'[2]ACT DEN8.1'!$AE$3:$AR$165,3,FALSE),0)</f>
        <v>0</v>
      </c>
      <c r="AO28" s="77">
        <f>IFERROR(VLOOKUP($B28,'[2]ACT DEN8.1'!$AE$3:$AR$165,4,FALSE),0)</f>
        <v>1</v>
      </c>
      <c r="AP28" s="77">
        <f>IFERROR(VLOOKUP($B28,'[2]ACT DEN8.1'!$AE$3:$AR$165,5,FALSE),0)</f>
        <v>4</v>
      </c>
      <c r="AQ28" s="77">
        <f>IFERROR(VLOOKUP($B28,'[2]ACT DEN8.1'!$AE$3:$AR$165,6,FALSE),0)</f>
        <v>0</v>
      </c>
      <c r="AR28" s="77">
        <f>IFERROR(VLOOKUP($B28,'[2]ACT DEN8.1'!$AE$3:$AR$165,7,FALSE),0)</f>
        <v>0</v>
      </c>
      <c r="AS28" s="77">
        <f>IFERROR(VLOOKUP($B28,'[2]ACT DEN8.1'!$AE$3:$AR$165,8,FALSE),0)</f>
        <v>0</v>
      </c>
      <c r="AT28" s="77">
        <f>IFERROR(VLOOKUP($B28,'[2]ACT DEN8.1'!$AE$3:$AR$165,9,FALSE),0)</f>
        <v>0</v>
      </c>
      <c r="AU28" s="77">
        <f>IFERROR(VLOOKUP($B28,'[2]ACT DEN8.1'!$AE$3:$AR$165,10,FALSE),0)</f>
        <v>0</v>
      </c>
      <c r="AV28" s="77">
        <f>IFERROR(VLOOKUP($B28,'[2]ACT DEN8.1'!$AE$3:$AR$165,11,FALSE),0)</f>
        <v>0</v>
      </c>
      <c r="AW28" s="77">
        <f>IFERROR(VLOOKUP($B28,'[2]ACT DEN8.1'!$AE$3:$AR$165,12,FALSE),0)</f>
        <v>0</v>
      </c>
      <c r="AX28" s="77">
        <f>IFERROR(VLOOKUP($B28,'[2]ACT DEN8.1'!$AE$3:$AR$165,13,FALSE),0)</f>
        <v>2</v>
      </c>
      <c r="AY28" s="4">
        <f t="shared" si="5"/>
        <v>8</v>
      </c>
    </row>
    <row r="29" spans="1:51" s="54" customFormat="1" ht="15" thickBot="1" x14ac:dyDescent="0.25">
      <c r="A29" s="1" t="s">
        <v>53</v>
      </c>
      <c r="B29" s="137" t="s">
        <v>56</v>
      </c>
      <c r="C29" s="53"/>
      <c r="D29" s="74"/>
      <c r="E29" s="77">
        <f>IFERROR(VLOOKUP($B29,'[2]NUM8.1'!$H$3:$U$165,2,FALSE),0)</f>
        <v>120</v>
      </c>
      <c r="F29" s="77">
        <f>IFERROR(VLOOKUP($B29,'[2]NUM8.1'!$H$3:$U$165,3,FALSE),0)</f>
        <v>100</v>
      </c>
      <c r="G29" s="77">
        <f>IFERROR(VLOOKUP($B29,'[2]NUM8.1'!$H$3:$U$165,4,FALSE),0)</f>
        <v>190</v>
      </c>
      <c r="H29" s="77">
        <f>IFERROR(VLOOKUP($B29,'[2]NUM8.1'!$H$3:$U$165,5,FALSE),0)</f>
        <v>142</v>
      </c>
      <c r="I29" s="77">
        <f>IFERROR(VLOOKUP($B29,'[2]NUM8.1'!$H$3:$U$165,6,FALSE),0)</f>
        <v>181</v>
      </c>
      <c r="J29" s="77">
        <f>IFERROR(VLOOKUP($B29,'[2]NUM8.1'!$H$3:$U$165,7,FALSE),0)</f>
        <v>143</v>
      </c>
      <c r="K29" s="77">
        <f>IFERROR(VLOOKUP($B29,'[2]NUM8.1'!$H$3:$U$165,8,FALSE),0)</f>
        <v>108</v>
      </c>
      <c r="L29" s="77">
        <f>IFERROR(VLOOKUP($B29,'[2]NUM8.1'!$H$3:$U$165,9,FALSE),0)</f>
        <v>143</v>
      </c>
      <c r="M29" s="77">
        <f>IFERROR(VLOOKUP($B29,'[2]NUM8.1'!$H$3:$U$165,10,FALSE),0)</f>
        <v>121</v>
      </c>
      <c r="N29" s="77">
        <f>IFERROR(VLOOKUP($B29,'[2]NUM8.1'!$H$3:$U$165,11,FALSE),0)</f>
        <v>197</v>
      </c>
      <c r="O29" s="77">
        <f>IFERROR(VLOOKUP($B29,'[2]NUM8.1'!$H$3:$U$165,12,FALSE),0)</f>
        <v>95</v>
      </c>
      <c r="P29" s="77">
        <f>IFERROR(VLOOKUP($B29,'[2]NUM8.1'!$H$3:$U$165,13,FALSE),0)</f>
        <v>175</v>
      </c>
      <c r="Q29" s="4">
        <f t="shared" si="16"/>
        <v>1715</v>
      </c>
      <c r="R29" s="2"/>
      <c r="S29" s="12">
        <f>IFERROR(VLOOKUP($B29,'[3]DEN8.1'!$H$3:$J$159,2,FALSE),0)</f>
        <v>2398</v>
      </c>
      <c r="T29" s="42">
        <f t="shared" si="19"/>
        <v>2489</v>
      </c>
      <c r="U29" s="12">
        <f>IFERROR(VLOOKUP($B29,'[1]DEN8.1'!$H$3:$J$175,2,FALSE),0)</f>
        <v>2553</v>
      </c>
      <c r="V29" s="51">
        <f t="shared" si="2"/>
        <v>2582</v>
      </c>
      <c r="W29" s="51">
        <f t="shared" si="3"/>
        <v>2646</v>
      </c>
      <c r="X29" s="12">
        <f>IFERROR(VLOOKUP($B29,'[2]DEN8.1'!$H$3:$K$175,3,FALSE),0)</f>
        <v>2701</v>
      </c>
      <c r="Y29" s="6"/>
      <c r="Z29" s="77">
        <f>IFERROR(VLOOKUP($B29,'[2]ACT DEN8.1'!$H$3:$U$162,2,FALSE),0)</f>
        <v>39</v>
      </c>
      <c r="AA29" s="77">
        <f>IFERROR(VLOOKUP($B29,'[2]ACT DEN8.1'!$H$3:$U$162,3,FALSE),0)</f>
        <v>19</v>
      </c>
      <c r="AB29" s="77">
        <f>IFERROR(VLOOKUP($B29,'[2]ACT DEN8.1'!$H$3:$U$162,4,FALSE),0)</f>
        <v>30</v>
      </c>
      <c r="AC29" s="77">
        <f>IFERROR(VLOOKUP($B29,'[2]ACT DEN8.1'!$H$3:$U$162,5,FALSE),0)</f>
        <v>15</v>
      </c>
      <c r="AD29" s="77">
        <f>IFERROR(VLOOKUP($B29,'[2]ACT DEN8.1'!$H$3:$U$162,6,FALSE),0)</f>
        <v>28</v>
      </c>
      <c r="AE29" s="77">
        <f>IFERROR(VLOOKUP($B29,'[2]ACT DEN8.1'!$H$3:$U$162,7,FALSE),0)</f>
        <v>32</v>
      </c>
      <c r="AF29" s="77">
        <f>IFERROR(VLOOKUP($B29,'[2]ACT DEN8.1'!$H$3:$U$162,8,FALSE),0)</f>
        <v>35</v>
      </c>
      <c r="AG29" s="77">
        <f>IFERROR(VLOOKUP($B29,'[2]ACT DEN8.1'!$H$3:$U$162,9,FALSE),0)</f>
        <v>38</v>
      </c>
      <c r="AH29" s="77">
        <f>IFERROR(VLOOKUP($B29,'[2]ACT DEN8.1'!$H$3:$U$162,10,FALSE),0)</f>
        <v>17</v>
      </c>
      <c r="AI29" s="77">
        <f>IFERROR(VLOOKUP($B29,'[2]ACT DEN8.1'!$H$3:$U$162,11,FALSE),0)</f>
        <v>31</v>
      </c>
      <c r="AJ29" s="77">
        <f>IFERROR(VLOOKUP($B29,'[2]ACT DEN8.1'!$H$3:$U$162,12,FALSE),0)</f>
        <v>20</v>
      </c>
      <c r="AK29" s="77">
        <f>IFERROR(VLOOKUP($B29,'[2]ACT DEN8.1'!$H$3:$U$162,13,FALSE),0)</f>
        <v>25</v>
      </c>
      <c r="AL29" s="4">
        <f t="shared" si="18"/>
        <v>329</v>
      </c>
      <c r="AM29" s="77">
        <f>IFERROR(VLOOKUP($B29,'[2]ACT DEN8.1'!$AE$3:$AR$165,2,FALSE),0)</f>
        <v>4</v>
      </c>
      <c r="AN29" s="77">
        <f>IFERROR(VLOOKUP($B29,'[2]ACT DEN8.1'!$AE$3:$AR$165,3,FALSE),0)</f>
        <v>2</v>
      </c>
      <c r="AO29" s="77">
        <f>IFERROR(VLOOKUP($B29,'[2]ACT DEN8.1'!$AE$3:$AR$165,4,FALSE),0)</f>
        <v>3</v>
      </c>
      <c r="AP29" s="77">
        <f>IFERROR(VLOOKUP($B29,'[2]ACT DEN8.1'!$AE$3:$AR$165,5,FALSE),0)</f>
        <v>3</v>
      </c>
      <c r="AQ29" s="77">
        <f>IFERROR(VLOOKUP($B29,'[2]ACT DEN8.1'!$AE$3:$AR$165,6,FALSE),0)</f>
        <v>10</v>
      </c>
      <c r="AR29" s="77">
        <f>IFERROR(VLOOKUP($B29,'[2]ACT DEN8.1'!$AE$3:$AR$165,7,FALSE),0)</f>
        <v>2</v>
      </c>
      <c r="AS29" s="77">
        <f>IFERROR(VLOOKUP($B29,'[2]ACT DEN8.1'!$AE$3:$AR$165,8,FALSE),0)</f>
        <v>6</v>
      </c>
      <c r="AT29" s="77">
        <f>IFERROR(VLOOKUP($B29,'[2]ACT DEN8.1'!$AE$3:$AR$165,9,FALSE),0)</f>
        <v>9</v>
      </c>
      <c r="AU29" s="77">
        <f>IFERROR(VLOOKUP($B29,'[2]ACT DEN8.1'!$AE$3:$AR$165,10,FALSE),0)</f>
        <v>11</v>
      </c>
      <c r="AV29" s="77">
        <f>IFERROR(VLOOKUP($B29,'[2]ACT DEN8.1'!$AE$3:$AR$165,11,FALSE),0)</f>
        <v>2</v>
      </c>
      <c r="AW29" s="77">
        <f>IFERROR(VLOOKUP($B29,'[2]ACT DEN8.1'!$AE$3:$AR$165,12,FALSE),0)</f>
        <v>3</v>
      </c>
      <c r="AX29" s="77">
        <f>IFERROR(VLOOKUP($B29,'[2]ACT DEN8.1'!$AE$3:$AR$165,13,FALSE),0)</f>
        <v>5</v>
      </c>
      <c r="AY29" s="4">
        <f t="shared" si="5"/>
        <v>60</v>
      </c>
    </row>
    <row r="30" spans="1:51" s="54" customFormat="1" ht="15" thickBot="1" x14ac:dyDescent="0.25">
      <c r="A30" s="1" t="s">
        <v>53</v>
      </c>
      <c r="B30" s="137" t="s">
        <v>57</v>
      </c>
      <c r="C30" s="53"/>
      <c r="D30" s="74"/>
      <c r="E30" s="77">
        <f>IFERROR(VLOOKUP($B30,'[2]NUM8.1'!$H$3:$U$165,2,FALSE),0)</f>
        <v>7</v>
      </c>
      <c r="F30" s="77">
        <f>IFERROR(VLOOKUP($B30,'[2]NUM8.1'!$H$3:$U$165,3,FALSE),0)</f>
        <v>15</v>
      </c>
      <c r="G30" s="77">
        <f>IFERROR(VLOOKUP($B30,'[2]NUM8.1'!$H$3:$U$165,4,FALSE),0)</f>
        <v>28</v>
      </c>
      <c r="H30" s="77">
        <f>IFERROR(VLOOKUP($B30,'[2]NUM8.1'!$H$3:$U$165,5,FALSE),0)</f>
        <v>17</v>
      </c>
      <c r="I30" s="77">
        <f>IFERROR(VLOOKUP($B30,'[2]NUM8.1'!$H$3:$U$165,6,FALSE),0)</f>
        <v>38</v>
      </c>
      <c r="J30" s="77">
        <f>IFERROR(VLOOKUP($B30,'[2]NUM8.1'!$H$3:$U$165,7,FALSE),0)</f>
        <v>35</v>
      </c>
      <c r="K30" s="77">
        <f>IFERROR(VLOOKUP($B30,'[2]NUM8.1'!$H$3:$U$165,8,FALSE),0)</f>
        <v>22</v>
      </c>
      <c r="L30" s="77">
        <f>IFERROR(VLOOKUP($B30,'[2]NUM8.1'!$H$3:$U$165,9,FALSE),0)</f>
        <v>41</v>
      </c>
      <c r="M30" s="77">
        <f>IFERROR(VLOOKUP($B30,'[2]NUM8.1'!$H$3:$U$165,10,FALSE),0)</f>
        <v>60</v>
      </c>
      <c r="N30" s="77">
        <f>IFERROR(VLOOKUP($B30,'[2]NUM8.1'!$H$3:$U$165,11,FALSE),0)</f>
        <v>34</v>
      </c>
      <c r="O30" s="77">
        <f>IFERROR(VLOOKUP($B30,'[2]NUM8.1'!$H$3:$U$165,12,FALSE),0)</f>
        <v>34</v>
      </c>
      <c r="P30" s="77">
        <f>IFERROR(VLOOKUP($B30,'[2]NUM8.1'!$H$3:$U$165,13,FALSE),0)</f>
        <v>14</v>
      </c>
      <c r="Q30" s="4">
        <f t="shared" si="16"/>
        <v>345</v>
      </c>
      <c r="R30" s="2"/>
      <c r="S30" s="12">
        <f>IFERROR(VLOOKUP($B30,'[3]DEN8.1'!$H$3:$J$159,2,FALSE),0)</f>
        <v>136</v>
      </c>
      <c r="T30" s="42">
        <f t="shared" si="19"/>
        <v>144</v>
      </c>
      <c r="U30" s="12">
        <f>IFERROR(VLOOKUP($B30,'[1]DEN8.1'!$H$3:$J$175,2,FALSE),0)</f>
        <v>151</v>
      </c>
      <c r="V30" s="51">
        <f t="shared" si="2"/>
        <v>152</v>
      </c>
      <c r="W30" s="51">
        <f t="shared" si="3"/>
        <v>157</v>
      </c>
      <c r="X30" s="12">
        <f>IFERROR(VLOOKUP($B30,'[2]DEN8.1'!$H$3:$K$175,3,FALSE),0)</f>
        <v>145</v>
      </c>
      <c r="Y30" s="6"/>
      <c r="Z30" s="77">
        <f>IFERROR(VLOOKUP($B30,'[2]ACT DEN8.1'!$H$3:$U$162,2,FALSE),0)</f>
        <v>6</v>
      </c>
      <c r="AA30" s="77">
        <f>IFERROR(VLOOKUP($B30,'[2]ACT DEN8.1'!$H$3:$U$162,3,FALSE),0)</f>
        <v>0</v>
      </c>
      <c r="AB30" s="77">
        <f>IFERROR(VLOOKUP($B30,'[2]ACT DEN8.1'!$H$3:$U$162,4,FALSE),0)</f>
        <v>1</v>
      </c>
      <c r="AC30" s="77">
        <f>IFERROR(VLOOKUP($B30,'[2]ACT DEN8.1'!$H$3:$U$162,5,FALSE),0)</f>
        <v>1</v>
      </c>
      <c r="AD30" s="77">
        <f>IFERROR(VLOOKUP($B30,'[2]ACT DEN8.1'!$H$3:$U$162,6,FALSE),0)</f>
        <v>0</v>
      </c>
      <c r="AE30" s="77">
        <f>IFERROR(VLOOKUP($B30,'[2]ACT DEN8.1'!$H$3:$U$162,7,FALSE),0)</f>
        <v>0</v>
      </c>
      <c r="AF30" s="77">
        <f>IFERROR(VLOOKUP($B30,'[2]ACT DEN8.1'!$H$3:$U$162,8,FALSE),0)</f>
        <v>1</v>
      </c>
      <c r="AG30" s="77">
        <f>IFERROR(VLOOKUP($B30,'[2]ACT DEN8.1'!$H$3:$U$162,9,FALSE),0)</f>
        <v>4</v>
      </c>
      <c r="AH30" s="77">
        <f>IFERROR(VLOOKUP($B30,'[2]ACT DEN8.1'!$H$3:$U$162,10,FALSE),0)</f>
        <v>1</v>
      </c>
      <c r="AI30" s="77">
        <f>IFERROR(VLOOKUP($B30,'[2]ACT DEN8.1'!$H$3:$U$162,11,FALSE),0)</f>
        <v>0</v>
      </c>
      <c r="AJ30" s="77">
        <f>IFERROR(VLOOKUP($B30,'[2]ACT DEN8.1'!$H$3:$U$162,12,FALSE),0)</f>
        <v>1</v>
      </c>
      <c r="AK30" s="77">
        <f>IFERROR(VLOOKUP($B30,'[2]ACT DEN8.1'!$H$3:$U$162,13,FALSE),0)</f>
        <v>1</v>
      </c>
      <c r="AL30" s="4">
        <f t="shared" si="18"/>
        <v>16</v>
      </c>
      <c r="AM30" s="77">
        <f>IFERROR(VLOOKUP($B30,'[2]ACT DEN8.1'!$AE$3:$AR$165,2,FALSE),0)</f>
        <v>0</v>
      </c>
      <c r="AN30" s="77">
        <f>IFERROR(VLOOKUP($B30,'[2]ACT DEN8.1'!$AE$3:$AR$165,3,FALSE),0)</f>
        <v>0</v>
      </c>
      <c r="AO30" s="77">
        <f>IFERROR(VLOOKUP($B30,'[2]ACT DEN8.1'!$AE$3:$AR$165,4,FALSE),0)</f>
        <v>0</v>
      </c>
      <c r="AP30" s="77">
        <f>IFERROR(VLOOKUP($B30,'[2]ACT DEN8.1'!$AE$3:$AR$165,5,FALSE),0)</f>
        <v>0</v>
      </c>
      <c r="AQ30" s="77">
        <f>IFERROR(VLOOKUP($B30,'[2]ACT DEN8.1'!$AE$3:$AR$165,6,FALSE),0)</f>
        <v>0</v>
      </c>
      <c r="AR30" s="77">
        <f>IFERROR(VLOOKUP($B30,'[2]ACT DEN8.1'!$AE$3:$AR$165,7,FALSE),0)</f>
        <v>0</v>
      </c>
      <c r="AS30" s="77">
        <f>IFERROR(VLOOKUP($B30,'[2]ACT DEN8.1'!$AE$3:$AR$165,8,FALSE),0)</f>
        <v>0</v>
      </c>
      <c r="AT30" s="77">
        <f>IFERROR(VLOOKUP($B30,'[2]ACT DEN8.1'!$AE$3:$AR$165,9,FALSE),0)</f>
        <v>0</v>
      </c>
      <c r="AU30" s="77">
        <f>IFERROR(VLOOKUP($B30,'[2]ACT DEN8.1'!$AE$3:$AR$165,10,FALSE),0)</f>
        <v>0</v>
      </c>
      <c r="AV30" s="77">
        <f>IFERROR(VLOOKUP($B30,'[2]ACT DEN8.1'!$AE$3:$AR$165,11,FALSE),0)</f>
        <v>0</v>
      </c>
      <c r="AW30" s="77">
        <f>IFERROR(VLOOKUP($B30,'[2]ACT DEN8.1'!$AE$3:$AR$165,12,FALSE),0)</f>
        <v>1</v>
      </c>
      <c r="AX30" s="77">
        <f>IFERROR(VLOOKUP($B30,'[2]ACT DEN8.1'!$AE$3:$AR$165,13,FALSE),0)</f>
        <v>0</v>
      </c>
      <c r="AY30" s="4">
        <f t="shared" si="5"/>
        <v>1</v>
      </c>
    </row>
    <row r="31" spans="1:51" s="54" customFormat="1" ht="15" thickBot="1" x14ac:dyDescent="0.25">
      <c r="A31" s="1" t="s">
        <v>53</v>
      </c>
      <c r="B31" s="137" t="s">
        <v>58</v>
      </c>
      <c r="C31" s="53"/>
      <c r="D31" s="74"/>
      <c r="E31" s="77">
        <f>IFERROR(VLOOKUP($B31,'[2]NUM8.1'!$H$3:$U$165,2,FALSE),0)</f>
        <v>128</v>
      </c>
      <c r="F31" s="77">
        <f>IFERROR(VLOOKUP($B31,'[2]NUM8.1'!$H$3:$U$165,3,FALSE),0)</f>
        <v>153</v>
      </c>
      <c r="G31" s="77">
        <f>IFERROR(VLOOKUP($B31,'[2]NUM8.1'!$H$3:$U$165,4,FALSE),0)</f>
        <v>336</v>
      </c>
      <c r="H31" s="77">
        <f>IFERROR(VLOOKUP($B31,'[2]NUM8.1'!$H$3:$U$165,5,FALSE),0)</f>
        <v>197</v>
      </c>
      <c r="I31" s="77">
        <f>IFERROR(VLOOKUP($B31,'[2]NUM8.1'!$H$3:$U$165,6,FALSE),0)</f>
        <v>313</v>
      </c>
      <c r="J31" s="77">
        <f>IFERROR(VLOOKUP($B31,'[2]NUM8.1'!$H$3:$U$165,7,FALSE),0)</f>
        <v>180</v>
      </c>
      <c r="K31" s="77">
        <f>IFERROR(VLOOKUP($B31,'[2]NUM8.1'!$H$3:$U$165,8,FALSE),0)</f>
        <v>162</v>
      </c>
      <c r="L31" s="77">
        <f>IFERROR(VLOOKUP($B31,'[2]NUM8.1'!$H$3:$U$165,9,FALSE),0)</f>
        <v>132</v>
      </c>
      <c r="M31" s="77">
        <f>IFERROR(VLOOKUP($B31,'[2]NUM8.1'!$H$3:$U$165,10,FALSE),0)</f>
        <v>89</v>
      </c>
      <c r="N31" s="77">
        <f>IFERROR(VLOOKUP($B31,'[2]NUM8.1'!$H$3:$U$165,11,FALSE),0)</f>
        <v>200</v>
      </c>
      <c r="O31" s="77">
        <f>IFERROR(VLOOKUP($B31,'[2]NUM8.1'!$H$3:$U$165,12,FALSE),0)</f>
        <v>70</v>
      </c>
      <c r="P31" s="77">
        <f>IFERROR(VLOOKUP($B31,'[2]NUM8.1'!$H$3:$U$165,13,FALSE),0)</f>
        <v>143</v>
      </c>
      <c r="Q31" s="4">
        <f t="shared" si="16"/>
        <v>2103</v>
      </c>
      <c r="R31" s="2"/>
      <c r="S31" s="12">
        <f>IFERROR(VLOOKUP($B31,'[3]DEN8.1'!$H$3:$J$159,2,FALSE),0)</f>
        <v>656</v>
      </c>
      <c r="T31" s="42">
        <f t="shared" si="19"/>
        <v>716</v>
      </c>
      <c r="U31" s="12">
        <f>IFERROR(VLOOKUP($B31,'[1]DEN8.1'!$H$3:$J$175,2,FALSE),0)</f>
        <v>633</v>
      </c>
      <c r="V31" s="51">
        <f t="shared" si="2"/>
        <v>648</v>
      </c>
      <c r="W31" s="51">
        <f t="shared" si="3"/>
        <v>689</v>
      </c>
      <c r="X31" s="12">
        <f>IFERROR(VLOOKUP($B31,'[2]DEN8.1'!$H$3:$K$175,3,FALSE),0)</f>
        <v>639</v>
      </c>
      <c r="Y31" s="6"/>
      <c r="Z31" s="77">
        <f>IFERROR(VLOOKUP($B31,'[2]ACT DEN8.1'!$H$3:$U$162,2,FALSE),0)</f>
        <v>27</v>
      </c>
      <c r="AA31" s="77">
        <f>IFERROR(VLOOKUP($B31,'[2]ACT DEN8.1'!$H$3:$U$162,3,FALSE),0)</f>
        <v>16</v>
      </c>
      <c r="AB31" s="77">
        <f>IFERROR(VLOOKUP($B31,'[2]ACT DEN8.1'!$H$3:$U$162,4,FALSE),0)</f>
        <v>16</v>
      </c>
      <c r="AC31" s="77">
        <f>IFERROR(VLOOKUP($B31,'[2]ACT DEN8.1'!$H$3:$U$162,5,FALSE),0)</f>
        <v>9</v>
      </c>
      <c r="AD31" s="77">
        <f>IFERROR(VLOOKUP($B31,'[2]ACT DEN8.1'!$H$3:$U$162,6,FALSE),0)</f>
        <v>11</v>
      </c>
      <c r="AE31" s="77">
        <f>IFERROR(VLOOKUP($B31,'[2]ACT DEN8.1'!$H$3:$U$162,7,FALSE),0)</f>
        <v>9</v>
      </c>
      <c r="AF31" s="77">
        <f>IFERROR(VLOOKUP($B31,'[2]ACT DEN8.1'!$H$3:$U$162,8,FALSE),0)</f>
        <v>15</v>
      </c>
      <c r="AG31" s="77">
        <f>IFERROR(VLOOKUP($B31,'[2]ACT DEN8.1'!$H$3:$U$162,9,FALSE),0)</f>
        <v>16</v>
      </c>
      <c r="AH31" s="77">
        <f>IFERROR(VLOOKUP($B31,'[2]ACT DEN8.1'!$H$3:$U$162,10,FALSE),0)</f>
        <v>6</v>
      </c>
      <c r="AI31" s="77">
        <f>IFERROR(VLOOKUP($B31,'[2]ACT DEN8.1'!$H$3:$U$162,11,FALSE),0)</f>
        <v>21</v>
      </c>
      <c r="AJ31" s="77">
        <f>IFERROR(VLOOKUP($B31,'[2]ACT DEN8.1'!$H$3:$U$162,12,FALSE),0)</f>
        <v>12</v>
      </c>
      <c r="AK31" s="77">
        <f>IFERROR(VLOOKUP($B31,'[2]ACT DEN8.1'!$H$3:$U$162,13,FALSE),0)</f>
        <v>5</v>
      </c>
      <c r="AL31" s="4">
        <f t="shared" si="18"/>
        <v>163</v>
      </c>
      <c r="AM31" s="77">
        <f>IFERROR(VLOOKUP($B31,'[2]ACT DEN8.1'!$AE$3:$AR$165,2,FALSE),0)</f>
        <v>1</v>
      </c>
      <c r="AN31" s="77">
        <f>IFERROR(VLOOKUP($B31,'[2]ACT DEN8.1'!$AE$3:$AR$165,3,FALSE),0)</f>
        <v>0</v>
      </c>
      <c r="AO31" s="77">
        <f>IFERROR(VLOOKUP($B31,'[2]ACT DEN8.1'!$AE$3:$AR$165,4,FALSE),0)</f>
        <v>3</v>
      </c>
      <c r="AP31" s="77">
        <f>IFERROR(VLOOKUP($B31,'[2]ACT DEN8.1'!$AE$3:$AR$165,5,FALSE),0)</f>
        <v>4</v>
      </c>
      <c r="AQ31" s="77">
        <f>IFERROR(VLOOKUP($B31,'[2]ACT DEN8.1'!$AE$3:$AR$165,6,FALSE),0)</f>
        <v>2</v>
      </c>
      <c r="AR31" s="77">
        <f>IFERROR(VLOOKUP($B31,'[2]ACT DEN8.1'!$AE$3:$AR$165,7,FALSE),0)</f>
        <v>10</v>
      </c>
      <c r="AS31" s="77">
        <f>IFERROR(VLOOKUP($B31,'[2]ACT DEN8.1'!$AE$3:$AR$165,8,FALSE),0)</f>
        <v>0</v>
      </c>
      <c r="AT31" s="77">
        <f>IFERROR(VLOOKUP($B31,'[2]ACT DEN8.1'!$AE$3:$AR$165,9,FALSE),0)</f>
        <v>0</v>
      </c>
      <c r="AU31" s="77">
        <f>IFERROR(VLOOKUP($B31,'[2]ACT DEN8.1'!$AE$3:$AR$165,10,FALSE),0)</f>
        <v>0</v>
      </c>
      <c r="AV31" s="77">
        <f>IFERROR(VLOOKUP($B31,'[2]ACT DEN8.1'!$AE$3:$AR$165,11,FALSE),0)</f>
        <v>2</v>
      </c>
      <c r="AW31" s="77">
        <f>IFERROR(VLOOKUP($B31,'[2]ACT DEN8.1'!$AE$3:$AR$165,12,FALSE),0)</f>
        <v>0</v>
      </c>
      <c r="AX31" s="77">
        <f>IFERROR(VLOOKUP($B31,'[2]ACT DEN8.1'!$AE$3:$AR$165,13,FALSE),0)</f>
        <v>14</v>
      </c>
      <c r="AY31" s="4">
        <f t="shared" si="5"/>
        <v>36</v>
      </c>
    </row>
    <row r="32" spans="1:51" s="54" customFormat="1" ht="15" thickBot="1" x14ac:dyDescent="0.25">
      <c r="A32" s="1" t="s">
        <v>53</v>
      </c>
      <c r="B32" s="137" t="s">
        <v>59</v>
      </c>
      <c r="C32" s="53"/>
      <c r="D32" s="74"/>
      <c r="E32" s="77">
        <f>IFERROR(VLOOKUP($B32,'[2]NUM8.1'!$H$3:$U$165,2,FALSE),0)</f>
        <v>0</v>
      </c>
      <c r="F32" s="77">
        <f>IFERROR(VLOOKUP($B32,'[2]NUM8.1'!$H$3:$U$165,3,FALSE),0)</f>
        <v>0</v>
      </c>
      <c r="G32" s="77">
        <f>IFERROR(VLOOKUP($B32,'[2]NUM8.1'!$H$3:$U$165,4,FALSE),0)</f>
        <v>1</v>
      </c>
      <c r="H32" s="77">
        <f>IFERROR(VLOOKUP($B32,'[2]NUM8.1'!$H$3:$U$165,5,FALSE),0)</f>
        <v>0</v>
      </c>
      <c r="I32" s="77">
        <f>IFERROR(VLOOKUP($B32,'[2]NUM8.1'!$H$3:$U$165,6,FALSE),0)</f>
        <v>1</v>
      </c>
      <c r="J32" s="77">
        <f>IFERROR(VLOOKUP($B32,'[2]NUM8.1'!$H$3:$U$165,7,FALSE),0)</f>
        <v>0</v>
      </c>
      <c r="K32" s="77">
        <f>IFERROR(VLOOKUP($B32,'[2]NUM8.1'!$H$3:$U$165,8,FALSE),0)</f>
        <v>0</v>
      </c>
      <c r="L32" s="77">
        <f>IFERROR(VLOOKUP($B32,'[2]NUM8.1'!$H$3:$U$165,9,FALSE),0)</f>
        <v>0</v>
      </c>
      <c r="M32" s="77">
        <f>IFERROR(VLOOKUP($B32,'[2]NUM8.1'!$H$3:$U$165,10,FALSE),0)</f>
        <v>0</v>
      </c>
      <c r="N32" s="77">
        <f>IFERROR(VLOOKUP($B32,'[2]NUM8.1'!$H$3:$U$165,11,FALSE),0)</f>
        <v>0</v>
      </c>
      <c r="O32" s="77">
        <f>IFERROR(VLOOKUP($B32,'[2]NUM8.1'!$H$3:$U$165,12,FALSE),0)</f>
        <v>0</v>
      </c>
      <c r="P32" s="77">
        <f>IFERROR(VLOOKUP($B32,'[2]NUM8.1'!$H$3:$U$165,13,FALSE),0)</f>
        <v>0</v>
      </c>
      <c r="Q32" s="4">
        <f t="shared" si="16"/>
        <v>2</v>
      </c>
      <c r="R32" s="2"/>
      <c r="S32" s="12">
        <f>IFERROR(VLOOKUP($B32,'[3]DEN8.1'!$H$3:$J$159,2,FALSE),0)</f>
        <v>36</v>
      </c>
      <c r="T32" s="42">
        <f t="shared" si="19"/>
        <v>36</v>
      </c>
      <c r="U32" s="12">
        <f>IFERROR(VLOOKUP($B32,'[1]DEN8.1'!$H$3:$J$175,2,FALSE),0)</f>
        <v>7</v>
      </c>
      <c r="V32" s="51">
        <f t="shared" si="2"/>
        <v>7</v>
      </c>
      <c r="W32" s="51">
        <f t="shared" si="3"/>
        <v>8</v>
      </c>
      <c r="X32" s="12">
        <f>IFERROR(VLOOKUP($B32,'[2]DEN8.1'!$H$3:$K$175,3,FALSE),0)</f>
        <v>12</v>
      </c>
      <c r="Y32" s="6"/>
      <c r="Z32" s="77">
        <f>IFERROR(VLOOKUP($B32,'[2]ACT DEN8.1'!$H$3:$U$162,2,FALSE),0)</f>
        <v>0</v>
      </c>
      <c r="AA32" s="77">
        <f>IFERROR(VLOOKUP($B32,'[2]ACT DEN8.1'!$H$3:$U$162,3,FALSE),0)</f>
        <v>0</v>
      </c>
      <c r="AB32" s="77">
        <f>IFERROR(VLOOKUP($B32,'[2]ACT DEN8.1'!$H$3:$U$162,4,FALSE),0)</f>
        <v>0</v>
      </c>
      <c r="AC32" s="77">
        <f>IFERROR(VLOOKUP($B32,'[2]ACT DEN8.1'!$H$3:$U$162,5,FALSE),0)</f>
        <v>0</v>
      </c>
      <c r="AD32" s="77">
        <f>IFERROR(VLOOKUP($B32,'[2]ACT DEN8.1'!$H$3:$U$162,6,FALSE),0)</f>
        <v>1</v>
      </c>
      <c r="AE32" s="77">
        <f>IFERROR(VLOOKUP($B32,'[2]ACT DEN8.1'!$H$3:$U$162,7,FALSE),0)</f>
        <v>0</v>
      </c>
      <c r="AF32" s="77">
        <f>IFERROR(VLOOKUP($B32,'[2]ACT DEN8.1'!$H$3:$U$162,8,FALSE),0)</f>
        <v>0</v>
      </c>
      <c r="AG32" s="77">
        <f>IFERROR(VLOOKUP($B32,'[2]ACT DEN8.1'!$H$3:$U$162,9,FALSE),0)</f>
        <v>0</v>
      </c>
      <c r="AH32" s="77">
        <f>IFERROR(VLOOKUP($B32,'[2]ACT DEN8.1'!$H$3:$U$162,10,FALSE),0)</f>
        <v>0</v>
      </c>
      <c r="AI32" s="77">
        <f>IFERROR(VLOOKUP($B32,'[2]ACT DEN8.1'!$H$3:$U$162,11,FALSE),0)</f>
        <v>1</v>
      </c>
      <c r="AJ32" s="77">
        <f>IFERROR(VLOOKUP($B32,'[2]ACT DEN8.1'!$H$3:$U$162,12,FALSE),0)</f>
        <v>0</v>
      </c>
      <c r="AK32" s="77">
        <f>IFERROR(VLOOKUP($B32,'[2]ACT DEN8.1'!$H$3:$U$162,13,FALSE),0)</f>
        <v>0</v>
      </c>
      <c r="AL32" s="4">
        <f t="shared" si="18"/>
        <v>2</v>
      </c>
      <c r="AM32" s="77">
        <f>IFERROR(VLOOKUP($B32,'[2]ACT DEN8.1'!$AE$3:$AR$165,2,FALSE),0)</f>
        <v>0</v>
      </c>
      <c r="AN32" s="77">
        <f>IFERROR(VLOOKUP($B32,'[2]ACT DEN8.1'!$AE$3:$AR$165,3,FALSE),0)</f>
        <v>0</v>
      </c>
      <c r="AO32" s="77">
        <f>IFERROR(VLOOKUP($B32,'[2]ACT DEN8.1'!$AE$3:$AR$165,4,FALSE),0)</f>
        <v>0</v>
      </c>
      <c r="AP32" s="77">
        <f>IFERROR(VLOOKUP($B32,'[2]ACT DEN8.1'!$AE$3:$AR$165,5,FALSE),0)</f>
        <v>0</v>
      </c>
      <c r="AQ32" s="77">
        <f>IFERROR(VLOOKUP($B32,'[2]ACT DEN8.1'!$AE$3:$AR$165,6,FALSE),0)</f>
        <v>0</v>
      </c>
      <c r="AR32" s="77">
        <f>IFERROR(VLOOKUP($B32,'[2]ACT DEN8.1'!$AE$3:$AR$165,7,FALSE),0)</f>
        <v>0</v>
      </c>
      <c r="AS32" s="77">
        <f>IFERROR(VLOOKUP($B32,'[2]ACT DEN8.1'!$AE$3:$AR$165,8,FALSE),0)</f>
        <v>0</v>
      </c>
      <c r="AT32" s="77">
        <f>IFERROR(VLOOKUP($B32,'[2]ACT DEN8.1'!$AE$3:$AR$165,9,FALSE),0)</f>
        <v>0</v>
      </c>
      <c r="AU32" s="77">
        <f>IFERROR(VLOOKUP($B32,'[2]ACT DEN8.1'!$AE$3:$AR$165,10,FALSE),0)</f>
        <v>0</v>
      </c>
      <c r="AV32" s="77">
        <f>IFERROR(VLOOKUP($B32,'[2]ACT DEN8.1'!$AE$3:$AR$165,11,FALSE),0)</f>
        <v>0</v>
      </c>
      <c r="AW32" s="77">
        <f>IFERROR(VLOOKUP($B32,'[2]ACT DEN8.1'!$AE$3:$AR$165,12,FALSE),0)</f>
        <v>0</v>
      </c>
      <c r="AX32" s="77">
        <f>IFERROR(VLOOKUP($B32,'[2]ACT DEN8.1'!$AE$3:$AR$165,13,FALSE),0)</f>
        <v>0</v>
      </c>
      <c r="AY32" s="4">
        <f t="shared" si="5"/>
        <v>0</v>
      </c>
    </row>
    <row r="33" spans="1:51" s="54" customFormat="1" ht="15" thickBot="1" x14ac:dyDescent="0.25">
      <c r="A33" s="1" t="s">
        <v>53</v>
      </c>
      <c r="B33" s="137" t="s">
        <v>60</v>
      </c>
      <c r="C33" s="53"/>
      <c r="D33" s="74"/>
      <c r="E33" s="77">
        <f>IFERROR(VLOOKUP($B33,'[2]NUM8.1'!$H$3:$U$165,2,FALSE),0)</f>
        <v>1</v>
      </c>
      <c r="F33" s="77">
        <f>IFERROR(VLOOKUP($B33,'[2]NUM8.1'!$H$3:$U$165,3,FALSE),0)</f>
        <v>4</v>
      </c>
      <c r="G33" s="77">
        <f>IFERROR(VLOOKUP($B33,'[2]NUM8.1'!$H$3:$U$165,4,FALSE),0)</f>
        <v>11</v>
      </c>
      <c r="H33" s="77">
        <f>IFERROR(VLOOKUP($B33,'[2]NUM8.1'!$H$3:$U$165,5,FALSE),0)</f>
        <v>1</v>
      </c>
      <c r="I33" s="77">
        <f>IFERROR(VLOOKUP($B33,'[2]NUM8.1'!$H$3:$U$165,6,FALSE),0)</f>
        <v>2</v>
      </c>
      <c r="J33" s="77">
        <f>IFERROR(VLOOKUP($B33,'[2]NUM8.1'!$H$3:$U$165,7,FALSE),0)</f>
        <v>0</v>
      </c>
      <c r="K33" s="77">
        <f>IFERROR(VLOOKUP($B33,'[2]NUM8.1'!$H$3:$U$165,8,FALSE),0)</f>
        <v>8</v>
      </c>
      <c r="L33" s="77">
        <f>IFERROR(VLOOKUP($B33,'[2]NUM8.1'!$H$3:$U$165,9,FALSE),0)</f>
        <v>2</v>
      </c>
      <c r="M33" s="77">
        <f>IFERROR(VLOOKUP($B33,'[2]NUM8.1'!$H$3:$U$165,10,FALSE),0)</f>
        <v>31</v>
      </c>
      <c r="N33" s="77">
        <f>IFERROR(VLOOKUP($B33,'[2]NUM8.1'!$H$3:$U$165,11,FALSE),0)</f>
        <v>15</v>
      </c>
      <c r="O33" s="77">
        <f>IFERROR(VLOOKUP($B33,'[2]NUM8.1'!$H$3:$U$165,12,FALSE),0)</f>
        <v>3</v>
      </c>
      <c r="P33" s="77">
        <f>IFERROR(VLOOKUP($B33,'[2]NUM8.1'!$H$3:$U$165,13,FALSE),0)</f>
        <v>15</v>
      </c>
      <c r="Q33" s="4">
        <f t="shared" si="16"/>
        <v>93</v>
      </c>
      <c r="R33" s="2"/>
      <c r="S33" s="12">
        <f>IFERROR(VLOOKUP($B33,'[3]DEN8.1'!$H$3:$J$159,2,FALSE),0)</f>
        <v>65</v>
      </c>
      <c r="T33" s="42">
        <f t="shared" si="19"/>
        <v>67</v>
      </c>
      <c r="U33" s="12">
        <f>IFERROR(VLOOKUP($B33,'[1]DEN8.1'!$H$3:$J$175,2,FALSE),0)</f>
        <v>60</v>
      </c>
      <c r="V33" s="51">
        <f t="shared" si="2"/>
        <v>61</v>
      </c>
      <c r="W33" s="51">
        <f t="shared" si="3"/>
        <v>62</v>
      </c>
      <c r="X33" s="12">
        <f>IFERROR(VLOOKUP($B33,'[2]DEN8.1'!$H$3:$K$175,3,FALSE),0)</f>
        <v>63</v>
      </c>
      <c r="Y33" s="6"/>
      <c r="Z33" s="77">
        <f>IFERROR(VLOOKUP($B33,'[2]ACT DEN8.1'!$H$3:$U$162,2,FALSE),0)</f>
        <v>1</v>
      </c>
      <c r="AA33" s="77">
        <f>IFERROR(VLOOKUP($B33,'[2]ACT DEN8.1'!$H$3:$U$162,3,FALSE),0)</f>
        <v>0</v>
      </c>
      <c r="AB33" s="77">
        <f>IFERROR(VLOOKUP($B33,'[2]ACT DEN8.1'!$H$3:$U$162,4,FALSE),0)</f>
        <v>0</v>
      </c>
      <c r="AC33" s="77">
        <f>IFERROR(VLOOKUP($B33,'[2]ACT DEN8.1'!$H$3:$U$162,5,FALSE),0)</f>
        <v>1</v>
      </c>
      <c r="AD33" s="77">
        <f>IFERROR(VLOOKUP($B33,'[2]ACT DEN8.1'!$H$3:$U$162,6,FALSE),0)</f>
        <v>0</v>
      </c>
      <c r="AE33" s="77">
        <f>IFERROR(VLOOKUP($B33,'[2]ACT DEN8.1'!$H$3:$U$162,7,FALSE),0)</f>
        <v>0</v>
      </c>
      <c r="AF33" s="77">
        <f>IFERROR(VLOOKUP($B33,'[2]ACT DEN8.1'!$H$3:$U$162,8,FALSE),0)</f>
        <v>1</v>
      </c>
      <c r="AG33" s="77">
        <f>IFERROR(VLOOKUP($B33,'[2]ACT DEN8.1'!$H$3:$U$162,9,FALSE),0)</f>
        <v>0</v>
      </c>
      <c r="AH33" s="77">
        <f>IFERROR(VLOOKUP($B33,'[2]ACT DEN8.1'!$H$3:$U$162,10,FALSE),0)</f>
        <v>1</v>
      </c>
      <c r="AI33" s="77">
        <f>IFERROR(VLOOKUP($B33,'[2]ACT DEN8.1'!$H$3:$U$162,11,FALSE),0)</f>
        <v>0</v>
      </c>
      <c r="AJ33" s="77">
        <f>IFERROR(VLOOKUP($B33,'[2]ACT DEN8.1'!$H$3:$U$162,12,FALSE),0)</f>
        <v>0</v>
      </c>
      <c r="AK33" s="77">
        <f>IFERROR(VLOOKUP($B33,'[2]ACT DEN8.1'!$H$3:$U$162,13,FALSE),0)</f>
        <v>0</v>
      </c>
      <c r="AL33" s="4">
        <f t="shared" si="18"/>
        <v>4</v>
      </c>
      <c r="AM33" s="77">
        <f>IFERROR(VLOOKUP($B33,'[2]ACT DEN8.1'!$AE$3:$AR$165,2,FALSE),0)</f>
        <v>0</v>
      </c>
      <c r="AN33" s="77">
        <f>IFERROR(VLOOKUP($B33,'[2]ACT DEN8.1'!$AE$3:$AR$165,3,FALSE),0)</f>
        <v>0</v>
      </c>
      <c r="AO33" s="77">
        <f>IFERROR(VLOOKUP($B33,'[2]ACT DEN8.1'!$AE$3:$AR$165,4,FALSE),0)</f>
        <v>0</v>
      </c>
      <c r="AP33" s="77">
        <f>IFERROR(VLOOKUP($B33,'[2]ACT DEN8.1'!$AE$3:$AR$165,5,FALSE),0)</f>
        <v>0</v>
      </c>
      <c r="AQ33" s="77">
        <f>IFERROR(VLOOKUP($B33,'[2]ACT DEN8.1'!$AE$3:$AR$165,6,FALSE),0)</f>
        <v>0</v>
      </c>
      <c r="AR33" s="77">
        <f>IFERROR(VLOOKUP($B33,'[2]ACT DEN8.1'!$AE$3:$AR$165,7,FALSE),0)</f>
        <v>0</v>
      </c>
      <c r="AS33" s="77">
        <f>IFERROR(VLOOKUP($B33,'[2]ACT DEN8.1'!$AE$3:$AR$165,8,FALSE),0)</f>
        <v>0</v>
      </c>
      <c r="AT33" s="77">
        <f>IFERROR(VLOOKUP($B33,'[2]ACT DEN8.1'!$AE$3:$AR$165,9,FALSE),0)</f>
        <v>0</v>
      </c>
      <c r="AU33" s="77">
        <f>IFERROR(VLOOKUP($B33,'[2]ACT DEN8.1'!$AE$3:$AR$165,10,FALSE),0)</f>
        <v>0</v>
      </c>
      <c r="AV33" s="77">
        <f>IFERROR(VLOOKUP($B33,'[2]ACT DEN8.1'!$AE$3:$AR$165,11,FALSE),0)</f>
        <v>0</v>
      </c>
      <c r="AW33" s="77">
        <f>IFERROR(VLOOKUP($B33,'[2]ACT DEN8.1'!$AE$3:$AR$165,12,FALSE),0)</f>
        <v>0</v>
      </c>
      <c r="AX33" s="77">
        <f>IFERROR(VLOOKUP($B33,'[2]ACT DEN8.1'!$AE$3:$AR$165,13,FALSE),0)</f>
        <v>1</v>
      </c>
      <c r="AY33" s="4">
        <f t="shared" si="5"/>
        <v>1</v>
      </c>
    </row>
    <row r="34" spans="1:51" s="54" customFormat="1" ht="15" thickBot="1" x14ac:dyDescent="0.25">
      <c r="A34" s="1" t="s">
        <v>53</v>
      </c>
      <c r="B34" s="137" t="s">
        <v>61</v>
      </c>
      <c r="C34" s="53"/>
      <c r="D34" s="74"/>
      <c r="E34" s="77">
        <f>IFERROR(VLOOKUP($B34,'[2]NUM8.1'!$H$3:$U$165,2,FALSE),0)</f>
        <v>3</v>
      </c>
      <c r="F34" s="77">
        <f>IFERROR(VLOOKUP($B34,'[2]NUM8.1'!$H$3:$U$165,3,FALSE),0)</f>
        <v>2</v>
      </c>
      <c r="G34" s="77">
        <f>IFERROR(VLOOKUP($B34,'[2]NUM8.1'!$H$3:$U$165,4,FALSE),0)</f>
        <v>33</v>
      </c>
      <c r="H34" s="77">
        <f>IFERROR(VLOOKUP($B34,'[2]NUM8.1'!$H$3:$U$165,5,FALSE),0)</f>
        <v>12</v>
      </c>
      <c r="I34" s="77">
        <f>IFERROR(VLOOKUP($B34,'[2]NUM8.1'!$H$3:$U$165,6,FALSE),0)</f>
        <v>15</v>
      </c>
      <c r="J34" s="77">
        <f>IFERROR(VLOOKUP($B34,'[2]NUM8.1'!$H$3:$U$165,7,FALSE),0)</f>
        <v>48</v>
      </c>
      <c r="K34" s="77">
        <f>IFERROR(VLOOKUP($B34,'[2]NUM8.1'!$H$3:$U$165,8,FALSE),0)</f>
        <v>8</v>
      </c>
      <c r="L34" s="77">
        <f>IFERROR(VLOOKUP($B34,'[2]NUM8.1'!$H$3:$U$165,9,FALSE),0)</f>
        <v>7</v>
      </c>
      <c r="M34" s="77">
        <f>IFERROR(VLOOKUP($B34,'[2]NUM8.1'!$H$3:$U$165,10,FALSE),0)</f>
        <v>3</v>
      </c>
      <c r="N34" s="77">
        <f>IFERROR(VLOOKUP($B34,'[2]NUM8.1'!$H$3:$U$165,11,FALSE),0)</f>
        <v>9</v>
      </c>
      <c r="O34" s="77">
        <f>IFERROR(VLOOKUP($B34,'[2]NUM8.1'!$H$3:$U$165,12,FALSE),0)</f>
        <v>49</v>
      </c>
      <c r="P34" s="77">
        <f>IFERROR(VLOOKUP($B34,'[2]NUM8.1'!$H$3:$U$165,13,FALSE),0)</f>
        <v>23</v>
      </c>
      <c r="Q34" s="4">
        <f t="shared" si="16"/>
        <v>212</v>
      </c>
      <c r="R34" s="2"/>
      <c r="S34" s="12">
        <f>IFERROR(VLOOKUP($B34,'[3]DEN8.1'!$H$3:$J$159,2,FALSE),0)</f>
        <v>129</v>
      </c>
      <c r="T34" s="42">
        <f t="shared" si="17"/>
        <v>139</v>
      </c>
      <c r="U34" s="12">
        <f>IFERROR(VLOOKUP($B34,'[1]DEN8.1'!$H$3:$J$175,2,FALSE),0)</f>
        <v>163</v>
      </c>
      <c r="V34" s="51">
        <f t="shared" si="2"/>
        <v>166</v>
      </c>
      <c r="W34" s="51">
        <f t="shared" si="3"/>
        <v>183</v>
      </c>
      <c r="X34" s="12">
        <f>IFERROR(VLOOKUP($B34,'[2]DEN8.1'!$H$3:$K$175,3,FALSE),0)</f>
        <v>163</v>
      </c>
      <c r="Y34" s="6"/>
      <c r="Z34" s="77">
        <f>IFERROR(VLOOKUP($B34,'[2]ACT DEN8.1'!$H$3:$U$162,2,FALSE),0)</f>
        <v>7</v>
      </c>
      <c r="AA34" s="77">
        <f>IFERROR(VLOOKUP($B34,'[2]ACT DEN8.1'!$H$3:$U$162,3,FALSE),0)</f>
        <v>3</v>
      </c>
      <c r="AB34" s="77">
        <f>IFERROR(VLOOKUP($B34,'[2]ACT DEN8.1'!$H$3:$U$162,4,FALSE),0)</f>
        <v>1</v>
      </c>
      <c r="AC34" s="77">
        <f>IFERROR(VLOOKUP($B34,'[2]ACT DEN8.1'!$H$3:$U$162,5,FALSE),0)</f>
        <v>1</v>
      </c>
      <c r="AD34" s="77">
        <f>IFERROR(VLOOKUP($B34,'[2]ACT DEN8.1'!$H$3:$U$162,6,FALSE),0)</f>
        <v>3</v>
      </c>
      <c r="AE34" s="77">
        <f>IFERROR(VLOOKUP($B34,'[2]ACT DEN8.1'!$H$3:$U$162,7,FALSE),0)</f>
        <v>1</v>
      </c>
      <c r="AF34" s="77">
        <f>IFERROR(VLOOKUP($B34,'[2]ACT DEN8.1'!$H$3:$U$162,8,FALSE),0)</f>
        <v>3</v>
      </c>
      <c r="AG34" s="77">
        <f>IFERROR(VLOOKUP($B34,'[2]ACT DEN8.1'!$H$3:$U$162,9,FALSE),0)</f>
        <v>8</v>
      </c>
      <c r="AH34" s="77">
        <f>IFERROR(VLOOKUP($B34,'[2]ACT DEN8.1'!$H$3:$U$162,10,FALSE),0)</f>
        <v>5</v>
      </c>
      <c r="AI34" s="77">
        <f>IFERROR(VLOOKUP($B34,'[2]ACT DEN8.1'!$H$3:$U$162,11,FALSE),0)</f>
        <v>7</v>
      </c>
      <c r="AJ34" s="77">
        <f>IFERROR(VLOOKUP($B34,'[2]ACT DEN8.1'!$H$3:$U$162,12,FALSE),0)</f>
        <v>2</v>
      </c>
      <c r="AK34" s="77">
        <f>IFERROR(VLOOKUP($B34,'[2]ACT DEN8.1'!$H$3:$U$162,13,FALSE),0)</f>
        <v>2</v>
      </c>
      <c r="AL34" s="4">
        <f t="shared" si="18"/>
        <v>43</v>
      </c>
      <c r="AM34" s="77">
        <f>IFERROR(VLOOKUP($B34,'[2]ACT DEN8.1'!$AE$3:$AR$165,2,FALSE),0)</f>
        <v>2</v>
      </c>
      <c r="AN34" s="77">
        <f>IFERROR(VLOOKUP($B34,'[2]ACT DEN8.1'!$AE$3:$AR$165,3,FALSE),0)</f>
        <v>0</v>
      </c>
      <c r="AO34" s="77">
        <f>IFERROR(VLOOKUP($B34,'[2]ACT DEN8.1'!$AE$3:$AR$165,4,FALSE),0)</f>
        <v>0</v>
      </c>
      <c r="AP34" s="77">
        <f>IFERROR(VLOOKUP($B34,'[2]ACT DEN8.1'!$AE$3:$AR$165,5,FALSE),0)</f>
        <v>0</v>
      </c>
      <c r="AQ34" s="77">
        <f>IFERROR(VLOOKUP($B34,'[2]ACT DEN8.1'!$AE$3:$AR$165,6,FALSE),0)</f>
        <v>4</v>
      </c>
      <c r="AR34" s="77">
        <f>IFERROR(VLOOKUP($B34,'[2]ACT DEN8.1'!$AE$3:$AR$165,7,FALSE),0)</f>
        <v>0</v>
      </c>
      <c r="AS34" s="77">
        <f>IFERROR(VLOOKUP($B34,'[2]ACT DEN8.1'!$AE$3:$AR$165,8,FALSE),0)</f>
        <v>0</v>
      </c>
      <c r="AT34" s="77">
        <f>IFERROR(VLOOKUP($B34,'[2]ACT DEN8.1'!$AE$3:$AR$165,9,FALSE),0)</f>
        <v>1</v>
      </c>
      <c r="AU34" s="77">
        <f>IFERROR(VLOOKUP($B34,'[2]ACT DEN8.1'!$AE$3:$AR$165,10,FALSE),0)</f>
        <v>1</v>
      </c>
      <c r="AV34" s="77">
        <f>IFERROR(VLOOKUP($B34,'[2]ACT DEN8.1'!$AE$3:$AR$165,11,FALSE),0)</f>
        <v>1</v>
      </c>
      <c r="AW34" s="77">
        <f>IFERROR(VLOOKUP($B34,'[2]ACT DEN8.1'!$AE$3:$AR$165,12,FALSE),0)</f>
        <v>0</v>
      </c>
      <c r="AX34" s="77">
        <f>IFERROR(VLOOKUP($B34,'[2]ACT DEN8.1'!$AE$3:$AR$165,13,FALSE),0)</f>
        <v>0</v>
      </c>
      <c r="AY34" s="4">
        <f t="shared" si="5"/>
        <v>9</v>
      </c>
    </row>
    <row r="35" spans="1:51" s="54" customFormat="1" ht="15" thickBot="1" x14ac:dyDescent="0.25">
      <c r="A35" s="1" t="s">
        <v>53</v>
      </c>
      <c r="B35" s="137" t="s">
        <v>62</v>
      </c>
      <c r="C35" s="53"/>
      <c r="D35" s="74"/>
      <c r="E35" s="77">
        <f>IFERROR(VLOOKUP($B35,'[2]NUM8.1'!$H$3:$U$165,2,FALSE),0)</f>
        <v>0</v>
      </c>
      <c r="F35" s="77">
        <f>IFERROR(VLOOKUP($B35,'[2]NUM8.1'!$H$3:$U$165,3,FALSE),0)</f>
        <v>0</v>
      </c>
      <c r="G35" s="77">
        <f>IFERROR(VLOOKUP($B35,'[2]NUM8.1'!$H$3:$U$165,4,FALSE),0)</f>
        <v>1</v>
      </c>
      <c r="H35" s="77">
        <f>IFERROR(VLOOKUP($B35,'[2]NUM8.1'!$H$3:$U$165,5,FALSE),0)</f>
        <v>0</v>
      </c>
      <c r="I35" s="77">
        <f>IFERROR(VLOOKUP($B35,'[2]NUM8.1'!$H$3:$U$165,6,FALSE),0)</f>
        <v>0</v>
      </c>
      <c r="J35" s="77">
        <f>IFERROR(VLOOKUP($B35,'[2]NUM8.1'!$H$3:$U$165,7,FALSE),0)</f>
        <v>14</v>
      </c>
      <c r="K35" s="77">
        <f>IFERROR(VLOOKUP($B35,'[2]NUM8.1'!$H$3:$U$165,8,FALSE),0)</f>
        <v>0</v>
      </c>
      <c r="L35" s="77">
        <f>IFERROR(VLOOKUP($B35,'[2]NUM8.1'!$H$3:$U$165,9,FALSE),0)</f>
        <v>5</v>
      </c>
      <c r="M35" s="77">
        <f>IFERROR(VLOOKUP($B35,'[2]NUM8.1'!$H$3:$U$165,10,FALSE),0)</f>
        <v>1</v>
      </c>
      <c r="N35" s="77">
        <f>IFERROR(VLOOKUP($B35,'[2]NUM8.1'!$H$3:$U$165,11,FALSE),0)</f>
        <v>2</v>
      </c>
      <c r="O35" s="77">
        <f>IFERROR(VLOOKUP($B35,'[2]NUM8.1'!$H$3:$U$165,12,FALSE),0)</f>
        <v>27</v>
      </c>
      <c r="P35" s="77">
        <f>IFERROR(VLOOKUP($B35,'[2]NUM8.1'!$H$3:$U$165,13,FALSE),0)</f>
        <v>27</v>
      </c>
      <c r="Q35" s="4">
        <f t="shared" si="16"/>
        <v>77</v>
      </c>
      <c r="R35" s="2"/>
      <c r="S35" s="12">
        <f>IFERROR(VLOOKUP($B35,'[3]DEN8.1'!$H$3:$J$159,2,FALSE),0)</f>
        <v>14</v>
      </c>
      <c r="T35" s="42">
        <f>+S35+(Z35+AA35+AB35+AC35)-(AM35+AN35+AO35+AP35)</f>
        <v>14</v>
      </c>
      <c r="U35" s="12">
        <f>IFERROR(VLOOKUP($B35,'[1]DEN8.1'!$H$3:$J$175,2,FALSE),0)</f>
        <v>13</v>
      </c>
      <c r="V35" s="51">
        <f t="shared" si="2"/>
        <v>15</v>
      </c>
      <c r="W35" s="51">
        <f t="shared" si="3"/>
        <v>15</v>
      </c>
      <c r="X35" s="12">
        <f>IFERROR(VLOOKUP($B35,'[2]DEN8.1'!$H$3:$K$175,3,FALSE),0)</f>
        <v>15</v>
      </c>
      <c r="Y35" s="6"/>
      <c r="Z35" s="77">
        <f>IFERROR(VLOOKUP($B35,'[2]ACT DEN8.1'!$H$3:$U$162,2,FALSE),0)</f>
        <v>0</v>
      </c>
      <c r="AA35" s="77">
        <f>IFERROR(VLOOKUP($B35,'[2]ACT DEN8.1'!$H$3:$U$162,3,FALSE),0)</f>
        <v>0</v>
      </c>
      <c r="AB35" s="77">
        <f>IFERROR(VLOOKUP($B35,'[2]ACT DEN8.1'!$H$3:$U$162,4,FALSE),0)</f>
        <v>0</v>
      </c>
      <c r="AC35" s="77">
        <f>IFERROR(VLOOKUP($B35,'[2]ACT DEN8.1'!$H$3:$U$162,5,FALSE),0)</f>
        <v>0</v>
      </c>
      <c r="AD35" s="77">
        <f>IFERROR(VLOOKUP($B35,'[2]ACT DEN8.1'!$H$3:$U$162,6,FALSE),0)</f>
        <v>0</v>
      </c>
      <c r="AE35" s="77">
        <f>IFERROR(VLOOKUP($B35,'[2]ACT DEN8.1'!$H$3:$U$162,7,FALSE),0)</f>
        <v>0</v>
      </c>
      <c r="AF35" s="77">
        <f>IFERROR(VLOOKUP($B35,'[2]ACT DEN8.1'!$H$3:$U$162,8,FALSE),0)</f>
        <v>2</v>
      </c>
      <c r="AG35" s="77">
        <f>IFERROR(VLOOKUP($B35,'[2]ACT DEN8.1'!$H$3:$U$162,9,FALSE),0)</f>
        <v>0</v>
      </c>
      <c r="AH35" s="77">
        <f>IFERROR(VLOOKUP($B35,'[2]ACT DEN8.1'!$H$3:$U$162,10,FALSE),0)</f>
        <v>0</v>
      </c>
      <c r="AI35" s="77">
        <f>IFERROR(VLOOKUP($B35,'[2]ACT DEN8.1'!$H$3:$U$162,11,FALSE),0)</f>
        <v>0</v>
      </c>
      <c r="AJ35" s="77">
        <f>IFERROR(VLOOKUP($B35,'[2]ACT DEN8.1'!$H$3:$U$162,12,FALSE),0)</f>
        <v>0</v>
      </c>
      <c r="AK35" s="77">
        <f>IFERROR(VLOOKUP($B35,'[2]ACT DEN8.1'!$H$3:$U$162,13,FALSE),0)</f>
        <v>0</v>
      </c>
      <c r="AL35" s="4">
        <f t="shared" si="18"/>
        <v>2</v>
      </c>
      <c r="AM35" s="77">
        <f>IFERROR(VLOOKUP($B35,'[2]ACT DEN8.1'!$AE$3:$AR$165,2,FALSE),0)</f>
        <v>0</v>
      </c>
      <c r="AN35" s="77">
        <f>IFERROR(VLOOKUP($B35,'[2]ACT DEN8.1'!$AE$3:$AR$165,3,FALSE),0)</f>
        <v>0</v>
      </c>
      <c r="AO35" s="77">
        <f>IFERROR(VLOOKUP($B35,'[2]ACT DEN8.1'!$AE$3:$AR$165,4,FALSE),0)</f>
        <v>0</v>
      </c>
      <c r="AP35" s="77">
        <f>IFERROR(VLOOKUP($B35,'[2]ACT DEN8.1'!$AE$3:$AR$165,5,FALSE),0)</f>
        <v>0</v>
      </c>
      <c r="AQ35" s="77">
        <f>IFERROR(VLOOKUP($B35,'[2]ACT DEN8.1'!$AE$3:$AR$165,6,FALSE),0)</f>
        <v>0</v>
      </c>
      <c r="AR35" s="77">
        <f>IFERROR(VLOOKUP($B35,'[2]ACT DEN8.1'!$AE$3:$AR$165,7,FALSE),0)</f>
        <v>0</v>
      </c>
      <c r="AS35" s="77">
        <f>IFERROR(VLOOKUP($B35,'[2]ACT DEN8.1'!$AE$3:$AR$165,8,FALSE),0)</f>
        <v>0</v>
      </c>
      <c r="AT35" s="77">
        <f>IFERROR(VLOOKUP($B35,'[2]ACT DEN8.1'!$AE$3:$AR$165,9,FALSE),0)</f>
        <v>0</v>
      </c>
      <c r="AU35" s="77">
        <f>IFERROR(VLOOKUP($B35,'[2]ACT DEN8.1'!$AE$3:$AR$165,10,FALSE),0)</f>
        <v>0</v>
      </c>
      <c r="AV35" s="77">
        <f>IFERROR(VLOOKUP($B35,'[2]ACT DEN8.1'!$AE$3:$AR$165,11,FALSE),0)</f>
        <v>0</v>
      </c>
      <c r="AW35" s="77">
        <f>IFERROR(VLOOKUP($B35,'[2]ACT DEN8.1'!$AE$3:$AR$165,12,FALSE),0)</f>
        <v>0</v>
      </c>
      <c r="AX35" s="77">
        <f>IFERROR(VLOOKUP($B35,'[2]ACT DEN8.1'!$AE$3:$AR$165,13,FALSE),0)</f>
        <v>0</v>
      </c>
      <c r="AY35" s="4">
        <f t="shared" si="5"/>
        <v>0</v>
      </c>
    </row>
    <row r="36" spans="1:51" s="54" customFormat="1" ht="15" thickBot="1" x14ac:dyDescent="0.25">
      <c r="A36" s="1" t="s">
        <v>53</v>
      </c>
      <c r="B36" s="137" t="s">
        <v>63</v>
      </c>
      <c r="C36" s="53"/>
      <c r="D36" s="74"/>
      <c r="E36" s="77">
        <f>IFERROR(VLOOKUP($B36,'[2]NUM8.1'!$H$3:$U$165,2,FALSE),0)</f>
        <v>8</v>
      </c>
      <c r="F36" s="77">
        <f>IFERROR(VLOOKUP($B36,'[2]NUM8.1'!$H$3:$U$165,3,FALSE),0)</f>
        <v>9</v>
      </c>
      <c r="G36" s="77">
        <f>IFERROR(VLOOKUP($B36,'[2]NUM8.1'!$H$3:$U$165,4,FALSE),0)</f>
        <v>4</v>
      </c>
      <c r="H36" s="77">
        <f>IFERROR(VLOOKUP($B36,'[2]NUM8.1'!$H$3:$U$165,5,FALSE),0)</f>
        <v>12</v>
      </c>
      <c r="I36" s="77">
        <f>IFERROR(VLOOKUP($B36,'[2]NUM8.1'!$H$3:$U$165,6,FALSE),0)</f>
        <v>4</v>
      </c>
      <c r="J36" s="77">
        <f>IFERROR(VLOOKUP($B36,'[2]NUM8.1'!$H$3:$U$165,7,FALSE),0)</f>
        <v>5</v>
      </c>
      <c r="K36" s="77">
        <f>IFERROR(VLOOKUP($B36,'[2]NUM8.1'!$H$3:$U$165,8,FALSE),0)</f>
        <v>2</v>
      </c>
      <c r="L36" s="77">
        <f>IFERROR(VLOOKUP($B36,'[2]NUM8.1'!$H$3:$U$165,9,FALSE),0)</f>
        <v>4</v>
      </c>
      <c r="M36" s="77">
        <f>IFERROR(VLOOKUP($B36,'[2]NUM8.1'!$H$3:$U$165,10,FALSE),0)</f>
        <v>6</v>
      </c>
      <c r="N36" s="77">
        <f>IFERROR(VLOOKUP($B36,'[2]NUM8.1'!$H$3:$U$165,11,FALSE),0)</f>
        <v>4</v>
      </c>
      <c r="O36" s="77">
        <f>IFERROR(VLOOKUP($B36,'[2]NUM8.1'!$H$3:$U$165,12,FALSE),0)</f>
        <v>1</v>
      </c>
      <c r="P36" s="77">
        <f>IFERROR(VLOOKUP($B36,'[2]NUM8.1'!$H$3:$U$165,13,FALSE),0)</f>
        <v>28</v>
      </c>
      <c r="Q36" s="4">
        <f>SUM(E36:P36)</f>
        <v>87</v>
      </c>
      <c r="R36" s="2"/>
      <c r="S36" s="12">
        <f>IFERROR(VLOOKUP($B36,'[3]DEN8.1'!$H$3:$J$159,2,FALSE),0)</f>
        <v>72</v>
      </c>
      <c r="T36" s="42">
        <f>+S36+(Z36+AA36+AB36+AC36)-(AM36+AN36+AO36+AP36)</f>
        <v>79</v>
      </c>
      <c r="U36" s="12">
        <f>IFERROR(VLOOKUP($B36,'[1]DEN8.1'!$H$3:$J$175,2,FALSE),0)</f>
        <v>77</v>
      </c>
      <c r="V36" s="51">
        <f t="shared" si="2"/>
        <v>77</v>
      </c>
      <c r="W36" s="51">
        <f t="shared" si="3"/>
        <v>84</v>
      </c>
      <c r="X36" s="12">
        <f>IFERROR(VLOOKUP($B36,'[2]DEN8.1'!$H$3:$K$175,3,FALSE),0)</f>
        <v>85</v>
      </c>
      <c r="Y36" s="6"/>
      <c r="Z36" s="77">
        <f>IFERROR(VLOOKUP($B36,'[2]ACT DEN8.1'!$H$3:$U$162,2,FALSE),0)</f>
        <v>1</v>
      </c>
      <c r="AA36" s="77">
        <f>IFERROR(VLOOKUP($B36,'[2]ACT DEN8.1'!$H$3:$U$162,3,FALSE),0)</f>
        <v>5</v>
      </c>
      <c r="AB36" s="77">
        <f>IFERROR(VLOOKUP($B36,'[2]ACT DEN8.1'!$H$3:$U$162,4,FALSE),0)</f>
        <v>1</v>
      </c>
      <c r="AC36" s="77">
        <f>IFERROR(VLOOKUP($B36,'[2]ACT DEN8.1'!$H$3:$U$162,5,FALSE),0)</f>
        <v>0</v>
      </c>
      <c r="AD36" s="77">
        <f>IFERROR(VLOOKUP($B36,'[2]ACT DEN8.1'!$H$3:$U$162,6,FALSE),0)</f>
        <v>2</v>
      </c>
      <c r="AE36" s="77">
        <f>IFERROR(VLOOKUP($B36,'[2]ACT DEN8.1'!$H$3:$U$162,7,FALSE),0)</f>
        <v>1</v>
      </c>
      <c r="AF36" s="77">
        <f>IFERROR(VLOOKUP($B36,'[2]ACT DEN8.1'!$H$3:$U$162,8,FALSE),0)</f>
        <v>0</v>
      </c>
      <c r="AG36" s="77">
        <f>IFERROR(VLOOKUP($B36,'[2]ACT DEN8.1'!$H$3:$U$162,9,FALSE),0)</f>
        <v>2</v>
      </c>
      <c r="AH36" s="77">
        <f>IFERROR(VLOOKUP($B36,'[2]ACT DEN8.1'!$H$3:$U$162,10,FALSE),0)</f>
        <v>3</v>
      </c>
      <c r="AI36" s="77">
        <f>IFERROR(VLOOKUP($B36,'[2]ACT DEN8.1'!$H$3:$U$162,11,FALSE),0)</f>
        <v>3</v>
      </c>
      <c r="AJ36" s="77">
        <f>IFERROR(VLOOKUP($B36,'[2]ACT DEN8.1'!$H$3:$U$162,12,FALSE),0)</f>
        <v>0</v>
      </c>
      <c r="AK36" s="77">
        <f>IFERROR(VLOOKUP($B36,'[2]ACT DEN8.1'!$H$3:$U$162,13,FALSE),0)</f>
        <v>0</v>
      </c>
      <c r="AL36" s="4">
        <f>SUM(Z36:AK36)</f>
        <v>18</v>
      </c>
      <c r="AM36" s="77">
        <f>IFERROR(VLOOKUP($B36,'[2]ACT DEN8.1'!$AE$3:$AR$165,2,FALSE),0)</f>
        <v>0</v>
      </c>
      <c r="AN36" s="77">
        <f>IFERROR(VLOOKUP($B36,'[2]ACT DEN8.1'!$AE$3:$AR$165,3,FALSE),0)</f>
        <v>0</v>
      </c>
      <c r="AO36" s="77">
        <f>IFERROR(VLOOKUP($B36,'[2]ACT DEN8.1'!$AE$3:$AR$165,4,FALSE),0)</f>
        <v>0</v>
      </c>
      <c r="AP36" s="77">
        <f>IFERROR(VLOOKUP($B36,'[2]ACT DEN8.1'!$AE$3:$AR$165,5,FALSE),0)</f>
        <v>0</v>
      </c>
      <c r="AQ36" s="77">
        <f>IFERROR(VLOOKUP($B36,'[2]ACT DEN8.1'!$AE$3:$AR$165,6,FALSE),0)</f>
        <v>0</v>
      </c>
      <c r="AR36" s="77">
        <f>IFERROR(VLOOKUP($B36,'[2]ACT DEN8.1'!$AE$3:$AR$165,7,FALSE),0)</f>
        <v>0</v>
      </c>
      <c r="AS36" s="77">
        <f>IFERROR(VLOOKUP($B36,'[2]ACT DEN8.1'!$AE$3:$AR$165,8,FALSE),0)</f>
        <v>0</v>
      </c>
      <c r="AT36" s="77">
        <f>IFERROR(VLOOKUP($B36,'[2]ACT DEN8.1'!$AE$3:$AR$165,9,FALSE),0)</f>
        <v>0</v>
      </c>
      <c r="AU36" s="77">
        <f>IFERROR(VLOOKUP($B36,'[2]ACT DEN8.1'!$AE$3:$AR$165,10,FALSE),0)</f>
        <v>1</v>
      </c>
      <c r="AV36" s="77">
        <f>IFERROR(VLOOKUP($B36,'[2]ACT DEN8.1'!$AE$3:$AR$165,11,FALSE),0)</f>
        <v>0</v>
      </c>
      <c r="AW36" s="77">
        <f>IFERROR(VLOOKUP($B36,'[2]ACT DEN8.1'!$AE$3:$AR$165,12,FALSE),0)</f>
        <v>0</v>
      </c>
      <c r="AX36" s="77">
        <f>IFERROR(VLOOKUP($B36,'[2]ACT DEN8.1'!$AE$3:$AR$165,13,FALSE),0)</f>
        <v>0</v>
      </c>
      <c r="AY36" s="4">
        <f>SUM(AM36:AX36)</f>
        <v>1</v>
      </c>
    </row>
    <row r="37" spans="1:51" s="54" customFormat="1" ht="15" thickBot="1" x14ac:dyDescent="0.25">
      <c r="A37" s="1" t="s">
        <v>53</v>
      </c>
      <c r="B37" s="137" t="s">
        <v>345</v>
      </c>
      <c r="C37" s="53"/>
      <c r="D37" s="74"/>
      <c r="E37" s="77">
        <f>IFERROR(VLOOKUP($B37,'[2]NUM8.1'!$H$3:$U$165,2,FALSE),0)</f>
        <v>1</v>
      </c>
      <c r="F37" s="77">
        <f>IFERROR(VLOOKUP($B37,'[2]NUM8.1'!$H$3:$U$165,3,FALSE),0)</f>
        <v>2</v>
      </c>
      <c r="G37" s="77">
        <f>IFERROR(VLOOKUP($B37,'[2]NUM8.1'!$H$3:$U$165,4,FALSE),0)</f>
        <v>1</v>
      </c>
      <c r="H37" s="77">
        <f>IFERROR(VLOOKUP($B37,'[2]NUM8.1'!$H$3:$U$165,5,FALSE),0)</f>
        <v>9</v>
      </c>
      <c r="I37" s="77">
        <f>IFERROR(VLOOKUP($B37,'[2]NUM8.1'!$H$3:$U$165,6,FALSE),0)</f>
        <v>10</v>
      </c>
      <c r="J37" s="77">
        <f>IFERROR(VLOOKUP($B37,'[2]NUM8.1'!$H$3:$U$165,7,FALSE),0)</f>
        <v>4</v>
      </c>
      <c r="K37" s="77">
        <f>IFERROR(VLOOKUP($B37,'[2]NUM8.1'!$H$3:$U$165,8,FALSE),0)</f>
        <v>3</v>
      </c>
      <c r="L37" s="77">
        <f>IFERROR(VLOOKUP($B37,'[2]NUM8.1'!$H$3:$U$165,9,FALSE),0)</f>
        <v>0</v>
      </c>
      <c r="M37" s="77">
        <f>IFERROR(VLOOKUP($B37,'[2]NUM8.1'!$H$3:$U$165,10,FALSE),0)</f>
        <v>7</v>
      </c>
      <c r="N37" s="77">
        <f>IFERROR(VLOOKUP($B37,'[2]NUM8.1'!$H$3:$U$165,11,FALSE),0)</f>
        <v>6</v>
      </c>
      <c r="O37" s="77">
        <f>IFERROR(VLOOKUP($B37,'[2]NUM8.1'!$H$3:$U$165,12,FALSE),0)</f>
        <v>2</v>
      </c>
      <c r="P37" s="77">
        <f>IFERROR(VLOOKUP($B37,'[2]NUM8.1'!$H$3:$U$165,13,FALSE),0)</f>
        <v>0</v>
      </c>
      <c r="Q37" s="4">
        <f>SUM(E37:P37)</f>
        <v>45</v>
      </c>
      <c r="R37" s="2"/>
      <c r="S37" s="12">
        <f>IFERROR(VLOOKUP($B37,'[3]DEN8.1'!$H$3:$J$159,2,FALSE),0)</f>
        <v>0</v>
      </c>
      <c r="T37" s="42">
        <f>+S37+(Z37+AA37+AB37+AC37)-(AM37+AN37+AO37+AP37)</f>
        <v>7</v>
      </c>
      <c r="U37" s="12">
        <f>IFERROR(VLOOKUP($B37,'[1]DEN8.1'!$H$3:$J$175,2,FALSE),0)</f>
        <v>74</v>
      </c>
      <c r="V37" s="51">
        <f t="shared" si="2"/>
        <v>75</v>
      </c>
      <c r="W37" s="51">
        <f t="shared" si="3"/>
        <v>70</v>
      </c>
      <c r="X37" s="12">
        <f>IFERROR(VLOOKUP($B37,'[2]DEN8.1'!$H$3:$K$175,3,FALSE),0)</f>
        <v>68</v>
      </c>
      <c r="Y37" s="6"/>
      <c r="Z37" s="77">
        <f>IFERROR(VLOOKUP($B37,'[2]ACT DEN8.1'!$H$3:$U$162,2,FALSE),0)</f>
        <v>7</v>
      </c>
      <c r="AA37" s="77">
        <f>IFERROR(VLOOKUP($B37,'[2]ACT DEN8.1'!$H$3:$U$162,3,FALSE),0)</f>
        <v>0</v>
      </c>
      <c r="AB37" s="77">
        <f>IFERROR(VLOOKUP($B37,'[2]ACT DEN8.1'!$H$3:$U$162,4,FALSE),0)</f>
        <v>0</v>
      </c>
      <c r="AC37" s="77">
        <f>IFERROR(VLOOKUP($B37,'[2]ACT DEN8.1'!$H$3:$U$162,5,FALSE),0)</f>
        <v>0</v>
      </c>
      <c r="AD37" s="77">
        <f>IFERROR(VLOOKUP($B37,'[2]ACT DEN8.1'!$H$3:$U$162,6,FALSE),0)</f>
        <v>0</v>
      </c>
      <c r="AE37" s="77">
        <f>IFERROR(VLOOKUP($B37,'[2]ACT DEN8.1'!$H$3:$U$162,7,FALSE),0)</f>
        <v>1</v>
      </c>
      <c r="AF37" s="77">
        <f>IFERROR(VLOOKUP($B37,'[2]ACT DEN8.1'!$H$3:$U$162,8,FALSE),0)</f>
        <v>2</v>
      </c>
      <c r="AG37" s="77">
        <f>IFERROR(VLOOKUP($B37,'[2]ACT DEN8.1'!$H$3:$U$162,9,FALSE),0)</f>
        <v>3</v>
      </c>
      <c r="AH37" s="77">
        <f>IFERROR(VLOOKUP($B37,'[2]ACT DEN8.1'!$H$3:$U$162,10,FALSE),0)</f>
        <v>1</v>
      </c>
      <c r="AI37" s="77">
        <f>IFERROR(VLOOKUP($B37,'[2]ACT DEN8.1'!$H$3:$U$162,11,FALSE),0)</f>
        <v>2</v>
      </c>
      <c r="AJ37" s="77">
        <f>IFERROR(VLOOKUP($B37,'[2]ACT DEN8.1'!$H$3:$U$162,12,FALSE),0)</f>
        <v>3</v>
      </c>
      <c r="AK37" s="77">
        <f>IFERROR(VLOOKUP($B37,'[2]ACT DEN8.1'!$H$3:$U$162,13,FALSE),0)</f>
        <v>2</v>
      </c>
      <c r="AL37" s="4">
        <f>SUM(Z37:AK37)</f>
        <v>21</v>
      </c>
      <c r="AM37" s="77">
        <f>IFERROR(VLOOKUP($B37,'[2]ACT DEN8.1'!$AE$3:$AR$165,2,FALSE),0)</f>
        <v>0</v>
      </c>
      <c r="AN37" s="77">
        <f>IFERROR(VLOOKUP($B37,'[2]ACT DEN8.1'!$AE$3:$AR$165,3,FALSE),0)</f>
        <v>0</v>
      </c>
      <c r="AO37" s="77">
        <f>IFERROR(VLOOKUP($B37,'[2]ACT DEN8.1'!$AE$3:$AR$165,4,FALSE),0)</f>
        <v>0</v>
      </c>
      <c r="AP37" s="77">
        <f>IFERROR(VLOOKUP($B37,'[2]ACT DEN8.1'!$AE$3:$AR$165,5,FALSE),0)</f>
        <v>0</v>
      </c>
      <c r="AQ37" s="77">
        <f>IFERROR(VLOOKUP($B37,'[2]ACT DEN8.1'!$AE$3:$AR$165,6,FALSE),0)</f>
        <v>0</v>
      </c>
      <c r="AR37" s="77">
        <f>IFERROR(VLOOKUP($B37,'[2]ACT DEN8.1'!$AE$3:$AR$165,7,FALSE),0)</f>
        <v>0</v>
      </c>
      <c r="AS37" s="77">
        <f>IFERROR(VLOOKUP($B37,'[2]ACT DEN8.1'!$AE$3:$AR$165,8,FALSE),0)</f>
        <v>1</v>
      </c>
      <c r="AT37" s="77">
        <f>IFERROR(VLOOKUP($B37,'[2]ACT DEN8.1'!$AE$3:$AR$165,9,FALSE),0)</f>
        <v>2</v>
      </c>
      <c r="AU37" s="77">
        <f>IFERROR(VLOOKUP($B37,'[2]ACT DEN8.1'!$AE$3:$AR$165,10,FALSE),0)</f>
        <v>0</v>
      </c>
      <c r="AV37" s="77">
        <f>IFERROR(VLOOKUP($B37,'[2]ACT DEN8.1'!$AE$3:$AR$165,11,FALSE),0)</f>
        <v>9</v>
      </c>
      <c r="AW37" s="77">
        <f>IFERROR(VLOOKUP($B37,'[2]ACT DEN8.1'!$AE$3:$AR$165,12,FALSE),0)</f>
        <v>0</v>
      </c>
      <c r="AX37" s="77">
        <f>IFERROR(VLOOKUP($B37,'[2]ACT DEN8.1'!$AE$3:$AR$165,13,FALSE),0)</f>
        <v>0</v>
      </c>
      <c r="AY37" s="4">
        <f>SUM(AM37:AX37)</f>
        <v>12</v>
      </c>
    </row>
    <row r="38" spans="1:51" s="54" customFormat="1" ht="15" thickBot="1" x14ac:dyDescent="0.25">
      <c r="A38" s="307" t="s">
        <v>192</v>
      </c>
      <c r="B38" s="308"/>
      <c r="C38" s="222">
        <f>+D38/Metas!L8</f>
        <v>0.92268559808414896</v>
      </c>
      <c r="D38" s="14">
        <f>+Q38/R38</f>
        <v>0.1476328502415459</v>
      </c>
      <c r="E38" s="9">
        <f>SUM(E27:E37)</f>
        <v>464</v>
      </c>
      <c r="F38" s="9">
        <f t="shared" ref="F38:Q38" si="20">SUM(F27:F37)</f>
        <v>466</v>
      </c>
      <c r="G38" s="9">
        <f t="shared" si="20"/>
        <v>753</v>
      </c>
      <c r="H38" s="9">
        <f t="shared" si="20"/>
        <v>610</v>
      </c>
      <c r="I38" s="9">
        <f t="shared" ref="I38" si="21">SUM(I27:I37)</f>
        <v>791</v>
      </c>
      <c r="J38" s="9">
        <f t="shared" ref="J38:K38" si="22">SUM(J27:J37)</f>
        <v>601</v>
      </c>
      <c r="K38" s="9">
        <f t="shared" si="22"/>
        <v>583</v>
      </c>
      <c r="L38" s="9">
        <f t="shared" ref="L38:M38" si="23">SUM(L27:L37)</f>
        <v>592</v>
      </c>
      <c r="M38" s="9">
        <f t="shared" si="23"/>
        <v>463</v>
      </c>
      <c r="N38" s="9">
        <f t="shared" ref="N38:P38" si="24">SUM(N27:N37)</f>
        <v>589</v>
      </c>
      <c r="O38" s="9">
        <f t="shared" si="24"/>
        <v>490</v>
      </c>
      <c r="P38" s="9">
        <f t="shared" si="24"/>
        <v>474</v>
      </c>
      <c r="Q38" s="9">
        <f t="shared" si="20"/>
        <v>6876</v>
      </c>
      <c r="R38" s="10">
        <f>+Y38-X38</f>
        <v>46575</v>
      </c>
      <c r="S38" s="9">
        <f>SUM(S27:S37)</f>
        <v>4648</v>
      </c>
      <c r="T38" s="9">
        <f>SUM(T27:T37)</f>
        <v>4902</v>
      </c>
      <c r="U38" s="9">
        <f>SUM(U27:U37)</f>
        <v>4743</v>
      </c>
      <c r="V38" s="8">
        <f t="shared" ref="V38:W38" si="25">SUM(V27:V37)</f>
        <v>4808</v>
      </c>
      <c r="W38" s="8">
        <f t="shared" si="25"/>
        <v>5023</v>
      </c>
      <c r="X38" s="9">
        <f>SUM(X27:X37)</f>
        <v>4872</v>
      </c>
      <c r="Y38" s="11">
        <v>51447</v>
      </c>
      <c r="Z38" s="8">
        <f>SUM(Z27:Z37)</f>
        <v>113</v>
      </c>
      <c r="AA38" s="8">
        <f t="shared" ref="AA38:AP38" si="26">SUM(AA27:AA37)</f>
        <v>61</v>
      </c>
      <c r="AB38" s="8">
        <f t="shared" si="26"/>
        <v>63</v>
      </c>
      <c r="AC38" s="8">
        <f t="shared" si="26"/>
        <v>45</v>
      </c>
      <c r="AD38" s="8">
        <f t="shared" ref="AD38:AE38" si="27">SUM(AD27:AD37)</f>
        <v>73</v>
      </c>
      <c r="AE38" s="8">
        <f t="shared" si="27"/>
        <v>56</v>
      </c>
      <c r="AF38" s="8">
        <f t="shared" si="26"/>
        <v>74</v>
      </c>
      <c r="AG38" s="8">
        <f t="shared" ref="AG38:AH38" si="28">SUM(AG27:AG37)</f>
        <v>108</v>
      </c>
      <c r="AH38" s="8">
        <f t="shared" si="28"/>
        <v>59</v>
      </c>
      <c r="AI38" s="8">
        <f t="shared" ref="AI38:AK38" si="29">SUM(AI27:AI37)</f>
        <v>90</v>
      </c>
      <c r="AJ38" s="8">
        <f t="shared" si="29"/>
        <v>67</v>
      </c>
      <c r="AK38" s="8">
        <f t="shared" si="29"/>
        <v>54</v>
      </c>
      <c r="AL38" s="8">
        <f t="shared" si="26"/>
        <v>863</v>
      </c>
      <c r="AM38" s="8">
        <f t="shared" si="26"/>
        <v>8</v>
      </c>
      <c r="AN38" s="8">
        <f t="shared" si="26"/>
        <v>2</v>
      </c>
      <c r="AO38" s="8">
        <f t="shared" si="26"/>
        <v>7</v>
      </c>
      <c r="AP38" s="8">
        <f t="shared" si="26"/>
        <v>11</v>
      </c>
      <c r="AQ38" s="8">
        <f t="shared" ref="AQ38:AS38" si="30">SUM(AQ27:AQ37)</f>
        <v>16</v>
      </c>
      <c r="AR38" s="8">
        <f t="shared" si="30"/>
        <v>12</v>
      </c>
      <c r="AS38" s="8">
        <f t="shared" si="30"/>
        <v>9</v>
      </c>
      <c r="AT38" s="8">
        <f t="shared" ref="AT38:AU38" si="31">SUM(AT27:AT37)</f>
        <v>12</v>
      </c>
      <c r="AU38" s="8">
        <f t="shared" si="31"/>
        <v>14</v>
      </c>
      <c r="AV38" s="8">
        <f t="shared" ref="AV38:AX38" si="32">SUM(AV27:AV37)</f>
        <v>16</v>
      </c>
      <c r="AW38" s="8">
        <f t="shared" si="32"/>
        <v>4</v>
      </c>
      <c r="AX38" s="8">
        <f t="shared" si="32"/>
        <v>22</v>
      </c>
      <c r="AY38" s="8">
        <f>SUM(AY27:AY37)</f>
        <v>133</v>
      </c>
    </row>
    <row r="39" spans="1:51" s="54" customFormat="1" ht="15" thickBot="1" x14ac:dyDescent="0.25">
      <c r="A39" s="1" t="s">
        <v>74</v>
      </c>
      <c r="B39" s="137" t="s">
        <v>64</v>
      </c>
      <c r="C39" s="53"/>
      <c r="D39" s="74"/>
      <c r="E39" s="77">
        <f>IFERROR(VLOOKUP($B39,'[2]NUM8.1'!$H$3:$U$165,2,FALSE),0)</f>
        <v>9</v>
      </c>
      <c r="F39" s="77">
        <f>IFERROR(VLOOKUP($B39,'[2]NUM8.1'!$H$3:$U$165,3,FALSE),0)</f>
        <v>3</v>
      </c>
      <c r="G39" s="77">
        <f>IFERROR(VLOOKUP($B39,'[2]NUM8.1'!$H$3:$U$165,4,FALSE),0)</f>
        <v>6</v>
      </c>
      <c r="H39" s="77">
        <f>IFERROR(VLOOKUP($B39,'[2]NUM8.1'!$H$3:$U$165,5,FALSE),0)</f>
        <v>5</v>
      </c>
      <c r="I39" s="77">
        <f>IFERROR(VLOOKUP($B39,'[2]NUM8.1'!$H$3:$U$165,6,FALSE),0)</f>
        <v>5</v>
      </c>
      <c r="J39" s="77">
        <f>IFERROR(VLOOKUP($B39,'[2]NUM8.1'!$H$3:$U$165,7,FALSE),0)</f>
        <v>15</v>
      </c>
      <c r="K39" s="77">
        <f>IFERROR(VLOOKUP($B39,'[2]NUM8.1'!$H$3:$U$165,8,FALSE),0)</f>
        <v>5</v>
      </c>
      <c r="L39" s="77">
        <f>IFERROR(VLOOKUP($B39,'[2]NUM8.1'!$H$3:$U$165,9,FALSE),0)</f>
        <v>0</v>
      </c>
      <c r="M39" s="77">
        <f>IFERROR(VLOOKUP($B39,'[2]NUM8.1'!$H$3:$U$165,10,FALSE),0)</f>
        <v>0</v>
      </c>
      <c r="N39" s="77">
        <f>IFERROR(VLOOKUP($B39,'[2]NUM8.1'!$H$3:$U$165,11,FALSE),0)</f>
        <v>4</v>
      </c>
      <c r="O39" s="77">
        <f>IFERROR(VLOOKUP($B39,'[2]NUM8.1'!$H$3:$U$165,12,FALSE),0)</f>
        <v>79</v>
      </c>
      <c r="P39" s="77">
        <f>IFERROR(VLOOKUP($B39,'[2]NUM8.1'!$H$3:$U$165,13,FALSE),0)</f>
        <v>0</v>
      </c>
      <c r="Q39" s="4">
        <f t="shared" ref="Q39:Q48" si="33">SUM(E39:P39)</f>
        <v>131</v>
      </c>
      <c r="R39" s="2"/>
      <c r="S39" s="12">
        <f>IFERROR(VLOOKUP($B39,'[3]DEN8.1'!$H$3:$J$159,2,FALSE),0)</f>
        <v>47</v>
      </c>
      <c r="T39" s="42">
        <f>+S39+(Z39+AA39+AB39+AC39)-(AM39+AN39+AO39+AP39)</f>
        <v>47</v>
      </c>
      <c r="U39" s="12">
        <f>IFERROR(VLOOKUP($B39,'[1]DEN8.1'!$H$3:$J$175,2,FALSE),0)</f>
        <v>38</v>
      </c>
      <c r="V39" s="51">
        <f t="shared" si="2"/>
        <v>38</v>
      </c>
      <c r="W39" s="51">
        <f t="shared" si="3"/>
        <v>40</v>
      </c>
      <c r="X39" s="12">
        <f>IFERROR(VLOOKUP($B39,'[2]DEN8.1'!$H$3:$K$175,3,FALSE),0)</f>
        <v>41</v>
      </c>
      <c r="Y39" s="6"/>
      <c r="Z39" s="77">
        <f>IFERROR(VLOOKUP($B39,'[2]ACT DEN8.1'!$H$3:$U$162,2,FALSE),0)</f>
        <v>0</v>
      </c>
      <c r="AA39" s="77">
        <f>IFERROR(VLOOKUP($B39,'[2]ACT DEN8.1'!$H$3:$U$162,3,FALSE),0)</f>
        <v>0</v>
      </c>
      <c r="AB39" s="77">
        <f>IFERROR(VLOOKUP($B39,'[2]ACT DEN8.1'!$H$3:$U$162,4,FALSE),0)</f>
        <v>0</v>
      </c>
      <c r="AC39" s="77">
        <f>IFERROR(VLOOKUP($B39,'[2]ACT DEN8.1'!$H$3:$U$162,5,FALSE),0)</f>
        <v>0</v>
      </c>
      <c r="AD39" s="77">
        <f>IFERROR(VLOOKUP($B39,'[2]ACT DEN8.1'!$H$3:$U$162,6,FALSE),0)</f>
        <v>2</v>
      </c>
      <c r="AE39" s="77">
        <f>IFERROR(VLOOKUP($B39,'[2]ACT DEN8.1'!$H$3:$U$162,7,FALSE),0)</f>
        <v>0</v>
      </c>
      <c r="AF39" s="77">
        <f>IFERROR(VLOOKUP($B39,'[2]ACT DEN8.1'!$H$3:$U$162,8,FALSE),0)</f>
        <v>0</v>
      </c>
      <c r="AG39" s="77">
        <f>IFERROR(VLOOKUP($B39,'[2]ACT DEN8.1'!$H$3:$U$162,9,FALSE),0)</f>
        <v>2</v>
      </c>
      <c r="AH39" s="77">
        <f>IFERROR(VLOOKUP($B39,'[2]ACT DEN8.1'!$H$3:$U$162,10,FALSE),0)</f>
        <v>0</v>
      </c>
      <c r="AI39" s="77">
        <f>IFERROR(VLOOKUP($B39,'[2]ACT DEN8.1'!$H$3:$U$162,11,FALSE),0)</f>
        <v>0</v>
      </c>
      <c r="AJ39" s="77">
        <f>IFERROR(VLOOKUP($B39,'[2]ACT DEN8.1'!$H$3:$U$162,12,FALSE),0)</f>
        <v>0</v>
      </c>
      <c r="AK39" s="77">
        <f>IFERROR(VLOOKUP($B39,'[2]ACT DEN8.1'!$H$3:$U$162,13,FALSE),0)</f>
        <v>1</v>
      </c>
      <c r="AL39" s="4">
        <f t="shared" si="18"/>
        <v>5</v>
      </c>
      <c r="AM39" s="77">
        <f>IFERROR(VLOOKUP($B39,'[2]ACT DEN8.1'!$AE$3:$AR$165,2,FALSE),0)</f>
        <v>0</v>
      </c>
      <c r="AN39" s="77">
        <f>IFERROR(VLOOKUP($B39,'[2]ACT DEN8.1'!$AE$3:$AR$165,3,FALSE),0)</f>
        <v>0</v>
      </c>
      <c r="AO39" s="77">
        <f>IFERROR(VLOOKUP($B39,'[2]ACT DEN8.1'!$AE$3:$AR$165,4,FALSE),0)</f>
        <v>0</v>
      </c>
      <c r="AP39" s="77">
        <f>IFERROR(VLOOKUP($B39,'[2]ACT DEN8.1'!$AE$3:$AR$165,5,FALSE),0)</f>
        <v>0</v>
      </c>
      <c r="AQ39" s="77">
        <f>IFERROR(VLOOKUP($B39,'[2]ACT DEN8.1'!$AE$3:$AR$165,6,FALSE),0)</f>
        <v>0</v>
      </c>
      <c r="AR39" s="77">
        <f>IFERROR(VLOOKUP($B39,'[2]ACT DEN8.1'!$AE$3:$AR$165,7,FALSE),0)</f>
        <v>0</v>
      </c>
      <c r="AS39" s="77">
        <f>IFERROR(VLOOKUP($B39,'[2]ACT DEN8.1'!$AE$3:$AR$165,8,FALSE),0)</f>
        <v>0</v>
      </c>
      <c r="AT39" s="77">
        <f>IFERROR(VLOOKUP($B39,'[2]ACT DEN8.1'!$AE$3:$AR$165,9,FALSE),0)</f>
        <v>0</v>
      </c>
      <c r="AU39" s="77">
        <f>IFERROR(VLOOKUP($B39,'[2]ACT DEN8.1'!$AE$3:$AR$165,10,FALSE),0)</f>
        <v>0</v>
      </c>
      <c r="AV39" s="77">
        <f>IFERROR(VLOOKUP($B39,'[2]ACT DEN8.1'!$AE$3:$AR$165,11,FALSE),0)</f>
        <v>0</v>
      </c>
      <c r="AW39" s="77">
        <f>IFERROR(VLOOKUP($B39,'[2]ACT DEN8.1'!$AE$3:$AR$165,12,FALSE),0)</f>
        <v>0</v>
      </c>
      <c r="AX39" s="77">
        <f>IFERROR(VLOOKUP($B39,'[2]ACT DEN8.1'!$AE$3:$AR$165,13,FALSE),0)</f>
        <v>0</v>
      </c>
      <c r="AY39" s="4">
        <f t="shared" si="5"/>
        <v>0</v>
      </c>
    </row>
    <row r="40" spans="1:51" s="54" customFormat="1" ht="15" thickBot="1" x14ac:dyDescent="0.25">
      <c r="A40" s="1" t="s">
        <v>74</v>
      </c>
      <c r="B40" s="137" t="s">
        <v>65</v>
      </c>
      <c r="C40" s="53"/>
      <c r="D40" s="74"/>
      <c r="E40" s="77">
        <f>IFERROR(VLOOKUP($B40,'[2]NUM8.1'!$H$3:$U$165,2,FALSE),0)</f>
        <v>0</v>
      </c>
      <c r="F40" s="77">
        <f>IFERROR(VLOOKUP($B40,'[2]NUM8.1'!$H$3:$U$165,3,FALSE),0)</f>
        <v>1</v>
      </c>
      <c r="G40" s="77">
        <f>IFERROR(VLOOKUP($B40,'[2]NUM8.1'!$H$3:$U$165,4,FALSE),0)</f>
        <v>1</v>
      </c>
      <c r="H40" s="77">
        <f>IFERROR(VLOOKUP($B40,'[2]NUM8.1'!$H$3:$U$165,5,FALSE),0)</f>
        <v>1</v>
      </c>
      <c r="I40" s="77">
        <f>IFERROR(VLOOKUP($B40,'[2]NUM8.1'!$H$3:$U$165,6,FALSE),0)</f>
        <v>0</v>
      </c>
      <c r="J40" s="77">
        <f>IFERROR(VLOOKUP($B40,'[2]NUM8.1'!$H$3:$U$165,7,FALSE),0)</f>
        <v>13</v>
      </c>
      <c r="K40" s="77">
        <f>IFERROR(VLOOKUP($B40,'[2]NUM8.1'!$H$3:$U$165,8,FALSE),0)</f>
        <v>11</v>
      </c>
      <c r="L40" s="77">
        <f>IFERROR(VLOOKUP($B40,'[2]NUM8.1'!$H$3:$U$165,9,FALSE),0)</f>
        <v>0</v>
      </c>
      <c r="M40" s="77">
        <f>IFERROR(VLOOKUP($B40,'[2]NUM8.1'!$H$3:$U$165,10,FALSE),0)</f>
        <v>0</v>
      </c>
      <c r="N40" s="77">
        <f>IFERROR(VLOOKUP($B40,'[2]NUM8.1'!$H$3:$U$165,11,FALSE),0)</f>
        <v>5</v>
      </c>
      <c r="O40" s="77">
        <f>IFERROR(VLOOKUP($B40,'[2]NUM8.1'!$H$3:$U$165,12,FALSE),0)</f>
        <v>0</v>
      </c>
      <c r="P40" s="77">
        <f>IFERROR(VLOOKUP($B40,'[2]NUM8.1'!$H$3:$U$165,13,FALSE),0)</f>
        <v>0</v>
      </c>
      <c r="Q40" s="4">
        <f t="shared" si="33"/>
        <v>32</v>
      </c>
      <c r="R40" s="2"/>
      <c r="S40" s="12">
        <f>IFERROR(VLOOKUP($B40,'[3]DEN8.1'!$H$3:$J$159,2,FALSE),0)</f>
        <v>20</v>
      </c>
      <c r="T40" s="42">
        <f>+S40+(Z40+AA40+AB40+AC40)-(AM40+AN40+AO40+AP40)</f>
        <v>22</v>
      </c>
      <c r="U40" s="12">
        <f>IFERROR(VLOOKUP($B40,'[1]DEN8.1'!$H$3:$J$175,2,FALSE),0)</f>
        <v>43</v>
      </c>
      <c r="V40" s="51">
        <f t="shared" si="2"/>
        <v>44</v>
      </c>
      <c r="W40" s="51">
        <f t="shared" si="3"/>
        <v>44</v>
      </c>
      <c r="X40" s="12">
        <f>IFERROR(VLOOKUP($B40,'[2]DEN8.1'!$H$3:$K$175,3,FALSE),0)</f>
        <v>19</v>
      </c>
      <c r="Y40" s="6"/>
      <c r="Z40" s="77">
        <f>IFERROR(VLOOKUP($B40,'[2]ACT DEN8.1'!$H$3:$U$162,2,FALSE),0)</f>
        <v>0</v>
      </c>
      <c r="AA40" s="77">
        <f>IFERROR(VLOOKUP($B40,'[2]ACT DEN8.1'!$H$3:$U$162,3,FALSE),0)</f>
        <v>0</v>
      </c>
      <c r="AB40" s="77">
        <f>IFERROR(VLOOKUP($B40,'[2]ACT DEN8.1'!$H$3:$U$162,4,FALSE),0)</f>
        <v>0</v>
      </c>
      <c r="AC40" s="77">
        <f>IFERROR(VLOOKUP($B40,'[2]ACT DEN8.1'!$H$3:$U$162,5,FALSE),0)</f>
        <v>2</v>
      </c>
      <c r="AD40" s="77">
        <f>IFERROR(VLOOKUP($B40,'[2]ACT DEN8.1'!$H$3:$U$162,6,FALSE),0)</f>
        <v>0</v>
      </c>
      <c r="AE40" s="77">
        <f>IFERROR(VLOOKUP($B40,'[2]ACT DEN8.1'!$H$3:$U$162,7,FALSE),0)</f>
        <v>0</v>
      </c>
      <c r="AF40" s="77">
        <f>IFERROR(VLOOKUP($B40,'[2]ACT DEN8.1'!$H$3:$U$162,8,FALSE),0)</f>
        <v>1</v>
      </c>
      <c r="AG40" s="77">
        <f>IFERROR(VLOOKUP($B40,'[2]ACT DEN8.1'!$H$3:$U$162,9,FALSE),0)</f>
        <v>0</v>
      </c>
      <c r="AH40" s="77">
        <f>IFERROR(VLOOKUP($B40,'[2]ACT DEN8.1'!$H$3:$U$162,10,FALSE),0)</f>
        <v>0</v>
      </c>
      <c r="AI40" s="77">
        <f>IFERROR(VLOOKUP($B40,'[2]ACT DEN8.1'!$H$3:$U$162,11,FALSE),0)</f>
        <v>0</v>
      </c>
      <c r="AJ40" s="77">
        <f>IFERROR(VLOOKUP($B40,'[2]ACT DEN8.1'!$H$3:$U$162,12,FALSE),0)</f>
        <v>0</v>
      </c>
      <c r="AK40" s="77">
        <f>IFERROR(VLOOKUP($B40,'[2]ACT DEN8.1'!$H$3:$U$162,13,FALSE),0)</f>
        <v>0</v>
      </c>
      <c r="AL40" s="4">
        <f t="shared" si="18"/>
        <v>3</v>
      </c>
      <c r="AM40" s="77">
        <f>IFERROR(VLOOKUP($B40,'[2]ACT DEN8.1'!$AE$3:$AR$165,2,FALSE),0)</f>
        <v>0</v>
      </c>
      <c r="AN40" s="77">
        <f>IFERROR(VLOOKUP($B40,'[2]ACT DEN8.1'!$AE$3:$AR$165,3,FALSE),0)</f>
        <v>0</v>
      </c>
      <c r="AO40" s="77">
        <f>IFERROR(VLOOKUP($B40,'[2]ACT DEN8.1'!$AE$3:$AR$165,4,FALSE),0)</f>
        <v>0</v>
      </c>
      <c r="AP40" s="77">
        <f>IFERROR(VLOOKUP($B40,'[2]ACT DEN8.1'!$AE$3:$AR$165,5,FALSE),0)</f>
        <v>0</v>
      </c>
      <c r="AQ40" s="77">
        <f>IFERROR(VLOOKUP($B40,'[2]ACT DEN8.1'!$AE$3:$AR$165,6,FALSE),0)</f>
        <v>0</v>
      </c>
      <c r="AR40" s="77">
        <f>IFERROR(VLOOKUP($B40,'[2]ACT DEN8.1'!$AE$3:$AR$165,7,FALSE),0)</f>
        <v>0</v>
      </c>
      <c r="AS40" s="77">
        <f>IFERROR(VLOOKUP($B40,'[2]ACT DEN8.1'!$AE$3:$AR$165,8,FALSE),0)</f>
        <v>0</v>
      </c>
      <c r="AT40" s="77">
        <f>IFERROR(VLOOKUP($B40,'[2]ACT DEN8.1'!$AE$3:$AR$165,9,FALSE),0)</f>
        <v>0</v>
      </c>
      <c r="AU40" s="77">
        <f>IFERROR(VLOOKUP($B40,'[2]ACT DEN8.1'!$AE$3:$AR$165,10,FALSE),0)</f>
        <v>0</v>
      </c>
      <c r="AV40" s="77">
        <f>IFERROR(VLOOKUP($B40,'[2]ACT DEN8.1'!$AE$3:$AR$165,11,FALSE),0)</f>
        <v>0</v>
      </c>
      <c r="AW40" s="77">
        <f>IFERROR(VLOOKUP($B40,'[2]ACT DEN8.1'!$AE$3:$AR$165,12,FALSE),0)</f>
        <v>0</v>
      </c>
      <c r="AX40" s="77">
        <f>IFERROR(VLOOKUP($B40,'[2]ACT DEN8.1'!$AE$3:$AR$165,13,FALSE),0)</f>
        <v>0</v>
      </c>
      <c r="AY40" s="4">
        <f t="shared" si="5"/>
        <v>0</v>
      </c>
    </row>
    <row r="41" spans="1:51" s="54" customFormat="1" ht="15" thickBot="1" x14ac:dyDescent="0.25">
      <c r="A41" s="1" t="s">
        <v>74</v>
      </c>
      <c r="B41" s="137" t="s">
        <v>66</v>
      </c>
      <c r="C41" s="53"/>
      <c r="D41" s="74"/>
      <c r="E41" s="77">
        <f>IFERROR(VLOOKUP($B41,'[2]NUM8.1'!$H$3:$U$165,2,FALSE),0)</f>
        <v>1</v>
      </c>
      <c r="F41" s="77">
        <f>IFERROR(VLOOKUP($B41,'[2]NUM8.1'!$H$3:$U$165,3,FALSE),0)</f>
        <v>5</v>
      </c>
      <c r="G41" s="77">
        <f>IFERROR(VLOOKUP($B41,'[2]NUM8.1'!$H$3:$U$165,4,FALSE),0)</f>
        <v>6</v>
      </c>
      <c r="H41" s="77">
        <f>IFERROR(VLOOKUP($B41,'[2]NUM8.1'!$H$3:$U$165,5,FALSE),0)</f>
        <v>0</v>
      </c>
      <c r="I41" s="77">
        <f>IFERROR(VLOOKUP($B41,'[2]NUM8.1'!$H$3:$U$165,6,FALSE),0)</f>
        <v>51</v>
      </c>
      <c r="J41" s="77">
        <f>IFERROR(VLOOKUP($B41,'[2]NUM8.1'!$H$3:$U$165,7,FALSE),0)</f>
        <v>9</v>
      </c>
      <c r="K41" s="77">
        <f>IFERROR(VLOOKUP($B41,'[2]NUM8.1'!$H$3:$U$165,8,FALSE),0)</f>
        <v>1</v>
      </c>
      <c r="L41" s="77">
        <f>IFERROR(VLOOKUP($B41,'[2]NUM8.1'!$H$3:$U$165,9,FALSE),0)</f>
        <v>0</v>
      </c>
      <c r="M41" s="77">
        <f>IFERROR(VLOOKUP($B41,'[2]NUM8.1'!$H$3:$U$165,10,FALSE),0)</f>
        <v>0</v>
      </c>
      <c r="N41" s="77">
        <f>IFERROR(VLOOKUP($B41,'[2]NUM8.1'!$H$3:$U$165,11,FALSE),0)</f>
        <v>6</v>
      </c>
      <c r="O41" s="77">
        <f>IFERROR(VLOOKUP($B41,'[2]NUM8.1'!$H$3:$U$165,12,FALSE),0)</f>
        <v>1</v>
      </c>
      <c r="P41" s="77">
        <f>IFERROR(VLOOKUP($B41,'[2]NUM8.1'!$H$3:$U$165,13,FALSE),0)</f>
        <v>0</v>
      </c>
      <c r="Q41" s="4">
        <f t="shared" si="33"/>
        <v>80</v>
      </c>
      <c r="R41" s="2"/>
      <c r="S41" s="12">
        <f>IFERROR(VLOOKUP($B41,'[3]DEN8.1'!$H$3:$J$159,2,FALSE),0)</f>
        <v>37</v>
      </c>
      <c r="T41" s="42">
        <f>+S41+(Z41+AA41+AB41+AC41)-(AM41+AN41+AO41+AP41)</f>
        <v>40</v>
      </c>
      <c r="U41" s="12">
        <f>IFERROR(VLOOKUP($B41,'[1]DEN8.1'!$H$3:$J$175,2,FALSE),0)</f>
        <v>43</v>
      </c>
      <c r="V41" s="51">
        <f t="shared" si="2"/>
        <v>45</v>
      </c>
      <c r="W41" s="51">
        <f t="shared" si="3"/>
        <v>47</v>
      </c>
      <c r="X41" s="12">
        <f>IFERROR(VLOOKUP($B41,'[2]DEN8.1'!$H$3:$K$175,3,FALSE),0)</f>
        <v>45</v>
      </c>
      <c r="Y41" s="6"/>
      <c r="Z41" s="77">
        <f>IFERROR(VLOOKUP($B41,'[2]ACT DEN8.1'!$H$3:$U$162,2,FALSE),0)</f>
        <v>2</v>
      </c>
      <c r="AA41" s="77">
        <f>IFERROR(VLOOKUP($B41,'[2]ACT DEN8.1'!$H$3:$U$162,3,FALSE),0)</f>
        <v>0</v>
      </c>
      <c r="AB41" s="77">
        <f>IFERROR(VLOOKUP($B41,'[2]ACT DEN8.1'!$H$3:$U$162,4,FALSE),0)</f>
        <v>0</v>
      </c>
      <c r="AC41" s="77">
        <f>IFERROR(VLOOKUP($B41,'[2]ACT DEN8.1'!$H$3:$U$162,5,FALSE),0)</f>
        <v>1</v>
      </c>
      <c r="AD41" s="77">
        <f>IFERROR(VLOOKUP($B41,'[2]ACT DEN8.1'!$H$3:$U$162,6,FALSE),0)</f>
        <v>0</v>
      </c>
      <c r="AE41" s="77">
        <f>IFERROR(VLOOKUP($B41,'[2]ACT DEN8.1'!$H$3:$U$162,7,FALSE),0)</f>
        <v>1</v>
      </c>
      <c r="AF41" s="77">
        <f>IFERROR(VLOOKUP($B41,'[2]ACT DEN8.1'!$H$3:$U$162,8,FALSE),0)</f>
        <v>2</v>
      </c>
      <c r="AG41" s="77">
        <f>IFERROR(VLOOKUP($B41,'[2]ACT DEN8.1'!$H$3:$U$162,9,FALSE),0)</f>
        <v>0</v>
      </c>
      <c r="AH41" s="77">
        <f>IFERROR(VLOOKUP($B41,'[2]ACT DEN8.1'!$H$3:$U$162,10,FALSE),0)</f>
        <v>2</v>
      </c>
      <c r="AI41" s="77">
        <f>IFERROR(VLOOKUP($B41,'[2]ACT DEN8.1'!$H$3:$U$162,11,FALSE),0)</f>
        <v>0</v>
      </c>
      <c r="AJ41" s="77">
        <f>IFERROR(VLOOKUP($B41,'[2]ACT DEN8.1'!$H$3:$U$162,12,FALSE),0)</f>
        <v>0</v>
      </c>
      <c r="AK41" s="77">
        <f>IFERROR(VLOOKUP($B41,'[2]ACT DEN8.1'!$H$3:$U$162,13,FALSE),0)</f>
        <v>0</v>
      </c>
      <c r="AL41" s="4">
        <f t="shared" si="18"/>
        <v>8</v>
      </c>
      <c r="AM41" s="77">
        <f>IFERROR(VLOOKUP($B41,'[2]ACT DEN8.1'!$AE$3:$AR$165,2,FALSE),0)</f>
        <v>0</v>
      </c>
      <c r="AN41" s="77">
        <f>IFERROR(VLOOKUP($B41,'[2]ACT DEN8.1'!$AE$3:$AR$165,3,FALSE),0)</f>
        <v>0</v>
      </c>
      <c r="AO41" s="77">
        <f>IFERROR(VLOOKUP($B41,'[2]ACT DEN8.1'!$AE$3:$AR$165,4,FALSE),0)</f>
        <v>0</v>
      </c>
      <c r="AP41" s="77">
        <f>IFERROR(VLOOKUP($B41,'[2]ACT DEN8.1'!$AE$3:$AR$165,5,FALSE),0)</f>
        <v>0</v>
      </c>
      <c r="AQ41" s="77">
        <f>IFERROR(VLOOKUP($B41,'[2]ACT DEN8.1'!$AE$3:$AR$165,6,FALSE),0)</f>
        <v>0</v>
      </c>
      <c r="AR41" s="77">
        <f>IFERROR(VLOOKUP($B41,'[2]ACT DEN8.1'!$AE$3:$AR$165,7,FALSE),0)</f>
        <v>0</v>
      </c>
      <c r="AS41" s="77">
        <f>IFERROR(VLOOKUP($B41,'[2]ACT DEN8.1'!$AE$3:$AR$165,8,FALSE),0)</f>
        <v>0</v>
      </c>
      <c r="AT41" s="77">
        <f>IFERROR(VLOOKUP($B41,'[2]ACT DEN8.1'!$AE$3:$AR$165,9,FALSE),0)</f>
        <v>0</v>
      </c>
      <c r="AU41" s="77">
        <f>IFERROR(VLOOKUP($B41,'[2]ACT DEN8.1'!$AE$3:$AR$165,10,FALSE),0)</f>
        <v>0</v>
      </c>
      <c r="AV41" s="77">
        <f>IFERROR(VLOOKUP($B41,'[2]ACT DEN8.1'!$AE$3:$AR$165,11,FALSE),0)</f>
        <v>0</v>
      </c>
      <c r="AW41" s="77">
        <f>IFERROR(VLOOKUP($B41,'[2]ACT DEN8.1'!$AE$3:$AR$165,12,FALSE),0)</f>
        <v>0</v>
      </c>
      <c r="AX41" s="77">
        <f>IFERROR(VLOOKUP($B41,'[2]ACT DEN8.1'!$AE$3:$AR$165,13,FALSE),0)</f>
        <v>0</v>
      </c>
      <c r="AY41" s="4">
        <f t="shared" si="5"/>
        <v>0</v>
      </c>
    </row>
    <row r="42" spans="1:51" s="54" customFormat="1" ht="15" thickBot="1" x14ac:dyDescent="0.25">
      <c r="A42" s="1" t="s">
        <v>74</v>
      </c>
      <c r="B42" s="137" t="s">
        <v>67</v>
      </c>
      <c r="C42" s="53"/>
      <c r="D42" s="74"/>
      <c r="E42" s="77">
        <f>IFERROR(VLOOKUP($B42,'[2]NUM8.1'!$H$3:$U$165,2,FALSE),0)</f>
        <v>0</v>
      </c>
      <c r="F42" s="77">
        <f>IFERROR(VLOOKUP($B42,'[2]NUM8.1'!$H$3:$U$165,3,FALSE),0)</f>
        <v>0</v>
      </c>
      <c r="G42" s="77">
        <f>IFERROR(VLOOKUP($B42,'[2]NUM8.1'!$H$3:$U$165,4,FALSE),0)</f>
        <v>23</v>
      </c>
      <c r="H42" s="77">
        <f>IFERROR(VLOOKUP($B42,'[2]NUM8.1'!$H$3:$U$165,5,FALSE),0)</f>
        <v>0</v>
      </c>
      <c r="I42" s="77">
        <f>IFERROR(VLOOKUP($B42,'[2]NUM8.1'!$H$3:$U$165,6,FALSE),0)</f>
        <v>0</v>
      </c>
      <c r="J42" s="77">
        <f>IFERROR(VLOOKUP($B42,'[2]NUM8.1'!$H$3:$U$165,7,FALSE),0)</f>
        <v>0</v>
      </c>
      <c r="K42" s="77">
        <f>IFERROR(VLOOKUP($B42,'[2]NUM8.1'!$H$3:$U$165,8,FALSE),0)</f>
        <v>0</v>
      </c>
      <c r="L42" s="77">
        <f>IFERROR(VLOOKUP($B42,'[2]NUM8.1'!$H$3:$U$165,9,FALSE),0)</f>
        <v>0</v>
      </c>
      <c r="M42" s="77">
        <f>IFERROR(VLOOKUP($B42,'[2]NUM8.1'!$H$3:$U$165,10,FALSE),0)</f>
        <v>0</v>
      </c>
      <c r="N42" s="77">
        <f>IFERROR(VLOOKUP($B42,'[2]NUM8.1'!$H$3:$U$165,11,FALSE),0)</f>
        <v>0</v>
      </c>
      <c r="O42" s="77">
        <f>IFERROR(VLOOKUP($B42,'[2]NUM8.1'!$H$3:$U$165,12,FALSE),0)</f>
        <v>0</v>
      </c>
      <c r="P42" s="77">
        <f>IFERROR(VLOOKUP($B42,'[2]NUM8.1'!$H$3:$U$165,13,FALSE),0)</f>
        <v>0</v>
      </c>
      <c r="Q42" s="4">
        <f t="shared" si="33"/>
        <v>23</v>
      </c>
      <c r="R42" s="2"/>
      <c r="S42" s="12">
        <f>IFERROR(VLOOKUP($B42,'[3]DEN8.1'!$H$3:$J$159,2,FALSE),0)</f>
        <v>5</v>
      </c>
      <c r="T42" s="42">
        <f>+S42+(Z42+AA42+AB42+AC42)-(AM42+AN42+AO42+AP42)</f>
        <v>5</v>
      </c>
      <c r="U42" s="12">
        <f>IFERROR(VLOOKUP($B42,'[1]DEN8.1'!$H$3:$J$175,2,FALSE),0)</f>
        <v>1</v>
      </c>
      <c r="V42" s="51">
        <f t="shared" si="2"/>
        <v>1</v>
      </c>
      <c r="W42" s="51">
        <f t="shared" si="3"/>
        <v>1</v>
      </c>
      <c r="X42" s="12">
        <f>IFERROR(VLOOKUP($B42,'[2]DEN8.1'!$H$3:$K$175,3,FALSE),0)</f>
        <v>6</v>
      </c>
      <c r="Y42" s="6"/>
      <c r="Z42" s="77">
        <f>IFERROR(VLOOKUP($B42,'[2]ACT DEN8.1'!$H$3:$U$162,2,FALSE),0)</f>
        <v>0</v>
      </c>
      <c r="AA42" s="77">
        <f>IFERROR(VLOOKUP($B42,'[2]ACT DEN8.1'!$H$3:$U$162,3,FALSE),0)</f>
        <v>0</v>
      </c>
      <c r="AB42" s="77">
        <f>IFERROR(VLOOKUP($B42,'[2]ACT DEN8.1'!$H$3:$U$162,4,FALSE),0)</f>
        <v>0</v>
      </c>
      <c r="AC42" s="77">
        <f>IFERROR(VLOOKUP($B42,'[2]ACT DEN8.1'!$H$3:$U$162,5,FALSE),0)</f>
        <v>0</v>
      </c>
      <c r="AD42" s="77">
        <f>IFERROR(VLOOKUP($B42,'[2]ACT DEN8.1'!$H$3:$U$162,6,FALSE),0)</f>
        <v>0</v>
      </c>
      <c r="AE42" s="77">
        <f>IFERROR(VLOOKUP($B42,'[2]ACT DEN8.1'!$H$3:$U$162,7,FALSE),0)</f>
        <v>0</v>
      </c>
      <c r="AF42" s="77">
        <f>IFERROR(VLOOKUP($B42,'[2]ACT DEN8.1'!$H$3:$U$162,8,FALSE),0)</f>
        <v>0</v>
      </c>
      <c r="AG42" s="77">
        <f>IFERROR(VLOOKUP($B42,'[2]ACT DEN8.1'!$H$3:$U$162,9,FALSE),0)</f>
        <v>0</v>
      </c>
      <c r="AH42" s="77">
        <f>IFERROR(VLOOKUP($B42,'[2]ACT DEN8.1'!$H$3:$U$162,10,FALSE),0)</f>
        <v>0</v>
      </c>
      <c r="AI42" s="77">
        <f>IFERROR(VLOOKUP($B42,'[2]ACT DEN8.1'!$H$3:$U$162,11,FALSE),0)</f>
        <v>0</v>
      </c>
      <c r="AJ42" s="77">
        <f>IFERROR(VLOOKUP($B42,'[2]ACT DEN8.1'!$H$3:$U$162,12,FALSE),0)</f>
        <v>0</v>
      </c>
      <c r="AK42" s="77">
        <f>IFERROR(VLOOKUP($B42,'[2]ACT DEN8.1'!$H$3:$U$162,13,FALSE),0)</f>
        <v>0</v>
      </c>
      <c r="AL42" s="4">
        <f t="shared" si="18"/>
        <v>0</v>
      </c>
      <c r="AM42" s="77">
        <f>IFERROR(VLOOKUP($B42,'[2]ACT DEN8.1'!$AE$3:$AR$165,2,FALSE),0)</f>
        <v>0</v>
      </c>
      <c r="AN42" s="77">
        <f>IFERROR(VLOOKUP($B42,'[2]ACT DEN8.1'!$AE$3:$AR$165,3,FALSE),0)</f>
        <v>0</v>
      </c>
      <c r="AO42" s="77">
        <f>IFERROR(VLOOKUP($B42,'[2]ACT DEN8.1'!$AE$3:$AR$165,4,FALSE),0)</f>
        <v>0</v>
      </c>
      <c r="AP42" s="77">
        <f>IFERROR(VLOOKUP($B42,'[2]ACT DEN8.1'!$AE$3:$AR$165,5,FALSE),0)</f>
        <v>0</v>
      </c>
      <c r="AQ42" s="77">
        <f>IFERROR(VLOOKUP($B42,'[2]ACT DEN8.1'!$AE$3:$AR$165,6,FALSE),0)</f>
        <v>0</v>
      </c>
      <c r="AR42" s="77">
        <f>IFERROR(VLOOKUP($B42,'[2]ACT DEN8.1'!$AE$3:$AR$165,7,FALSE),0)</f>
        <v>0</v>
      </c>
      <c r="AS42" s="77">
        <f>IFERROR(VLOOKUP($B42,'[2]ACT DEN8.1'!$AE$3:$AR$165,8,FALSE),0)</f>
        <v>0</v>
      </c>
      <c r="AT42" s="77">
        <f>IFERROR(VLOOKUP($B42,'[2]ACT DEN8.1'!$AE$3:$AR$165,9,FALSE),0)</f>
        <v>0</v>
      </c>
      <c r="AU42" s="77">
        <f>IFERROR(VLOOKUP($B42,'[2]ACT DEN8.1'!$AE$3:$AR$165,10,FALSE),0)</f>
        <v>0</v>
      </c>
      <c r="AV42" s="77">
        <f>IFERROR(VLOOKUP($B42,'[2]ACT DEN8.1'!$AE$3:$AR$165,11,FALSE),0)</f>
        <v>0</v>
      </c>
      <c r="AW42" s="77">
        <f>IFERROR(VLOOKUP($B42,'[2]ACT DEN8.1'!$AE$3:$AR$165,12,FALSE),0)</f>
        <v>0</v>
      </c>
      <c r="AX42" s="77">
        <f>IFERROR(VLOOKUP($B42,'[2]ACT DEN8.1'!$AE$3:$AR$165,13,FALSE),0)</f>
        <v>0</v>
      </c>
      <c r="AY42" s="4">
        <f t="shared" si="5"/>
        <v>0</v>
      </c>
    </row>
    <row r="43" spans="1:51" s="54" customFormat="1" ht="15" thickBot="1" x14ac:dyDescent="0.25">
      <c r="A43" s="1" t="s">
        <v>74</v>
      </c>
      <c r="B43" s="137" t="s">
        <v>68</v>
      </c>
      <c r="C43" s="53"/>
      <c r="D43" s="74"/>
      <c r="E43" s="77">
        <f>IFERROR(VLOOKUP($B43,'[2]NUM8.1'!$H$3:$U$165,2,FALSE),0)</f>
        <v>4</v>
      </c>
      <c r="F43" s="77">
        <f>IFERROR(VLOOKUP($B43,'[2]NUM8.1'!$H$3:$U$165,3,FALSE),0)</f>
        <v>0</v>
      </c>
      <c r="G43" s="77">
        <f>IFERROR(VLOOKUP($B43,'[2]NUM8.1'!$H$3:$U$165,4,FALSE),0)</f>
        <v>3</v>
      </c>
      <c r="H43" s="77">
        <f>IFERROR(VLOOKUP($B43,'[2]NUM8.1'!$H$3:$U$165,5,FALSE),0)</f>
        <v>14</v>
      </c>
      <c r="I43" s="77">
        <f>IFERROR(VLOOKUP($B43,'[2]NUM8.1'!$H$3:$U$165,6,FALSE),0)</f>
        <v>0</v>
      </c>
      <c r="J43" s="77">
        <f>IFERROR(VLOOKUP($B43,'[2]NUM8.1'!$H$3:$U$165,7,FALSE),0)</f>
        <v>22</v>
      </c>
      <c r="K43" s="77">
        <f>IFERROR(VLOOKUP($B43,'[2]NUM8.1'!$H$3:$U$165,8,FALSE),0)</f>
        <v>2</v>
      </c>
      <c r="L43" s="77">
        <f>IFERROR(VLOOKUP($B43,'[2]NUM8.1'!$H$3:$U$165,9,FALSE),0)</f>
        <v>0</v>
      </c>
      <c r="M43" s="77">
        <f>IFERROR(VLOOKUP($B43,'[2]NUM8.1'!$H$3:$U$165,10,FALSE),0)</f>
        <v>0</v>
      </c>
      <c r="N43" s="77">
        <f>IFERROR(VLOOKUP($B43,'[2]NUM8.1'!$H$3:$U$165,11,FALSE),0)</f>
        <v>2</v>
      </c>
      <c r="O43" s="77">
        <f>IFERROR(VLOOKUP($B43,'[2]NUM8.1'!$H$3:$U$165,12,FALSE),0)</f>
        <v>0</v>
      </c>
      <c r="P43" s="77">
        <f>IFERROR(VLOOKUP($B43,'[2]NUM8.1'!$H$3:$U$165,13,FALSE),0)</f>
        <v>0</v>
      </c>
      <c r="Q43" s="4">
        <f t="shared" si="33"/>
        <v>47</v>
      </c>
      <c r="R43" s="2"/>
      <c r="S43" s="12">
        <f>IFERROR(VLOOKUP($B43,'[3]DEN8.1'!$H$3:$J$159,2,FALSE),0)</f>
        <v>51</v>
      </c>
      <c r="T43" s="42">
        <f>+S43+(Z43+AA43+AB43+AC43)-(AM43+AN43+AO43+AP43)</f>
        <v>51</v>
      </c>
      <c r="U43" s="12">
        <f>IFERROR(VLOOKUP($B43,'[1]DEN8.1'!$H$3:$J$175,2,FALSE),0)</f>
        <v>44</v>
      </c>
      <c r="V43" s="51">
        <f t="shared" si="2"/>
        <v>44</v>
      </c>
      <c r="W43" s="51">
        <f t="shared" si="3"/>
        <v>47</v>
      </c>
      <c r="X43" s="12">
        <f>IFERROR(VLOOKUP($B43,'[2]DEN8.1'!$H$3:$K$175,3,FALSE),0)</f>
        <v>52</v>
      </c>
      <c r="Y43" s="6"/>
      <c r="Z43" s="77">
        <f>IFERROR(VLOOKUP($B43,'[2]ACT DEN8.1'!$H$3:$U$162,2,FALSE),0)</f>
        <v>0</v>
      </c>
      <c r="AA43" s="77">
        <f>IFERROR(VLOOKUP($B43,'[2]ACT DEN8.1'!$H$3:$U$162,3,FALSE),0)</f>
        <v>0</v>
      </c>
      <c r="AB43" s="77">
        <f>IFERROR(VLOOKUP($B43,'[2]ACT DEN8.1'!$H$3:$U$162,4,FALSE),0)</f>
        <v>0</v>
      </c>
      <c r="AC43" s="77">
        <f>IFERROR(VLOOKUP($B43,'[2]ACT DEN8.1'!$H$3:$U$162,5,FALSE),0)</f>
        <v>0</v>
      </c>
      <c r="AD43" s="77">
        <f>IFERROR(VLOOKUP($B43,'[2]ACT DEN8.1'!$H$3:$U$162,6,FALSE),0)</f>
        <v>0</v>
      </c>
      <c r="AE43" s="77">
        <f>IFERROR(VLOOKUP($B43,'[2]ACT DEN8.1'!$H$3:$U$162,7,FALSE),0)</f>
        <v>0</v>
      </c>
      <c r="AF43" s="77">
        <f>IFERROR(VLOOKUP($B43,'[2]ACT DEN8.1'!$H$3:$U$162,8,FALSE),0)</f>
        <v>0</v>
      </c>
      <c r="AG43" s="77">
        <f>IFERROR(VLOOKUP($B43,'[2]ACT DEN8.1'!$H$3:$U$162,9,FALSE),0)</f>
        <v>0</v>
      </c>
      <c r="AH43" s="77">
        <f>IFERROR(VLOOKUP($B43,'[2]ACT DEN8.1'!$H$3:$U$162,10,FALSE),0)</f>
        <v>3</v>
      </c>
      <c r="AI43" s="77">
        <f>IFERROR(VLOOKUP($B43,'[2]ACT DEN8.1'!$H$3:$U$162,11,FALSE),0)</f>
        <v>0</v>
      </c>
      <c r="AJ43" s="77">
        <f>IFERROR(VLOOKUP($B43,'[2]ACT DEN8.1'!$H$3:$U$162,12,FALSE),0)</f>
        <v>0</v>
      </c>
      <c r="AK43" s="77">
        <f>IFERROR(VLOOKUP($B43,'[2]ACT DEN8.1'!$H$3:$U$162,13,FALSE),0)</f>
        <v>0</v>
      </c>
      <c r="AL43" s="4">
        <f t="shared" si="18"/>
        <v>3</v>
      </c>
      <c r="AM43" s="77">
        <f>IFERROR(VLOOKUP($B43,'[2]ACT DEN8.1'!$AE$3:$AR$165,2,FALSE),0)</f>
        <v>0</v>
      </c>
      <c r="AN43" s="77">
        <f>IFERROR(VLOOKUP($B43,'[2]ACT DEN8.1'!$AE$3:$AR$165,3,FALSE),0)</f>
        <v>0</v>
      </c>
      <c r="AO43" s="77">
        <f>IFERROR(VLOOKUP($B43,'[2]ACT DEN8.1'!$AE$3:$AR$165,4,FALSE),0)</f>
        <v>0</v>
      </c>
      <c r="AP43" s="77">
        <f>IFERROR(VLOOKUP($B43,'[2]ACT DEN8.1'!$AE$3:$AR$165,5,FALSE),0)</f>
        <v>0</v>
      </c>
      <c r="AQ43" s="77">
        <f>IFERROR(VLOOKUP($B43,'[2]ACT DEN8.1'!$AE$3:$AR$165,6,FALSE),0)</f>
        <v>0</v>
      </c>
      <c r="AR43" s="77">
        <f>IFERROR(VLOOKUP($B43,'[2]ACT DEN8.1'!$AE$3:$AR$165,7,FALSE),0)</f>
        <v>0</v>
      </c>
      <c r="AS43" s="77">
        <f>IFERROR(VLOOKUP($B43,'[2]ACT DEN8.1'!$AE$3:$AR$165,8,FALSE),0)</f>
        <v>0</v>
      </c>
      <c r="AT43" s="77">
        <f>IFERROR(VLOOKUP($B43,'[2]ACT DEN8.1'!$AE$3:$AR$165,9,FALSE),0)</f>
        <v>0</v>
      </c>
      <c r="AU43" s="77">
        <f>IFERROR(VLOOKUP($B43,'[2]ACT DEN8.1'!$AE$3:$AR$165,10,FALSE),0)</f>
        <v>0</v>
      </c>
      <c r="AV43" s="77">
        <f>IFERROR(VLOOKUP($B43,'[2]ACT DEN8.1'!$AE$3:$AR$165,11,FALSE),0)</f>
        <v>0</v>
      </c>
      <c r="AW43" s="77">
        <f>IFERROR(VLOOKUP($B43,'[2]ACT DEN8.1'!$AE$3:$AR$165,12,FALSE),0)</f>
        <v>0</v>
      </c>
      <c r="AX43" s="77">
        <f>IFERROR(VLOOKUP($B43,'[2]ACT DEN8.1'!$AE$3:$AR$165,13,FALSE),0)</f>
        <v>0</v>
      </c>
      <c r="AY43" s="4">
        <f t="shared" si="5"/>
        <v>0</v>
      </c>
    </row>
    <row r="44" spans="1:51" s="54" customFormat="1" ht="15" thickBot="1" x14ac:dyDescent="0.25">
      <c r="A44" s="1" t="s">
        <v>74</v>
      </c>
      <c r="B44" s="137" t="s">
        <v>69</v>
      </c>
      <c r="C44" s="53"/>
      <c r="D44" s="74"/>
      <c r="E44" s="77">
        <f>IFERROR(VLOOKUP($B44,'[2]NUM8.1'!$H$3:$U$165,2,FALSE),0)</f>
        <v>8</v>
      </c>
      <c r="F44" s="77">
        <f>IFERROR(VLOOKUP($B44,'[2]NUM8.1'!$H$3:$U$165,3,FALSE),0)</f>
        <v>0</v>
      </c>
      <c r="G44" s="77">
        <f>IFERROR(VLOOKUP($B44,'[2]NUM8.1'!$H$3:$U$165,4,FALSE),0)</f>
        <v>6</v>
      </c>
      <c r="H44" s="77">
        <f>IFERROR(VLOOKUP($B44,'[2]NUM8.1'!$H$3:$U$165,5,FALSE),0)</f>
        <v>17</v>
      </c>
      <c r="I44" s="77">
        <f>IFERROR(VLOOKUP($B44,'[2]NUM8.1'!$H$3:$U$165,6,FALSE),0)</f>
        <v>16</v>
      </c>
      <c r="J44" s="77">
        <f>IFERROR(VLOOKUP($B44,'[2]NUM8.1'!$H$3:$U$165,7,FALSE),0)</f>
        <v>22</v>
      </c>
      <c r="K44" s="77">
        <f>IFERROR(VLOOKUP($B44,'[2]NUM8.1'!$H$3:$U$165,8,FALSE),0)</f>
        <v>6</v>
      </c>
      <c r="L44" s="77">
        <f>IFERROR(VLOOKUP($B44,'[2]NUM8.1'!$H$3:$U$165,9,FALSE),0)</f>
        <v>0</v>
      </c>
      <c r="M44" s="77">
        <f>IFERROR(VLOOKUP($B44,'[2]NUM8.1'!$H$3:$U$165,10,FALSE),0)</f>
        <v>0</v>
      </c>
      <c r="N44" s="77">
        <f>IFERROR(VLOOKUP($B44,'[2]NUM8.1'!$H$3:$U$165,11,FALSE),0)</f>
        <v>3</v>
      </c>
      <c r="O44" s="77">
        <f>IFERROR(VLOOKUP($B44,'[2]NUM8.1'!$H$3:$U$165,12,FALSE),0)</f>
        <v>0</v>
      </c>
      <c r="P44" s="77">
        <f>IFERROR(VLOOKUP($B44,'[2]NUM8.1'!$H$3:$U$165,13,FALSE),0)</f>
        <v>0</v>
      </c>
      <c r="Q44" s="4">
        <f t="shared" si="33"/>
        <v>78</v>
      </c>
      <c r="R44" s="2"/>
      <c r="S44" s="12">
        <f>IFERROR(VLOOKUP($B44,'[3]DEN8.1'!$H$3:$J$159,2,FALSE),0)</f>
        <v>48</v>
      </c>
      <c r="T44" s="42">
        <f t="shared" ref="T44" si="34">+S44+(Z44+AA44+AB44+AC44)-(AM44+AN44+AO44+AP44)</f>
        <v>48</v>
      </c>
      <c r="U44" s="12">
        <f>IFERROR(VLOOKUP($B44,'[1]DEN8.1'!$H$3:$J$175,2,FALSE),0)</f>
        <v>37</v>
      </c>
      <c r="V44" s="51">
        <f t="shared" si="2"/>
        <v>37</v>
      </c>
      <c r="W44" s="51">
        <f t="shared" si="3"/>
        <v>37</v>
      </c>
      <c r="X44" s="12">
        <f>IFERROR(VLOOKUP($B44,'[2]DEN8.1'!$H$3:$K$175,3,FALSE),0)</f>
        <v>34</v>
      </c>
      <c r="Y44" s="6"/>
      <c r="Z44" s="77">
        <f>IFERROR(VLOOKUP($B44,'[2]ACT DEN8.1'!$H$3:$U$162,2,FALSE),0)</f>
        <v>0</v>
      </c>
      <c r="AA44" s="77">
        <f>IFERROR(VLOOKUP($B44,'[2]ACT DEN8.1'!$H$3:$U$162,3,FALSE),0)</f>
        <v>0</v>
      </c>
      <c r="AB44" s="77">
        <f>IFERROR(VLOOKUP($B44,'[2]ACT DEN8.1'!$H$3:$U$162,4,FALSE),0)</f>
        <v>0</v>
      </c>
      <c r="AC44" s="77">
        <f>IFERROR(VLOOKUP($B44,'[2]ACT DEN8.1'!$H$3:$U$162,5,FALSE),0)</f>
        <v>0</v>
      </c>
      <c r="AD44" s="77">
        <f>IFERROR(VLOOKUP($B44,'[2]ACT DEN8.1'!$H$3:$U$162,6,FALSE),0)</f>
        <v>1</v>
      </c>
      <c r="AE44" s="77">
        <f>IFERROR(VLOOKUP($B44,'[2]ACT DEN8.1'!$H$3:$U$162,7,FALSE),0)</f>
        <v>0</v>
      </c>
      <c r="AF44" s="77">
        <f>IFERROR(VLOOKUP($B44,'[2]ACT DEN8.1'!$H$3:$U$162,8,FALSE),0)</f>
        <v>0</v>
      </c>
      <c r="AG44" s="77">
        <f>IFERROR(VLOOKUP($B44,'[2]ACT DEN8.1'!$H$3:$U$162,9,FALSE),0)</f>
        <v>0</v>
      </c>
      <c r="AH44" s="77">
        <f>IFERROR(VLOOKUP($B44,'[2]ACT DEN8.1'!$H$3:$U$162,10,FALSE),0)</f>
        <v>0</v>
      </c>
      <c r="AI44" s="77">
        <f>IFERROR(VLOOKUP($B44,'[2]ACT DEN8.1'!$H$3:$U$162,11,FALSE),0)</f>
        <v>0</v>
      </c>
      <c r="AJ44" s="77">
        <f>IFERROR(VLOOKUP($B44,'[2]ACT DEN8.1'!$H$3:$U$162,12,FALSE),0)</f>
        <v>0</v>
      </c>
      <c r="AK44" s="77">
        <f>IFERROR(VLOOKUP($B44,'[2]ACT DEN8.1'!$H$3:$U$162,13,FALSE),0)</f>
        <v>0</v>
      </c>
      <c r="AL44" s="4">
        <f t="shared" si="18"/>
        <v>1</v>
      </c>
      <c r="AM44" s="77">
        <f>IFERROR(VLOOKUP($B44,'[2]ACT DEN8.1'!$AE$3:$AR$165,2,FALSE),0)</f>
        <v>0</v>
      </c>
      <c r="AN44" s="77">
        <f>IFERROR(VLOOKUP($B44,'[2]ACT DEN8.1'!$AE$3:$AR$165,3,FALSE),0)</f>
        <v>0</v>
      </c>
      <c r="AO44" s="77">
        <f>IFERROR(VLOOKUP($B44,'[2]ACT DEN8.1'!$AE$3:$AR$165,4,FALSE),0)</f>
        <v>0</v>
      </c>
      <c r="AP44" s="77">
        <f>IFERROR(VLOOKUP($B44,'[2]ACT DEN8.1'!$AE$3:$AR$165,5,FALSE),0)</f>
        <v>0</v>
      </c>
      <c r="AQ44" s="77">
        <f>IFERROR(VLOOKUP($B44,'[2]ACT DEN8.1'!$AE$3:$AR$165,6,FALSE),0)</f>
        <v>0</v>
      </c>
      <c r="AR44" s="77">
        <f>IFERROR(VLOOKUP($B44,'[2]ACT DEN8.1'!$AE$3:$AR$165,7,FALSE),0)</f>
        <v>0</v>
      </c>
      <c r="AS44" s="77">
        <f>IFERROR(VLOOKUP($B44,'[2]ACT DEN8.1'!$AE$3:$AR$165,8,FALSE),0)</f>
        <v>0</v>
      </c>
      <c r="AT44" s="77">
        <f>IFERROR(VLOOKUP($B44,'[2]ACT DEN8.1'!$AE$3:$AR$165,9,FALSE),0)</f>
        <v>0</v>
      </c>
      <c r="AU44" s="77">
        <f>IFERROR(VLOOKUP($B44,'[2]ACT DEN8.1'!$AE$3:$AR$165,10,FALSE),0)</f>
        <v>0</v>
      </c>
      <c r="AV44" s="77">
        <f>IFERROR(VLOOKUP($B44,'[2]ACT DEN8.1'!$AE$3:$AR$165,11,FALSE),0)</f>
        <v>0</v>
      </c>
      <c r="AW44" s="77">
        <f>IFERROR(VLOOKUP($B44,'[2]ACT DEN8.1'!$AE$3:$AR$165,12,FALSE),0)</f>
        <v>0</v>
      </c>
      <c r="AX44" s="77">
        <f>IFERROR(VLOOKUP($B44,'[2]ACT DEN8.1'!$AE$3:$AR$165,13,FALSE),0)</f>
        <v>0</v>
      </c>
      <c r="AY44" s="4">
        <f t="shared" si="5"/>
        <v>0</v>
      </c>
    </row>
    <row r="45" spans="1:51" s="54" customFormat="1" ht="15" thickBot="1" x14ac:dyDescent="0.25">
      <c r="A45" s="1" t="s">
        <v>74</v>
      </c>
      <c r="B45" s="137" t="s">
        <v>70</v>
      </c>
      <c r="C45" s="53"/>
      <c r="D45" s="74"/>
      <c r="E45" s="77">
        <f>IFERROR(VLOOKUP($B45,'[2]NUM8.1'!$H$3:$U$165,2,FALSE),0)</f>
        <v>7</v>
      </c>
      <c r="F45" s="77">
        <f>IFERROR(VLOOKUP($B45,'[2]NUM8.1'!$H$3:$U$165,3,FALSE),0)</f>
        <v>8</v>
      </c>
      <c r="G45" s="77">
        <f>IFERROR(VLOOKUP($B45,'[2]NUM8.1'!$H$3:$U$165,4,FALSE),0)</f>
        <v>3</v>
      </c>
      <c r="H45" s="77">
        <f>IFERROR(VLOOKUP($B45,'[2]NUM8.1'!$H$3:$U$165,5,FALSE),0)</f>
        <v>1</v>
      </c>
      <c r="I45" s="77">
        <f>IFERROR(VLOOKUP($B45,'[2]NUM8.1'!$H$3:$U$165,6,FALSE),0)</f>
        <v>0</v>
      </c>
      <c r="J45" s="77">
        <f>IFERROR(VLOOKUP($B45,'[2]NUM8.1'!$H$3:$U$165,7,FALSE),0)</f>
        <v>0</v>
      </c>
      <c r="K45" s="77">
        <f>IFERROR(VLOOKUP($B45,'[2]NUM8.1'!$H$3:$U$165,8,FALSE),0)</f>
        <v>6</v>
      </c>
      <c r="L45" s="77">
        <f>IFERROR(VLOOKUP($B45,'[2]NUM8.1'!$H$3:$U$165,9,FALSE),0)</f>
        <v>0</v>
      </c>
      <c r="M45" s="77">
        <f>IFERROR(VLOOKUP($B45,'[2]NUM8.1'!$H$3:$U$165,10,FALSE),0)</f>
        <v>0</v>
      </c>
      <c r="N45" s="77">
        <f>IFERROR(VLOOKUP($B45,'[2]NUM8.1'!$H$3:$U$165,11,FALSE),0)</f>
        <v>11</v>
      </c>
      <c r="O45" s="77">
        <f>IFERROR(VLOOKUP($B45,'[2]NUM8.1'!$H$3:$U$165,12,FALSE),0)</f>
        <v>5</v>
      </c>
      <c r="P45" s="77">
        <f>IFERROR(VLOOKUP($B45,'[2]NUM8.1'!$H$3:$U$165,13,FALSE),0)</f>
        <v>0</v>
      </c>
      <c r="Q45" s="4">
        <f t="shared" si="33"/>
        <v>41</v>
      </c>
      <c r="R45" s="2"/>
      <c r="S45" s="12">
        <f>IFERROR(VLOOKUP($B45,'[3]DEN8.1'!$H$3:$J$159,2,FALSE),0)</f>
        <v>22</v>
      </c>
      <c r="T45" s="42">
        <f>+S45+(Z45+AA45+AB45+AC45)-(AM45+AN45+AO45+AP45)</f>
        <v>23</v>
      </c>
      <c r="U45" s="12">
        <f>IFERROR(VLOOKUP($B45,'[1]DEN8.1'!$H$3:$J$175,2,FALSE),0)</f>
        <v>29</v>
      </c>
      <c r="V45" s="51">
        <f t="shared" si="2"/>
        <v>31</v>
      </c>
      <c r="W45" s="51">
        <f t="shared" si="3"/>
        <v>31</v>
      </c>
      <c r="X45" s="12">
        <f>IFERROR(VLOOKUP($B45,'[2]DEN8.1'!$H$3:$K$175,3,FALSE),0)</f>
        <v>31</v>
      </c>
      <c r="Y45" s="6"/>
      <c r="Z45" s="77">
        <f>IFERROR(VLOOKUP($B45,'[2]ACT DEN8.1'!$H$3:$U$162,2,FALSE),0)</f>
        <v>0</v>
      </c>
      <c r="AA45" s="77">
        <f>IFERROR(VLOOKUP($B45,'[2]ACT DEN8.1'!$H$3:$U$162,3,FALSE),0)</f>
        <v>0</v>
      </c>
      <c r="AB45" s="77">
        <f>IFERROR(VLOOKUP($B45,'[2]ACT DEN8.1'!$H$3:$U$162,4,FALSE),0)</f>
        <v>1</v>
      </c>
      <c r="AC45" s="77">
        <f>IFERROR(VLOOKUP($B45,'[2]ACT DEN8.1'!$H$3:$U$162,5,FALSE),0)</f>
        <v>0</v>
      </c>
      <c r="AD45" s="77">
        <f>IFERROR(VLOOKUP($B45,'[2]ACT DEN8.1'!$H$3:$U$162,6,FALSE),0)</f>
        <v>0</v>
      </c>
      <c r="AE45" s="77">
        <f>IFERROR(VLOOKUP($B45,'[2]ACT DEN8.1'!$H$3:$U$162,7,FALSE),0)</f>
        <v>2</v>
      </c>
      <c r="AF45" s="77">
        <f>IFERROR(VLOOKUP($B45,'[2]ACT DEN8.1'!$H$3:$U$162,8,FALSE),0)</f>
        <v>2</v>
      </c>
      <c r="AG45" s="77">
        <f>IFERROR(VLOOKUP($B45,'[2]ACT DEN8.1'!$H$3:$U$162,9,FALSE),0)</f>
        <v>0</v>
      </c>
      <c r="AH45" s="77">
        <f>IFERROR(VLOOKUP($B45,'[2]ACT DEN8.1'!$H$3:$U$162,10,FALSE),0)</f>
        <v>0</v>
      </c>
      <c r="AI45" s="77">
        <f>IFERROR(VLOOKUP($B45,'[2]ACT DEN8.1'!$H$3:$U$162,11,FALSE),0)</f>
        <v>0</v>
      </c>
      <c r="AJ45" s="77">
        <f>IFERROR(VLOOKUP($B45,'[2]ACT DEN8.1'!$H$3:$U$162,12,FALSE),0)</f>
        <v>0</v>
      </c>
      <c r="AK45" s="77">
        <f>IFERROR(VLOOKUP($B45,'[2]ACT DEN8.1'!$H$3:$U$162,13,FALSE),0)</f>
        <v>0</v>
      </c>
      <c r="AL45" s="4">
        <f t="shared" si="18"/>
        <v>5</v>
      </c>
      <c r="AM45" s="77">
        <f>IFERROR(VLOOKUP($B45,'[2]ACT DEN8.1'!$AE$3:$AR$165,2,FALSE),0)</f>
        <v>0</v>
      </c>
      <c r="AN45" s="77">
        <f>IFERROR(VLOOKUP($B45,'[2]ACT DEN8.1'!$AE$3:$AR$165,3,FALSE),0)</f>
        <v>0</v>
      </c>
      <c r="AO45" s="77">
        <f>IFERROR(VLOOKUP($B45,'[2]ACT DEN8.1'!$AE$3:$AR$165,4,FALSE),0)</f>
        <v>0</v>
      </c>
      <c r="AP45" s="77">
        <f>IFERROR(VLOOKUP($B45,'[2]ACT DEN8.1'!$AE$3:$AR$165,5,FALSE),0)</f>
        <v>0</v>
      </c>
      <c r="AQ45" s="77">
        <f>IFERROR(VLOOKUP($B45,'[2]ACT DEN8.1'!$AE$3:$AR$165,6,FALSE),0)</f>
        <v>0</v>
      </c>
      <c r="AR45" s="77">
        <f>IFERROR(VLOOKUP($B45,'[2]ACT DEN8.1'!$AE$3:$AR$165,7,FALSE),0)</f>
        <v>0</v>
      </c>
      <c r="AS45" s="77">
        <f>IFERROR(VLOOKUP($B45,'[2]ACT DEN8.1'!$AE$3:$AR$165,8,FALSE),0)</f>
        <v>0</v>
      </c>
      <c r="AT45" s="77">
        <f>IFERROR(VLOOKUP($B45,'[2]ACT DEN8.1'!$AE$3:$AR$165,9,FALSE),0)</f>
        <v>0</v>
      </c>
      <c r="AU45" s="77">
        <f>IFERROR(VLOOKUP($B45,'[2]ACT DEN8.1'!$AE$3:$AR$165,10,FALSE),0)</f>
        <v>0</v>
      </c>
      <c r="AV45" s="77">
        <f>IFERROR(VLOOKUP($B45,'[2]ACT DEN8.1'!$AE$3:$AR$165,11,FALSE),0)</f>
        <v>0</v>
      </c>
      <c r="AW45" s="77">
        <f>IFERROR(VLOOKUP($B45,'[2]ACT DEN8.1'!$AE$3:$AR$165,12,FALSE),0)</f>
        <v>0</v>
      </c>
      <c r="AX45" s="77">
        <f>IFERROR(VLOOKUP($B45,'[2]ACT DEN8.1'!$AE$3:$AR$165,13,FALSE),0)</f>
        <v>0</v>
      </c>
      <c r="AY45" s="4">
        <f t="shared" si="5"/>
        <v>0</v>
      </c>
    </row>
    <row r="46" spans="1:51" s="54" customFormat="1" ht="15" thickBot="1" x14ac:dyDescent="0.25">
      <c r="A46" s="1" t="s">
        <v>74</v>
      </c>
      <c r="B46" s="137" t="s">
        <v>71</v>
      </c>
      <c r="C46" s="53"/>
      <c r="D46" s="74"/>
      <c r="E46" s="77">
        <f>IFERROR(VLOOKUP($B46,'[2]NUM8.1'!$H$3:$U$165,2,FALSE),0)</f>
        <v>3</v>
      </c>
      <c r="F46" s="77">
        <f>IFERROR(VLOOKUP($B46,'[2]NUM8.1'!$H$3:$U$165,3,FALSE),0)</f>
        <v>3</v>
      </c>
      <c r="G46" s="77">
        <f>IFERROR(VLOOKUP($B46,'[2]NUM8.1'!$H$3:$U$165,4,FALSE),0)</f>
        <v>3</v>
      </c>
      <c r="H46" s="77">
        <f>IFERROR(VLOOKUP($B46,'[2]NUM8.1'!$H$3:$U$165,5,FALSE),0)</f>
        <v>4</v>
      </c>
      <c r="I46" s="77">
        <f>IFERROR(VLOOKUP($B46,'[2]NUM8.1'!$H$3:$U$165,6,FALSE),0)</f>
        <v>3</v>
      </c>
      <c r="J46" s="77">
        <f>IFERROR(VLOOKUP($B46,'[2]NUM8.1'!$H$3:$U$165,7,FALSE),0)</f>
        <v>3</v>
      </c>
      <c r="K46" s="77">
        <f>IFERROR(VLOOKUP($B46,'[2]NUM8.1'!$H$3:$U$165,8,FALSE),0)</f>
        <v>1</v>
      </c>
      <c r="L46" s="77">
        <f>IFERROR(VLOOKUP($B46,'[2]NUM8.1'!$H$3:$U$165,9,FALSE),0)</f>
        <v>0</v>
      </c>
      <c r="M46" s="77">
        <f>IFERROR(VLOOKUP($B46,'[2]NUM8.1'!$H$3:$U$165,10,FALSE),0)</f>
        <v>0</v>
      </c>
      <c r="N46" s="77">
        <f>IFERROR(VLOOKUP($B46,'[2]NUM8.1'!$H$3:$U$165,11,FALSE),0)</f>
        <v>2</v>
      </c>
      <c r="O46" s="77">
        <f>IFERROR(VLOOKUP($B46,'[2]NUM8.1'!$H$3:$U$165,12,FALSE),0)</f>
        <v>0</v>
      </c>
      <c r="P46" s="77">
        <f>IFERROR(VLOOKUP($B46,'[2]NUM8.1'!$H$3:$U$165,13,FALSE),0)</f>
        <v>0</v>
      </c>
      <c r="Q46" s="4">
        <f t="shared" si="33"/>
        <v>22</v>
      </c>
      <c r="R46" s="2"/>
      <c r="S46" s="12">
        <f>IFERROR(VLOOKUP($B46,'[3]DEN8.1'!$H$3:$J$159,2,FALSE),0)</f>
        <v>10</v>
      </c>
      <c r="T46" s="42">
        <f>+S46+(Z46+AA46+AB46+AC46)-(AM46+AN46+AO46+AP46)</f>
        <v>10</v>
      </c>
      <c r="U46" s="12">
        <f>IFERROR(VLOOKUP($B46,'[1]DEN8.1'!$H$3:$J$175,2,FALSE),0)</f>
        <v>12</v>
      </c>
      <c r="V46" s="51">
        <f t="shared" si="2"/>
        <v>12</v>
      </c>
      <c r="W46" s="51">
        <f t="shared" si="3"/>
        <v>14</v>
      </c>
      <c r="X46" s="12">
        <f>IFERROR(VLOOKUP($B46,'[2]DEN8.1'!$H$3:$K$175,3,FALSE),0)</f>
        <v>13</v>
      </c>
      <c r="Y46" s="6"/>
      <c r="Z46" s="77">
        <f>IFERROR(VLOOKUP($B46,'[2]ACT DEN8.1'!$H$3:$U$162,2,FALSE),0)</f>
        <v>0</v>
      </c>
      <c r="AA46" s="77">
        <f>IFERROR(VLOOKUP($B46,'[2]ACT DEN8.1'!$H$3:$U$162,3,FALSE),0)</f>
        <v>0</v>
      </c>
      <c r="AB46" s="77">
        <f>IFERROR(VLOOKUP($B46,'[2]ACT DEN8.1'!$H$3:$U$162,4,FALSE),0)</f>
        <v>0</v>
      </c>
      <c r="AC46" s="77">
        <f>IFERROR(VLOOKUP($B46,'[2]ACT DEN8.1'!$H$3:$U$162,5,FALSE),0)</f>
        <v>0</v>
      </c>
      <c r="AD46" s="77">
        <f>IFERROR(VLOOKUP($B46,'[2]ACT DEN8.1'!$H$3:$U$162,6,FALSE),0)</f>
        <v>0</v>
      </c>
      <c r="AE46" s="77">
        <f>IFERROR(VLOOKUP($B46,'[2]ACT DEN8.1'!$H$3:$U$162,7,FALSE),0)</f>
        <v>0</v>
      </c>
      <c r="AF46" s="77">
        <f>IFERROR(VLOOKUP($B46,'[2]ACT DEN8.1'!$H$3:$U$162,8,FALSE),0)</f>
        <v>0</v>
      </c>
      <c r="AG46" s="77">
        <f>IFERROR(VLOOKUP($B46,'[2]ACT DEN8.1'!$H$3:$U$162,9,FALSE),0)</f>
        <v>1</v>
      </c>
      <c r="AH46" s="77">
        <f>IFERROR(VLOOKUP($B46,'[2]ACT DEN8.1'!$H$3:$U$162,10,FALSE),0)</f>
        <v>0</v>
      </c>
      <c r="AI46" s="77">
        <f>IFERROR(VLOOKUP($B46,'[2]ACT DEN8.1'!$H$3:$U$162,11,FALSE),0)</f>
        <v>1</v>
      </c>
      <c r="AJ46" s="77">
        <f>IFERROR(VLOOKUP($B46,'[2]ACT DEN8.1'!$H$3:$U$162,12,FALSE),0)</f>
        <v>2</v>
      </c>
      <c r="AK46" s="77">
        <f>IFERROR(VLOOKUP($B46,'[2]ACT DEN8.1'!$H$3:$U$162,13,FALSE),0)</f>
        <v>0</v>
      </c>
      <c r="AL46" s="4">
        <f t="shared" si="18"/>
        <v>4</v>
      </c>
      <c r="AM46" s="77">
        <f>IFERROR(VLOOKUP($B46,'[2]ACT DEN8.1'!$AE$3:$AR$165,2,FALSE),0)</f>
        <v>0</v>
      </c>
      <c r="AN46" s="77">
        <f>IFERROR(VLOOKUP($B46,'[2]ACT DEN8.1'!$AE$3:$AR$165,3,FALSE),0)</f>
        <v>0</v>
      </c>
      <c r="AO46" s="77">
        <f>IFERROR(VLOOKUP($B46,'[2]ACT DEN8.1'!$AE$3:$AR$165,4,FALSE),0)</f>
        <v>0</v>
      </c>
      <c r="AP46" s="77">
        <f>IFERROR(VLOOKUP($B46,'[2]ACT DEN8.1'!$AE$3:$AR$165,5,FALSE),0)</f>
        <v>0</v>
      </c>
      <c r="AQ46" s="77">
        <f>IFERROR(VLOOKUP($B46,'[2]ACT DEN8.1'!$AE$3:$AR$165,6,FALSE),0)</f>
        <v>0</v>
      </c>
      <c r="AR46" s="77">
        <f>IFERROR(VLOOKUP($B46,'[2]ACT DEN8.1'!$AE$3:$AR$165,7,FALSE),0)</f>
        <v>0</v>
      </c>
      <c r="AS46" s="77">
        <f>IFERROR(VLOOKUP($B46,'[2]ACT DEN8.1'!$AE$3:$AR$165,8,FALSE),0)</f>
        <v>0</v>
      </c>
      <c r="AT46" s="77">
        <f>IFERROR(VLOOKUP($B46,'[2]ACT DEN8.1'!$AE$3:$AR$165,9,FALSE),0)</f>
        <v>0</v>
      </c>
      <c r="AU46" s="77">
        <f>IFERROR(VLOOKUP($B46,'[2]ACT DEN8.1'!$AE$3:$AR$165,10,FALSE),0)</f>
        <v>0</v>
      </c>
      <c r="AV46" s="77">
        <f>IFERROR(VLOOKUP($B46,'[2]ACT DEN8.1'!$AE$3:$AR$165,11,FALSE),0)</f>
        <v>0</v>
      </c>
      <c r="AW46" s="77">
        <f>IFERROR(VLOOKUP($B46,'[2]ACT DEN8.1'!$AE$3:$AR$165,12,FALSE),0)</f>
        <v>0</v>
      </c>
      <c r="AX46" s="77">
        <f>IFERROR(VLOOKUP($B46,'[2]ACT DEN8.1'!$AE$3:$AR$165,13,FALSE),0)</f>
        <v>0</v>
      </c>
      <c r="AY46" s="4">
        <f t="shared" si="5"/>
        <v>0</v>
      </c>
    </row>
    <row r="47" spans="1:51" s="54" customFormat="1" ht="15" thickBot="1" x14ac:dyDescent="0.25">
      <c r="A47" s="1" t="s">
        <v>74</v>
      </c>
      <c r="B47" s="137" t="s">
        <v>72</v>
      </c>
      <c r="C47" s="53"/>
      <c r="D47" s="74"/>
      <c r="E47" s="77">
        <f>IFERROR(VLOOKUP($B47,'[2]NUM8.1'!$H$3:$U$165,2,FALSE),0)</f>
        <v>4</v>
      </c>
      <c r="F47" s="77">
        <f>IFERROR(VLOOKUP($B47,'[2]NUM8.1'!$H$3:$U$165,3,FALSE),0)</f>
        <v>1</v>
      </c>
      <c r="G47" s="77">
        <f>IFERROR(VLOOKUP($B47,'[2]NUM8.1'!$H$3:$U$165,4,FALSE),0)</f>
        <v>1</v>
      </c>
      <c r="H47" s="77">
        <f>IFERROR(VLOOKUP($B47,'[2]NUM8.1'!$H$3:$U$165,5,FALSE),0)</f>
        <v>0</v>
      </c>
      <c r="I47" s="77">
        <f>IFERROR(VLOOKUP($B47,'[2]NUM8.1'!$H$3:$U$165,6,FALSE),0)</f>
        <v>53</v>
      </c>
      <c r="J47" s="77">
        <f>IFERROR(VLOOKUP($B47,'[2]NUM8.1'!$H$3:$U$165,7,FALSE),0)</f>
        <v>15</v>
      </c>
      <c r="K47" s="77">
        <f>IFERROR(VLOOKUP($B47,'[2]NUM8.1'!$H$3:$U$165,8,FALSE),0)</f>
        <v>4</v>
      </c>
      <c r="L47" s="77">
        <f>IFERROR(VLOOKUP($B47,'[2]NUM8.1'!$H$3:$U$165,9,FALSE),0)</f>
        <v>0</v>
      </c>
      <c r="M47" s="77">
        <f>IFERROR(VLOOKUP($B47,'[2]NUM8.1'!$H$3:$U$165,10,FALSE),0)</f>
        <v>0</v>
      </c>
      <c r="N47" s="77">
        <f>IFERROR(VLOOKUP($B47,'[2]NUM8.1'!$H$3:$U$165,11,FALSE),0)</f>
        <v>15</v>
      </c>
      <c r="O47" s="77">
        <f>IFERROR(VLOOKUP($B47,'[2]NUM8.1'!$H$3:$U$165,12,FALSE),0)</f>
        <v>0</v>
      </c>
      <c r="P47" s="77">
        <f>IFERROR(VLOOKUP($B47,'[2]NUM8.1'!$H$3:$U$165,13,FALSE),0)</f>
        <v>0</v>
      </c>
      <c r="Q47" s="4">
        <f t="shared" si="33"/>
        <v>93</v>
      </c>
      <c r="R47" s="2"/>
      <c r="S47" s="12">
        <f>IFERROR(VLOOKUP($B47,'[3]DEN8.1'!$H$3:$J$159,2,FALSE),0)</f>
        <v>67</v>
      </c>
      <c r="T47" s="42">
        <f>+S47+(Z47+AA47+AB47+AC47)-(AM47+AN47+AO47+AP47)</f>
        <v>68</v>
      </c>
      <c r="U47" s="12">
        <f>IFERROR(VLOOKUP($B47,'[1]DEN8.1'!$H$3:$J$175,2,FALSE),0)</f>
        <v>69</v>
      </c>
      <c r="V47" s="51">
        <f t="shared" si="2"/>
        <v>69</v>
      </c>
      <c r="W47" s="51">
        <f t="shared" si="3"/>
        <v>69</v>
      </c>
      <c r="X47" s="12">
        <f>IFERROR(VLOOKUP($B47,'[2]DEN8.1'!$H$3:$K$175,3,FALSE),0)</f>
        <v>64</v>
      </c>
      <c r="Y47" s="6"/>
      <c r="Z47" s="77">
        <f>IFERROR(VLOOKUP($B47,'[2]ACT DEN8.1'!$H$3:$U$162,2,FALSE),0)</f>
        <v>1</v>
      </c>
      <c r="AA47" s="77">
        <f>IFERROR(VLOOKUP($B47,'[2]ACT DEN8.1'!$H$3:$U$162,3,FALSE),0)</f>
        <v>0</v>
      </c>
      <c r="AB47" s="77">
        <f>IFERROR(VLOOKUP($B47,'[2]ACT DEN8.1'!$H$3:$U$162,4,FALSE),0)</f>
        <v>0</v>
      </c>
      <c r="AC47" s="77">
        <f>IFERROR(VLOOKUP($B47,'[2]ACT DEN8.1'!$H$3:$U$162,5,FALSE),0)</f>
        <v>0</v>
      </c>
      <c r="AD47" s="77">
        <f>IFERROR(VLOOKUP($B47,'[2]ACT DEN8.1'!$H$3:$U$162,6,FALSE),0)</f>
        <v>1</v>
      </c>
      <c r="AE47" s="77">
        <f>IFERROR(VLOOKUP($B47,'[2]ACT DEN8.1'!$H$3:$U$162,7,FALSE),0)</f>
        <v>1</v>
      </c>
      <c r="AF47" s="77">
        <f>IFERROR(VLOOKUP($B47,'[2]ACT DEN8.1'!$H$3:$U$162,8,FALSE),0)</f>
        <v>0</v>
      </c>
      <c r="AG47" s="77">
        <f>IFERROR(VLOOKUP($B47,'[2]ACT DEN8.1'!$H$3:$U$162,9,FALSE),0)</f>
        <v>0</v>
      </c>
      <c r="AH47" s="77">
        <f>IFERROR(VLOOKUP($B47,'[2]ACT DEN8.1'!$H$3:$U$162,10,FALSE),0)</f>
        <v>0</v>
      </c>
      <c r="AI47" s="77">
        <f>IFERROR(VLOOKUP($B47,'[2]ACT DEN8.1'!$H$3:$U$162,11,FALSE),0)</f>
        <v>0</v>
      </c>
      <c r="AJ47" s="77">
        <f>IFERROR(VLOOKUP($B47,'[2]ACT DEN8.1'!$H$3:$U$162,12,FALSE),0)</f>
        <v>0</v>
      </c>
      <c r="AK47" s="77">
        <f>IFERROR(VLOOKUP($B47,'[2]ACT DEN8.1'!$H$3:$U$162,13,FALSE),0)</f>
        <v>0</v>
      </c>
      <c r="AL47" s="4">
        <f t="shared" si="18"/>
        <v>3</v>
      </c>
      <c r="AM47" s="77">
        <f>IFERROR(VLOOKUP($B47,'[2]ACT DEN8.1'!$AE$3:$AR$165,2,FALSE),0)</f>
        <v>0</v>
      </c>
      <c r="AN47" s="77">
        <f>IFERROR(VLOOKUP($B47,'[2]ACT DEN8.1'!$AE$3:$AR$165,3,FALSE),0)</f>
        <v>0</v>
      </c>
      <c r="AO47" s="77">
        <f>IFERROR(VLOOKUP($B47,'[2]ACT DEN8.1'!$AE$3:$AR$165,4,FALSE),0)</f>
        <v>0</v>
      </c>
      <c r="AP47" s="77">
        <f>IFERROR(VLOOKUP($B47,'[2]ACT DEN8.1'!$AE$3:$AR$165,5,FALSE),0)</f>
        <v>0</v>
      </c>
      <c r="AQ47" s="77">
        <f>IFERROR(VLOOKUP($B47,'[2]ACT DEN8.1'!$AE$3:$AR$165,6,FALSE),0)</f>
        <v>0</v>
      </c>
      <c r="AR47" s="77">
        <f>IFERROR(VLOOKUP($B47,'[2]ACT DEN8.1'!$AE$3:$AR$165,7,FALSE),0)</f>
        <v>0</v>
      </c>
      <c r="AS47" s="77">
        <f>IFERROR(VLOOKUP($B47,'[2]ACT DEN8.1'!$AE$3:$AR$165,8,FALSE),0)</f>
        <v>0</v>
      </c>
      <c r="AT47" s="77">
        <f>IFERROR(VLOOKUP($B47,'[2]ACT DEN8.1'!$AE$3:$AR$165,9,FALSE),0)</f>
        <v>0</v>
      </c>
      <c r="AU47" s="77">
        <f>IFERROR(VLOOKUP($B47,'[2]ACT DEN8.1'!$AE$3:$AR$165,10,FALSE),0)</f>
        <v>0</v>
      </c>
      <c r="AV47" s="77">
        <f>IFERROR(VLOOKUP($B47,'[2]ACT DEN8.1'!$AE$3:$AR$165,11,FALSE),0)</f>
        <v>0</v>
      </c>
      <c r="AW47" s="77">
        <f>IFERROR(VLOOKUP($B47,'[2]ACT DEN8.1'!$AE$3:$AR$165,12,FALSE),0)</f>
        <v>0</v>
      </c>
      <c r="AX47" s="77">
        <f>IFERROR(VLOOKUP($B47,'[2]ACT DEN8.1'!$AE$3:$AR$165,13,FALSE),0)</f>
        <v>0</v>
      </c>
      <c r="AY47" s="4">
        <f t="shared" si="5"/>
        <v>0</v>
      </c>
    </row>
    <row r="48" spans="1:51" s="54" customFormat="1" ht="15" thickBot="1" x14ac:dyDescent="0.25">
      <c r="A48" s="1" t="s">
        <v>74</v>
      </c>
      <c r="B48" s="137" t="s">
        <v>73</v>
      </c>
      <c r="C48" s="53"/>
      <c r="D48" s="74"/>
      <c r="E48" s="77">
        <f>IFERROR(VLOOKUP($B48,'[2]NUM8.1'!$H$3:$U$165,2,FALSE),0)</f>
        <v>5</v>
      </c>
      <c r="F48" s="77">
        <f>IFERROR(VLOOKUP($B48,'[2]NUM8.1'!$H$3:$U$165,3,FALSE),0)</f>
        <v>5</v>
      </c>
      <c r="G48" s="77">
        <f>IFERROR(VLOOKUP($B48,'[2]NUM8.1'!$H$3:$U$165,4,FALSE),0)</f>
        <v>10</v>
      </c>
      <c r="H48" s="77">
        <f>IFERROR(VLOOKUP($B48,'[2]NUM8.1'!$H$3:$U$165,5,FALSE),0)</f>
        <v>0</v>
      </c>
      <c r="I48" s="77">
        <f>IFERROR(VLOOKUP($B48,'[2]NUM8.1'!$H$3:$U$165,6,FALSE),0)</f>
        <v>7</v>
      </c>
      <c r="J48" s="77">
        <f>IFERROR(VLOOKUP($B48,'[2]NUM8.1'!$H$3:$U$165,7,FALSE),0)</f>
        <v>7</v>
      </c>
      <c r="K48" s="77">
        <f>IFERROR(VLOOKUP($B48,'[2]NUM8.1'!$H$3:$U$165,8,FALSE),0)</f>
        <v>6</v>
      </c>
      <c r="L48" s="77">
        <f>IFERROR(VLOOKUP($B48,'[2]NUM8.1'!$H$3:$U$165,9,FALSE),0)</f>
        <v>0</v>
      </c>
      <c r="M48" s="77">
        <f>IFERROR(VLOOKUP($B48,'[2]NUM8.1'!$H$3:$U$165,10,FALSE),0)</f>
        <v>0</v>
      </c>
      <c r="N48" s="77">
        <f>IFERROR(VLOOKUP($B48,'[2]NUM8.1'!$H$3:$U$165,11,FALSE),0)</f>
        <v>8</v>
      </c>
      <c r="O48" s="77">
        <f>IFERROR(VLOOKUP($B48,'[2]NUM8.1'!$H$3:$U$165,12,FALSE),0)</f>
        <v>0</v>
      </c>
      <c r="P48" s="77">
        <f>IFERROR(VLOOKUP($B48,'[2]NUM8.1'!$H$3:$U$165,13,FALSE),0)</f>
        <v>1</v>
      </c>
      <c r="Q48" s="4">
        <f t="shared" si="33"/>
        <v>49</v>
      </c>
      <c r="R48" s="2"/>
      <c r="S48" s="12">
        <f>IFERROR(VLOOKUP($B48,'[3]DEN8.1'!$H$3:$J$159,2,FALSE),0)</f>
        <v>17</v>
      </c>
      <c r="T48" s="42">
        <f>+S48+(Z48+AA48+AB48+AC48)-(AM48+AN48+AO48+AP48)</f>
        <v>17</v>
      </c>
      <c r="U48" s="12">
        <f>IFERROR(VLOOKUP($B48,'[1]DEN8.1'!$H$3:$J$175,2,FALSE),0)</f>
        <v>15</v>
      </c>
      <c r="V48" s="51">
        <f t="shared" si="2"/>
        <v>15</v>
      </c>
      <c r="W48" s="51">
        <f t="shared" si="3"/>
        <v>16</v>
      </c>
      <c r="X48" s="12">
        <f>IFERROR(VLOOKUP($B48,'[2]DEN8.1'!$H$3:$K$175,3,FALSE),0)</f>
        <v>20</v>
      </c>
      <c r="Y48" s="6"/>
      <c r="Z48" s="77">
        <f>IFERROR(VLOOKUP($B48,'[2]ACT DEN8.1'!$H$3:$U$162,2,FALSE),0)</f>
        <v>0</v>
      </c>
      <c r="AA48" s="77">
        <f>IFERROR(VLOOKUP($B48,'[2]ACT DEN8.1'!$H$3:$U$162,3,FALSE),0)</f>
        <v>0</v>
      </c>
      <c r="AB48" s="77">
        <f>IFERROR(VLOOKUP($B48,'[2]ACT DEN8.1'!$H$3:$U$162,4,FALSE),0)</f>
        <v>0</v>
      </c>
      <c r="AC48" s="77">
        <f>IFERROR(VLOOKUP($B48,'[2]ACT DEN8.1'!$H$3:$U$162,5,FALSE),0)</f>
        <v>0</v>
      </c>
      <c r="AD48" s="77">
        <f>IFERROR(VLOOKUP($B48,'[2]ACT DEN8.1'!$H$3:$U$162,6,FALSE),0)</f>
        <v>0</v>
      </c>
      <c r="AE48" s="77">
        <f>IFERROR(VLOOKUP($B48,'[2]ACT DEN8.1'!$H$3:$U$162,7,FALSE),0)</f>
        <v>0</v>
      </c>
      <c r="AF48" s="77">
        <f>IFERROR(VLOOKUP($B48,'[2]ACT DEN8.1'!$H$3:$U$162,8,FALSE),0)</f>
        <v>0</v>
      </c>
      <c r="AG48" s="77">
        <f>IFERROR(VLOOKUP($B48,'[2]ACT DEN8.1'!$H$3:$U$162,9,FALSE),0)</f>
        <v>0</v>
      </c>
      <c r="AH48" s="77">
        <f>IFERROR(VLOOKUP($B48,'[2]ACT DEN8.1'!$H$3:$U$162,10,FALSE),0)</f>
        <v>0</v>
      </c>
      <c r="AI48" s="77">
        <f>IFERROR(VLOOKUP($B48,'[2]ACT DEN8.1'!$H$3:$U$162,11,FALSE),0)</f>
        <v>1</v>
      </c>
      <c r="AJ48" s="77">
        <f>IFERROR(VLOOKUP($B48,'[2]ACT DEN8.1'!$H$3:$U$162,12,FALSE),0)</f>
        <v>0</v>
      </c>
      <c r="AK48" s="77">
        <f>IFERROR(VLOOKUP($B48,'[2]ACT DEN8.1'!$H$3:$U$162,13,FALSE),0)</f>
        <v>0</v>
      </c>
      <c r="AL48" s="4">
        <f t="shared" si="18"/>
        <v>1</v>
      </c>
      <c r="AM48" s="77">
        <f>IFERROR(VLOOKUP($B48,'[2]ACT DEN8.1'!$AE$3:$AR$165,2,FALSE),0)</f>
        <v>0</v>
      </c>
      <c r="AN48" s="77">
        <f>IFERROR(VLOOKUP($B48,'[2]ACT DEN8.1'!$AE$3:$AR$165,3,FALSE),0)</f>
        <v>0</v>
      </c>
      <c r="AO48" s="77">
        <f>IFERROR(VLOOKUP($B48,'[2]ACT DEN8.1'!$AE$3:$AR$165,4,FALSE),0)</f>
        <v>0</v>
      </c>
      <c r="AP48" s="77">
        <f>IFERROR(VLOOKUP($B48,'[2]ACT DEN8.1'!$AE$3:$AR$165,5,FALSE),0)</f>
        <v>0</v>
      </c>
      <c r="AQ48" s="77">
        <f>IFERROR(VLOOKUP($B48,'[2]ACT DEN8.1'!$AE$3:$AR$165,6,FALSE),0)</f>
        <v>0</v>
      </c>
      <c r="AR48" s="77">
        <f>IFERROR(VLOOKUP($B48,'[2]ACT DEN8.1'!$AE$3:$AR$165,7,FALSE),0)</f>
        <v>0</v>
      </c>
      <c r="AS48" s="77">
        <f>IFERROR(VLOOKUP($B48,'[2]ACT DEN8.1'!$AE$3:$AR$165,8,FALSE),0)</f>
        <v>0</v>
      </c>
      <c r="AT48" s="77">
        <f>IFERROR(VLOOKUP($B48,'[2]ACT DEN8.1'!$AE$3:$AR$165,9,FALSE),0)</f>
        <v>0</v>
      </c>
      <c r="AU48" s="77">
        <f>IFERROR(VLOOKUP($B48,'[2]ACT DEN8.1'!$AE$3:$AR$165,10,FALSE),0)</f>
        <v>0</v>
      </c>
      <c r="AV48" s="77">
        <f>IFERROR(VLOOKUP($B48,'[2]ACT DEN8.1'!$AE$3:$AR$165,11,FALSE),0)</f>
        <v>0</v>
      </c>
      <c r="AW48" s="77">
        <f>IFERROR(VLOOKUP($B48,'[2]ACT DEN8.1'!$AE$3:$AR$165,12,FALSE),0)</f>
        <v>0</v>
      </c>
      <c r="AX48" s="77">
        <f>IFERROR(VLOOKUP($B48,'[2]ACT DEN8.1'!$AE$3:$AR$165,13,FALSE),0)</f>
        <v>0</v>
      </c>
      <c r="AY48" s="4">
        <f t="shared" si="5"/>
        <v>0</v>
      </c>
    </row>
    <row r="49" spans="1:51" s="54" customFormat="1" ht="15" thickBot="1" x14ac:dyDescent="0.25">
      <c r="A49" s="307" t="s">
        <v>193</v>
      </c>
      <c r="B49" s="308"/>
      <c r="C49" s="222">
        <f>+D49/Metas!L17</f>
        <v>0.99524102409613358</v>
      </c>
      <c r="D49" s="14">
        <f>+Q49/R49</f>
        <v>0.14937343358395991</v>
      </c>
      <c r="E49" s="9">
        <f t="shared" ref="E49:H49" si="35">SUM(E39:E48)</f>
        <v>41</v>
      </c>
      <c r="F49" s="9">
        <f t="shared" si="35"/>
        <v>26</v>
      </c>
      <c r="G49" s="9">
        <f t="shared" si="35"/>
        <v>62</v>
      </c>
      <c r="H49" s="9">
        <f t="shared" si="35"/>
        <v>42</v>
      </c>
      <c r="I49" s="9">
        <f t="shared" ref="I49" si="36">SUM(I39:I48)</f>
        <v>135</v>
      </c>
      <c r="J49" s="9">
        <f t="shared" ref="J49:K49" si="37">SUM(J39:J48)</f>
        <v>106</v>
      </c>
      <c r="K49" s="9">
        <f t="shared" si="37"/>
        <v>42</v>
      </c>
      <c r="L49" s="9">
        <f t="shared" ref="L49:M49" si="38">SUM(L39:L48)</f>
        <v>0</v>
      </c>
      <c r="M49" s="9">
        <f t="shared" si="38"/>
        <v>0</v>
      </c>
      <c r="N49" s="9">
        <f t="shared" ref="N49:P49" si="39">SUM(N39:N48)</f>
        <v>56</v>
      </c>
      <c r="O49" s="9">
        <f t="shared" si="39"/>
        <v>85</v>
      </c>
      <c r="P49" s="9">
        <f t="shared" si="39"/>
        <v>1</v>
      </c>
      <c r="Q49" s="9">
        <f>SUM(Q39:Q48)</f>
        <v>596</v>
      </c>
      <c r="R49" s="10">
        <f>+Y49-X49</f>
        <v>3990</v>
      </c>
      <c r="S49" s="9">
        <f t="shared" ref="S49:W49" si="40">SUM(S39:S48)</f>
        <v>324</v>
      </c>
      <c r="T49" s="9">
        <f>SUM(T39:T48)</f>
        <v>331</v>
      </c>
      <c r="U49" s="9">
        <f t="shared" si="40"/>
        <v>331</v>
      </c>
      <c r="V49" s="8">
        <f t="shared" si="40"/>
        <v>336</v>
      </c>
      <c r="W49" s="8">
        <f t="shared" si="40"/>
        <v>346</v>
      </c>
      <c r="X49" s="9">
        <f t="shared" ref="X49" si="41">SUM(X39:X48)</f>
        <v>325</v>
      </c>
      <c r="Y49" s="11">
        <v>4315</v>
      </c>
      <c r="Z49" s="8">
        <f>SUM(Z39:Z48)</f>
        <v>3</v>
      </c>
      <c r="AA49" s="8">
        <f t="shared" ref="AA49:AF49" si="42">SUM(AA39:AA48)</f>
        <v>0</v>
      </c>
      <c r="AB49" s="8">
        <f t="shared" si="42"/>
        <v>1</v>
      </c>
      <c r="AC49" s="8">
        <f t="shared" si="42"/>
        <v>3</v>
      </c>
      <c r="AD49" s="8">
        <f t="shared" ref="AD49:AE49" si="43">SUM(AD39:AD48)</f>
        <v>4</v>
      </c>
      <c r="AE49" s="8">
        <f t="shared" si="43"/>
        <v>4</v>
      </c>
      <c r="AF49" s="8">
        <f t="shared" si="42"/>
        <v>5</v>
      </c>
      <c r="AG49" s="8">
        <f t="shared" ref="AG49:AH49" si="44">SUM(AG39:AG48)</f>
        <v>3</v>
      </c>
      <c r="AH49" s="8">
        <f t="shared" si="44"/>
        <v>5</v>
      </c>
      <c r="AI49" s="8">
        <f t="shared" ref="AI49:AK49" si="45">SUM(AI39:AI48)</f>
        <v>2</v>
      </c>
      <c r="AJ49" s="8">
        <f t="shared" si="45"/>
        <v>2</v>
      </c>
      <c r="AK49" s="8">
        <f t="shared" si="45"/>
        <v>1</v>
      </c>
      <c r="AL49" s="8">
        <f t="shared" si="18"/>
        <v>33</v>
      </c>
      <c r="AM49" s="8">
        <f t="shared" ref="AM49:AP49" si="46">SUM(AM39:AM48)</f>
        <v>0</v>
      </c>
      <c r="AN49" s="8">
        <f t="shared" si="46"/>
        <v>0</v>
      </c>
      <c r="AO49" s="8">
        <f t="shared" si="46"/>
        <v>0</v>
      </c>
      <c r="AP49" s="8">
        <f t="shared" si="46"/>
        <v>0</v>
      </c>
      <c r="AQ49" s="8">
        <f t="shared" ref="AQ49:AS49" si="47">SUM(AQ39:AQ48)</f>
        <v>0</v>
      </c>
      <c r="AR49" s="8">
        <f t="shared" si="47"/>
        <v>0</v>
      </c>
      <c r="AS49" s="8">
        <f t="shared" si="47"/>
        <v>0</v>
      </c>
      <c r="AT49" s="8">
        <f t="shared" ref="AT49:AU49" si="48">SUM(AT39:AT48)</f>
        <v>0</v>
      </c>
      <c r="AU49" s="8">
        <f t="shared" si="48"/>
        <v>0</v>
      </c>
      <c r="AV49" s="8">
        <f t="shared" ref="AV49:AX49" si="49">SUM(AV39:AV48)</f>
        <v>0</v>
      </c>
      <c r="AW49" s="8">
        <f t="shared" si="49"/>
        <v>0</v>
      </c>
      <c r="AX49" s="8">
        <f t="shared" si="49"/>
        <v>0</v>
      </c>
      <c r="AY49" s="8">
        <f t="shared" si="5"/>
        <v>0</v>
      </c>
    </row>
    <row r="50" spans="1:51" s="54" customFormat="1" ht="15" thickBot="1" x14ac:dyDescent="0.25">
      <c r="A50" s="1" t="s">
        <v>88</v>
      </c>
      <c r="B50" s="137" t="s">
        <v>75</v>
      </c>
      <c r="C50" s="53"/>
      <c r="D50" s="74"/>
      <c r="E50" s="77">
        <f>IFERROR(VLOOKUP($B50,'[2]NUM8.1'!$H$3:$U$165,2,FALSE),0)</f>
        <v>21</v>
      </c>
      <c r="F50" s="77">
        <f>IFERROR(VLOOKUP($B50,'[2]NUM8.1'!$H$3:$U$165,3,FALSE),0)</f>
        <v>0</v>
      </c>
      <c r="G50" s="77">
        <f>IFERROR(VLOOKUP($B50,'[2]NUM8.1'!$H$3:$U$165,4,FALSE),0)</f>
        <v>0</v>
      </c>
      <c r="H50" s="77">
        <f>IFERROR(VLOOKUP($B50,'[2]NUM8.1'!$H$3:$U$165,5,FALSE),0)</f>
        <v>0</v>
      </c>
      <c r="I50" s="77">
        <f>IFERROR(VLOOKUP($B50,'[2]NUM8.1'!$H$3:$U$165,6,FALSE),0)</f>
        <v>12</v>
      </c>
      <c r="J50" s="77">
        <f>IFERROR(VLOOKUP($B50,'[2]NUM8.1'!$H$3:$U$165,7,FALSE),0)</f>
        <v>6</v>
      </c>
      <c r="K50" s="77">
        <f>IFERROR(VLOOKUP($B50,'[2]NUM8.1'!$H$3:$U$165,8,FALSE),0)</f>
        <v>5</v>
      </c>
      <c r="L50" s="77">
        <f>IFERROR(VLOOKUP($B50,'[2]NUM8.1'!$H$3:$U$165,9,FALSE),0)</f>
        <v>28</v>
      </c>
      <c r="M50" s="77">
        <f>IFERROR(VLOOKUP($B50,'[2]NUM8.1'!$H$3:$U$165,10,FALSE),0)</f>
        <v>0</v>
      </c>
      <c r="N50" s="77">
        <f>IFERROR(VLOOKUP($B50,'[2]NUM8.1'!$H$3:$U$165,11,FALSE),0)</f>
        <v>223</v>
      </c>
      <c r="O50" s="77">
        <f>IFERROR(VLOOKUP($B50,'[2]NUM8.1'!$H$3:$U$165,12,FALSE),0)</f>
        <v>1</v>
      </c>
      <c r="P50" s="77">
        <f>IFERROR(VLOOKUP($B50,'[2]NUM8.1'!$H$3:$U$165,13,FALSE),0)</f>
        <v>0</v>
      </c>
      <c r="Q50" s="4">
        <f t="shared" ref="Q50:Q62" si="50">SUM(E50:P50)</f>
        <v>296</v>
      </c>
      <c r="R50" s="2"/>
      <c r="S50" s="12">
        <f>IFERROR(VLOOKUP($B50,'[3]DEN8.1'!$H$3:$J$159,2,FALSE),0)</f>
        <v>164</v>
      </c>
      <c r="T50" s="42">
        <f>+S50+(Z50+AA50+AB50+AC50)-(AM50+AN50+AO50+AP50)</f>
        <v>170</v>
      </c>
      <c r="U50" s="12">
        <f>IFERROR(VLOOKUP($B50,'[1]DEN8.1'!$H$3:$J$175,2,FALSE),0)</f>
        <v>188</v>
      </c>
      <c r="V50" s="51">
        <f t="shared" si="2"/>
        <v>194</v>
      </c>
      <c r="W50" s="51">
        <f t="shared" si="3"/>
        <v>198</v>
      </c>
      <c r="X50" s="12">
        <f>IFERROR(VLOOKUP($B50,'[2]DEN8.1'!$H$3:$K$175,3,FALSE),0)</f>
        <v>204</v>
      </c>
      <c r="Y50" s="6"/>
      <c r="Z50" s="77">
        <f>IFERROR(VLOOKUP($B50,'[2]ACT DEN8.1'!$H$3:$U$162,2,FALSE),0)</f>
        <v>0</v>
      </c>
      <c r="AA50" s="77">
        <f>IFERROR(VLOOKUP($B50,'[2]ACT DEN8.1'!$H$3:$U$162,3,FALSE),0)</f>
        <v>3</v>
      </c>
      <c r="AB50" s="77">
        <f>IFERROR(VLOOKUP($B50,'[2]ACT DEN8.1'!$H$3:$U$162,4,FALSE),0)</f>
        <v>0</v>
      </c>
      <c r="AC50" s="77">
        <f>IFERROR(VLOOKUP($B50,'[2]ACT DEN8.1'!$H$3:$U$162,5,FALSE),0)</f>
        <v>3</v>
      </c>
      <c r="AD50" s="77">
        <f>IFERROR(VLOOKUP($B50,'[2]ACT DEN8.1'!$H$3:$U$162,6,FALSE),0)</f>
        <v>6</v>
      </c>
      <c r="AE50" s="77">
        <f>IFERROR(VLOOKUP($B50,'[2]ACT DEN8.1'!$H$3:$U$162,7,FALSE),0)</f>
        <v>5</v>
      </c>
      <c r="AF50" s="77">
        <f>IFERROR(VLOOKUP($B50,'[2]ACT DEN8.1'!$H$3:$U$162,8,FALSE),0)</f>
        <v>6</v>
      </c>
      <c r="AG50" s="77">
        <f>IFERROR(VLOOKUP($B50,'[2]ACT DEN8.1'!$H$3:$U$162,9,FALSE),0)</f>
        <v>2</v>
      </c>
      <c r="AH50" s="77">
        <f>IFERROR(VLOOKUP($B50,'[2]ACT DEN8.1'!$H$3:$U$162,10,FALSE),0)</f>
        <v>0</v>
      </c>
      <c r="AI50" s="77">
        <f>IFERROR(VLOOKUP($B50,'[2]ACT DEN8.1'!$H$3:$U$162,11,FALSE),0)</f>
        <v>2</v>
      </c>
      <c r="AJ50" s="77">
        <f>IFERROR(VLOOKUP($B50,'[2]ACT DEN8.1'!$H$3:$U$162,12,FALSE),0)</f>
        <v>4</v>
      </c>
      <c r="AK50" s="77">
        <f>IFERROR(VLOOKUP($B50,'[2]ACT DEN8.1'!$H$3:$U$162,13,FALSE),0)</f>
        <v>0</v>
      </c>
      <c r="AL50" s="4">
        <f t="shared" si="18"/>
        <v>31</v>
      </c>
      <c r="AM50" s="77">
        <f>IFERROR(VLOOKUP($B50,'[2]ACT DEN8.1'!$AE$3:$AR$165,2,FALSE),0)</f>
        <v>0</v>
      </c>
      <c r="AN50" s="77">
        <f>IFERROR(VLOOKUP($B50,'[2]ACT DEN8.1'!$AE$3:$AR$165,3,FALSE),0)</f>
        <v>0</v>
      </c>
      <c r="AO50" s="77">
        <f>IFERROR(VLOOKUP($B50,'[2]ACT DEN8.1'!$AE$3:$AR$165,4,FALSE),0)</f>
        <v>0</v>
      </c>
      <c r="AP50" s="77">
        <f>IFERROR(VLOOKUP($B50,'[2]ACT DEN8.1'!$AE$3:$AR$165,5,FALSE),0)</f>
        <v>0</v>
      </c>
      <c r="AQ50" s="77">
        <f>IFERROR(VLOOKUP($B50,'[2]ACT DEN8.1'!$AE$3:$AR$165,6,FALSE),0)</f>
        <v>0</v>
      </c>
      <c r="AR50" s="77">
        <f>IFERROR(VLOOKUP($B50,'[2]ACT DEN8.1'!$AE$3:$AR$165,7,FALSE),0)</f>
        <v>0</v>
      </c>
      <c r="AS50" s="77">
        <f>IFERROR(VLOOKUP($B50,'[2]ACT DEN8.1'!$AE$3:$AR$165,8,FALSE),0)</f>
        <v>0</v>
      </c>
      <c r="AT50" s="77">
        <f>IFERROR(VLOOKUP($B50,'[2]ACT DEN8.1'!$AE$3:$AR$165,9,FALSE),0)</f>
        <v>0</v>
      </c>
      <c r="AU50" s="77">
        <f>IFERROR(VLOOKUP($B50,'[2]ACT DEN8.1'!$AE$3:$AR$165,10,FALSE),0)</f>
        <v>0</v>
      </c>
      <c r="AV50" s="77">
        <f>IFERROR(VLOOKUP($B50,'[2]ACT DEN8.1'!$AE$3:$AR$165,11,FALSE),0)</f>
        <v>0</v>
      </c>
      <c r="AW50" s="77">
        <f>IFERROR(VLOOKUP($B50,'[2]ACT DEN8.1'!$AE$3:$AR$165,12,FALSE),0)</f>
        <v>0</v>
      </c>
      <c r="AX50" s="77">
        <f>IFERROR(VLOOKUP($B50,'[2]ACT DEN8.1'!$AE$3:$AR$165,13,FALSE),0)</f>
        <v>0</v>
      </c>
      <c r="AY50" s="4">
        <f t="shared" si="5"/>
        <v>0</v>
      </c>
    </row>
    <row r="51" spans="1:51" s="54" customFormat="1" ht="15" thickBot="1" x14ac:dyDescent="0.25">
      <c r="A51" s="1" t="s">
        <v>88</v>
      </c>
      <c r="B51" s="137" t="s">
        <v>76</v>
      </c>
      <c r="C51" s="53"/>
      <c r="D51" s="74"/>
      <c r="E51" s="77">
        <f>IFERROR(VLOOKUP($B51,'[2]NUM8.1'!$H$3:$U$165,2,FALSE),0)</f>
        <v>1</v>
      </c>
      <c r="F51" s="77">
        <f>IFERROR(VLOOKUP($B51,'[2]NUM8.1'!$H$3:$U$165,3,FALSE),0)</f>
        <v>0</v>
      </c>
      <c r="G51" s="77">
        <f>IFERROR(VLOOKUP($B51,'[2]NUM8.1'!$H$3:$U$165,4,FALSE),0)</f>
        <v>0</v>
      </c>
      <c r="H51" s="77">
        <f>IFERROR(VLOOKUP($B51,'[2]NUM8.1'!$H$3:$U$165,5,FALSE),0)</f>
        <v>3</v>
      </c>
      <c r="I51" s="77">
        <f>IFERROR(VLOOKUP($B51,'[2]NUM8.1'!$H$3:$U$165,6,FALSE),0)</f>
        <v>0</v>
      </c>
      <c r="J51" s="77">
        <f>IFERROR(VLOOKUP($B51,'[2]NUM8.1'!$H$3:$U$165,7,FALSE),0)</f>
        <v>0</v>
      </c>
      <c r="K51" s="77">
        <f>IFERROR(VLOOKUP($B51,'[2]NUM8.1'!$H$3:$U$165,8,FALSE),0)</f>
        <v>15</v>
      </c>
      <c r="L51" s="77">
        <f>IFERROR(VLOOKUP($B51,'[2]NUM8.1'!$H$3:$U$165,9,FALSE),0)</f>
        <v>10</v>
      </c>
      <c r="M51" s="77">
        <f>IFERROR(VLOOKUP($B51,'[2]NUM8.1'!$H$3:$U$165,10,FALSE),0)</f>
        <v>0</v>
      </c>
      <c r="N51" s="77">
        <f>IFERROR(VLOOKUP($B51,'[2]NUM8.1'!$H$3:$U$165,11,FALSE),0)</f>
        <v>1</v>
      </c>
      <c r="O51" s="77">
        <f>IFERROR(VLOOKUP($B51,'[2]NUM8.1'!$H$3:$U$165,12,FALSE),0)</f>
        <v>0</v>
      </c>
      <c r="P51" s="77">
        <f>IFERROR(VLOOKUP($B51,'[2]NUM8.1'!$H$3:$U$165,13,FALSE),0)</f>
        <v>0</v>
      </c>
      <c r="Q51" s="4">
        <f t="shared" si="50"/>
        <v>30</v>
      </c>
      <c r="R51" s="2"/>
      <c r="S51" s="12">
        <f>IFERROR(VLOOKUP($B51,'[3]DEN8.1'!$H$3:$J$159,2,FALSE),0)</f>
        <v>22</v>
      </c>
      <c r="T51" s="42">
        <f>+S51+(Z51+AA51+AB51+AC51)-(AM51+AN51+AO51+AP51)</f>
        <v>23</v>
      </c>
      <c r="U51" s="12">
        <f>IFERROR(VLOOKUP($B51,'[1]DEN8.1'!$H$3:$J$175,2,FALSE),0)</f>
        <v>22</v>
      </c>
      <c r="V51" s="51">
        <f t="shared" si="2"/>
        <v>22</v>
      </c>
      <c r="W51" s="51">
        <f t="shared" si="3"/>
        <v>22</v>
      </c>
      <c r="X51" s="12">
        <f>IFERROR(VLOOKUP($B51,'[2]DEN8.1'!$H$3:$K$175,3,FALSE),0)</f>
        <v>24</v>
      </c>
      <c r="Y51" s="6"/>
      <c r="Z51" s="77">
        <f>IFERROR(VLOOKUP($B51,'[2]ACT DEN8.1'!$H$3:$U$162,2,FALSE),0)</f>
        <v>0</v>
      </c>
      <c r="AA51" s="77">
        <f>IFERROR(VLOOKUP($B51,'[2]ACT DEN8.1'!$H$3:$U$162,3,FALSE),0)</f>
        <v>0</v>
      </c>
      <c r="AB51" s="77">
        <f>IFERROR(VLOOKUP($B51,'[2]ACT DEN8.1'!$H$3:$U$162,4,FALSE),0)</f>
        <v>1</v>
      </c>
      <c r="AC51" s="77">
        <f>IFERROR(VLOOKUP($B51,'[2]ACT DEN8.1'!$H$3:$U$162,5,FALSE),0)</f>
        <v>0</v>
      </c>
      <c r="AD51" s="77">
        <f>IFERROR(VLOOKUP($B51,'[2]ACT DEN8.1'!$H$3:$U$162,6,FALSE),0)</f>
        <v>0</v>
      </c>
      <c r="AE51" s="77">
        <f>IFERROR(VLOOKUP($B51,'[2]ACT DEN8.1'!$H$3:$U$162,7,FALSE),0)</f>
        <v>0</v>
      </c>
      <c r="AF51" s="77">
        <f>IFERROR(VLOOKUP($B51,'[2]ACT DEN8.1'!$H$3:$U$162,8,FALSE),0)</f>
        <v>0</v>
      </c>
      <c r="AG51" s="77">
        <f>IFERROR(VLOOKUP($B51,'[2]ACT DEN8.1'!$H$3:$U$162,9,FALSE),0)</f>
        <v>0</v>
      </c>
      <c r="AH51" s="77">
        <f>IFERROR(VLOOKUP($B51,'[2]ACT DEN8.1'!$H$3:$U$162,10,FALSE),0)</f>
        <v>0</v>
      </c>
      <c r="AI51" s="77">
        <f>IFERROR(VLOOKUP($B51,'[2]ACT DEN8.1'!$H$3:$U$162,11,FALSE),0)</f>
        <v>0</v>
      </c>
      <c r="AJ51" s="77">
        <f>IFERROR(VLOOKUP($B51,'[2]ACT DEN8.1'!$H$3:$U$162,12,FALSE),0)</f>
        <v>0</v>
      </c>
      <c r="AK51" s="77">
        <f>IFERROR(VLOOKUP($B51,'[2]ACT DEN8.1'!$H$3:$U$162,13,FALSE),0)</f>
        <v>0</v>
      </c>
      <c r="AL51" s="4">
        <f t="shared" si="18"/>
        <v>1</v>
      </c>
      <c r="AM51" s="77">
        <f>IFERROR(VLOOKUP($B51,'[2]ACT DEN8.1'!$AE$3:$AR$165,2,FALSE),0)</f>
        <v>0</v>
      </c>
      <c r="AN51" s="77">
        <f>IFERROR(VLOOKUP($B51,'[2]ACT DEN8.1'!$AE$3:$AR$165,3,FALSE),0)</f>
        <v>0</v>
      </c>
      <c r="AO51" s="77">
        <f>IFERROR(VLOOKUP($B51,'[2]ACT DEN8.1'!$AE$3:$AR$165,4,FALSE),0)</f>
        <v>0</v>
      </c>
      <c r="AP51" s="77">
        <f>IFERROR(VLOOKUP($B51,'[2]ACT DEN8.1'!$AE$3:$AR$165,5,FALSE),0)</f>
        <v>0</v>
      </c>
      <c r="AQ51" s="77">
        <f>IFERROR(VLOOKUP($B51,'[2]ACT DEN8.1'!$AE$3:$AR$165,6,FALSE),0)</f>
        <v>0</v>
      </c>
      <c r="AR51" s="77">
        <f>IFERROR(VLOOKUP($B51,'[2]ACT DEN8.1'!$AE$3:$AR$165,7,FALSE),0)</f>
        <v>0</v>
      </c>
      <c r="AS51" s="77">
        <f>IFERROR(VLOOKUP($B51,'[2]ACT DEN8.1'!$AE$3:$AR$165,8,FALSE),0)</f>
        <v>0</v>
      </c>
      <c r="AT51" s="77">
        <f>IFERROR(VLOOKUP($B51,'[2]ACT DEN8.1'!$AE$3:$AR$165,9,FALSE),0)</f>
        <v>0</v>
      </c>
      <c r="AU51" s="77">
        <f>IFERROR(VLOOKUP($B51,'[2]ACT DEN8.1'!$AE$3:$AR$165,10,FALSE),0)</f>
        <v>0</v>
      </c>
      <c r="AV51" s="77">
        <f>IFERROR(VLOOKUP($B51,'[2]ACT DEN8.1'!$AE$3:$AR$165,11,FALSE),0)</f>
        <v>0</v>
      </c>
      <c r="AW51" s="77">
        <f>IFERROR(VLOOKUP($B51,'[2]ACT DEN8.1'!$AE$3:$AR$165,12,FALSE),0)</f>
        <v>0</v>
      </c>
      <c r="AX51" s="77">
        <f>IFERROR(VLOOKUP($B51,'[2]ACT DEN8.1'!$AE$3:$AR$165,13,FALSE),0)</f>
        <v>0</v>
      </c>
      <c r="AY51" s="4">
        <f t="shared" si="5"/>
        <v>0</v>
      </c>
    </row>
    <row r="52" spans="1:51" s="54" customFormat="1" ht="15" thickBot="1" x14ac:dyDescent="0.25">
      <c r="A52" s="1" t="s">
        <v>88</v>
      </c>
      <c r="B52" s="137" t="s">
        <v>77</v>
      </c>
      <c r="C52" s="53"/>
      <c r="D52" s="74"/>
      <c r="E52" s="77">
        <f>IFERROR(VLOOKUP($B52,'[2]NUM8.1'!$H$3:$U$165,2,FALSE),0)</f>
        <v>1</v>
      </c>
      <c r="F52" s="77">
        <f>IFERROR(VLOOKUP($B52,'[2]NUM8.1'!$H$3:$U$165,3,FALSE),0)</f>
        <v>0</v>
      </c>
      <c r="G52" s="77">
        <f>IFERROR(VLOOKUP($B52,'[2]NUM8.1'!$H$3:$U$165,4,FALSE),0)</f>
        <v>0</v>
      </c>
      <c r="H52" s="77">
        <f>IFERROR(VLOOKUP($B52,'[2]NUM8.1'!$H$3:$U$165,5,FALSE),0)</f>
        <v>3</v>
      </c>
      <c r="I52" s="77">
        <f>IFERROR(VLOOKUP($B52,'[2]NUM8.1'!$H$3:$U$165,6,FALSE),0)</f>
        <v>2</v>
      </c>
      <c r="J52" s="77">
        <f>IFERROR(VLOOKUP($B52,'[2]NUM8.1'!$H$3:$U$165,7,FALSE),0)</f>
        <v>5</v>
      </c>
      <c r="K52" s="77">
        <f>IFERROR(VLOOKUP($B52,'[2]NUM8.1'!$H$3:$U$165,8,FALSE),0)</f>
        <v>2</v>
      </c>
      <c r="L52" s="77">
        <f>IFERROR(VLOOKUP($B52,'[2]NUM8.1'!$H$3:$U$165,9,FALSE),0)</f>
        <v>3</v>
      </c>
      <c r="M52" s="77">
        <f>IFERROR(VLOOKUP($B52,'[2]NUM8.1'!$H$3:$U$165,10,FALSE),0)</f>
        <v>3</v>
      </c>
      <c r="N52" s="77">
        <f>IFERROR(VLOOKUP($B52,'[2]NUM8.1'!$H$3:$U$165,11,FALSE),0)</f>
        <v>0</v>
      </c>
      <c r="O52" s="77">
        <f>IFERROR(VLOOKUP($B52,'[2]NUM8.1'!$H$3:$U$165,12,FALSE),0)</f>
        <v>0</v>
      </c>
      <c r="P52" s="77">
        <f>IFERROR(VLOOKUP($B52,'[2]NUM8.1'!$H$3:$U$165,13,FALSE),0)</f>
        <v>0</v>
      </c>
      <c r="Q52" s="4">
        <f t="shared" si="50"/>
        <v>19</v>
      </c>
      <c r="R52" s="2"/>
      <c r="S52" s="12">
        <f>IFERROR(VLOOKUP($B52,'[3]DEN8.1'!$H$3:$J$159,2,FALSE),0)</f>
        <v>18</v>
      </c>
      <c r="T52" s="42">
        <f>+S52+(Z52+AA52+AB52+AC52)-(AM52+AN52+AO52+AP52)</f>
        <v>19</v>
      </c>
      <c r="U52" s="12">
        <f>IFERROR(VLOOKUP($B52,'[1]DEN8.1'!$H$3:$J$175,2,FALSE),0)</f>
        <v>20</v>
      </c>
      <c r="V52" s="51">
        <f t="shared" si="2"/>
        <v>20</v>
      </c>
      <c r="W52" s="51">
        <f t="shared" si="3"/>
        <v>20</v>
      </c>
      <c r="X52" s="12">
        <f>IFERROR(VLOOKUP($B52,'[2]DEN8.1'!$H$3:$K$175,3,FALSE),0)</f>
        <v>20</v>
      </c>
      <c r="Y52" s="6"/>
      <c r="Z52" s="77">
        <f>IFERROR(VLOOKUP($B52,'[2]ACT DEN8.1'!$H$3:$U$162,2,FALSE),0)</f>
        <v>0</v>
      </c>
      <c r="AA52" s="77">
        <f>IFERROR(VLOOKUP($B52,'[2]ACT DEN8.1'!$H$3:$U$162,3,FALSE),0)</f>
        <v>0</v>
      </c>
      <c r="AB52" s="77">
        <f>IFERROR(VLOOKUP($B52,'[2]ACT DEN8.1'!$H$3:$U$162,4,FALSE),0)</f>
        <v>0</v>
      </c>
      <c r="AC52" s="77">
        <f>IFERROR(VLOOKUP($B52,'[2]ACT DEN8.1'!$H$3:$U$162,5,FALSE),0)</f>
        <v>1</v>
      </c>
      <c r="AD52" s="77">
        <f>IFERROR(VLOOKUP($B52,'[2]ACT DEN8.1'!$H$3:$U$162,6,FALSE),0)</f>
        <v>0</v>
      </c>
      <c r="AE52" s="77">
        <f>IFERROR(VLOOKUP($B52,'[2]ACT DEN8.1'!$H$3:$U$162,7,FALSE),0)</f>
        <v>1</v>
      </c>
      <c r="AF52" s="77">
        <f>IFERROR(VLOOKUP($B52,'[2]ACT DEN8.1'!$H$3:$U$162,8,FALSE),0)</f>
        <v>0</v>
      </c>
      <c r="AG52" s="77">
        <f>IFERROR(VLOOKUP($B52,'[2]ACT DEN8.1'!$H$3:$U$162,9,FALSE),0)</f>
        <v>0</v>
      </c>
      <c r="AH52" s="77">
        <f>IFERROR(VLOOKUP($B52,'[2]ACT DEN8.1'!$H$3:$U$162,10,FALSE),0)</f>
        <v>0</v>
      </c>
      <c r="AI52" s="77">
        <f>IFERROR(VLOOKUP($B52,'[2]ACT DEN8.1'!$H$3:$U$162,11,FALSE),0)</f>
        <v>0</v>
      </c>
      <c r="AJ52" s="77">
        <f>IFERROR(VLOOKUP($B52,'[2]ACT DEN8.1'!$H$3:$U$162,12,FALSE),0)</f>
        <v>0</v>
      </c>
      <c r="AK52" s="77">
        <f>IFERROR(VLOOKUP($B52,'[2]ACT DEN8.1'!$H$3:$U$162,13,FALSE),0)</f>
        <v>0</v>
      </c>
      <c r="AL52" s="4">
        <f t="shared" si="18"/>
        <v>2</v>
      </c>
      <c r="AM52" s="77">
        <f>IFERROR(VLOOKUP($B52,'[2]ACT DEN8.1'!$AE$3:$AR$165,2,FALSE),0)</f>
        <v>0</v>
      </c>
      <c r="AN52" s="77">
        <f>IFERROR(VLOOKUP($B52,'[2]ACT DEN8.1'!$AE$3:$AR$165,3,FALSE),0)</f>
        <v>0</v>
      </c>
      <c r="AO52" s="77">
        <f>IFERROR(VLOOKUP($B52,'[2]ACT DEN8.1'!$AE$3:$AR$165,4,FALSE),0)</f>
        <v>0</v>
      </c>
      <c r="AP52" s="77">
        <f>IFERROR(VLOOKUP($B52,'[2]ACT DEN8.1'!$AE$3:$AR$165,5,FALSE),0)</f>
        <v>0</v>
      </c>
      <c r="AQ52" s="77">
        <f>IFERROR(VLOOKUP($B52,'[2]ACT DEN8.1'!$AE$3:$AR$165,6,FALSE),0)</f>
        <v>0</v>
      </c>
      <c r="AR52" s="77">
        <f>IFERROR(VLOOKUP($B52,'[2]ACT DEN8.1'!$AE$3:$AR$165,7,FALSE),0)</f>
        <v>0</v>
      </c>
      <c r="AS52" s="77">
        <f>IFERROR(VLOOKUP($B52,'[2]ACT DEN8.1'!$AE$3:$AR$165,8,FALSE),0)</f>
        <v>0</v>
      </c>
      <c r="AT52" s="77">
        <f>IFERROR(VLOOKUP($B52,'[2]ACT DEN8.1'!$AE$3:$AR$165,9,FALSE),0)</f>
        <v>0</v>
      </c>
      <c r="AU52" s="77">
        <f>IFERROR(VLOOKUP($B52,'[2]ACT DEN8.1'!$AE$3:$AR$165,10,FALSE),0)</f>
        <v>0</v>
      </c>
      <c r="AV52" s="77">
        <f>IFERROR(VLOOKUP($B52,'[2]ACT DEN8.1'!$AE$3:$AR$165,11,FALSE),0)</f>
        <v>0</v>
      </c>
      <c r="AW52" s="77">
        <f>IFERROR(VLOOKUP($B52,'[2]ACT DEN8.1'!$AE$3:$AR$165,12,FALSE),0)</f>
        <v>0</v>
      </c>
      <c r="AX52" s="77">
        <f>IFERROR(VLOOKUP($B52,'[2]ACT DEN8.1'!$AE$3:$AR$165,13,FALSE),0)</f>
        <v>0</v>
      </c>
      <c r="AY52" s="4">
        <f t="shared" si="5"/>
        <v>0</v>
      </c>
    </row>
    <row r="53" spans="1:51" s="54" customFormat="1" ht="15" thickBot="1" x14ac:dyDescent="0.25">
      <c r="A53" s="1" t="s">
        <v>88</v>
      </c>
      <c r="B53" s="137" t="s">
        <v>78</v>
      </c>
      <c r="C53" s="53"/>
      <c r="D53" s="74"/>
      <c r="E53" s="77">
        <f>IFERROR(VLOOKUP($B53,'[2]NUM8.1'!$H$3:$U$165,2,FALSE),0)</f>
        <v>2</v>
      </c>
      <c r="F53" s="77">
        <f>IFERROR(VLOOKUP($B53,'[2]NUM8.1'!$H$3:$U$165,3,FALSE),0)</f>
        <v>1</v>
      </c>
      <c r="G53" s="77">
        <f>IFERROR(VLOOKUP($B53,'[2]NUM8.1'!$H$3:$U$165,4,FALSE),0)</f>
        <v>4</v>
      </c>
      <c r="H53" s="77">
        <f>IFERROR(VLOOKUP($B53,'[2]NUM8.1'!$H$3:$U$165,5,FALSE),0)</f>
        <v>4</v>
      </c>
      <c r="I53" s="77">
        <f>IFERROR(VLOOKUP($B53,'[2]NUM8.1'!$H$3:$U$165,6,FALSE),0)</f>
        <v>1</v>
      </c>
      <c r="J53" s="77">
        <f>IFERROR(VLOOKUP($B53,'[2]NUM8.1'!$H$3:$U$165,7,FALSE),0)</f>
        <v>1</v>
      </c>
      <c r="K53" s="77">
        <f>IFERROR(VLOOKUP($B53,'[2]NUM8.1'!$H$3:$U$165,8,FALSE),0)</f>
        <v>5</v>
      </c>
      <c r="L53" s="77">
        <f>IFERROR(VLOOKUP($B53,'[2]NUM8.1'!$H$3:$U$165,9,FALSE),0)</f>
        <v>1</v>
      </c>
      <c r="M53" s="77">
        <f>IFERROR(VLOOKUP($B53,'[2]NUM8.1'!$H$3:$U$165,10,FALSE),0)</f>
        <v>0</v>
      </c>
      <c r="N53" s="77">
        <f>IFERROR(VLOOKUP($B53,'[2]NUM8.1'!$H$3:$U$165,11,FALSE),0)</f>
        <v>0</v>
      </c>
      <c r="O53" s="77">
        <f>IFERROR(VLOOKUP($B53,'[2]NUM8.1'!$H$3:$U$165,12,FALSE),0)</f>
        <v>0</v>
      </c>
      <c r="P53" s="77">
        <f>IFERROR(VLOOKUP($B53,'[2]NUM8.1'!$H$3:$U$165,13,FALSE),0)</f>
        <v>0</v>
      </c>
      <c r="Q53" s="4">
        <f t="shared" si="50"/>
        <v>19</v>
      </c>
      <c r="R53" s="2"/>
      <c r="S53" s="12">
        <f>IFERROR(VLOOKUP($B53,'[3]DEN8.1'!$H$3:$J$159,2,FALSE),0)</f>
        <v>17</v>
      </c>
      <c r="T53" s="42">
        <f t="shared" ref="T53:T59" si="51">+S53+(Z53+AA53+AB53+AC53)-(AM53+AN53+AO53+AP53)</f>
        <v>18</v>
      </c>
      <c r="U53" s="12">
        <f>IFERROR(VLOOKUP($B53,'[1]DEN8.1'!$H$3:$J$175,2,FALSE),0)</f>
        <v>7</v>
      </c>
      <c r="V53" s="51">
        <f t="shared" si="2"/>
        <v>7</v>
      </c>
      <c r="W53" s="51">
        <f t="shared" si="3"/>
        <v>7</v>
      </c>
      <c r="X53" s="12">
        <f>IFERROR(VLOOKUP($B53,'[2]DEN8.1'!$H$3:$K$175,3,FALSE),0)</f>
        <v>12</v>
      </c>
      <c r="Y53" s="6"/>
      <c r="Z53" s="77">
        <f>IFERROR(VLOOKUP($B53,'[2]ACT DEN8.1'!$H$3:$U$162,2,FALSE),0)</f>
        <v>0</v>
      </c>
      <c r="AA53" s="77">
        <f>IFERROR(VLOOKUP($B53,'[2]ACT DEN8.1'!$H$3:$U$162,3,FALSE),0)</f>
        <v>1</v>
      </c>
      <c r="AB53" s="77">
        <f>IFERROR(VLOOKUP($B53,'[2]ACT DEN8.1'!$H$3:$U$162,4,FALSE),0)</f>
        <v>0</v>
      </c>
      <c r="AC53" s="77">
        <f>IFERROR(VLOOKUP($B53,'[2]ACT DEN8.1'!$H$3:$U$162,5,FALSE),0)</f>
        <v>0</v>
      </c>
      <c r="AD53" s="77">
        <f>IFERROR(VLOOKUP($B53,'[2]ACT DEN8.1'!$H$3:$U$162,6,FALSE),0)</f>
        <v>0</v>
      </c>
      <c r="AE53" s="77">
        <f>IFERROR(VLOOKUP($B53,'[2]ACT DEN8.1'!$H$3:$U$162,7,FALSE),0)</f>
        <v>0</v>
      </c>
      <c r="AF53" s="77">
        <f>IFERROR(VLOOKUP($B53,'[2]ACT DEN8.1'!$H$3:$U$162,8,FALSE),0)</f>
        <v>0</v>
      </c>
      <c r="AG53" s="77">
        <f>IFERROR(VLOOKUP($B53,'[2]ACT DEN8.1'!$H$3:$U$162,9,FALSE),0)</f>
        <v>0</v>
      </c>
      <c r="AH53" s="77">
        <f>IFERROR(VLOOKUP($B53,'[2]ACT DEN8.1'!$H$3:$U$162,10,FALSE),0)</f>
        <v>0</v>
      </c>
      <c r="AI53" s="77">
        <f>IFERROR(VLOOKUP($B53,'[2]ACT DEN8.1'!$H$3:$U$162,11,FALSE),0)</f>
        <v>0</v>
      </c>
      <c r="AJ53" s="77">
        <f>IFERROR(VLOOKUP($B53,'[2]ACT DEN8.1'!$H$3:$U$162,12,FALSE),0)</f>
        <v>0</v>
      </c>
      <c r="AK53" s="77">
        <f>IFERROR(VLOOKUP($B53,'[2]ACT DEN8.1'!$H$3:$U$162,13,FALSE),0)</f>
        <v>0</v>
      </c>
      <c r="AL53" s="4">
        <f t="shared" si="18"/>
        <v>1</v>
      </c>
      <c r="AM53" s="77">
        <f>IFERROR(VLOOKUP($B53,'[2]ACT DEN8.1'!$AE$3:$AR$165,2,FALSE),0)</f>
        <v>0</v>
      </c>
      <c r="AN53" s="77">
        <f>IFERROR(VLOOKUP($B53,'[2]ACT DEN8.1'!$AE$3:$AR$165,3,FALSE),0)</f>
        <v>0</v>
      </c>
      <c r="AO53" s="77">
        <f>IFERROR(VLOOKUP($B53,'[2]ACT DEN8.1'!$AE$3:$AR$165,4,FALSE),0)</f>
        <v>0</v>
      </c>
      <c r="AP53" s="77">
        <f>IFERROR(VLOOKUP($B53,'[2]ACT DEN8.1'!$AE$3:$AR$165,5,FALSE),0)</f>
        <v>0</v>
      </c>
      <c r="AQ53" s="77">
        <f>IFERROR(VLOOKUP($B53,'[2]ACT DEN8.1'!$AE$3:$AR$165,6,FALSE),0)</f>
        <v>0</v>
      </c>
      <c r="AR53" s="77">
        <f>IFERROR(VLOOKUP($B53,'[2]ACT DEN8.1'!$AE$3:$AR$165,7,FALSE),0)</f>
        <v>0</v>
      </c>
      <c r="AS53" s="77">
        <f>IFERROR(VLOOKUP($B53,'[2]ACT DEN8.1'!$AE$3:$AR$165,8,FALSE),0)</f>
        <v>0</v>
      </c>
      <c r="AT53" s="77">
        <f>IFERROR(VLOOKUP($B53,'[2]ACT DEN8.1'!$AE$3:$AR$165,9,FALSE),0)</f>
        <v>0</v>
      </c>
      <c r="AU53" s="77">
        <f>IFERROR(VLOOKUP($B53,'[2]ACT DEN8.1'!$AE$3:$AR$165,10,FALSE),0)</f>
        <v>0</v>
      </c>
      <c r="AV53" s="77">
        <f>IFERROR(VLOOKUP($B53,'[2]ACT DEN8.1'!$AE$3:$AR$165,11,FALSE),0)</f>
        <v>0</v>
      </c>
      <c r="AW53" s="77">
        <f>IFERROR(VLOOKUP($B53,'[2]ACT DEN8.1'!$AE$3:$AR$165,12,FALSE),0)</f>
        <v>0</v>
      </c>
      <c r="AX53" s="77">
        <f>IFERROR(VLOOKUP($B53,'[2]ACT DEN8.1'!$AE$3:$AR$165,13,FALSE),0)</f>
        <v>0</v>
      </c>
      <c r="AY53" s="4">
        <f>SUM(AM53:AX53)</f>
        <v>0</v>
      </c>
    </row>
    <row r="54" spans="1:51" s="54" customFormat="1" ht="15" thickBot="1" x14ac:dyDescent="0.25">
      <c r="A54" s="1" t="s">
        <v>88</v>
      </c>
      <c r="B54" s="137" t="s">
        <v>79</v>
      </c>
      <c r="C54" s="53"/>
      <c r="D54" s="74"/>
      <c r="E54" s="77">
        <f>IFERROR(VLOOKUP($B54,'[2]NUM8.1'!$H$3:$U$165,2,FALSE),0)</f>
        <v>0</v>
      </c>
      <c r="F54" s="77">
        <f>IFERROR(VLOOKUP($B54,'[2]NUM8.1'!$H$3:$U$165,3,FALSE),0)</f>
        <v>0</v>
      </c>
      <c r="G54" s="77">
        <f>IFERROR(VLOOKUP($B54,'[2]NUM8.1'!$H$3:$U$165,4,FALSE),0)</f>
        <v>0</v>
      </c>
      <c r="H54" s="77">
        <f>IFERROR(VLOOKUP($B54,'[2]NUM8.1'!$H$3:$U$165,5,FALSE),0)</f>
        <v>0</v>
      </c>
      <c r="I54" s="77">
        <f>IFERROR(VLOOKUP($B54,'[2]NUM8.1'!$H$3:$U$165,6,FALSE),0)</f>
        <v>0</v>
      </c>
      <c r="J54" s="77">
        <f>IFERROR(VLOOKUP($B54,'[2]NUM8.1'!$H$3:$U$165,7,FALSE),0)</f>
        <v>0</v>
      </c>
      <c r="K54" s="77">
        <f>IFERROR(VLOOKUP($B54,'[2]NUM8.1'!$H$3:$U$165,8,FALSE),0)</f>
        <v>0</v>
      </c>
      <c r="L54" s="77">
        <f>IFERROR(VLOOKUP($B54,'[2]NUM8.1'!$H$3:$U$165,9,FALSE),0)</f>
        <v>0</v>
      </c>
      <c r="M54" s="77">
        <f>IFERROR(VLOOKUP($B54,'[2]NUM8.1'!$H$3:$U$165,10,FALSE),0)</f>
        <v>3</v>
      </c>
      <c r="N54" s="77">
        <f>IFERROR(VLOOKUP($B54,'[2]NUM8.1'!$H$3:$U$165,11,FALSE),0)</f>
        <v>0</v>
      </c>
      <c r="O54" s="77">
        <f>IFERROR(VLOOKUP($B54,'[2]NUM8.1'!$H$3:$U$165,12,FALSE),0)</f>
        <v>0</v>
      </c>
      <c r="P54" s="77">
        <f>IFERROR(VLOOKUP($B54,'[2]NUM8.1'!$H$3:$U$165,13,FALSE),0)</f>
        <v>0</v>
      </c>
      <c r="Q54" s="4">
        <f t="shared" si="50"/>
        <v>3</v>
      </c>
      <c r="R54" s="2"/>
      <c r="S54" s="12">
        <f>IFERROR(VLOOKUP($B54,'[3]DEN8.1'!$H$3:$J$159,2,FALSE),0)</f>
        <v>2</v>
      </c>
      <c r="T54" s="42">
        <f>+S54+(Z54+AA54+AB54+AC54)-(AM54+AN54+AO54+AP54)</f>
        <v>2</v>
      </c>
      <c r="U54" s="12">
        <f>IFERROR(VLOOKUP($B54,'[1]DEN8.1'!$H$3:$J$175,2,FALSE),0)</f>
        <v>4</v>
      </c>
      <c r="V54" s="51">
        <f t="shared" si="2"/>
        <v>4</v>
      </c>
      <c r="W54" s="51">
        <f t="shared" si="3"/>
        <v>4</v>
      </c>
      <c r="X54" s="12">
        <f>IFERROR(VLOOKUP($B54,'[2]DEN8.1'!$H$3:$K$175,3,FALSE),0)</f>
        <v>4</v>
      </c>
      <c r="Y54" s="6"/>
      <c r="Z54" s="77">
        <f>IFERROR(VLOOKUP($B54,'[2]ACT DEN8.1'!$H$3:$U$162,2,FALSE),0)</f>
        <v>0</v>
      </c>
      <c r="AA54" s="77">
        <f>IFERROR(VLOOKUP($B54,'[2]ACT DEN8.1'!$H$3:$U$162,3,FALSE),0)</f>
        <v>0</v>
      </c>
      <c r="AB54" s="77">
        <f>IFERROR(VLOOKUP($B54,'[2]ACT DEN8.1'!$H$3:$U$162,4,FALSE),0)</f>
        <v>0</v>
      </c>
      <c r="AC54" s="77">
        <f>IFERROR(VLOOKUP($B54,'[2]ACT DEN8.1'!$H$3:$U$162,5,FALSE),0)</f>
        <v>0</v>
      </c>
      <c r="AD54" s="77">
        <f>IFERROR(VLOOKUP($B54,'[2]ACT DEN8.1'!$H$3:$U$162,6,FALSE),0)</f>
        <v>0</v>
      </c>
      <c r="AE54" s="77">
        <f>IFERROR(VLOOKUP($B54,'[2]ACT DEN8.1'!$H$3:$U$162,7,FALSE),0)</f>
        <v>0</v>
      </c>
      <c r="AF54" s="77">
        <f>IFERROR(VLOOKUP($B54,'[2]ACT DEN8.1'!$H$3:$U$162,8,FALSE),0)</f>
        <v>0</v>
      </c>
      <c r="AG54" s="77">
        <f>IFERROR(VLOOKUP($B54,'[2]ACT DEN8.1'!$H$3:$U$162,9,FALSE),0)</f>
        <v>0</v>
      </c>
      <c r="AH54" s="77">
        <f>IFERROR(VLOOKUP($B54,'[2]ACT DEN8.1'!$H$3:$U$162,10,FALSE),0)</f>
        <v>0</v>
      </c>
      <c r="AI54" s="77">
        <f>IFERROR(VLOOKUP($B54,'[2]ACT DEN8.1'!$H$3:$U$162,11,FALSE),0)</f>
        <v>0</v>
      </c>
      <c r="AJ54" s="77">
        <f>IFERROR(VLOOKUP($B54,'[2]ACT DEN8.1'!$H$3:$U$162,12,FALSE),0)</f>
        <v>0</v>
      </c>
      <c r="AK54" s="77">
        <f>IFERROR(VLOOKUP($B54,'[2]ACT DEN8.1'!$H$3:$U$162,13,FALSE),0)</f>
        <v>0</v>
      </c>
      <c r="AL54" s="4">
        <f t="shared" si="18"/>
        <v>0</v>
      </c>
      <c r="AM54" s="77">
        <f>IFERROR(VLOOKUP($B54,'[2]ACT DEN8.1'!$AE$3:$AR$165,2,FALSE),0)</f>
        <v>0</v>
      </c>
      <c r="AN54" s="77">
        <f>IFERROR(VLOOKUP($B54,'[2]ACT DEN8.1'!$AE$3:$AR$165,3,FALSE),0)</f>
        <v>0</v>
      </c>
      <c r="AO54" s="77">
        <f>IFERROR(VLOOKUP($B54,'[2]ACT DEN8.1'!$AE$3:$AR$165,4,FALSE),0)</f>
        <v>0</v>
      </c>
      <c r="AP54" s="77">
        <f>IFERROR(VLOOKUP($B54,'[2]ACT DEN8.1'!$AE$3:$AR$165,5,FALSE),0)</f>
        <v>0</v>
      </c>
      <c r="AQ54" s="77">
        <f>IFERROR(VLOOKUP($B54,'[2]ACT DEN8.1'!$AE$3:$AR$165,6,FALSE),0)</f>
        <v>0</v>
      </c>
      <c r="AR54" s="77">
        <f>IFERROR(VLOOKUP($B54,'[2]ACT DEN8.1'!$AE$3:$AR$165,7,FALSE),0)</f>
        <v>0</v>
      </c>
      <c r="AS54" s="77">
        <f>IFERROR(VLOOKUP($B54,'[2]ACT DEN8.1'!$AE$3:$AR$165,8,FALSE),0)</f>
        <v>0</v>
      </c>
      <c r="AT54" s="77">
        <f>IFERROR(VLOOKUP($B54,'[2]ACT DEN8.1'!$AE$3:$AR$165,9,FALSE),0)</f>
        <v>0</v>
      </c>
      <c r="AU54" s="77">
        <f>IFERROR(VLOOKUP($B54,'[2]ACT DEN8.1'!$AE$3:$AR$165,10,FALSE),0)</f>
        <v>0</v>
      </c>
      <c r="AV54" s="77">
        <f>IFERROR(VLOOKUP($B54,'[2]ACT DEN8.1'!$AE$3:$AR$165,11,FALSE),0)</f>
        <v>0</v>
      </c>
      <c r="AW54" s="77">
        <f>IFERROR(VLOOKUP($B54,'[2]ACT DEN8.1'!$AE$3:$AR$165,12,FALSE),0)</f>
        <v>0</v>
      </c>
      <c r="AX54" s="77">
        <f>IFERROR(VLOOKUP($B54,'[2]ACT DEN8.1'!$AE$3:$AR$165,13,FALSE),0)</f>
        <v>0</v>
      </c>
      <c r="AY54" s="4">
        <f t="shared" si="5"/>
        <v>0</v>
      </c>
    </row>
    <row r="55" spans="1:51" s="54" customFormat="1" ht="15" thickBot="1" x14ac:dyDescent="0.25">
      <c r="A55" s="1" t="s">
        <v>88</v>
      </c>
      <c r="B55" s="137" t="s">
        <v>80</v>
      </c>
      <c r="C55" s="53"/>
      <c r="D55" s="74"/>
      <c r="E55" s="77">
        <f>IFERROR(VLOOKUP($B55,'[2]NUM8.1'!$H$3:$U$165,2,FALSE),0)</f>
        <v>1</v>
      </c>
      <c r="F55" s="77">
        <f>IFERROR(VLOOKUP($B55,'[2]NUM8.1'!$H$3:$U$165,3,FALSE),0)</f>
        <v>0</v>
      </c>
      <c r="G55" s="77">
        <f>IFERROR(VLOOKUP($B55,'[2]NUM8.1'!$H$3:$U$165,4,FALSE),0)</f>
        <v>8</v>
      </c>
      <c r="H55" s="77">
        <f>IFERROR(VLOOKUP($B55,'[2]NUM8.1'!$H$3:$U$165,5,FALSE),0)</f>
        <v>3</v>
      </c>
      <c r="I55" s="77">
        <f>IFERROR(VLOOKUP($B55,'[2]NUM8.1'!$H$3:$U$165,6,FALSE),0)</f>
        <v>0</v>
      </c>
      <c r="J55" s="77">
        <f>IFERROR(VLOOKUP($B55,'[2]NUM8.1'!$H$3:$U$165,7,FALSE),0)</f>
        <v>0</v>
      </c>
      <c r="K55" s="77">
        <f>IFERROR(VLOOKUP($B55,'[2]NUM8.1'!$H$3:$U$165,8,FALSE),0)</f>
        <v>0</v>
      </c>
      <c r="L55" s="77">
        <f>IFERROR(VLOOKUP($B55,'[2]NUM8.1'!$H$3:$U$165,9,FALSE),0)</f>
        <v>6</v>
      </c>
      <c r="M55" s="77">
        <f>IFERROR(VLOOKUP($B55,'[2]NUM8.1'!$H$3:$U$165,10,FALSE),0)</f>
        <v>1</v>
      </c>
      <c r="N55" s="77">
        <f>IFERROR(VLOOKUP($B55,'[2]NUM8.1'!$H$3:$U$165,11,FALSE),0)</f>
        <v>3</v>
      </c>
      <c r="O55" s="77">
        <f>IFERROR(VLOOKUP($B55,'[2]NUM8.1'!$H$3:$U$165,12,FALSE),0)</f>
        <v>0</v>
      </c>
      <c r="P55" s="77">
        <f>IFERROR(VLOOKUP($B55,'[2]NUM8.1'!$H$3:$U$165,13,FALSE),0)</f>
        <v>0</v>
      </c>
      <c r="Q55" s="4">
        <f t="shared" si="50"/>
        <v>22</v>
      </c>
      <c r="R55" s="2"/>
      <c r="S55" s="12">
        <f>IFERROR(VLOOKUP($B55,'[3]DEN8.1'!$H$3:$J$159,2,FALSE),0)</f>
        <v>9</v>
      </c>
      <c r="T55" s="42">
        <f>+S55+(Z55+AA55+AB55+AC55)-(AM55+AN55+AO55+AP55)</f>
        <v>9</v>
      </c>
      <c r="U55" s="12">
        <f>IFERROR(VLOOKUP($B55,'[1]DEN8.1'!$H$3:$J$175,2,FALSE),0)</f>
        <v>10</v>
      </c>
      <c r="V55" s="51">
        <f t="shared" si="2"/>
        <v>10</v>
      </c>
      <c r="W55" s="51">
        <f t="shared" si="3"/>
        <v>10</v>
      </c>
      <c r="X55" s="12">
        <f>IFERROR(VLOOKUP($B55,'[2]DEN8.1'!$H$3:$K$175,3,FALSE),0)</f>
        <v>12</v>
      </c>
      <c r="Y55" s="6"/>
      <c r="Z55" s="77">
        <f>IFERROR(VLOOKUP($B55,'[2]ACT DEN8.1'!$H$3:$U$162,2,FALSE),0)</f>
        <v>0</v>
      </c>
      <c r="AA55" s="77">
        <f>IFERROR(VLOOKUP($B55,'[2]ACT DEN8.1'!$H$3:$U$162,3,FALSE),0)</f>
        <v>0</v>
      </c>
      <c r="AB55" s="77">
        <f>IFERROR(VLOOKUP($B55,'[2]ACT DEN8.1'!$H$3:$U$162,4,FALSE),0)</f>
        <v>0</v>
      </c>
      <c r="AC55" s="77">
        <f>IFERROR(VLOOKUP($B55,'[2]ACT DEN8.1'!$H$3:$U$162,5,FALSE),0)</f>
        <v>0</v>
      </c>
      <c r="AD55" s="77">
        <f>IFERROR(VLOOKUP($B55,'[2]ACT DEN8.1'!$H$3:$U$162,6,FALSE),0)</f>
        <v>0</v>
      </c>
      <c r="AE55" s="77">
        <f>IFERROR(VLOOKUP($B55,'[2]ACT DEN8.1'!$H$3:$U$162,7,FALSE),0)</f>
        <v>0</v>
      </c>
      <c r="AF55" s="77">
        <f>IFERROR(VLOOKUP($B55,'[2]ACT DEN8.1'!$H$3:$U$162,8,FALSE),0)</f>
        <v>0</v>
      </c>
      <c r="AG55" s="77">
        <f>IFERROR(VLOOKUP($B55,'[2]ACT DEN8.1'!$H$3:$U$162,9,FALSE),0)</f>
        <v>0</v>
      </c>
      <c r="AH55" s="77">
        <f>IFERROR(VLOOKUP($B55,'[2]ACT DEN8.1'!$H$3:$U$162,10,FALSE),0)</f>
        <v>0</v>
      </c>
      <c r="AI55" s="77">
        <f>IFERROR(VLOOKUP($B55,'[2]ACT DEN8.1'!$H$3:$U$162,11,FALSE),0)</f>
        <v>0</v>
      </c>
      <c r="AJ55" s="77">
        <f>IFERROR(VLOOKUP($B55,'[2]ACT DEN8.1'!$H$3:$U$162,12,FALSE),0)</f>
        <v>0</v>
      </c>
      <c r="AK55" s="77">
        <f>IFERROR(VLOOKUP($B55,'[2]ACT DEN8.1'!$H$3:$U$162,13,FALSE),0)</f>
        <v>0</v>
      </c>
      <c r="AL55" s="4">
        <f t="shared" si="18"/>
        <v>0</v>
      </c>
      <c r="AM55" s="77">
        <f>IFERROR(VLOOKUP($B55,'[2]ACT DEN8.1'!$AE$3:$AR$165,2,FALSE),0)</f>
        <v>0</v>
      </c>
      <c r="AN55" s="77">
        <f>IFERROR(VLOOKUP($B55,'[2]ACT DEN8.1'!$AE$3:$AR$165,3,FALSE),0)</f>
        <v>0</v>
      </c>
      <c r="AO55" s="77">
        <f>IFERROR(VLOOKUP($B55,'[2]ACT DEN8.1'!$AE$3:$AR$165,4,FALSE),0)</f>
        <v>0</v>
      </c>
      <c r="AP55" s="77">
        <f>IFERROR(VLOOKUP($B55,'[2]ACT DEN8.1'!$AE$3:$AR$165,5,FALSE),0)</f>
        <v>0</v>
      </c>
      <c r="AQ55" s="77">
        <f>IFERROR(VLOOKUP($B55,'[2]ACT DEN8.1'!$AE$3:$AR$165,6,FALSE),0)</f>
        <v>0</v>
      </c>
      <c r="AR55" s="77">
        <f>IFERROR(VLOOKUP($B55,'[2]ACT DEN8.1'!$AE$3:$AR$165,7,FALSE),0)</f>
        <v>0</v>
      </c>
      <c r="AS55" s="77">
        <f>IFERROR(VLOOKUP($B55,'[2]ACT DEN8.1'!$AE$3:$AR$165,8,FALSE),0)</f>
        <v>0</v>
      </c>
      <c r="AT55" s="77">
        <f>IFERROR(VLOOKUP($B55,'[2]ACT DEN8.1'!$AE$3:$AR$165,9,FALSE),0)</f>
        <v>0</v>
      </c>
      <c r="AU55" s="77">
        <f>IFERROR(VLOOKUP($B55,'[2]ACT DEN8.1'!$AE$3:$AR$165,10,FALSE),0)</f>
        <v>0</v>
      </c>
      <c r="AV55" s="77">
        <f>IFERROR(VLOOKUP($B55,'[2]ACT DEN8.1'!$AE$3:$AR$165,11,FALSE),0)</f>
        <v>0</v>
      </c>
      <c r="AW55" s="77">
        <f>IFERROR(VLOOKUP($B55,'[2]ACT DEN8.1'!$AE$3:$AR$165,12,FALSE),0)</f>
        <v>0</v>
      </c>
      <c r="AX55" s="77">
        <f>IFERROR(VLOOKUP($B55,'[2]ACT DEN8.1'!$AE$3:$AR$165,13,FALSE),0)</f>
        <v>0</v>
      </c>
      <c r="AY55" s="4">
        <f>SUM(AM55:AX55)</f>
        <v>0</v>
      </c>
    </row>
    <row r="56" spans="1:51" s="54" customFormat="1" ht="15" thickBot="1" x14ac:dyDescent="0.25">
      <c r="A56" s="1" t="s">
        <v>88</v>
      </c>
      <c r="B56" s="137" t="s">
        <v>81</v>
      </c>
      <c r="C56" s="53"/>
      <c r="D56" s="74"/>
      <c r="E56" s="77">
        <f>IFERROR(VLOOKUP($B56,'[2]NUM8.1'!$H$3:$U$165,2,FALSE),0)</f>
        <v>0</v>
      </c>
      <c r="F56" s="77">
        <f>IFERROR(VLOOKUP($B56,'[2]NUM8.1'!$H$3:$U$165,3,FALSE),0)</f>
        <v>0</v>
      </c>
      <c r="G56" s="77">
        <f>IFERROR(VLOOKUP($B56,'[2]NUM8.1'!$H$3:$U$165,4,FALSE),0)</f>
        <v>3</v>
      </c>
      <c r="H56" s="77">
        <f>IFERROR(VLOOKUP($B56,'[2]NUM8.1'!$H$3:$U$165,5,FALSE),0)</f>
        <v>0</v>
      </c>
      <c r="I56" s="77">
        <f>IFERROR(VLOOKUP($B56,'[2]NUM8.1'!$H$3:$U$165,6,FALSE),0)</f>
        <v>11</v>
      </c>
      <c r="J56" s="77">
        <f>IFERROR(VLOOKUP($B56,'[2]NUM8.1'!$H$3:$U$165,7,FALSE),0)</f>
        <v>2</v>
      </c>
      <c r="K56" s="77">
        <f>IFERROR(VLOOKUP($B56,'[2]NUM8.1'!$H$3:$U$165,8,FALSE),0)</f>
        <v>1</v>
      </c>
      <c r="L56" s="77">
        <f>IFERROR(VLOOKUP($B56,'[2]NUM8.1'!$H$3:$U$165,9,FALSE),0)</f>
        <v>2</v>
      </c>
      <c r="M56" s="77">
        <f>IFERROR(VLOOKUP($B56,'[2]NUM8.1'!$H$3:$U$165,10,FALSE),0)</f>
        <v>0</v>
      </c>
      <c r="N56" s="77">
        <f>IFERROR(VLOOKUP($B56,'[2]NUM8.1'!$H$3:$U$165,11,FALSE),0)</f>
        <v>5</v>
      </c>
      <c r="O56" s="77">
        <f>IFERROR(VLOOKUP($B56,'[2]NUM8.1'!$H$3:$U$165,12,FALSE),0)</f>
        <v>0</v>
      </c>
      <c r="P56" s="77">
        <f>IFERROR(VLOOKUP($B56,'[2]NUM8.1'!$H$3:$U$165,13,FALSE),0)</f>
        <v>0</v>
      </c>
      <c r="Q56" s="4">
        <f t="shared" si="50"/>
        <v>24</v>
      </c>
      <c r="R56" s="2"/>
      <c r="S56" s="12">
        <f>IFERROR(VLOOKUP($B56,'[3]DEN8.1'!$H$3:$J$159,2,FALSE),0)</f>
        <v>18</v>
      </c>
      <c r="T56" s="42">
        <f>+S56+(Z56+AA56+AB56+AC56)-(AM56+AN56+AO56+AP56)</f>
        <v>18</v>
      </c>
      <c r="U56" s="12">
        <f>IFERROR(VLOOKUP($B56,'[1]DEN8.1'!$H$3:$J$175,2,FALSE),0)</f>
        <v>22</v>
      </c>
      <c r="V56" s="51">
        <f t="shared" si="2"/>
        <v>23</v>
      </c>
      <c r="W56" s="51">
        <f t="shared" si="3"/>
        <v>23</v>
      </c>
      <c r="X56" s="12">
        <f>IFERROR(VLOOKUP($B56,'[2]DEN8.1'!$H$3:$K$175,3,FALSE),0)</f>
        <v>25</v>
      </c>
      <c r="Y56" s="6"/>
      <c r="Z56" s="77">
        <f>IFERROR(VLOOKUP($B56,'[2]ACT DEN8.1'!$H$3:$U$162,2,FALSE),0)</f>
        <v>0</v>
      </c>
      <c r="AA56" s="77">
        <f>IFERROR(VLOOKUP($B56,'[2]ACT DEN8.1'!$H$3:$U$162,3,FALSE),0)</f>
        <v>0</v>
      </c>
      <c r="AB56" s="77">
        <f>IFERROR(VLOOKUP($B56,'[2]ACT DEN8.1'!$H$3:$U$162,4,FALSE),0)</f>
        <v>0</v>
      </c>
      <c r="AC56" s="77">
        <f>IFERROR(VLOOKUP($B56,'[2]ACT DEN8.1'!$H$3:$U$162,5,FALSE),0)</f>
        <v>0</v>
      </c>
      <c r="AD56" s="77">
        <f>IFERROR(VLOOKUP($B56,'[2]ACT DEN8.1'!$H$3:$U$162,6,FALSE),0)</f>
        <v>1</v>
      </c>
      <c r="AE56" s="77">
        <f>IFERROR(VLOOKUP($B56,'[2]ACT DEN8.1'!$H$3:$U$162,7,FALSE),0)</f>
        <v>1</v>
      </c>
      <c r="AF56" s="77">
        <f>IFERROR(VLOOKUP($B56,'[2]ACT DEN8.1'!$H$3:$U$162,8,FALSE),0)</f>
        <v>1</v>
      </c>
      <c r="AG56" s="77">
        <f>IFERROR(VLOOKUP($B56,'[2]ACT DEN8.1'!$H$3:$U$162,9,FALSE),0)</f>
        <v>0</v>
      </c>
      <c r="AH56" s="77">
        <f>IFERROR(VLOOKUP($B56,'[2]ACT DEN8.1'!$H$3:$U$162,10,FALSE),0)</f>
        <v>0</v>
      </c>
      <c r="AI56" s="77">
        <f>IFERROR(VLOOKUP($B56,'[2]ACT DEN8.1'!$H$3:$U$162,11,FALSE),0)</f>
        <v>0</v>
      </c>
      <c r="AJ56" s="77">
        <f>IFERROR(VLOOKUP($B56,'[2]ACT DEN8.1'!$H$3:$U$162,12,FALSE),0)</f>
        <v>2</v>
      </c>
      <c r="AK56" s="77">
        <f>IFERROR(VLOOKUP($B56,'[2]ACT DEN8.1'!$H$3:$U$162,13,FALSE),0)</f>
        <v>0</v>
      </c>
      <c r="AL56" s="4">
        <f t="shared" si="18"/>
        <v>5</v>
      </c>
      <c r="AM56" s="77">
        <f>IFERROR(VLOOKUP($B56,'[2]ACT DEN8.1'!$AE$3:$AR$165,2,FALSE),0)</f>
        <v>0</v>
      </c>
      <c r="AN56" s="77">
        <f>IFERROR(VLOOKUP($B56,'[2]ACT DEN8.1'!$AE$3:$AR$165,3,FALSE),0)</f>
        <v>0</v>
      </c>
      <c r="AO56" s="77">
        <f>IFERROR(VLOOKUP($B56,'[2]ACT DEN8.1'!$AE$3:$AR$165,4,FALSE),0)</f>
        <v>0</v>
      </c>
      <c r="AP56" s="77">
        <f>IFERROR(VLOOKUP($B56,'[2]ACT DEN8.1'!$AE$3:$AR$165,5,FALSE),0)</f>
        <v>0</v>
      </c>
      <c r="AQ56" s="77">
        <f>IFERROR(VLOOKUP($B56,'[2]ACT DEN8.1'!$AE$3:$AR$165,6,FALSE),0)</f>
        <v>0</v>
      </c>
      <c r="AR56" s="77">
        <f>IFERROR(VLOOKUP($B56,'[2]ACT DEN8.1'!$AE$3:$AR$165,7,FALSE),0)</f>
        <v>0</v>
      </c>
      <c r="AS56" s="77">
        <f>IFERROR(VLOOKUP($B56,'[2]ACT DEN8.1'!$AE$3:$AR$165,8,FALSE),0)</f>
        <v>0</v>
      </c>
      <c r="AT56" s="77">
        <f>IFERROR(VLOOKUP($B56,'[2]ACT DEN8.1'!$AE$3:$AR$165,9,FALSE),0)</f>
        <v>0</v>
      </c>
      <c r="AU56" s="77">
        <f>IFERROR(VLOOKUP($B56,'[2]ACT DEN8.1'!$AE$3:$AR$165,10,FALSE),0)</f>
        <v>0</v>
      </c>
      <c r="AV56" s="77">
        <f>IFERROR(VLOOKUP($B56,'[2]ACT DEN8.1'!$AE$3:$AR$165,11,FALSE),0)</f>
        <v>0</v>
      </c>
      <c r="AW56" s="77">
        <f>IFERROR(VLOOKUP($B56,'[2]ACT DEN8.1'!$AE$3:$AR$165,12,FALSE),0)</f>
        <v>0</v>
      </c>
      <c r="AX56" s="77">
        <f>IFERROR(VLOOKUP($B56,'[2]ACT DEN8.1'!$AE$3:$AR$165,13,FALSE),0)</f>
        <v>0</v>
      </c>
      <c r="AY56" s="4">
        <f t="shared" si="5"/>
        <v>0</v>
      </c>
    </row>
    <row r="57" spans="1:51" s="54" customFormat="1" ht="15" thickBot="1" x14ac:dyDescent="0.25">
      <c r="A57" s="1" t="s">
        <v>88</v>
      </c>
      <c r="B57" s="137" t="s">
        <v>82</v>
      </c>
      <c r="C57" s="53"/>
      <c r="D57" s="74"/>
      <c r="E57" s="77">
        <f>IFERROR(VLOOKUP($B57,'[2]NUM8.1'!$H$3:$U$165,2,FALSE),0)</f>
        <v>0</v>
      </c>
      <c r="F57" s="77">
        <f>IFERROR(VLOOKUP($B57,'[2]NUM8.1'!$H$3:$U$165,3,FALSE),0)</f>
        <v>0</v>
      </c>
      <c r="G57" s="77">
        <f>IFERROR(VLOOKUP($B57,'[2]NUM8.1'!$H$3:$U$165,4,FALSE),0)</f>
        <v>0</v>
      </c>
      <c r="H57" s="77">
        <f>IFERROR(VLOOKUP($B57,'[2]NUM8.1'!$H$3:$U$165,5,FALSE),0)</f>
        <v>0</v>
      </c>
      <c r="I57" s="77">
        <f>IFERROR(VLOOKUP($B57,'[2]NUM8.1'!$H$3:$U$165,6,FALSE),0)</f>
        <v>0</v>
      </c>
      <c r="J57" s="77">
        <f>IFERROR(VLOOKUP($B57,'[2]NUM8.1'!$H$3:$U$165,7,FALSE),0)</f>
        <v>0</v>
      </c>
      <c r="K57" s="77">
        <f>IFERROR(VLOOKUP($B57,'[2]NUM8.1'!$H$3:$U$165,8,FALSE),0)</f>
        <v>3</v>
      </c>
      <c r="L57" s="77">
        <f>IFERROR(VLOOKUP($B57,'[2]NUM8.1'!$H$3:$U$165,9,FALSE),0)</f>
        <v>0</v>
      </c>
      <c r="M57" s="77">
        <f>IFERROR(VLOOKUP($B57,'[2]NUM8.1'!$H$3:$U$165,10,FALSE),0)</f>
        <v>0</v>
      </c>
      <c r="N57" s="77">
        <f>IFERROR(VLOOKUP($B57,'[2]NUM8.1'!$H$3:$U$165,11,FALSE),0)</f>
        <v>1</v>
      </c>
      <c r="O57" s="77">
        <f>IFERROR(VLOOKUP($B57,'[2]NUM8.1'!$H$3:$U$165,12,FALSE),0)</f>
        <v>1</v>
      </c>
      <c r="P57" s="77">
        <f>IFERROR(VLOOKUP($B57,'[2]NUM8.1'!$H$3:$U$165,13,FALSE),0)</f>
        <v>0</v>
      </c>
      <c r="Q57" s="4">
        <f t="shared" si="50"/>
        <v>5</v>
      </c>
      <c r="R57" s="2"/>
      <c r="S57" s="12">
        <f>IFERROR(VLOOKUP($B57,'[3]DEN8.1'!$H$3:$J$159,2,FALSE),0)</f>
        <v>7</v>
      </c>
      <c r="T57" s="42">
        <f>+S57+(Z57+AA57+AB57+AC57)-(AM57+AN57+AO57+AP57)</f>
        <v>7</v>
      </c>
      <c r="U57" s="12">
        <f>IFERROR(VLOOKUP($B57,'[1]DEN8.1'!$H$3:$J$175,2,FALSE),0)</f>
        <v>5</v>
      </c>
      <c r="V57" s="51">
        <f t="shared" si="2"/>
        <v>5</v>
      </c>
      <c r="W57" s="51">
        <f t="shared" si="3"/>
        <v>5</v>
      </c>
      <c r="X57" s="12">
        <f>IFERROR(VLOOKUP($B57,'[2]DEN8.1'!$H$3:$K$175,3,FALSE),0)</f>
        <v>7</v>
      </c>
      <c r="Y57" s="6"/>
      <c r="Z57" s="77">
        <f>IFERROR(VLOOKUP($B57,'[2]ACT DEN8.1'!$H$3:$U$162,2,FALSE),0)</f>
        <v>0</v>
      </c>
      <c r="AA57" s="77">
        <f>IFERROR(VLOOKUP($B57,'[2]ACT DEN8.1'!$H$3:$U$162,3,FALSE),0)</f>
        <v>0</v>
      </c>
      <c r="AB57" s="77">
        <f>IFERROR(VLOOKUP($B57,'[2]ACT DEN8.1'!$H$3:$U$162,4,FALSE),0)</f>
        <v>0</v>
      </c>
      <c r="AC57" s="77">
        <f>IFERROR(VLOOKUP($B57,'[2]ACT DEN8.1'!$H$3:$U$162,5,FALSE),0)</f>
        <v>0</v>
      </c>
      <c r="AD57" s="77">
        <f>IFERROR(VLOOKUP($B57,'[2]ACT DEN8.1'!$H$3:$U$162,6,FALSE),0)</f>
        <v>0</v>
      </c>
      <c r="AE57" s="77">
        <f>IFERROR(VLOOKUP($B57,'[2]ACT DEN8.1'!$H$3:$U$162,7,FALSE),0)</f>
        <v>0</v>
      </c>
      <c r="AF57" s="77">
        <f>IFERROR(VLOOKUP($B57,'[2]ACT DEN8.1'!$H$3:$U$162,8,FALSE),0)</f>
        <v>0</v>
      </c>
      <c r="AG57" s="77">
        <f>IFERROR(VLOOKUP($B57,'[2]ACT DEN8.1'!$H$3:$U$162,9,FALSE),0)</f>
        <v>0</v>
      </c>
      <c r="AH57" s="77">
        <f>IFERROR(VLOOKUP($B57,'[2]ACT DEN8.1'!$H$3:$U$162,10,FALSE),0)</f>
        <v>0</v>
      </c>
      <c r="AI57" s="77">
        <f>IFERROR(VLOOKUP($B57,'[2]ACT DEN8.1'!$H$3:$U$162,11,FALSE),0)</f>
        <v>0</v>
      </c>
      <c r="AJ57" s="77">
        <f>IFERROR(VLOOKUP($B57,'[2]ACT DEN8.1'!$H$3:$U$162,12,FALSE),0)</f>
        <v>0</v>
      </c>
      <c r="AK57" s="77">
        <f>IFERROR(VLOOKUP($B57,'[2]ACT DEN8.1'!$H$3:$U$162,13,FALSE),0)</f>
        <v>0</v>
      </c>
      <c r="AL57" s="4">
        <f t="shared" si="18"/>
        <v>0</v>
      </c>
      <c r="AM57" s="77">
        <f>IFERROR(VLOOKUP($B57,'[2]ACT DEN8.1'!$AE$3:$AR$165,2,FALSE),0)</f>
        <v>0</v>
      </c>
      <c r="AN57" s="77">
        <f>IFERROR(VLOOKUP($B57,'[2]ACT DEN8.1'!$AE$3:$AR$165,3,FALSE),0)</f>
        <v>0</v>
      </c>
      <c r="AO57" s="77">
        <f>IFERROR(VLOOKUP($B57,'[2]ACT DEN8.1'!$AE$3:$AR$165,4,FALSE),0)</f>
        <v>0</v>
      </c>
      <c r="AP57" s="77">
        <f>IFERROR(VLOOKUP($B57,'[2]ACT DEN8.1'!$AE$3:$AR$165,5,FALSE),0)</f>
        <v>0</v>
      </c>
      <c r="AQ57" s="77">
        <f>IFERROR(VLOOKUP($B57,'[2]ACT DEN8.1'!$AE$3:$AR$165,6,FALSE),0)</f>
        <v>0</v>
      </c>
      <c r="AR57" s="77">
        <f>IFERROR(VLOOKUP($B57,'[2]ACT DEN8.1'!$AE$3:$AR$165,7,FALSE),0)</f>
        <v>0</v>
      </c>
      <c r="AS57" s="77">
        <f>IFERROR(VLOOKUP($B57,'[2]ACT DEN8.1'!$AE$3:$AR$165,8,FALSE),0)</f>
        <v>0</v>
      </c>
      <c r="AT57" s="77">
        <f>IFERROR(VLOOKUP($B57,'[2]ACT DEN8.1'!$AE$3:$AR$165,9,FALSE),0)</f>
        <v>0</v>
      </c>
      <c r="AU57" s="77">
        <f>IFERROR(VLOOKUP($B57,'[2]ACT DEN8.1'!$AE$3:$AR$165,10,FALSE),0)</f>
        <v>0</v>
      </c>
      <c r="AV57" s="77">
        <f>IFERROR(VLOOKUP($B57,'[2]ACT DEN8.1'!$AE$3:$AR$165,11,FALSE),0)</f>
        <v>0</v>
      </c>
      <c r="AW57" s="77">
        <f>IFERROR(VLOOKUP($B57,'[2]ACT DEN8.1'!$AE$3:$AR$165,12,FALSE),0)</f>
        <v>0</v>
      </c>
      <c r="AX57" s="77">
        <f>IFERROR(VLOOKUP($B57,'[2]ACT DEN8.1'!$AE$3:$AR$165,13,FALSE),0)</f>
        <v>0</v>
      </c>
      <c r="AY57" s="4">
        <f t="shared" si="5"/>
        <v>0</v>
      </c>
    </row>
    <row r="58" spans="1:51" s="54" customFormat="1" ht="15" thickBot="1" x14ac:dyDescent="0.25">
      <c r="A58" s="1" t="s">
        <v>88</v>
      </c>
      <c r="B58" s="137" t="s">
        <v>83</v>
      </c>
      <c r="C58" s="53"/>
      <c r="D58" s="74"/>
      <c r="E58" s="77">
        <f>IFERROR(VLOOKUP($B58,'[2]NUM8.1'!$H$3:$U$165,2,FALSE),0)</f>
        <v>3</v>
      </c>
      <c r="F58" s="77">
        <f>IFERROR(VLOOKUP($B58,'[2]NUM8.1'!$H$3:$U$165,3,FALSE),0)</f>
        <v>0</v>
      </c>
      <c r="G58" s="77">
        <f>IFERROR(VLOOKUP($B58,'[2]NUM8.1'!$H$3:$U$165,4,FALSE),0)</f>
        <v>15</v>
      </c>
      <c r="H58" s="77">
        <f>IFERROR(VLOOKUP($B58,'[2]NUM8.1'!$H$3:$U$165,5,FALSE),0)</f>
        <v>0</v>
      </c>
      <c r="I58" s="77">
        <f>IFERROR(VLOOKUP($B58,'[2]NUM8.1'!$H$3:$U$165,6,FALSE),0)</f>
        <v>0</v>
      </c>
      <c r="J58" s="77">
        <f>IFERROR(VLOOKUP($B58,'[2]NUM8.1'!$H$3:$U$165,7,FALSE),0)</f>
        <v>2</v>
      </c>
      <c r="K58" s="77">
        <f>IFERROR(VLOOKUP($B58,'[2]NUM8.1'!$H$3:$U$165,8,FALSE),0)</f>
        <v>1</v>
      </c>
      <c r="L58" s="77">
        <f>IFERROR(VLOOKUP($B58,'[2]NUM8.1'!$H$3:$U$165,9,FALSE),0)</f>
        <v>1</v>
      </c>
      <c r="M58" s="77">
        <f>IFERROR(VLOOKUP($B58,'[2]NUM8.1'!$H$3:$U$165,10,FALSE),0)</f>
        <v>7</v>
      </c>
      <c r="N58" s="77">
        <f>IFERROR(VLOOKUP($B58,'[2]NUM8.1'!$H$3:$U$165,11,FALSE),0)</f>
        <v>4</v>
      </c>
      <c r="O58" s="77">
        <f>IFERROR(VLOOKUP($B58,'[2]NUM8.1'!$H$3:$U$165,12,FALSE),0)</f>
        <v>0</v>
      </c>
      <c r="P58" s="77">
        <f>IFERROR(VLOOKUP($B58,'[2]NUM8.1'!$H$3:$U$165,13,FALSE),0)</f>
        <v>0</v>
      </c>
      <c r="Q58" s="4">
        <f t="shared" si="50"/>
        <v>33</v>
      </c>
      <c r="R58" s="2"/>
      <c r="S58" s="12">
        <f>IFERROR(VLOOKUP($B58,'[3]DEN8.1'!$H$3:$J$159,2,FALSE),0)</f>
        <v>29</v>
      </c>
      <c r="T58" s="42">
        <f>+S58+(Z58+AA58+AB58+AC58)-(AM58+AN58+AO58+AP58)</f>
        <v>30</v>
      </c>
      <c r="U58" s="12">
        <f>IFERROR(VLOOKUP($B58,'[1]DEN8.1'!$H$3:$J$175,2,FALSE),0)</f>
        <v>34</v>
      </c>
      <c r="V58" s="51">
        <f t="shared" si="2"/>
        <v>36</v>
      </c>
      <c r="W58" s="51">
        <f t="shared" si="3"/>
        <v>36</v>
      </c>
      <c r="X58" s="12">
        <f>IFERROR(VLOOKUP($B58,'[2]DEN8.1'!$H$3:$K$175,3,FALSE),0)</f>
        <v>39</v>
      </c>
      <c r="Y58" s="6"/>
      <c r="Z58" s="77">
        <f>IFERROR(VLOOKUP($B58,'[2]ACT DEN8.1'!$H$3:$U$162,2,FALSE),0)</f>
        <v>0</v>
      </c>
      <c r="AA58" s="77">
        <f>IFERROR(VLOOKUP($B58,'[2]ACT DEN8.1'!$H$3:$U$162,3,FALSE),0)</f>
        <v>0</v>
      </c>
      <c r="AB58" s="77">
        <f>IFERROR(VLOOKUP($B58,'[2]ACT DEN8.1'!$H$3:$U$162,4,FALSE),0)</f>
        <v>1</v>
      </c>
      <c r="AC58" s="77">
        <f>IFERROR(VLOOKUP($B58,'[2]ACT DEN8.1'!$H$3:$U$162,5,FALSE),0)</f>
        <v>0</v>
      </c>
      <c r="AD58" s="77">
        <f>IFERROR(VLOOKUP($B58,'[2]ACT DEN8.1'!$H$3:$U$162,6,FALSE),0)</f>
        <v>3</v>
      </c>
      <c r="AE58" s="77">
        <f>IFERROR(VLOOKUP($B58,'[2]ACT DEN8.1'!$H$3:$U$162,7,FALSE),0)</f>
        <v>0</v>
      </c>
      <c r="AF58" s="77">
        <f>IFERROR(VLOOKUP($B58,'[2]ACT DEN8.1'!$H$3:$U$162,8,FALSE),0)</f>
        <v>2</v>
      </c>
      <c r="AG58" s="77">
        <f>IFERROR(VLOOKUP($B58,'[2]ACT DEN8.1'!$H$3:$U$162,9,FALSE),0)</f>
        <v>0</v>
      </c>
      <c r="AH58" s="77">
        <f>IFERROR(VLOOKUP($B58,'[2]ACT DEN8.1'!$H$3:$U$162,10,FALSE),0)</f>
        <v>0</v>
      </c>
      <c r="AI58" s="77">
        <f>IFERROR(VLOOKUP($B58,'[2]ACT DEN8.1'!$H$3:$U$162,11,FALSE),0)</f>
        <v>0</v>
      </c>
      <c r="AJ58" s="77">
        <f>IFERROR(VLOOKUP($B58,'[2]ACT DEN8.1'!$H$3:$U$162,12,FALSE),0)</f>
        <v>0</v>
      </c>
      <c r="AK58" s="77">
        <f>IFERROR(VLOOKUP($B58,'[2]ACT DEN8.1'!$H$3:$U$162,13,FALSE),0)</f>
        <v>0</v>
      </c>
      <c r="AL58" s="4">
        <f t="shared" si="18"/>
        <v>6</v>
      </c>
      <c r="AM58" s="77">
        <f>IFERROR(VLOOKUP($B58,'[2]ACT DEN8.1'!$AE$3:$AR$165,2,FALSE),0)</f>
        <v>0</v>
      </c>
      <c r="AN58" s="77">
        <f>IFERROR(VLOOKUP($B58,'[2]ACT DEN8.1'!$AE$3:$AR$165,3,FALSE),0)</f>
        <v>0</v>
      </c>
      <c r="AO58" s="77">
        <f>IFERROR(VLOOKUP($B58,'[2]ACT DEN8.1'!$AE$3:$AR$165,4,FALSE),0)</f>
        <v>0</v>
      </c>
      <c r="AP58" s="77">
        <f>IFERROR(VLOOKUP($B58,'[2]ACT DEN8.1'!$AE$3:$AR$165,5,FALSE),0)</f>
        <v>0</v>
      </c>
      <c r="AQ58" s="77">
        <f>IFERROR(VLOOKUP($B58,'[2]ACT DEN8.1'!$AE$3:$AR$165,6,FALSE),0)</f>
        <v>0</v>
      </c>
      <c r="AR58" s="77">
        <f>IFERROR(VLOOKUP($B58,'[2]ACT DEN8.1'!$AE$3:$AR$165,7,FALSE),0)</f>
        <v>0</v>
      </c>
      <c r="AS58" s="77">
        <f>IFERROR(VLOOKUP($B58,'[2]ACT DEN8.1'!$AE$3:$AR$165,8,FALSE),0)</f>
        <v>0</v>
      </c>
      <c r="AT58" s="77">
        <f>IFERROR(VLOOKUP($B58,'[2]ACT DEN8.1'!$AE$3:$AR$165,9,FALSE),0)</f>
        <v>0</v>
      </c>
      <c r="AU58" s="77">
        <f>IFERROR(VLOOKUP($B58,'[2]ACT DEN8.1'!$AE$3:$AR$165,10,FALSE),0)</f>
        <v>0</v>
      </c>
      <c r="AV58" s="77">
        <f>IFERROR(VLOOKUP($B58,'[2]ACT DEN8.1'!$AE$3:$AR$165,11,FALSE),0)</f>
        <v>0</v>
      </c>
      <c r="AW58" s="77">
        <f>IFERROR(VLOOKUP($B58,'[2]ACT DEN8.1'!$AE$3:$AR$165,12,FALSE),0)</f>
        <v>0</v>
      </c>
      <c r="AX58" s="77">
        <f>IFERROR(VLOOKUP($B58,'[2]ACT DEN8.1'!$AE$3:$AR$165,13,FALSE),0)</f>
        <v>0</v>
      </c>
      <c r="AY58" s="4">
        <f t="shared" si="5"/>
        <v>0</v>
      </c>
    </row>
    <row r="59" spans="1:51" s="54" customFormat="1" ht="15" thickBot="1" x14ac:dyDescent="0.25">
      <c r="A59" s="1" t="s">
        <v>88</v>
      </c>
      <c r="B59" s="137" t="s">
        <v>84</v>
      </c>
      <c r="C59" s="53"/>
      <c r="D59" s="74"/>
      <c r="E59" s="77">
        <f>IFERROR(VLOOKUP($B59,'[2]NUM8.1'!$H$3:$U$165,2,FALSE),0)</f>
        <v>2</v>
      </c>
      <c r="F59" s="77">
        <f>IFERROR(VLOOKUP($B59,'[2]NUM8.1'!$H$3:$U$165,3,FALSE),0)</f>
        <v>1</v>
      </c>
      <c r="G59" s="77">
        <f>IFERROR(VLOOKUP($B59,'[2]NUM8.1'!$H$3:$U$165,4,FALSE),0)</f>
        <v>0</v>
      </c>
      <c r="H59" s="77">
        <f>IFERROR(VLOOKUP($B59,'[2]NUM8.1'!$H$3:$U$165,5,FALSE),0)</f>
        <v>1</v>
      </c>
      <c r="I59" s="77">
        <f>IFERROR(VLOOKUP($B59,'[2]NUM8.1'!$H$3:$U$165,6,FALSE),0)</f>
        <v>2</v>
      </c>
      <c r="J59" s="77">
        <f>IFERROR(VLOOKUP($B59,'[2]NUM8.1'!$H$3:$U$165,7,FALSE),0)</f>
        <v>1</v>
      </c>
      <c r="K59" s="77">
        <f>IFERROR(VLOOKUP($B59,'[2]NUM8.1'!$H$3:$U$165,8,FALSE),0)</f>
        <v>2</v>
      </c>
      <c r="L59" s="77">
        <f>IFERROR(VLOOKUP($B59,'[2]NUM8.1'!$H$3:$U$165,9,FALSE),0)</f>
        <v>6</v>
      </c>
      <c r="M59" s="77">
        <f>IFERROR(VLOOKUP($B59,'[2]NUM8.1'!$H$3:$U$165,10,FALSE),0)</f>
        <v>0</v>
      </c>
      <c r="N59" s="77">
        <f>IFERROR(VLOOKUP($B59,'[2]NUM8.1'!$H$3:$U$165,11,FALSE),0)</f>
        <v>0</v>
      </c>
      <c r="O59" s="77">
        <f>IFERROR(VLOOKUP($B59,'[2]NUM8.1'!$H$3:$U$165,12,FALSE),0)</f>
        <v>0</v>
      </c>
      <c r="P59" s="77">
        <f>IFERROR(VLOOKUP($B59,'[2]NUM8.1'!$H$3:$U$165,13,FALSE),0)</f>
        <v>0</v>
      </c>
      <c r="Q59" s="4">
        <f t="shared" si="50"/>
        <v>15</v>
      </c>
      <c r="R59" s="2"/>
      <c r="S59" s="12">
        <f>IFERROR(VLOOKUP($B59,'[3]DEN8.1'!$H$3:$J$159,2,FALSE),0)</f>
        <v>10</v>
      </c>
      <c r="T59" s="42">
        <f t="shared" si="51"/>
        <v>10</v>
      </c>
      <c r="U59" s="12">
        <f>IFERROR(VLOOKUP($B59,'[1]DEN8.1'!$H$3:$J$175,2,FALSE),0)</f>
        <v>8</v>
      </c>
      <c r="V59" s="51">
        <f t="shared" si="2"/>
        <v>8</v>
      </c>
      <c r="W59" s="51">
        <f t="shared" si="3"/>
        <v>8</v>
      </c>
      <c r="X59" s="12">
        <f>IFERROR(VLOOKUP($B59,'[2]DEN8.1'!$H$3:$K$175,3,FALSE),0)</f>
        <v>9</v>
      </c>
      <c r="Y59" s="6"/>
      <c r="Z59" s="77">
        <f>IFERROR(VLOOKUP($B59,'[2]ACT DEN8.1'!$H$3:$U$162,2,FALSE),0)</f>
        <v>0</v>
      </c>
      <c r="AA59" s="77">
        <f>IFERROR(VLOOKUP($B59,'[2]ACT DEN8.1'!$H$3:$U$162,3,FALSE),0)</f>
        <v>0</v>
      </c>
      <c r="AB59" s="77">
        <f>IFERROR(VLOOKUP($B59,'[2]ACT DEN8.1'!$H$3:$U$162,4,FALSE),0)</f>
        <v>0</v>
      </c>
      <c r="AC59" s="77">
        <f>IFERROR(VLOOKUP($B59,'[2]ACT DEN8.1'!$H$3:$U$162,5,FALSE),0)</f>
        <v>0</v>
      </c>
      <c r="AD59" s="77">
        <f>IFERROR(VLOOKUP($B59,'[2]ACT DEN8.1'!$H$3:$U$162,6,FALSE),0)</f>
        <v>0</v>
      </c>
      <c r="AE59" s="77">
        <f>IFERROR(VLOOKUP($B59,'[2]ACT DEN8.1'!$H$3:$U$162,7,FALSE),0)</f>
        <v>0</v>
      </c>
      <c r="AF59" s="77">
        <f>IFERROR(VLOOKUP($B59,'[2]ACT DEN8.1'!$H$3:$U$162,8,FALSE),0)</f>
        <v>0</v>
      </c>
      <c r="AG59" s="77">
        <f>IFERROR(VLOOKUP($B59,'[2]ACT DEN8.1'!$H$3:$U$162,9,FALSE),0)</f>
        <v>0</v>
      </c>
      <c r="AH59" s="77">
        <f>IFERROR(VLOOKUP($B59,'[2]ACT DEN8.1'!$H$3:$U$162,10,FALSE),0)</f>
        <v>0</v>
      </c>
      <c r="AI59" s="77">
        <f>IFERROR(VLOOKUP($B59,'[2]ACT DEN8.1'!$H$3:$U$162,11,FALSE),0)</f>
        <v>0</v>
      </c>
      <c r="AJ59" s="77">
        <f>IFERROR(VLOOKUP($B59,'[2]ACT DEN8.1'!$H$3:$U$162,12,FALSE),0)</f>
        <v>0</v>
      </c>
      <c r="AK59" s="77">
        <f>IFERROR(VLOOKUP($B59,'[2]ACT DEN8.1'!$H$3:$U$162,13,FALSE),0)</f>
        <v>0</v>
      </c>
      <c r="AL59" s="4">
        <f t="shared" si="18"/>
        <v>0</v>
      </c>
      <c r="AM59" s="77">
        <f>IFERROR(VLOOKUP($B59,'[2]ACT DEN8.1'!$AE$3:$AR$165,2,FALSE),0)</f>
        <v>0</v>
      </c>
      <c r="AN59" s="77">
        <f>IFERROR(VLOOKUP($B59,'[2]ACT DEN8.1'!$AE$3:$AR$165,3,FALSE),0)</f>
        <v>0</v>
      </c>
      <c r="AO59" s="77">
        <f>IFERROR(VLOOKUP($B59,'[2]ACT DEN8.1'!$AE$3:$AR$165,4,FALSE),0)</f>
        <v>0</v>
      </c>
      <c r="AP59" s="77">
        <f>IFERROR(VLOOKUP($B59,'[2]ACT DEN8.1'!$AE$3:$AR$165,5,FALSE),0)</f>
        <v>0</v>
      </c>
      <c r="AQ59" s="77">
        <f>IFERROR(VLOOKUP($B59,'[2]ACT DEN8.1'!$AE$3:$AR$165,6,FALSE),0)</f>
        <v>0</v>
      </c>
      <c r="AR59" s="77">
        <f>IFERROR(VLOOKUP($B59,'[2]ACT DEN8.1'!$AE$3:$AR$165,7,FALSE),0)</f>
        <v>0</v>
      </c>
      <c r="AS59" s="77">
        <f>IFERROR(VLOOKUP($B59,'[2]ACT DEN8.1'!$AE$3:$AR$165,8,FALSE),0)</f>
        <v>0</v>
      </c>
      <c r="AT59" s="77">
        <f>IFERROR(VLOOKUP($B59,'[2]ACT DEN8.1'!$AE$3:$AR$165,9,FALSE),0)</f>
        <v>0</v>
      </c>
      <c r="AU59" s="77">
        <f>IFERROR(VLOOKUP($B59,'[2]ACT DEN8.1'!$AE$3:$AR$165,10,FALSE),0)</f>
        <v>0</v>
      </c>
      <c r="AV59" s="77">
        <f>IFERROR(VLOOKUP($B59,'[2]ACT DEN8.1'!$AE$3:$AR$165,11,FALSE),0)</f>
        <v>0</v>
      </c>
      <c r="AW59" s="77">
        <f>IFERROR(VLOOKUP($B59,'[2]ACT DEN8.1'!$AE$3:$AR$165,12,FALSE),0)</f>
        <v>0</v>
      </c>
      <c r="AX59" s="77">
        <f>IFERROR(VLOOKUP($B59,'[2]ACT DEN8.1'!$AE$3:$AR$165,13,FALSE),0)</f>
        <v>0</v>
      </c>
      <c r="AY59" s="4">
        <f t="shared" si="5"/>
        <v>0</v>
      </c>
    </row>
    <row r="60" spans="1:51" s="54" customFormat="1" ht="15" thickBot="1" x14ac:dyDescent="0.25">
      <c r="A60" s="1" t="s">
        <v>88</v>
      </c>
      <c r="B60" s="137" t="s">
        <v>85</v>
      </c>
      <c r="C60" s="53"/>
      <c r="D60" s="74"/>
      <c r="E60" s="77">
        <f>IFERROR(VLOOKUP($B60,'[2]NUM8.1'!$H$3:$U$165,2,FALSE),0)</f>
        <v>2</v>
      </c>
      <c r="F60" s="77">
        <f>IFERROR(VLOOKUP($B60,'[2]NUM8.1'!$H$3:$U$165,3,FALSE),0)</f>
        <v>3</v>
      </c>
      <c r="G60" s="77">
        <f>IFERROR(VLOOKUP($B60,'[2]NUM8.1'!$H$3:$U$165,4,FALSE),0)</f>
        <v>14</v>
      </c>
      <c r="H60" s="77">
        <f>IFERROR(VLOOKUP($B60,'[2]NUM8.1'!$H$3:$U$165,5,FALSE),0)</f>
        <v>9</v>
      </c>
      <c r="I60" s="77">
        <f>IFERROR(VLOOKUP($B60,'[2]NUM8.1'!$H$3:$U$165,6,FALSE),0)</f>
        <v>2</v>
      </c>
      <c r="J60" s="77">
        <f>IFERROR(VLOOKUP($B60,'[2]NUM8.1'!$H$3:$U$165,7,FALSE),0)</f>
        <v>3</v>
      </c>
      <c r="K60" s="77">
        <f>IFERROR(VLOOKUP($B60,'[2]NUM8.1'!$H$3:$U$165,8,FALSE),0)</f>
        <v>3</v>
      </c>
      <c r="L60" s="77">
        <f>IFERROR(VLOOKUP($B60,'[2]NUM8.1'!$H$3:$U$165,9,FALSE),0)</f>
        <v>1</v>
      </c>
      <c r="M60" s="77">
        <f>IFERROR(VLOOKUP($B60,'[2]NUM8.1'!$H$3:$U$165,10,FALSE),0)</f>
        <v>9</v>
      </c>
      <c r="N60" s="77">
        <f>IFERROR(VLOOKUP($B60,'[2]NUM8.1'!$H$3:$U$165,11,FALSE),0)</f>
        <v>16</v>
      </c>
      <c r="O60" s="77">
        <f>IFERROR(VLOOKUP($B60,'[2]NUM8.1'!$H$3:$U$165,12,FALSE),0)</f>
        <v>2</v>
      </c>
      <c r="P60" s="77">
        <f>IFERROR(VLOOKUP($B60,'[2]NUM8.1'!$H$3:$U$165,13,FALSE),0)</f>
        <v>0</v>
      </c>
      <c r="Q60" s="4">
        <f>SUM(E60:P60)</f>
        <v>64</v>
      </c>
      <c r="R60" s="2"/>
      <c r="S60" s="12">
        <f>IFERROR(VLOOKUP($B60,'[3]DEN8.1'!$H$3:$J$159,2,FALSE),0)</f>
        <v>35</v>
      </c>
      <c r="T60" s="42">
        <f>+S60+(Z60+AA60+AB60+AC60)-(AM60+AN60+AO60+AP60)</f>
        <v>35</v>
      </c>
      <c r="U60" s="12">
        <f>IFERROR(VLOOKUP($B60,'[1]DEN8.1'!$H$3:$J$175,2,FALSE),0)</f>
        <v>16</v>
      </c>
      <c r="V60" s="51">
        <f t="shared" si="2"/>
        <v>16</v>
      </c>
      <c r="W60" s="51">
        <f t="shared" si="3"/>
        <v>17</v>
      </c>
      <c r="X60" s="12">
        <f>IFERROR(VLOOKUP($B60,'[2]DEN8.1'!$H$3:$K$175,3,FALSE),0)</f>
        <v>31</v>
      </c>
      <c r="Y60" s="6"/>
      <c r="Z60" s="77">
        <f>IFERROR(VLOOKUP($B60,'[2]ACT DEN8.1'!$H$3:$U$162,2,FALSE),0)</f>
        <v>0</v>
      </c>
      <c r="AA60" s="77">
        <f>IFERROR(VLOOKUP($B60,'[2]ACT DEN8.1'!$H$3:$U$162,3,FALSE),0)</f>
        <v>0</v>
      </c>
      <c r="AB60" s="77">
        <f>IFERROR(VLOOKUP($B60,'[2]ACT DEN8.1'!$H$3:$U$162,4,FALSE),0)</f>
        <v>0</v>
      </c>
      <c r="AC60" s="77">
        <f>IFERROR(VLOOKUP($B60,'[2]ACT DEN8.1'!$H$3:$U$162,5,FALSE),0)</f>
        <v>0</v>
      </c>
      <c r="AD60" s="77">
        <f>IFERROR(VLOOKUP($B60,'[2]ACT DEN8.1'!$H$3:$U$162,6,FALSE),0)</f>
        <v>1</v>
      </c>
      <c r="AE60" s="77">
        <f>IFERROR(VLOOKUP($B60,'[2]ACT DEN8.1'!$H$3:$U$162,7,FALSE),0)</f>
        <v>0</v>
      </c>
      <c r="AF60" s="77">
        <f>IFERROR(VLOOKUP($B60,'[2]ACT DEN8.1'!$H$3:$U$162,8,FALSE),0)</f>
        <v>0</v>
      </c>
      <c r="AG60" s="77">
        <f>IFERROR(VLOOKUP($B60,'[2]ACT DEN8.1'!$H$3:$U$162,9,FALSE),0)</f>
        <v>1</v>
      </c>
      <c r="AH60" s="77">
        <f>IFERROR(VLOOKUP($B60,'[2]ACT DEN8.1'!$H$3:$U$162,10,FALSE),0)</f>
        <v>0</v>
      </c>
      <c r="AI60" s="77">
        <f>IFERROR(VLOOKUP($B60,'[2]ACT DEN8.1'!$H$3:$U$162,11,FALSE),0)</f>
        <v>0</v>
      </c>
      <c r="AJ60" s="77">
        <f>IFERROR(VLOOKUP($B60,'[2]ACT DEN8.1'!$H$3:$U$162,12,FALSE),0)</f>
        <v>0</v>
      </c>
      <c r="AK60" s="77">
        <f>IFERROR(VLOOKUP($B60,'[2]ACT DEN8.1'!$H$3:$U$162,13,FALSE),0)</f>
        <v>0</v>
      </c>
      <c r="AL60" s="4">
        <f t="shared" si="18"/>
        <v>2</v>
      </c>
      <c r="AM60" s="77">
        <f>IFERROR(VLOOKUP($B60,'[2]ACT DEN8.1'!$AE$3:$AR$165,2,FALSE),0)</f>
        <v>0</v>
      </c>
      <c r="AN60" s="77">
        <f>IFERROR(VLOOKUP($B60,'[2]ACT DEN8.1'!$AE$3:$AR$165,3,FALSE),0)</f>
        <v>0</v>
      </c>
      <c r="AO60" s="77">
        <f>IFERROR(VLOOKUP($B60,'[2]ACT DEN8.1'!$AE$3:$AR$165,4,FALSE),0)</f>
        <v>0</v>
      </c>
      <c r="AP60" s="77">
        <f>IFERROR(VLOOKUP($B60,'[2]ACT DEN8.1'!$AE$3:$AR$165,5,FALSE),0)</f>
        <v>0</v>
      </c>
      <c r="AQ60" s="77">
        <f>IFERROR(VLOOKUP($B60,'[2]ACT DEN8.1'!$AE$3:$AR$165,6,FALSE),0)</f>
        <v>0</v>
      </c>
      <c r="AR60" s="77">
        <f>IFERROR(VLOOKUP($B60,'[2]ACT DEN8.1'!$AE$3:$AR$165,7,FALSE),0)</f>
        <v>0</v>
      </c>
      <c r="AS60" s="77">
        <f>IFERROR(VLOOKUP($B60,'[2]ACT DEN8.1'!$AE$3:$AR$165,8,FALSE),0)</f>
        <v>0</v>
      </c>
      <c r="AT60" s="77">
        <f>IFERROR(VLOOKUP($B60,'[2]ACT DEN8.1'!$AE$3:$AR$165,9,FALSE),0)</f>
        <v>0</v>
      </c>
      <c r="AU60" s="77">
        <f>IFERROR(VLOOKUP($B60,'[2]ACT DEN8.1'!$AE$3:$AR$165,10,FALSE),0)</f>
        <v>0</v>
      </c>
      <c r="AV60" s="77">
        <f>IFERROR(VLOOKUP($B60,'[2]ACT DEN8.1'!$AE$3:$AR$165,11,FALSE),0)</f>
        <v>0</v>
      </c>
      <c r="AW60" s="77">
        <f>IFERROR(VLOOKUP($B60,'[2]ACT DEN8.1'!$AE$3:$AR$165,12,FALSE),0)</f>
        <v>0</v>
      </c>
      <c r="AX60" s="77">
        <f>IFERROR(VLOOKUP($B60,'[2]ACT DEN8.1'!$AE$3:$AR$165,13,FALSE),0)</f>
        <v>0</v>
      </c>
      <c r="AY60" s="4">
        <f t="shared" si="5"/>
        <v>0</v>
      </c>
    </row>
    <row r="61" spans="1:51" s="54" customFormat="1" ht="15" thickBot="1" x14ac:dyDescent="0.25">
      <c r="A61" s="1" t="s">
        <v>88</v>
      </c>
      <c r="B61" s="137" t="s">
        <v>86</v>
      </c>
      <c r="C61" s="53"/>
      <c r="D61" s="74"/>
      <c r="E61" s="77">
        <f>IFERROR(VLOOKUP($B61,'[2]NUM8.1'!$H$3:$U$165,2,FALSE),0)</f>
        <v>0</v>
      </c>
      <c r="F61" s="77">
        <f>IFERROR(VLOOKUP($B61,'[2]NUM8.1'!$H$3:$U$165,3,FALSE),0)</f>
        <v>0</v>
      </c>
      <c r="G61" s="77">
        <f>IFERROR(VLOOKUP($B61,'[2]NUM8.1'!$H$3:$U$165,4,FALSE),0)</f>
        <v>1</v>
      </c>
      <c r="H61" s="77">
        <f>IFERROR(VLOOKUP($B61,'[2]NUM8.1'!$H$3:$U$165,5,FALSE),0)</f>
        <v>2</v>
      </c>
      <c r="I61" s="77">
        <f>IFERROR(VLOOKUP($B61,'[2]NUM8.1'!$H$3:$U$165,6,FALSE),0)</f>
        <v>0</v>
      </c>
      <c r="J61" s="77">
        <f>IFERROR(VLOOKUP($B61,'[2]NUM8.1'!$H$3:$U$165,7,FALSE),0)</f>
        <v>0</v>
      </c>
      <c r="K61" s="77">
        <f>IFERROR(VLOOKUP($B61,'[2]NUM8.1'!$H$3:$U$165,8,FALSE),0)</f>
        <v>2</v>
      </c>
      <c r="L61" s="77">
        <f>IFERROR(VLOOKUP($B61,'[2]NUM8.1'!$H$3:$U$165,9,FALSE),0)</f>
        <v>0</v>
      </c>
      <c r="M61" s="77">
        <f>IFERROR(VLOOKUP($B61,'[2]NUM8.1'!$H$3:$U$165,10,FALSE),0)</f>
        <v>2</v>
      </c>
      <c r="N61" s="77">
        <f>IFERROR(VLOOKUP($B61,'[2]NUM8.1'!$H$3:$U$165,11,FALSE),0)</f>
        <v>3</v>
      </c>
      <c r="O61" s="77">
        <f>IFERROR(VLOOKUP($B61,'[2]NUM8.1'!$H$3:$U$165,12,FALSE),0)</f>
        <v>0</v>
      </c>
      <c r="P61" s="77">
        <f>IFERROR(VLOOKUP($B61,'[2]NUM8.1'!$H$3:$U$165,13,FALSE),0)</f>
        <v>0</v>
      </c>
      <c r="Q61" s="4">
        <f>SUM(E61:P61)</f>
        <v>10</v>
      </c>
      <c r="R61" s="2"/>
      <c r="S61" s="12">
        <f>IFERROR(VLOOKUP($B61,'[3]DEN8.1'!$H$3:$J$159,2,FALSE),0)</f>
        <v>7</v>
      </c>
      <c r="T61" s="42">
        <f>+S61+(Z61+AA61+AB61+AC61)-(AM61+AN61+AO61+AP61)</f>
        <v>7</v>
      </c>
      <c r="U61" s="12">
        <f>IFERROR(VLOOKUP($B61,'[1]DEN8.1'!$H$3:$J$175,2,FALSE),0)</f>
        <v>8</v>
      </c>
      <c r="V61" s="51">
        <f t="shared" si="2"/>
        <v>8</v>
      </c>
      <c r="W61" s="51">
        <f t="shared" si="3"/>
        <v>8</v>
      </c>
      <c r="X61" s="12">
        <f>IFERROR(VLOOKUP($B61,'[2]DEN8.1'!$H$3:$K$175,3,FALSE),0)</f>
        <v>10</v>
      </c>
      <c r="Y61" s="6"/>
      <c r="Z61" s="77">
        <f>IFERROR(VLOOKUP($B61,'[2]ACT DEN8.1'!$H$3:$U$162,2,FALSE),0)</f>
        <v>0</v>
      </c>
      <c r="AA61" s="77">
        <f>IFERROR(VLOOKUP($B61,'[2]ACT DEN8.1'!$H$3:$U$162,3,FALSE),0)</f>
        <v>0</v>
      </c>
      <c r="AB61" s="77">
        <f>IFERROR(VLOOKUP($B61,'[2]ACT DEN8.1'!$H$3:$U$162,4,FALSE),0)</f>
        <v>0</v>
      </c>
      <c r="AC61" s="77">
        <f>IFERROR(VLOOKUP($B61,'[2]ACT DEN8.1'!$H$3:$U$162,5,FALSE),0)</f>
        <v>0</v>
      </c>
      <c r="AD61" s="77">
        <f>IFERROR(VLOOKUP($B61,'[2]ACT DEN8.1'!$H$3:$U$162,6,FALSE),0)</f>
        <v>0</v>
      </c>
      <c r="AE61" s="77">
        <f>IFERROR(VLOOKUP($B61,'[2]ACT DEN8.1'!$H$3:$U$162,7,FALSE),0)</f>
        <v>1</v>
      </c>
      <c r="AF61" s="77">
        <f>IFERROR(VLOOKUP($B61,'[2]ACT DEN8.1'!$H$3:$U$162,8,FALSE),0)</f>
        <v>0</v>
      </c>
      <c r="AG61" s="77">
        <f>IFERROR(VLOOKUP($B61,'[2]ACT DEN8.1'!$H$3:$U$162,9,FALSE),0)</f>
        <v>0</v>
      </c>
      <c r="AH61" s="77">
        <f>IFERROR(VLOOKUP($B61,'[2]ACT DEN8.1'!$H$3:$U$162,10,FALSE),0)</f>
        <v>0</v>
      </c>
      <c r="AI61" s="77">
        <f>IFERROR(VLOOKUP($B61,'[2]ACT DEN8.1'!$H$3:$U$162,11,FALSE),0)</f>
        <v>0</v>
      </c>
      <c r="AJ61" s="77">
        <f>IFERROR(VLOOKUP($B61,'[2]ACT DEN8.1'!$H$3:$U$162,12,FALSE),0)</f>
        <v>2</v>
      </c>
      <c r="AK61" s="77">
        <f>IFERROR(VLOOKUP($B61,'[2]ACT DEN8.1'!$H$3:$U$162,13,FALSE),0)</f>
        <v>0</v>
      </c>
      <c r="AL61" s="4">
        <f t="shared" si="18"/>
        <v>3</v>
      </c>
      <c r="AM61" s="77">
        <f>IFERROR(VLOOKUP($B61,'[2]ACT DEN8.1'!$AE$3:$AR$165,2,FALSE),0)</f>
        <v>0</v>
      </c>
      <c r="AN61" s="77">
        <f>IFERROR(VLOOKUP($B61,'[2]ACT DEN8.1'!$AE$3:$AR$165,3,FALSE),0)</f>
        <v>0</v>
      </c>
      <c r="AO61" s="77">
        <f>IFERROR(VLOOKUP($B61,'[2]ACT DEN8.1'!$AE$3:$AR$165,4,FALSE),0)</f>
        <v>0</v>
      </c>
      <c r="AP61" s="77">
        <f>IFERROR(VLOOKUP($B61,'[2]ACT DEN8.1'!$AE$3:$AR$165,5,FALSE),0)</f>
        <v>0</v>
      </c>
      <c r="AQ61" s="77">
        <f>IFERROR(VLOOKUP($B61,'[2]ACT DEN8.1'!$AE$3:$AR$165,6,FALSE),0)</f>
        <v>0</v>
      </c>
      <c r="AR61" s="77">
        <f>IFERROR(VLOOKUP($B61,'[2]ACT DEN8.1'!$AE$3:$AR$165,7,FALSE),0)</f>
        <v>0</v>
      </c>
      <c r="AS61" s="77">
        <f>IFERROR(VLOOKUP($B61,'[2]ACT DEN8.1'!$AE$3:$AR$165,8,FALSE),0)</f>
        <v>0</v>
      </c>
      <c r="AT61" s="77">
        <f>IFERROR(VLOOKUP($B61,'[2]ACT DEN8.1'!$AE$3:$AR$165,9,FALSE),0)</f>
        <v>0</v>
      </c>
      <c r="AU61" s="77">
        <f>IFERROR(VLOOKUP($B61,'[2]ACT DEN8.1'!$AE$3:$AR$165,10,FALSE),0)</f>
        <v>0</v>
      </c>
      <c r="AV61" s="77">
        <f>IFERROR(VLOOKUP($B61,'[2]ACT DEN8.1'!$AE$3:$AR$165,11,FALSE),0)</f>
        <v>0</v>
      </c>
      <c r="AW61" s="77">
        <f>IFERROR(VLOOKUP($B61,'[2]ACT DEN8.1'!$AE$3:$AR$165,12,FALSE),0)</f>
        <v>0</v>
      </c>
      <c r="AX61" s="77">
        <f>IFERROR(VLOOKUP($B61,'[2]ACT DEN8.1'!$AE$3:$AR$165,13,FALSE),0)</f>
        <v>0</v>
      </c>
      <c r="AY61" s="4">
        <f t="shared" si="5"/>
        <v>0</v>
      </c>
    </row>
    <row r="62" spans="1:51" s="54" customFormat="1" ht="15" thickBot="1" x14ac:dyDescent="0.25">
      <c r="A62" s="1" t="s">
        <v>88</v>
      </c>
      <c r="B62" s="137" t="s">
        <v>87</v>
      </c>
      <c r="C62" s="53"/>
      <c r="D62" s="74"/>
      <c r="E62" s="77">
        <f>IFERROR(VLOOKUP($B62,'[2]NUM8.1'!$H$3:$U$165,2,FALSE),0)</f>
        <v>2</v>
      </c>
      <c r="F62" s="77">
        <f>IFERROR(VLOOKUP($B62,'[2]NUM8.1'!$H$3:$U$165,3,FALSE),0)</f>
        <v>0</v>
      </c>
      <c r="G62" s="77">
        <f>IFERROR(VLOOKUP($B62,'[2]NUM8.1'!$H$3:$U$165,4,FALSE),0)</f>
        <v>2</v>
      </c>
      <c r="H62" s="77">
        <f>IFERROR(VLOOKUP($B62,'[2]NUM8.1'!$H$3:$U$165,5,FALSE),0)</f>
        <v>1</v>
      </c>
      <c r="I62" s="77">
        <f>IFERROR(VLOOKUP($B62,'[2]NUM8.1'!$H$3:$U$165,6,FALSE),0)</f>
        <v>10</v>
      </c>
      <c r="J62" s="77">
        <f>IFERROR(VLOOKUP($B62,'[2]NUM8.1'!$H$3:$U$165,7,FALSE),0)</f>
        <v>1</v>
      </c>
      <c r="K62" s="77">
        <f>IFERROR(VLOOKUP($B62,'[2]NUM8.1'!$H$3:$U$165,8,FALSE),0)</f>
        <v>0</v>
      </c>
      <c r="L62" s="77">
        <f>IFERROR(VLOOKUP($B62,'[2]NUM8.1'!$H$3:$U$165,9,FALSE),0)</f>
        <v>0</v>
      </c>
      <c r="M62" s="77">
        <f>IFERROR(VLOOKUP($B62,'[2]NUM8.1'!$H$3:$U$165,10,FALSE),0)</f>
        <v>0</v>
      </c>
      <c r="N62" s="77">
        <f>IFERROR(VLOOKUP($B62,'[2]NUM8.1'!$H$3:$U$165,11,FALSE),0)</f>
        <v>0</v>
      </c>
      <c r="O62" s="77">
        <f>IFERROR(VLOOKUP($B62,'[2]NUM8.1'!$H$3:$U$165,12,FALSE),0)</f>
        <v>0</v>
      </c>
      <c r="P62" s="77">
        <f>IFERROR(VLOOKUP($B62,'[2]NUM8.1'!$H$3:$U$165,13,FALSE),0)</f>
        <v>0</v>
      </c>
      <c r="Q62" s="4">
        <f t="shared" si="50"/>
        <v>16</v>
      </c>
      <c r="R62" s="2"/>
      <c r="S62" s="12">
        <f>IFERROR(VLOOKUP($B62,'[3]DEN8.1'!$H$3:$J$159,2,FALSE),0)</f>
        <v>12</v>
      </c>
      <c r="T62" s="42">
        <f>+S62+(Z62+AA62+AB62+AC62)-(AM62+AN62+AO62+AP62)</f>
        <v>12</v>
      </c>
      <c r="U62" s="12">
        <f>IFERROR(VLOOKUP($B62,'[1]DEN8.1'!$H$3:$J$175,2,FALSE),0)</f>
        <v>11</v>
      </c>
      <c r="V62" s="51">
        <f t="shared" si="2"/>
        <v>11</v>
      </c>
      <c r="W62" s="51">
        <f t="shared" si="3"/>
        <v>11</v>
      </c>
      <c r="X62" s="12">
        <f>IFERROR(VLOOKUP($B62,'[2]DEN8.1'!$H$3:$K$175,3,FALSE),0)</f>
        <v>14</v>
      </c>
      <c r="Y62" s="6"/>
      <c r="Z62" s="77">
        <f>IFERROR(VLOOKUP($B62,'[2]ACT DEN8.1'!$H$3:$U$162,2,FALSE),0)</f>
        <v>0</v>
      </c>
      <c r="AA62" s="77">
        <f>IFERROR(VLOOKUP($B62,'[2]ACT DEN8.1'!$H$3:$U$162,3,FALSE),0)</f>
        <v>0</v>
      </c>
      <c r="AB62" s="77">
        <f>IFERROR(VLOOKUP($B62,'[2]ACT DEN8.1'!$H$3:$U$162,4,FALSE),0)</f>
        <v>0</v>
      </c>
      <c r="AC62" s="77">
        <f>IFERROR(VLOOKUP($B62,'[2]ACT DEN8.1'!$H$3:$U$162,5,FALSE),0)</f>
        <v>0</v>
      </c>
      <c r="AD62" s="77">
        <f>IFERROR(VLOOKUP($B62,'[2]ACT DEN8.1'!$H$3:$U$162,6,FALSE),0)</f>
        <v>0</v>
      </c>
      <c r="AE62" s="77">
        <f>IFERROR(VLOOKUP($B62,'[2]ACT DEN8.1'!$H$3:$U$162,7,FALSE),0)</f>
        <v>0</v>
      </c>
      <c r="AF62" s="77">
        <f>IFERROR(VLOOKUP($B62,'[2]ACT DEN8.1'!$H$3:$U$162,8,FALSE),0)</f>
        <v>0</v>
      </c>
      <c r="AG62" s="77">
        <f>IFERROR(VLOOKUP($B62,'[2]ACT DEN8.1'!$H$3:$U$162,9,FALSE),0)</f>
        <v>0</v>
      </c>
      <c r="AH62" s="77">
        <f>IFERROR(VLOOKUP($B62,'[2]ACT DEN8.1'!$H$3:$U$162,10,FALSE),0)</f>
        <v>0</v>
      </c>
      <c r="AI62" s="77">
        <f>IFERROR(VLOOKUP($B62,'[2]ACT DEN8.1'!$H$3:$U$162,11,FALSE),0)</f>
        <v>0</v>
      </c>
      <c r="AJ62" s="77">
        <f>IFERROR(VLOOKUP($B62,'[2]ACT DEN8.1'!$H$3:$U$162,12,FALSE),0)</f>
        <v>0</v>
      </c>
      <c r="AK62" s="77">
        <f>IFERROR(VLOOKUP($B62,'[2]ACT DEN8.1'!$H$3:$U$162,13,FALSE),0)</f>
        <v>0</v>
      </c>
      <c r="AL62" s="4">
        <f t="shared" si="18"/>
        <v>0</v>
      </c>
      <c r="AM62" s="77">
        <f>IFERROR(VLOOKUP($B62,'[2]ACT DEN8.1'!$AE$3:$AR$165,2,FALSE),0)</f>
        <v>0</v>
      </c>
      <c r="AN62" s="77">
        <f>IFERROR(VLOOKUP($B62,'[2]ACT DEN8.1'!$AE$3:$AR$165,3,FALSE),0)</f>
        <v>0</v>
      </c>
      <c r="AO62" s="77">
        <f>IFERROR(VLOOKUP($B62,'[2]ACT DEN8.1'!$AE$3:$AR$165,4,FALSE),0)</f>
        <v>0</v>
      </c>
      <c r="AP62" s="77">
        <f>IFERROR(VLOOKUP($B62,'[2]ACT DEN8.1'!$AE$3:$AR$165,5,FALSE),0)</f>
        <v>0</v>
      </c>
      <c r="AQ62" s="77">
        <f>IFERROR(VLOOKUP($B62,'[2]ACT DEN8.1'!$AE$3:$AR$165,6,FALSE),0)</f>
        <v>0</v>
      </c>
      <c r="AR62" s="77">
        <f>IFERROR(VLOOKUP($B62,'[2]ACT DEN8.1'!$AE$3:$AR$165,7,FALSE),0)</f>
        <v>0</v>
      </c>
      <c r="AS62" s="77">
        <f>IFERROR(VLOOKUP($B62,'[2]ACT DEN8.1'!$AE$3:$AR$165,8,FALSE),0)</f>
        <v>0</v>
      </c>
      <c r="AT62" s="77">
        <f>IFERROR(VLOOKUP($B62,'[2]ACT DEN8.1'!$AE$3:$AR$165,9,FALSE),0)</f>
        <v>0</v>
      </c>
      <c r="AU62" s="77">
        <f>IFERROR(VLOOKUP($B62,'[2]ACT DEN8.1'!$AE$3:$AR$165,10,FALSE),0)</f>
        <v>0</v>
      </c>
      <c r="AV62" s="77">
        <f>IFERROR(VLOOKUP($B62,'[2]ACT DEN8.1'!$AE$3:$AR$165,11,FALSE),0)</f>
        <v>0</v>
      </c>
      <c r="AW62" s="77">
        <f>IFERROR(VLOOKUP($B62,'[2]ACT DEN8.1'!$AE$3:$AR$165,12,FALSE),0)</f>
        <v>0</v>
      </c>
      <c r="AX62" s="77">
        <f>IFERROR(VLOOKUP($B62,'[2]ACT DEN8.1'!$AE$3:$AR$165,13,FALSE),0)</f>
        <v>0</v>
      </c>
      <c r="AY62" s="4">
        <f t="shared" si="5"/>
        <v>0</v>
      </c>
    </row>
    <row r="63" spans="1:51" s="54" customFormat="1" ht="15" thickBot="1" x14ac:dyDescent="0.25">
      <c r="A63" s="136" t="s">
        <v>88</v>
      </c>
      <c r="B63" s="137" t="s">
        <v>397</v>
      </c>
      <c r="C63" s="53"/>
      <c r="D63" s="74"/>
      <c r="E63" s="77">
        <f>IFERROR(VLOOKUP($B63,'[2]NUM8.1'!$H$3:$U$165,2,FALSE),0)</f>
        <v>0</v>
      </c>
      <c r="F63" s="77">
        <f>IFERROR(VLOOKUP($B63,'[2]NUM8.1'!$H$3:$U$165,3,FALSE),0)</f>
        <v>0</v>
      </c>
      <c r="G63" s="77">
        <f>IFERROR(VLOOKUP($B63,'[2]NUM8.1'!$H$3:$U$165,4,FALSE),0)</f>
        <v>0</v>
      </c>
      <c r="H63" s="77">
        <f>IFERROR(VLOOKUP($B63,'[2]NUM8.1'!$H$3:$U$165,5,FALSE),0)</f>
        <v>0</v>
      </c>
      <c r="I63" s="77">
        <f>IFERROR(VLOOKUP($B63,'[2]NUM8.1'!$H$3:$U$165,6,FALSE),0)</f>
        <v>0</v>
      </c>
      <c r="J63" s="77">
        <f>IFERROR(VLOOKUP($B63,'[2]NUM8.1'!$H$3:$U$165,7,FALSE),0)</f>
        <v>0</v>
      </c>
      <c r="K63" s="77">
        <f>IFERROR(VLOOKUP($B63,'[2]NUM8.1'!$H$3:$U$165,8,FALSE),0)</f>
        <v>0</v>
      </c>
      <c r="L63" s="77">
        <f>IFERROR(VLOOKUP($B63,'[2]NUM8.1'!$H$3:$U$165,9,FALSE),0)</f>
        <v>0</v>
      </c>
      <c r="M63" s="77">
        <f>IFERROR(VLOOKUP($B63,'[2]NUM8.1'!$H$3:$U$165,10,FALSE),0)</f>
        <v>0</v>
      </c>
      <c r="N63" s="77">
        <f>IFERROR(VLOOKUP($B63,'[2]NUM8.1'!$H$3:$U$165,11,FALSE),0)</f>
        <v>0</v>
      </c>
      <c r="O63" s="77">
        <f>IFERROR(VLOOKUP($B63,'[2]NUM8.1'!$H$3:$U$165,12,FALSE),0)</f>
        <v>0</v>
      </c>
      <c r="P63" s="77">
        <f>IFERROR(VLOOKUP($B63,'[2]NUM8.1'!$H$3:$U$165,13,FALSE),0)</f>
        <v>0</v>
      </c>
      <c r="Q63" s="4">
        <f t="shared" ref="Q63" si="52">SUM(E63:P63)</f>
        <v>0</v>
      </c>
      <c r="R63" s="2"/>
      <c r="S63" s="12">
        <f>IFERROR(VLOOKUP($B63,'[3]DEN8.1'!$H$3:$J$159,2,FALSE),0)</f>
        <v>0</v>
      </c>
      <c r="T63" s="42">
        <f>+S63+(Z63+AA63+AB63+AC63)-(AM63+AN63+AO63+AP63)</f>
        <v>0</v>
      </c>
      <c r="U63" s="12">
        <f>IFERROR(VLOOKUP($B63,'[1]DEN8.1'!$H$3:$J$175,2,FALSE),0)</f>
        <v>0</v>
      </c>
      <c r="V63" s="51">
        <f t="shared" ref="V63" si="53">+U63+(AF63)-(AS63)</f>
        <v>0</v>
      </c>
      <c r="W63" s="51">
        <f t="shared" ref="W63" si="54">+U63+(AF63+AG63+AH63+AI63)-(AS63+AT63+AU63+AV63)</f>
        <v>0</v>
      </c>
      <c r="X63" s="12">
        <f>IFERROR(VLOOKUP($B63,'[2]DEN8.1'!$H$3:$K$175,3,FALSE),0)</f>
        <v>0</v>
      </c>
      <c r="Y63" s="6"/>
      <c r="Z63" s="77">
        <f>IFERROR(VLOOKUP($B63,'[2]ACT DEN8.1'!$H$3:$U$162,2,FALSE),0)</f>
        <v>0</v>
      </c>
      <c r="AA63" s="77">
        <f>IFERROR(VLOOKUP($B63,'[2]ACT DEN8.1'!$H$3:$U$162,3,FALSE),0)</f>
        <v>0</v>
      </c>
      <c r="AB63" s="77">
        <f>IFERROR(VLOOKUP($B63,'[2]ACT DEN8.1'!$H$3:$U$162,4,FALSE),0)</f>
        <v>0</v>
      </c>
      <c r="AC63" s="77">
        <f>IFERROR(VLOOKUP($B63,'[2]ACT DEN8.1'!$H$3:$U$162,5,FALSE),0)</f>
        <v>0</v>
      </c>
      <c r="AD63" s="77">
        <f>IFERROR(VLOOKUP($B63,'[2]ACT DEN8.1'!$H$3:$U$162,6,FALSE),0)</f>
        <v>0</v>
      </c>
      <c r="AE63" s="77">
        <f>IFERROR(VLOOKUP($B63,'[2]ACT DEN8.1'!$H$3:$U$162,7,FALSE),0)</f>
        <v>0</v>
      </c>
      <c r="AF63" s="77">
        <f>IFERROR(VLOOKUP($B63,'[2]ACT DEN8.1'!$H$3:$U$162,8,FALSE),0)</f>
        <v>0</v>
      </c>
      <c r="AG63" s="77">
        <f>IFERROR(VLOOKUP($B63,'[2]ACT DEN8.1'!$H$3:$U$162,9,FALSE),0)</f>
        <v>0</v>
      </c>
      <c r="AH63" s="77">
        <f>IFERROR(VLOOKUP($B63,'[2]ACT DEN8.1'!$H$3:$U$162,10,FALSE),0)</f>
        <v>0</v>
      </c>
      <c r="AI63" s="77">
        <f>IFERROR(VLOOKUP($B63,'[2]ACT DEN8.1'!$H$3:$U$162,11,FALSE),0)</f>
        <v>0</v>
      </c>
      <c r="AJ63" s="77">
        <f>IFERROR(VLOOKUP($B63,'[2]ACT DEN8.1'!$H$3:$U$162,12,FALSE),0)</f>
        <v>0</v>
      </c>
      <c r="AK63" s="77">
        <f>IFERROR(VLOOKUP($B63,'[2]ACT DEN8.1'!$H$3:$U$162,13,FALSE),0)</f>
        <v>0</v>
      </c>
      <c r="AL63" s="4">
        <f t="shared" ref="AL63" si="55">SUM(Z63:AK63)</f>
        <v>0</v>
      </c>
      <c r="AM63" s="77">
        <f>IFERROR(VLOOKUP($B63,'[2]ACT DEN8.1'!$AE$3:$AR$165,2,FALSE),0)</f>
        <v>0</v>
      </c>
      <c r="AN63" s="77">
        <f>IFERROR(VLOOKUP($B63,'[2]ACT DEN8.1'!$AE$3:$AR$165,3,FALSE),0)</f>
        <v>0</v>
      </c>
      <c r="AO63" s="77">
        <f>IFERROR(VLOOKUP($B63,'[2]ACT DEN8.1'!$AE$3:$AR$165,4,FALSE),0)</f>
        <v>0</v>
      </c>
      <c r="AP63" s="77">
        <f>IFERROR(VLOOKUP($B63,'[2]ACT DEN8.1'!$AE$3:$AR$165,5,FALSE),0)</f>
        <v>0</v>
      </c>
      <c r="AQ63" s="77">
        <f>IFERROR(VLOOKUP($B63,'[2]ACT DEN8.1'!$AE$3:$AR$165,6,FALSE),0)</f>
        <v>0</v>
      </c>
      <c r="AR63" s="77">
        <f>IFERROR(VLOOKUP($B63,'[2]ACT DEN8.1'!$AE$3:$AR$165,7,FALSE),0)</f>
        <v>0</v>
      </c>
      <c r="AS63" s="77">
        <f>IFERROR(VLOOKUP($B63,'[2]ACT DEN8.1'!$AE$3:$AR$165,8,FALSE),0)</f>
        <v>0</v>
      </c>
      <c r="AT63" s="77">
        <f>IFERROR(VLOOKUP($B63,'[2]ACT DEN8.1'!$AE$3:$AR$165,9,FALSE),0)</f>
        <v>0</v>
      </c>
      <c r="AU63" s="77">
        <f>IFERROR(VLOOKUP($B63,'[2]ACT DEN8.1'!$AE$3:$AR$165,10,FALSE),0)</f>
        <v>0</v>
      </c>
      <c r="AV63" s="77">
        <f>IFERROR(VLOOKUP($B63,'[2]ACT DEN8.1'!$AE$3:$AR$165,11,FALSE),0)</f>
        <v>0</v>
      </c>
      <c r="AW63" s="77">
        <f>IFERROR(VLOOKUP($B63,'[2]ACT DEN8.1'!$AE$3:$AR$165,12,FALSE),0)</f>
        <v>0</v>
      </c>
      <c r="AX63" s="77">
        <f>IFERROR(VLOOKUP($B63,'[2]ACT DEN8.1'!$AE$3:$AR$165,13,FALSE),0)</f>
        <v>0</v>
      </c>
      <c r="AY63" s="4">
        <f t="shared" ref="AY63" si="56">SUM(AM63:AX63)</f>
        <v>0</v>
      </c>
    </row>
    <row r="64" spans="1:51" s="54" customFormat="1" ht="15" thickBot="1" x14ac:dyDescent="0.25">
      <c r="A64" s="307" t="s">
        <v>194</v>
      </c>
      <c r="B64" s="308"/>
      <c r="C64" s="222">
        <f>+D64/Metas!L9</f>
        <v>1.0565521435086651</v>
      </c>
      <c r="D64" s="14">
        <f>+Q64/R64</f>
        <v>0.16904834296138643</v>
      </c>
      <c r="E64" s="9">
        <f>SUM(E50:E63)</f>
        <v>35</v>
      </c>
      <c r="F64" s="9">
        <f t="shared" ref="F64:AY64" si="57">SUM(F50:F63)</f>
        <v>5</v>
      </c>
      <c r="G64" s="9">
        <f t="shared" si="57"/>
        <v>47</v>
      </c>
      <c r="H64" s="9">
        <f t="shared" si="57"/>
        <v>26</v>
      </c>
      <c r="I64" s="9">
        <f t="shared" si="57"/>
        <v>40</v>
      </c>
      <c r="J64" s="9">
        <f t="shared" si="57"/>
        <v>21</v>
      </c>
      <c r="K64" s="9">
        <f t="shared" si="57"/>
        <v>39</v>
      </c>
      <c r="L64" s="9">
        <f t="shared" si="57"/>
        <v>58</v>
      </c>
      <c r="M64" s="9">
        <f t="shared" si="57"/>
        <v>25</v>
      </c>
      <c r="N64" s="9">
        <f t="shared" si="57"/>
        <v>256</v>
      </c>
      <c r="O64" s="9">
        <f t="shared" si="57"/>
        <v>4</v>
      </c>
      <c r="P64" s="9">
        <f t="shared" si="57"/>
        <v>0</v>
      </c>
      <c r="Q64" s="9">
        <f t="shared" si="57"/>
        <v>556</v>
      </c>
      <c r="R64" s="10">
        <f>+Y64-X64</f>
        <v>3289</v>
      </c>
      <c r="S64" s="9">
        <f t="shared" si="57"/>
        <v>350</v>
      </c>
      <c r="T64" s="9">
        <f t="shared" si="57"/>
        <v>360</v>
      </c>
      <c r="U64" s="9">
        <f t="shared" si="57"/>
        <v>355</v>
      </c>
      <c r="V64" s="9">
        <f t="shared" si="57"/>
        <v>364</v>
      </c>
      <c r="W64" s="9">
        <f t="shared" si="57"/>
        <v>369</v>
      </c>
      <c r="X64" s="9">
        <f t="shared" si="57"/>
        <v>411</v>
      </c>
      <c r="Y64" s="11">
        <v>3700</v>
      </c>
      <c r="Z64" s="9">
        <f t="shared" si="57"/>
        <v>0</v>
      </c>
      <c r="AA64" s="9">
        <f t="shared" si="57"/>
        <v>4</v>
      </c>
      <c r="AB64" s="9">
        <f t="shared" si="57"/>
        <v>2</v>
      </c>
      <c r="AC64" s="9">
        <f t="shared" si="57"/>
        <v>4</v>
      </c>
      <c r="AD64" s="9">
        <f t="shared" si="57"/>
        <v>11</v>
      </c>
      <c r="AE64" s="9">
        <f t="shared" si="57"/>
        <v>8</v>
      </c>
      <c r="AF64" s="9">
        <f t="shared" si="57"/>
        <v>9</v>
      </c>
      <c r="AG64" s="9">
        <f t="shared" si="57"/>
        <v>3</v>
      </c>
      <c r="AH64" s="9">
        <f t="shared" si="57"/>
        <v>0</v>
      </c>
      <c r="AI64" s="9">
        <f t="shared" si="57"/>
        <v>2</v>
      </c>
      <c r="AJ64" s="9">
        <f t="shared" si="57"/>
        <v>8</v>
      </c>
      <c r="AK64" s="9">
        <f t="shared" si="57"/>
        <v>0</v>
      </c>
      <c r="AL64" s="9">
        <f t="shared" si="57"/>
        <v>51</v>
      </c>
      <c r="AM64" s="9">
        <f t="shared" si="57"/>
        <v>0</v>
      </c>
      <c r="AN64" s="9">
        <f t="shared" si="57"/>
        <v>0</v>
      </c>
      <c r="AO64" s="9">
        <f t="shared" si="57"/>
        <v>0</v>
      </c>
      <c r="AP64" s="9">
        <f t="shared" si="57"/>
        <v>0</v>
      </c>
      <c r="AQ64" s="9">
        <f t="shared" si="57"/>
        <v>0</v>
      </c>
      <c r="AR64" s="9">
        <f t="shared" si="57"/>
        <v>0</v>
      </c>
      <c r="AS64" s="9">
        <f t="shared" si="57"/>
        <v>0</v>
      </c>
      <c r="AT64" s="9">
        <f t="shared" si="57"/>
        <v>0</v>
      </c>
      <c r="AU64" s="9">
        <f t="shared" si="57"/>
        <v>0</v>
      </c>
      <c r="AV64" s="9">
        <f t="shared" si="57"/>
        <v>0</v>
      </c>
      <c r="AW64" s="9">
        <f t="shared" si="57"/>
        <v>0</v>
      </c>
      <c r="AX64" s="9">
        <f t="shared" si="57"/>
        <v>0</v>
      </c>
      <c r="AY64" s="9">
        <f t="shared" si="57"/>
        <v>0</v>
      </c>
    </row>
    <row r="65" spans="1:51" s="54" customFormat="1" ht="15" thickBot="1" x14ac:dyDescent="0.25">
      <c r="A65" s="1" t="s">
        <v>99</v>
      </c>
      <c r="B65" s="137" t="s">
        <v>89</v>
      </c>
      <c r="C65" s="53"/>
      <c r="D65" s="74"/>
      <c r="E65" s="77">
        <f>IFERROR(VLOOKUP($B65,'[2]NUM8.1'!$H$3:$U$165,2,FALSE),0)</f>
        <v>0</v>
      </c>
      <c r="F65" s="77">
        <f>IFERROR(VLOOKUP($B65,'[2]NUM8.1'!$H$3:$U$165,3,FALSE),0)</f>
        <v>0</v>
      </c>
      <c r="G65" s="77">
        <f>IFERROR(VLOOKUP($B65,'[2]NUM8.1'!$H$3:$U$165,4,FALSE),0)</f>
        <v>26</v>
      </c>
      <c r="H65" s="77">
        <f>IFERROR(VLOOKUP($B65,'[2]NUM8.1'!$H$3:$U$165,5,FALSE),0)</f>
        <v>0</v>
      </c>
      <c r="I65" s="77">
        <f>IFERROR(VLOOKUP($B65,'[2]NUM8.1'!$H$3:$U$165,6,FALSE),0)</f>
        <v>34</v>
      </c>
      <c r="J65" s="77">
        <f>IFERROR(VLOOKUP($B65,'[2]NUM8.1'!$H$3:$U$165,7,FALSE),0)</f>
        <v>21</v>
      </c>
      <c r="K65" s="77">
        <f>IFERROR(VLOOKUP($B65,'[2]NUM8.1'!$H$3:$U$165,8,FALSE),0)</f>
        <v>5</v>
      </c>
      <c r="L65" s="77">
        <f>IFERROR(VLOOKUP($B65,'[2]NUM8.1'!$H$3:$U$165,9,FALSE),0)</f>
        <v>5</v>
      </c>
      <c r="M65" s="77">
        <f>IFERROR(VLOOKUP($B65,'[2]NUM8.1'!$H$3:$U$165,10,FALSE),0)</f>
        <v>14</v>
      </c>
      <c r="N65" s="77">
        <f>IFERROR(VLOOKUP($B65,'[2]NUM8.1'!$H$3:$U$165,11,FALSE),0)</f>
        <v>0</v>
      </c>
      <c r="O65" s="77">
        <f>IFERROR(VLOOKUP($B65,'[2]NUM8.1'!$H$3:$U$165,12,FALSE),0)</f>
        <v>0</v>
      </c>
      <c r="P65" s="77">
        <f>IFERROR(VLOOKUP($B65,'[2]NUM8.1'!$H$3:$U$165,13,FALSE),0)</f>
        <v>0</v>
      </c>
      <c r="Q65" s="4">
        <f t="shared" ref="Q65:Q74" si="58">SUM(E65:P65)</f>
        <v>105</v>
      </c>
      <c r="R65" s="2"/>
      <c r="S65" s="12">
        <f>IFERROR(VLOOKUP($B65,'[3]DEN8.1'!$H$3:$J$159,2,FALSE),0)</f>
        <v>153</v>
      </c>
      <c r="T65" s="42">
        <f>+S65+(Z65+AA65+AB65+AC65)-(AM65+AN65+AO65+AP65)</f>
        <v>159</v>
      </c>
      <c r="U65" s="12">
        <f>IFERROR(VLOOKUP($B65,'[1]DEN8.1'!$H$3:$J$175,2,FALSE),0)</f>
        <v>165</v>
      </c>
      <c r="V65" s="51">
        <f t="shared" si="2"/>
        <v>167</v>
      </c>
      <c r="W65" s="51">
        <f t="shared" si="3"/>
        <v>171</v>
      </c>
      <c r="X65" s="12">
        <f>IFERROR(VLOOKUP($B65,'[2]DEN8.1'!$H$3:$K$175,3,FALSE),0)</f>
        <v>160</v>
      </c>
      <c r="Y65" s="6"/>
      <c r="Z65" s="77">
        <f>IFERROR(VLOOKUP($B65,'[2]ACT DEN8.1'!$H$3:$U$162,2,FALSE),0)</f>
        <v>3</v>
      </c>
      <c r="AA65" s="77">
        <f>IFERROR(VLOOKUP($B65,'[2]ACT DEN8.1'!$H$3:$U$162,3,FALSE),0)</f>
        <v>3</v>
      </c>
      <c r="AB65" s="77">
        <f>IFERROR(VLOOKUP($B65,'[2]ACT DEN8.1'!$H$3:$U$162,4,FALSE),0)</f>
        <v>0</v>
      </c>
      <c r="AC65" s="77">
        <f>IFERROR(VLOOKUP($B65,'[2]ACT DEN8.1'!$H$3:$U$162,5,FALSE),0)</f>
        <v>1</v>
      </c>
      <c r="AD65" s="77">
        <f>IFERROR(VLOOKUP($B65,'[2]ACT DEN8.1'!$H$3:$U$162,6,FALSE),0)</f>
        <v>5</v>
      </c>
      <c r="AE65" s="77">
        <f>IFERROR(VLOOKUP($B65,'[2]ACT DEN8.1'!$H$3:$U$162,7,FALSE),0)</f>
        <v>3</v>
      </c>
      <c r="AF65" s="77">
        <f>IFERROR(VLOOKUP($B65,'[2]ACT DEN8.1'!$H$3:$U$162,8,FALSE),0)</f>
        <v>2</v>
      </c>
      <c r="AG65" s="77">
        <f>IFERROR(VLOOKUP($B65,'[2]ACT DEN8.1'!$H$3:$U$162,9,FALSE),0)</f>
        <v>2</v>
      </c>
      <c r="AH65" s="77">
        <f>IFERROR(VLOOKUP($B65,'[2]ACT DEN8.1'!$H$3:$U$162,10,FALSE),0)</f>
        <v>2</v>
      </c>
      <c r="AI65" s="77">
        <f>IFERROR(VLOOKUP($B65,'[2]ACT DEN8.1'!$H$3:$U$162,11,FALSE),0)</f>
        <v>0</v>
      </c>
      <c r="AJ65" s="77">
        <f>IFERROR(VLOOKUP($B65,'[2]ACT DEN8.1'!$H$3:$U$162,12,FALSE),0)</f>
        <v>1</v>
      </c>
      <c r="AK65" s="77">
        <f>IFERROR(VLOOKUP($B65,'[2]ACT DEN8.1'!$H$3:$U$162,13,FALSE),0)</f>
        <v>0</v>
      </c>
      <c r="AL65" s="4">
        <f t="shared" si="18"/>
        <v>22</v>
      </c>
      <c r="AM65" s="77">
        <f>IFERROR(VLOOKUP($B65,'[2]ACT DEN8.1'!$AE$3:$AR$165,2,FALSE),0)</f>
        <v>0</v>
      </c>
      <c r="AN65" s="77">
        <f>IFERROR(VLOOKUP($B65,'[2]ACT DEN8.1'!$AE$3:$AR$165,3,FALSE),0)</f>
        <v>0</v>
      </c>
      <c r="AO65" s="77">
        <f>IFERROR(VLOOKUP($B65,'[2]ACT DEN8.1'!$AE$3:$AR$165,4,FALSE),0)</f>
        <v>1</v>
      </c>
      <c r="AP65" s="77">
        <f>IFERROR(VLOOKUP($B65,'[2]ACT DEN8.1'!$AE$3:$AR$165,5,FALSE),0)</f>
        <v>0</v>
      </c>
      <c r="AQ65" s="77">
        <f>IFERROR(VLOOKUP($B65,'[2]ACT DEN8.1'!$AE$3:$AR$165,6,FALSE),0)</f>
        <v>2</v>
      </c>
      <c r="AR65" s="77">
        <f>IFERROR(VLOOKUP($B65,'[2]ACT DEN8.1'!$AE$3:$AR$165,7,FALSE),0)</f>
        <v>0</v>
      </c>
      <c r="AS65" s="77">
        <f>IFERROR(VLOOKUP($B65,'[2]ACT DEN8.1'!$AE$3:$AR$165,8,FALSE),0)</f>
        <v>0</v>
      </c>
      <c r="AT65" s="77">
        <f>IFERROR(VLOOKUP($B65,'[2]ACT DEN8.1'!$AE$3:$AR$165,9,FALSE),0)</f>
        <v>0</v>
      </c>
      <c r="AU65" s="77">
        <f>IFERROR(VLOOKUP($B65,'[2]ACT DEN8.1'!$AE$3:$AR$165,10,FALSE),0)</f>
        <v>0</v>
      </c>
      <c r="AV65" s="77">
        <f>IFERROR(VLOOKUP($B65,'[2]ACT DEN8.1'!$AE$3:$AR$165,11,FALSE),0)</f>
        <v>0</v>
      </c>
      <c r="AW65" s="77">
        <f>IFERROR(VLOOKUP($B65,'[2]ACT DEN8.1'!$AE$3:$AR$165,12,FALSE),0)</f>
        <v>2</v>
      </c>
      <c r="AX65" s="77">
        <f>IFERROR(VLOOKUP($B65,'[2]ACT DEN8.1'!$AE$3:$AR$165,13,FALSE),0)</f>
        <v>0</v>
      </c>
      <c r="AY65" s="4">
        <f t="shared" si="5"/>
        <v>5</v>
      </c>
    </row>
    <row r="66" spans="1:51" s="54" customFormat="1" ht="15" thickBot="1" x14ac:dyDescent="0.25">
      <c r="A66" s="1" t="s">
        <v>99</v>
      </c>
      <c r="B66" s="137" t="s">
        <v>90</v>
      </c>
      <c r="C66" s="53"/>
      <c r="D66" s="74"/>
      <c r="E66" s="77">
        <f>IFERROR(VLOOKUP($B66,'[2]NUM8.1'!$H$3:$U$165,2,FALSE),0)</f>
        <v>0</v>
      </c>
      <c r="F66" s="77">
        <f>IFERROR(VLOOKUP($B66,'[2]NUM8.1'!$H$3:$U$165,3,FALSE),0)</f>
        <v>0</v>
      </c>
      <c r="G66" s="77">
        <f>IFERROR(VLOOKUP($B66,'[2]NUM8.1'!$H$3:$U$165,4,FALSE),0)</f>
        <v>4</v>
      </c>
      <c r="H66" s="77">
        <f>IFERROR(VLOOKUP($B66,'[2]NUM8.1'!$H$3:$U$165,5,FALSE),0)</f>
        <v>0</v>
      </c>
      <c r="I66" s="77">
        <f>IFERROR(VLOOKUP($B66,'[2]NUM8.1'!$H$3:$U$165,6,FALSE),0)</f>
        <v>20</v>
      </c>
      <c r="J66" s="77">
        <f>IFERROR(VLOOKUP($B66,'[2]NUM8.1'!$H$3:$U$165,7,FALSE),0)</f>
        <v>8</v>
      </c>
      <c r="K66" s="77">
        <f>IFERROR(VLOOKUP($B66,'[2]NUM8.1'!$H$3:$U$165,8,FALSE),0)</f>
        <v>0</v>
      </c>
      <c r="L66" s="77">
        <f>IFERROR(VLOOKUP($B66,'[2]NUM8.1'!$H$3:$U$165,9,FALSE),0)</f>
        <v>18</v>
      </c>
      <c r="M66" s="77">
        <f>IFERROR(VLOOKUP($B66,'[2]NUM8.1'!$H$3:$U$165,10,FALSE),0)</f>
        <v>3</v>
      </c>
      <c r="N66" s="77">
        <f>IFERROR(VLOOKUP($B66,'[2]NUM8.1'!$H$3:$U$165,11,FALSE),0)</f>
        <v>0</v>
      </c>
      <c r="O66" s="77">
        <f>IFERROR(VLOOKUP($B66,'[2]NUM8.1'!$H$3:$U$165,12,FALSE),0)</f>
        <v>0</v>
      </c>
      <c r="P66" s="77">
        <f>IFERROR(VLOOKUP($B66,'[2]NUM8.1'!$H$3:$U$165,13,FALSE),0)</f>
        <v>0</v>
      </c>
      <c r="Q66" s="4">
        <f t="shared" si="58"/>
        <v>53</v>
      </c>
      <c r="R66" s="2"/>
      <c r="S66" s="12">
        <f>IFERROR(VLOOKUP($B66,'[3]DEN8.1'!$H$3:$J$159,2,FALSE),0)</f>
        <v>48</v>
      </c>
      <c r="T66" s="42">
        <f>+S66+(Z66+AA66+AB66+AC66)-(AM66+AN66+AO66+AP66)</f>
        <v>48</v>
      </c>
      <c r="U66" s="12">
        <f>IFERROR(VLOOKUP($B66,'[1]DEN8.1'!$H$3:$J$175,2,FALSE),0)</f>
        <v>51</v>
      </c>
      <c r="V66" s="51">
        <f t="shared" si="2"/>
        <v>51</v>
      </c>
      <c r="W66" s="51">
        <f t="shared" si="3"/>
        <v>53</v>
      </c>
      <c r="X66" s="12">
        <f>IFERROR(VLOOKUP($B66,'[2]DEN8.1'!$H$3:$K$175,3,FALSE),0)</f>
        <v>45</v>
      </c>
      <c r="Y66" s="6"/>
      <c r="Z66" s="77">
        <f>IFERROR(VLOOKUP($B66,'[2]ACT DEN8.1'!$H$3:$U$162,2,FALSE),0)</f>
        <v>0</v>
      </c>
      <c r="AA66" s="77">
        <f>IFERROR(VLOOKUP($B66,'[2]ACT DEN8.1'!$H$3:$U$162,3,FALSE),0)</f>
        <v>0</v>
      </c>
      <c r="AB66" s="77">
        <f>IFERROR(VLOOKUP($B66,'[2]ACT DEN8.1'!$H$3:$U$162,4,FALSE),0)</f>
        <v>0</v>
      </c>
      <c r="AC66" s="77">
        <f>IFERROR(VLOOKUP($B66,'[2]ACT DEN8.1'!$H$3:$U$162,5,FALSE),0)</f>
        <v>0</v>
      </c>
      <c r="AD66" s="77">
        <f>IFERROR(VLOOKUP($B66,'[2]ACT DEN8.1'!$H$3:$U$162,6,FALSE),0)</f>
        <v>0</v>
      </c>
      <c r="AE66" s="77">
        <f>IFERROR(VLOOKUP($B66,'[2]ACT DEN8.1'!$H$3:$U$162,7,FALSE),0)</f>
        <v>0</v>
      </c>
      <c r="AF66" s="77">
        <f>IFERROR(VLOOKUP($B66,'[2]ACT DEN8.1'!$H$3:$U$162,8,FALSE),0)</f>
        <v>0</v>
      </c>
      <c r="AG66" s="77">
        <f>IFERROR(VLOOKUP($B66,'[2]ACT DEN8.1'!$H$3:$U$162,9,FALSE),0)</f>
        <v>2</v>
      </c>
      <c r="AH66" s="77">
        <f>IFERROR(VLOOKUP($B66,'[2]ACT DEN8.1'!$H$3:$U$162,10,FALSE),0)</f>
        <v>0</v>
      </c>
      <c r="AI66" s="77">
        <f>IFERROR(VLOOKUP($B66,'[2]ACT DEN8.1'!$H$3:$U$162,11,FALSE),0)</f>
        <v>0</v>
      </c>
      <c r="AJ66" s="77">
        <f>IFERROR(VLOOKUP($B66,'[2]ACT DEN8.1'!$H$3:$U$162,12,FALSE),0)</f>
        <v>0</v>
      </c>
      <c r="AK66" s="77">
        <f>IFERROR(VLOOKUP($B66,'[2]ACT DEN8.1'!$H$3:$U$162,13,FALSE),0)</f>
        <v>0</v>
      </c>
      <c r="AL66" s="4">
        <f t="shared" si="18"/>
        <v>2</v>
      </c>
      <c r="AM66" s="77">
        <f>IFERROR(VLOOKUP($B66,'[2]ACT DEN8.1'!$AE$3:$AR$165,2,FALSE),0)</f>
        <v>0</v>
      </c>
      <c r="AN66" s="77">
        <f>IFERROR(VLOOKUP($B66,'[2]ACT DEN8.1'!$AE$3:$AR$165,3,FALSE),0)</f>
        <v>0</v>
      </c>
      <c r="AO66" s="77">
        <f>IFERROR(VLOOKUP($B66,'[2]ACT DEN8.1'!$AE$3:$AR$165,4,FALSE),0)</f>
        <v>0</v>
      </c>
      <c r="AP66" s="77">
        <f>IFERROR(VLOOKUP($B66,'[2]ACT DEN8.1'!$AE$3:$AR$165,5,FALSE),0)</f>
        <v>0</v>
      </c>
      <c r="AQ66" s="77">
        <f>IFERROR(VLOOKUP($B66,'[2]ACT DEN8.1'!$AE$3:$AR$165,6,FALSE),0)</f>
        <v>0</v>
      </c>
      <c r="AR66" s="77">
        <f>IFERROR(VLOOKUP($B66,'[2]ACT DEN8.1'!$AE$3:$AR$165,7,FALSE),0)</f>
        <v>0</v>
      </c>
      <c r="AS66" s="77">
        <f>IFERROR(VLOOKUP($B66,'[2]ACT DEN8.1'!$AE$3:$AR$165,8,FALSE),0)</f>
        <v>0</v>
      </c>
      <c r="AT66" s="77">
        <f>IFERROR(VLOOKUP($B66,'[2]ACT DEN8.1'!$AE$3:$AR$165,9,FALSE),0)</f>
        <v>0</v>
      </c>
      <c r="AU66" s="77">
        <f>IFERROR(VLOOKUP($B66,'[2]ACT DEN8.1'!$AE$3:$AR$165,10,FALSE),0)</f>
        <v>0</v>
      </c>
      <c r="AV66" s="77">
        <f>IFERROR(VLOOKUP($B66,'[2]ACT DEN8.1'!$AE$3:$AR$165,11,FALSE),0)</f>
        <v>0</v>
      </c>
      <c r="AW66" s="77">
        <f>IFERROR(VLOOKUP($B66,'[2]ACT DEN8.1'!$AE$3:$AR$165,12,FALSE),0)</f>
        <v>0</v>
      </c>
      <c r="AX66" s="77">
        <f>IFERROR(VLOOKUP($B66,'[2]ACT DEN8.1'!$AE$3:$AR$165,13,FALSE),0)</f>
        <v>0</v>
      </c>
      <c r="AY66" s="4">
        <f t="shared" si="5"/>
        <v>0</v>
      </c>
    </row>
    <row r="67" spans="1:51" s="54" customFormat="1" ht="15" thickBot="1" x14ac:dyDescent="0.25">
      <c r="A67" s="1" t="s">
        <v>99</v>
      </c>
      <c r="B67" s="137" t="s">
        <v>91</v>
      </c>
      <c r="C67" s="53"/>
      <c r="D67" s="74"/>
      <c r="E67" s="77">
        <f>IFERROR(VLOOKUP($B67,'[2]NUM8.1'!$H$3:$U$165,2,FALSE),0)</f>
        <v>0</v>
      </c>
      <c r="F67" s="77">
        <f>IFERROR(VLOOKUP($B67,'[2]NUM8.1'!$H$3:$U$165,3,FALSE),0)</f>
        <v>1</v>
      </c>
      <c r="G67" s="77">
        <f>IFERROR(VLOOKUP($B67,'[2]NUM8.1'!$H$3:$U$165,4,FALSE),0)</f>
        <v>6</v>
      </c>
      <c r="H67" s="77">
        <f>IFERROR(VLOOKUP($B67,'[2]NUM8.1'!$H$3:$U$165,5,FALSE),0)</f>
        <v>0</v>
      </c>
      <c r="I67" s="77">
        <f>IFERROR(VLOOKUP($B67,'[2]NUM8.1'!$H$3:$U$165,6,FALSE),0)</f>
        <v>6</v>
      </c>
      <c r="J67" s="77">
        <f>IFERROR(VLOOKUP($B67,'[2]NUM8.1'!$H$3:$U$165,7,FALSE),0)</f>
        <v>5</v>
      </c>
      <c r="K67" s="77">
        <f>IFERROR(VLOOKUP($B67,'[2]NUM8.1'!$H$3:$U$165,8,FALSE),0)</f>
        <v>14</v>
      </c>
      <c r="L67" s="77">
        <f>IFERROR(VLOOKUP($B67,'[2]NUM8.1'!$H$3:$U$165,9,FALSE),0)</f>
        <v>4</v>
      </c>
      <c r="M67" s="77">
        <f>IFERROR(VLOOKUP($B67,'[2]NUM8.1'!$H$3:$U$165,10,FALSE),0)</f>
        <v>1</v>
      </c>
      <c r="N67" s="77">
        <f>IFERROR(VLOOKUP($B67,'[2]NUM8.1'!$H$3:$U$165,11,FALSE),0)</f>
        <v>0</v>
      </c>
      <c r="O67" s="77">
        <f>IFERROR(VLOOKUP($B67,'[2]NUM8.1'!$H$3:$U$165,12,FALSE),0)</f>
        <v>0</v>
      </c>
      <c r="P67" s="77">
        <f>IFERROR(VLOOKUP($B67,'[2]NUM8.1'!$H$3:$U$165,13,FALSE),0)</f>
        <v>0</v>
      </c>
      <c r="Q67" s="4">
        <f t="shared" si="58"/>
        <v>37</v>
      </c>
      <c r="R67" s="2"/>
      <c r="S67" s="12">
        <f>IFERROR(VLOOKUP($B67,'[3]DEN8.1'!$H$3:$J$159,2,FALSE),0)</f>
        <v>6</v>
      </c>
      <c r="T67" s="42">
        <f>+S67+(Z67+AA67+AB67+AC67)-(AM67+AN67+AO67+AP67)</f>
        <v>8</v>
      </c>
      <c r="U67" s="12">
        <f>IFERROR(VLOOKUP($B67,'[1]DEN8.1'!$H$3:$J$175,2,FALSE),0)</f>
        <v>8</v>
      </c>
      <c r="V67" s="51">
        <f t="shared" si="2"/>
        <v>8</v>
      </c>
      <c r="W67" s="51">
        <f t="shared" si="3"/>
        <v>9</v>
      </c>
      <c r="X67" s="12">
        <f>IFERROR(VLOOKUP($B67,'[2]DEN8.1'!$H$3:$K$175,3,FALSE),0)</f>
        <v>7</v>
      </c>
      <c r="Y67" s="6"/>
      <c r="Z67" s="77">
        <f>IFERROR(VLOOKUP($B67,'[2]ACT DEN8.1'!$H$3:$U$162,2,FALSE),0)</f>
        <v>0</v>
      </c>
      <c r="AA67" s="77">
        <f>IFERROR(VLOOKUP($B67,'[2]ACT DEN8.1'!$H$3:$U$162,3,FALSE),0)</f>
        <v>0</v>
      </c>
      <c r="AB67" s="77">
        <f>IFERROR(VLOOKUP($B67,'[2]ACT DEN8.1'!$H$3:$U$162,4,FALSE),0)</f>
        <v>0</v>
      </c>
      <c r="AC67" s="77">
        <f>IFERROR(VLOOKUP($B67,'[2]ACT DEN8.1'!$H$3:$U$162,5,FALSE),0)</f>
        <v>2</v>
      </c>
      <c r="AD67" s="77">
        <f>IFERROR(VLOOKUP($B67,'[2]ACT DEN8.1'!$H$3:$U$162,6,FALSE),0)</f>
        <v>0</v>
      </c>
      <c r="AE67" s="77">
        <f>IFERROR(VLOOKUP($B67,'[2]ACT DEN8.1'!$H$3:$U$162,7,FALSE),0)</f>
        <v>0</v>
      </c>
      <c r="AF67" s="77">
        <f>IFERROR(VLOOKUP($B67,'[2]ACT DEN8.1'!$H$3:$U$162,8,FALSE),0)</f>
        <v>0</v>
      </c>
      <c r="AG67" s="77">
        <f>IFERROR(VLOOKUP($B67,'[2]ACT DEN8.1'!$H$3:$U$162,9,FALSE),0)</f>
        <v>0</v>
      </c>
      <c r="AH67" s="77">
        <f>IFERROR(VLOOKUP($B67,'[2]ACT DEN8.1'!$H$3:$U$162,10,FALSE),0)</f>
        <v>0</v>
      </c>
      <c r="AI67" s="77">
        <f>IFERROR(VLOOKUP($B67,'[2]ACT DEN8.1'!$H$3:$U$162,11,FALSE),0)</f>
        <v>1</v>
      </c>
      <c r="AJ67" s="77">
        <f>IFERROR(VLOOKUP($B67,'[2]ACT DEN8.1'!$H$3:$U$162,12,FALSE),0)</f>
        <v>0</v>
      </c>
      <c r="AK67" s="77">
        <f>IFERROR(VLOOKUP($B67,'[2]ACT DEN8.1'!$H$3:$U$162,13,FALSE),0)</f>
        <v>1</v>
      </c>
      <c r="AL67" s="4">
        <f t="shared" si="18"/>
        <v>4</v>
      </c>
      <c r="AM67" s="77">
        <f>IFERROR(VLOOKUP($B67,'[2]ACT DEN8.1'!$AE$3:$AR$165,2,FALSE),0)</f>
        <v>0</v>
      </c>
      <c r="AN67" s="77">
        <f>IFERROR(VLOOKUP($B67,'[2]ACT DEN8.1'!$AE$3:$AR$165,3,FALSE),0)</f>
        <v>0</v>
      </c>
      <c r="AO67" s="77">
        <f>IFERROR(VLOOKUP($B67,'[2]ACT DEN8.1'!$AE$3:$AR$165,4,FALSE),0)</f>
        <v>0</v>
      </c>
      <c r="AP67" s="77">
        <f>IFERROR(VLOOKUP($B67,'[2]ACT DEN8.1'!$AE$3:$AR$165,5,FALSE),0)</f>
        <v>0</v>
      </c>
      <c r="AQ67" s="77">
        <f>IFERROR(VLOOKUP($B67,'[2]ACT DEN8.1'!$AE$3:$AR$165,6,FALSE),0)</f>
        <v>0</v>
      </c>
      <c r="AR67" s="77">
        <f>IFERROR(VLOOKUP($B67,'[2]ACT DEN8.1'!$AE$3:$AR$165,7,FALSE),0)</f>
        <v>0</v>
      </c>
      <c r="AS67" s="77">
        <f>IFERROR(VLOOKUP($B67,'[2]ACT DEN8.1'!$AE$3:$AR$165,8,FALSE),0)</f>
        <v>0</v>
      </c>
      <c r="AT67" s="77">
        <f>IFERROR(VLOOKUP($B67,'[2]ACT DEN8.1'!$AE$3:$AR$165,9,FALSE),0)</f>
        <v>0</v>
      </c>
      <c r="AU67" s="77">
        <f>IFERROR(VLOOKUP($B67,'[2]ACT DEN8.1'!$AE$3:$AR$165,10,FALSE),0)</f>
        <v>0</v>
      </c>
      <c r="AV67" s="77">
        <f>IFERROR(VLOOKUP($B67,'[2]ACT DEN8.1'!$AE$3:$AR$165,11,FALSE),0)</f>
        <v>0</v>
      </c>
      <c r="AW67" s="77">
        <f>IFERROR(VLOOKUP($B67,'[2]ACT DEN8.1'!$AE$3:$AR$165,12,FALSE),0)</f>
        <v>0</v>
      </c>
      <c r="AX67" s="77">
        <f>IFERROR(VLOOKUP($B67,'[2]ACT DEN8.1'!$AE$3:$AR$165,13,FALSE),0)</f>
        <v>0</v>
      </c>
      <c r="AY67" s="4">
        <f t="shared" si="5"/>
        <v>0</v>
      </c>
    </row>
    <row r="68" spans="1:51" s="54" customFormat="1" ht="15" thickBot="1" x14ac:dyDescent="0.25">
      <c r="A68" s="1" t="s">
        <v>99</v>
      </c>
      <c r="B68" s="137" t="s">
        <v>92</v>
      </c>
      <c r="C68" s="53"/>
      <c r="D68" s="74"/>
      <c r="E68" s="77">
        <f>IFERROR(VLOOKUP($B68,'[2]NUM8.1'!$H$3:$U$165,2,FALSE),0)</f>
        <v>0</v>
      </c>
      <c r="F68" s="77">
        <f>IFERROR(VLOOKUP($B68,'[2]NUM8.1'!$H$3:$U$165,3,FALSE),0)</f>
        <v>6</v>
      </c>
      <c r="G68" s="77">
        <f>IFERROR(VLOOKUP($B68,'[2]NUM8.1'!$H$3:$U$165,4,FALSE),0)</f>
        <v>7</v>
      </c>
      <c r="H68" s="77">
        <f>IFERROR(VLOOKUP($B68,'[2]NUM8.1'!$H$3:$U$165,5,FALSE),0)</f>
        <v>0</v>
      </c>
      <c r="I68" s="77">
        <f>IFERROR(VLOOKUP($B68,'[2]NUM8.1'!$H$3:$U$165,6,FALSE),0)</f>
        <v>10</v>
      </c>
      <c r="J68" s="77">
        <f>IFERROR(VLOOKUP($B68,'[2]NUM8.1'!$H$3:$U$165,7,FALSE),0)</f>
        <v>20</v>
      </c>
      <c r="K68" s="77">
        <f>IFERROR(VLOOKUP($B68,'[2]NUM8.1'!$H$3:$U$165,8,FALSE),0)</f>
        <v>9</v>
      </c>
      <c r="L68" s="77">
        <f>IFERROR(VLOOKUP($B68,'[2]NUM8.1'!$H$3:$U$165,9,FALSE),0)</f>
        <v>2</v>
      </c>
      <c r="M68" s="77">
        <f>IFERROR(VLOOKUP($B68,'[2]NUM8.1'!$H$3:$U$165,10,FALSE),0)</f>
        <v>3</v>
      </c>
      <c r="N68" s="77">
        <f>IFERROR(VLOOKUP($B68,'[2]NUM8.1'!$H$3:$U$165,11,FALSE),0)</f>
        <v>0</v>
      </c>
      <c r="O68" s="77">
        <f>IFERROR(VLOOKUP($B68,'[2]NUM8.1'!$H$3:$U$165,12,FALSE),0)</f>
        <v>0</v>
      </c>
      <c r="P68" s="77">
        <f>IFERROR(VLOOKUP($B68,'[2]NUM8.1'!$H$3:$U$165,13,FALSE),0)</f>
        <v>0</v>
      </c>
      <c r="Q68" s="4">
        <f t="shared" si="58"/>
        <v>57</v>
      </c>
      <c r="R68" s="2"/>
      <c r="S68" s="12">
        <f>IFERROR(VLOOKUP($B68,'[3]DEN8.1'!$H$3:$J$159,2,FALSE),0)</f>
        <v>31</v>
      </c>
      <c r="T68" s="42">
        <f>+S68+(Z68+AA68+AB68+AC68)-(AM68+AN68+AO68+AP68)</f>
        <v>31</v>
      </c>
      <c r="U68" s="12">
        <f>IFERROR(VLOOKUP($B68,'[1]DEN8.1'!$H$3:$J$175,2,FALSE),0)</f>
        <v>26</v>
      </c>
      <c r="V68" s="51">
        <f t="shared" si="2"/>
        <v>26</v>
      </c>
      <c r="W68" s="51">
        <f t="shared" si="3"/>
        <v>26</v>
      </c>
      <c r="X68" s="12">
        <f>IFERROR(VLOOKUP($B68,'[2]DEN8.1'!$H$3:$K$175,3,FALSE),0)</f>
        <v>28</v>
      </c>
      <c r="Y68" s="6"/>
      <c r="Z68" s="77">
        <f>IFERROR(VLOOKUP($B68,'[2]ACT DEN8.1'!$H$3:$U$162,2,FALSE),0)</f>
        <v>0</v>
      </c>
      <c r="AA68" s="77">
        <f>IFERROR(VLOOKUP($B68,'[2]ACT DEN8.1'!$H$3:$U$162,3,FALSE),0)</f>
        <v>0</v>
      </c>
      <c r="AB68" s="77">
        <f>IFERROR(VLOOKUP($B68,'[2]ACT DEN8.1'!$H$3:$U$162,4,FALSE),0)</f>
        <v>0</v>
      </c>
      <c r="AC68" s="77">
        <f>IFERROR(VLOOKUP($B68,'[2]ACT DEN8.1'!$H$3:$U$162,5,FALSE),0)</f>
        <v>0</v>
      </c>
      <c r="AD68" s="77">
        <f>IFERROR(VLOOKUP($B68,'[2]ACT DEN8.1'!$H$3:$U$162,6,FALSE),0)</f>
        <v>0</v>
      </c>
      <c r="AE68" s="77">
        <f>IFERROR(VLOOKUP($B68,'[2]ACT DEN8.1'!$H$3:$U$162,7,FALSE),0)</f>
        <v>0</v>
      </c>
      <c r="AF68" s="77">
        <f>IFERROR(VLOOKUP($B68,'[2]ACT DEN8.1'!$H$3:$U$162,8,FALSE),0)</f>
        <v>0</v>
      </c>
      <c r="AG68" s="77">
        <f>IFERROR(VLOOKUP($B68,'[2]ACT DEN8.1'!$H$3:$U$162,9,FALSE),0)</f>
        <v>0</v>
      </c>
      <c r="AH68" s="77">
        <f>IFERROR(VLOOKUP($B68,'[2]ACT DEN8.1'!$H$3:$U$162,10,FALSE),0)</f>
        <v>0</v>
      </c>
      <c r="AI68" s="77">
        <f>IFERROR(VLOOKUP($B68,'[2]ACT DEN8.1'!$H$3:$U$162,11,FALSE),0)</f>
        <v>0</v>
      </c>
      <c r="AJ68" s="77">
        <f>IFERROR(VLOOKUP($B68,'[2]ACT DEN8.1'!$H$3:$U$162,12,FALSE),0)</f>
        <v>0</v>
      </c>
      <c r="AK68" s="77">
        <f>IFERROR(VLOOKUP($B68,'[2]ACT DEN8.1'!$H$3:$U$162,13,FALSE),0)</f>
        <v>0</v>
      </c>
      <c r="AL68" s="4">
        <f t="shared" si="18"/>
        <v>0</v>
      </c>
      <c r="AM68" s="77">
        <f>IFERROR(VLOOKUP($B68,'[2]ACT DEN8.1'!$AE$3:$AR$165,2,FALSE),0)</f>
        <v>0</v>
      </c>
      <c r="AN68" s="77">
        <f>IFERROR(VLOOKUP($B68,'[2]ACT DEN8.1'!$AE$3:$AR$165,3,FALSE),0)</f>
        <v>0</v>
      </c>
      <c r="AO68" s="77">
        <f>IFERROR(VLOOKUP($B68,'[2]ACT DEN8.1'!$AE$3:$AR$165,4,FALSE),0)</f>
        <v>0</v>
      </c>
      <c r="AP68" s="77">
        <f>IFERROR(VLOOKUP($B68,'[2]ACT DEN8.1'!$AE$3:$AR$165,5,FALSE),0)</f>
        <v>0</v>
      </c>
      <c r="AQ68" s="77">
        <f>IFERROR(VLOOKUP($B68,'[2]ACT DEN8.1'!$AE$3:$AR$165,6,FALSE),0)</f>
        <v>0</v>
      </c>
      <c r="AR68" s="77">
        <f>IFERROR(VLOOKUP($B68,'[2]ACT DEN8.1'!$AE$3:$AR$165,7,FALSE),0)</f>
        <v>0</v>
      </c>
      <c r="AS68" s="77">
        <f>IFERROR(VLOOKUP($B68,'[2]ACT DEN8.1'!$AE$3:$AR$165,8,FALSE),0)</f>
        <v>0</v>
      </c>
      <c r="AT68" s="77">
        <f>IFERROR(VLOOKUP($B68,'[2]ACT DEN8.1'!$AE$3:$AR$165,9,FALSE),0)</f>
        <v>0</v>
      </c>
      <c r="AU68" s="77">
        <f>IFERROR(VLOOKUP($B68,'[2]ACT DEN8.1'!$AE$3:$AR$165,10,FALSE),0)</f>
        <v>0</v>
      </c>
      <c r="AV68" s="77">
        <f>IFERROR(VLOOKUP($B68,'[2]ACT DEN8.1'!$AE$3:$AR$165,11,FALSE),0)</f>
        <v>0</v>
      </c>
      <c r="AW68" s="77">
        <f>IFERROR(VLOOKUP($B68,'[2]ACT DEN8.1'!$AE$3:$AR$165,12,FALSE),0)</f>
        <v>0</v>
      </c>
      <c r="AX68" s="77">
        <f>IFERROR(VLOOKUP($B68,'[2]ACT DEN8.1'!$AE$3:$AR$165,13,FALSE),0)</f>
        <v>0</v>
      </c>
      <c r="AY68" s="4">
        <f t="shared" si="5"/>
        <v>0</v>
      </c>
    </row>
    <row r="69" spans="1:51" s="54" customFormat="1" ht="15" thickBot="1" x14ac:dyDescent="0.25">
      <c r="A69" s="1" t="s">
        <v>99</v>
      </c>
      <c r="B69" s="137" t="s">
        <v>93</v>
      </c>
      <c r="C69" s="53"/>
      <c r="D69" s="74"/>
      <c r="E69" s="77">
        <f>IFERROR(VLOOKUP($B69,'[2]NUM8.1'!$H$3:$U$165,2,FALSE),0)</f>
        <v>0</v>
      </c>
      <c r="F69" s="77">
        <f>IFERROR(VLOOKUP($B69,'[2]NUM8.1'!$H$3:$U$165,3,FALSE),0)</f>
        <v>0</v>
      </c>
      <c r="G69" s="77">
        <f>IFERROR(VLOOKUP($B69,'[2]NUM8.1'!$H$3:$U$165,4,FALSE),0)</f>
        <v>4</v>
      </c>
      <c r="H69" s="77">
        <f>IFERROR(VLOOKUP($B69,'[2]NUM8.1'!$H$3:$U$165,5,FALSE),0)</f>
        <v>0</v>
      </c>
      <c r="I69" s="77">
        <f>IFERROR(VLOOKUP($B69,'[2]NUM8.1'!$H$3:$U$165,6,FALSE),0)</f>
        <v>7</v>
      </c>
      <c r="J69" s="77">
        <f>IFERROR(VLOOKUP($B69,'[2]NUM8.1'!$H$3:$U$165,7,FALSE),0)</f>
        <v>0</v>
      </c>
      <c r="K69" s="77">
        <f>IFERROR(VLOOKUP($B69,'[2]NUM8.1'!$H$3:$U$165,8,FALSE),0)</f>
        <v>0</v>
      </c>
      <c r="L69" s="77">
        <f>IFERROR(VLOOKUP($B69,'[2]NUM8.1'!$H$3:$U$165,9,FALSE),0)</f>
        <v>0</v>
      </c>
      <c r="M69" s="77">
        <f>IFERROR(VLOOKUP($B69,'[2]NUM8.1'!$H$3:$U$165,10,FALSE),0)</f>
        <v>7</v>
      </c>
      <c r="N69" s="77">
        <f>IFERROR(VLOOKUP($B69,'[2]NUM8.1'!$H$3:$U$165,11,FALSE),0)</f>
        <v>0</v>
      </c>
      <c r="O69" s="77">
        <f>IFERROR(VLOOKUP($B69,'[2]NUM8.1'!$H$3:$U$165,12,FALSE),0)</f>
        <v>0</v>
      </c>
      <c r="P69" s="77">
        <f>IFERROR(VLOOKUP($B69,'[2]NUM8.1'!$H$3:$U$165,13,FALSE),0)</f>
        <v>0</v>
      </c>
      <c r="Q69" s="4">
        <f t="shared" si="58"/>
        <v>18</v>
      </c>
      <c r="R69" s="2"/>
      <c r="S69" s="12">
        <f>IFERROR(VLOOKUP($B69,'[3]DEN8.1'!$H$3:$J$159,2,FALSE),0)</f>
        <v>13</v>
      </c>
      <c r="T69" s="42">
        <f t="shared" ref="T69" si="59">+S69+(Z69+AA69+AB69+AC69)-(AM69+AN69+AO69+AP69)</f>
        <v>13</v>
      </c>
      <c r="U69" s="12">
        <f>IFERROR(VLOOKUP($B69,'[1]DEN8.1'!$H$3:$J$175,2,FALSE),0)</f>
        <v>13</v>
      </c>
      <c r="V69" s="51">
        <f t="shared" si="2"/>
        <v>13</v>
      </c>
      <c r="W69" s="51">
        <f t="shared" si="3"/>
        <v>12</v>
      </c>
      <c r="X69" s="12">
        <f>IFERROR(VLOOKUP($B69,'[2]DEN8.1'!$H$3:$K$175,3,FALSE),0)</f>
        <v>12</v>
      </c>
      <c r="Y69" s="6"/>
      <c r="Z69" s="77">
        <f>IFERROR(VLOOKUP($B69,'[2]ACT DEN8.1'!$H$3:$U$162,2,FALSE),0)</f>
        <v>0</v>
      </c>
      <c r="AA69" s="77">
        <f>IFERROR(VLOOKUP($B69,'[2]ACT DEN8.1'!$H$3:$U$162,3,FALSE),0)</f>
        <v>0</v>
      </c>
      <c r="AB69" s="77">
        <f>IFERROR(VLOOKUP($B69,'[2]ACT DEN8.1'!$H$3:$U$162,4,FALSE),0)</f>
        <v>0</v>
      </c>
      <c r="AC69" s="77">
        <f>IFERROR(VLOOKUP($B69,'[2]ACT DEN8.1'!$H$3:$U$162,5,FALSE),0)</f>
        <v>0</v>
      </c>
      <c r="AD69" s="77">
        <f>IFERROR(VLOOKUP($B69,'[2]ACT DEN8.1'!$H$3:$U$162,6,FALSE),0)</f>
        <v>0</v>
      </c>
      <c r="AE69" s="77">
        <f>IFERROR(VLOOKUP($B69,'[2]ACT DEN8.1'!$H$3:$U$162,7,FALSE),0)</f>
        <v>0</v>
      </c>
      <c r="AF69" s="77">
        <f>IFERROR(VLOOKUP($B69,'[2]ACT DEN8.1'!$H$3:$U$162,8,FALSE),0)</f>
        <v>0</v>
      </c>
      <c r="AG69" s="77">
        <f>IFERROR(VLOOKUP($B69,'[2]ACT DEN8.1'!$H$3:$U$162,9,FALSE),0)</f>
        <v>0</v>
      </c>
      <c r="AH69" s="77">
        <f>IFERROR(VLOOKUP($B69,'[2]ACT DEN8.1'!$H$3:$U$162,10,FALSE),0)</f>
        <v>0</v>
      </c>
      <c r="AI69" s="77">
        <f>IFERROR(VLOOKUP($B69,'[2]ACT DEN8.1'!$H$3:$U$162,11,FALSE),0)</f>
        <v>0</v>
      </c>
      <c r="AJ69" s="77">
        <f>IFERROR(VLOOKUP($B69,'[2]ACT DEN8.1'!$H$3:$U$162,12,FALSE),0)</f>
        <v>0</v>
      </c>
      <c r="AK69" s="77">
        <f>IFERROR(VLOOKUP($B69,'[2]ACT DEN8.1'!$H$3:$U$162,13,FALSE),0)</f>
        <v>1</v>
      </c>
      <c r="AL69" s="4">
        <f t="shared" si="18"/>
        <v>1</v>
      </c>
      <c r="AM69" s="77">
        <f>IFERROR(VLOOKUP($B69,'[2]ACT DEN8.1'!$AE$3:$AR$165,2,FALSE),0)</f>
        <v>0</v>
      </c>
      <c r="AN69" s="77">
        <f>IFERROR(VLOOKUP($B69,'[2]ACT DEN8.1'!$AE$3:$AR$165,3,FALSE),0)</f>
        <v>0</v>
      </c>
      <c r="AO69" s="77">
        <f>IFERROR(VLOOKUP($B69,'[2]ACT DEN8.1'!$AE$3:$AR$165,4,FALSE),0)</f>
        <v>0</v>
      </c>
      <c r="AP69" s="77">
        <f>IFERROR(VLOOKUP($B69,'[2]ACT DEN8.1'!$AE$3:$AR$165,5,FALSE),0)</f>
        <v>0</v>
      </c>
      <c r="AQ69" s="77">
        <f>IFERROR(VLOOKUP($B69,'[2]ACT DEN8.1'!$AE$3:$AR$165,6,FALSE),0)</f>
        <v>0</v>
      </c>
      <c r="AR69" s="77">
        <f>IFERROR(VLOOKUP($B69,'[2]ACT DEN8.1'!$AE$3:$AR$165,7,FALSE),0)</f>
        <v>0</v>
      </c>
      <c r="AS69" s="77">
        <f>IFERROR(VLOOKUP($B69,'[2]ACT DEN8.1'!$AE$3:$AR$165,8,FALSE),0)</f>
        <v>0</v>
      </c>
      <c r="AT69" s="77">
        <f>IFERROR(VLOOKUP($B69,'[2]ACT DEN8.1'!$AE$3:$AR$165,9,FALSE),0)</f>
        <v>0</v>
      </c>
      <c r="AU69" s="77">
        <f>IFERROR(VLOOKUP($B69,'[2]ACT DEN8.1'!$AE$3:$AR$165,10,FALSE),0)</f>
        <v>1</v>
      </c>
      <c r="AV69" s="77">
        <f>IFERROR(VLOOKUP($B69,'[2]ACT DEN8.1'!$AE$3:$AR$165,11,FALSE),0)</f>
        <v>0</v>
      </c>
      <c r="AW69" s="77">
        <f>IFERROR(VLOOKUP($B69,'[2]ACT DEN8.1'!$AE$3:$AR$165,12,FALSE),0)</f>
        <v>0</v>
      </c>
      <c r="AX69" s="77">
        <f>IFERROR(VLOOKUP($B69,'[2]ACT DEN8.1'!$AE$3:$AR$165,13,FALSE),0)</f>
        <v>0</v>
      </c>
      <c r="AY69" s="4">
        <f t="shared" si="5"/>
        <v>1</v>
      </c>
    </row>
    <row r="70" spans="1:51" s="54" customFormat="1" ht="15" thickBot="1" x14ac:dyDescent="0.25">
      <c r="A70" s="1" t="s">
        <v>99</v>
      </c>
      <c r="B70" s="137" t="s">
        <v>94</v>
      </c>
      <c r="C70" s="53"/>
      <c r="D70" s="74"/>
      <c r="E70" s="77">
        <f>IFERROR(VLOOKUP($B70,'[2]NUM8.1'!$H$3:$U$165,2,FALSE),0)</f>
        <v>0</v>
      </c>
      <c r="F70" s="77">
        <f>IFERROR(VLOOKUP($B70,'[2]NUM8.1'!$H$3:$U$165,3,FALSE),0)</f>
        <v>0</v>
      </c>
      <c r="G70" s="77">
        <f>IFERROR(VLOOKUP($B70,'[2]NUM8.1'!$H$3:$U$165,4,FALSE),0)</f>
        <v>7</v>
      </c>
      <c r="H70" s="77">
        <f>IFERROR(VLOOKUP($B70,'[2]NUM8.1'!$H$3:$U$165,5,FALSE),0)</f>
        <v>0</v>
      </c>
      <c r="I70" s="77">
        <f>IFERROR(VLOOKUP($B70,'[2]NUM8.1'!$H$3:$U$165,6,FALSE),0)</f>
        <v>1</v>
      </c>
      <c r="J70" s="77">
        <f>IFERROR(VLOOKUP($B70,'[2]NUM8.1'!$H$3:$U$165,7,FALSE),0)</f>
        <v>3</v>
      </c>
      <c r="K70" s="77">
        <f>IFERROR(VLOOKUP($B70,'[2]NUM8.1'!$H$3:$U$165,8,FALSE),0)</f>
        <v>37</v>
      </c>
      <c r="L70" s="77">
        <f>IFERROR(VLOOKUP($B70,'[2]NUM8.1'!$H$3:$U$165,9,FALSE),0)</f>
        <v>0</v>
      </c>
      <c r="M70" s="77">
        <f>IFERROR(VLOOKUP($B70,'[2]NUM8.1'!$H$3:$U$165,10,FALSE),0)</f>
        <v>9</v>
      </c>
      <c r="N70" s="77">
        <f>IFERROR(VLOOKUP($B70,'[2]NUM8.1'!$H$3:$U$165,11,FALSE),0)</f>
        <v>0</v>
      </c>
      <c r="O70" s="77">
        <f>IFERROR(VLOOKUP($B70,'[2]NUM8.1'!$H$3:$U$165,12,FALSE),0)</f>
        <v>0</v>
      </c>
      <c r="P70" s="77">
        <f>IFERROR(VLOOKUP($B70,'[2]NUM8.1'!$H$3:$U$165,13,FALSE),0)</f>
        <v>0</v>
      </c>
      <c r="Q70" s="4">
        <f t="shared" si="58"/>
        <v>57</v>
      </c>
      <c r="R70" s="2"/>
      <c r="S70" s="12">
        <f>IFERROR(VLOOKUP($B70,'[3]DEN8.1'!$H$3:$J$159,2,FALSE),0)</f>
        <v>14</v>
      </c>
      <c r="T70" s="42">
        <f>+S70+(Z70+AA70+AB70+AC70)-(AM70+AN70+AO70+AP70)</f>
        <v>14</v>
      </c>
      <c r="U70" s="12">
        <f>IFERROR(VLOOKUP($B70,'[1]DEN8.1'!$H$3:$J$175,2,FALSE),0)</f>
        <v>10</v>
      </c>
      <c r="V70" s="51">
        <f t="shared" si="2"/>
        <v>10</v>
      </c>
      <c r="W70" s="51">
        <f t="shared" si="3"/>
        <v>11</v>
      </c>
      <c r="X70" s="12">
        <f>IFERROR(VLOOKUP($B70,'[2]DEN8.1'!$H$3:$K$175,3,FALSE),0)</f>
        <v>18</v>
      </c>
      <c r="Y70" s="6"/>
      <c r="Z70" s="77">
        <f>IFERROR(VLOOKUP($B70,'[2]ACT DEN8.1'!$H$3:$U$162,2,FALSE),0)</f>
        <v>0</v>
      </c>
      <c r="AA70" s="77">
        <f>IFERROR(VLOOKUP($B70,'[2]ACT DEN8.1'!$H$3:$U$162,3,FALSE),0)</f>
        <v>0</v>
      </c>
      <c r="AB70" s="77">
        <f>IFERROR(VLOOKUP($B70,'[2]ACT DEN8.1'!$H$3:$U$162,4,FALSE),0)</f>
        <v>0</v>
      </c>
      <c r="AC70" s="77">
        <f>IFERROR(VLOOKUP($B70,'[2]ACT DEN8.1'!$H$3:$U$162,5,FALSE),0)</f>
        <v>0</v>
      </c>
      <c r="AD70" s="77">
        <f>IFERROR(VLOOKUP($B70,'[2]ACT DEN8.1'!$H$3:$U$162,6,FALSE),0)</f>
        <v>0</v>
      </c>
      <c r="AE70" s="77">
        <f>IFERROR(VLOOKUP($B70,'[2]ACT DEN8.1'!$H$3:$U$162,7,FALSE),0)</f>
        <v>0</v>
      </c>
      <c r="AF70" s="77">
        <f>IFERROR(VLOOKUP($B70,'[2]ACT DEN8.1'!$H$3:$U$162,8,FALSE),0)</f>
        <v>0</v>
      </c>
      <c r="AG70" s="77">
        <f>IFERROR(VLOOKUP($B70,'[2]ACT DEN8.1'!$H$3:$U$162,9,FALSE),0)</f>
        <v>0</v>
      </c>
      <c r="AH70" s="77">
        <f>IFERROR(VLOOKUP($B70,'[2]ACT DEN8.1'!$H$3:$U$162,10,FALSE),0)</f>
        <v>0</v>
      </c>
      <c r="AI70" s="77">
        <f>IFERROR(VLOOKUP($B70,'[2]ACT DEN8.1'!$H$3:$U$162,11,FALSE),0)</f>
        <v>1</v>
      </c>
      <c r="AJ70" s="77">
        <f>IFERROR(VLOOKUP($B70,'[2]ACT DEN8.1'!$H$3:$U$162,12,FALSE),0)</f>
        <v>0</v>
      </c>
      <c r="AK70" s="77">
        <f>IFERROR(VLOOKUP($B70,'[2]ACT DEN8.1'!$H$3:$U$162,13,FALSE),0)</f>
        <v>1</v>
      </c>
      <c r="AL70" s="4">
        <f t="shared" si="18"/>
        <v>2</v>
      </c>
      <c r="AM70" s="77">
        <f>IFERROR(VLOOKUP($B70,'[2]ACT DEN8.1'!$AE$3:$AR$165,2,FALSE),0)</f>
        <v>0</v>
      </c>
      <c r="AN70" s="77">
        <f>IFERROR(VLOOKUP($B70,'[2]ACT DEN8.1'!$AE$3:$AR$165,3,FALSE),0)</f>
        <v>0</v>
      </c>
      <c r="AO70" s="77">
        <f>IFERROR(VLOOKUP($B70,'[2]ACT DEN8.1'!$AE$3:$AR$165,4,FALSE),0)</f>
        <v>0</v>
      </c>
      <c r="AP70" s="77">
        <f>IFERROR(VLOOKUP($B70,'[2]ACT DEN8.1'!$AE$3:$AR$165,5,FALSE),0)</f>
        <v>0</v>
      </c>
      <c r="AQ70" s="77">
        <f>IFERROR(VLOOKUP($B70,'[2]ACT DEN8.1'!$AE$3:$AR$165,6,FALSE),0)</f>
        <v>0</v>
      </c>
      <c r="AR70" s="77">
        <f>IFERROR(VLOOKUP($B70,'[2]ACT DEN8.1'!$AE$3:$AR$165,7,FALSE),0)</f>
        <v>0</v>
      </c>
      <c r="AS70" s="77">
        <f>IFERROR(VLOOKUP($B70,'[2]ACT DEN8.1'!$AE$3:$AR$165,8,FALSE),0)</f>
        <v>0</v>
      </c>
      <c r="AT70" s="77">
        <f>IFERROR(VLOOKUP($B70,'[2]ACT DEN8.1'!$AE$3:$AR$165,9,FALSE),0)</f>
        <v>0</v>
      </c>
      <c r="AU70" s="77">
        <f>IFERROR(VLOOKUP($B70,'[2]ACT DEN8.1'!$AE$3:$AR$165,10,FALSE),0)</f>
        <v>0</v>
      </c>
      <c r="AV70" s="77">
        <f>IFERROR(VLOOKUP($B70,'[2]ACT DEN8.1'!$AE$3:$AR$165,11,FALSE),0)</f>
        <v>0</v>
      </c>
      <c r="AW70" s="77">
        <f>IFERROR(VLOOKUP($B70,'[2]ACT DEN8.1'!$AE$3:$AR$165,12,FALSE),0)</f>
        <v>0</v>
      </c>
      <c r="AX70" s="77">
        <f>IFERROR(VLOOKUP($B70,'[2]ACT DEN8.1'!$AE$3:$AR$165,13,FALSE),0)</f>
        <v>0</v>
      </c>
      <c r="AY70" s="4">
        <f t="shared" si="5"/>
        <v>0</v>
      </c>
    </row>
    <row r="71" spans="1:51" s="54" customFormat="1" ht="15" thickBot="1" x14ac:dyDescent="0.25">
      <c r="A71" s="1" t="s">
        <v>99</v>
      </c>
      <c r="B71" s="137" t="s">
        <v>95</v>
      </c>
      <c r="C71" s="53"/>
      <c r="D71" s="74"/>
      <c r="E71" s="77">
        <f>IFERROR(VLOOKUP($B71,'[2]NUM8.1'!$H$3:$U$165,2,FALSE),0)</f>
        <v>0</v>
      </c>
      <c r="F71" s="77">
        <f>IFERROR(VLOOKUP($B71,'[2]NUM8.1'!$H$3:$U$165,3,FALSE),0)</f>
        <v>0</v>
      </c>
      <c r="G71" s="77">
        <f>IFERROR(VLOOKUP($B71,'[2]NUM8.1'!$H$3:$U$165,4,FALSE),0)</f>
        <v>0</v>
      </c>
      <c r="H71" s="77">
        <f>IFERROR(VLOOKUP($B71,'[2]NUM8.1'!$H$3:$U$165,5,FALSE),0)</f>
        <v>0</v>
      </c>
      <c r="I71" s="77">
        <f>IFERROR(VLOOKUP($B71,'[2]NUM8.1'!$H$3:$U$165,6,FALSE),0)</f>
        <v>6</v>
      </c>
      <c r="J71" s="77">
        <f>IFERROR(VLOOKUP($B71,'[2]NUM8.1'!$H$3:$U$165,7,FALSE),0)</f>
        <v>3</v>
      </c>
      <c r="K71" s="77">
        <f>IFERROR(VLOOKUP($B71,'[2]NUM8.1'!$H$3:$U$165,8,FALSE),0)</f>
        <v>0</v>
      </c>
      <c r="L71" s="77">
        <f>IFERROR(VLOOKUP($B71,'[2]NUM8.1'!$H$3:$U$165,9,FALSE),0)</f>
        <v>6</v>
      </c>
      <c r="M71" s="77">
        <f>IFERROR(VLOOKUP($B71,'[2]NUM8.1'!$H$3:$U$165,10,FALSE),0)</f>
        <v>3</v>
      </c>
      <c r="N71" s="77">
        <f>IFERROR(VLOOKUP($B71,'[2]NUM8.1'!$H$3:$U$165,11,FALSE),0)</f>
        <v>0</v>
      </c>
      <c r="O71" s="77">
        <f>IFERROR(VLOOKUP($B71,'[2]NUM8.1'!$H$3:$U$165,12,FALSE),0)</f>
        <v>0</v>
      </c>
      <c r="P71" s="77">
        <f>IFERROR(VLOOKUP($B71,'[2]NUM8.1'!$H$3:$U$165,13,FALSE),0)</f>
        <v>0</v>
      </c>
      <c r="Q71" s="4">
        <f t="shared" si="58"/>
        <v>18</v>
      </c>
      <c r="R71" s="2"/>
      <c r="S71" s="12">
        <f>IFERROR(VLOOKUP($B71,'[3]DEN8.1'!$H$3:$J$159,2,FALSE),0)</f>
        <v>6</v>
      </c>
      <c r="T71" s="42">
        <f>+S71+(Z71+AA71+AB71+AC71)-(AM71+AN71+AO71+AP71)</f>
        <v>6</v>
      </c>
      <c r="U71" s="12">
        <f>IFERROR(VLOOKUP($B71,'[1]DEN8.1'!$H$3:$J$175,2,FALSE),0)</f>
        <v>5</v>
      </c>
      <c r="V71" s="51">
        <f t="shared" si="2"/>
        <v>5</v>
      </c>
      <c r="W71" s="51">
        <f t="shared" si="3"/>
        <v>5</v>
      </c>
      <c r="X71" s="12">
        <f>IFERROR(VLOOKUP($B71,'[2]DEN8.1'!$H$3:$K$175,3,FALSE),0)</f>
        <v>6</v>
      </c>
      <c r="Y71" s="6"/>
      <c r="Z71" s="77">
        <f>IFERROR(VLOOKUP($B71,'[2]ACT DEN8.1'!$H$3:$U$162,2,FALSE),0)</f>
        <v>0</v>
      </c>
      <c r="AA71" s="77">
        <f>IFERROR(VLOOKUP($B71,'[2]ACT DEN8.1'!$H$3:$U$162,3,FALSE),0)</f>
        <v>0</v>
      </c>
      <c r="AB71" s="77">
        <f>IFERROR(VLOOKUP($B71,'[2]ACT DEN8.1'!$H$3:$U$162,4,FALSE),0)</f>
        <v>0</v>
      </c>
      <c r="AC71" s="77">
        <f>IFERROR(VLOOKUP($B71,'[2]ACT DEN8.1'!$H$3:$U$162,5,FALSE),0)</f>
        <v>0</v>
      </c>
      <c r="AD71" s="77">
        <f>IFERROR(VLOOKUP($B71,'[2]ACT DEN8.1'!$H$3:$U$162,6,FALSE),0)</f>
        <v>0</v>
      </c>
      <c r="AE71" s="77">
        <f>IFERROR(VLOOKUP($B71,'[2]ACT DEN8.1'!$H$3:$U$162,7,FALSE),0)</f>
        <v>0</v>
      </c>
      <c r="AF71" s="77">
        <f>IFERROR(VLOOKUP($B71,'[2]ACT DEN8.1'!$H$3:$U$162,8,FALSE),0)</f>
        <v>0</v>
      </c>
      <c r="AG71" s="77">
        <f>IFERROR(VLOOKUP($B71,'[2]ACT DEN8.1'!$H$3:$U$162,9,FALSE),0)</f>
        <v>0</v>
      </c>
      <c r="AH71" s="77">
        <f>IFERROR(VLOOKUP($B71,'[2]ACT DEN8.1'!$H$3:$U$162,10,FALSE),0)</f>
        <v>0</v>
      </c>
      <c r="AI71" s="77">
        <f>IFERROR(VLOOKUP($B71,'[2]ACT DEN8.1'!$H$3:$U$162,11,FALSE),0)</f>
        <v>0</v>
      </c>
      <c r="AJ71" s="77">
        <f>IFERROR(VLOOKUP($B71,'[2]ACT DEN8.1'!$H$3:$U$162,12,FALSE),0)</f>
        <v>0</v>
      </c>
      <c r="AK71" s="77">
        <f>IFERROR(VLOOKUP($B71,'[2]ACT DEN8.1'!$H$3:$U$162,13,FALSE),0)</f>
        <v>0</v>
      </c>
      <c r="AL71" s="4">
        <f t="shared" si="18"/>
        <v>0</v>
      </c>
      <c r="AM71" s="77">
        <f>IFERROR(VLOOKUP($B71,'[2]ACT DEN8.1'!$AE$3:$AR$165,2,FALSE),0)</f>
        <v>0</v>
      </c>
      <c r="AN71" s="77">
        <f>IFERROR(VLOOKUP($B71,'[2]ACT DEN8.1'!$AE$3:$AR$165,3,FALSE),0)</f>
        <v>0</v>
      </c>
      <c r="AO71" s="77">
        <f>IFERROR(VLOOKUP($B71,'[2]ACT DEN8.1'!$AE$3:$AR$165,4,FALSE),0)</f>
        <v>0</v>
      </c>
      <c r="AP71" s="77">
        <f>IFERROR(VLOOKUP($B71,'[2]ACT DEN8.1'!$AE$3:$AR$165,5,FALSE),0)</f>
        <v>0</v>
      </c>
      <c r="AQ71" s="77">
        <f>IFERROR(VLOOKUP($B71,'[2]ACT DEN8.1'!$AE$3:$AR$165,6,FALSE),0)</f>
        <v>0</v>
      </c>
      <c r="AR71" s="77">
        <f>IFERROR(VLOOKUP($B71,'[2]ACT DEN8.1'!$AE$3:$AR$165,7,FALSE),0)</f>
        <v>0</v>
      </c>
      <c r="AS71" s="77">
        <f>IFERROR(VLOOKUP($B71,'[2]ACT DEN8.1'!$AE$3:$AR$165,8,FALSE),0)</f>
        <v>0</v>
      </c>
      <c r="AT71" s="77">
        <f>IFERROR(VLOOKUP($B71,'[2]ACT DEN8.1'!$AE$3:$AR$165,9,FALSE),0)</f>
        <v>0</v>
      </c>
      <c r="AU71" s="77">
        <f>IFERROR(VLOOKUP($B71,'[2]ACT DEN8.1'!$AE$3:$AR$165,10,FALSE),0)</f>
        <v>0</v>
      </c>
      <c r="AV71" s="77">
        <f>IFERROR(VLOOKUP($B71,'[2]ACT DEN8.1'!$AE$3:$AR$165,11,FALSE),0)</f>
        <v>0</v>
      </c>
      <c r="AW71" s="77">
        <f>IFERROR(VLOOKUP($B71,'[2]ACT DEN8.1'!$AE$3:$AR$165,12,FALSE),0)</f>
        <v>0</v>
      </c>
      <c r="AX71" s="77">
        <f>IFERROR(VLOOKUP($B71,'[2]ACT DEN8.1'!$AE$3:$AR$165,13,FALSE),0)</f>
        <v>0</v>
      </c>
      <c r="AY71" s="4">
        <f t="shared" si="5"/>
        <v>0</v>
      </c>
    </row>
    <row r="72" spans="1:51" s="54" customFormat="1" ht="15" thickBot="1" x14ac:dyDescent="0.25">
      <c r="A72" s="1" t="s">
        <v>99</v>
      </c>
      <c r="B72" s="137" t="s">
        <v>96</v>
      </c>
      <c r="C72" s="53"/>
      <c r="D72" s="74"/>
      <c r="E72" s="77">
        <f>IFERROR(VLOOKUP($B72,'[2]NUM8.1'!$H$3:$U$165,2,FALSE),0)</f>
        <v>0</v>
      </c>
      <c r="F72" s="77">
        <f>IFERROR(VLOOKUP($B72,'[2]NUM8.1'!$H$3:$U$165,3,FALSE),0)</f>
        <v>0</v>
      </c>
      <c r="G72" s="77">
        <f>IFERROR(VLOOKUP($B72,'[2]NUM8.1'!$H$3:$U$165,4,FALSE),0)</f>
        <v>3</v>
      </c>
      <c r="H72" s="77">
        <f>IFERROR(VLOOKUP($B72,'[2]NUM8.1'!$H$3:$U$165,5,FALSE),0)</f>
        <v>0</v>
      </c>
      <c r="I72" s="77">
        <f>IFERROR(VLOOKUP($B72,'[2]NUM8.1'!$H$3:$U$165,6,FALSE),0)</f>
        <v>6</v>
      </c>
      <c r="J72" s="77">
        <f>IFERROR(VLOOKUP($B72,'[2]NUM8.1'!$H$3:$U$165,7,FALSE),0)</f>
        <v>3</v>
      </c>
      <c r="K72" s="77">
        <f>IFERROR(VLOOKUP($B72,'[2]NUM8.1'!$H$3:$U$165,8,FALSE),0)</f>
        <v>0</v>
      </c>
      <c r="L72" s="77">
        <f>IFERROR(VLOOKUP($B72,'[2]NUM8.1'!$H$3:$U$165,9,FALSE),0)</f>
        <v>5</v>
      </c>
      <c r="M72" s="77">
        <f>IFERROR(VLOOKUP($B72,'[2]NUM8.1'!$H$3:$U$165,10,FALSE),0)</f>
        <v>0</v>
      </c>
      <c r="N72" s="77">
        <f>IFERROR(VLOOKUP($B72,'[2]NUM8.1'!$H$3:$U$165,11,FALSE),0)</f>
        <v>0</v>
      </c>
      <c r="O72" s="77">
        <f>IFERROR(VLOOKUP($B72,'[2]NUM8.1'!$H$3:$U$165,12,FALSE),0)</f>
        <v>0</v>
      </c>
      <c r="P72" s="77">
        <f>IFERROR(VLOOKUP($B72,'[2]NUM8.1'!$H$3:$U$165,13,FALSE),0)</f>
        <v>0</v>
      </c>
      <c r="Q72" s="4">
        <f t="shared" si="58"/>
        <v>17</v>
      </c>
      <c r="R72" s="2"/>
      <c r="S72" s="12">
        <f>IFERROR(VLOOKUP($B72,'[3]DEN8.1'!$H$3:$J$159,2,FALSE),0)</f>
        <v>5</v>
      </c>
      <c r="T72" s="42">
        <f>+S72+(Z72+AA72+AB72+AC72)-(AM72+AN72+AO72+AP72)</f>
        <v>5</v>
      </c>
      <c r="U72" s="12">
        <f>IFERROR(VLOOKUP($B72,'[1]DEN8.1'!$H$3:$J$175,2,FALSE),0)</f>
        <v>4</v>
      </c>
      <c r="V72" s="51">
        <f t="shared" si="2"/>
        <v>4</v>
      </c>
      <c r="W72" s="51">
        <f t="shared" si="3"/>
        <v>4</v>
      </c>
      <c r="X72" s="12">
        <f>IFERROR(VLOOKUP($B72,'[2]DEN8.1'!$H$3:$K$175,3,FALSE),0)</f>
        <v>4</v>
      </c>
      <c r="Y72" s="6"/>
      <c r="Z72" s="77">
        <f>IFERROR(VLOOKUP($B72,'[2]ACT DEN8.1'!$H$3:$U$162,2,FALSE),0)</f>
        <v>0</v>
      </c>
      <c r="AA72" s="77">
        <f>IFERROR(VLOOKUP($B72,'[2]ACT DEN8.1'!$H$3:$U$162,3,FALSE),0)</f>
        <v>0</v>
      </c>
      <c r="AB72" s="77">
        <f>IFERROR(VLOOKUP($B72,'[2]ACT DEN8.1'!$H$3:$U$162,4,FALSE),0)</f>
        <v>0</v>
      </c>
      <c r="AC72" s="77">
        <f>IFERROR(VLOOKUP($B72,'[2]ACT DEN8.1'!$H$3:$U$162,5,FALSE),0)</f>
        <v>0</v>
      </c>
      <c r="AD72" s="77">
        <f>IFERROR(VLOOKUP($B72,'[2]ACT DEN8.1'!$H$3:$U$162,6,FALSE),0)</f>
        <v>0</v>
      </c>
      <c r="AE72" s="77">
        <f>IFERROR(VLOOKUP($B72,'[2]ACT DEN8.1'!$H$3:$U$162,7,FALSE),0)</f>
        <v>0</v>
      </c>
      <c r="AF72" s="77">
        <f>IFERROR(VLOOKUP($B72,'[2]ACT DEN8.1'!$H$3:$U$162,8,FALSE),0)</f>
        <v>0</v>
      </c>
      <c r="AG72" s="77">
        <f>IFERROR(VLOOKUP($B72,'[2]ACT DEN8.1'!$H$3:$U$162,9,FALSE),0)</f>
        <v>0</v>
      </c>
      <c r="AH72" s="77">
        <f>IFERROR(VLOOKUP($B72,'[2]ACT DEN8.1'!$H$3:$U$162,10,FALSE),0)</f>
        <v>0</v>
      </c>
      <c r="AI72" s="77">
        <f>IFERROR(VLOOKUP($B72,'[2]ACT DEN8.1'!$H$3:$U$162,11,FALSE),0)</f>
        <v>0</v>
      </c>
      <c r="AJ72" s="77">
        <f>IFERROR(VLOOKUP($B72,'[2]ACT DEN8.1'!$H$3:$U$162,12,FALSE),0)</f>
        <v>0</v>
      </c>
      <c r="AK72" s="77">
        <f>IFERROR(VLOOKUP($B72,'[2]ACT DEN8.1'!$H$3:$U$162,13,FALSE),0)</f>
        <v>0</v>
      </c>
      <c r="AL72" s="4">
        <f t="shared" si="18"/>
        <v>0</v>
      </c>
      <c r="AM72" s="77">
        <f>IFERROR(VLOOKUP($B72,'[2]ACT DEN8.1'!$AE$3:$AR$165,2,FALSE),0)</f>
        <v>0</v>
      </c>
      <c r="AN72" s="77">
        <f>IFERROR(VLOOKUP($B72,'[2]ACT DEN8.1'!$AE$3:$AR$165,3,FALSE),0)</f>
        <v>0</v>
      </c>
      <c r="AO72" s="77">
        <f>IFERROR(VLOOKUP($B72,'[2]ACT DEN8.1'!$AE$3:$AR$165,4,FALSE),0)</f>
        <v>0</v>
      </c>
      <c r="AP72" s="77">
        <f>IFERROR(VLOOKUP($B72,'[2]ACT DEN8.1'!$AE$3:$AR$165,5,FALSE),0)</f>
        <v>0</v>
      </c>
      <c r="AQ72" s="77">
        <f>IFERROR(VLOOKUP($B72,'[2]ACT DEN8.1'!$AE$3:$AR$165,6,FALSE),0)</f>
        <v>0</v>
      </c>
      <c r="AR72" s="77">
        <f>IFERROR(VLOOKUP($B72,'[2]ACT DEN8.1'!$AE$3:$AR$165,7,FALSE),0)</f>
        <v>0</v>
      </c>
      <c r="AS72" s="77">
        <f>IFERROR(VLOOKUP($B72,'[2]ACT DEN8.1'!$AE$3:$AR$165,8,FALSE),0)</f>
        <v>0</v>
      </c>
      <c r="AT72" s="77">
        <f>IFERROR(VLOOKUP($B72,'[2]ACT DEN8.1'!$AE$3:$AR$165,9,FALSE),0)</f>
        <v>0</v>
      </c>
      <c r="AU72" s="77">
        <f>IFERROR(VLOOKUP($B72,'[2]ACT DEN8.1'!$AE$3:$AR$165,10,FALSE),0)</f>
        <v>0</v>
      </c>
      <c r="AV72" s="77">
        <f>IFERROR(VLOOKUP($B72,'[2]ACT DEN8.1'!$AE$3:$AR$165,11,FALSE),0)</f>
        <v>0</v>
      </c>
      <c r="AW72" s="77">
        <f>IFERROR(VLOOKUP($B72,'[2]ACT DEN8.1'!$AE$3:$AR$165,12,FALSE),0)</f>
        <v>0</v>
      </c>
      <c r="AX72" s="77">
        <f>IFERROR(VLOOKUP($B72,'[2]ACT DEN8.1'!$AE$3:$AR$165,13,FALSE),0)</f>
        <v>0</v>
      </c>
      <c r="AY72" s="4">
        <f t="shared" si="5"/>
        <v>0</v>
      </c>
    </row>
    <row r="73" spans="1:51" s="54" customFormat="1" ht="15" thickBot="1" x14ac:dyDescent="0.25">
      <c r="A73" s="1" t="s">
        <v>99</v>
      </c>
      <c r="B73" s="137" t="s">
        <v>97</v>
      </c>
      <c r="C73" s="53"/>
      <c r="D73" s="74"/>
      <c r="E73" s="77">
        <f>IFERROR(VLOOKUP($B73,'[2]NUM8.1'!$H$3:$U$165,2,FALSE),0)</f>
        <v>0</v>
      </c>
      <c r="F73" s="77">
        <f>IFERROR(VLOOKUP($B73,'[2]NUM8.1'!$H$3:$U$165,3,FALSE),0)</f>
        <v>0</v>
      </c>
      <c r="G73" s="77">
        <f>IFERROR(VLOOKUP($B73,'[2]NUM8.1'!$H$3:$U$165,4,FALSE),0)</f>
        <v>0</v>
      </c>
      <c r="H73" s="77">
        <f>IFERROR(VLOOKUP($B73,'[2]NUM8.1'!$H$3:$U$165,5,FALSE),0)</f>
        <v>0</v>
      </c>
      <c r="I73" s="77">
        <f>IFERROR(VLOOKUP($B73,'[2]NUM8.1'!$H$3:$U$165,6,FALSE),0)</f>
        <v>0</v>
      </c>
      <c r="J73" s="77">
        <f>IFERROR(VLOOKUP($B73,'[2]NUM8.1'!$H$3:$U$165,7,FALSE),0)</f>
        <v>1</v>
      </c>
      <c r="K73" s="77">
        <f>IFERROR(VLOOKUP($B73,'[2]NUM8.1'!$H$3:$U$165,8,FALSE),0)</f>
        <v>0</v>
      </c>
      <c r="L73" s="77">
        <f>IFERROR(VLOOKUP($B73,'[2]NUM8.1'!$H$3:$U$165,9,FALSE),0)</f>
        <v>1</v>
      </c>
      <c r="M73" s="77">
        <f>IFERROR(VLOOKUP($B73,'[2]NUM8.1'!$H$3:$U$165,10,FALSE),0)</f>
        <v>1</v>
      </c>
      <c r="N73" s="77">
        <f>IFERROR(VLOOKUP($B73,'[2]NUM8.1'!$H$3:$U$165,11,FALSE),0)</f>
        <v>0</v>
      </c>
      <c r="O73" s="77">
        <f>IFERROR(VLOOKUP($B73,'[2]NUM8.1'!$H$3:$U$165,12,FALSE),0)</f>
        <v>0</v>
      </c>
      <c r="P73" s="77">
        <f>IFERROR(VLOOKUP($B73,'[2]NUM8.1'!$H$3:$U$165,13,FALSE),0)</f>
        <v>0</v>
      </c>
      <c r="Q73" s="4">
        <f>SUM(E73:P73)</f>
        <v>3</v>
      </c>
      <c r="R73" s="2"/>
      <c r="S73" s="12">
        <f>IFERROR(VLOOKUP($B73,'[3]DEN8.1'!$H$3:$J$159,2,FALSE),0)</f>
        <v>7</v>
      </c>
      <c r="T73" s="42">
        <f>+S73+(Z73+AA73+AB73+AC73)-(AM73+AN73+AO73+AP73)</f>
        <v>7</v>
      </c>
      <c r="U73" s="12">
        <f>IFERROR(VLOOKUP($B73,'[1]DEN8.1'!$H$3:$J$175,2,FALSE),0)</f>
        <v>7</v>
      </c>
      <c r="V73" s="51">
        <f t="shared" si="2"/>
        <v>7</v>
      </c>
      <c r="W73" s="51">
        <f t="shared" si="3"/>
        <v>7</v>
      </c>
      <c r="X73" s="12">
        <f>IFERROR(VLOOKUP($B73,'[2]DEN8.1'!$H$3:$K$175,3,FALSE),0)</f>
        <v>5</v>
      </c>
      <c r="Y73" s="6"/>
      <c r="Z73" s="77">
        <f>IFERROR(VLOOKUP($B73,'[2]ACT DEN8.1'!$H$3:$U$162,2,FALSE),0)</f>
        <v>0</v>
      </c>
      <c r="AA73" s="77">
        <f>IFERROR(VLOOKUP($B73,'[2]ACT DEN8.1'!$H$3:$U$162,3,FALSE),0)</f>
        <v>0</v>
      </c>
      <c r="AB73" s="77">
        <f>IFERROR(VLOOKUP($B73,'[2]ACT DEN8.1'!$H$3:$U$162,4,FALSE),0)</f>
        <v>0</v>
      </c>
      <c r="AC73" s="77">
        <f>IFERROR(VLOOKUP($B73,'[2]ACT DEN8.1'!$H$3:$U$162,5,FALSE),0)</f>
        <v>0</v>
      </c>
      <c r="AD73" s="77">
        <f>IFERROR(VLOOKUP($B73,'[2]ACT DEN8.1'!$H$3:$U$162,6,FALSE),0)</f>
        <v>0</v>
      </c>
      <c r="AE73" s="77">
        <f>IFERROR(VLOOKUP($B73,'[2]ACT DEN8.1'!$H$3:$U$162,7,FALSE),0)</f>
        <v>0</v>
      </c>
      <c r="AF73" s="77">
        <f>IFERROR(VLOOKUP($B73,'[2]ACT DEN8.1'!$H$3:$U$162,8,FALSE),0)</f>
        <v>0</v>
      </c>
      <c r="AG73" s="77">
        <f>IFERROR(VLOOKUP($B73,'[2]ACT DEN8.1'!$H$3:$U$162,9,FALSE),0)</f>
        <v>0</v>
      </c>
      <c r="AH73" s="77">
        <f>IFERROR(VLOOKUP($B73,'[2]ACT DEN8.1'!$H$3:$U$162,10,FALSE),0)</f>
        <v>0</v>
      </c>
      <c r="AI73" s="77">
        <f>IFERROR(VLOOKUP($B73,'[2]ACT DEN8.1'!$H$3:$U$162,11,FALSE),0)</f>
        <v>0</v>
      </c>
      <c r="AJ73" s="77">
        <f>IFERROR(VLOOKUP($B73,'[2]ACT DEN8.1'!$H$3:$U$162,12,FALSE),0)</f>
        <v>0</v>
      </c>
      <c r="AK73" s="77">
        <f>IFERROR(VLOOKUP($B73,'[2]ACT DEN8.1'!$H$3:$U$162,13,FALSE),0)</f>
        <v>0</v>
      </c>
      <c r="AL73" s="4">
        <f t="shared" si="18"/>
        <v>0</v>
      </c>
      <c r="AM73" s="77">
        <f>IFERROR(VLOOKUP($B73,'[2]ACT DEN8.1'!$AE$3:$AR$165,2,FALSE),0)</f>
        <v>0</v>
      </c>
      <c r="AN73" s="77">
        <f>IFERROR(VLOOKUP($B73,'[2]ACT DEN8.1'!$AE$3:$AR$165,3,FALSE),0)</f>
        <v>0</v>
      </c>
      <c r="AO73" s="77">
        <f>IFERROR(VLOOKUP($B73,'[2]ACT DEN8.1'!$AE$3:$AR$165,4,FALSE),0)</f>
        <v>0</v>
      </c>
      <c r="AP73" s="77">
        <f>IFERROR(VLOOKUP($B73,'[2]ACT DEN8.1'!$AE$3:$AR$165,5,FALSE),0)</f>
        <v>0</v>
      </c>
      <c r="AQ73" s="77">
        <f>IFERROR(VLOOKUP($B73,'[2]ACT DEN8.1'!$AE$3:$AR$165,6,FALSE),0)</f>
        <v>0</v>
      </c>
      <c r="AR73" s="77">
        <f>IFERROR(VLOOKUP($B73,'[2]ACT DEN8.1'!$AE$3:$AR$165,7,FALSE),0)</f>
        <v>0</v>
      </c>
      <c r="AS73" s="77">
        <f>IFERROR(VLOOKUP($B73,'[2]ACT DEN8.1'!$AE$3:$AR$165,8,FALSE),0)</f>
        <v>0</v>
      </c>
      <c r="AT73" s="77">
        <f>IFERROR(VLOOKUP($B73,'[2]ACT DEN8.1'!$AE$3:$AR$165,9,FALSE),0)</f>
        <v>0</v>
      </c>
      <c r="AU73" s="77">
        <f>IFERROR(VLOOKUP($B73,'[2]ACT DEN8.1'!$AE$3:$AR$165,10,FALSE),0)</f>
        <v>0</v>
      </c>
      <c r="AV73" s="77">
        <f>IFERROR(VLOOKUP($B73,'[2]ACT DEN8.1'!$AE$3:$AR$165,11,FALSE),0)</f>
        <v>0</v>
      </c>
      <c r="AW73" s="77">
        <f>IFERROR(VLOOKUP($B73,'[2]ACT DEN8.1'!$AE$3:$AR$165,12,FALSE),0)</f>
        <v>0</v>
      </c>
      <c r="AX73" s="77">
        <f>IFERROR(VLOOKUP($B73,'[2]ACT DEN8.1'!$AE$3:$AR$165,13,FALSE),0)</f>
        <v>1</v>
      </c>
      <c r="AY73" s="4">
        <f t="shared" si="5"/>
        <v>1</v>
      </c>
    </row>
    <row r="74" spans="1:51" s="54" customFormat="1" ht="15" thickBot="1" x14ac:dyDescent="0.25">
      <c r="A74" s="1" t="s">
        <v>99</v>
      </c>
      <c r="B74" s="137" t="s">
        <v>98</v>
      </c>
      <c r="C74" s="53"/>
      <c r="D74" s="74"/>
      <c r="E74" s="77">
        <f>IFERROR(VLOOKUP($B74,'[2]NUM8.1'!$H$3:$U$165,2,FALSE),0)</f>
        <v>0</v>
      </c>
      <c r="F74" s="77">
        <f>IFERROR(VLOOKUP($B74,'[2]NUM8.1'!$H$3:$U$165,3,FALSE),0)</f>
        <v>0</v>
      </c>
      <c r="G74" s="77">
        <f>IFERROR(VLOOKUP($B74,'[2]NUM8.1'!$H$3:$U$165,4,FALSE),0)</f>
        <v>1</v>
      </c>
      <c r="H74" s="77">
        <f>IFERROR(VLOOKUP($B74,'[2]NUM8.1'!$H$3:$U$165,5,FALSE),0)</f>
        <v>0</v>
      </c>
      <c r="I74" s="77">
        <f>IFERROR(VLOOKUP($B74,'[2]NUM8.1'!$H$3:$U$165,6,FALSE),0)</f>
        <v>4</v>
      </c>
      <c r="J74" s="77">
        <f>IFERROR(VLOOKUP($B74,'[2]NUM8.1'!$H$3:$U$165,7,FALSE),0)</f>
        <v>11</v>
      </c>
      <c r="K74" s="77">
        <f>IFERROR(VLOOKUP($B74,'[2]NUM8.1'!$H$3:$U$165,8,FALSE),0)</f>
        <v>0</v>
      </c>
      <c r="L74" s="77">
        <f>IFERROR(VLOOKUP($B74,'[2]NUM8.1'!$H$3:$U$165,9,FALSE),0)</f>
        <v>9</v>
      </c>
      <c r="M74" s="77">
        <f>IFERROR(VLOOKUP($B74,'[2]NUM8.1'!$H$3:$U$165,10,FALSE),0)</f>
        <v>6</v>
      </c>
      <c r="N74" s="77">
        <f>IFERROR(VLOOKUP($B74,'[2]NUM8.1'!$H$3:$U$165,11,FALSE),0)</f>
        <v>0</v>
      </c>
      <c r="O74" s="77">
        <f>IFERROR(VLOOKUP($B74,'[2]NUM8.1'!$H$3:$U$165,12,FALSE),0)</f>
        <v>0</v>
      </c>
      <c r="P74" s="77">
        <f>IFERROR(VLOOKUP($B74,'[2]NUM8.1'!$H$3:$U$165,13,FALSE),0)</f>
        <v>0</v>
      </c>
      <c r="Q74" s="4">
        <f t="shared" si="58"/>
        <v>31</v>
      </c>
      <c r="R74" s="2"/>
      <c r="S74" s="12">
        <f>IFERROR(VLOOKUP($B74,'[3]DEN8.1'!$H$3:$J$159,2,FALSE),0)</f>
        <v>6</v>
      </c>
      <c r="T74" s="42">
        <f>+S74+(Z74+AA74+AB74+AC74)-(AM74+AN74+AO74+AP74)</f>
        <v>6</v>
      </c>
      <c r="U74" s="12">
        <f>IFERROR(VLOOKUP($B74,'[1]DEN8.1'!$H$3:$J$175,2,FALSE),0)</f>
        <v>6</v>
      </c>
      <c r="V74" s="51">
        <f t="shared" si="2"/>
        <v>6</v>
      </c>
      <c r="W74" s="51">
        <f t="shared" si="3"/>
        <v>6</v>
      </c>
      <c r="X74" s="12">
        <f>IFERROR(VLOOKUP($B74,'[2]DEN8.1'!$H$3:$K$175,3,FALSE),0)</f>
        <v>5</v>
      </c>
      <c r="Y74" s="6"/>
      <c r="Z74" s="77">
        <f>IFERROR(VLOOKUP($B74,'[2]ACT DEN8.1'!$H$3:$U$162,2,FALSE),0)</f>
        <v>0</v>
      </c>
      <c r="AA74" s="77">
        <f>IFERROR(VLOOKUP($B74,'[2]ACT DEN8.1'!$H$3:$U$162,3,FALSE),0)</f>
        <v>0</v>
      </c>
      <c r="AB74" s="77">
        <f>IFERROR(VLOOKUP($B74,'[2]ACT DEN8.1'!$H$3:$U$162,4,FALSE),0)</f>
        <v>0</v>
      </c>
      <c r="AC74" s="77">
        <f>IFERROR(VLOOKUP($B74,'[2]ACT DEN8.1'!$H$3:$U$162,5,FALSE),0)</f>
        <v>0</v>
      </c>
      <c r="AD74" s="77">
        <f>IFERROR(VLOOKUP($B74,'[2]ACT DEN8.1'!$H$3:$U$162,6,FALSE),0)</f>
        <v>0</v>
      </c>
      <c r="AE74" s="77">
        <f>IFERROR(VLOOKUP($B74,'[2]ACT DEN8.1'!$H$3:$U$162,7,FALSE),0)</f>
        <v>0</v>
      </c>
      <c r="AF74" s="77">
        <f>IFERROR(VLOOKUP($B74,'[2]ACT DEN8.1'!$H$3:$U$162,8,FALSE),0)</f>
        <v>0</v>
      </c>
      <c r="AG74" s="77">
        <f>IFERROR(VLOOKUP($B74,'[2]ACT DEN8.1'!$H$3:$U$162,9,FALSE),0)</f>
        <v>0</v>
      </c>
      <c r="AH74" s="77">
        <f>IFERROR(VLOOKUP($B74,'[2]ACT DEN8.1'!$H$3:$U$162,10,FALSE),0)</f>
        <v>0</v>
      </c>
      <c r="AI74" s="77">
        <f>IFERROR(VLOOKUP($B74,'[2]ACT DEN8.1'!$H$3:$U$162,11,FALSE),0)</f>
        <v>0</v>
      </c>
      <c r="AJ74" s="77">
        <f>IFERROR(VLOOKUP($B74,'[2]ACT DEN8.1'!$H$3:$U$162,12,FALSE),0)</f>
        <v>0</v>
      </c>
      <c r="AK74" s="77">
        <f>IFERROR(VLOOKUP($B74,'[2]ACT DEN8.1'!$H$3:$U$162,13,FALSE),0)</f>
        <v>0</v>
      </c>
      <c r="AL74" s="4">
        <f t="shared" si="18"/>
        <v>0</v>
      </c>
      <c r="AM74" s="77">
        <f>IFERROR(VLOOKUP($B74,'[2]ACT DEN8.1'!$AE$3:$AR$165,2,FALSE),0)</f>
        <v>0</v>
      </c>
      <c r="AN74" s="77">
        <f>IFERROR(VLOOKUP($B74,'[2]ACT DEN8.1'!$AE$3:$AR$165,3,FALSE),0)</f>
        <v>0</v>
      </c>
      <c r="AO74" s="77">
        <f>IFERROR(VLOOKUP($B74,'[2]ACT DEN8.1'!$AE$3:$AR$165,4,FALSE),0)</f>
        <v>0</v>
      </c>
      <c r="AP74" s="77">
        <f>IFERROR(VLOOKUP($B74,'[2]ACT DEN8.1'!$AE$3:$AR$165,5,FALSE),0)</f>
        <v>0</v>
      </c>
      <c r="AQ74" s="77">
        <f>IFERROR(VLOOKUP($B74,'[2]ACT DEN8.1'!$AE$3:$AR$165,6,FALSE),0)</f>
        <v>0</v>
      </c>
      <c r="AR74" s="77">
        <f>IFERROR(VLOOKUP($B74,'[2]ACT DEN8.1'!$AE$3:$AR$165,7,FALSE),0)</f>
        <v>0</v>
      </c>
      <c r="AS74" s="77">
        <f>IFERROR(VLOOKUP($B74,'[2]ACT DEN8.1'!$AE$3:$AR$165,8,FALSE),0)</f>
        <v>0</v>
      </c>
      <c r="AT74" s="77">
        <f>IFERROR(VLOOKUP($B74,'[2]ACT DEN8.1'!$AE$3:$AR$165,9,FALSE),0)</f>
        <v>0</v>
      </c>
      <c r="AU74" s="77">
        <f>IFERROR(VLOOKUP($B74,'[2]ACT DEN8.1'!$AE$3:$AR$165,10,FALSE),0)</f>
        <v>0</v>
      </c>
      <c r="AV74" s="77">
        <f>IFERROR(VLOOKUP($B74,'[2]ACT DEN8.1'!$AE$3:$AR$165,11,FALSE),0)</f>
        <v>0</v>
      </c>
      <c r="AW74" s="77">
        <f>IFERROR(VLOOKUP($B74,'[2]ACT DEN8.1'!$AE$3:$AR$165,12,FALSE),0)</f>
        <v>0</v>
      </c>
      <c r="AX74" s="77">
        <f>IFERROR(VLOOKUP($B74,'[2]ACT DEN8.1'!$AE$3:$AR$165,13,FALSE),0)</f>
        <v>0</v>
      </c>
      <c r="AY74" s="4">
        <f t="shared" si="5"/>
        <v>0</v>
      </c>
    </row>
    <row r="75" spans="1:51" s="54" customFormat="1" ht="23.25" customHeight="1" thickBot="1" x14ac:dyDescent="0.25">
      <c r="A75" s="307" t="s">
        <v>195</v>
      </c>
      <c r="B75" s="308"/>
      <c r="C75" s="222">
        <f>+D75/Metas!L6</f>
        <v>1.0736076904742988</v>
      </c>
      <c r="D75" s="14">
        <f>+Q75/R75</f>
        <v>0.16123778501628663</v>
      </c>
      <c r="E75" s="9">
        <f t="shared" ref="E75:H75" si="60">SUM(E65:E74)</f>
        <v>0</v>
      </c>
      <c r="F75" s="9">
        <f t="shared" si="60"/>
        <v>7</v>
      </c>
      <c r="G75" s="9">
        <f t="shared" si="60"/>
        <v>58</v>
      </c>
      <c r="H75" s="9">
        <f t="shared" si="60"/>
        <v>0</v>
      </c>
      <c r="I75" s="9">
        <f t="shared" ref="I75" si="61">SUM(I65:I74)</f>
        <v>94</v>
      </c>
      <c r="J75" s="9">
        <f t="shared" ref="J75:K75" si="62">SUM(J65:J74)</f>
        <v>75</v>
      </c>
      <c r="K75" s="9">
        <f t="shared" si="62"/>
        <v>65</v>
      </c>
      <c r="L75" s="9">
        <f t="shared" ref="L75:M75" si="63">SUM(L65:L74)</f>
        <v>50</v>
      </c>
      <c r="M75" s="9">
        <f t="shared" si="63"/>
        <v>47</v>
      </c>
      <c r="N75" s="9">
        <f t="shared" ref="N75:P75" si="64">SUM(N65:N74)</f>
        <v>0</v>
      </c>
      <c r="O75" s="9">
        <f t="shared" si="64"/>
        <v>0</v>
      </c>
      <c r="P75" s="9">
        <f t="shared" si="64"/>
        <v>0</v>
      </c>
      <c r="Q75" s="9">
        <f>SUM(Q65:Q74)</f>
        <v>396</v>
      </c>
      <c r="R75" s="10">
        <f>+Y75-X75</f>
        <v>2456</v>
      </c>
      <c r="S75" s="9">
        <f t="shared" ref="S75:W75" si="65">SUM(S65:S74)</f>
        <v>289</v>
      </c>
      <c r="T75" s="9">
        <f t="shared" si="65"/>
        <v>297</v>
      </c>
      <c r="U75" s="9">
        <f t="shared" si="65"/>
        <v>295</v>
      </c>
      <c r="V75" s="8">
        <f t="shared" si="65"/>
        <v>297</v>
      </c>
      <c r="W75" s="8">
        <f t="shared" si="65"/>
        <v>304</v>
      </c>
      <c r="X75" s="9">
        <f t="shared" ref="X75" si="66">SUM(X65:X74)</f>
        <v>290</v>
      </c>
      <c r="Y75" s="11">
        <v>2746</v>
      </c>
      <c r="Z75" s="8">
        <f>SUM(Z65:Z74)</f>
        <v>3</v>
      </c>
      <c r="AA75" s="8">
        <f t="shared" ref="AA75:AF75" si="67">SUM(AA65:AA74)</f>
        <v>3</v>
      </c>
      <c r="AB75" s="8">
        <f t="shared" si="67"/>
        <v>0</v>
      </c>
      <c r="AC75" s="8">
        <f t="shared" si="67"/>
        <v>3</v>
      </c>
      <c r="AD75" s="8">
        <f t="shared" ref="AD75:AE75" si="68">SUM(AD65:AD74)</f>
        <v>5</v>
      </c>
      <c r="AE75" s="8">
        <f t="shared" si="68"/>
        <v>3</v>
      </c>
      <c r="AF75" s="8">
        <f t="shared" si="67"/>
        <v>2</v>
      </c>
      <c r="AG75" s="8">
        <f t="shared" ref="AG75:AH75" si="69">SUM(AG65:AG74)</f>
        <v>4</v>
      </c>
      <c r="AH75" s="8">
        <f t="shared" si="69"/>
        <v>2</v>
      </c>
      <c r="AI75" s="8">
        <f t="shared" ref="AI75:AK75" si="70">SUM(AI65:AI74)</f>
        <v>2</v>
      </c>
      <c r="AJ75" s="8">
        <f t="shared" si="70"/>
        <v>1</v>
      </c>
      <c r="AK75" s="8">
        <f t="shared" si="70"/>
        <v>3</v>
      </c>
      <c r="AL75" s="8">
        <f t="shared" si="18"/>
        <v>31</v>
      </c>
      <c r="AM75" s="8">
        <f t="shared" ref="AM75:AP75" si="71">SUM(AM65:AM74)</f>
        <v>0</v>
      </c>
      <c r="AN75" s="8">
        <f t="shared" si="71"/>
        <v>0</v>
      </c>
      <c r="AO75" s="8">
        <f t="shared" si="71"/>
        <v>1</v>
      </c>
      <c r="AP75" s="8">
        <f t="shared" si="71"/>
        <v>0</v>
      </c>
      <c r="AQ75" s="8">
        <f t="shared" ref="AQ75:AS75" si="72">SUM(AQ65:AQ74)</f>
        <v>2</v>
      </c>
      <c r="AR75" s="8">
        <f t="shared" si="72"/>
        <v>0</v>
      </c>
      <c r="AS75" s="8">
        <f t="shared" si="72"/>
        <v>0</v>
      </c>
      <c r="AT75" s="8">
        <f t="shared" ref="AT75:AU75" si="73">SUM(AT65:AT74)</f>
        <v>0</v>
      </c>
      <c r="AU75" s="8">
        <f t="shared" si="73"/>
        <v>1</v>
      </c>
      <c r="AV75" s="8">
        <f t="shared" ref="AV75:AX75" si="74">SUM(AV65:AV74)</f>
        <v>0</v>
      </c>
      <c r="AW75" s="8">
        <f t="shared" si="74"/>
        <v>2</v>
      </c>
      <c r="AX75" s="8">
        <f t="shared" si="74"/>
        <v>1</v>
      </c>
      <c r="AY75" s="8">
        <f t="shared" si="5"/>
        <v>7</v>
      </c>
    </row>
    <row r="76" spans="1:51" s="54" customFormat="1" ht="15" thickBot="1" x14ac:dyDescent="0.25">
      <c r="A76" s="1" t="s">
        <v>105</v>
      </c>
      <c r="B76" s="137" t="s">
        <v>100</v>
      </c>
      <c r="C76" s="53"/>
      <c r="D76" s="74"/>
      <c r="E76" s="77">
        <f>IFERROR(VLOOKUP($B76,'[2]NUM8.1'!$H$3:$U$165,2,FALSE),0)</f>
        <v>0</v>
      </c>
      <c r="F76" s="77">
        <f>IFERROR(VLOOKUP($B76,'[2]NUM8.1'!$H$3:$U$165,3,FALSE),0)</f>
        <v>0</v>
      </c>
      <c r="G76" s="77">
        <f>IFERROR(VLOOKUP($B76,'[2]NUM8.1'!$H$3:$U$165,4,FALSE),0)</f>
        <v>6</v>
      </c>
      <c r="H76" s="77">
        <f>IFERROR(VLOOKUP($B76,'[2]NUM8.1'!$H$3:$U$165,5,FALSE),0)</f>
        <v>14</v>
      </c>
      <c r="I76" s="77">
        <f>IFERROR(VLOOKUP($B76,'[2]NUM8.1'!$H$3:$U$165,6,FALSE),0)</f>
        <v>15</v>
      </c>
      <c r="J76" s="77">
        <f>IFERROR(VLOOKUP($B76,'[2]NUM8.1'!$H$3:$U$165,7,FALSE),0)</f>
        <v>14</v>
      </c>
      <c r="K76" s="77">
        <f>IFERROR(VLOOKUP($B76,'[2]NUM8.1'!$H$3:$U$165,8,FALSE),0)</f>
        <v>11</v>
      </c>
      <c r="L76" s="77">
        <f>IFERROR(VLOOKUP($B76,'[2]NUM8.1'!$H$3:$U$165,9,FALSE),0)</f>
        <v>19</v>
      </c>
      <c r="M76" s="77">
        <f>IFERROR(VLOOKUP($B76,'[2]NUM8.1'!$H$3:$U$165,10,FALSE),0)</f>
        <v>9</v>
      </c>
      <c r="N76" s="77">
        <f>IFERROR(VLOOKUP($B76,'[2]NUM8.1'!$H$3:$U$165,11,FALSE),0)</f>
        <v>4</v>
      </c>
      <c r="O76" s="77">
        <f>IFERROR(VLOOKUP($B76,'[2]NUM8.1'!$H$3:$U$165,12,FALSE),0)</f>
        <v>6</v>
      </c>
      <c r="P76" s="77">
        <f>IFERROR(VLOOKUP($B76,'[2]NUM8.1'!$H$3:$U$165,13,FALSE),0)</f>
        <v>20</v>
      </c>
      <c r="Q76" s="4">
        <f>SUM(E76:P76)</f>
        <v>118</v>
      </c>
      <c r="R76" s="2"/>
      <c r="S76" s="12">
        <f>IFERROR(VLOOKUP($B76,'[3]DEN8.1'!$H$3:$J$159,2,FALSE),0)</f>
        <v>74</v>
      </c>
      <c r="T76" s="42">
        <f>+S76+(Z76+AA76+AB76+AC76)-(AM76+AN76+AO76+AP76)</f>
        <v>77</v>
      </c>
      <c r="U76" s="12">
        <f>IFERROR(VLOOKUP($B76,'[1]DEN8.1'!$H$3:$J$175,2,FALSE),0)</f>
        <v>70</v>
      </c>
      <c r="V76" s="51">
        <f t="shared" si="2"/>
        <v>71</v>
      </c>
      <c r="W76" s="51">
        <f t="shared" si="3"/>
        <v>76</v>
      </c>
      <c r="X76" s="12">
        <f>IFERROR(VLOOKUP($B76,'[2]DEN8.1'!$H$3:$K$175,3,FALSE),0)</f>
        <v>86</v>
      </c>
      <c r="Y76" s="6"/>
      <c r="Z76" s="77">
        <f>IFERROR(VLOOKUP($B76,'[2]ACT DEN8.1'!$H$3:$U$162,2,FALSE),0)</f>
        <v>0</v>
      </c>
      <c r="AA76" s="77">
        <f>IFERROR(VLOOKUP($B76,'[2]ACT DEN8.1'!$H$3:$U$162,3,FALSE),0)</f>
        <v>0</v>
      </c>
      <c r="AB76" s="77">
        <f>IFERROR(VLOOKUP($B76,'[2]ACT DEN8.1'!$H$3:$U$162,4,FALSE),0)</f>
        <v>3</v>
      </c>
      <c r="AC76" s="77">
        <f>IFERROR(VLOOKUP($B76,'[2]ACT DEN8.1'!$H$3:$U$162,5,FALSE),0)</f>
        <v>0</v>
      </c>
      <c r="AD76" s="77">
        <f>IFERROR(VLOOKUP($B76,'[2]ACT DEN8.1'!$H$3:$U$162,6,FALSE),0)</f>
        <v>0</v>
      </c>
      <c r="AE76" s="77">
        <f>IFERROR(VLOOKUP($B76,'[2]ACT DEN8.1'!$H$3:$U$162,7,FALSE),0)</f>
        <v>1</v>
      </c>
      <c r="AF76" s="77">
        <f>IFERROR(VLOOKUP($B76,'[2]ACT DEN8.1'!$H$3:$U$162,8,FALSE),0)</f>
        <v>1</v>
      </c>
      <c r="AG76" s="77">
        <f>IFERROR(VLOOKUP($B76,'[2]ACT DEN8.1'!$H$3:$U$162,9,FALSE),0)</f>
        <v>2</v>
      </c>
      <c r="AH76" s="77">
        <f>IFERROR(VLOOKUP($B76,'[2]ACT DEN8.1'!$H$3:$U$162,10,FALSE),0)</f>
        <v>1</v>
      </c>
      <c r="AI76" s="77">
        <f>IFERROR(VLOOKUP($B76,'[2]ACT DEN8.1'!$H$3:$U$162,11,FALSE),0)</f>
        <v>2</v>
      </c>
      <c r="AJ76" s="77">
        <f>IFERROR(VLOOKUP($B76,'[2]ACT DEN8.1'!$H$3:$U$162,12,FALSE),0)</f>
        <v>0</v>
      </c>
      <c r="AK76" s="77">
        <f>IFERROR(VLOOKUP($B76,'[2]ACT DEN8.1'!$H$3:$U$162,13,FALSE),0)</f>
        <v>0</v>
      </c>
      <c r="AL76" s="4">
        <f t="shared" si="18"/>
        <v>10</v>
      </c>
      <c r="AM76" s="77">
        <f>IFERROR(VLOOKUP($B76,'[2]ACT DEN8.1'!$AE$3:$AR$165,2,FALSE),0)</f>
        <v>0</v>
      </c>
      <c r="AN76" s="77">
        <f>IFERROR(VLOOKUP($B76,'[2]ACT DEN8.1'!$AE$3:$AR$165,3,FALSE),0)</f>
        <v>0</v>
      </c>
      <c r="AO76" s="77">
        <f>IFERROR(VLOOKUP($B76,'[2]ACT DEN8.1'!$AE$3:$AR$165,4,FALSE),0)</f>
        <v>0</v>
      </c>
      <c r="AP76" s="77">
        <f>IFERROR(VLOOKUP($B76,'[2]ACT DEN8.1'!$AE$3:$AR$165,5,FALSE),0)</f>
        <v>0</v>
      </c>
      <c r="AQ76" s="77">
        <f>IFERROR(VLOOKUP($B76,'[2]ACT DEN8.1'!$AE$3:$AR$165,6,FALSE),0)</f>
        <v>0</v>
      </c>
      <c r="AR76" s="77">
        <f>IFERROR(VLOOKUP($B76,'[2]ACT DEN8.1'!$AE$3:$AR$165,7,FALSE),0)</f>
        <v>1</v>
      </c>
      <c r="AS76" s="77">
        <f>IFERROR(VLOOKUP($B76,'[2]ACT DEN8.1'!$AE$3:$AR$165,8,FALSE),0)</f>
        <v>0</v>
      </c>
      <c r="AT76" s="77">
        <f>IFERROR(VLOOKUP($B76,'[2]ACT DEN8.1'!$AE$3:$AR$165,9,FALSE),0)</f>
        <v>0</v>
      </c>
      <c r="AU76" s="77">
        <f>IFERROR(VLOOKUP($B76,'[2]ACT DEN8.1'!$AE$3:$AR$165,10,FALSE),0)</f>
        <v>0</v>
      </c>
      <c r="AV76" s="77">
        <f>IFERROR(VLOOKUP($B76,'[2]ACT DEN8.1'!$AE$3:$AR$165,11,FALSE),0)</f>
        <v>0</v>
      </c>
      <c r="AW76" s="77">
        <f>IFERROR(VLOOKUP($B76,'[2]ACT DEN8.1'!$AE$3:$AR$165,12,FALSE),0)</f>
        <v>0</v>
      </c>
      <c r="AX76" s="77">
        <f>IFERROR(VLOOKUP($B76,'[2]ACT DEN8.1'!$AE$3:$AR$165,13,FALSE),0)</f>
        <v>0</v>
      </c>
      <c r="AY76" s="4">
        <f t="shared" si="5"/>
        <v>1</v>
      </c>
    </row>
    <row r="77" spans="1:51" s="54" customFormat="1" ht="15" thickBot="1" x14ac:dyDescent="0.25">
      <c r="A77" s="1" t="s">
        <v>105</v>
      </c>
      <c r="B77" s="137" t="s">
        <v>101</v>
      </c>
      <c r="C77" s="53"/>
      <c r="D77" s="74"/>
      <c r="E77" s="77">
        <f>IFERROR(VLOOKUP($B77,'[2]NUM8.1'!$H$3:$U$165,2,FALSE),0)</f>
        <v>6</v>
      </c>
      <c r="F77" s="77">
        <f>IFERROR(VLOOKUP($B77,'[2]NUM8.1'!$H$3:$U$165,3,FALSE),0)</f>
        <v>2</v>
      </c>
      <c r="G77" s="77">
        <f>IFERROR(VLOOKUP($B77,'[2]NUM8.1'!$H$3:$U$165,4,FALSE),0)</f>
        <v>6</v>
      </c>
      <c r="H77" s="77">
        <f>IFERROR(VLOOKUP($B77,'[2]NUM8.1'!$H$3:$U$165,5,FALSE),0)</f>
        <v>0</v>
      </c>
      <c r="I77" s="77">
        <f>IFERROR(VLOOKUP($B77,'[2]NUM8.1'!$H$3:$U$165,6,FALSE),0)</f>
        <v>4</v>
      </c>
      <c r="J77" s="77">
        <f>IFERROR(VLOOKUP($B77,'[2]NUM8.1'!$H$3:$U$165,7,FALSE),0)</f>
        <v>3</v>
      </c>
      <c r="K77" s="77">
        <f>IFERROR(VLOOKUP($B77,'[2]NUM8.1'!$H$3:$U$165,8,FALSE),0)</f>
        <v>2</v>
      </c>
      <c r="L77" s="77">
        <f>IFERROR(VLOOKUP($B77,'[2]NUM8.1'!$H$3:$U$165,9,FALSE),0)</f>
        <v>4</v>
      </c>
      <c r="M77" s="77">
        <f>IFERROR(VLOOKUP($B77,'[2]NUM8.1'!$H$3:$U$165,10,FALSE),0)</f>
        <v>1</v>
      </c>
      <c r="N77" s="77">
        <f>IFERROR(VLOOKUP($B77,'[2]NUM8.1'!$H$3:$U$165,11,FALSE),0)</f>
        <v>5</v>
      </c>
      <c r="O77" s="77">
        <f>IFERROR(VLOOKUP($B77,'[2]NUM8.1'!$H$3:$U$165,12,FALSE),0)</f>
        <v>0</v>
      </c>
      <c r="P77" s="77">
        <f>IFERROR(VLOOKUP($B77,'[2]NUM8.1'!$H$3:$U$165,13,FALSE),0)</f>
        <v>0</v>
      </c>
      <c r="Q77" s="4">
        <f>SUM(E77:P77)</f>
        <v>33</v>
      </c>
      <c r="R77" s="2"/>
      <c r="S77" s="12">
        <f>IFERROR(VLOOKUP($B77,'[3]DEN8.1'!$H$3:$J$159,2,FALSE),0)</f>
        <v>12</v>
      </c>
      <c r="T77" s="42">
        <f>+S77+(Z77+AA77+AB77+AC77)-(AM77+AN77+AO77+AP77)</f>
        <v>12</v>
      </c>
      <c r="U77" s="12">
        <f>IFERROR(VLOOKUP($B77,'[1]DEN8.1'!$H$3:$J$175,2,FALSE),0)</f>
        <v>15</v>
      </c>
      <c r="V77" s="51">
        <f t="shared" si="2"/>
        <v>16</v>
      </c>
      <c r="W77" s="51">
        <f t="shared" si="3"/>
        <v>16</v>
      </c>
      <c r="X77" s="12">
        <f>IFERROR(VLOOKUP($B77,'[2]DEN8.1'!$H$3:$K$175,3,FALSE),0)</f>
        <v>13</v>
      </c>
      <c r="Y77" s="6"/>
      <c r="Z77" s="77">
        <f>IFERROR(VLOOKUP($B77,'[2]ACT DEN8.1'!$H$3:$U$162,2,FALSE),0)</f>
        <v>0</v>
      </c>
      <c r="AA77" s="77">
        <f>IFERROR(VLOOKUP($B77,'[2]ACT DEN8.1'!$H$3:$U$162,3,FALSE),0)</f>
        <v>0</v>
      </c>
      <c r="AB77" s="77">
        <f>IFERROR(VLOOKUP($B77,'[2]ACT DEN8.1'!$H$3:$U$162,4,FALSE),0)</f>
        <v>0</v>
      </c>
      <c r="AC77" s="77">
        <f>IFERROR(VLOOKUP($B77,'[2]ACT DEN8.1'!$H$3:$U$162,5,FALSE),0)</f>
        <v>0</v>
      </c>
      <c r="AD77" s="77">
        <f>IFERROR(VLOOKUP($B77,'[2]ACT DEN8.1'!$H$3:$U$162,6,FALSE),0)</f>
        <v>0</v>
      </c>
      <c r="AE77" s="77">
        <f>IFERROR(VLOOKUP($B77,'[2]ACT DEN8.1'!$H$3:$U$162,7,FALSE),0)</f>
        <v>0</v>
      </c>
      <c r="AF77" s="77">
        <f>IFERROR(VLOOKUP($B77,'[2]ACT DEN8.1'!$H$3:$U$162,8,FALSE),0)</f>
        <v>1</v>
      </c>
      <c r="AG77" s="77">
        <f>IFERROR(VLOOKUP($B77,'[2]ACT DEN8.1'!$H$3:$U$162,9,FALSE),0)</f>
        <v>0</v>
      </c>
      <c r="AH77" s="77">
        <f>IFERROR(VLOOKUP($B77,'[2]ACT DEN8.1'!$H$3:$U$162,10,FALSE),0)</f>
        <v>0</v>
      </c>
      <c r="AI77" s="77">
        <f>IFERROR(VLOOKUP($B77,'[2]ACT DEN8.1'!$H$3:$U$162,11,FALSE),0)</f>
        <v>0</v>
      </c>
      <c r="AJ77" s="77">
        <f>IFERROR(VLOOKUP($B77,'[2]ACT DEN8.1'!$H$3:$U$162,12,FALSE),0)</f>
        <v>1</v>
      </c>
      <c r="AK77" s="77">
        <f>IFERROR(VLOOKUP($B77,'[2]ACT DEN8.1'!$H$3:$U$162,13,FALSE),0)</f>
        <v>0</v>
      </c>
      <c r="AL77" s="4">
        <f t="shared" si="18"/>
        <v>2</v>
      </c>
      <c r="AM77" s="77">
        <f>IFERROR(VLOOKUP($B77,'[2]ACT DEN8.1'!$AE$3:$AR$165,2,FALSE),0)</f>
        <v>0</v>
      </c>
      <c r="AN77" s="77">
        <f>IFERROR(VLOOKUP($B77,'[2]ACT DEN8.1'!$AE$3:$AR$165,3,FALSE),0)</f>
        <v>0</v>
      </c>
      <c r="AO77" s="77">
        <f>IFERROR(VLOOKUP($B77,'[2]ACT DEN8.1'!$AE$3:$AR$165,4,FALSE),0)</f>
        <v>0</v>
      </c>
      <c r="AP77" s="77">
        <f>IFERROR(VLOOKUP($B77,'[2]ACT DEN8.1'!$AE$3:$AR$165,5,FALSE),0)</f>
        <v>0</v>
      </c>
      <c r="AQ77" s="77">
        <f>IFERROR(VLOOKUP($B77,'[2]ACT DEN8.1'!$AE$3:$AR$165,6,FALSE),0)</f>
        <v>0</v>
      </c>
      <c r="AR77" s="77">
        <f>IFERROR(VLOOKUP($B77,'[2]ACT DEN8.1'!$AE$3:$AR$165,7,FALSE),0)</f>
        <v>0</v>
      </c>
      <c r="AS77" s="77">
        <f>IFERROR(VLOOKUP($B77,'[2]ACT DEN8.1'!$AE$3:$AR$165,8,FALSE),0)</f>
        <v>0</v>
      </c>
      <c r="AT77" s="77">
        <f>IFERROR(VLOOKUP($B77,'[2]ACT DEN8.1'!$AE$3:$AR$165,9,FALSE),0)</f>
        <v>0</v>
      </c>
      <c r="AU77" s="77">
        <f>IFERROR(VLOOKUP($B77,'[2]ACT DEN8.1'!$AE$3:$AR$165,10,FALSE),0)</f>
        <v>0</v>
      </c>
      <c r="AV77" s="77">
        <f>IFERROR(VLOOKUP($B77,'[2]ACT DEN8.1'!$AE$3:$AR$165,11,FALSE),0)</f>
        <v>0</v>
      </c>
      <c r="AW77" s="77">
        <f>IFERROR(VLOOKUP($B77,'[2]ACT DEN8.1'!$AE$3:$AR$165,12,FALSE),0)</f>
        <v>0</v>
      </c>
      <c r="AX77" s="77">
        <f>IFERROR(VLOOKUP($B77,'[2]ACT DEN8.1'!$AE$3:$AR$165,13,FALSE),0)</f>
        <v>0</v>
      </c>
      <c r="AY77" s="4">
        <f t="shared" si="5"/>
        <v>0</v>
      </c>
    </row>
    <row r="78" spans="1:51" s="54" customFormat="1" ht="15" thickBot="1" x14ac:dyDescent="0.25">
      <c r="A78" s="1" t="s">
        <v>105</v>
      </c>
      <c r="B78" s="137" t="s">
        <v>102</v>
      </c>
      <c r="C78" s="53"/>
      <c r="D78" s="74"/>
      <c r="E78" s="77">
        <f>IFERROR(VLOOKUP($B78,'[2]NUM8.1'!$H$3:$U$165,2,FALSE),0)</f>
        <v>3</v>
      </c>
      <c r="F78" s="77">
        <f>IFERROR(VLOOKUP($B78,'[2]NUM8.1'!$H$3:$U$165,3,FALSE),0)</f>
        <v>0</v>
      </c>
      <c r="G78" s="77">
        <f>IFERROR(VLOOKUP($B78,'[2]NUM8.1'!$H$3:$U$165,4,FALSE),0)</f>
        <v>2</v>
      </c>
      <c r="H78" s="77">
        <f>IFERROR(VLOOKUP($B78,'[2]NUM8.1'!$H$3:$U$165,5,FALSE),0)</f>
        <v>7</v>
      </c>
      <c r="I78" s="77">
        <f>IFERROR(VLOOKUP($B78,'[2]NUM8.1'!$H$3:$U$165,6,FALSE),0)</f>
        <v>15</v>
      </c>
      <c r="J78" s="77">
        <f>IFERROR(VLOOKUP($B78,'[2]NUM8.1'!$H$3:$U$165,7,FALSE),0)</f>
        <v>2</v>
      </c>
      <c r="K78" s="77">
        <f>IFERROR(VLOOKUP($B78,'[2]NUM8.1'!$H$3:$U$165,8,FALSE),0)</f>
        <v>2</v>
      </c>
      <c r="L78" s="77">
        <f>IFERROR(VLOOKUP($B78,'[2]NUM8.1'!$H$3:$U$165,9,FALSE),0)</f>
        <v>1</v>
      </c>
      <c r="M78" s="77">
        <f>IFERROR(VLOOKUP($B78,'[2]NUM8.1'!$H$3:$U$165,10,FALSE),0)</f>
        <v>2</v>
      </c>
      <c r="N78" s="77">
        <f>IFERROR(VLOOKUP($B78,'[2]NUM8.1'!$H$3:$U$165,11,FALSE),0)</f>
        <v>3</v>
      </c>
      <c r="O78" s="77">
        <f>IFERROR(VLOOKUP($B78,'[2]NUM8.1'!$H$3:$U$165,12,FALSE),0)</f>
        <v>8</v>
      </c>
      <c r="P78" s="77">
        <f>IFERROR(VLOOKUP($B78,'[2]NUM8.1'!$H$3:$U$165,13,FALSE),0)</f>
        <v>5</v>
      </c>
      <c r="Q78" s="4">
        <f>SUM(E78:P78)</f>
        <v>50</v>
      </c>
      <c r="R78" s="2"/>
      <c r="S78" s="12">
        <f>IFERROR(VLOOKUP($B78,'[3]DEN8.1'!$H$3:$J$159,2,FALSE),0)</f>
        <v>31</v>
      </c>
      <c r="T78" s="42">
        <f>+S78+(Z78+AA78+AB78+AC78)-(AM78+AN78+AO78+AP78)</f>
        <v>31</v>
      </c>
      <c r="U78" s="12">
        <f>IFERROR(VLOOKUP($B78,'[1]DEN8.1'!$H$3:$J$175,2,FALSE),0)</f>
        <v>23</v>
      </c>
      <c r="V78" s="51">
        <f t="shared" si="2"/>
        <v>23</v>
      </c>
      <c r="W78" s="51">
        <f t="shared" si="3"/>
        <v>23</v>
      </c>
      <c r="X78" s="12">
        <f>IFERROR(VLOOKUP($B78,'[2]DEN8.1'!$H$3:$K$175,3,FALSE),0)</f>
        <v>26</v>
      </c>
      <c r="Y78" s="6"/>
      <c r="Z78" s="77">
        <f>IFERROR(VLOOKUP($B78,'[2]ACT DEN8.1'!$H$3:$U$162,2,FALSE),0)</f>
        <v>0</v>
      </c>
      <c r="AA78" s="77">
        <f>IFERROR(VLOOKUP($B78,'[2]ACT DEN8.1'!$H$3:$U$162,3,FALSE),0)</f>
        <v>0</v>
      </c>
      <c r="AB78" s="77">
        <f>IFERROR(VLOOKUP($B78,'[2]ACT DEN8.1'!$H$3:$U$162,4,FALSE),0)</f>
        <v>0</v>
      </c>
      <c r="AC78" s="77">
        <f>IFERROR(VLOOKUP($B78,'[2]ACT DEN8.1'!$H$3:$U$162,5,FALSE),0)</f>
        <v>0</v>
      </c>
      <c r="AD78" s="77">
        <f>IFERROR(VLOOKUP($B78,'[2]ACT DEN8.1'!$H$3:$U$162,6,FALSE),0)</f>
        <v>0</v>
      </c>
      <c r="AE78" s="77">
        <f>IFERROR(VLOOKUP($B78,'[2]ACT DEN8.1'!$H$3:$U$162,7,FALSE),0)</f>
        <v>1</v>
      </c>
      <c r="AF78" s="77">
        <f>IFERROR(VLOOKUP($B78,'[2]ACT DEN8.1'!$H$3:$U$162,8,FALSE),0)</f>
        <v>0</v>
      </c>
      <c r="AG78" s="77">
        <f>IFERROR(VLOOKUP($B78,'[2]ACT DEN8.1'!$H$3:$U$162,9,FALSE),0)</f>
        <v>0</v>
      </c>
      <c r="AH78" s="77">
        <f>IFERROR(VLOOKUP($B78,'[2]ACT DEN8.1'!$H$3:$U$162,10,FALSE),0)</f>
        <v>0</v>
      </c>
      <c r="AI78" s="77">
        <f>IFERROR(VLOOKUP($B78,'[2]ACT DEN8.1'!$H$3:$U$162,11,FALSE),0)</f>
        <v>0</v>
      </c>
      <c r="AJ78" s="77">
        <f>IFERROR(VLOOKUP($B78,'[2]ACT DEN8.1'!$H$3:$U$162,12,FALSE),0)</f>
        <v>0</v>
      </c>
      <c r="AK78" s="77">
        <f>IFERROR(VLOOKUP($B78,'[2]ACT DEN8.1'!$H$3:$U$162,13,FALSE),0)</f>
        <v>1</v>
      </c>
      <c r="AL78" s="4">
        <f t="shared" si="18"/>
        <v>2</v>
      </c>
      <c r="AM78" s="77">
        <f>IFERROR(VLOOKUP($B78,'[2]ACT DEN8.1'!$AE$3:$AR$165,2,FALSE),0)</f>
        <v>0</v>
      </c>
      <c r="AN78" s="77">
        <f>IFERROR(VLOOKUP($B78,'[2]ACT DEN8.1'!$AE$3:$AR$165,3,FALSE),0)</f>
        <v>0</v>
      </c>
      <c r="AO78" s="77">
        <f>IFERROR(VLOOKUP($B78,'[2]ACT DEN8.1'!$AE$3:$AR$165,4,FALSE),0)</f>
        <v>0</v>
      </c>
      <c r="AP78" s="77">
        <f>IFERROR(VLOOKUP($B78,'[2]ACT DEN8.1'!$AE$3:$AR$165,5,FALSE),0)</f>
        <v>0</v>
      </c>
      <c r="AQ78" s="77">
        <f>IFERROR(VLOOKUP($B78,'[2]ACT DEN8.1'!$AE$3:$AR$165,6,FALSE),0)</f>
        <v>0</v>
      </c>
      <c r="AR78" s="77">
        <f>IFERROR(VLOOKUP($B78,'[2]ACT DEN8.1'!$AE$3:$AR$165,7,FALSE),0)</f>
        <v>0</v>
      </c>
      <c r="AS78" s="77">
        <f>IFERROR(VLOOKUP($B78,'[2]ACT DEN8.1'!$AE$3:$AR$165,8,FALSE),0)</f>
        <v>0</v>
      </c>
      <c r="AT78" s="77">
        <f>IFERROR(VLOOKUP($B78,'[2]ACT DEN8.1'!$AE$3:$AR$165,9,FALSE),0)</f>
        <v>0</v>
      </c>
      <c r="AU78" s="77">
        <f>IFERROR(VLOOKUP($B78,'[2]ACT DEN8.1'!$AE$3:$AR$165,10,FALSE),0)</f>
        <v>0</v>
      </c>
      <c r="AV78" s="77">
        <f>IFERROR(VLOOKUP($B78,'[2]ACT DEN8.1'!$AE$3:$AR$165,11,FALSE),0)</f>
        <v>0</v>
      </c>
      <c r="AW78" s="77">
        <f>IFERROR(VLOOKUP($B78,'[2]ACT DEN8.1'!$AE$3:$AR$165,12,FALSE),0)</f>
        <v>0</v>
      </c>
      <c r="AX78" s="77">
        <f>IFERROR(VLOOKUP($B78,'[2]ACT DEN8.1'!$AE$3:$AR$165,13,FALSE),0)</f>
        <v>0</v>
      </c>
      <c r="AY78" s="4">
        <f t="shared" si="5"/>
        <v>0</v>
      </c>
    </row>
    <row r="79" spans="1:51" s="54" customFormat="1" ht="15" thickBot="1" x14ac:dyDescent="0.25">
      <c r="A79" s="1" t="s">
        <v>105</v>
      </c>
      <c r="B79" s="137" t="s">
        <v>103</v>
      </c>
      <c r="C79" s="53"/>
      <c r="D79" s="74"/>
      <c r="E79" s="77">
        <f>IFERROR(VLOOKUP($B79,'[2]NUM8.1'!$H$3:$U$165,2,FALSE),0)</f>
        <v>0</v>
      </c>
      <c r="F79" s="77">
        <f>IFERROR(VLOOKUP($B79,'[2]NUM8.1'!$H$3:$U$165,3,FALSE),0)</f>
        <v>0</v>
      </c>
      <c r="G79" s="77">
        <f>IFERROR(VLOOKUP($B79,'[2]NUM8.1'!$H$3:$U$165,4,FALSE),0)</f>
        <v>1</v>
      </c>
      <c r="H79" s="77">
        <f>IFERROR(VLOOKUP($B79,'[2]NUM8.1'!$H$3:$U$165,5,FALSE),0)</f>
        <v>1</v>
      </c>
      <c r="I79" s="77">
        <f>IFERROR(VLOOKUP($B79,'[2]NUM8.1'!$H$3:$U$165,6,FALSE),0)</f>
        <v>4</v>
      </c>
      <c r="J79" s="77">
        <f>IFERROR(VLOOKUP($B79,'[2]NUM8.1'!$H$3:$U$165,7,FALSE),0)</f>
        <v>0</v>
      </c>
      <c r="K79" s="77">
        <f>IFERROR(VLOOKUP($B79,'[2]NUM8.1'!$H$3:$U$165,8,FALSE),0)</f>
        <v>3</v>
      </c>
      <c r="L79" s="77">
        <f>IFERROR(VLOOKUP($B79,'[2]NUM8.1'!$H$3:$U$165,9,FALSE),0)</f>
        <v>1</v>
      </c>
      <c r="M79" s="77">
        <f>IFERROR(VLOOKUP($B79,'[2]NUM8.1'!$H$3:$U$165,10,FALSE),0)</f>
        <v>0</v>
      </c>
      <c r="N79" s="77">
        <f>IFERROR(VLOOKUP($B79,'[2]NUM8.1'!$H$3:$U$165,11,FALSE),0)</f>
        <v>4</v>
      </c>
      <c r="O79" s="77">
        <f>IFERROR(VLOOKUP($B79,'[2]NUM8.1'!$H$3:$U$165,12,FALSE),0)</f>
        <v>0</v>
      </c>
      <c r="P79" s="77">
        <f>IFERROR(VLOOKUP($B79,'[2]NUM8.1'!$H$3:$U$165,13,FALSE),0)</f>
        <v>3</v>
      </c>
      <c r="Q79" s="4">
        <f>SUM(E79:P79)</f>
        <v>17</v>
      </c>
      <c r="R79" s="2"/>
      <c r="S79" s="12">
        <f>IFERROR(VLOOKUP($B79,'[3]DEN8.1'!$H$3:$J$159,2,FALSE),0)</f>
        <v>9</v>
      </c>
      <c r="T79" s="42">
        <f>+S79+(Z79+AA79+AB79+AC79)-(AM79+AN79+AO79+AP79)</f>
        <v>9</v>
      </c>
      <c r="U79" s="12">
        <f>IFERROR(VLOOKUP($B79,'[1]DEN8.1'!$H$3:$J$175,2,FALSE),0)</f>
        <v>6</v>
      </c>
      <c r="V79" s="51">
        <f t="shared" ref="V79:V80" si="75">+U79+(AF79)-(AS79)</f>
        <v>6</v>
      </c>
      <c r="W79" s="51">
        <f t="shared" ref="W79:W80" si="76">+U79+(AF79+AG79+AH79+AI79)-(AS79+AT79+AU79+AV79)</f>
        <v>6</v>
      </c>
      <c r="X79" s="12">
        <f>IFERROR(VLOOKUP($B79,'[2]DEN8.1'!$H$3:$K$175,3,FALSE),0)</f>
        <v>8</v>
      </c>
      <c r="Y79" s="6"/>
      <c r="Z79" s="77">
        <f>IFERROR(VLOOKUP($B79,'[2]ACT DEN8.1'!$H$3:$U$162,2,FALSE),0)</f>
        <v>0</v>
      </c>
      <c r="AA79" s="77">
        <f>IFERROR(VLOOKUP($B79,'[2]ACT DEN8.1'!$H$3:$U$162,3,FALSE),0)</f>
        <v>0</v>
      </c>
      <c r="AB79" s="77">
        <f>IFERROR(VLOOKUP($B79,'[2]ACT DEN8.1'!$H$3:$U$162,4,FALSE),0)</f>
        <v>0</v>
      </c>
      <c r="AC79" s="77">
        <f>IFERROR(VLOOKUP($B79,'[2]ACT DEN8.1'!$H$3:$U$162,5,FALSE),0)</f>
        <v>0</v>
      </c>
      <c r="AD79" s="77">
        <f>IFERROR(VLOOKUP($B79,'[2]ACT DEN8.1'!$H$3:$U$162,6,FALSE),0)</f>
        <v>0</v>
      </c>
      <c r="AE79" s="77">
        <f>IFERROR(VLOOKUP($B79,'[2]ACT DEN8.1'!$H$3:$U$162,7,FALSE),0)</f>
        <v>0</v>
      </c>
      <c r="AF79" s="77">
        <f>IFERROR(VLOOKUP($B79,'[2]ACT DEN8.1'!$H$3:$U$162,8,FALSE),0)</f>
        <v>0</v>
      </c>
      <c r="AG79" s="77">
        <f>IFERROR(VLOOKUP($B79,'[2]ACT DEN8.1'!$H$3:$U$162,9,FALSE),0)</f>
        <v>0</v>
      </c>
      <c r="AH79" s="77">
        <f>IFERROR(VLOOKUP($B79,'[2]ACT DEN8.1'!$H$3:$U$162,10,FALSE),0)</f>
        <v>0</v>
      </c>
      <c r="AI79" s="77">
        <f>IFERROR(VLOOKUP($B79,'[2]ACT DEN8.1'!$H$3:$U$162,11,FALSE),0)</f>
        <v>0</v>
      </c>
      <c r="AJ79" s="77">
        <f>IFERROR(VLOOKUP($B79,'[2]ACT DEN8.1'!$H$3:$U$162,12,FALSE),0)</f>
        <v>0</v>
      </c>
      <c r="AK79" s="77">
        <f>IFERROR(VLOOKUP($B79,'[2]ACT DEN8.1'!$H$3:$U$162,13,FALSE),0)</f>
        <v>0</v>
      </c>
      <c r="AL79" s="4">
        <f t="shared" ref="AL79:AL144" si="77">SUM(Z79:AK79)</f>
        <v>0</v>
      </c>
      <c r="AM79" s="77">
        <f>IFERROR(VLOOKUP($B79,'[2]ACT DEN8.1'!$AE$3:$AR$165,2,FALSE),0)</f>
        <v>0</v>
      </c>
      <c r="AN79" s="77">
        <f>IFERROR(VLOOKUP($B79,'[2]ACT DEN8.1'!$AE$3:$AR$165,3,FALSE),0)</f>
        <v>0</v>
      </c>
      <c r="AO79" s="77">
        <f>IFERROR(VLOOKUP($B79,'[2]ACT DEN8.1'!$AE$3:$AR$165,4,FALSE),0)</f>
        <v>0</v>
      </c>
      <c r="AP79" s="77">
        <f>IFERROR(VLOOKUP($B79,'[2]ACT DEN8.1'!$AE$3:$AR$165,5,FALSE),0)</f>
        <v>0</v>
      </c>
      <c r="AQ79" s="77">
        <f>IFERROR(VLOOKUP($B79,'[2]ACT DEN8.1'!$AE$3:$AR$165,6,FALSE),0)</f>
        <v>0</v>
      </c>
      <c r="AR79" s="77">
        <f>IFERROR(VLOOKUP($B79,'[2]ACT DEN8.1'!$AE$3:$AR$165,7,FALSE),0)</f>
        <v>0</v>
      </c>
      <c r="AS79" s="77">
        <f>IFERROR(VLOOKUP($B79,'[2]ACT DEN8.1'!$AE$3:$AR$165,8,FALSE),0)</f>
        <v>0</v>
      </c>
      <c r="AT79" s="77">
        <f>IFERROR(VLOOKUP($B79,'[2]ACT DEN8.1'!$AE$3:$AR$165,9,FALSE),0)</f>
        <v>0</v>
      </c>
      <c r="AU79" s="77">
        <f>IFERROR(VLOOKUP($B79,'[2]ACT DEN8.1'!$AE$3:$AR$165,10,FALSE),0)</f>
        <v>0</v>
      </c>
      <c r="AV79" s="77">
        <f>IFERROR(VLOOKUP($B79,'[2]ACT DEN8.1'!$AE$3:$AR$165,11,FALSE),0)</f>
        <v>0</v>
      </c>
      <c r="AW79" s="77">
        <f>IFERROR(VLOOKUP($B79,'[2]ACT DEN8.1'!$AE$3:$AR$165,12,FALSE),0)</f>
        <v>0</v>
      </c>
      <c r="AX79" s="77">
        <f>IFERROR(VLOOKUP($B79,'[2]ACT DEN8.1'!$AE$3:$AR$165,13,FALSE),0)</f>
        <v>0</v>
      </c>
      <c r="AY79" s="4">
        <f t="shared" ref="AY79:AY144" si="78">SUM(AM79:AX79)</f>
        <v>0</v>
      </c>
    </row>
    <row r="80" spans="1:51" s="54" customFormat="1" ht="15" thickBot="1" x14ac:dyDescent="0.25">
      <c r="A80" s="1" t="s">
        <v>105</v>
      </c>
      <c r="B80" s="137" t="s">
        <v>104</v>
      </c>
      <c r="C80" s="53"/>
      <c r="D80" s="74"/>
      <c r="E80" s="77">
        <f>IFERROR(VLOOKUP($B80,'[2]NUM8.1'!$H$3:$U$165,2,FALSE),0)</f>
        <v>0</v>
      </c>
      <c r="F80" s="77">
        <f>IFERROR(VLOOKUP($B80,'[2]NUM8.1'!$H$3:$U$165,3,FALSE),0)</f>
        <v>0</v>
      </c>
      <c r="G80" s="77">
        <f>IFERROR(VLOOKUP($B80,'[2]NUM8.1'!$H$3:$U$165,4,FALSE),0)</f>
        <v>2</v>
      </c>
      <c r="H80" s="77">
        <f>IFERROR(VLOOKUP($B80,'[2]NUM8.1'!$H$3:$U$165,5,FALSE),0)</f>
        <v>5</v>
      </c>
      <c r="I80" s="77">
        <f>IFERROR(VLOOKUP($B80,'[2]NUM8.1'!$H$3:$U$165,6,FALSE),0)</f>
        <v>1</v>
      </c>
      <c r="J80" s="77">
        <f>IFERROR(VLOOKUP($B80,'[2]NUM8.1'!$H$3:$U$165,7,FALSE),0)</f>
        <v>2</v>
      </c>
      <c r="K80" s="77">
        <f>IFERROR(VLOOKUP($B80,'[2]NUM8.1'!$H$3:$U$165,8,FALSE),0)</f>
        <v>9</v>
      </c>
      <c r="L80" s="77">
        <f>IFERROR(VLOOKUP($B80,'[2]NUM8.1'!$H$3:$U$165,9,FALSE),0)</f>
        <v>5</v>
      </c>
      <c r="M80" s="77">
        <f>IFERROR(VLOOKUP($B80,'[2]NUM8.1'!$H$3:$U$165,10,FALSE),0)</f>
        <v>3</v>
      </c>
      <c r="N80" s="77">
        <f>IFERROR(VLOOKUP($B80,'[2]NUM8.1'!$H$3:$U$165,11,FALSE),0)</f>
        <v>10</v>
      </c>
      <c r="O80" s="77">
        <f>IFERROR(VLOOKUP($B80,'[2]NUM8.1'!$H$3:$U$165,12,FALSE),0)</f>
        <v>0</v>
      </c>
      <c r="P80" s="77">
        <f>IFERROR(VLOOKUP($B80,'[2]NUM8.1'!$H$3:$U$165,13,FALSE),0)</f>
        <v>0</v>
      </c>
      <c r="Q80" s="4">
        <f>SUM(E80:P80)</f>
        <v>37</v>
      </c>
      <c r="R80" s="2"/>
      <c r="S80" s="12">
        <f>IFERROR(VLOOKUP($B80,'[3]DEN8.1'!$H$3:$J$159,2,FALSE),0)</f>
        <v>12</v>
      </c>
      <c r="T80" s="42">
        <f t="shared" ref="T80" si="79">+S80+(Z80+AA80+AB80+AC80)-(AM80+AN80+AO80+AP80)</f>
        <v>12</v>
      </c>
      <c r="U80" s="12">
        <f>IFERROR(VLOOKUP($B80,'[1]DEN8.1'!$H$3:$J$175,2,FALSE),0)</f>
        <v>7</v>
      </c>
      <c r="V80" s="51">
        <f t="shared" si="75"/>
        <v>7</v>
      </c>
      <c r="W80" s="51">
        <f t="shared" si="76"/>
        <v>5</v>
      </c>
      <c r="X80" s="12">
        <f>IFERROR(VLOOKUP($B80,'[2]DEN8.1'!$H$3:$K$175,3,FALSE),0)</f>
        <v>9</v>
      </c>
      <c r="Y80" s="6"/>
      <c r="Z80" s="77">
        <f>IFERROR(VLOOKUP($B80,'[2]ACT DEN8.1'!$H$3:$U$162,2,FALSE),0)</f>
        <v>0</v>
      </c>
      <c r="AA80" s="77">
        <f>IFERROR(VLOOKUP($B80,'[2]ACT DEN8.1'!$H$3:$U$162,3,FALSE),0)</f>
        <v>0</v>
      </c>
      <c r="AB80" s="77">
        <f>IFERROR(VLOOKUP($B80,'[2]ACT DEN8.1'!$H$3:$U$162,4,FALSE),0)</f>
        <v>0</v>
      </c>
      <c r="AC80" s="77">
        <f>IFERROR(VLOOKUP($B80,'[2]ACT DEN8.1'!$H$3:$U$162,5,FALSE),0)</f>
        <v>0</v>
      </c>
      <c r="AD80" s="77">
        <f>IFERROR(VLOOKUP($B80,'[2]ACT DEN8.1'!$H$3:$U$162,6,FALSE),0)</f>
        <v>0</v>
      </c>
      <c r="AE80" s="77">
        <f>IFERROR(VLOOKUP($B80,'[2]ACT DEN8.1'!$H$3:$U$162,7,FALSE),0)</f>
        <v>0</v>
      </c>
      <c r="AF80" s="77">
        <f>IFERROR(VLOOKUP($B80,'[2]ACT DEN8.1'!$H$3:$U$162,8,FALSE),0)</f>
        <v>0</v>
      </c>
      <c r="AG80" s="77">
        <f>IFERROR(VLOOKUP($B80,'[2]ACT DEN8.1'!$H$3:$U$162,9,FALSE),0)</f>
        <v>0</v>
      </c>
      <c r="AH80" s="77">
        <f>IFERROR(VLOOKUP($B80,'[2]ACT DEN8.1'!$H$3:$U$162,10,FALSE),0)</f>
        <v>0</v>
      </c>
      <c r="AI80" s="77">
        <f>IFERROR(VLOOKUP($B80,'[2]ACT DEN8.1'!$H$3:$U$162,11,FALSE),0)</f>
        <v>0</v>
      </c>
      <c r="AJ80" s="77">
        <f>IFERROR(VLOOKUP($B80,'[2]ACT DEN8.1'!$H$3:$U$162,12,FALSE),0)</f>
        <v>0</v>
      </c>
      <c r="AK80" s="77">
        <f>IFERROR(VLOOKUP($B80,'[2]ACT DEN8.1'!$H$3:$U$162,13,FALSE),0)</f>
        <v>0</v>
      </c>
      <c r="AL80" s="4">
        <f t="shared" si="77"/>
        <v>0</v>
      </c>
      <c r="AM80" s="77">
        <f>IFERROR(VLOOKUP($B80,'[2]ACT DEN8.1'!$AE$3:$AR$165,2,FALSE),0)</f>
        <v>0</v>
      </c>
      <c r="AN80" s="77">
        <f>IFERROR(VLOOKUP($B80,'[2]ACT DEN8.1'!$AE$3:$AR$165,3,FALSE),0)</f>
        <v>0</v>
      </c>
      <c r="AO80" s="77">
        <f>IFERROR(VLOOKUP($B80,'[2]ACT DEN8.1'!$AE$3:$AR$165,4,FALSE),0)</f>
        <v>0</v>
      </c>
      <c r="AP80" s="77">
        <f>IFERROR(VLOOKUP($B80,'[2]ACT DEN8.1'!$AE$3:$AR$165,5,FALSE),0)</f>
        <v>0</v>
      </c>
      <c r="AQ80" s="77">
        <f>IFERROR(VLOOKUP($B80,'[2]ACT DEN8.1'!$AE$3:$AR$165,6,FALSE),0)</f>
        <v>0</v>
      </c>
      <c r="AR80" s="77">
        <f>IFERROR(VLOOKUP($B80,'[2]ACT DEN8.1'!$AE$3:$AR$165,7,FALSE),0)</f>
        <v>0</v>
      </c>
      <c r="AS80" s="77">
        <f>IFERROR(VLOOKUP($B80,'[2]ACT DEN8.1'!$AE$3:$AR$165,8,FALSE),0)</f>
        <v>0</v>
      </c>
      <c r="AT80" s="77">
        <f>IFERROR(VLOOKUP($B80,'[2]ACT DEN8.1'!$AE$3:$AR$165,9,FALSE),0)</f>
        <v>0</v>
      </c>
      <c r="AU80" s="77">
        <f>IFERROR(VLOOKUP($B80,'[2]ACT DEN8.1'!$AE$3:$AR$165,10,FALSE),0)</f>
        <v>2</v>
      </c>
      <c r="AV80" s="77">
        <f>IFERROR(VLOOKUP($B80,'[2]ACT DEN8.1'!$AE$3:$AR$165,11,FALSE),0)</f>
        <v>0</v>
      </c>
      <c r="AW80" s="77">
        <f>IFERROR(VLOOKUP($B80,'[2]ACT DEN8.1'!$AE$3:$AR$165,12,FALSE),0)</f>
        <v>0</v>
      </c>
      <c r="AX80" s="77">
        <f>IFERROR(VLOOKUP($B80,'[2]ACT DEN8.1'!$AE$3:$AR$165,13,FALSE),0)</f>
        <v>0</v>
      </c>
      <c r="AY80" s="4">
        <f t="shared" si="78"/>
        <v>2</v>
      </c>
    </row>
    <row r="81" spans="1:51" s="54" customFormat="1" ht="15" thickBot="1" x14ac:dyDescent="0.25">
      <c r="A81" s="307" t="s">
        <v>196</v>
      </c>
      <c r="B81" s="308"/>
      <c r="C81" s="222">
        <f>+D81/Metas!L11</f>
        <v>1.0336438477535901</v>
      </c>
      <c r="D81" s="14">
        <f>+Q81/R81</f>
        <v>0.15501519756838905</v>
      </c>
      <c r="E81" s="9">
        <f t="shared" ref="E81:H81" si="80">SUM(E76:E80)</f>
        <v>9</v>
      </c>
      <c r="F81" s="9">
        <f t="shared" si="80"/>
        <v>2</v>
      </c>
      <c r="G81" s="9">
        <f t="shared" si="80"/>
        <v>17</v>
      </c>
      <c r="H81" s="9">
        <f t="shared" si="80"/>
        <v>27</v>
      </c>
      <c r="I81" s="9">
        <f t="shared" ref="I81" si="81">SUM(I76:I80)</f>
        <v>39</v>
      </c>
      <c r="J81" s="9">
        <f t="shared" ref="J81:K81" si="82">SUM(J76:J80)</f>
        <v>21</v>
      </c>
      <c r="K81" s="9">
        <f t="shared" si="82"/>
        <v>27</v>
      </c>
      <c r="L81" s="9">
        <f t="shared" ref="L81:M81" si="83">SUM(L76:L80)</f>
        <v>30</v>
      </c>
      <c r="M81" s="9">
        <f t="shared" si="83"/>
        <v>15</v>
      </c>
      <c r="N81" s="9">
        <f t="shared" ref="N81:P81" si="84">SUM(N76:N80)</f>
        <v>26</v>
      </c>
      <c r="O81" s="9">
        <f t="shared" si="84"/>
        <v>14</v>
      </c>
      <c r="P81" s="9">
        <f t="shared" si="84"/>
        <v>28</v>
      </c>
      <c r="Q81" s="9">
        <f>SUM(Q76:Q80)</f>
        <v>255</v>
      </c>
      <c r="R81" s="10">
        <f>+Y81-X81</f>
        <v>1645</v>
      </c>
      <c r="S81" s="9">
        <f t="shared" ref="S81:W81" si="85">SUM(S76:S80)</f>
        <v>138</v>
      </c>
      <c r="T81" s="9">
        <f>SUM(T76:T80)</f>
        <v>141</v>
      </c>
      <c r="U81" s="9">
        <f t="shared" si="85"/>
        <v>121</v>
      </c>
      <c r="V81" s="8">
        <f t="shared" si="85"/>
        <v>123</v>
      </c>
      <c r="W81" s="8">
        <f t="shared" si="85"/>
        <v>126</v>
      </c>
      <c r="X81" s="9">
        <f t="shared" ref="X81" si="86">SUM(X76:X80)</f>
        <v>142</v>
      </c>
      <c r="Y81" s="11">
        <v>1787</v>
      </c>
      <c r="Z81" s="8">
        <f>SUM(Z76:Z80)</f>
        <v>0</v>
      </c>
      <c r="AA81" s="8">
        <f t="shared" ref="AA81:AF81" si="87">SUM(AA76:AA80)</f>
        <v>0</v>
      </c>
      <c r="AB81" s="8">
        <f t="shared" si="87"/>
        <v>3</v>
      </c>
      <c r="AC81" s="8">
        <f t="shared" si="87"/>
        <v>0</v>
      </c>
      <c r="AD81" s="8">
        <f t="shared" ref="AD81:AE81" si="88">SUM(AD76:AD80)</f>
        <v>0</v>
      </c>
      <c r="AE81" s="8">
        <f t="shared" si="88"/>
        <v>2</v>
      </c>
      <c r="AF81" s="8">
        <f t="shared" si="87"/>
        <v>2</v>
      </c>
      <c r="AG81" s="8">
        <f t="shared" ref="AG81:AH81" si="89">SUM(AG76:AG80)</f>
        <v>2</v>
      </c>
      <c r="AH81" s="8">
        <f t="shared" si="89"/>
        <v>1</v>
      </c>
      <c r="AI81" s="8">
        <f t="shared" ref="AI81:AK81" si="90">SUM(AI76:AI80)</f>
        <v>2</v>
      </c>
      <c r="AJ81" s="8">
        <f t="shared" si="90"/>
        <v>1</v>
      </c>
      <c r="AK81" s="8">
        <f t="shared" si="90"/>
        <v>1</v>
      </c>
      <c r="AL81" s="8">
        <f t="shared" si="77"/>
        <v>14</v>
      </c>
      <c r="AM81" s="8">
        <f t="shared" ref="AM81:AP81" si="91">SUM(AM76:AM80)</f>
        <v>0</v>
      </c>
      <c r="AN81" s="8">
        <f t="shared" si="91"/>
        <v>0</v>
      </c>
      <c r="AO81" s="8">
        <f t="shared" si="91"/>
        <v>0</v>
      </c>
      <c r="AP81" s="8">
        <f t="shared" si="91"/>
        <v>0</v>
      </c>
      <c r="AQ81" s="8">
        <f t="shared" ref="AQ81:AS81" si="92">SUM(AQ76:AQ80)</f>
        <v>0</v>
      </c>
      <c r="AR81" s="8">
        <f t="shared" si="92"/>
        <v>1</v>
      </c>
      <c r="AS81" s="8">
        <f t="shared" si="92"/>
        <v>0</v>
      </c>
      <c r="AT81" s="8">
        <f t="shared" ref="AT81:AU81" si="93">SUM(AT76:AT80)</f>
        <v>0</v>
      </c>
      <c r="AU81" s="8">
        <f t="shared" si="93"/>
        <v>2</v>
      </c>
      <c r="AV81" s="8">
        <f t="shared" ref="AV81:AX81" si="94">SUM(AV76:AV80)</f>
        <v>0</v>
      </c>
      <c r="AW81" s="8">
        <f t="shared" si="94"/>
        <v>0</v>
      </c>
      <c r="AX81" s="8">
        <f t="shared" si="94"/>
        <v>0</v>
      </c>
      <c r="AY81" s="8">
        <f t="shared" si="78"/>
        <v>3</v>
      </c>
    </row>
    <row r="82" spans="1:51" s="54" customFormat="1" ht="15" thickBot="1" x14ac:dyDescent="0.25">
      <c r="A82" s="1" t="s">
        <v>116</v>
      </c>
      <c r="B82" s="137" t="s">
        <v>106</v>
      </c>
      <c r="C82" s="53"/>
      <c r="D82" s="74"/>
      <c r="E82" s="77">
        <f>IFERROR(VLOOKUP($B82,'[2]NUM8.1'!$H$3:$U$165,2,FALSE),0)</f>
        <v>32</v>
      </c>
      <c r="F82" s="77">
        <f>IFERROR(VLOOKUP($B82,'[2]NUM8.1'!$H$3:$U$165,3,FALSE),0)</f>
        <v>23</v>
      </c>
      <c r="G82" s="77">
        <f>IFERROR(VLOOKUP($B82,'[2]NUM8.1'!$H$3:$U$165,4,FALSE),0)</f>
        <v>13</v>
      </c>
      <c r="H82" s="77">
        <f>IFERROR(VLOOKUP($B82,'[2]NUM8.1'!$H$3:$U$165,5,FALSE),0)</f>
        <v>21</v>
      </c>
      <c r="I82" s="77">
        <f>IFERROR(VLOOKUP($B82,'[2]NUM8.1'!$H$3:$U$165,6,FALSE),0)</f>
        <v>28</v>
      </c>
      <c r="J82" s="77">
        <f>IFERROR(VLOOKUP($B82,'[2]NUM8.1'!$H$3:$U$165,7,FALSE),0)</f>
        <v>21</v>
      </c>
      <c r="K82" s="77">
        <f>IFERROR(VLOOKUP($B82,'[2]NUM8.1'!$H$3:$U$165,8,FALSE),0)</f>
        <v>21</v>
      </c>
      <c r="L82" s="77">
        <f>IFERROR(VLOOKUP($B82,'[2]NUM8.1'!$H$3:$U$165,9,FALSE),0)</f>
        <v>14</v>
      </c>
      <c r="M82" s="77">
        <f>IFERROR(VLOOKUP($B82,'[2]NUM8.1'!$H$3:$U$165,10,FALSE),0)</f>
        <v>30</v>
      </c>
      <c r="N82" s="77">
        <f>IFERROR(VLOOKUP($B82,'[2]NUM8.1'!$H$3:$U$165,11,FALSE),0)</f>
        <v>45</v>
      </c>
      <c r="O82" s="77">
        <f>IFERROR(VLOOKUP($B82,'[2]NUM8.1'!$H$3:$U$165,12,FALSE),0)</f>
        <v>22</v>
      </c>
      <c r="P82" s="77">
        <f>IFERROR(VLOOKUP($B82,'[2]NUM8.1'!$H$3:$U$165,13,FALSE),0)</f>
        <v>20</v>
      </c>
      <c r="Q82" s="4">
        <f t="shared" ref="Q82:Q91" si="95">SUM(E82:P82)</f>
        <v>290</v>
      </c>
      <c r="R82" s="2"/>
      <c r="S82" s="12">
        <f>IFERROR(VLOOKUP($B82,'[3]DEN8.1'!$H$3:$J$159,2,FALSE),0)</f>
        <v>200</v>
      </c>
      <c r="T82" s="42">
        <f>+S82+(Z82+AA82+AB82+AC82)-(AM82+AN82+AO82+AP82)</f>
        <v>203</v>
      </c>
      <c r="U82" s="12">
        <f>IFERROR(VLOOKUP($B82,'[1]DEN8.1'!$H$3:$J$175,2,FALSE),0)</f>
        <v>189</v>
      </c>
      <c r="V82" s="51">
        <f t="shared" ref="V82:V91" si="96">+U82+(AF82)-(AS82)</f>
        <v>190</v>
      </c>
      <c r="W82" s="51">
        <f t="shared" ref="W82:W91" si="97">+U82+(AF82+AG82+AH82+AI82)-(AS82+AT82+AU82+AV82)</f>
        <v>192</v>
      </c>
      <c r="X82" s="12">
        <f>IFERROR(VLOOKUP($B82,'[2]DEN8.1'!$H$3:$K$175,3,FALSE),0)</f>
        <v>201</v>
      </c>
      <c r="Y82" s="6"/>
      <c r="Z82" s="77">
        <f>IFERROR(VLOOKUP($B82,'[2]ACT DEN8.1'!$H$3:$U$162,2,FALSE),0)</f>
        <v>1</v>
      </c>
      <c r="AA82" s="77">
        <f>IFERROR(VLOOKUP($B82,'[2]ACT DEN8.1'!$H$3:$U$162,3,FALSE),0)</f>
        <v>0</v>
      </c>
      <c r="AB82" s="77">
        <f>IFERROR(VLOOKUP($B82,'[2]ACT DEN8.1'!$H$3:$U$162,4,FALSE),0)</f>
        <v>1</v>
      </c>
      <c r="AC82" s="77">
        <f>IFERROR(VLOOKUP($B82,'[2]ACT DEN8.1'!$H$3:$U$162,5,FALSE),0)</f>
        <v>2</v>
      </c>
      <c r="AD82" s="77">
        <f>IFERROR(VLOOKUP($B82,'[2]ACT DEN8.1'!$H$3:$U$162,6,FALSE),0)</f>
        <v>2</v>
      </c>
      <c r="AE82" s="77">
        <f>IFERROR(VLOOKUP($B82,'[2]ACT DEN8.1'!$H$3:$U$162,7,FALSE),0)</f>
        <v>3</v>
      </c>
      <c r="AF82" s="77">
        <f>IFERROR(VLOOKUP($B82,'[2]ACT DEN8.1'!$H$3:$U$162,8,FALSE),0)</f>
        <v>2</v>
      </c>
      <c r="AG82" s="77">
        <f>IFERROR(VLOOKUP($B82,'[2]ACT DEN8.1'!$H$3:$U$162,9,FALSE),0)</f>
        <v>0</v>
      </c>
      <c r="AH82" s="77">
        <f>IFERROR(VLOOKUP($B82,'[2]ACT DEN8.1'!$H$3:$U$162,10,FALSE),0)</f>
        <v>1</v>
      </c>
      <c r="AI82" s="77">
        <f>IFERROR(VLOOKUP($B82,'[2]ACT DEN8.1'!$H$3:$U$162,11,FALSE),0)</f>
        <v>2</v>
      </c>
      <c r="AJ82" s="77">
        <f>IFERROR(VLOOKUP($B82,'[2]ACT DEN8.1'!$H$3:$U$162,12,FALSE),0)</f>
        <v>2</v>
      </c>
      <c r="AK82" s="77">
        <f>IFERROR(VLOOKUP($B82,'[2]ACT DEN8.1'!$H$3:$U$162,13,FALSE),0)</f>
        <v>3</v>
      </c>
      <c r="AL82" s="4">
        <f t="shared" si="77"/>
        <v>19</v>
      </c>
      <c r="AM82" s="77">
        <f>IFERROR(VLOOKUP($B82,'[2]ACT DEN8.1'!$AE$3:$AR$165,2,FALSE),0)</f>
        <v>0</v>
      </c>
      <c r="AN82" s="77">
        <f>IFERROR(VLOOKUP($B82,'[2]ACT DEN8.1'!$AE$3:$AR$165,3,FALSE),0)</f>
        <v>0</v>
      </c>
      <c r="AO82" s="77">
        <f>IFERROR(VLOOKUP($B82,'[2]ACT DEN8.1'!$AE$3:$AR$165,4,FALSE),0)</f>
        <v>1</v>
      </c>
      <c r="AP82" s="77">
        <f>IFERROR(VLOOKUP($B82,'[2]ACT DEN8.1'!$AE$3:$AR$165,5,FALSE),0)</f>
        <v>0</v>
      </c>
      <c r="AQ82" s="77">
        <f>IFERROR(VLOOKUP($B82,'[2]ACT DEN8.1'!$AE$3:$AR$165,6,FALSE),0)</f>
        <v>0</v>
      </c>
      <c r="AR82" s="77">
        <f>IFERROR(VLOOKUP($B82,'[2]ACT DEN8.1'!$AE$3:$AR$165,7,FALSE),0)</f>
        <v>1</v>
      </c>
      <c r="AS82" s="77">
        <f>IFERROR(VLOOKUP($B82,'[2]ACT DEN8.1'!$AE$3:$AR$165,8,FALSE),0)</f>
        <v>1</v>
      </c>
      <c r="AT82" s="77">
        <f>IFERROR(VLOOKUP($B82,'[2]ACT DEN8.1'!$AE$3:$AR$165,9,FALSE),0)</f>
        <v>1</v>
      </c>
      <c r="AU82" s="77">
        <f>IFERROR(VLOOKUP($B82,'[2]ACT DEN8.1'!$AE$3:$AR$165,10,FALSE),0)</f>
        <v>0</v>
      </c>
      <c r="AV82" s="77">
        <f>IFERROR(VLOOKUP($B82,'[2]ACT DEN8.1'!$AE$3:$AR$165,11,FALSE),0)</f>
        <v>0</v>
      </c>
      <c r="AW82" s="77">
        <f>IFERROR(VLOOKUP($B82,'[2]ACT DEN8.1'!$AE$3:$AR$165,12,FALSE),0)</f>
        <v>1</v>
      </c>
      <c r="AX82" s="77">
        <f>IFERROR(VLOOKUP($B82,'[2]ACT DEN8.1'!$AE$3:$AR$165,13,FALSE),0)</f>
        <v>1</v>
      </c>
      <c r="AY82" s="4">
        <f t="shared" si="78"/>
        <v>6</v>
      </c>
    </row>
    <row r="83" spans="1:51" s="54" customFormat="1" ht="15" thickBot="1" x14ac:dyDescent="0.25">
      <c r="A83" s="1" t="s">
        <v>116</v>
      </c>
      <c r="B83" s="137" t="s">
        <v>107</v>
      </c>
      <c r="C83" s="53"/>
      <c r="D83" s="74"/>
      <c r="E83" s="77">
        <f>IFERROR(VLOOKUP($B83,'[2]NUM8.1'!$H$3:$U$165,2,FALSE),0)</f>
        <v>2</v>
      </c>
      <c r="F83" s="77">
        <f>IFERROR(VLOOKUP($B83,'[2]NUM8.1'!$H$3:$U$165,3,FALSE),0)</f>
        <v>4</v>
      </c>
      <c r="G83" s="77">
        <f>IFERROR(VLOOKUP($B83,'[2]NUM8.1'!$H$3:$U$165,4,FALSE),0)</f>
        <v>2</v>
      </c>
      <c r="H83" s="77">
        <f>IFERROR(VLOOKUP($B83,'[2]NUM8.1'!$H$3:$U$165,5,FALSE),0)</f>
        <v>2</v>
      </c>
      <c r="I83" s="77">
        <f>IFERROR(VLOOKUP($B83,'[2]NUM8.1'!$H$3:$U$165,6,FALSE),0)</f>
        <v>2</v>
      </c>
      <c r="J83" s="77">
        <f>IFERROR(VLOOKUP($B83,'[2]NUM8.1'!$H$3:$U$165,7,FALSE),0)</f>
        <v>2</v>
      </c>
      <c r="K83" s="77">
        <f>IFERROR(VLOOKUP($B83,'[2]NUM8.1'!$H$3:$U$165,8,FALSE),0)</f>
        <v>2</v>
      </c>
      <c r="L83" s="77">
        <f>IFERROR(VLOOKUP($B83,'[2]NUM8.1'!$H$3:$U$165,9,FALSE),0)</f>
        <v>2</v>
      </c>
      <c r="M83" s="77">
        <f>IFERROR(VLOOKUP($B83,'[2]NUM8.1'!$H$3:$U$165,10,FALSE),0)</f>
        <v>3</v>
      </c>
      <c r="N83" s="77">
        <f>IFERROR(VLOOKUP($B83,'[2]NUM8.1'!$H$3:$U$165,11,FALSE),0)</f>
        <v>4</v>
      </c>
      <c r="O83" s="77">
        <f>IFERROR(VLOOKUP($B83,'[2]NUM8.1'!$H$3:$U$165,12,FALSE),0)</f>
        <v>3</v>
      </c>
      <c r="P83" s="77">
        <f>IFERROR(VLOOKUP($B83,'[2]NUM8.1'!$H$3:$U$165,13,FALSE),0)</f>
        <v>2</v>
      </c>
      <c r="Q83" s="4">
        <f t="shared" si="95"/>
        <v>30</v>
      </c>
      <c r="R83" s="2"/>
      <c r="S83" s="12">
        <f>IFERROR(VLOOKUP($B83,'[3]DEN8.1'!$H$3:$J$159,2,FALSE),0)</f>
        <v>32</v>
      </c>
      <c r="T83" s="42">
        <f>+S83+(Z83+AA83+AB83+AC83)-(AM83+AN83+AO83+AP83)</f>
        <v>32</v>
      </c>
      <c r="U83" s="12">
        <f>IFERROR(VLOOKUP($B83,'[1]DEN8.1'!$H$3:$J$175,2,FALSE),0)</f>
        <v>35</v>
      </c>
      <c r="V83" s="51">
        <f t="shared" si="96"/>
        <v>35</v>
      </c>
      <c r="W83" s="51">
        <f t="shared" si="97"/>
        <v>36</v>
      </c>
      <c r="X83" s="12">
        <f>IFERROR(VLOOKUP($B83,'[2]DEN8.1'!$H$3:$K$175,3,FALSE),0)</f>
        <v>34</v>
      </c>
      <c r="Y83" s="6"/>
      <c r="Z83" s="77">
        <f>IFERROR(VLOOKUP($B83,'[2]ACT DEN8.1'!$H$3:$U$162,2,FALSE),0)</f>
        <v>0</v>
      </c>
      <c r="AA83" s="77">
        <f>IFERROR(VLOOKUP($B83,'[2]ACT DEN8.1'!$H$3:$U$162,3,FALSE),0)</f>
        <v>0</v>
      </c>
      <c r="AB83" s="77">
        <f>IFERROR(VLOOKUP($B83,'[2]ACT DEN8.1'!$H$3:$U$162,4,FALSE),0)</f>
        <v>0</v>
      </c>
      <c r="AC83" s="77">
        <f>IFERROR(VLOOKUP($B83,'[2]ACT DEN8.1'!$H$3:$U$162,5,FALSE),0)</f>
        <v>0</v>
      </c>
      <c r="AD83" s="77">
        <f>IFERROR(VLOOKUP($B83,'[2]ACT DEN8.1'!$H$3:$U$162,6,FALSE),0)</f>
        <v>0</v>
      </c>
      <c r="AE83" s="77">
        <f>IFERROR(VLOOKUP($B83,'[2]ACT DEN8.1'!$H$3:$U$162,7,FALSE),0)</f>
        <v>1</v>
      </c>
      <c r="AF83" s="77">
        <f>IFERROR(VLOOKUP($B83,'[2]ACT DEN8.1'!$H$3:$U$162,8,FALSE),0)</f>
        <v>0</v>
      </c>
      <c r="AG83" s="77">
        <f>IFERROR(VLOOKUP($B83,'[2]ACT DEN8.1'!$H$3:$U$162,9,FALSE),0)</f>
        <v>1</v>
      </c>
      <c r="AH83" s="77">
        <f>IFERROR(VLOOKUP($B83,'[2]ACT DEN8.1'!$H$3:$U$162,10,FALSE),0)</f>
        <v>0</v>
      </c>
      <c r="AI83" s="77">
        <f>IFERROR(VLOOKUP($B83,'[2]ACT DEN8.1'!$H$3:$U$162,11,FALSE),0)</f>
        <v>0</v>
      </c>
      <c r="AJ83" s="77">
        <f>IFERROR(VLOOKUP($B83,'[2]ACT DEN8.1'!$H$3:$U$162,12,FALSE),0)</f>
        <v>2</v>
      </c>
      <c r="AK83" s="77">
        <f>IFERROR(VLOOKUP($B83,'[2]ACT DEN8.1'!$H$3:$U$162,13,FALSE),0)</f>
        <v>0</v>
      </c>
      <c r="AL83" s="4">
        <f t="shared" si="77"/>
        <v>4</v>
      </c>
      <c r="AM83" s="77">
        <f>IFERROR(VLOOKUP($B83,'[2]ACT DEN8.1'!$AE$3:$AR$165,2,FALSE),0)</f>
        <v>0</v>
      </c>
      <c r="AN83" s="77">
        <f>IFERROR(VLOOKUP($B83,'[2]ACT DEN8.1'!$AE$3:$AR$165,3,FALSE),0)</f>
        <v>0</v>
      </c>
      <c r="AO83" s="77">
        <f>IFERROR(VLOOKUP($B83,'[2]ACT DEN8.1'!$AE$3:$AR$165,4,FALSE),0)</f>
        <v>0</v>
      </c>
      <c r="AP83" s="77">
        <f>IFERROR(VLOOKUP($B83,'[2]ACT DEN8.1'!$AE$3:$AR$165,5,FALSE),0)</f>
        <v>0</v>
      </c>
      <c r="AQ83" s="77">
        <f>IFERROR(VLOOKUP($B83,'[2]ACT DEN8.1'!$AE$3:$AR$165,6,FALSE),0)</f>
        <v>0</v>
      </c>
      <c r="AR83" s="77">
        <f>IFERROR(VLOOKUP($B83,'[2]ACT DEN8.1'!$AE$3:$AR$165,7,FALSE),0)</f>
        <v>0</v>
      </c>
      <c r="AS83" s="77">
        <f>IFERROR(VLOOKUP($B83,'[2]ACT DEN8.1'!$AE$3:$AR$165,8,FALSE),0)</f>
        <v>0</v>
      </c>
      <c r="AT83" s="77">
        <f>IFERROR(VLOOKUP($B83,'[2]ACT DEN8.1'!$AE$3:$AR$165,9,FALSE),0)</f>
        <v>0</v>
      </c>
      <c r="AU83" s="77">
        <f>IFERROR(VLOOKUP($B83,'[2]ACT DEN8.1'!$AE$3:$AR$165,10,FALSE),0)</f>
        <v>0</v>
      </c>
      <c r="AV83" s="77">
        <f>IFERROR(VLOOKUP($B83,'[2]ACT DEN8.1'!$AE$3:$AR$165,11,FALSE),0)</f>
        <v>0</v>
      </c>
      <c r="AW83" s="77">
        <f>IFERROR(VLOOKUP($B83,'[2]ACT DEN8.1'!$AE$3:$AR$165,12,FALSE),0)</f>
        <v>0</v>
      </c>
      <c r="AX83" s="77">
        <f>IFERROR(VLOOKUP($B83,'[2]ACT DEN8.1'!$AE$3:$AR$165,13,FALSE),0)</f>
        <v>0</v>
      </c>
      <c r="AY83" s="4">
        <f t="shared" si="78"/>
        <v>0</v>
      </c>
    </row>
    <row r="84" spans="1:51" s="54" customFormat="1" ht="15" thickBot="1" x14ac:dyDescent="0.25">
      <c r="A84" s="1" t="s">
        <v>116</v>
      </c>
      <c r="B84" s="137" t="s">
        <v>108</v>
      </c>
      <c r="C84" s="53"/>
      <c r="D84" s="74"/>
      <c r="E84" s="77">
        <f>IFERROR(VLOOKUP($B84,'[2]NUM8.1'!$H$3:$U$165,2,FALSE),0)</f>
        <v>1</v>
      </c>
      <c r="F84" s="77">
        <f>IFERROR(VLOOKUP($B84,'[2]NUM8.1'!$H$3:$U$165,3,FALSE),0)</f>
        <v>0</v>
      </c>
      <c r="G84" s="77">
        <f>IFERROR(VLOOKUP($B84,'[2]NUM8.1'!$H$3:$U$165,4,FALSE),0)</f>
        <v>3</v>
      </c>
      <c r="H84" s="77">
        <f>IFERROR(VLOOKUP($B84,'[2]NUM8.1'!$H$3:$U$165,5,FALSE),0)</f>
        <v>0</v>
      </c>
      <c r="I84" s="77">
        <f>IFERROR(VLOOKUP($B84,'[2]NUM8.1'!$H$3:$U$165,6,FALSE),0)</f>
        <v>0</v>
      </c>
      <c r="J84" s="77">
        <f>IFERROR(VLOOKUP($B84,'[2]NUM8.1'!$H$3:$U$165,7,FALSE),0)</f>
        <v>0</v>
      </c>
      <c r="K84" s="77">
        <f>IFERROR(VLOOKUP($B84,'[2]NUM8.1'!$H$3:$U$165,8,FALSE),0)</f>
        <v>4</v>
      </c>
      <c r="L84" s="77">
        <f>IFERROR(VLOOKUP($B84,'[2]NUM8.1'!$H$3:$U$165,9,FALSE),0)</f>
        <v>1</v>
      </c>
      <c r="M84" s="77">
        <f>IFERROR(VLOOKUP($B84,'[2]NUM8.1'!$H$3:$U$165,10,FALSE),0)</f>
        <v>1</v>
      </c>
      <c r="N84" s="77">
        <f>IFERROR(VLOOKUP($B84,'[2]NUM8.1'!$H$3:$U$165,11,FALSE),0)</f>
        <v>0</v>
      </c>
      <c r="O84" s="77">
        <f>IFERROR(VLOOKUP($B84,'[2]NUM8.1'!$H$3:$U$165,12,FALSE),0)</f>
        <v>1</v>
      </c>
      <c r="P84" s="77">
        <f>IFERROR(VLOOKUP($B84,'[2]NUM8.1'!$H$3:$U$165,13,FALSE),0)</f>
        <v>4</v>
      </c>
      <c r="Q84" s="4">
        <f t="shared" si="95"/>
        <v>15</v>
      </c>
      <c r="R84" s="2"/>
      <c r="S84" s="12">
        <f>IFERROR(VLOOKUP($B84,'[3]DEN8.1'!$H$3:$J$159,2,FALSE),0)</f>
        <v>9</v>
      </c>
      <c r="T84" s="42">
        <f>+S84+(Z84+AA84+AB84+AC84)-(AM84+AN84+AO84+AP84)</f>
        <v>9</v>
      </c>
      <c r="U84" s="12">
        <f>IFERROR(VLOOKUP($B84,'[1]DEN8.1'!$H$3:$J$175,2,FALSE),0)</f>
        <v>9</v>
      </c>
      <c r="V84" s="51">
        <f t="shared" si="96"/>
        <v>10</v>
      </c>
      <c r="W84" s="51">
        <f t="shared" si="97"/>
        <v>10</v>
      </c>
      <c r="X84" s="12">
        <f>IFERROR(VLOOKUP($B84,'[2]DEN8.1'!$H$3:$K$175,3,FALSE),0)</f>
        <v>10</v>
      </c>
      <c r="Y84" s="6"/>
      <c r="Z84" s="77">
        <f>IFERROR(VLOOKUP($B84,'[2]ACT DEN8.1'!$H$3:$U$162,2,FALSE),0)</f>
        <v>0</v>
      </c>
      <c r="AA84" s="77">
        <f>IFERROR(VLOOKUP($B84,'[2]ACT DEN8.1'!$H$3:$U$162,3,FALSE),0)</f>
        <v>0</v>
      </c>
      <c r="AB84" s="77">
        <f>IFERROR(VLOOKUP($B84,'[2]ACT DEN8.1'!$H$3:$U$162,4,FALSE),0)</f>
        <v>0</v>
      </c>
      <c r="AC84" s="77">
        <f>IFERROR(VLOOKUP($B84,'[2]ACT DEN8.1'!$H$3:$U$162,5,FALSE),0)</f>
        <v>0</v>
      </c>
      <c r="AD84" s="77">
        <f>IFERROR(VLOOKUP($B84,'[2]ACT DEN8.1'!$H$3:$U$162,6,FALSE),0)</f>
        <v>0</v>
      </c>
      <c r="AE84" s="77">
        <f>IFERROR(VLOOKUP($B84,'[2]ACT DEN8.1'!$H$3:$U$162,7,FALSE),0)</f>
        <v>0</v>
      </c>
      <c r="AF84" s="77">
        <f>IFERROR(VLOOKUP($B84,'[2]ACT DEN8.1'!$H$3:$U$162,8,FALSE),0)</f>
        <v>1</v>
      </c>
      <c r="AG84" s="77">
        <f>IFERROR(VLOOKUP($B84,'[2]ACT DEN8.1'!$H$3:$U$162,9,FALSE),0)</f>
        <v>0</v>
      </c>
      <c r="AH84" s="77">
        <f>IFERROR(VLOOKUP($B84,'[2]ACT DEN8.1'!$H$3:$U$162,10,FALSE),0)</f>
        <v>0</v>
      </c>
      <c r="AI84" s="77">
        <f>IFERROR(VLOOKUP($B84,'[2]ACT DEN8.1'!$H$3:$U$162,11,FALSE),0)</f>
        <v>1</v>
      </c>
      <c r="AJ84" s="77">
        <f>IFERROR(VLOOKUP($B84,'[2]ACT DEN8.1'!$H$3:$U$162,12,FALSE),0)</f>
        <v>0</v>
      </c>
      <c r="AK84" s="77">
        <f>IFERROR(VLOOKUP($B84,'[2]ACT DEN8.1'!$H$3:$U$162,13,FALSE),0)</f>
        <v>0</v>
      </c>
      <c r="AL84" s="4">
        <f t="shared" si="77"/>
        <v>2</v>
      </c>
      <c r="AM84" s="77">
        <f>IFERROR(VLOOKUP($B84,'[2]ACT DEN8.1'!$AE$3:$AR$165,2,FALSE),0)</f>
        <v>0</v>
      </c>
      <c r="AN84" s="77">
        <f>IFERROR(VLOOKUP($B84,'[2]ACT DEN8.1'!$AE$3:$AR$165,3,FALSE),0)</f>
        <v>0</v>
      </c>
      <c r="AO84" s="77">
        <f>IFERROR(VLOOKUP($B84,'[2]ACT DEN8.1'!$AE$3:$AR$165,4,FALSE),0)</f>
        <v>0</v>
      </c>
      <c r="AP84" s="77">
        <f>IFERROR(VLOOKUP($B84,'[2]ACT DEN8.1'!$AE$3:$AR$165,5,FALSE),0)</f>
        <v>0</v>
      </c>
      <c r="AQ84" s="77">
        <f>IFERROR(VLOOKUP($B84,'[2]ACT DEN8.1'!$AE$3:$AR$165,6,FALSE),0)</f>
        <v>0</v>
      </c>
      <c r="AR84" s="77">
        <f>IFERROR(VLOOKUP($B84,'[2]ACT DEN8.1'!$AE$3:$AR$165,7,FALSE),0)</f>
        <v>0</v>
      </c>
      <c r="AS84" s="77">
        <f>IFERROR(VLOOKUP($B84,'[2]ACT DEN8.1'!$AE$3:$AR$165,8,FALSE),0)</f>
        <v>0</v>
      </c>
      <c r="AT84" s="77">
        <f>IFERROR(VLOOKUP($B84,'[2]ACT DEN8.1'!$AE$3:$AR$165,9,FALSE),0)</f>
        <v>1</v>
      </c>
      <c r="AU84" s="77">
        <f>IFERROR(VLOOKUP($B84,'[2]ACT DEN8.1'!$AE$3:$AR$165,10,FALSE),0)</f>
        <v>0</v>
      </c>
      <c r="AV84" s="77">
        <f>IFERROR(VLOOKUP($B84,'[2]ACT DEN8.1'!$AE$3:$AR$165,11,FALSE),0)</f>
        <v>0</v>
      </c>
      <c r="AW84" s="77">
        <f>IFERROR(VLOOKUP($B84,'[2]ACT DEN8.1'!$AE$3:$AR$165,12,FALSE),0)</f>
        <v>0</v>
      </c>
      <c r="AX84" s="77">
        <f>IFERROR(VLOOKUP($B84,'[2]ACT DEN8.1'!$AE$3:$AR$165,13,FALSE),0)</f>
        <v>0</v>
      </c>
      <c r="AY84" s="4">
        <f t="shared" si="78"/>
        <v>1</v>
      </c>
    </row>
    <row r="85" spans="1:51" s="54" customFormat="1" ht="15" thickBot="1" x14ac:dyDescent="0.25">
      <c r="A85" s="1" t="s">
        <v>116</v>
      </c>
      <c r="B85" s="137" t="s">
        <v>109</v>
      </c>
      <c r="C85" s="53"/>
      <c r="D85" s="74"/>
      <c r="E85" s="77">
        <f>IFERROR(VLOOKUP($B85,'[2]NUM8.1'!$H$3:$U$165,2,FALSE),0)</f>
        <v>4</v>
      </c>
      <c r="F85" s="77">
        <f>IFERROR(VLOOKUP($B85,'[2]NUM8.1'!$H$3:$U$165,3,FALSE),0)</f>
        <v>2</v>
      </c>
      <c r="G85" s="77">
        <f>IFERROR(VLOOKUP($B85,'[2]NUM8.1'!$H$3:$U$165,4,FALSE),0)</f>
        <v>3</v>
      </c>
      <c r="H85" s="77">
        <f>IFERROR(VLOOKUP($B85,'[2]NUM8.1'!$H$3:$U$165,5,FALSE),0)</f>
        <v>2</v>
      </c>
      <c r="I85" s="77">
        <f>IFERROR(VLOOKUP($B85,'[2]NUM8.1'!$H$3:$U$165,6,FALSE),0)</f>
        <v>5</v>
      </c>
      <c r="J85" s="77">
        <f>IFERROR(VLOOKUP($B85,'[2]NUM8.1'!$H$3:$U$165,7,FALSE),0)</f>
        <v>6</v>
      </c>
      <c r="K85" s="77">
        <f>IFERROR(VLOOKUP($B85,'[2]NUM8.1'!$H$3:$U$165,8,FALSE),0)</f>
        <v>3</v>
      </c>
      <c r="L85" s="77">
        <f>IFERROR(VLOOKUP($B85,'[2]NUM8.1'!$H$3:$U$165,9,FALSE),0)</f>
        <v>1</v>
      </c>
      <c r="M85" s="77">
        <f>IFERROR(VLOOKUP($B85,'[2]NUM8.1'!$H$3:$U$165,10,FALSE),0)</f>
        <v>8</v>
      </c>
      <c r="N85" s="77">
        <f>IFERROR(VLOOKUP($B85,'[2]NUM8.1'!$H$3:$U$165,11,FALSE),0)</f>
        <v>4</v>
      </c>
      <c r="O85" s="77">
        <f>IFERROR(VLOOKUP($B85,'[2]NUM8.1'!$H$3:$U$165,12,FALSE),0)</f>
        <v>6</v>
      </c>
      <c r="P85" s="77">
        <f>IFERROR(VLOOKUP($B85,'[2]NUM8.1'!$H$3:$U$165,13,FALSE),0)</f>
        <v>2</v>
      </c>
      <c r="Q85" s="4">
        <f t="shared" si="95"/>
        <v>46</v>
      </c>
      <c r="R85" s="2"/>
      <c r="S85" s="12">
        <f>IFERROR(VLOOKUP($B85,'[3]DEN8.1'!$H$3:$J$159,2,FALSE),0)</f>
        <v>31</v>
      </c>
      <c r="T85" s="42">
        <f>+S85+(Z85+AA85+AB85+AC85)-(AM85+AN85+AO85+AP85)</f>
        <v>33</v>
      </c>
      <c r="U85" s="12">
        <f>IFERROR(VLOOKUP($B85,'[1]DEN8.1'!$H$3:$J$175,2,FALSE),0)</f>
        <v>29</v>
      </c>
      <c r="V85" s="51">
        <f t="shared" si="96"/>
        <v>29</v>
      </c>
      <c r="W85" s="51">
        <f t="shared" si="97"/>
        <v>25</v>
      </c>
      <c r="X85" s="12">
        <f>IFERROR(VLOOKUP($B85,'[2]DEN8.1'!$H$3:$K$175,3,FALSE),0)</f>
        <v>32</v>
      </c>
      <c r="Y85" s="6"/>
      <c r="Z85" s="77">
        <f>IFERROR(VLOOKUP($B85,'[2]ACT DEN8.1'!$H$3:$U$162,2,FALSE),0)</f>
        <v>0</v>
      </c>
      <c r="AA85" s="77">
        <f>IFERROR(VLOOKUP($B85,'[2]ACT DEN8.1'!$H$3:$U$162,3,FALSE),0)</f>
        <v>1</v>
      </c>
      <c r="AB85" s="77">
        <f>IFERROR(VLOOKUP($B85,'[2]ACT DEN8.1'!$H$3:$U$162,4,FALSE),0)</f>
        <v>1</v>
      </c>
      <c r="AC85" s="77">
        <f>IFERROR(VLOOKUP($B85,'[2]ACT DEN8.1'!$H$3:$U$162,5,FALSE),0)</f>
        <v>0</v>
      </c>
      <c r="AD85" s="77">
        <f>IFERROR(VLOOKUP($B85,'[2]ACT DEN8.1'!$H$3:$U$162,6,FALSE),0)</f>
        <v>1</v>
      </c>
      <c r="AE85" s="77">
        <f>IFERROR(VLOOKUP($B85,'[2]ACT DEN8.1'!$H$3:$U$162,7,FALSE),0)</f>
        <v>0</v>
      </c>
      <c r="AF85" s="77">
        <f>IFERROR(VLOOKUP($B85,'[2]ACT DEN8.1'!$H$3:$U$162,8,FALSE),0)</f>
        <v>0</v>
      </c>
      <c r="AG85" s="77">
        <f>IFERROR(VLOOKUP($B85,'[2]ACT DEN8.1'!$H$3:$U$162,9,FALSE),0)</f>
        <v>0</v>
      </c>
      <c r="AH85" s="77">
        <f>IFERROR(VLOOKUP($B85,'[2]ACT DEN8.1'!$H$3:$U$162,10,FALSE),0)</f>
        <v>0</v>
      </c>
      <c r="AI85" s="77">
        <f>IFERROR(VLOOKUP($B85,'[2]ACT DEN8.1'!$H$3:$U$162,11,FALSE),0)</f>
        <v>0</v>
      </c>
      <c r="AJ85" s="77">
        <f>IFERROR(VLOOKUP($B85,'[2]ACT DEN8.1'!$H$3:$U$162,12,FALSE),0)</f>
        <v>1</v>
      </c>
      <c r="AK85" s="77">
        <f>IFERROR(VLOOKUP($B85,'[2]ACT DEN8.1'!$H$3:$U$162,13,FALSE),0)</f>
        <v>0</v>
      </c>
      <c r="AL85" s="4">
        <f t="shared" si="77"/>
        <v>4</v>
      </c>
      <c r="AM85" s="77">
        <f>IFERROR(VLOOKUP($B85,'[2]ACT DEN8.1'!$AE$3:$AR$165,2,FALSE),0)</f>
        <v>0</v>
      </c>
      <c r="AN85" s="77">
        <f>IFERROR(VLOOKUP($B85,'[2]ACT DEN8.1'!$AE$3:$AR$165,3,FALSE),0)</f>
        <v>0</v>
      </c>
      <c r="AO85" s="77">
        <f>IFERROR(VLOOKUP($B85,'[2]ACT DEN8.1'!$AE$3:$AR$165,4,FALSE),0)</f>
        <v>0</v>
      </c>
      <c r="AP85" s="77">
        <f>IFERROR(VLOOKUP($B85,'[2]ACT DEN8.1'!$AE$3:$AR$165,5,FALSE),0)</f>
        <v>0</v>
      </c>
      <c r="AQ85" s="77">
        <f>IFERROR(VLOOKUP($B85,'[2]ACT DEN8.1'!$AE$3:$AR$165,6,FALSE),0)</f>
        <v>0</v>
      </c>
      <c r="AR85" s="77">
        <f>IFERROR(VLOOKUP($B85,'[2]ACT DEN8.1'!$AE$3:$AR$165,7,FALSE),0)</f>
        <v>0</v>
      </c>
      <c r="AS85" s="77">
        <f>IFERROR(VLOOKUP($B85,'[2]ACT DEN8.1'!$AE$3:$AR$165,8,FALSE),0)</f>
        <v>0</v>
      </c>
      <c r="AT85" s="77">
        <f>IFERROR(VLOOKUP($B85,'[2]ACT DEN8.1'!$AE$3:$AR$165,9,FALSE),0)</f>
        <v>4</v>
      </c>
      <c r="AU85" s="77">
        <f>IFERROR(VLOOKUP($B85,'[2]ACT DEN8.1'!$AE$3:$AR$165,10,FALSE),0)</f>
        <v>0</v>
      </c>
      <c r="AV85" s="77">
        <f>IFERROR(VLOOKUP($B85,'[2]ACT DEN8.1'!$AE$3:$AR$165,11,FALSE),0)</f>
        <v>0</v>
      </c>
      <c r="AW85" s="77">
        <f>IFERROR(VLOOKUP($B85,'[2]ACT DEN8.1'!$AE$3:$AR$165,12,FALSE),0)</f>
        <v>0</v>
      </c>
      <c r="AX85" s="77">
        <f>IFERROR(VLOOKUP($B85,'[2]ACT DEN8.1'!$AE$3:$AR$165,13,FALSE),0)</f>
        <v>0</v>
      </c>
      <c r="AY85" s="4">
        <f t="shared" si="78"/>
        <v>4</v>
      </c>
    </row>
    <row r="86" spans="1:51" s="54" customFormat="1" ht="15" thickBot="1" x14ac:dyDescent="0.25">
      <c r="A86" s="1" t="s">
        <v>116</v>
      </c>
      <c r="B86" s="137" t="s">
        <v>110</v>
      </c>
      <c r="C86" s="53"/>
      <c r="D86" s="74"/>
      <c r="E86" s="77">
        <f>IFERROR(VLOOKUP($B86,'[2]NUM8.1'!$H$3:$U$165,2,FALSE),0)</f>
        <v>5</v>
      </c>
      <c r="F86" s="77">
        <f>IFERROR(VLOOKUP($B86,'[2]NUM8.1'!$H$3:$U$165,3,FALSE),0)</f>
        <v>2</v>
      </c>
      <c r="G86" s="77">
        <f>IFERROR(VLOOKUP($B86,'[2]NUM8.1'!$H$3:$U$165,4,FALSE),0)</f>
        <v>4</v>
      </c>
      <c r="H86" s="77">
        <f>IFERROR(VLOOKUP($B86,'[2]NUM8.1'!$H$3:$U$165,5,FALSE),0)</f>
        <v>4</v>
      </c>
      <c r="I86" s="77">
        <f>IFERROR(VLOOKUP($B86,'[2]NUM8.1'!$H$3:$U$165,6,FALSE),0)</f>
        <v>4</v>
      </c>
      <c r="J86" s="77">
        <f>IFERROR(VLOOKUP($B86,'[2]NUM8.1'!$H$3:$U$165,7,FALSE),0)</f>
        <v>5</v>
      </c>
      <c r="K86" s="77">
        <f>IFERROR(VLOOKUP($B86,'[2]NUM8.1'!$H$3:$U$165,8,FALSE),0)</f>
        <v>4</v>
      </c>
      <c r="L86" s="77">
        <f>IFERROR(VLOOKUP($B86,'[2]NUM8.1'!$H$3:$U$165,9,FALSE),0)</f>
        <v>5</v>
      </c>
      <c r="M86" s="77">
        <f>IFERROR(VLOOKUP($B86,'[2]NUM8.1'!$H$3:$U$165,10,FALSE),0)</f>
        <v>5</v>
      </c>
      <c r="N86" s="77">
        <f>IFERROR(VLOOKUP($B86,'[2]NUM8.1'!$H$3:$U$165,11,FALSE),0)</f>
        <v>5</v>
      </c>
      <c r="O86" s="77">
        <f>IFERROR(VLOOKUP($B86,'[2]NUM8.1'!$H$3:$U$165,12,FALSE),0)</f>
        <v>10</v>
      </c>
      <c r="P86" s="77">
        <f>IFERROR(VLOOKUP($B86,'[2]NUM8.1'!$H$3:$U$165,13,FALSE),0)</f>
        <v>6</v>
      </c>
      <c r="Q86" s="4">
        <f t="shared" si="95"/>
        <v>59</v>
      </c>
      <c r="R86" s="2"/>
      <c r="S86" s="12">
        <f>IFERROR(VLOOKUP($B86,'[3]DEN8.1'!$H$3:$J$159,2,FALSE),0)</f>
        <v>34</v>
      </c>
      <c r="T86" s="42">
        <f t="shared" ref="T86" si="98">+S86+(Z86+AA86+AB86+AC86)-(AM86+AN86+AO86+AP86)</f>
        <v>34</v>
      </c>
      <c r="U86" s="12">
        <f>IFERROR(VLOOKUP($B86,'[1]DEN8.1'!$H$3:$J$175,2,FALSE),0)</f>
        <v>32</v>
      </c>
      <c r="V86" s="51">
        <f t="shared" si="96"/>
        <v>33</v>
      </c>
      <c r="W86" s="51">
        <f t="shared" si="97"/>
        <v>34</v>
      </c>
      <c r="X86" s="12">
        <f>IFERROR(VLOOKUP($B86,'[2]DEN8.1'!$H$3:$K$175,3,FALSE),0)</f>
        <v>33</v>
      </c>
      <c r="Y86" s="6"/>
      <c r="Z86" s="77">
        <f>IFERROR(VLOOKUP($B86,'[2]ACT DEN8.1'!$H$3:$U$162,2,FALSE),0)</f>
        <v>0</v>
      </c>
      <c r="AA86" s="77">
        <f>IFERROR(VLOOKUP($B86,'[2]ACT DEN8.1'!$H$3:$U$162,3,FALSE),0)</f>
        <v>0</v>
      </c>
      <c r="AB86" s="77">
        <f>IFERROR(VLOOKUP($B86,'[2]ACT DEN8.1'!$H$3:$U$162,4,FALSE),0)</f>
        <v>0</v>
      </c>
      <c r="AC86" s="77">
        <f>IFERROR(VLOOKUP($B86,'[2]ACT DEN8.1'!$H$3:$U$162,5,FALSE),0)</f>
        <v>0</v>
      </c>
      <c r="AD86" s="77">
        <f>IFERROR(VLOOKUP($B86,'[2]ACT DEN8.1'!$H$3:$U$162,6,FALSE),0)</f>
        <v>0</v>
      </c>
      <c r="AE86" s="77">
        <f>IFERROR(VLOOKUP($B86,'[2]ACT DEN8.1'!$H$3:$U$162,7,FALSE),0)</f>
        <v>0</v>
      </c>
      <c r="AF86" s="77">
        <f>IFERROR(VLOOKUP($B86,'[2]ACT DEN8.1'!$H$3:$U$162,8,FALSE),0)</f>
        <v>1</v>
      </c>
      <c r="AG86" s="77">
        <f>IFERROR(VLOOKUP($B86,'[2]ACT DEN8.1'!$H$3:$U$162,9,FALSE),0)</f>
        <v>0</v>
      </c>
      <c r="AH86" s="77">
        <f>IFERROR(VLOOKUP($B86,'[2]ACT DEN8.1'!$H$3:$U$162,10,FALSE),0)</f>
        <v>1</v>
      </c>
      <c r="AI86" s="77">
        <f>IFERROR(VLOOKUP($B86,'[2]ACT DEN8.1'!$H$3:$U$162,11,FALSE),0)</f>
        <v>0</v>
      </c>
      <c r="AJ86" s="77">
        <f>IFERROR(VLOOKUP($B86,'[2]ACT DEN8.1'!$H$3:$U$162,12,FALSE),0)</f>
        <v>0</v>
      </c>
      <c r="AK86" s="77">
        <f>IFERROR(VLOOKUP($B86,'[2]ACT DEN8.1'!$H$3:$U$162,13,FALSE),0)</f>
        <v>2</v>
      </c>
      <c r="AL86" s="4">
        <f t="shared" si="77"/>
        <v>4</v>
      </c>
      <c r="AM86" s="77">
        <f>IFERROR(VLOOKUP($B86,'[2]ACT DEN8.1'!$AE$3:$AR$165,2,FALSE),0)</f>
        <v>0</v>
      </c>
      <c r="AN86" s="77">
        <f>IFERROR(VLOOKUP($B86,'[2]ACT DEN8.1'!$AE$3:$AR$165,3,FALSE),0)</f>
        <v>0</v>
      </c>
      <c r="AO86" s="77">
        <f>IFERROR(VLOOKUP($B86,'[2]ACT DEN8.1'!$AE$3:$AR$165,4,FALSE),0)</f>
        <v>0</v>
      </c>
      <c r="AP86" s="77">
        <f>IFERROR(VLOOKUP($B86,'[2]ACT DEN8.1'!$AE$3:$AR$165,5,FALSE),0)</f>
        <v>0</v>
      </c>
      <c r="AQ86" s="77">
        <f>IFERROR(VLOOKUP($B86,'[2]ACT DEN8.1'!$AE$3:$AR$165,6,FALSE),0)</f>
        <v>0</v>
      </c>
      <c r="AR86" s="77">
        <f>IFERROR(VLOOKUP($B86,'[2]ACT DEN8.1'!$AE$3:$AR$165,7,FALSE),0)</f>
        <v>0</v>
      </c>
      <c r="AS86" s="77">
        <f>IFERROR(VLOOKUP($B86,'[2]ACT DEN8.1'!$AE$3:$AR$165,8,FALSE),0)</f>
        <v>0</v>
      </c>
      <c r="AT86" s="77">
        <f>IFERROR(VLOOKUP($B86,'[2]ACT DEN8.1'!$AE$3:$AR$165,9,FALSE),0)</f>
        <v>0</v>
      </c>
      <c r="AU86" s="77">
        <f>IFERROR(VLOOKUP($B86,'[2]ACT DEN8.1'!$AE$3:$AR$165,10,FALSE),0)</f>
        <v>0</v>
      </c>
      <c r="AV86" s="77">
        <f>IFERROR(VLOOKUP($B86,'[2]ACT DEN8.1'!$AE$3:$AR$165,11,FALSE),0)</f>
        <v>0</v>
      </c>
      <c r="AW86" s="77">
        <f>IFERROR(VLOOKUP($B86,'[2]ACT DEN8.1'!$AE$3:$AR$165,12,FALSE),0)</f>
        <v>0</v>
      </c>
      <c r="AX86" s="77">
        <f>IFERROR(VLOOKUP($B86,'[2]ACT DEN8.1'!$AE$3:$AR$165,13,FALSE),0)</f>
        <v>0</v>
      </c>
      <c r="AY86" s="4">
        <f t="shared" si="78"/>
        <v>0</v>
      </c>
    </row>
    <row r="87" spans="1:51" s="54" customFormat="1" ht="15" thickBot="1" x14ac:dyDescent="0.25">
      <c r="A87" s="1" t="s">
        <v>116</v>
      </c>
      <c r="B87" s="137" t="s">
        <v>111</v>
      </c>
      <c r="C87" s="53"/>
      <c r="D87" s="74"/>
      <c r="E87" s="77">
        <f>IFERROR(VLOOKUP($B87,'[2]NUM8.1'!$H$3:$U$165,2,FALSE),0)</f>
        <v>2</v>
      </c>
      <c r="F87" s="77">
        <f>IFERROR(VLOOKUP($B87,'[2]NUM8.1'!$H$3:$U$165,3,FALSE),0)</f>
        <v>1</v>
      </c>
      <c r="G87" s="77">
        <f>IFERROR(VLOOKUP($B87,'[2]NUM8.1'!$H$3:$U$165,4,FALSE),0)</f>
        <v>0</v>
      </c>
      <c r="H87" s="77">
        <f>IFERROR(VLOOKUP($B87,'[2]NUM8.1'!$H$3:$U$165,5,FALSE),0)</f>
        <v>0</v>
      </c>
      <c r="I87" s="77">
        <f>IFERROR(VLOOKUP($B87,'[2]NUM8.1'!$H$3:$U$165,6,FALSE),0)</f>
        <v>1</v>
      </c>
      <c r="J87" s="77">
        <f>IFERROR(VLOOKUP($B87,'[2]NUM8.1'!$H$3:$U$165,7,FALSE),0)</f>
        <v>3</v>
      </c>
      <c r="K87" s="77">
        <f>IFERROR(VLOOKUP($B87,'[2]NUM8.1'!$H$3:$U$165,8,FALSE),0)</f>
        <v>1</v>
      </c>
      <c r="L87" s="77">
        <f>IFERROR(VLOOKUP($B87,'[2]NUM8.1'!$H$3:$U$165,9,FALSE),0)</f>
        <v>6</v>
      </c>
      <c r="M87" s="77">
        <f>IFERROR(VLOOKUP($B87,'[2]NUM8.1'!$H$3:$U$165,10,FALSE),0)</f>
        <v>1</v>
      </c>
      <c r="N87" s="77">
        <f>IFERROR(VLOOKUP($B87,'[2]NUM8.1'!$H$3:$U$165,11,FALSE),0)</f>
        <v>2</v>
      </c>
      <c r="O87" s="77">
        <f>IFERROR(VLOOKUP($B87,'[2]NUM8.1'!$H$3:$U$165,12,FALSE),0)</f>
        <v>1</v>
      </c>
      <c r="P87" s="77">
        <f>IFERROR(VLOOKUP($B87,'[2]NUM8.1'!$H$3:$U$165,13,FALSE),0)</f>
        <v>14</v>
      </c>
      <c r="Q87" s="4">
        <f t="shared" si="95"/>
        <v>32</v>
      </c>
      <c r="R87" s="2"/>
      <c r="S87" s="12">
        <f>IFERROR(VLOOKUP($B87,'[3]DEN8.1'!$H$3:$J$159,2,FALSE),0)</f>
        <v>15</v>
      </c>
      <c r="T87" s="42">
        <f>+S87+(Z87+AA87+AB87+AC87)-(AM87+AN87+AO87+AP87)</f>
        <v>15</v>
      </c>
      <c r="U87" s="12">
        <f>IFERROR(VLOOKUP($B87,'[1]DEN8.1'!$H$3:$J$175,2,FALSE),0)</f>
        <v>15</v>
      </c>
      <c r="V87" s="51">
        <f t="shared" si="96"/>
        <v>15</v>
      </c>
      <c r="W87" s="51">
        <f t="shared" si="97"/>
        <v>16</v>
      </c>
      <c r="X87" s="12">
        <f>IFERROR(VLOOKUP($B87,'[2]DEN8.1'!$H$3:$K$175,3,FALSE),0)</f>
        <v>17</v>
      </c>
      <c r="Y87" s="6"/>
      <c r="Z87" s="77">
        <f>IFERROR(VLOOKUP($B87,'[2]ACT DEN8.1'!$H$3:$U$162,2,FALSE),0)</f>
        <v>0</v>
      </c>
      <c r="AA87" s="77">
        <f>IFERROR(VLOOKUP($B87,'[2]ACT DEN8.1'!$H$3:$U$162,3,FALSE),0)</f>
        <v>0</v>
      </c>
      <c r="AB87" s="77">
        <f>IFERROR(VLOOKUP($B87,'[2]ACT DEN8.1'!$H$3:$U$162,4,FALSE),0)</f>
        <v>0</v>
      </c>
      <c r="AC87" s="77">
        <f>IFERROR(VLOOKUP($B87,'[2]ACT DEN8.1'!$H$3:$U$162,5,FALSE),0)</f>
        <v>0</v>
      </c>
      <c r="AD87" s="77">
        <f>IFERROR(VLOOKUP($B87,'[2]ACT DEN8.1'!$H$3:$U$162,6,FALSE),0)</f>
        <v>0</v>
      </c>
      <c r="AE87" s="77">
        <f>IFERROR(VLOOKUP($B87,'[2]ACT DEN8.1'!$H$3:$U$162,7,FALSE),0)</f>
        <v>1</v>
      </c>
      <c r="AF87" s="77">
        <f>IFERROR(VLOOKUP($B87,'[2]ACT DEN8.1'!$H$3:$U$162,8,FALSE),0)</f>
        <v>0</v>
      </c>
      <c r="AG87" s="77">
        <f>IFERROR(VLOOKUP($B87,'[2]ACT DEN8.1'!$H$3:$U$162,9,FALSE),0)</f>
        <v>1</v>
      </c>
      <c r="AH87" s="77">
        <f>IFERROR(VLOOKUP($B87,'[2]ACT DEN8.1'!$H$3:$U$162,10,FALSE),0)</f>
        <v>0</v>
      </c>
      <c r="AI87" s="77">
        <f>IFERROR(VLOOKUP($B87,'[2]ACT DEN8.1'!$H$3:$U$162,11,FALSE),0)</f>
        <v>0</v>
      </c>
      <c r="AJ87" s="77">
        <f>IFERROR(VLOOKUP($B87,'[2]ACT DEN8.1'!$H$3:$U$162,12,FALSE),0)</f>
        <v>1</v>
      </c>
      <c r="AK87" s="77">
        <f>IFERROR(VLOOKUP($B87,'[2]ACT DEN8.1'!$H$3:$U$162,13,FALSE),0)</f>
        <v>1</v>
      </c>
      <c r="AL87" s="4">
        <f t="shared" si="77"/>
        <v>4</v>
      </c>
      <c r="AM87" s="77">
        <f>IFERROR(VLOOKUP($B87,'[2]ACT DEN8.1'!$AE$3:$AR$165,2,FALSE),0)</f>
        <v>0</v>
      </c>
      <c r="AN87" s="77">
        <f>IFERROR(VLOOKUP($B87,'[2]ACT DEN8.1'!$AE$3:$AR$165,3,FALSE),0)</f>
        <v>0</v>
      </c>
      <c r="AO87" s="77">
        <f>IFERROR(VLOOKUP($B87,'[2]ACT DEN8.1'!$AE$3:$AR$165,4,FALSE),0)</f>
        <v>0</v>
      </c>
      <c r="AP87" s="77">
        <f>IFERROR(VLOOKUP($B87,'[2]ACT DEN8.1'!$AE$3:$AR$165,5,FALSE),0)</f>
        <v>0</v>
      </c>
      <c r="AQ87" s="77">
        <f>IFERROR(VLOOKUP($B87,'[2]ACT DEN8.1'!$AE$3:$AR$165,6,FALSE),0)</f>
        <v>0</v>
      </c>
      <c r="AR87" s="77">
        <f>IFERROR(VLOOKUP($B87,'[2]ACT DEN8.1'!$AE$3:$AR$165,7,FALSE),0)</f>
        <v>0</v>
      </c>
      <c r="AS87" s="77">
        <f>IFERROR(VLOOKUP($B87,'[2]ACT DEN8.1'!$AE$3:$AR$165,8,FALSE),0)</f>
        <v>0</v>
      </c>
      <c r="AT87" s="77">
        <f>IFERROR(VLOOKUP($B87,'[2]ACT DEN8.1'!$AE$3:$AR$165,9,FALSE),0)</f>
        <v>0</v>
      </c>
      <c r="AU87" s="77">
        <f>IFERROR(VLOOKUP($B87,'[2]ACT DEN8.1'!$AE$3:$AR$165,10,FALSE),0)</f>
        <v>0</v>
      </c>
      <c r="AV87" s="77">
        <f>IFERROR(VLOOKUP($B87,'[2]ACT DEN8.1'!$AE$3:$AR$165,11,FALSE),0)</f>
        <v>0</v>
      </c>
      <c r="AW87" s="77">
        <f>IFERROR(VLOOKUP($B87,'[2]ACT DEN8.1'!$AE$3:$AR$165,12,FALSE),0)</f>
        <v>0</v>
      </c>
      <c r="AX87" s="77">
        <f>IFERROR(VLOOKUP($B87,'[2]ACT DEN8.1'!$AE$3:$AR$165,13,FALSE),0)</f>
        <v>0</v>
      </c>
      <c r="AY87" s="4">
        <f t="shared" si="78"/>
        <v>0</v>
      </c>
    </row>
    <row r="88" spans="1:51" s="54" customFormat="1" ht="15" thickBot="1" x14ac:dyDescent="0.25">
      <c r="A88" s="1" t="s">
        <v>116</v>
      </c>
      <c r="B88" s="137" t="s">
        <v>112</v>
      </c>
      <c r="C88" s="53"/>
      <c r="D88" s="74"/>
      <c r="E88" s="77">
        <f>IFERROR(VLOOKUP($B88,'[2]NUM8.1'!$H$3:$U$165,2,FALSE),0)</f>
        <v>0</v>
      </c>
      <c r="F88" s="77">
        <f>IFERROR(VLOOKUP($B88,'[2]NUM8.1'!$H$3:$U$165,3,FALSE),0)</f>
        <v>0</v>
      </c>
      <c r="G88" s="77">
        <f>IFERROR(VLOOKUP($B88,'[2]NUM8.1'!$H$3:$U$165,4,FALSE),0)</f>
        <v>1</v>
      </c>
      <c r="H88" s="77">
        <f>IFERROR(VLOOKUP($B88,'[2]NUM8.1'!$H$3:$U$165,5,FALSE),0)</f>
        <v>0</v>
      </c>
      <c r="I88" s="77">
        <f>IFERROR(VLOOKUP($B88,'[2]NUM8.1'!$H$3:$U$165,6,FALSE),0)</f>
        <v>0</v>
      </c>
      <c r="J88" s="77">
        <f>IFERROR(VLOOKUP($B88,'[2]NUM8.1'!$H$3:$U$165,7,FALSE),0)</f>
        <v>1</v>
      </c>
      <c r="K88" s="77">
        <f>IFERROR(VLOOKUP($B88,'[2]NUM8.1'!$H$3:$U$165,8,FALSE),0)</f>
        <v>1</v>
      </c>
      <c r="L88" s="77">
        <f>IFERROR(VLOOKUP($B88,'[2]NUM8.1'!$H$3:$U$165,9,FALSE),0)</f>
        <v>3</v>
      </c>
      <c r="M88" s="77">
        <f>IFERROR(VLOOKUP($B88,'[2]NUM8.1'!$H$3:$U$165,10,FALSE),0)</f>
        <v>2</v>
      </c>
      <c r="N88" s="77">
        <f>IFERROR(VLOOKUP($B88,'[2]NUM8.1'!$H$3:$U$165,11,FALSE),0)</f>
        <v>0</v>
      </c>
      <c r="O88" s="77">
        <f>IFERROR(VLOOKUP($B88,'[2]NUM8.1'!$H$3:$U$165,12,FALSE),0)</f>
        <v>0</v>
      </c>
      <c r="P88" s="77">
        <f>IFERROR(VLOOKUP($B88,'[2]NUM8.1'!$H$3:$U$165,13,FALSE),0)</f>
        <v>0</v>
      </c>
      <c r="Q88" s="4">
        <f t="shared" si="95"/>
        <v>8</v>
      </c>
      <c r="R88" s="2"/>
      <c r="S88" s="12">
        <f>IFERROR(VLOOKUP($B88,'[3]DEN8.1'!$H$3:$J$159,2,FALSE),0)</f>
        <v>18</v>
      </c>
      <c r="T88" s="42">
        <f>+S88+(Z88+AA88+AB88+AC88)-(AM88+AN88+AO88+AP88)</f>
        <v>17</v>
      </c>
      <c r="U88" s="12">
        <f>IFERROR(VLOOKUP($B88,'[1]DEN8.1'!$H$3:$J$175,2,FALSE),0)</f>
        <v>18</v>
      </c>
      <c r="V88" s="51">
        <f t="shared" si="96"/>
        <v>18</v>
      </c>
      <c r="W88" s="51">
        <f t="shared" si="97"/>
        <v>19</v>
      </c>
      <c r="X88" s="12">
        <f>IFERROR(VLOOKUP($B88,'[2]DEN8.1'!$H$3:$K$175,3,FALSE),0)</f>
        <v>19</v>
      </c>
      <c r="Y88" s="6"/>
      <c r="Z88" s="77">
        <f>IFERROR(VLOOKUP($B88,'[2]ACT DEN8.1'!$H$3:$U$162,2,FALSE),0)</f>
        <v>0</v>
      </c>
      <c r="AA88" s="77">
        <f>IFERROR(VLOOKUP($B88,'[2]ACT DEN8.1'!$H$3:$U$162,3,FALSE),0)</f>
        <v>0</v>
      </c>
      <c r="AB88" s="77">
        <f>IFERROR(VLOOKUP($B88,'[2]ACT DEN8.1'!$H$3:$U$162,4,FALSE),0)</f>
        <v>0</v>
      </c>
      <c r="AC88" s="77">
        <f>IFERROR(VLOOKUP($B88,'[2]ACT DEN8.1'!$H$3:$U$162,5,FALSE),0)</f>
        <v>0</v>
      </c>
      <c r="AD88" s="77">
        <f>IFERROR(VLOOKUP($B88,'[2]ACT DEN8.1'!$H$3:$U$162,6,FALSE),0)</f>
        <v>2</v>
      </c>
      <c r="AE88" s="77">
        <f>IFERROR(VLOOKUP($B88,'[2]ACT DEN8.1'!$H$3:$U$162,7,FALSE),0)</f>
        <v>0</v>
      </c>
      <c r="AF88" s="77">
        <f>IFERROR(VLOOKUP($B88,'[2]ACT DEN8.1'!$H$3:$U$162,8,FALSE),0)</f>
        <v>0</v>
      </c>
      <c r="AG88" s="77">
        <f>IFERROR(VLOOKUP($B88,'[2]ACT DEN8.1'!$H$3:$U$162,9,FALSE),0)</f>
        <v>1</v>
      </c>
      <c r="AH88" s="77">
        <f>IFERROR(VLOOKUP($B88,'[2]ACT DEN8.1'!$H$3:$U$162,10,FALSE),0)</f>
        <v>0</v>
      </c>
      <c r="AI88" s="77">
        <f>IFERROR(VLOOKUP($B88,'[2]ACT DEN8.1'!$H$3:$U$162,11,FALSE),0)</f>
        <v>0</v>
      </c>
      <c r="AJ88" s="77">
        <f>IFERROR(VLOOKUP($B88,'[2]ACT DEN8.1'!$H$3:$U$162,12,FALSE),0)</f>
        <v>0</v>
      </c>
      <c r="AK88" s="77">
        <f>IFERROR(VLOOKUP($B88,'[2]ACT DEN8.1'!$H$3:$U$162,13,FALSE),0)</f>
        <v>0</v>
      </c>
      <c r="AL88" s="4">
        <f t="shared" si="77"/>
        <v>3</v>
      </c>
      <c r="AM88" s="77">
        <f>IFERROR(VLOOKUP($B88,'[2]ACT DEN8.1'!$AE$3:$AR$165,2,FALSE),0)</f>
        <v>0</v>
      </c>
      <c r="AN88" s="77">
        <f>IFERROR(VLOOKUP($B88,'[2]ACT DEN8.1'!$AE$3:$AR$165,3,FALSE),0)</f>
        <v>0</v>
      </c>
      <c r="AO88" s="77">
        <f>IFERROR(VLOOKUP($B88,'[2]ACT DEN8.1'!$AE$3:$AR$165,4,FALSE),0)</f>
        <v>1</v>
      </c>
      <c r="AP88" s="77">
        <f>IFERROR(VLOOKUP($B88,'[2]ACT DEN8.1'!$AE$3:$AR$165,5,FALSE),0)</f>
        <v>0</v>
      </c>
      <c r="AQ88" s="77">
        <f>IFERROR(VLOOKUP($B88,'[2]ACT DEN8.1'!$AE$3:$AR$165,6,FALSE),0)</f>
        <v>0</v>
      </c>
      <c r="AR88" s="77">
        <f>IFERROR(VLOOKUP($B88,'[2]ACT DEN8.1'!$AE$3:$AR$165,7,FALSE),0)</f>
        <v>0</v>
      </c>
      <c r="AS88" s="77">
        <f>IFERROR(VLOOKUP($B88,'[2]ACT DEN8.1'!$AE$3:$AR$165,8,FALSE),0)</f>
        <v>0</v>
      </c>
      <c r="AT88" s="77">
        <f>IFERROR(VLOOKUP($B88,'[2]ACT DEN8.1'!$AE$3:$AR$165,9,FALSE),0)</f>
        <v>0</v>
      </c>
      <c r="AU88" s="77">
        <f>IFERROR(VLOOKUP($B88,'[2]ACT DEN8.1'!$AE$3:$AR$165,10,FALSE),0)</f>
        <v>0</v>
      </c>
      <c r="AV88" s="77">
        <f>IFERROR(VLOOKUP($B88,'[2]ACT DEN8.1'!$AE$3:$AR$165,11,FALSE),0)</f>
        <v>0</v>
      </c>
      <c r="AW88" s="77">
        <f>IFERROR(VLOOKUP($B88,'[2]ACT DEN8.1'!$AE$3:$AR$165,12,FALSE),0)</f>
        <v>0</v>
      </c>
      <c r="AX88" s="77">
        <f>IFERROR(VLOOKUP($B88,'[2]ACT DEN8.1'!$AE$3:$AR$165,13,FALSE),0)</f>
        <v>0</v>
      </c>
      <c r="AY88" s="4">
        <f t="shared" si="78"/>
        <v>1</v>
      </c>
    </row>
    <row r="89" spans="1:51" s="54" customFormat="1" ht="15" thickBot="1" x14ac:dyDescent="0.25">
      <c r="A89" s="1" t="s">
        <v>116</v>
      </c>
      <c r="B89" s="137" t="s">
        <v>113</v>
      </c>
      <c r="C89" s="53"/>
      <c r="D89" s="74"/>
      <c r="E89" s="77">
        <f>IFERROR(VLOOKUP($B89,'[2]NUM8.1'!$H$3:$U$165,2,FALSE),0)</f>
        <v>1</v>
      </c>
      <c r="F89" s="77">
        <f>IFERROR(VLOOKUP($B89,'[2]NUM8.1'!$H$3:$U$165,3,FALSE),0)</f>
        <v>0</v>
      </c>
      <c r="G89" s="77">
        <f>IFERROR(VLOOKUP($B89,'[2]NUM8.1'!$H$3:$U$165,4,FALSE),0)</f>
        <v>3</v>
      </c>
      <c r="H89" s="77">
        <f>IFERROR(VLOOKUP($B89,'[2]NUM8.1'!$H$3:$U$165,5,FALSE),0)</f>
        <v>3</v>
      </c>
      <c r="I89" s="77">
        <f>IFERROR(VLOOKUP($B89,'[2]NUM8.1'!$H$3:$U$165,6,FALSE),0)</f>
        <v>2</v>
      </c>
      <c r="J89" s="77">
        <f>IFERROR(VLOOKUP($B89,'[2]NUM8.1'!$H$3:$U$165,7,FALSE),0)</f>
        <v>8</v>
      </c>
      <c r="K89" s="77">
        <f>IFERROR(VLOOKUP($B89,'[2]NUM8.1'!$H$3:$U$165,8,FALSE),0)</f>
        <v>7</v>
      </c>
      <c r="L89" s="77">
        <f>IFERROR(VLOOKUP($B89,'[2]NUM8.1'!$H$3:$U$165,9,FALSE),0)</f>
        <v>5</v>
      </c>
      <c r="M89" s="77">
        <f>IFERROR(VLOOKUP($B89,'[2]NUM8.1'!$H$3:$U$165,10,FALSE),0)</f>
        <v>2</v>
      </c>
      <c r="N89" s="77">
        <f>IFERROR(VLOOKUP($B89,'[2]NUM8.1'!$H$3:$U$165,11,FALSE),0)</f>
        <v>2</v>
      </c>
      <c r="O89" s="77">
        <f>IFERROR(VLOOKUP($B89,'[2]NUM8.1'!$H$3:$U$165,12,FALSE),0)</f>
        <v>4</v>
      </c>
      <c r="P89" s="77">
        <f>IFERROR(VLOOKUP($B89,'[2]NUM8.1'!$H$3:$U$165,13,FALSE),0)</f>
        <v>3</v>
      </c>
      <c r="Q89" s="4">
        <f t="shared" si="95"/>
        <v>40</v>
      </c>
      <c r="R89" s="2"/>
      <c r="S89" s="12">
        <f>IFERROR(VLOOKUP($B89,'[3]DEN8.1'!$H$3:$J$159,2,FALSE),0)</f>
        <v>26</v>
      </c>
      <c r="T89" s="42">
        <f>+S89+(Z89+AA89+AB89+AC89)-(AM89+AN89+AO89+AP89)</f>
        <v>26</v>
      </c>
      <c r="U89" s="12">
        <f>IFERROR(VLOOKUP($B89,'[1]DEN8.1'!$H$3:$J$175,2,FALSE),0)</f>
        <v>29</v>
      </c>
      <c r="V89" s="51">
        <f t="shared" si="96"/>
        <v>29</v>
      </c>
      <c r="W89" s="51">
        <f t="shared" si="97"/>
        <v>28</v>
      </c>
      <c r="X89" s="12">
        <f>IFERROR(VLOOKUP($B89,'[2]DEN8.1'!$H$3:$K$175,3,FALSE),0)</f>
        <v>28</v>
      </c>
      <c r="Y89" s="6"/>
      <c r="Z89" s="77">
        <f>IFERROR(VLOOKUP($B89,'[2]ACT DEN8.1'!$H$3:$U$162,2,FALSE),0)</f>
        <v>0</v>
      </c>
      <c r="AA89" s="77">
        <f>IFERROR(VLOOKUP($B89,'[2]ACT DEN8.1'!$H$3:$U$162,3,FALSE),0)</f>
        <v>0</v>
      </c>
      <c r="AB89" s="77">
        <f>IFERROR(VLOOKUP($B89,'[2]ACT DEN8.1'!$H$3:$U$162,4,FALSE),0)</f>
        <v>0</v>
      </c>
      <c r="AC89" s="77">
        <f>IFERROR(VLOOKUP($B89,'[2]ACT DEN8.1'!$H$3:$U$162,5,FALSE),0)</f>
        <v>0</v>
      </c>
      <c r="AD89" s="77">
        <f>IFERROR(VLOOKUP($B89,'[2]ACT DEN8.1'!$H$3:$U$162,6,FALSE),0)</f>
        <v>0</v>
      </c>
      <c r="AE89" s="77">
        <f>IFERROR(VLOOKUP($B89,'[2]ACT DEN8.1'!$H$3:$U$162,7,FALSE),0)</f>
        <v>0</v>
      </c>
      <c r="AF89" s="77">
        <f>IFERROR(VLOOKUP($B89,'[2]ACT DEN8.1'!$H$3:$U$162,8,FALSE),0)</f>
        <v>0</v>
      </c>
      <c r="AG89" s="77">
        <f>IFERROR(VLOOKUP($B89,'[2]ACT DEN8.1'!$H$3:$U$162,9,FALSE),0)</f>
        <v>0</v>
      </c>
      <c r="AH89" s="77">
        <f>IFERROR(VLOOKUP($B89,'[2]ACT DEN8.1'!$H$3:$U$162,10,FALSE),0)</f>
        <v>0</v>
      </c>
      <c r="AI89" s="77">
        <f>IFERROR(VLOOKUP($B89,'[2]ACT DEN8.1'!$H$3:$U$162,11,FALSE),0)</f>
        <v>0</v>
      </c>
      <c r="AJ89" s="77">
        <f>IFERROR(VLOOKUP($B89,'[2]ACT DEN8.1'!$H$3:$U$162,12,FALSE),0)</f>
        <v>1</v>
      </c>
      <c r="AK89" s="77">
        <f>IFERROR(VLOOKUP($B89,'[2]ACT DEN8.1'!$H$3:$U$162,13,FALSE),0)</f>
        <v>0</v>
      </c>
      <c r="AL89" s="4">
        <f t="shared" si="77"/>
        <v>1</v>
      </c>
      <c r="AM89" s="77">
        <f>IFERROR(VLOOKUP($B89,'[2]ACT DEN8.1'!$AE$3:$AR$165,2,FALSE),0)</f>
        <v>0</v>
      </c>
      <c r="AN89" s="77">
        <f>IFERROR(VLOOKUP($B89,'[2]ACT DEN8.1'!$AE$3:$AR$165,3,FALSE),0)</f>
        <v>0</v>
      </c>
      <c r="AO89" s="77">
        <f>IFERROR(VLOOKUP($B89,'[2]ACT DEN8.1'!$AE$3:$AR$165,4,FALSE),0)</f>
        <v>0</v>
      </c>
      <c r="AP89" s="77">
        <f>IFERROR(VLOOKUP($B89,'[2]ACT DEN8.1'!$AE$3:$AR$165,5,FALSE),0)</f>
        <v>0</v>
      </c>
      <c r="AQ89" s="77">
        <f>IFERROR(VLOOKUP($B89,'[2]ACT DEN8.1'!$AE$3:$AR$165,6,FALSE),0)</f>
        <v>0</v>
      </c>
      <c r="AR89" s="77">
        <f>IFERROR(VLOOKUP($B89,'[2]ACT DEN8.1'!$AE$3:$AR$165,7,FALSE),0)</f>
        <v>0</v>
      </c>
      <c r="AS89" s="77">
        <f>IFERROR(VLOOKUP($B89,'[2]ACT DEN8.1'!$AE$3:$AR$165,8,FALSE),0)</f>
        <v>0</v>
      </c>
      <c r="AT89" s="77">
        <f>IFERROR(VLOOKUP($B89,'[2]ACT DEN8.1'!$AE$3:$AR$165,9,FALSE),0)</f>
        <v>0</v>
      </c>
      <c r="AU89" s="77">
        <f>IFERROR(VLOOKUP($B89,'[2]ACT DEN8.1'!$AE$3:$AR$165,10,FALSE),0)</f>
        <v>0</v>
      </c>
      <c r="AV89" s="77">
        <f>IFERROR(VLOOKUP($B89,'[2]ACT DEN8.1'!$AE$3:$AR$165,11,FALSE),0)</f>
        <v>1</v>
      </c>
      <c r="AW89" s="77">
        <f>IFERROR(VLOOKUP($B89,'[2]ACT DEN8.1'!$AE$3:$AR$165,12,FALSE),0)</f>
        <v>0</v>
      </c>
      <c r="AX89" s="77">
        <f>IFERROR(VLOOKUP($B89,'[2]ACT DEN8.1'!$AE$3:$AR$165,13,FALSE),0)</f>
        <v>0</v>
      </c>
      <c r="AY89" s="4">
        <f t="shared" si="78"/>
        <v>1</v>
      </c>
    </row>
    <row r="90" spans="1:51" s="54" customFormat="1" ht="15" thickBot="1" x14ac:dyDescent="0.25">
      <c r="A90" s="1" t="s">
        <v>116</v>
      </c>
      <c r="B90" s="137" t="s">
        <v>114</v>
      </c>
      <c r="C90" s="53"/>
      <c r="D90" s="74"/>
      <c r="E90" s="77">
        <f>IFERROR(VLOOKUP($B90,'[2]NUM8.1'!$H$3:$U$165,2,FALSE),0)</f>
        <v>1</v>
      </c>
      <c r="F90" s="77">
        <f>IFERROR(VLOOKUP($B90,'[2]NUM8.1'!$H$3:$U$165,3,FALSE),0)</f>
        <v>2</v>
      </c>
      <c r="G90" s="77">
        <f>IFERROR(VLOOKUP($B90,'[2]NUM8.1'!$H$3:$U$165,4,FALSE),0)</f>
        <v>4</v>
      </c>
      <c r="H90" s="77">
        <f>IFERROR(VLOOKUP($B90,'[2]NUM8.1'!$H$3:$U$165,5,FALSE),0)</f>
        <v>9</v>
      </c>
      <c r="I90" s="77">
        <f>IFERROR(VLOOKUP($B90,'[2]NUM8.1'!$H$3:$U$165,6,FALSE),0)</f>
        <v>4</v>
      </c>
      <c r="J90" s="77">
        <f>IFERROR(VLOOKUP($B90,'[2]NUM8.1'!$H$3:$U$165,7,FALSE),0)</f>
        <v>3</v>
      </c>
      <c r="K90" s="77">
        <f>IFERROR(VLOOKUP($B90,'[2]NUM8.1'!$H$3:$U$165,8,FALSE),0)</f>
        <v>0</v>
      </c>
      <c r="L90" s="77">
        <f>IFERROR(VLOOKUP($B90,'[2]NUM8.1'!$H$3:$U$165,9,FALSE),0)</f>
        <v>2</v>
      </c>
      <c r="M90" s="77">
        <f>IFERROR(VLOOKUP($B90,'[2]NUM8.1'!$H$3:$U$165,10,FALSE),0)</f>
        <v>1</v>
      </c>
      <c r="N90" s="77">
        <f>IFERROR(VLOOKUP($B90,'[2]NUM8.1'!$H$3:$U$165,11,FALSE),0)</f>
        <v>0</v>
      </c>
      <c r="O90" s="77">
        <f>IFERROR(VLOOKUP($B90,'[2]NUM8.1'!$H$3:$U$165,12,FALSE),0)</f>
        <v>1</v>
      </c>
      <c r="P90" s="77">
        <f>IFERROR(VLOOKUP($B90,'[2]NUM8.1'!$H$3:$U$165,13,FALSE),0)</f>
        <v>0</v>
      </c>
      <c r="Q90" s="4">
        <f t="shared" si="95"/>
        <v>27</v>
      </c>
      <c r="R90" s="2"/>
      <c r="S90" s="12">
        <f>IFERROR(VLOOKUP($B90,'[3]DEN8.1'!$H$3:$J$159,2,FALSE),0)</f>
        <v>16</v>
      </c>
      <c r="T90" s="42">
        <f>+S90+(Z90+AA90+AB90+AC90)-(AM90+AN90+AO90+AP90)</f>
        <v>19</v>
      </c>
      <c r="U90" s="12">
        <f>IFERROR(VLOOKUP($B90,'[1]DEN8.1'!$H$3:$J$175,2,FALSE),0)</f>
        <v>20</v>
      </c>
      <c r="V90" s="51">
        <f t="shared" si="96"/>
        <v>20</v>
      </c>
      <c r="W90" s="51">
        <f t="shared" si="97"/>
        <v>20</v>
      </c>
      <c r="X90" s="12">
        <f>IFERROR(VLOOKUP($B90,'[2]DEN8.1'!$H$3:$K$175,3,FALSE),0)</f>
        <v>17</v>
      </c>
      <c r="Y90" s="6"/>
      <c r="Z90" s="77">
        <f>IFERROR(VLOOKUP($B90,'[2]ACT DEN8.1'!$H$3:$U$162,2,FALSE),0)</f>
        <v>1</v>
      </c>
      <c r="AA90" s="77">
        <f>IFERROR(VLOOKUP($B90,'[2]ACT DEN8.1'!$H$3:$U$162,3,FALSE),0)</f>
        <v>1</v>
      </c>
      <c r="AB90" s="77">
        <f>IFERROR(VLOOKUP($B90,'[2]ACT DEN8.1'!$H$3:$U$162,4,FALSE),0)</f>
        <v>0</v>
      </c>
      <c r="AC90" s="77">
        <f>IFERROR(VLOOKUP($B90,'[2]ACT DEN8.1'!$H$3:$U$162,5,FALSE),0)</f>
        <v>1</v>
      </c>
      <c r="AD90" s="77">
        <f>IFERROR(VLOOKUP($B90,'[2]ACT DEN8.1'!$H$3:$U$162,6,FALSE),0)</f>
        <v>1</v>
      </c>
      <c r="AE90" s="77">
        <f>IFERROR(VLOOKUP($B90,'[2]ACT DEN8.1'!$H$3:$U$162,7,FALSE),0)</f>
        <v>2</v>
      </c>
      <c r="AF90" s="77">
        <f>IFERROR(VLOOKUP($B90,'[2]ACT DEN8.1'!$H$3:$U$162,8,FALSE),0)</f>
        <v>0</v>
      </c>
      <c r="AG90" s="77">
        <f>IFERROR(VLOOKUP($B90,'[2]ACT DEN8.1'!$H$3:$U$162,9,FALSE),0)</f>
        <v>0</v>
      </c>
      <c r="AH90" s="77">
        <f>IFERROR(VLOOKUP($B90,'[2]ACT DEN8.1'!$H$3:$U$162,10,FALSE),0)</f>
        <v>0</v>
      </c>
      <c r="AI90" s="77">
        <f>IFERROR(VLOOKUP($B90,'[2]ACT DEN8.1'!$H$3:$U$162,11,FALSE),0)</f>
        <v>0</v>
      </c>
      <c r="AJ90" s="77">
        <f>IFERROR(VLOOKUP($B90,'[2]ACT DEN8.1'!$H$3:$U$162,12,FALSE),0)</f>
        <v>0</v>
      </c>
      <c r="AK90" s="77">
        <f>IFERROR(VLOOKUP($B90,'[2]ACT DEN8.1'!$H$3:$U$162,13,FALSE),0)</f>
        <v>1</v>
      </c>
      <c r="AL90" s="4">
        <f t="shared" si="77"/>
        <v>7</v>
      </c>
      <c r="AM90" s="77">
        <f>IFERROR(VLOOKUP($B90,'[2]ACT DEN8.1'!$AE$3:$AR$165,2,FALSE),0)</f>
        <v>0</v>
      </c>
      <c r="AN90" s="77">
        <f>IFERROR(VLOOKUP($B90,'[2]ACT DEN8.1'!$AE$3:$AR$165,3,FALSE),0)</f>
        <v>0</v>
      </c>
      <c r="AO90" s="77">
        <f>IFERROR(VLOOKUP($B90,'[2]ACT DEN8.1'!$AE$3:$AR$165,4,FALSE),0)</f>
        <v>0</v>
      </c>
      <c r="AP90" s="77">
        <f>IFERROR(VLOOKUP($B90,'[2]ACT DEN8.1'!$AE$3:$AR$165,5,FALSE),0)</f>
        <v>0</v>
      </c>
      <c r="AQ90" s="77">
        <f>IFERROR(VLOOKUP($B90,'[2]ACT DEN8.1'!$AE$3:$AR$165,6,FALSE),0)</f>
        <v>0</v>
      </c>
      <c r="AR90" s="77">
        <f>IFERROR(VLOOKUP($B90,'[2]ACT DEN8.1'!$AE$3:$AR$165,7,FALSE),0)</f>
        <v>0</v>
      </c>
      <c r="AS90" s="77">
        <f>IFERROR(VLOOKUP($B90,'[2]ACT DEN8.1'!$AE$3:$AR$165,8,FALSE),0)</f>
        <v>0</v>
      </c>
      <c r="AT90" s="77">
        <f>IFERROR(VLOOKUP($B90,'[2]ACT DEN8.1'!$AE$3:$AR$165,9,FALSE),0)</f>
        <v>0</v>
      </c>
      <c r="AU90" s="77">
        <f>IFERROR(VLOOKUP($B90,'[2]ACT DEN8.1'!$AE$3:$AR$165,10,FALSE),0)</f>
        <v>0</v>
      </c>
      <c r="AV90" s="77">
        <f>IFERROR(VLOOKUP($B90,'[2]ACT DEN8.1'!$AE$3:$AR$165,11,FALSE),0)</f>
        <v>0</v>
      </c>
      <c r="AW90" s="77">
        <f>IFERROR(VLOOKUP($B90,'[2]ACT DEN8.1'!$AE$3:$AR$165,12,FALSE),0)</f>
        <v>0</v>
      </c>
      <c r="AX90" s="77">
        <f>IFERROR(VLOOKUP($B90,'[2]ACT DEN8.1'!$AE$3:$AR$165,13,FALSE),0)</f>
        <v>0</v>
      </c>
      <c r="AY90" s="4">
        <f t="shared" si="78"/>
        <v>0</v>
      </c>
    </row>
    <row r="91" spans="1:51" s="54" customFormat="1" ht="15" thickBot="1" x14ac:dyDescent="0.25">
      <c r="A91" s="1" t="s">
        <v>116</v>
      </c>
      <c r="B91" s="137" t="s">
        <v>115</v>
      </c>
      <c r="C91" s="53"/>
      <c r="D91" s="74"/>
      <c r="E91" s="77">
        <f>IFERROR(VLOOKUP($B91,'[2]NUM8.1'!$H$3:$U$165,2,FALSE),0)</f>
        <v>0</v>
      </c>
      <c r="F91" s="77">
        <f>IFERROR(VLOOKUP($B91,'[2]NUM8.1'!$H$3:$U$165,3,FALSE),0)</f>
        <v>2</v>
      </c>
      <c r="G91" s="77">
        <f>IFERROR(VLOOKUP($B91,'[2]NUM8.1'!$H$3:$U$165,4,FALSE),0)</f>
        <v>10</v>
      </c>
      <c r="H91" s="77">
        <f>IFERROR(VLOOKUP($B91,'[2]NUM8.1'!$H$3:$U$165,5,FALSE),0)</f>
        <v>1</v>
      </c>
      <c r="I91" s="77">
        <f>IFERROR(VLOOKUP($B91,'[2]NUM8.1'!$H$3:$U$165,6,FALSE),0)</f>
        <v>1</v>
      </c>
      <c r="J91" s="77">
        <f>IFERROR(VLOOKUP($B91,'[2]NUM8.1'!$H$3:$U$165,7,FALSE),0)</f>
        <v>0</v>
      </c>
      <c r="K91" s="77">
        <f>IFERROR(VLOOKUP($B91,'[2]NUM8.1'!$H$3:$U$165,8,FALSE),0)</f>
        <v>1</v>
      </c>
      <c r="L91" s="77">
        <f>IFERROR(VLOOKUP($B91,'[2]NUM8.1'!$H$3:$U$165,9,FALSE),0)</f>
        <v>0</v>
      </c>
      <c r="M91" s="77">
        <f>IFERROR(VLOOKUP($B91,'[2]NUM8.1'!$H$3:$U$165,10,FALSE),0)</f>
        <v>3</v>
      </c>
      <c r="N91" s="77">
        <f>IFERROR(VLOOKUP($B91,'[2]NUM8.1'!$H$3:$U$165,11,FALSE),0)</f>
        <v>2</v>
      </c>
      <c r="O91" s="77">
        <f>IFERROR(VLOOKUP($B91,'[2]NUM8.1'!$H$3:$U$165,12,FALSE),0)</f>
        <v>3</v>
      </c>
      <c r="P91" s="77">
        <f>IFERROR(VLOOKUP($B91,'[2]NUM8.1'!$H$3:$U$165,13,FALSE),0)</f>
        <v>1</v>
      </c>
      <c r="Q91" s="4">
        <f t="shared" si="95"/>
        <v>24</v>
      </c>
      <c r="R91" s="2"/>
      <c r="S91" s="12">
        <f>IFERROR(VLOOKUP($B91,'[3]DEN8.1'!$H$3:$J$159,2,FALSE),0)</f>
        <v>24</v>
      </c>
      <c r="T91" s="42">
        <f>+S91+(Z91+AA91+AB91+AC91)-(AM91+AN91+AO91+AP91)</f>
        <v>25</v>
      </c>
      <c r="U91" s="12">
        <f>IFERROR(VLOOKUP($B91,'[1]DEN8.1'!$H$3:$J$175,2,FALSE),0)</f>
        <v>29</v>
      </c>
      <c r="V91" s="51">
        <f t="shared" si="96"/>
        <v>29</v>
      </c>
      <c r="W91" s="51">
        <f t="shared" si="97"/>
        <v>31</v>
      </c>
      <c r="X91" s="12">
        <f>IFERROR(VLOOKUP($B91,'[2]DEN8.1'!$H$3:$K$175,3,FALSE),0)</f>
        <v>33</v>
      </c>
      <c r="Y91" s="6"/>
      <c r="Z91" s="77">
        <f>IFERROR(VLOOKUP($B91,'[2]ACT DEN8.1'!$H$3:$U$162,2,FALSE),0)</f>
        <v>0</v>
      </c>
      <c r="AA91" s="77">
        <f>IFERROR(VLOOKUP($B91,'[2]ACT DEN8.1'!$H$3:$U$162,3,FALSE),0)</f>
        <v>0</v>
      </c>
      <c r="AB91" s="77">
        <f>IFERROR(VLOOKUP($B91,'[2]ACT DEN8.1'!$H$3:$U$162,4,FALSE),0)</f>
        <v>0</v>
      </c>
      <c r="AC91" s="77">
        <f>IFERROR(VLOOKUP($B91,'[2]ACT DEN8.1'!$H$3:$U$162,5,FALSE),0)</f>
        <v>1</v>
      </c>
      <c r="AD91" s="77">
        <f>IFERROR(VLOOKUP($B91,'[2]ACT DEN8.1'!$H$3:$U$162,6,FALSE),0)</f>
        <v>0</v>
      </c>
      <c r="AE91" s="77">
        <f>IFERROR(VLOOKUP($B91,'[2]ACT DEN8.1'!$H$3:$U$162,7,FALSE),0)</f>
        <v>1</v>
      </c>
      <c r="AF91" s="77">
        <f>IFERROR(VLOOKUP($B91,'[2]ACT DEN8.1'!$H$3:$U$162,8,FALSE),0)</f>
        <v>0</v>
      </c>
      <c r="AG91" s="77">
        <f>IFERROR(VLOOKUP($B91,'[2]ACT DEN8.1'!$H$3:$U$162,9,FALSE),0)</f>
        <v>3</v>
      </c>
      <c r="AH91" s="77">
        <f>IFERROR(VLOOKUP($B91,'[2]ACT DEN8.1'!$H$3:$U$162,10,FALSE),0)</f>
        <v>0</v>
      </c>
      <c r="AI91" s="77">
        <f>IFERROR(VLOOKUP($B91,'[2]ACT DEN8.1'!$H$3:$U$162,11,FALSE),0)</f>
        <v>0</v>
      </c>
      <c r="AJ91" s="77">
        <f>IFERROR(VLOOKUP($B91,'[2]ACT DEN8.1'!$H$3:$U$162,12,FALSE),0)</f>
        <v>1</v>
      </c>
      <c r="AK91" s="77">
        <f>IFERROR(VLOOKUP($B91,'[2]ACT DEN8.1'!$H$3:$U$162,13,FALSE),0)</f>
        <v>1</v>
      </c>
      <c r="AL91" s="4">
        <f t="shared" si="77"/>
        <v>7</v>
      </c>
      <c r="AM91" s="77">
        <f>IFERROR(VLOOKUP($B91,'[2]ACT DEN8.1'!$AE$3:$AR$165,2,FALSE),0)</f>
        <v>0</v>
      </c>
      <c r="AN91" s="77">
        <f>IFERROR(VLOOKUP($B91,'[2]ACT DEN8.1'!$AE$3:$AR$165,3,FALSE),0)</f>
        <v>0</v>
      </c>
      <c r="AO91" s="77">
        <f>IFERROR(VLOOKUP($B91,'[2]ACT DEN8.1'!$AE$3:$AR$165,4,FALSE),0)</f>
        <v>0</v>
      </c>
      <c r="AP91" s="77">
        <f>IFERROR(VLOOKUP($B91,'[2]ACT DEN8.1'!$AE$3:$AR$165,5,FALSE),0)</f>
        <v>0</v>
      </c>
      <c r="AQ91" s="77">
        <f>IFERROR(VLOOKUP($B91,'[2]ACT DEN8.1'!$AE$3:$AR$165,6,FALSE),0)</f>
        <v>0</v>
      </c>
      <c r="AR91" s="77">
        <f>IFERROR(VLOOKUP($B91,'[2]ACT DEN8.1'!$AE$3:$AR$165,7,FALSE),0)</f>
        <v>0</v>
      </c>
      <c r="AS91" s="77">
        <f>IFERROR(VLOOKUP($B91,'[2]ACT DEN8.1'!$AE$3:$AR$165,8,FALSE),0)</f>
        <v>0</v>
      </c>
      <c r="AT91" s="77">
        <f>IFERROR(VLOOKUP($B91,'[2]ACT DEN8.1'!$AE$3:$AR$165,9,FALSE),0)</f>
        <v>0</v>
      </c>
      <c r="AU91" s="77">
        <f>IFERROR(VLOOKUP($B91,'[2]ACT DEN8.1'!$AE$3:$AR$165,10,FALSE),0)</f>
        <v>1</v>
      </c>
      <c r="AV91" s="77">
        <f>IFERROR(VLOOKUP($B91,'[2]ACT DEN8.1'!$AE$3:$AR$165,11,FALSE),0)</f>
        <v>0</v>
      </c>
      <c r="AW91" s="77">
        <f>IFERROR(VLOOKUP($B91,'[2]ACT DEN8.1'!$AE$3:$AR$165,12,FALSE),0)</f>
        <v>0</v>
      </c>
      <c r="AX91" s="77">
        <f>IFERROR(VLOOKUP($B91,'[2]ACT DEN8.1'!$AE$3:$AR$165,13,FALSE),0)</f>
        <v>0</v>
      </c>
      <c r="AY91" s="4">
        <f t="shared" si="78"/>
        <v>1</v>
      </c>
    </row>
    <row r="92" spans="1:51" s="54" customFormat="1" ht="15" thickBot="1" x14ac:dyDescent="0.25">
      <c r="A92" s="307" t="s">
        <v>197</v>
      </c>
      <c r="B92" s="308"/>
      <c r="C92" s="222">
        <f>+D92/Metas!L16</f>
        <v>1.0150002032685586</v>
      </c>
      <c r="D92" s="14">
        <f>+Q92/R92</f>
        <v>0.16249288560045533</v>
      </c>
      <c r="E92" s="9">
        <f t="shared" ref="E92:H92" si="99">SUM(E82:E91)</f>
        <v>48</v>
      </c>
      <c r="F92" s="9">
        <f t="shared" si="99"/>
        <v>36</v>
      </c>
      <c r="G92" s="9">
        <f t="shared" si="99"/>
        <v>43</v>
      </c>
      <c r="H92" s="9">
        <f t="shared" si="99"/>
        <v>42</v>
      </c>
      <c r="I92" s="9">
        <f t="shared" ref="I92" si="100">SUM(I82:I91)</f>
        <v>47</v>
      </c>
      <c r="J92" s="9">
        <f t="shared" ref="J92:K92" si="101">SUM(J82:J91)</f>
        <v>49</v>
      </c>
      <c r="K92" s="9">
        <f t="shared" si="101"/>
        <v>44</v>
      </c>
      <c r="L92" s="9">
        <f t="shared" ref="L92:M92" si="102">SUM(L82:L91)</f>
        <v>39</v>
      </c>
      <c r="M92" s="9">
        <f t="shared" si="102"/>
        <v>56</v>
      </c>
      <c r="N92" s="9">
        <f t="shared" ref="N92:P92" si="103">SUM(N82:N91)</f>
        <v>64</v>
      </c>
      <c r="O92" s="9">
        <f t="shared" si="103"/>
        <v>51</v>
      </c>
      <c r="P92" s="9">
        <f t="shared" si="103"/>
        <v>52</v>
      </c>
      <c r="Q92" s="9">
        <f>SUM(Q82:Q91)</f>
        <v>571</v>
      </c>
      <c r="R92" s="10">
        <f>+Y92-X92</f>
        <v>3514</v>
      </c>
      <c r="S92" s="9">
        <f t="shared" ref="S92:W92" si="104">SUM(S82:S91)</f>
        <v>405</v>
      </c>
      <c r="T92" s="9">
        <f>SUM(T82:T91)</f>
        <v>413</v>
      </c>
      <c r="U92" s="9">
        <f t="shared" si="104"/>
        <v>405</v>
      </c>
      <c r="V92" s="8">
        <f t="shared" si="104"/>
        <v>408</v>
      </c>
      <c r="W92" s="8">
        <f t="shared" si="104"/>
        <v>411</v>
      </c>
      <c r="X92" s="9">
        <f t="shared" ref="X92" si="105">SUM(X82:X91)</f>
        <v>424</v>
      </c>
      <c r="Y92" s="11">
        <v>3938</v>
      </c>
      <c r="Z92" s="8">
        <f>SUM(Z82:Z91)</f>
        <v>2</v>
      </c>
      <c r="AA92" s="8">
        <f t="shared" ref="AA92:AF92" si="106">SUM(AA82:AA91)</f>
        <v>2</v>
      </c>
      <c r="AB92" s="8">
        <f t="shared" si="106"/>
        <v>2</v>
      </c>
      <c r="AC92" s="8">
        <f t="shared" si="106"/>
        <v>4</v>
      </c>
      <c r="AD92" s="8">
        <f t="shared" ref="AD92:AE92" si="107">SUM(AD82:AD91)</f>
        <v>6</v>
      </c>
      <c r="AE92" s="8">
        <f t="shared" si="107"/>
        <v>8</v>
      </c>
      <c r="AF92" s="8">
        <f t="shared" si="106"/>
        <v>4</v>
      </c>
      <c r="AG92" s="8">
        <f t="shared" ref="AG92:AH92" si="108">SUM(AG82:AG91)</f>
        <v>6</v>
      </c>
      <c r="AH92" s="8">
        <f t="shared" si="108"/>
        <v>2</v>
      </c>
      <c r="AI92" s="8">
        <f t="shared" ref="AI92:AK92" si="109">SUM(AI82:AI91)</f>
        <v>3</v>
      </c>
      <c r="AJ92" s="8">
        <f t="shared" si="109"/>
        <v>8</v>
      </c>
      <c r="AK92" s="8">
        <f t="shared" si="109"/>
        <v>8</v>
      </c>
      <c r="AL92" s="8">
        <f t="shared" si="77"/>
        <v>55</v>
      </c>
      <c r="AM92" s="8">
        <f t="shared" ref="AM92:AP92" si="110">SUM(AM82:AM91)</f>
        <v>0</v>
      </c>
      <c r="AN92" s="8">
        <f t="shared" si="110"/>
        <v>0</v>
      </c>
      <c r="AO92" s="8">
        <f t="shared" si="110"/>
        <v>2</v>
      </c>
      <c r="AP92" s="8">
        <f t="shared" si="110"/>
        <v>0</v>
      </c>
      <c r="AQ92" s="8">
        <f t="shared" ref="AQ92:AS92" si="111">SUM(AQ82:AQ91)</f>
        <v>0</v>
      </c>
      <c r="AR92" s="8">
        <f t="shared" si="111"/>
        <v>1</v>
      </c>
      <c r="AS92" s="8">
        <f t="shared" si="111"/>
        <v>1</v>
      </c>
      <c r="AT92" s="8">
        <f t="shared" ref="AT92:AU92" si="112">SUM(AT82:AT91)</f>
        <v>6</v>
      </c>
      <c r="AU92" s="8">
        <f t="shared" si="112"/>
        <v>1</v>
      </c>
      <c r="AV92" s="8">
        <f t="shared" ref="AV92:AX92" si="113">SUM(AV82:AV91)</f>
        <v>1</v>
      </c>
      <c r="AW92" s="8">
        <f t="shared" si="113"/>
        <v>1</v>
      </c>
      <c r="AX92" s="8">
        <f t="shared" si="113"/>
        <v>1</v>
      </c>
      <c r="AY92" s="8">
        <f t="shared" si="78"/>
        <v>14</v>
      </c>
    </row>
    <row r="93" spans="1:51" s="54" customFormat="1" ht="15" thickBot="1" x14ac:dyDescent="0.25">
      <c r="A93" s="1" t="s">
        <v>133</v>
      </c>
      <c r="B93" s="137" t="s">
        <v>117</v>
      </c>
      <c r="C93" s="53"/>
      <c r="D93" s="74"/>
      <c r="E93" s="77">
        <f>IFERROR(VLOOKUP($B93,'[2]NUM8.1'!$H$3:$U$165,2,FALSE),0)</f>
        <v>17</v>
      </c>
      <c r="F93" s="77">
        <f>IFERROR(VLOOKUP($B93,'[2]NUM8.1'!$H$3:$U$165,3,FALSE),0)</f>
        <v>27</v>
      </c>
      <c r="G93" s="77">
        <f>IFERROR(VLOOKUP($B93,'[2]NUM8.1'!$H$3:$U$165,4,FALSE),0)</f>
        <v>85</v>
      </c>
      <c r="H93" s="77">
        <f>IFERROR(VLOOKUP($B93,'[2]NUM8.1'!$H$3:$U$165,5,FALSE),0)</f>
        <v>51</v>
      </c>
      <c r="I93" s="77">
        <f>IFERROR(VLOOKUP($B93,'[2]NUM8.1'!$H$3:$U$165,6,FALSE),0)</f>
        <v>20</v>
      </c>
      <c r="J93" s="77">
        <f>IFERROR(VLOOKUP($B93,'[2]NUM8.1'!$H$3:$U$165,7,FALSE),0)</f>
        <v>19</v>
      </c>
      <c r="K93" s="77">
        <f>IFERROR(VLOOKUP($B93,'[2]NUM8.1'!$H$3:$U$165,8,FALSE),0)</f>
        <v>20</v>
      </c>
      <c r="L93" s="77">
        <f>IFERROR(VLOOKUP($B93,'[2]NUM8.1'!$H$3:$U$165,9,FALSE),0)</f>
        <v>9</v>
      </c>
      <c r="M93" s="77">
        <f>IFERROR(VLOOKUP($B93,'[2]NUM8.1'!$H$3:$U$165,10,FALSE),0)</f>
        <v>2</v>
      </c>
      <c r="N93" s="77">
        <f>IFERROR(VLOOKUP($B93,'[2]NUM8.1'!$H$3:$U$165,11,FALSE),0)</f>
        <v>37</v>
      </c>
      <c r="O93" s="77">
        <f>IFERROR(VLOOKUP($B93,'[2]NUM8.1'!$H$3:$U$165,12,FALSE),0)</f>
        <v>10</v>
      </c>
      <c r="P93" s="77">
        <f>IFERROR(VLOOKUP($B93,'[2]NUM8.1'!$H$3:$U$165,13,FALSE),0)</f>
        <v>27</v>
      </c>
      <c r="Q93" s="4">
        <f t="shared" ref="Q93:Q110" si="114">SUM(E93:P93)</f>
        <v>324</v>
      </c>
      <c r="R93" s="2"/>
      <c r="S93" s="12">
        <f>IFERROR(VLOOKUP($B93,'[3]DEN8.1'!$H$3:$J$159,2,FALSE),0)</f>
        <v>139</v>
      </c>
      <c r="T93" s="42">
        <f>+S93+(Z93+AA93+AB93+AC93)-(AM93+AN93+AO93+AP93)</f>
        <v>152</v>
      </c>
      <c r="U93" s="12">
        <f>IFERROR(VLOOKUP($B93,'[1]DEN8.1'!$H$3:$J$175,2,FALSE),0)</f>
        <v>180</v>
      </c>
      <c r="V93" s="51">
        <f t="shared" ref="V93:V109" si="115">+U93+(AF93)-(AS93)</f>
        <v>189</v>
      </c>
      <c r="W93" s="51">
        <f t="shared" ref="W93:W109" si="116">+U93+(AF93+AG93+AH93+AI93)-(AS93+AT93+AU93+AV93)</f>
        <v>201</v>
      </c>
      <c r="X93" s="12">
        <f>IFERROR(VLOOKUP($B93,'[2]DEN8.1'!$H$3:$K$175,3,FALSE),0)</f>
        <v>203</v>
      </c>
      <c r="Y93" s="6"/>
      <c r="Z93" s="77">
        <f>IFERROR(VLOOKUP($B93,'[2]ACT DEN8.1'!$H$3:$U$162,2,FALSE),0)</f>
        <v>3</v>
      </c>
      <c r="AA93" s="77">
        <f>IFERROR(VLOOKUP($B93,'[2]ACT DEN8.1'!$H$3:$U$162,3,FALSE),0)</f>
        <v>2</v>
      </c>
      <c r="AB93" s="77">
        <f>IFERROR(VLOOKUP($B93,'[2]ACT DEN8.1'!$H$3:$U$162,4,FALSE),0)</f>
        <v>6</v>
      </c>
      <c r="AC93" s="77">
        <f>IFERROR(VLOOKUP($B93,'[2]ACT DEN8.1'!$H$3:$U$162,5,FALSE),0)</f>
        <v>2</v>
      </c>
      <c r="AD93" s="77">
        <f>IFERROR(VLOOKUP($B93,'[2]ACT DEN8.1'!$H$3:$U$162,6,FALSE),0)</f>
        <v>11</v>
      </c>
      <c r="AE93" s="77">
        <f>IFERROR(VLOOKUP($B93,'[2]ACT DEN8.1'!$H$3:$U$162,7,FALSE),0)</f>
        <v>6</v>
      </c>
      <c r="AF93" s="77">
        <f>IFERROR(VLOOKUP($B93,'[2]ACT DEN8.1'!$H$3:$U$162,8,FALSE),0)</f>
        <v>9</v>
      </c>
      <c r="AG93" s="77">
        <f>IFERROR(VLOOKUP($B93,'[2]ACT DEN8.1'!$H$3:$U$162,9,FALSE),0)</f>
        <v>6</v>
      </c>
      <c r="AH93" s="77">
        <f>IFERROR(VLOOKUP($B93,'[2]ACT DEN8.1'!$H$3:$U$162,10,FALSE),0)</f>
        <v>3</v>
      </c>
      <c r="AI93" s="77">
        <f>IFERROR(VLOOKUP($B93,'[2]ACT DEN8.1'!$H$3:$U$162,11,FALSE),0)</f>
        <v>3</v>
      </c>
      <c r="AJ93" s="77">
        <f>IFERROR(VLOOKUP($B93,'[2]ACT DEN8.1'!$H$3:$U$162,12,FALSE),0)</f>
        <v>0</v>
      </c>
      <c r="AK93" s="77">
        <f>IFERROR(VLOOKUP($B93,'[2]ACT DEN8.1'!$H$3:$U$162,13,FALSE),0)</f>
        <v>1</v>
      </c>
      <c r="AL93" s="4">
        <f t="shared" si="77"/>
        <v>52</v>
      </c>
      <c r="AM93" s="77">
        <f>IFERROR(VLOOKUP($B93,'[2]ACT DEN8.1'!$AE$3:$AR$165,2,FALSE),0)</f>
        <v>0</v>
      </c>
      <c r="AN93" s="77">
        <f>IFERROR(VLOOKUP($B93,'[2]ACT DEN8.1'!$AE$3:$AR$165,3,FALSE),0)</f>
        <v>0</v>
      </c>
      <c r="AO93" s="77">
        <f>IFERROR(VLOOKUP($B93,'[2]ACT DEN8.1'!$AE$3:$AR$165,4,FALSE),0)</f>
        <v>0</v>
      </c>
      <c r="AP93" s="77">
        <f>IFERROR(VLOOKUP($B93,'[2]ACT DEN8.1'!$AE$3:$AR$165,5,FALSE),0)</f>
        <v>0</v>
      </c>
      <c r="AQ93" s="77">
        <f>IFERROR(VLOOKUP($B93,'[2]ACT DEN8.1'!$AE$3:$AR$165,6,FALSE),0)</f>
        <v>0</v>
      </c>
      <c r="AR93" s="77">
        <f>IFERROR(VLOOKUP($B93,'[2]ACT DEN8.1'!$AE$3:$AR$165,7,FALSE),0)</f>
        <v>0</v>
      </c>
      <c r="AS93" s="77">
        <f>IFERROR(VLOOKUP($B93,'[2]ACT DEN8.1'!$AE$3:$AR$165,8,FALSE),0)</f>
        <v>0</v>
      </c>
      <c r="AT93" s="77">
        <f>IFERROR(VLOOKUP($B93,'[2]ACT DEN8.1'!$AE$3:$AR$165,9,FALSE),0)</f>
        <v>0</v>
      </c>
      <c r="AU93" s="77">
        <f>IFERROR(VLOOKUP($B93,'[2]ACT DEN8.1'!$AE$3:$AR$165,10,FALSE),0)</f>
        <v>0</v>
      </c>
      <c r="AV93" s="77">
        <f>IFERROR(VLOOKUP($B93,'[2]ACT DEN8.1'!$AE$3:$AR$165,11,FALSE),0)</f>
        <v>0</v>
      </c>
      <c r="AW93" s="77">
        <f>IFERROR(VLOOKUP($B93,'[2]ACT DEN8.1'!$AE$3:$AR$165,12,FALSE),0)</f>
        <v>0</v>
      </c>
      <c r="AX93" s="77">
        <f>IFERROR(VLOOKUP($B93,'[2]ACT DEN8.1'!$AE$3:$AR$165,13,FALSE),0)</f>
        <v>0</v>
      </c>
      <c r="AY93" s="4">
        <f t="shared" si="78"/>
        <v>0</v>
      </c>
    </row>
    <row r="94" spans="1:51" s="54" customFormat="1" ht="15" thickBot="1" x14ac:dyDescent="0.25">
      <c r="A94" s="1" t="s">
        <v>133</v>
      </c>
      <c r="B94" s="137" t="s">
        <v>118</v>
      </c>
      <c r="C94" s="53"/>
      <c r="D94" s="74"/>
      <c r="E94" s="77">
        <f>IFERROR(VLOOKUP($B94,'[2]NUM8.1'!$H$3:$U$165,2,FALSE),0)</f>
        <v>80</v>
      </c>
      <c r="F94" s="77">
        <f>IFERROR(VLOOKUP($B94,'[2]NUM8.1'!$H$3:$U$165,3,FALSE),0)</f>
        <v>78</v>
      </c>
      <c r="G94" s="77">
        <f>IFERROR(VLOOKUP($B94,'[2]NUM8.1'!$H$3:$U$165,4,FALSE),0)</f>
        <v>86</v>
      </c>
      <c r="H94" s="77">
        <f>IFERROR(VLOOKUP($B94,'[2]NUM8.1'!$H$3:$U$165,5,FALSE),0)</f>
        <v>100</v>
      </c>
      <c r="I94" s="77">
        <f>IFERROR(VLOOKUP($B94,'[2]NUM8.1'!$H$3:$U$165,6,FALSE),0)</f>
        <v>165</v>
      </c>
      <c r="J94" s="77">
        <f>IFERROR(VLOOKUP($B94,'[2]NUM8.1'!$H$3:$U$165,7,FALSE),0)</f>
        <v>122</v>
      </c>
      <c r="K94" s="77">
        <f>IFERROR(VLOOKUP($B94,'[2]NUM8.1'!$H$3:$U$165,8,FALSE),0)</f>
        <v>57</v>
      </c>
      <c r="L94" s="77">
        <f>IFERROR(VLOOKUP($B94,'[2]NUM8.1'!$H$3:$U$165,9,FALSE),0)</f>
        <v>117</v>
      </c>
      <c r="M94" s="77">
        <f>IFERROR(VLOOKUP($B94,'[2]NUM8.1'!$H$3:$U$165,10,FALSE),0)</f>
        <v>40</v>
      </c>
      <c r="N94" s="77">
        <f>IFERROR(VLOOKUP($B94,'[2]NUM8.1'!$H$3:$U$165,11,FALSE),0)</f>
        <v>108</v>
      </c>
      <c r="O94" s="77">
        <f>IFERROR(VLOOKUP($B94,'[2]NUM8.1'!$H$3:$U$165,12,FALSE),0)</f>
        <v>122</v>
      </c>
      <c r="P94" s="77">
        <f>IFERROR(VLOOKUP($B94,'[2]NUM8.1'!$H$3:$U$165,13,FALSE),0)</f>
        <v>10</v>
      </c>
      <c r="Q94" s="4">
        <f t="shared" si="114"/>
        <v>1085</v>
      </c>
      <c r="R94" s="2"/>
      <c r="S94" s="12">
        <f>IFERROR(VLOOKUP($B94,'[3]DEN8.1'!$H$3:$J$159,2,FALSE),0)</f>
        <v>511</v>
      </c>
      <c r="T94" s="42">
        <f t="shared" ref="T94:T109" si="117">+S94+(Z94+AA94+AB94+AC94)-(AM94+AN94+AO94+AP94)</f>
        <v>536</v>
      </c>
      <c r="U94" s="12">
        <f>IFERROR(VLOOKUP($B94,'[1]DEN8.1'!$H$3:$J$175,2,FALSE),0)</f>
        <v>528</v>
      </c>
      <c r="V94" s="51">
        <f t="shared" si="115"/>
        <v>531</v>
      </c>
      <c r="W94" s="51">
        <f t="shared" si="116"/>
        <v>546</v>
      </c>
      <c r="X94" s="12">
        <f>IFERROR(VLOOKUP($B94,'[2]DEN8.1'!$H$3:$K$175,3,FALSE),0)</f>
        <v>541</v>
      </c>
      <c r="Y94" s="6"/>
      <c r="Z94" s="77">
        <f>IFERROR(VLOOKUP($B94,'[2]ACT DEN8.1'!$H$3:$U$162,2,FALSE),0)</f>
        <v>5</v>
      </c>
      <c r="AA94" s="77">
        <f>IFERROR(VLOOKUP($B94,'[2]ACT DEN8.1'!$H$3:$U$162,3,FALSE),0)</f>
        <v>6</v>
      </c>
      <c r="AB94" s="77">
        <f>IFERROR(VLOOKUP($B94,'[2]ACT DEN8.1'!$H$3:$U$162,4,FALSE),0)</f>
        <v>8</v>
      </c>
      <c r="AC94" s="77">
        <f>IFERROR(VLOOKUP($B94,'[2]ACT DEN8.1'!$H$3:$U$162,5,FALSE),0)</f>
        <v>6</v>
      </c>
      <c r="AD94" s="77">
        <f>IFERROR(VLOOKUP($B94,'[2]ACT DEN8.1'!$H$3:$U$162,6,FALSE),0)</f>
        <v>9</v>
      </c>
      <c r="AE94" s="77">
        <f>IFERROR(VLOOKUP($B94,'[2]ACT DEN8.1'!$H$3:$U$162,7,FALSE),0)</f>
        <v>5</v>
      </c>
      <c r="AF94" s="77">
        <f>IFERROR(VLOOKUP($B94,'[2]ACT DEN8.1'!$H$3:$U$162,8,FALSE),0)</f>
        <v>5</v>
      </c>
      <c r="AG94" s="77">
        <f>IFERROR(VLOOKUP($B94,'[2]ACT DEN8.1'!$H$3:$U$162,9,FALSE),0)</f>
        <v>7</v>
      </c>
      <c r="AH94" s="77">
        <f>IFERROR(VLOOKUP($B94,'[2]ACT DEN8.1'!$H$3:$U$162,10,FALSE),0)</f>
        <v>1</v>
      </c>
      <c r="AI94" s="77">
        <f>IFERROR(VLOOKUP($B94,'[2]ACT DEN8.1'!$H$3:$U$162,11,FALSE),0)</f>
        <v>9</v>
      </c>
      <c r="AJ94" s="77">
        <f>IFERROR(VLOOKUP($B94,'[2]ACT DEN8.1'!$H$3:$U$162,12,FALSE),0)</f>
        <v>3</v>
      </c>
      <c r="AK94" s="77">
        <f>IFERROR(VLOOKUP($B94,'[2]ACT DEN8.1'!$H$3:$U$162,13,FALSE),0)</f>
        <v>3</v>
      </c>
      <c r="AL94" s="4">
        <f t="shared" si="77"/>
        <v>67</v>
      </c>
      <c r="AM94" s="77">
        <f>IFERROR(VLOOKUP($B94,'[2]ACT DEN8.1'!$AE$3:$AR$165,2,FALSE),0)</f>
        <v>0</v>
      </c>
      <c r="AN94" s="77">
        <f>IFERROR(VLOOKUP($B94,'[2]ACT DEN8.1'!$AE$3:$AR$165,3,FALSE),0)</f>
        <v>0</v>
      </c>
      <c r="AO94" s="77">
        <f>IFERROR(VLOOKUP($B94,'[2]ACT DEN8.1'!$AE$3:$AR$165,4,FALSE),0)</f>
        <v>0</v>
      </c>
      <c r="AP94" s="77">
        <f>IFERROR(VLOOKUP($B94,'[2]ACT DEN8.1'!$AE$3:$AR$165,5,FALSE),0)</f>
        <v>0</v>
      </c>
      <c r="AQ94" s="77">
        <f>IFERROR(VLOOKUP($B94,'[2]ACT DEN8.1'!$AE$3:$AR$165,6,FALSE),0)</f>
        <v>0</v>
      </c>
      <c r="AR94" s="77">
        <f>IFERROR(VLOOKUP($B94,'[2]ACT DEN8.1'!$AE$3:$AR$165,7,FALSE),0)</f>
        <v>3</v>
      </c>
      <c r="AS94" s="77">
        <f>IFERROR(VLOOKUP($B94,'[2]ACT DEN8.1'!$AE$3:$AR$165,8,FALSE),0)</f>
        <v>2</v>
      </c>
      <c r="AT94" s="77">
        <f>IFERROR(VLOOKUP($B94,'[2]ACT DEN8.1'!$AE$3:$AR$165,9,FALSE),0)</f>
        <v>1</v>
      </c>
      <c r="AU94" s="77">
        <f>IFERROR(VLOOKUP($B94,'[2]ACT DEN8.1'!$AE$3:$AR$165,10,FALSE),0)</f>
        <v>1</v>
      </c>
      <c r="AV94" s="77">
        <f>IFERROR(VLOOKUP($B94,'[2]ACT DEN8.1'!$AE$3:$AR$165,11,FALSE),0)</f>
        <v>0</v>
      </c>
      <c r="AW94" s="77">
        <f>IFERROR(VLOOKUP($B94,'[2]ACT DEN8.1'!$AE$3:$AR$165,12,FALSE),0)</f>
        <v>5</v>
      </c>
      <c r="AX94" s="77">
        <f>IFERROR(VLOOKUP($B94,'[2]ACT DEN8.1'!$AE$3:$AR$165,13,FALSE),0)</f>
        <v>1</v>
      </c>
      <c r="AY94" s="4">
        <f t="shared" si="78"/>
        <v>13</v>
      </c>
    </row>
    <row r="95" spans="1:51" s="54" customFormat="1" ht="15" thickBot="1" x14ac:dyDescent="0.25">
      <c r="A95" s="1" t="s">
        <v>133</v>
      </c>
      <c r="B95" s="137" t="s">
        <v>119</v>
      </c>
      <c r="C95" s="53"/>
      <c r="D95" s="74"/>
      <c r="E95" s="77">
        <f>IFERROR(VLOOKUP($B95,'[2]NUM8.1'!$H$3:$U$165,2,FALSE),0)</f>
        <v>92</v>
      </c>
      <c r="F95" s="77">
        <f>IFERROR(VLOOKUP($B95,'[2]NUM8.1'!$H$3:$U$165,3,FALSE),0)</f>
        <v>145</v>
      </c>
      <c r="G95" s="77">
        <f>IFERROR(VLOOKUP($B95,'[2]NUM8.1'!$H$3:$U$165,4,FALSE),0)</f>
        <v>111</v>
      </c>
      <c r="H95" s="77">
        <f>IFERROR(VLOOKUP($B95,'[2]NUM8.1'!$H$3:$U$165,5,FALSE),0)</f>
        <v>156</v>
      </c>
      <c r="I95" s="77">
        <f>IFERROR(VLOOKUP($B95,'[2]NUM8.1'!$H$3:$U$165,6,FALSE),0)</f>
        <v>140</v>
      </c>
      <c r="J95" s="77">
        <f>IFERROR(VLOOKUP($B95,'[2]NUM8.1'!$H$3:$U$165,7,FALSE),0)</f>
        <v>39</v>
      </c>
      <c r="K95" s="77">
        <f>IFERROR(VLOOKUP($B95,'[2]NUM8.1'!$H$3:$U$165,8,FALSE),0)</f>
        <v>131</v>
      </c>
      <c r="L95" s="77">
        <f>IFERROR(VLOOKUP($B95,'[2]NUM8.1'!$H$3:$U$165,9,FALSE),0)</f>
        <v>141</v>
      </c>
      <c r="M95" s="77">
        <f>IFERROR(VLOOKUP($B95,'[2]NUM8.1'!$H$3:$U$165,10,FALSE),0)</f>
        <v>44</v>
      </c>
      <c r="N95" s="77">
        <f>IFERROR(VLOOKUP($B95,'[2]NUM8.1'!$H$3:$U$165,11,FALSE),0)</f>
        <v>97</v>
      </c>
      <c r="O95" s="77">
        <f>IFERROR(VLOOKUP($B95,'[2]NUM8.1'!$H$3:$U$165,12,FALSE),0)</f>
        <v>44</v>
      </c>
      <c r="P95" s="77">
        <f>IFERROR(VLOOKUP($B95,'[2]NUM8.1'!$H$3:$U$165,13,FALSE),0)</f>
        <v>49</v>
      </c>
      <c r="Q95" s="4">
        <f t="shared" si="114"/>
        <v>1189</v>
      </c>
      <c r="R95" s="2"/>
      <c r="S95" s="12">
        <f>IFERROR(VLOOKUP($B95,'[3]DEN8.1'!$H$3:$J$159,2,FALSE),0)</f>
        <v>656</v>
      </c>
      <c r="T95" s="42">
        <f t="shared" ref="T95:T102" si="118">+S95+(Z95+AA95+AB95+AC95)-(AM95+AN95+AO95+AP95)</f>
        <v>701</v>
      </c>
      <c r="U95" s="12">
        <f>IFERROR(VLOOKUP($B95,'[1]DEN8.1'!$H$3:$J$175,2,FALSE),0)</f>
        <v>705</v>
      </c>
      <c r="V95" s="51">
        <f t="shared" si="115"/>
        <v>713</v>
      </c>
      <c r="W95" s="51">
        <f t="shared" si="116"/>
        <v>739</v>
      </c>
      <c r="X95" s="12">
        <f>IFERROR(VLOOKUP($B95,'[2]DEN8.1'!$H$3:$K$175,3,FALSE),0)</f>
        <v>707</v>
      </c>
      <c r="Y95" s="6"/>
      <c r="Z95" s="77">
        <f>IFERROR(VLOOKUP($B95,'[2]ACT DEN8.1'!$H$3:$U$162,2,FALSE),0)</f>
        <v>8</v>
      </c>
      <c r="AA95" s="77">
        <f>IFERROR(VLOOKUP($B95,'[2]ACT DEN8.1'!$H$3:$U$162,3,FALSE),0)</f>
        <v>15</v>
      </c>
      <c r="AB95" s="77">
        <f>IFERROR(VLOOKUP($B95,'[2]ACT DEN8.1'!$H$3:$U$162,4,FALSE),0)</f>
        <v>17</v>
      </c>
      <c r="AC95" s="77">
        <f>IFERROR(VLOOKUP($B95,'[2]ACT DEN8.1'!$H$3:$U$162,5,FALSE),0)</f>
        <v>8</v>
      </c>
      <c r="AD95" s="77">
        <f>IFERROR(VLOOKUP($B95,'[2]ACT DEN8.1'!$H$3:$U$162,6,FALSE),0)</f>
        <v>6</v>
      </c>
      <c r="AE95" s="77">
        <f>IFERROR(VLOOKUP($B95,'[2]ACT DEN8.1'!$H$3:$U$162,7,FALSE),0)</f>
        <v>14</v>
      </c>
      <c r="AF95" s="77">
        <f>IFERROR(VLOOKUP($B95,'[2]ACT DEN8.1'!$H$3:$U$162,8,FALSE),0)</f>
        <v>9</v>
      </c>
      <c r="AG95" s="77">
        <f>IFERROR(VLOOKUP($B95,'[2]ACT DEN8.1'!$H$3:$U$162,9,FALSE),0)</f>
        <v>5</v>
      </c>
      <c r="AH95" s="77">
        <f>IFERROR(VLOOKUP($B95,'[2]ACT DEN8.1'!$H$3:$U$162,10,FALSE),0)</f>
        <v>5</v>
      </c>
      <c r="AI95" s="77">
        <f>IFERROR(VLOOKUP($B95,'[2]ACT DEN8.1'!$H$3:$U$162,11,FALSE),0)</f>
        <v>18</v>
      </c>
      <c r="AJ95" s="77">
        <f>IFERROR(VLOOKUP($B95,'[2]ACT DEN8.1'!$H$3:$U$162,12,FALSE),0)</f>
        <v>6</v>
      </c>
      <c r="AK95" s="77">
        <f>IFERROR(VLOOKUP($B95,'[2]ACT DEN8.1'!$H$3:$U$162,13,FALSE),0)</f>
        <v>15</v>
      </c>
      <c r="AL95" s="4">
        <f t="shared" si="77"/>
        <v>126</v>
      </c>
      <c r="AM95" s="77">
        <f>IFERROR(VLOOKUP($B95,'[2]ACT DEN8.1'!$AE$3:$AR$165,2,FALSE),0)</f>
        <v>1</v>
      </c>
      <c r="AN95" s="77">
        <f>IFERROR(VLOOKUP($B95,'[2]ACT DEN8.1'!$AE$3:$AR$165,3,FALSE),0)</f>
        <v>0</v>
      </c>
      <c r="AO95" s="77">
        <f>IFERROR(VLOOKUP($B95,'[2]ACT DEN8.1'!$AE$3:$AR$165,4,FALSE),0)</f>
        <v>1</v>
      </c>
      <c r="AP95" s="77">
        <f>IFERROR(VLOOKUP($B95,'[2]ACT DEN8.1'!$AE$3:$AR$165,5,FALSE),0)</f>
        <v>1</v>
      </c>
      <c r="AQ95" s="77">
        <f>IFERROR(VLOOKUP($B95,'[2]ACT DEN8.1'!$AE$3:$AR$165,6,FALSE),0)</f>
        <v>0</v>
      </c>
      <c r="AR95" s="77">
        <f>IFERROR(VLOOKUP($B95,'[2]ACT DEN8.1'!$AE$3:$AR$165,7,FALSE),0)</f>
        <v>0</v>
      </c>
      <c r="AS95" s="77">
        <f>IFERROR(VLOOKUP($B95,'[2]ACT DEN8.1'!$AE$3:$AR$165,8,FALSE),0)</f>
        <v>1</v>
      </c>
      <c r="AT95" s="77">
        <f>IFERROR(VLOOKUP($B95,'[2]ACT DEN8.1'!$AE$3:$AR$165,9,FALSE),0)</f>
        <v>1</v>
      </c>
      <c r="AU95" s="77">
        <f>IFERROR(VLOOKUP($B95,'[2]ACT DEN8.1'!$AE$3:$AR$165,10,FALSE),0)</f>
        <v>1</v>
      </c>
      <c r="AV95" s="77">
        <f>IFERROR(VLOOKUP($B95,'[2]ACT DEN8.1'!$AE$3:$AR$165,11,FALSE),0)</f>
        <v>0</v>
      </c>
      <c r="AW95" s="77">
        <f>IFERROR(VLOOKUP($B95,'[2]ACT DEN8.1'!$AE$3:$AR$165,12,FALSE),0)</f>
        <v>0</v>
      </c>
      <c r="AX95" s="77">
        <f>IFERROR(VLOOKUP($B95,'[2]ACT DEN8.1'!$AE$3:$AR$165,13,FALSE),0)</f>
        <v>3</v>
      </c>
      <c r="AY95" s="4">
        <f t="shared" si="78"/>
        <v>9</v>
      </c>
    </row>
    <row r="96" spans="1:51" s="54" customFormat="1" ht="15" thickBot="1" x14ac:dyDescent="0.25">
      <c r="A96" s="1" t="s">
        <v>133</v>
      </c>
      <c r="B96" s="137" t="s">
        <v>120</v>
      </c>
      <c r="C96" s="53"/>
      <c r="D96" s="74"/>
      <c r="E96" s="77">
        <f>IFERROR(VLOOKUP($B96,'[2]NUM8.1'!$H$3:$U$165,2,FALSE),0)</f>
        <v>11</v>
      </c>
      <c r="F96" s="77">
        <f>IFERROR(VLOOKUP($B96,'[2]NUM8.1'!$H$3:$U$165,3,FALSE),0)</f>
        <v>25</v>
      </c>
      <c r="G96" s="77">
        <f>IFERROR(VLOOKUP($B96,'[2]NUM8.1'!$H$3:$U$165,4,FALSE),0)</f>
        <v>48</v>
      </c>
      <c r="H96" s="77">
        <f>IFERROR(VLOOKUP($B96,'[2]NUM8.1'!$H$3:$U$165,5,FALSE),0)</f>
        <v>20</v>
      </c>
      <c r="I96" s="77">
        <f>IFERROR(VLOOKUP($B96,'[2]NUM8.1'!$H$3:$U$165,6,FALSE),0)</f>
        <v>18</v>
      </c>
      <c r="J96" s="77">
        <f>IFERROR(VLOOKUP($B96,'[2]NUM8.1'!$H$3:$U$165,7,FALSE),0)</f>
        <v>11</v>
      </c>
      <c r="K96" s="77">
        <f>IFERROR(VLOOKUP($B96,'[2]NUM8.1'!$H$3:$U$165,8,FALSE),0)</f>
        <v>8</v>
      </c>
      <c r="L96" s="77">
        <f>IFERROR(VLOOKUP($B96,'[2]NUM8.1'!$H$3:$U$165,9,FALSE),0)</f>
        <v>9</v>
      </c>
      <c r="M96" s="77">
        <f>IFERROR(VLOOKUP($B96,'[2]NUM8.1'!$H$3:$U$165,10,FALSE),0)</f>
        <v>54</v>
      </c>
      <c r="N96" s="77">
        <f>IFERROR(VLOOKUP($B96,'[2]NUM8.1'!$H$3:$U$165,11,FALSE),0)</f>
        <v>9</v>
      </c>
      <c r="O96" s="77">
        <f>IFERROR(VLOOKUP($B96,'[2]NUM8.1'!$H$3:$U$165,12,FALSE),0)</f>
        <v>32</v>
      </c>
      <c r="P96" s="77">
        <f>IFERROR(VLOOKUP($B96,'[2]NUM8.1'!$H$3:$U$165,13,FALSE),0)</f>
        <v>0</v>
      </c>
      <c r="Q96" s="4">
        <f t="shared" si="114"/>
        <v>245</v>
      </c>
      <c r="R96" s="2"/>
      <c r="S96" s="12">
        <f>IFERROR(VLOOKUP($B96,'[3]DEN8.1'!$H$3:$J$159,2,FALSE),0)</f>
        <v>137</v>
      </c>
      <c r="T96" s="42">
        <f t="shared" si="118"/>
        <v>149</v>
      </c>
      <c r="U96" s="12">
        <f>IFERROR(VLOOKUP($B96,'[1]DEN8.1'!$H$3:$J$175,2,FALSE),0)</f>
        <v>140</v>
      </c>
      <c r="V96" s="51">
        <f t="shared" si="115"/>
        <v>143</v>
      </c>
      <c r="W96" s="51">
        <f t="shared" si="116"/>
        <v>149</v>
      </c>
      <c r="X96" s="12">
        <f>IFERROR(VLOOKUP($B96,'[2]DEN8.1'!$H$3:$K$175,3,FALSE),0)</f>
        <v>143</v>
      </c>
      <c r="Y96" s="6"/>
      <c r="Z96" s="77">
        <f>IFERROR(VLOOKUP($B96,'[2]ACT DEN8.1'!$H$3:$U$162,2,FALSE),0)</f>
        <v>0</v>
      </c>
      <c r="AA96" s="77">
        <f>IFERROR(VLOOKUP($B96,'[2]ACT DEN8.1'!$H$3:$U$162,3,FALSE),0)</f>
        <v>3</v>
      </c>
      <c r="AB96" s="77">
        <f>IFERROR(VLOOKUP($B96,'[2]ACT DEN8.1'!$H$3:$U$162,4,FALSE),0)</f>
        <v>5</v>
      </c>
      <c r="AC96" s="77">
        <f>IFERROR(VLOOKUP($B96,'[2]ACT DEN8.1'!$H$3:$U$162,5,FALSE),0)</f>
        <v>4</v>
      </c>
      <c r="AD96" s="77">
        <f>IFERROR(VLOOKUP($B96,'[2]ACT DEN8.1'!$H$3:$U$162,6,FALSE),0)</f>
        <v>0</v>
      </c>
      <c r="AE96" s="77">
        <f>IFERROR(VLOOKUP($B96,'[2]ACT DEN8.1'!$H$3:$U$162,7,FALSE),0)</f>
        <v>0</v>
      </c>
      <c r="AF96" s="77">
        <f>IFERROR(VLOOKUP($B96,'[2]ACT DEN8.1'!$H$3:$U$162,8,FALSE),0)</f>
        <v>3</v>
      </c>
      <c r="AG96" s="77">
        <f>IFERROR(VLOOKUP($B96,'[2]ACT DEN8.1'!$H$3:$U$162,9,FALSE),0)</f>
        <v>4</v>
      </c>
      <c r="AH96" s="77">
        <f>IFERROR(VLOOKUP($B96,'[2]ACT DEN8.1'!$H$3:$U$162,10,FALSE),0)</f>
        <v>0</v>
      </c>
      <c r="AI96" s="77">
        <f>IFERROR(VLOOKUP($B96,'[2]ACT DEN8.1'!$H$3:$U$162,11,FALSE),0)</f>
        <v>2</v>
      </c>
      <c r="AJ96" s="77">
        <f>IFERROR(VLOOKUP($B96,'[2]ACT DEN8.1'!$H$3:$U$162,12,FALSE),0)</f>
        <v>0</v>
      </c>
      <c r="AK96" s="77">
        <f>IFERROR(VLOOKUP($B96,'[2]ACT DEN8.1'!$H$3:$U$162,13,FALSE),0)</f>
        <v>0</v>
      </c>
      <c r="AL96" s="4">
        <f t="shared" si="77"/>
        <v>21</v>
      </c>
      <c r="AM96" s="77">
        <f>IFERROR(VLOOKUP($B96,'[2]ACT DEN8.1'!$AE$3:$AR$165,2,FALSE),0)</f>
        <v>0</v>
      </c>
      <c r="AN96" s="77">
        <f>IFERROR(VLOOKUP($B96,'[2]ACT DEN8.1'!$AE$3:$AR$165,3,FALSE),0)</f>
        <v>0</v>
      </c>
      <c r="AO96" s="77">
        <f>IFERROR(VLOOKUP($B96,'[2]ACT DEN8.1'!$AE$3:$AR$165,4,FALSE),0)</f>
        <v>0</v>
      </c>
      <c r="AP96" s="77">
        <f>IFERROR(VLOOKUP($B96,'[2]ACT DEN8.1'!$AE$3:$AR$165,5,FALSE),0)</f>
        <v>0</v>
      </c>
      <c r="AQ96" s="77">
        <f>IFERROR(VLOOKUP($B96,'[2]ACT DEN8.1'!$AE$3:$AR$165,6,FALSE),0)</f>
        <v>0</v>
      </c>
      <c r="AR96" s="77">
        <f>IFERROR(VLOOKUP($B96,'[2]ACT DEN8.1'!$AE$3:$AR$165,7,FALSE),0)</f>
        <v>0</v>
      </c>
      <c r="AS96" s="77">
        <f>IFERROR(VLOOKUP($B96,'[2]ACT DEN8.1'!$AE$3:$AR$165,8,FALSE),0)</f>
        <v>0</v>
      </c>
      <c r="AT96" s="77">
        <f>IFERROR(VLOOKUP($B96,'[2]ACT DEN8.1'!$AE$3:$AR$165,9,FALSE),0)</f>
        <v>0</v>
      </c>
      <c r="AU96" s="77">
        <f>IFERROR(VLOOKUP($B96,'[2]ACT DEN8.1'!$AE$3:$AR$165,10,FALSE),0)</f>
        <v>0</v>
      </c>
      <c r="AV96" s="77">
        <f>IFERROR(VLOOKUP($B96,'[2]ACT DEN8.1'!$AE$3:$AR$165,11,FALSE),0)</f>
        <v>0</v>
      </c>
      <c r="AW96" s="77">
        <f>IFERROR(VLOOKUP($B96,'[2]ACT DEN8.1'!$AE$3:$AR$165,12,FALSE),0)</f>
        <v>1</v>
      </c>
      <c r="AX96" s="77">
        <f>IFERROR(VLOOKUP($B96,'[2]ACT DEN8.1'!$AE$3:$AR$165,13,FALSE),0)</f>
        <v>2</v>
      </c>
      <c r="AY96" s="4">
        <f t="shared" si="78"/>
        <v>3</v>
      </c>
    </row>
    <row r="97" spans="1:51" s="54" customFormat="1" ht="15" thickBot="1" x14ac:dyDescent="0.25">
      <c r="A97" s="1" t="s">
        <v>133</v>
      </c>
      <c r="B97" s="137" t="s">
        <v>121</v>
      </c>
      <c r="C97" s="53"/>
      <c r="D97" s="74"/>
      <c r="E97" s="77">
        <f>IFERROR(VLOOKUP($B97,'[2]NUM8.1'!$H$3:$U$165,2,FALSE),0)</f>
        <v>0</v>
      </c>
      <c r="F97" s="77">
        <f>IFERROR(VLOOKUP($B97,'[2]NUM8.1'!$H$3:$U$165,3,FALSE),0)</f>
        <v>0</v>
      </c>
      <c r="G97" s="77">
        <f>IFERROR(VLOOKUP($B97,'[2]NUM8.1'!$H$3:$U$165,4,FALSE),0)</f>
        <v>0</v>
      </c>
      <c r="H97" s="77">
        <f>IFERROR(VLOOKUP($B97,'[2]NUM8.1'!$H$3:$U$165,5,FALSE),0)</f>
        <v>0</v>
      </c>
      <c r="I97" s="77">
        <f>IFERROR(VLOOKUP($B97,'[2]NUM8.1'!$H$3:$U$165,6,FALSE),0)</f>
        <v>0</v>
      </c>
      <c r="J97" s="77">
        <f>IFERROR(VLOOKUP($B97,'[2]NUM8.1'!$H$3:$U$165,7,FALSE),0)</f>
        <v>0</v>
      </c>
      <c r="K97" s="77">
        <f>IFERROR(VLOOKUP($B97,'[2]NUM8.1'!$H$3:$U$165,8,FALSE),0)</f>
        <v>0</v>
      </c>
      <c r="L97" s="77">
        <f>IFERROR(VLOOKUP($B97,'[2]NUM8.1'!$H$3:$U$165,9,FALSE),0)</f>
        <v>0</v>
      </c>
      <c r="M97" s="77">
        <f>IFERROR(VLOOKUP($B97,'[2]NUM8.1'!$H$3:$U$165,10,FALSE),0)</f>
        <v>1</v>
      </c>
      <c r="N97" s="77">
        <f>IFERROR(VLOOKUP($B97,'[2]NUM8.1'!$H$3:$U$165,11,FALSE),0)</f>
        <v>1</v>
      </c>
      <c r="O97" s="77">
        <f>IFERROR(VLOOKUP($B97,'[2]NUM8.1'!$H$3:$U$165,12,FALSE),0)</f>
        <v>0</v>
      </c>
      <c r="P97" s="77">
        <f>IFERROR(VLOOKUP($B97,'[2]NUM8.1'!$H$3:$U$165,13,FALSE),0)</f>
        <v>1</v>
      </c>
      <c r="Q97" s="4">
        <f t="shared" si="114"/>
        <v>3</v>
      </c>
      <c r="R97" s="2"/>
      <c r="S97" s="12">
        <f>IFERROR(VLOOKUP($B97,'[3]DEN8.1'!$H$3:$J$159,2,FALSE),0)</f>
        <v>21</v>
      </c>
      <c r="T97" s="42">
        <f t="shared" si="118"/>
        <v>22</v>
      </c>
      <c r="U97" s="12">
        <f>IFERROR(VLOOKUP($B97,'[1]DEN8.1'!$H$3:$J$175,2,FALSE),0)</f>
        <v>26</v>
      </c>
      <c r="V97" s="51">
        <f t="shared" si="115"/>
        <v>26</v>
      </c>
      <c r="W97" s="51">
        <f t="shared" si="116"/>
        <v>26</v>
      </c>
      <c r="X97" s="12">
        <f>IFERROR(VLOOKUP($B97,'[2]DEN8.1'!$H$3:$K$175,3,FALSE),0)</f>
        <v>25</v>
      </c>
      <c r="Y97" s="6"/>
      <c r="Z97" s="77">
        <f>IFERROR(VLOOKUP($B97,'[2]ACT DEN8.1'!$H$3:$U$162,2,FALSE),0)</f>
        <v>0</v>
      </c>
      <c r="AA97" s="77">
        <f>IFERROR(VLOOKUP($B97,'[2]ACT DEN8.1'!$H$3:$U$162,3,FALSE),0)</f>
        <v>1</v>
      </c>
      <c r="AB97" s="77">
        <f>IFERROR(VLOOKUP($B97,'[2]ACT DEN8.1'!$H$3:$U$162,4,FALSE),0)</f>
        <v>0</v>
      </c>
      <c r="AC97" s="77">
        <f>IFERROR(VLOOKUP($B97,'[2]ACT DEN8.1'!$H$3:$U$162,5,FALSE),0)</f>
        <v>0</v>
      </c>
      <c r="AD97" s="77">
        <f>IFERROR(VLOOKUP($B97,'[2]ACT DEN8.1'!$H$3:$U$162,6,FALSE),0)</f>
        <v>0</v>
      </c>
      <c r="AE97" s="77">
        <f>IFERROR(VLOOKUP($B97,'[2]ACT DEN8.1'!$H$3:$U$162,7,FALSE),0)</f>
        <v>0</v>
      </c>
      <c r="AF97" s="77">
        <f>IFERROR(VLOOKUP($B97,'[2]ACT DEN8.1'!$H$3:$U$162,8,FALSE),0)</f>
        <v>0</v>
      </c>
      <c r="AG97" s="77">
        <f>IFERROR(VLOOKUP($B97,'[2]ACT DEN8.1'!$H$3:$U$162,9,FALSE),0)</f>
        <v>0</v>
      </c>
      <c r="AH97" s="77">
        <f>IFERROR(VLOOKUP($B97,'[2]ACT DEN8.1'!$H$3:$U$162,10,FALSE),0)</f>
        <v>0</v>
      </c>
      <c r="AI97" s="77">
        <f>IFERROR(VLOOKUP($B97,'[2]ACT DEN8.1'!$H$3:$U$162,11,FALSE),0)</f>
        <v>0</v>
      </c>
      <c r="AJ97" s="77">
        <f>IFERROR(VLOOKUP($B97,'[2]ACT DEN8.1'!$H$3:$U$162,12,FALSE),0)</f>
        <v>0</v>
      </c>
      <c r="AK97" s="77">
        <f>IFERROR(VLOOKUP($B97,'[2]ACT DEN8.1'!$H$3:$U$162,13,FALSE),0)</f>
        <v>0</v>
      </c>
      <c r="AL97" s="4">
        <f t="shared" si="77"/>
        <v>1</v>
      </c>
      <c r="AM97" s="77">
        <f>IFERROR(VLOOKUP($B97,'[2]ACT DEN8.1'!$AE$3:$AR$165,2,FALSE),0)</f>
        <v>0</v>
      </c>
      <c r="AN97" s="77">
        <f>IFERROR(VLOOKUP($B97,'[2]ACT DEN8.1'!$AE$3:$AR$165,3,FALSE),0)</f>
        <v>0</v>
      </c>
      <c r="AO97" s="77">
        <f>IFERROR(VLOOKUP($B97,'[2]ACT DEN8.1'!$AE$3:$AR$165,4,FALSE),0)</f>
        <v>0</v>
      </c>
      <c r="AP97" s="77">
        <f>IFERROR(VLOOKUP($B97,'[2]ACT DEN8.1'!$AE$3:$AR$165,5,FALSE),0)</f>
        <v>0</v>
      </c>
      <c r="AQ97" s="77">
        <f>IFERROR(VLOOKUP($B97,'[2]ACT DEN8.1'!$AE$3:$AR$165,6,FALSE),0)</f>
        <v>0</v>
      </c>
      <c r="AR97" s="77">
        <f>IFERROR(VLOOKUP($B97,'[2]ACT DEN8.1'!$AE$3:$AR$165,7,FALSE),0)</f>
        <v>0</v>
      </c>
      <c r="AS97" s="77">
        <f>IFERROR(VLOOKUP($B97,'[2]ACT DEN8.1'!$AE$3:$AR$165,8,FALSE),0)</f>
        <v>0</v>
      </c>
      <c r="AT97" s="77">
        <f>IFERROR(VLOOKUP($B97,'[2]ACT DEN8.1'!$AE$3:$AR$165,9,FALSE),0)</f>
        <v>0</v>
      </c>
      <c r="AU97" s="77">
        <f>IFERROR(VLOOKUP($B97,'[2]ACT DEN8.1'!$AE$3:$AR$165,10,FALSE),0)</f>
        <v>0</v>
      </c>
      <c r="AV97" s="77">
        <f>IFERROR(VLOOKUP($B97,'[2]ACT DEN8.1'!$AE$3:$AR$165,11,FALSE),0)</f>
        <v>0</v>
      </c>
      <c r="AW97" s="77">
        <f>IFERROR(VLOOKUP($B97,'[2]ACT DEN8.1'!$AE$3:$AR$165,12,FALSE),0)</f>
        <v>0</v>
      </c>
      <c r="AX97" s="77">
        <f>IFERROR(VLOOKUP($B97,'[2]ACT DEN8.1'!$AE$3:$AR$165,13,FALSE),0)</f>
        <v>0</v>
      </c>
      <c r="AY97" s="4">
        <f t="shared" si="78"/>
        <v>0</v>
      </c>
    </row>
    <row r="98" spans="1:51" s="54" customFormat="1" ht="15" thickBot="1" x14ac:dyDescent="0.25">
      <c r="A98" s="1" t="s">
        <v>133</v>
      </c>
      <c r="B98" s="137" t="s">
        <v>122</v>
      </c>
      <c r="C98" s="53"/>
      <c r="D98" s="74"/>
      <c r="E98" s="77">
        <f>IFERROR(VLOOKUP($B98,'[2]NUM8.1'!$H$3:$U$165,2,FALSE),0)</f>
        <v>1</v>
      </c>
      <c r="F98" s="77">
        <f>IFERROR(VLOOKUP($B98,'[2]NUM8.1'!$H$3:$U$165,3,FALSE),0)</f>
        <v>1</v>
      </c>
      <c r="G98" s="77">
        <f>IFERROR(VLOOKUP($B98,'[2]NUM8.1'!$H$3:$U$165,4,FALSE),0)</f>
        <v>7</v>
      </c>
      <c r="H98" s="77">
        <f>IFERROR(VLOOKUP($B98,'[2]NUM8.1'!$H$3:$U$165,5,FALSE),0)</f>
        <v>6</v>
      </c>
      <c r="I98" s="77">
        <f>IFERROR(VLOOKUP($B98,'[2]NUM8.1'!$H$3:$U$165,6,FALSE),0)</f>
        <v>6</v>
      </c>
      <c r="J98" s="77">
        <f>IFERROR(VLOOKUP($B98,'[2]NUM8.1'!$H$3:$U$165,7,FALSE),0)</f>
        <v>10</v>
      </c>
      <c r="K98" s="77">
        <f>IFERROR(VLOOKUP($B98,'[2]NUM8.1'!$H$3:$U$165,8,FALSE),0)</f>
        <v>10</v>
      </c>
      <c r="L98" s="77">
        <f>IFERROR(VLOOKUP($B98,'[2]NUM8.1'!$H$3:$U$165,9,FALSE),0)</f>
        <v>9</v>
      </c>
      <c r="M98" s="77">
        <f>IFERROR(VLOOKUP($B98,'[2]NUM8.1'!$H$3:$U$165,10,FALSE),0)</f>
        <v>11</v>
      </c>
      <c r="N98" s="77">
        <f>IFERROR(VLOOKUP($B98,'[2]NUM8.1'!$H$3:$U$165,11,FALSE),0)</f>
        <v>12</v>
      </c>
      <c r="O98" s="77">
        <f>IFERROR(VLOOKUP($B98,'[2]NUM8.1'!$H$3:$U$165,12,FALSE),0)</f>
        <v>4</v>
      </c>
      <c r="P98" s="77">
        <f>IFERROR(VLOOKUP($B98,'[2]NUM8.1'!$H$3:$U$165,13,FALSE),0)</f>
        <v>3</v>
      </c>
      <c r="Q98" s="4">
        <f t="shared" si="114"/>
        <v>80</v>
      </c>
      <c r="R98" s="2"/>
      <c r="S98" s="12">
        <f>IFERROR(VLOOKUP($B98,'[3]DEN8.1'!$H$3:$J$159,2,FALSE),0)</f>
        <v>60</v>
      </c>
      <c r="T98" s="42">
        <f t="shared" si="118"/>
        <v>63</v>
      </c>
      <c r="U98" s="12">
        <f>IFERROR(VLOOKUP($B98,'[1]DEN8.1'!$H$3:$J$175,2,FALSE),0)</f>
        <v>124</v>
      </c>
      <c r="V98" s="51">
        <f t="shared" si="115"/>
        <v>124</v>
      </c>
      <c r="W98" s="51">
        <f t="shared" si="116"/>
        <v>126</v>
      </c>
      <c r="X98" s="12">
        <f>IFERROR(VLOOKUP($B98,'[2]DEN8.1'!$H$3:$K$175,3,FALSE),0)</f>
        <v>69</v>
      </c>
      <c r="Y98" s="6"/>
      <c r="Z98" s="77">
        <f>IFERROR(VLOOKUP($B98,'[2]ACT DEN8.1'!$H$3:$U$162,2,FALSE),0)</f>
        <v>1</v>
      </c>
      <c r="AA98" s="77">
        <f>IFERROR(VLOOKUP($B98,'[2]ACT DEN8.1'!$H$3:$U$162,3,FALSE),0)</f>
        <v>0</v>
      </c>
      <c r="AB98" s="77">
        <f>IFERROR(VLOOKUP($B98,'[2]ACT DEN8.1'!$H$3:$U$162,4,FALSE),0)</f>
        <v>1</v>
      </c>
      <c r="AC98" s="77">
        <f>IFERROR(VLOOKUP($B98,'[2]ACT DEN8.1'!$H$3:$U$162,5,FALSE),0)</f>
        <v>1</v>
      </c>
      <c r="AD98" s="77">
        <f>IFERROR(VLOOKUP($B98,'[2]ACT DEN8.1'!$H$3:$U$162,6,FALSE),0)</f>
        <v>0</v>
      </c>
      <c r="AE98" s="77">
        <f>IFERROR(VLOOKUP($B98,'[2]ACT DEN8.1'!$H$3:$U$162,7,FALSE),0)</f>
        <v>3</v>
      </c>
      <c r="AF98" s="77">
        <f>IFERROR(VLOOKUP($B98,'[2]ACT DEN8.1'!$H$3:$U$162,8,FALSE),0)</f>
        <v>0</v>
      </c>
      <c r="AG98" s="77">
        <f>IFERROR(VLOOKUP($B98,'[2]ACT DEN8.1'!$H$3:$U$162,9,FALSE),0)</f>
        <v>1</v>
      </c>
      <c r="AH98" s="77">
        <f>IFERROR(VLOOKUP($B98,'[2]ACT DEN8.1'!$H$3:$U$162,10,FALSE),0)</f>
        <v>0</v>
      </c>
      <c r="AI98" s="77">
        <f>IFERROR(VLOOKUP($B98,'[2]ACT DEN8.1'!$H$3:$U$162,11,FALSE),0)</f>
        <v>1</v>
      </c>
      <c r="AJ98" s="77">
        <f>IFERROR(VLOOKUP($B98,'[2]ACT DEN8.1'!$H$3:$U$162,12,FALSE),0)</f>
        <v>0</v>
      </c>
      <c r="AK98" s="77">
        <f>IFERROR(VLOOKUP($B98,'[2]ACT DEN8.1'!$H$3:$U$162,13,FALSE),0)</f>
        <v>0</v>
      </c>
      <c r="AL98" s="4">
        <f t="shared" si="77"/>
        <v>8</v>
      </c>
      <c r="AM98" s="77">
        <f>IFERROR(VLOOKUP($B98,'[2]ACT DEN8.1'!$AE$3:$AR$165,2,FALSE),0)</f>
        <v>0</v>
      </c>
      <c r="AN98" s="77">
        <f>IFERROR(VLOOKUP($B98,'[2]ACT DEN8.1'!$AE$3:$AR$165,3,FALSE),0)</f>
        <v>0</v>
      </c>
      <c r="AO98" s="77">
        <f>IFERROR(VLOOKUP($B98,'[2]ACT DEN8.1'!$AE$3:$AR$165,4,FALSE),0)</f>
        <v>0</v>
      </c>
      <c r="AP98" s="77">
        <f>IFERROR(VLOOKUP($B98,'[2]ACT DEN8.1'!$AE$3:$AR$165,5,FALSE),0)</f>
        <v>0</v>
      </c>
      <c r="AQ98" s="77">
        <f>IFERROR(VLOOKUP($B98,'[2]ACT DEN8.1'!$AE$3:$AR$165,6,FALSE),0)</f>
        <v>0</v>
      </c>
      <c r="AR98" s="77">
        <f>IFERROR(VLOOKUP($B98,'[2]ACT DEN8.1'!$AE$3:$AR$165,7,FALSE),0)</f>
        <v>1</v>
      </c>
      <c r="AS98" s="77">
        <f>IFERROR(VLOOKUP($B98,'[2]ACT DEN8.1'!$AE$3:$AR$165,8,FALSE),0)</f>
        <v>0</v>
      </c>
      <c r="AT98" s="77">
        <f>IFERROR(VLOOKUP($B98,'[2]ACT DEN8.1'!$AE$3:$AR$165,9,FALSE),0)</f>
        <v>0</v>
      </c>
      <c r="AU98" s="77">
        <f>IFERROR(VLOOKUP($B98,'[2]ACT DEN8.1'!$AE$3:$AR$165,10,FALSE),0)</f>
        <v>0</v>
      </c>
      <c r="AV98" s="77">
        <f>IFERROR(VLOOKUP($B98,'[2]ACT DEN8.1'!$AE$3:$AR$165,11,FALSE),0)</f>
        <v>0</v>
      </c>
      <c r="AW98" s="77">
        <f>IFERROR(VLOOKUP($B98,'[2]ACT DEN8.1'!$AE$3:$AR$165,12,FALSE),0)</f>
        <v>0</v>
      </c>
      <c r="AX98" s="77">
        <f>IFERROR(VLOOKUP($B98,'[2]ACT DEN8.1'!$AE$3:$AR$165,13,FALSE),0)</f>
        <v>0</v>
      </c>
      <c r="AY98" s="4">
        <f t="shared" si="78"/>
        <v>1</v>
      </c>
    </row>
    <row r="99" spans="1:51" s="54" customFormat="1" ht="15" thickBot="1" x14ac:dyDescent="0.25">
      <c r="A99" s="1" t="s">
        <v>133</v>
      </c>
      <c r="B99" s="137" t="s">
        <v>123</v>
      </c>
      <c r="C99" s="53"/>
      <c r="D99" s="74"/>
      <c r="E99" s="77">
        <f>IFERROR(VLOOKUP($B99,'[2]NUM8.1'!$H$3:$U$165,2,FALSE),0)</f>
        <v>0</v>
      </c>
      <c r="F99" s="77">
        <f>IFERROR(VLOOKUP($B99,'[2]NUM8.1'!$H$3:$U$165,3,FALSE),0)</f>
        <v>0</v>
      </c>
      <c r="G99" s="77">
        <f>IFERROR(VLOOKUP($B99,'[2]NUM8.1'!$H$3:$U$165,4,FALSE),0)</f>
        <v>0</v>
      </c>
      <c r="H99" s="77">
        <f>IFERROR(VLOOKUP($B99,'[2]NUM8.1'!$H$3:$U$165,5,FALSE),0)</f>
        <v>3</v>
      </c>
      <c r="I99" s="77">
        <f>IFERROR(VLOOKUP($B99,'[2]NUM8.1'!$H$3:$U$165,6,FALSE),0)</f>
        <v>0</v>
      </c>
      <c r="J99" s="77">
        <f>IFERROR(VLOOKUP($B99,'[2]NUM8.1'!$H$3:$U$165,7,FALSE),0)</f>
        <v>12</v>
      </c>
      <c r="K99" s="77">
        <f>IFERROR(VLOOKUP($B99,'[2]NUM8.1'!$H$3:$U$165,8,FALSE),0)</f>
        <v>11</v>
      </c>
      <c r="L99" s="77">
        <f>IFERROR(VLOOKUP($B99,'[2]NUM8.1'!$H$3:$U$165,9,FALSE),0)</f>
        <v>2</v>
      </c>
      <c r="M99" s="77">
        <f>IFERROR(VLOOKUP($B99,'[2]NUM8.1'!$H$3:$U$165,10,FALSE),0)</f>
        <v>0</v>
      </c>
      <c r="N99" s="77">
        <f>IFERROR(VLOOKUP($B99,'[2]NUM8.1'!$H$3:$U$165,11,FALSE),0)</f>
        <v>11</v>
      </c>
      <c r="O99" s="77">
        <f>IFERROR(VLOOKUP($B99,'[2]NUM8.1'!$H$3:$U$165,12,FALSE),0)</f>
        <v>2</v>
      </c>
      <c r="P99" s="77">
        <f>IFERROR(VLOOKUP($B99,'[2]NUM8.1'!$H$3:$U$165,13,FALSE),0)</f>
        <v>1</v>
      </c>
      <c r="Q99" s="4">
        <f t="shared" si="114"/>
        <v>42</v>
      </c>
      <c r="R99" s="2"/>
      <c r="S99" s="12">
        <f>IFERROR(VLOOKUP($B99,'[3]DEN8.1'!$H$3:$J$159,2,FALSE),0)</f>
        <v>22</v>
      </c>
      <c r="T99" s="42">
        <f t="shared" si="118"/>
        <v>22</v>
      </c>
      <c r="U99" s="12">
        <f>IFERROR(VLOOKUP($B99,'[1]DEN8.1'!$H$3:$J$175,2,FALSE),0)</f>
        <v>19</v>
      </c>
      <c r="V99" s="51">
        <f t="shared" si="115"/>
        <v>19</v>
      </c>
      <c r="W99" s="51">
        <f t="shared" si="116"/>
        <v>19</v>
      </c>
      <c r="X99" s="12">
        <f>IFERROR(VLOOKUP($B99,'[2]DEN8.1'!$H$3:$K$175,3,FALSE),0)</f>
        <v>17</v>
      </c>
      <c r="Y99" s="6"/>
      <c r="Z99" s="77">
        <f>IFERROR(VLOOKUP($B99,'[2]ACT DEN8.1'!$H$3:$U$162,2,FALSE),0)</f>
        <v>0</v>
      </c>
      <c r="AA99" s="77">
        <f>IFERROR(VLOOKUP($B99,'[2]ACT DEN8.1'!$H$3:$U$162,3,FALSE),0)</f>
        <v>0</v>
      </c>
      <c r="AB99" s="77">
        <f>IFERROR(VLOOKUP($B99,'[2]ACT DEN8.1'!$H$3:$U$162,4,FALSE),0)</f>
        <v>0</v>
      </c>
      <c r="AC99" s="77">
        <f>IFERROR(VLOOKUP($B99,'[2]ACT DEN8.1'!$H$3:$U$162,5,FALSE),0)</f>
        <v>0</v>
      </c>
      <c r="AD99" s="77">
        <f>IFERROR(VLOOKUP($B99,'[2]ACT DEN8.1'!$H$3:$U$162,6,FALSE),0)</f>
        <v>0</v>
      </c>
      <c r="AE99" s="77">
        <f>IFERROR(VLOOKUP($B99,'[2]ACT DEN8.1'!$H$3:$U$162,7,FALSE),0)</f>
        <v>0</v>
      </c>
      <c r="AF99" s="77">
        <f>IFERROR(VLOOKUP($B99,'[2]ACT DEN8.1'!$H$3:$U$162,8,FALSE),0)</f>
        <v>0</v>
      </c>
      <c r="AG99" s="77">
        <f>IFERROR(VLOOKUP($B99,'[2]ACT DEN8.1'!$H$3:$U$162,9,FALSE),0)</f>
        <v>0</v>
      </c>
      <c r="AH99" s="77">
        <f>IFERROR(VLOOKUP($B99,'[2]ACT DEN8.1'!$H$3:$U$162,10,FALSE),0)</f>
        <v>0</v>
      </c>
      <c r="AI99" s="77">
        <f>IFERROR(VLOOKUP($B99,'[2]ACT DEN8.1'!$H$3:$U$162,11,FALSE),0)</f>
        <v>0</v>
      </c>
      <c r="AJ99" s="77">
        <f>IFERROR(VLOOKUP($B99,'[2]ACT DEN8.1'!$H$3:$U$162,12,FALSE),0)</f>
        <v>0</v>
      </c>
      <c r="AK99" s="77">
        <f>IFERROR(VLOOKUP($B99,'[2]ACT DEN8.1'!$H$3:$U$162,13,FALSE),0)</f>
        <v>0</v>
      </c>
      <c r="AL99" s="4">
        <f t="shared" si="77"/>
        <v>0</v>
      </c>
      <c r="AM99" s="77">
        <f>IFERROR(VLOOKUP($B99,'[2]ACT DEN8.1'!$AE$3:$AR$165,2,FALSE),0)</f>
        <v>0</v>
      </c>
      <c r="AN99" s="77">
        <f>IFERROR(VLOOKUP($B99,'[2]ACT DEN8.1'!$AE$3:$AR$165,3,FALSE),0)</f>
        <v>0</v>
      </c>
      <c r="AO99" s="77">
        <f>IFERROR(VLOOKUP($B99,'[2]ACT DEN8.1'!$AE$3:$AR$165,4,FALSE),0)</f>
        <v>0</v>
      </c>
      <c r="AP99" s="77">
        <f>IFERROR(VLOOKUP($B99,'[2]ACT DEN8.1'!$AE$3:$AR$165,5,FALSE),0)</f>
        <v>0</v>
      </c>
      <c r="AQ99" s="77">
        <f>IFERROR(VLOOKUP($B99,'[2]ACT DEN8.1'!$AE$3:$AR$165,6,FALSE),0)</f>
        <v>0</v>
      </c>
      <c r="AR99" s="77">
        <f>IFERROR(VLOOKUP($B99,'[2]ACT DEN8.1'!$AE$3:$AR$165,7,FALSE),0)</f>
        <v>4</v>
      </c>
      <c r="AS99" s="77">
        <f>IFERROR(VLOOKUP($B99,'[2]ACT DEN8.1'!$AE$3:$AR$165,8,FALSE),0)</f>
        <v>0</v>
      </c>
      <c r="AT99" s="77">
        <f>IFERROR(VLOOKUP($B99,'[2]ACT DEN8.1'!$AE$3:$AR$165,9,FALSE),0)</f>
        <v>0</v>
      </c>
      <c r="AU99" s="77">
        <f>IFERROR(VLOOKUP($B99,'[2]ACT DEN8.1'!$AE$3:$AR$165,10,FALSE),0)</f>
        <v>0</v>
      </c>
      <c r="AV99" s="77">
        <f>IFERROR(VLOOKUP($B99,'[2]ACT DEN8.1'!$AE$3:$AR$165,11,FALSE),0)</f>
        <v>0</v>
      </c>
      <c r="AW99" s="77">
        <f>IFERROR(VLOOKUP($B99,'[2]ACT DEN8.1'!$AE$3:$AR$165,12,FALSE),0)</f>
        <v>0</v>
      </c>
      <c r="AX99" s="77">
        <f>IFERROR(VLOOKUP($B99,'[2]ACT DEN8.1'!$AE$3:$AR$165,13,FALSE),0)</f>
        <v>1</v>
      </c>
      <c r="AY99" s="4">
        <f t="shared" si="78"/>
        <v>5</v>
      </c>
    </row>
    <row r="100" spans="1:51" s="54" customFormat="1" ht="15" thickBot="1" x14ac:dyDescent="0.25">
      <c r="A100" s="1" t="s">
        <v>133</v>
      </c>
      <c r="B100" s="137" t="s">
        <v>124</v>
      </c>
      <c r="C100" s="53"/>
      <c r="D100" s="74"/>
      <c r="E100" s="77">
        <f>IFERROR(VLOOKUP($B100,'[2]NUM8.1'!$H$3:$U$165,2,FALSE),0)</f>
        <v>0</v>
      </c>
      <c r="F100" s="77">
        <f>IFERROR(VLOOKUP($B100,'[2]NUM8.1'!$H$3:$U$165,3,FALSE),0)</f>
        <v>0</v>
      </c>
      <c r="G100" s="77">
        <f>IFERROR(VLOOKUP($B100,'[2]NUM8.1'!$H$3:$U$165,4,FALSE),0)</f>
        <v>0</v>
      </c>
      <c r="H100" s="77">
        <f>IFERROR(VLOOKUP($B100,'[2]NUM8.1'!$H$3:$U$165,5,FALSE),0)</f>
        <v>3</v>
      </c>
      <c r="I100" s="77">
        <f>IFERROR(VLOOKUP($B100,'[2]NUM8.1'!$H$3:$U$165,6,FALSE),0)</f>
        <v>0</v>
      </c>
      <c r="J100" s="77">
        <f>IFERROR(VLOOKUP($B100,'[2]NUM8.1'!$H$3:$U$165,7,FALSE),0)</f>
        <v>0</v>
      </c>
      <c r="K100" s="77">
        <f>IFERROR(VLOOKUP($B100,'[2]NUM8.1'!$H$3:$U$165,8,FALSE),0)</f>
        <v>0</v>
      </c>
      <c r="L100" s="77">
        <f>IFERROR(VLOOKUP($B100,'[2]NUM8.1'!$H$3:$U$165,9,FALSE),0)</f>
        <v>0</v>
      </c>
      <c r="M100" s="77">
        <f>IFERROR(VLOOKUP($B100,'[2]NUM8.1'!$H$3:$U$165,10,FALSE),0)</f>
        <v>0</v>
      </c>
      <c r="N100" s="77">
        <f>IFERROR(VLOOKUP($B100,'[2]NUM8.1'!$H$3:$U$165,11,FALSE),0)</f>
        <v>0</v>
      </c>
      <c r="O100" s="77">
        <f>IFERROR(VLOOKUP($B100,'[2]NUM8.1'!$H$3:$U$165,12,FALSE),0)</f>
        <v>5</v>
      </c>
      <c r="P100" s="77">
        <f>IFERROR(VLOOKUP($B100,'[2]NUM8.1'!$H$3:$U$165,13,FALSE),0)</f>
        <v>0</v>
      </c>
      <c r="Q100" s="4">
        <f t="shared" si="114"/>
        <v>8</v>
      </c>
      <c r="R100" s="2"/>
      <c r="S100" s="12">
        <f>IFERROR(VLOOKUP($B100,'[3]DEN8.1'!$H$3:$J$159,2,FALSE),0)</f>
        <v>11</v>
      </c>
      <c r="T100" s="42">
        <f t="shared" si="118"/>
        <v>11</v>
      </c>
      <c r="U100" s="12">
        <f>IFERROR(VLOOKUP($B100,'[1]DEN8.1'!$H$3:$J$175,2,FALSE),0)</f>
        <v>13</v>
      </c>
      <c r="V100" s="51">
        <f t="shared" si="115"/>
        <v>13</v>
      </c>
      <c r="W100" s="51">
        <f t="shared" si="116"/>
        <v>13</v>
      </c>
      <c r="X100" s="12">
        <f>IFERROR(VLOOKUP($B100,'[2]DEN8.1'!$H$3:$K$175,3,FALSE),0)</f>
        <v>14</v>
      </c>
      <c r="Y100" s="6"/>
      <c r="Z100" s="77">
        <f>IFERROR(VLOOKUP($B100,'[2]ACT DEN8.1'!$H$3:$U$162,2,FALSE),0)</f>
        <v>0</v>
      </c>
      <c r="AA100" s="77">
        <f>IFERROR(VLOOKUP($B100,'[2]ACT DEN8.1'!$H$3:$U$162,3,FALSE),0)</f>
        <v>0</v>
      </c>
      <c r="AB100" s="77">
        <f>IFERROR(VLOOKUP($B100,'[2]ACT DEN8.1'!$H$3:$U$162,4,FALSE),0)</f>
        <v>0</v>
      </c>
      <c r="AC100" s="77">
        <f>IFERROR(VLOOKUP($B100,'[2]ACT DEN8.1'!$H$3:$U$162,5,FALSE),0)</f>
        <v>0</v>
      </c>
      <c r="AD100" s="77">
        <f>IFERROR(VLOOKUP($B100,'[2]ACT DEN8.1'!$H$3:$U$162,6,FALSE),0)</f>
        <v>0</v>
      </c>
      <c r="AE100" s="77">
        <f>IFERROR(VLOOKUP($B100,'[2]ACT DEN8.1'!$H$3:$U$162,7,FALSE),0)</f>
        <v>1</v>
      </c>
      <c r="AF100" s="77">
        <f>IFERROR(VLOOKUP($B100,'[2]ACT DEN8.1'!$H$3:$U$162,8,FALSE),0)</f>
        <v>0</v>
      </c>
      <c r="AG100" s="77">
        <f>IFERROR(VLOOKUP($B100,'[2]ACT DEN8.1'!$H$3:$U$162,9,FALSE),0)</f>
        <v>0</v>
      </c>
      <c r="AH100" s="77">
        <f>IFERROR(VLOOKUP($B100,'[2]ACT DEN8.1'!$H$3:$U$162,10,FALSE),0)</f>
        <v>0</v>
      </c>
      <c r="AI100" s="77">
        <f>IFERROR(VLOOKUP($B100,'[2]ACT DEN8.1'!$H$3:$U$162,11,FALSE),0)</f>
        <v>0</v>
      </c>
      <c r="AJ100" s="77">
        <f>IFERROR(VLOOKUP($B100,'[2]ACT DEN8.1'!$H$3:$U$162,12,FALSE),0)</f>
        <v>0</v>
      </c>
      <c r="AK100" s="77">
        <f>IFERROR(VLOOKUP($B100,'[2]ACT DEN8.1'!$H$3:$U$162,13,FALSE),0)</f>
        <v>0</v>
      </c>
      <c r="AL100" s="4">
        <f t="shared" si="77"/>
        <v>1</v>
      </c>
      <c r="AM100" s="77">
        <f>IFERROR(VLOOKUP($B100,'[2]ACT DEN8.1'!$AE$3:$AR$165,2,FALSE),0)</f>
        <v>0</v>
      </c>
      <c r="AN100" s="77">
        <f>IFERROR(VLOOKUP($B100,'[2]ACT DEN8.1'!$AE$3:$AR$165,3,FALSE),0)</f>
        <v>0</v>
      </c>
      <c r="AO100" s="77">
        <f>IFERROR(VLOOKUP($B100,'[2]ACT DEN8.1'!$AE$3:$AR$165,4,FALSE),0)</f>
        <v>0</v>
      </c>
      <c r="AP100" s="77">
        <f>IFERROR(VLOOKUP($B100,'[2]ACT DEN8.1'!$AE$3:$AR$165,5,FALSE),0)</f>
        <v>0</v>
      </c>
      <c r="AQ100" s="77">
        <f>IFERROR(VLOOKUP($B100,'[2]ACT DEN8.1'!$AE$3:$AR$165,6,FALSE),0)</f>
        <v>0</v>
      </c>
      <c r="AR100" s="77">
        <f>IFERROR(VLOOKUP($B100,'[2]ACT DEN8.1'!$AE$3:$AR$165,7,FALSE),0)</f>
        <v>0</v>
      </c>
      <c r="AS100" s="77">
        <f>IFERROR(VLOOKUP($B100,'[2]ACT DEN8.1'!$AE$3:$AR$165,8,FALSE),0)</f>
        <v>0</v>
      </c>
      <c r="AT100" s="77">
        <f>IFERROR(VLOOKUP($B100,'[2]ACT DEN8.1'!$AE$3:$AR$165,9,FALSE),0)</f>
        <v>0</v>
      </c>
      <c r="AU100" s="77">
        <f>IFERROR(VLOOKUP($B100,'[2]ACT DEN8.1'!$AE$3:$AR$165,10,FALSE),0)</f>
        <v>0</v>
      </c>
      <c r="AV100" s="77">
        <f>IFERROR(VLOOKUP($B100,'[2]ACT DEN8.1'!$AE$3:$AR$165,11,FALSE),0)</f>
        <v>0</v>
      </c>
      <c r="AW100" s="77">
        <f>IFERROR(VLOOKUP($B100,'[2]ACT DEN8.1'!$AE$3:$AR$165,12,FALSE),0)</f>
        <v>0</v>
      </c>
      <c r="AX100" s="77">
        <f>IFERROR(VLOOKUP($B100,'[2]ACT DEN8.1'!$AE$3:$AR$165,13,FALSE),0)</f>
        <v>0</v>
      </c>
      <c r="AY100" s="4">
        <f t="shared" si="78"/>
        <v>0</v>
      </c>
    </row>
    <row r="101" spans="1:51" s="54" customFormat="1" ht="15" thickBot="1" x14ac:dyDescent="0.25">
      <c r="A101" s="1" t="s">
        <v>133</v>
      </c>
      <c r="B101" s="137" t="s">
        <v>125</v>
      </c>
      <c r="C101" s="53"/>
      <c r="D101" s="74"/>
      <c r="E101" s="77">
        <f>IFERROR(VLOOKUP($B101,'[2]NUM8.1'!$H$3:$U$165,2,FALSE),0)</f>
        <v>0</v>
      </c>
      <c r="F101" s="77">
        <f>IFERROR(VLOOKUP($B101,'[2]NUM8.1'!$H$3:$U$165,3,FALSE),0)</f>
        <v>2</v>
      </c>
      <c r="G101" s="77">
        <f>IFERROR(VLOOKUP($B101,'[2]NUM8.1'!$H$3:$U$165,4,FALSE),0)</f>
        <v>5</v>
      </c>
      <c r="H101" s="77">
        <f>IFERROR(VLOOKUP($B101,'[2]NUM8.1'!$H$3:$U$165,5,FALSE),0)</f>
        <v>0</v>
      </c>
      <c r="I101" s="77">
        <f>IFERROR(VLOOKUP($B101,'[2]NUM8.1'!$H$3:$U$165,6,FALSE),0)</f>
        <v>0</v>
      </c>
      <c r="J101" s="77">
        <f>IFERROR(VLOOKUP($B101,'[2]NUM8.1'!$H$3:$U$165,7,FALSE),0)</f>
        <v>0</v>
      </c>
      <c r="K101" s="77">
        <f>IFERROR(VLOOKUP($B101,'[2]NUM8.1'!$H$3:$U$165,8,FALSE),0)</f>
        <v>6</v>
      </c>
      <c r="L101" s="77">
        <f>IFERROR(VLOOKUP($B101,'[2]NUM8.1'!$H$3:$U$165,9,FALSE),0)</f>
        <v>11</v>
      </c>
      <c r="M101" s="77">
        <f>IFERROR(VLOOKUP($B101,'[2]NUM8.1'!$H$3:$U$165,10,FALSE),0)</f>
        <v>0</v>
      </c>
      <c r="N101" s="77">
        <f>IFERROR(VLOOKUP($B101,'[2]NUM8.1'!$H$3:$U$165,11,FALSE),0)</f>
        <v>0</v>
      </c>
      <c r="O101" s="77">
        <f>IFERROR(VLOOKUP($B101,'[2]NUM8.1'!$H$3:$U$165,12,FALSE),0)</f>
        <v>0</v>
      </c>
      <c r="P101" s="77">
        <f>IFERROR(VLOOKUP($B101,'[2]NUM8.1'!$H$3:$U$165,13,FALSE),0)</f>
        <v>0</v>
      </c>
      <c r="Q101" s="4">
        <f t="shared" si="114"/>
        <v>24</v>
      </c>
      <c r="R101" s="2"/>
      <c r="S101" s="12">
        <f>IFERROR(VLOOKUP($B101,'[3]DEN8.1'!$H$3:$J$159,2,FALSE),0)</f>
        <v>54</v>
      </c>
      <c r="T101" s="42">
        <f t="shared" si="118"/>
        <v>53</v>
      </c>
      <c r="U101" s="12">
        <f>IFERROR(VLOOKUP($B101,'[1]DEN8.1'!$H$3:$J$175,2,FALSE),0)</f>
        <v>52</v>
      </c>
      <c r="V101" s="51">
        <f t="shared" si="115"/>
        <v>54</v>
      </c>
      <c r="W101" s="51">
        <f t="shared" si="116"/>
        <v>56</v>
      </c>
      <c r="X101" s="12">
        <f>IFERROR(VLOOKUP($B101,'[2]DEN8.1'!$H$3:$K$175,3,FALSE),0)</f>
        <v>0</v>
      </c>
      <c r="Y101" s="6"/>
      <c r="Z101" s="77">
        <f>IFERROR(VLOOKUP($B101,'[2]ACT DEN8.1'!$H$3:$U$162,2,FALSE),0)</f>
        <v>0</v>
      </c>
      <c r="AA101" s="77">
        <f>IFERROR(VLOOKUP($B101,'[2]ACT DEN8.1'!$H$3:$U$162,3,FALSE),0)</f>
        <v>0</v>
      </c>
      <c r="AB101" s="77">
        <f>IFERROR(VLOOKUP($B101,'[2]ACT DEN8.1'!$H$3:$U$162,4,FALSE),0)</f>
        <v>0</v>
      </c>
      <c r="AC101" s="77">
        <f>IFERROR(VLOOKUP($B101,'[2]ACT DEN8.1'!$H$3:$U$162,5,FALSE),0)</f>
        <v>0</v>
      </c>
      <c r="AD101" s="77">
        <f>IFERROR(VLOOKUP($B101,'[2]ACT DEN8.1'!$H$3:$U$162,6,FALSE),0)</f>
        <v>1</v>
      </c>
      <c r="AE101" s="77">
        <f>IFERROR(VLOOKUP($B101,'[2]ACT DEN8.1'!$H$3:$U$162,7,FALSE),0)</f>
        <v>1</v>
      </c>
      <c r="AF101" s="77">
        <f>IFERROR(VLOOKUP($B101,'[2]ACT DEN8.1'!$H$3:$U$162,8,FALSE),0)</f>
        <v>4</v>
      </c>
      <c r="AG101" s="77">
        <f>IFERROR(VLOOKUP($B101,'[2]ACT DEN8.1'!$H$3:$U$162,9,FALSE),0)</f>
        <v>2</v>
      </c>
      <c r="AH101" s="77">
        <f>IFERROR(VLOOKUP($B101,'[2]ACT DEN8.1'!$H$3:$U$162,10,FALSE),0)</f>
        <v>0</v>
      </c>
      <c r="AI101" s="77">
        <f>IFERROR(VLOOKUP($B101,'[2]ACT DEN8.1'!$H$3:$U$162,11,FALSE),0)</f>
        <v>0</v>
      </c>
      <c r="AJ101" s="77">
        <f>IFERROR(VLOOKUP($B101,'[2]ACT DEN8.1'!$H$3:$U$162,12,FALSE),0)</f>
        <v>0</v>
      </c>
      <c r="AK101" s="77">
        <f>IFERROR(VLOOKUP($B101,'[2]ACT DEN8.1'!$H$3:$U$162,13,FALSE),0)</f>
        <v>0</v>
      </c>
      <c r="AL101" s="4">
        <f t="shared" si="77"/>
        <v>8</v>
      </c>
      <c r="AM101" s="77">
        <f>IFERROR(VLOOKUP($B101,'[2]ACT DEN8.1'!$AE$3:$AR$165,2,FALSE),0)</f>
        <v>0</v>
      </c>
      <c r="AN101" s="77">
        <f>IFERROR(VLOOKUP($B101,'[2]ACT DEN8.1'!$AE$3:$AR$165,3,FALSE),0)</f>
        <v>0</v>
      </c>
      <c r="AO101" s="77">
        <f>IFERROR(VLOOKUP($B101,'[2]ACT DEN8.1'!$AE$3:$AR$165,4,FALSE),0)</f>
        <v>1</v>
      </c>
      <c r="AP101" s="77">
        <f>IFERROR(VLOOKUP($B101,'[2]ACT DEN8.1'!$AE$3:$AR$165,5,FALSE),0)</f>
        <v>0</v>
      </c>
      <c r="AQ101" s="77">
        <f>IFERROR(VLOOKUP($B101,'[2]ACT DEN8.1'!$AE$3:$AR$165,6,FALSE),0)</f>
        <v>0</v>
      </c>
      <c r="AR101" s="77">
        <f>IFERROR(VLOOKUP($B101,'[2]ACT DEN8.1'!$AE$3:$AR$165,7,FALSE),0)</f>
        <v>0</v>
      </c>
      <c r="AS101" s="77">
        <f>IFERROR(VLOOKUP($B101,'[2]ACT DEN8.1'!$AE$3:$AR$165,8,FALSE),0)</f>
        <v>2</v>
      </c>
      <c r="AT101" s="77">
        <f>IFERROR(VLOOKUP($B101,'[2]ACT DEN8.1'!$AE$3:$AR$165,9,FALSE),0)</f>
        <v>0</v>
      </c>
      <c r="AU101" s="77">
        <f>IFERROR(VLOOKUP($B101,'[2]ACT DEN8.1'!$AE$3:$AR$165,10,FALSE),0)</f>
        <v>0</v>
      </c>
      <c r="AV101" s="77">
        <f>IFERROR(VLOOKUP($B101,'[2]ACT DEN8.1'!$AE$3:$AR$165,11,FALSE),0)</f>
        <v>0</v>
      </c>
      <c r="AW101" s="77">
        <f>IFERROR(VLOOKUP($B101,'[2]ACT DEN8.1'!$AE$3:$AR$165,12,FALSE),0)</f>
        <v>0</v>
      </c>
      <c r="AX101" s="77">
        <f>IFERROR(VLOOKUP($B101,'[2]ACT DEN8.1'!$AE$3:$AR$165,13,FALSE),0)</f>
        <v>0</v>
      </c>
      <c r="AY101" s="4">
        <f t="shared" si="78"/>
        <v>3</v>
      </c>
    </row>
    <row r="102" spans="1:51" s="54" customFormat="1" ht="15" thickBot="1" x14ac:dyDescent="0.25">
      <c r="A102" s="1" t="s">
        <v>133</v>
      </c>
      <c r="B102" s="137" t="s">
        <v>126</v>
      </c>
      <c r="C102" s="53"/>
      <c r="D102" s="74"/>
      <c r="E102" s="77">
        <f>IFERROR(VLOOKUP($B102,'[2]NUM8.1'!$H$3:$U$165,2,FALSE),0)</f>
        <v>0</v>
      </c>
      <c r="F102" s="77">
        <f>IFERROR(VLOOKUP($B102,'[2]NUM8.1'!$H$3:$U$165,3,FALSE),0)</f>
        <v>1</v>
      </c>
      <c r="G102" s="77">
        <f>IFERROR(VLOOKUP($B102,'[2]NUM8.1'!$H$3:$U$165,4,FALSE),0)</f>
        <v>0</v>
      </c>
      <c r="H102" s="77">
        <f>IFERROR(VLOOKUP($B102,'[2]NUM8.1'!$H$3:$U$165,5,FALSE),0)</f>
        <v>2</v>
      </c>
      <c r="I102" s="77">
        <f>IFERROR(VLOOKUP($B102,'[2]NUM8.1'!$H$3:$U$165,6,FALSE),0)</f>
        <v>3</v>
      </c>
      <c r="J102" s="77">
        <f>IFERROR(VLOOKUP($B102,'[2]NUM8.1'!$H$3:$U$165,7,FALSE),0)</f>
        <v>5</v>
      </c>
      <c r="K102" s="77">
        <f>IFERROR(VLOOKUP($B102,'[2]NUM8.1'!$H$3:$U$165,8,FALSE),0)</f>
        <v>3</v>
      </c>
      <c r="L102" s="77">
        <f>IFERROR(VLOOKUP($B102,'[2]NUM8.1'!$H$3:$U$165,9,FALSE),0)</f>
        <v>0</v>
      </c>
      <c r="M102" s="77">
        <f>IFERROR(VLOOKUP($B102,'[2]NUM8.1'!$H$3:$U$165,10,FALSE),0)</f>
        <v>1</v>
      </c>
      <c r="N102" s="77">
        <f>IFERROR(VLOOKUP($B102,'[2]NUM8.1'!$H$3:$U$165,11,FALSE),0)</f>
        <v>1</v>
      </c>
      <c r="O102" s="77">
        <f>IFERROR(VLOOKUP($B102,'[2]NUM8.1'!$H$3:$U$165,12,FALSE),0)</f>
        <v>4</v>
      </c>
      <c r="P102" s="77">
        <f>IFERROR(VLOOKUP($B102,'[2]NUM8.1'!$H$3:$U$165,13,FALSE),0)</f>
        <v>0</v>
      </c>
      <c r="Q102" s="4">
        <f t="shared" si="114"/>
        <v>20</v>
      </c>
      <c r="R102" s="2"/>
      <c r="S102" s="12">
        <f>IFERROR(VLOOKUP($B102,'[3]DEN8.1'!$H$3:$J$159,2,FALSE),0)</f>
        <v>21</v>
      </c>
      <c r="T102" s="42">
        <f t="shared" si="118"/>
        <v>21</v>
      </c>
      <c r="U102" s="12">
        <f>IFERROR(VLOOKUP($B102,'[1]DEN8.1'!$H$3:$J$175,2,FALSE),0)</f>
        <v>19</v>
      </c>
      <c r="V102" s="51">
        <f t="shared" si="115"/>
        <v>19</v>
      </c>
      <c r="W102" s="51">
        <f t="shared" si="116"/>
        <v>19</v>
      </c>
      <c r="X102" s="12">
        <f>IFERROR(VLOOKUP($B102,'[2]DEN8.1'!$H$3:$K$175,3,FALSE),0)</f>
        <v>20</v>
      </c>
      <c r="Y102" s="6"/>
      <c r="Z102" s="77">
        <f>IFERROR(VLOOKUP($B102,'[2]ACT DEN8.1'!$H$3:$U$162,2,FALSE),0)</f>
        <v>0</v>
      </c>
      <c r="AA102" s="77">
        <f>IFERROR(VLOOKUP($B102,'[2]ACT DEN8.1'!$H$3:$U$162,3,FALSE),0)</f>
        <v>0</v>
      </c>
      <c r="AB102" s="77">
        <f>IFERROR(VLOOKUP($B102,'[2]ACT DEN8.1'!$H$3:$U$162,4,FALSE),0)</f>
        <v>0</v>
      </c>
      <c r="AC102" s="77">
        <f>IFERROR(VLOOKUP($B102,'[2]ACT DEN8.1'!$H$3:$U$162,5,FALSE),0)</f>
        <v>0</v>
      </c>
      <c r="AD102" s="77">
        <f>IFERROR(VLOOKUP($B102,'[2]ACT DEN8.1'!$H$3:$U$162,6,FALSE),0)</f>
        <v>0</v>
      </c>
      <c r="AE102" s="77">
        <f>IFERROR(VLOOKUP($B102,'[2]ACT DEN8.1'!$H$3:$U$162,7,FALSE),0)</f>
        <v>0</v>
      </c>
      <c r="AF102" s="77">
        <f>IFERROR(VLOOKUP($B102,'[2]ACT DEN8.1'!$H$3:$U$162,8,FALSE),0)</f>
        <v>0</v>
      </c>
      <c r="AG102" s="77">
        <f>IFERROR(VLOOKUP($B102,'[2]ACT DEN8.1'!$H$3:$U$162,9,FALSE),0)</f>
        <v>0</v>
      </c>
      <c r="AH102" s="77">
        <f>IFERROR(VLOOKUP($B102,'[2]ACT DEN8.1'!$H$3:$U$162,10,FALSE),0)</f>
        <v>0</v>
      </c>
      <c r="AI102" s="77">
        <f>IFERROR(VLOOKUP($B102,'[2]ACT DEN8.1'!$H$3:$U$162,11,FALSE),0)</f>
        <v>0</v>
      </c>
      <c r="AJ102" s="77">
        <f>IFERROR(VLOOKUP($B102,'[2]ACT DEN8.1'!$H$3:$U$162,12,FALSE),0)</f>
        <v>0</v>
      </c>
      <c r="AK102" s="77">
        <f>IFERROR(VLOOKUP($B102,'[2]ACT DEN8.1'!$H$3:$U$162,13,FALSE),0)</f>
        <v>0</v>
      </c>
      <c r="AL102" s="4">
        <f t="shared" si="77"/>
        <v>0</v>
      </c>
      <c r="AM102" s="77">
        <f>IFERROR(VLOOKUP($B102,'[2]ACT DEN8.1'!$AE$3:$AR$165,2,FALSE),0)</f>
        <v>0</v>
      </c>
      <c r="AN102" s="77">
        <f>IFERROR(VLOOKUP($B102,'[2]ACT DEN8.1'!$AE$3:$AR$165,3,FALSE),0)</f>
        <v>0</v>
      </c>
      <c r="AO102" s="77">
        <f>IFERROR(VLOOKUP($B102,'[2]ACT DEN8.1'!$AE$3:$AR$165,4,FALSE),0)</f>
        <v>0</v>
      </c>
      <c r="AP102" s="77">
        <f>IFERROR(VLOOKUP($B102,'[2]ACT DEN8.1'!$AE$3:$AR$165,5,FALSE),0)</f>
        <v>0</v>
      </c>
      <c r="AQ102" s="77">
        <f>IFERROR(VLOOKUP($B102,'[2]ACT DEN8.1'!$AE$3:$AR$165,6,FALSE),0)</f>
        <v>0</v>
      </c>
      <c r="AR102" s="77">
        <f>IFERROR(VLOOKUP($B102,'[2]ACT DEN8.1'!$AE$3:$AR$165,7,FALSE),0)</f>
        <v>0</v>
      </c>
      <c r="AS102" s="77">
        <f>IFERROR(VLOOKUP($B102,'[2]ACT DEN8.1'!$AE$3:$AR$165,8,FALSE),0)</f>
        <v>0</v>
      </c>
      <c r="AT102" s="77">
        <f>IFERROR(VLOOKUP($B102,'[2]ACT DEN8.1'!$AE$3:$AR$165,9,FALSE),0)</f>
        <v>0</v>
      </c>
      <c r="AU102" s="77">
        <f>IFERROR(VLOOKUP($B102,'[2]ACT DEN8.1'!$AE$3:$AR$165,10,FALSE),0)</f>
        <v>0</v>
      </c>
      <c r="AV102" s="77">
        <f>IFERROR(VLOOKUP($B102,'[2]ACT DEN8.1'!$AE$3:$AR$165,11,FALSE),0)</f>
        <v>0</v>
      </c>
      <c r="AW102" s="77">
        <f>IFERROR(VLOOKUP($B102,'[2]ACT DEN8.1'!$AE$3:$AR$165,12,FALSE),0)</f>
        <v>0</v>
      </c>
      <c r="AX102" s="77">
        <f>IFERROR(VLOOKUP($B102,'[2]ACT DEN8.1'!$AE$3:$AR$165,13,FALSE),0)</f>
        <v>0</v>
      </c>
      <c r="AY102" s="4">
        <f t="shared" si="78"/>
        <v>0</v>
      </c>
    </row>
    <row r="103" spans="1:51" s="54" customFormat="1" ht="15" thickBot="1" x14ac:dyDescent="0.25">
      <c r="A103" s="1" t="s">
        <v>133</v>
      </c>
      <c r="B103" s="137" t="s">
        <v>127</v>
      </c>
      <c r="C103" s="53"/>
      <c r="D103" s="74"/>
      <c r="E103" s="77">
        <f>IFERROR(VLOOKUP($B103,'[2]NUM8.1'!$H$3:$U$165,2,FALSE),0)</f>
        <v>3</v>
      </c>
      <c r="F103" s="77">
        <f>IFERROR(VLOOKUP($B103,'[2]NUM8.1'!$H$3:$U$165,3,FALSE),0)</f>
        <v>4</v>
      </c>
      <c r="G103" s="77">
        <f>IFERROR(VLOOKUP($B103,'[2]NUM8.1'!$H$3:$U$165,4,FALSE),0)</f>
        <v>1</v>
      </c>
      <c r="H103" s="77">
        <f>IFERROR(VLOOKUP($B103,'[2]NUM8.1'!$H$3:$U$165,5,FALSE),0)</f>
        <v>0</v>
      </c>
      <c r="I103" s="77">
        <f>IFERROR(VLOOKUP($B103,'[2]NUM8.1'!$H$3:$U$165,6,FALSE),0)</f>
        <v>6</v>
      </c>
      <c r="J103" s="77">
        <f>IFERROR(VLOOKUP($B103,'[2]NUM8.1'!$H$3:$U$165,7,FALSE),0)</f>
        <v>5</v>
      </c>
      <c r="K103" s="77">
        <f>IFERROR(VLOOKUP($B103,'[2]NUM8.1'!$H$3:$U$165,8,FALSE),0)</f>
        <v>5</v>
      </c>
      <c r="L103" s="77">
        <f>IFERROR(VLOOKUP($B103,'[2]NUM8.1'!$H$3:$U$165,9,FALSE),0)</f>
        <v>4</v>
      </c>
      <c r="M103" s="77">
        <f>IFERROR(VLOOKUP($B103,'[2]NUM8.1'!$H$3:$U$165,10,FALSE),0)</f>
        <v>4</v>
      </c>
      <c r="N103" s="77">
        <f>IFERROR(VLOOKUP($B103,'[2]NUM8.1'!$H$3:$U$165,11,FALSE),0)</f>
        <v>3</v>
      </c>
      <c r="O103" s="77">
        <f>IFERROR(VLOOKUP($B103,'[2]NUM8.1'!$H$3:$U$165,12,FALSE),0)</f>
        <v>1</v>
      </c>
      <c r="P103" s="77">
        <f>IFERROR(VLOOKUP($B103,'[2]NUM8.1'!$H$3:$U$165,13,FALSE),0)</f>
        <v>0</v>
      </c>
      <c r="Q103" s="4">
        <f t="shared" si="114"/>
        <v>36</v>
      </c>
      <c r="R103" s="2"/>
      <c r="S103" s="12">
        <f>IFERROR(VLOOKUP($B103,'[3]DEN8.1'!$H$3:$J$159,2,FALSE),0)</f>
        <v>26</v>
      </c>
      <c r="T103" s="42">
        <f t="shared" si="117"/>
        <v>26</v>
      </c>
      <c r="U103" s="12">
        <f>IFERROR(VLOOKUP($B103,'[1]DEN8.1'!$H$3:$J$175,2,FALSE),0)</f>
        <v>22</v>
      </c>
      <c r="V103" s="51">
        <f t="shared" si="115"/>
        <v>23</v>
      </c>
      <c r="W103" s="51">
        <f t="shared" si="116"/>
        <v>23</v>
      </c>
      <c r="X103" s="12">
        <f>IFERROR(VLOOKUP($B103,'[2]DEN8.1'!$H$3:$K$175,3,FALSE),0)</f>
        <v>23</v>
      </c>
      <c r="Y103" s="6"/>
      <c r="Z103" s="77">
        <f>IFERROR(VLOOKUP($B103,'[2]ACT DEN8.1'!$H$3:$U$162,2,FALSE),0)</f>
        <v>0</v>
      </c>
      <c r="AA103" s="77">
        <f>IFERROR(VLOOKUP($B103,'[2]ACT DEN8.1'!$H$3:$U$162,3,FALSE),0)</f>
        <v>0</v>
      </c>
      <c r="AB103" s="77">
        <f>IFERROR(VLOOKUP($B103,'[2]ACT DEN8.1'!$H$3:$U$162,4,FALSE),0)</f>
        <v>0</v>
      </c>
      <c r="AC103" s="77">
        <f>IFERROR(VLOOKUP($B103,'[2]ACT DEN8.1'!$H$3:$U$162,5,FALSE),0)</f>
        <v>0</v>
      </c>
      <c r="AD103" s="77">
        <f>IFERROR(VLOOKUP($B103,'[2]ACT DEN8.1'!$H$3:$U$162,6,FALSE),0)</f>
        <v>0</v>
      </c>
      <c r="AE103" s="77">
        <f>IFERROR(VLOOKUP($B103,'[2]ACT DEN8.1'!$H$3:$U$162,7,FALSE),0)</f>
        <v>0</v>
      </c>
      <c r="AF103" s="77">
        <f>IFERROR(VLOOKUP($B103,'[2]ACT DEN8.1'!$H$3:$U$162,8,FALSE),0)</f>
        <v>1</v>
      </c>
      <c r="AG103" s="77">
        <f>IFERROR(VLOOKUP($B103,'[2]ACT DEN8.1'!$H$3:$U$162,9,FALSE),0)</f>
        <v>0</v>
      </c>
      <c r="AH103" s="77">
        <f>IFERROR(VLOOKUP($B103,'[2]ACT DEN8.1'!$H$3:$U$162,10,FALSE),0)</f>
        <v>0</v>
      </c>
      <c r="AI103" s="77">
        <f>IFERROR(VLOOKUP($B103,'[2]ACT DEN8.1'!$H$3:$U$162,11,FALSE),0)</f>
        <v>0</v>
      </c>
      <c r="AJ103" s="77">
        <f>IFERROR(VLOOKUP($B103,'[2]ACT DEN8.1'!$H$3:$U$162,12,FALSE),0)</f>
        <v>0</v>
      </c>
      <c r="AK103" s="77">
        <f>IFERROR(VLOOKUP($B103,'[2]ACT DEN8.1'!$H$3:$U$162,13,FALSE),0)</f>
        <v>1</v>
      </c>
      <c r="AL103" s="4">
        <f t="shared" si="77"/>
        <v>2</v>
      </c>
      <c r="AM103" s="77">
        <f>IFERROR(VLOOKUP($B103,'[2]ACT DEN8.1'!$AE$3:$AR$165,2,FALSE),0)</f>
        <v>0</v>
      </c>
      <c r="AN103" s="77">
        <f>IFERROR(VLOOKUP($B103,'[2]ACT DEN8.1'!$AE$3:$AR$165,3,FALSE),0)</f>
        <v>0</v>
      </c>
      <c r="AO103" s="77">
        <f>IFERROR(VLOOKUP($B103,'[2]ACT DEN8.1'!$AE$3:$AR$165,4,FALSE),0)</f>
        <v>0</v>
      </c>
      <c r="AP103" s="77">
        <f>IFERROR(VLOOKUP($B103,'[2]ACT DEN8.1'!$AE$3:$AR$165,5,FALSE),0)</f>
        <v>0</v>
      </c>
      <c r="AQ103" s="77">
        <f>IFERROR(VLOOKUP($B103,'[2]ACT DEN8.1'!$AE$3:$AR$165,6,FALSE),0)</f>
        <v>0</v>
      </c>
      <c r="AR103" s="77">
        <f>IFERROR(VLOOKUP($B103,'[2]ACT DEN8.1'!$AE$3:$AR$165,7,FALSE),0)</f>
        <v>0</v>
      </c>
      <c r="AS103" s="77">
        <f>IFERROR(VLOOKUP($B103,'[2]ACT DEN8.1'!$AE$3:$AR$165,8,FALSE),0)</f>
        <v>0</v>
      </c>
      <c r="AT103" s="77">
        <f>IFERROR(VLOOKUP($B103,'[2]ACT DEN8.1'!$AE$3:$AR$165,9,FALSE),0)</f>
        <v>0</v>
      </c>
      <c r="AU103" s="77">
        <f>IFERROR(VLOOKUP($B103,'[2]ACT DEN8.1'!$AE$3:$AR$165,10,FALSE),0)</f>
        <v>0</v>
      </c>
      <c r="AV103" s="77">
        <f>IFERROR(VLOOKUP($B103,'[2]ACT DEN8.1'!$AE$3:$AR$165,11,FALSE),0)</f>
        <v>0</v>
      </c>
      <c r="AW103" s="77">
        <f>IFERROR(VLOOKUP($B103,'[2]ACT DEN8.1'!$AE$3:$AR$165,12,FALSE),0)</f>
        <v>0</v>
      </c>
      <c r="AX103" s="77">
        <f>IFERROR(VLOOKUP($B103,'[2]ACT DEN8.1'!$AE$3:$AR$165,13,FALSE),0)</f>
        <v>0</v>
      </c>
      <c r="AY103" s="4">
        <f t="shared" si="78"/>
        <v>0</v>
      </c>
    </row>
    <row r="104" spans="1:51" s="54" customFormat="1" ht="15" thickBot="1" x14ac:dyDescent="0.25">
      <c r="A104" s="1" t="s">
        <v>133</v>
      </c>
      <c r="B104" s="137" t="s">
        <v>128</v>
      </c>
      <c r="C104" s="53"/>
      <c r="D104" s="74"/>
      <c r="E104" s="77">
        <f>IFERROR(VLOOKUP($B104,'[2]NUM8.1'!$H$3:$U$165,2,FALSE),0)</f>
        <v>4</v>
      </c>
      <c r="F104" s="77">
        <f>IFERROR(VLOOKUP($B104,'[2]NUM8.1'!$H$3:$U$165,3,FALSE),0)</f>
        <v>1</v>
      </c>
      <c r="G104" s="77">
        <f>IFERROR(VLOOKUP($B104,'[2]NUM8.1'!$H$3:$U$165,4,FALSE),0)</f>
        <v>9</v>
      </c>
      <c r="H104" s="77">
        <f>IFERROR(VLOOKUP($B104,'[2]NUM8.1'!$H$3:$U$165,5,FALSE),0)</f>
        <v>0</v>
      </c>
      <c r="I104" s="77">
        <f>IFERROR(VLOOKUP($B104,'[2]NUM8.1'!$H$3:$U$165,6,FALSE),0)</f>
        <v>0</v>
      </c>
      <c r="J104" s="77">
        <f>IFERROR(VLOOKUP($B104,'[2]NUM8.1'!$H$3:$U$165,7,FALSE),0)</f>
        <v>2</v>
      </c>
      <c r="K104" s="77">
        <f>IFERROR(VLOOKUP($B104,'[2]NUM8.1'!$H$3:$U$165,8,FALSE),0)</f>
        <v>1</v>
      </c>
      <c r="L104" s="77">
        <f>IFERROR(VLOOKUP($B104,'[2]NUM8.1'!$H$3:$U$165,9,FALSE),0)</f>
        <v>2</v>
      </c>
      <c r="M104" s="77">
        <f>IFERROR(VLOOKUP($B104,'[2]NUM8.1'!$H$3:$U$165,10,FALSE),0)</f>
        <v>0</v>
      </c>
      <c r="N104" s="77">
        <f>IFERROR(VLOOKUP($B104,'[2]NUM8.1'!$H$3:$U$165,11,FALSE),0)</f>
        <v>3</v>
      </c>
      <c r="O104" s="77">
        <f>IFERROR(VLOOKUP($B104,'[2]NUM8.1'!$H$3:$U$165,12,FALSE),0)</f>
        <v>0</v>
      </c>
      <c r="P104" s="77">
        <f>IFERROR(VLOOKUP($B104,'[2]NUM8.1'!$H$3:$U$165,13,FALSE),0)</f>
        <v>0</v>
      </c>
      <c r="Q104" s="4">
        <f t="shared" si="114"/>
        <v>22</v>
      </c>
      <c r="R104" s="2"/>
      <c r="S104" s="12">
        <f>IFERROR(VLOOKUP($B104,'[3]DEN8.1'!$H$3:$J$159,2,FALSE),0)</f>
        <v>18</v>
      </c>
      <c r="T104" s="42">
        <f>+S104+(Z104+AA104+AB104+AC104)-(AM104+AN104+AO104+AP104)</f>
        <v>18</v>
      </c>
      <c r="U104" s="12">
        <f>IFERROR(VLOOKUP($B104,'[1]DEN8.1'!$H$3:$J$175,2,FALSE),0)</f>
        <v>18</v>
      </c>
      <c r="V104" s="51">
        <f t="shared" si="115"/>
        <v>18</v>
      </c>
      <c r="W104" s="51">
        <f t="shared" si="116"/>
        <v>18</v>
      </c>
      <c r="X104" s="12">
        <f>IFERROR(VLOOKUP($B104,'[2]DEN8.1'!$H$3:$K$175,3,FALSE),0)</f>
        <v>18</v>
      </c>
      <c r="Y104" s="6"/>
      <c r="Z104" s="77">
        <f>IFERROR(VLOOKUP($B104,'[2]ACT DEN8.1'!$H$3:$U$162,2,FALSE),0)</f>
        <v>0</v>
      </c>
      <c r="AA104" s="77">
        <f>IFERROR(VLOOKUP($B104,'[2]ACT DEN8.1'!$H$3:$U$162,3,FALSE),0)</f>
        <v>0</v>
      </c>
      <c r="AB104" s="77">
        <f>IFERROR(VLOOKUP($B104,'[2]ACT DEN8.1'!$H$3:$U$162,4,FALSE),0)</f>
        <v>0</v>
      </c>
      <c r="AC104" s="77">
        <f>IFERROR(VLOOKUP($B104,'[2]ACT DEN8.1'!$H$3:$U$162,5,FALSE),0)</f>
        <v>0</v>
      </c>
      <c r="AD104" s="77">
        <f>IFERROR(VLOOKUP($B104,'[2]ACT DEN8.1'!$H$3:$U$162,6,FALSE),0)</f>
        <v>0</v>
      </c>
      <c r="AE104" s="77">
        <f>IFERROR(VLOOKUP($B104,'[2]ACT DEN8.1'!$H$3:$U$162,7,FALSE),0)</f>
        <v>0</v>
      </c>
      <c r="AF104" s="77">
        <f>IFERROR(VLOOKUP($B104,'[2]ACT DEN8.1'!$H$3:$U$162,8,FALSE),0)</f>
        <v>0</v>
      </c>
      <c r="AG104" s="77">
        <f>IFERROR(VLOOKUP($B104,'[2]ACT DEN8.1'!$H$3:$U$162,9,FALSE),0)</f>
        <v>0</v>
      </c>
      <c r="AH104" s="77">
        <f>IFERROR(VLOOKUP($B104,'[2]ACT DEN8.1'!$H$3:$U$162,10,FALSE),0)</f>
        <v>0</v>
      </c>
      <c r="AI104" s="77">
        <f>IFERROR(VLOOKUP($B104,'[2]ACT DEN8.1'!$H$3:$U$162,11,FALSE),0)</f>
        <v>0</v>
      </c>
      <c r="AJ104" s="77">
        <f>IFERROR(VLOOKUP($B104,'[2]ACT DEN8.1'!$H$3:$U$162,12,FALSE),0)</f>
        <v>0</v>
      </c>
      <c r="AK104" s="77">
        <f>IFERROR(VLOOKUP($B104,'[2]ACT DEN8.1'!$H$3:$U$162,13,FALSE),0)</f>
        <v>0</v>
      </c>
      <c r="AL104" s="4">
        <f t="shared" si="77"/>
        <v>0</v>
      </c>
      <c r="AM104" s="77">
        <f>IFERROR(VLOOKUP($B104,'[2]ACT DEN8.1'!$AE$3:$AR$165,2,FALSE),0)</f>
        <v>0</v>
      </c>
      <c r="AN104" s="77">
        <f>IFERROR(VLOOKUP($B104,'[2]ACT DEN8.1'!$AE$3:$AR$165,3,FALSE),0)</f>
        <v>0</v>
      </c>
      <c r="AO104" s="77">
        <f>IFERROR(VLOOKUP($B104,'[2]ACT DEN8.1'!$AE$3:$AR$165,4,FALSE),0)</f>
        <v>0</v>
      </c>
      <c r="AP104" s="77">
        <f>IFERROR(VLOOKUP($B104,'[2]ACT DEN8.1'!$AE$3:$AR$165,5,FALSE),0)</f>
        <v>0</v>
      </c>
      <c r="AQ104" s="77">
        <f>IFERROR(VLOOKUP($B104,'[2]ACT DEN8.1'!$AE$3:$AR$165,6,FALSE),0)</f>
        <v>0</v>
      </c>
      <c r="AR104" s="77">
        <f>IFERROR(VLOOKUP($B104,'[2]ACT DEN8.1'!$AE$3:$AR$165,7,FALSE),0)</f>
        <v>0</v>
      </c>
      <c r="AS104" s="77">
        <f>IFERROR(VLOOKUP($B104,'[2]ACT DEN8.1'!$AE$3:$AR$165,8,FALSE),0)</f>
        <v>0</v>
      </c>
      <c r="AT104" s="77">
        <f>IFERROR(VLOOKUP($B104,'[2]ACT DEN8.1'!$AE$3:$AR$165,9,FALSE),0)</f>
        <v>0</v>
      </c>
      <c r="AU104" s="77">
        <f>IFERROR(VLOOKUP($B104,'[2]ACT DEN8.1'!$AE$3:$AR$165,10,FALSE),0)</f>
        <v>0</v>
      </c>
      <c r="AV104" s="77">
        <f>IFERROR(VLOOKUP($B104,'[2]ACT DEN8.1'!$AE$3:$AR$165,11,FALSE),0)</f>
        <v>0</v>
      </c>
      <c r="AW104" s="77">
        <f>IFERROR(VLOOKUP($B104,'[2]ACT DEN8.1'!$AE$3:$AR$165,12,FALSE),0)</f>
        <v>0</v>
      </c>
      <c r="AX104" s="77">
        <f>IFERROR(VLOOKUP($B104,'[2]ACT DEN8.1'!$AE$3:$AR$165,13,FALSE),0)</f>
        <v>0</v>
      </c>
      <c r="AY104" s="4">
        <f t="shared" si="78"/>
        <v>0</v>
      </c>
    </row>
    <row r="105" spans="1:51" s="54" customFormat="1" ht="15" thickBot="1" x14ac:dyDescent="0.25">
      <c r="A105" s="1" t="s">
        <v>133</v>
      </c>
      <c r="B105" s="137" t="s">
        <v>129</v>
      </c>
      <c r="C105" s="53"/>
      <c r="D105" s="74"/>
      <c r="E105" s="77">
        <f>IFERROR(VLOOKUP($B105,'[2]NUM8.1'!$H$3:$U$165,2,FALSE),0)</f>
        <v>4</v>
      </c>
      <c r="F105" s="77">
        <f>IFERROR(VLOOKUP($B105,'[2]NUM8.1'!$H$3:$U$165,3,FALSE),0)</f>
        <v>0</v>
      </c>
      <c r="G105" s="77">
        <f>IFERROR(VLOOKUP($B105,'[2]NUM8.1'!$H$3:$U$165,4,FALSE),0)</f>
        <v>25</v>
      </c>
      <c r="H105" s="77">
        <f>IFERROR(VLOOKUP($B105,'[2]NUM8.1'!$H$3:$U$165,5,FALSE),0)</f>
        <v>15</v>
      </c>
      <c r="I105" s="77">
        <f>IFERROR(VLOOKUP($B105,'[2]NUM8.1'!$H$3:$U$165,6,FALSE),0)</f>
        <v>4</v>
      </c>
      <c r="J105" s="77">
        <f>IFERROR(VLOOKUP($B105,'[2]NUM8.1'!$H$3:$U$165,7,FALSE),0)</f>
        <v>4</v>
      </c>
      <c r="K105" s="77">
        <f>IFERROR(VLOOKUP($B105,'[2]NUM8.1'!$H$3:$U$165,8,FALSE),0)</f>
        <v>13</v>
      </c>
      <c r="L105" s="77">
        <f>IFERROR(VLOOKUP($B105,'[2]NUM8.1'!$H$3:$U$165,9,FALSE),0)</f>
        <v>4</v>
      </c>
      <c r="M105" s="77">
        <f>IFERROR(VLOOKUP($B105,'[2]NUM8.1'!$H$3:$U$165,10,FALSE),0)</f>
        <v>5</v>
      </c>
      <c r="N105" s="77">
        <f>IFERROR(VLOOKUP($B105,'[2]NUM8.1'!$H$3:$U$165,11,FALSE),0)</f>
        <v>9</v>
      </c>
      <c r="O105" s="77">
        <f>IFERROR(VLOOKUP($B105,'[2]NUM8.1'!$H$3:$U$165,12,FALSE),0)</f>
        <v>0</v>
      </c>
      <c r="P105" s="77">
        <f>IFERROR(VLOOKUP($B105,'[2]NUM8.1'!$H$3:$U$165,13,FALSE),0)</f>
        <v>1</v>
      </c>
      <c r="Q105" s="4">
        <f t="shared" si="114"/>
        <v>84</v>
      </c>
      <c r="R105" s="2"/>
      <c r="S105" s="12">
        <f>IFERROR(VLOOKUP($B105,'[3]DEN8.1'!$H$3:$J$159,2,FALSE),0)</f>
        <v>44</v>
      </c>
      <c r="T105" s="42">
        <f>+S105+(Z105+AA105+AB105+AC105)-(AM105+AN105+AO105+AP105)</f>
        <v>47</v>
      </c>
      <c r="U105" s="12">
        <f>IFERROR(VLOOKUP($B105,'[1]DEN8.1'!$H$3:$J$175,2,FALSE),0)</f>
        <v>36</v>
      </c>
      <c r="V105" s="51">
        <f t="shared" si="115"/>
        <v>38</v>
      </c>
      <c r="W105" s="51">
        <f t="shared" si="116"/>
        <v>41</v>
      </c>
      <c r="X105" s="12">
        <f>IFERROR(VLOOKUP($B105,'[2]DEN8.1'!$H$3:$K$175,3,FALSE),0)</f>
        <v>38</v>
      </c>
      <c r="Y105" s="6"/>
      <c r="Z105" s="77">
        <f>IFERROR(VLOOKUP($B105,'[2]ACT DEN8.1'!$H$3:$U$162,2,FALSE),0)</f>
        <v>0</v>
      </c>
      <c r="AA105" s="77">
        <f>IFERROR(VLOOKUP($B105,'[2]ACT DEN8.1'!$H$3:$U$162,3,FALSE),0)</f>
        <v>2</v>
      </c>
      <c r="AB105" s="77">
        <f>IFERROR(VLOOKUP($B105,'[2]ACT DEN8.1'!$H$3:$U$162,4,FALSE),0)</f>
        <v>0</v>
      </c>
      <c r="AC105" s="77">
        <f>IFERROR(VLOOKUP($B105,'[2]ACT DEN8.1'!$H$3:$U$162,5,FALSE),0)</f>
        <v>1</v>
      </c>
      <c r="AD105" s="77">
        <f>IFERROR(VLOOKUP($B105,'[2]ACT DEN8.1'!$H$3:$U$162,6,FALSE),0)</f>
        <v>0</v>
      </c>
      <c r="AE105" s="77">
        <f>IFERROR(VLOOKUP($B105,'[2]ACT DEN8.1'!$H$3:$U$162,7,FALSE),0)</f>
        <v>0</v>
      </c>
      <c r="AF105" s="77">
        <f>IFERROR(VLOOKUP($B105,'[2]ACT DEN8.1'!$H$3:$U$162,8,FALSE),0)</f>
        <v>2</v>
      </c>
      <c r="AG105" s="77">
        <f>IFERROR(VLOOKUP($B105,'[2]ACT DEN8.1'!$H$3:$U$162,9,FALSE),0)</f>
        <v>1</v>
      </c>
      <c r="AH105" s="77">
        <f>IFERROR(VLOOKUP($B105,'[2]ACT DEN8.1'!$H$3:$U$162,10,FALSE),0)</f>
        <v>0</v>
      </c>
      <c r="AI105" s="77">
        <f>IFERROR(VLOOKUP($B105,'[2]ACT DEN8.1'!$H$3:$U$162,11,FALSE),0)</f>
        <v>2</v>
      </c>
      <c r="AJ105" s="77">
        <f>IFERROR(VLOOKUP($B105,'[2]ACT DEN8.1'!$H$3:$U$162,12,FALSE),0)</f>
        <v>0</v>
      </c>
      <c r="AK105" s="77">
        <f>IFERROR(VLOOKUP($B105,'[2]ACT DEN8.1'!$H$3:$U$162,13,FALSE),0)</f>
        <v>1</v>
      </c>
      <c r="AL105" s="4">
        <f>SUM(Z105:AK105)</f>
        <v>9</v>
      </c>
      <c r="AM105" s="77">
        <f>IFERROR(VLOOKUP($B105,'[2]ACT DEN8.1'!$AE$3:$AR$165,2,FALSE),0)</f>
        <v>0</v>
      </c>
      <c r="AN105" s="77">
        <f>IFERROR(VLOOKUP($B105,'[2]ACT DEN8.1'!$AE$3:$AR$165,3,FALSE),0)</f>
        <v>0</v>
      </c>
      <c r="AO105" s="77">
        <f>IFERROR(VLOOKUP($B105,'[2]ACT DEN8.1'!$AE$3:$AR$165,4,FALSE),0)</f>
        <v>0</v>
      </c>
      <c r="AP105" s="77">
        <f>IFERROR(VLOOKUP($B105,'[2]ACT DEN8.1'!$AE$3:$AR$165,5,FALSE),0)</f>
        <v>0</v>
      </c>
      <c r="AQ105" s="77">
        <f>IFERROR(VLOOKUP($B105,'[2]ACT DEN8.1'!$AE$3:$AR$165,6,FALSE),0)</f>
        <v>0</v>
      </c>
      <c r="AR105" s="77">
        <f>IFERROR(VLOOKUP($B105,'[2]ACT DEN8.1'!$AE$3:$AR$165,7,FALSE),0)</f>
        <v>4</v>
      </c>
      <c r="AS105" s="77">
        <f>IFERROR(VLOOKUP($B105,'[2]ACT DEN8.1'!$AE$3:$AR$165,8,FALSE),0)</f>
        <v>0</v>
      </c>
      <c r="AT105" s="77">
        <f>IFERROR(VLOOKUP($B105,'[2]ACT DEN8.1'!$AE$3:$AR$165,9,FALSE),0)</f>
        <v>0</v>
      </c>
      <c r="AU105" s="77">
        <f>IFERROR(VLOOKUP($B105,'[2]ACT DEN8.1'!$AE$3:$AR$165,10,FALSE),0)</f>
        <v>0</v>
      </c>
      <c r="AV105" s="77">
        <f>IFERROR(VLOOKUP($B105,'[2]ACT DEN8.1'!$AE$3:$AR$165,11,FALSE),0)</f>
        <v>0</v>
      </c>
      <c r="AW105" s="77">
        <f>IFERROR(VLOOKUP($B105,'[2]ACT DEN8.1'!$AE$3:$AR$165,12,FALSE),0)</f>
        <v>3</v>
      </c>
      <c r="AX105" s="77">
        <f>IFERROR(VLOOKUP($B105,'[2]ACT DEN8.1'!$AE$3:$AR$165,13,FALSE),0)</f>
        <v>0</v>
      </c>
      <c r="AY105" s="4">
        <f t="shared" si="78"/>
        <v>7</v>
      </c>
    </row>
    <row r="106" spans="1:51" s="54" customFormat="1" ht="15" thickBot="1" x14ac:dyDescent="0.25">
      <c r="A106" s="1" t="s">
        <v>133</v>
      </c>
      <c r="B106" s="137" t="s">
        <v>130</v>
      </c>
      <c r="C106" s="53"/>
      <c r="D106" s="74"/>
      <c r="E106" s="77">
        <f>IFERROR(VLOOKUP($B106,'[2]NUM8.1'!$H$3:$U$165,2,FALSE),0)</f>
        <v>0</v>
      </c>
      <c r="F106" s="77">
        <f>IFERROR(VLOOKUP($B106,'[2]NUM8.1'!$H$3:$U$165,3,FALSE),0)</f>
        <v>1</v>
      </c>
      <c r="G106" s="77">
        <f>IFERROR(VLOOKUP($B106,'[2]NUM8.1'!$H$3:$U$165,4,FALSE),0)</f>
        <v>12</v>
      </c>
      <c r="H106" s="77">
        <f>IFERROR(VLOOKUP($B106,'[2]NUM8.1'!$H$3:$U$165,5,FALSE),0)</f>
        <v>4</v>
      </c>
      <c r="I106" s="77">
        <f>IFERROR(VLOOKUP($B106,'[2]NUM8.1'!$H$3:$U$165,6,FALSE),0)</f>
        <v>10</v>
      </c>
      <c r="J106" s="77">
        <f>IFERROR(VLOOKUP($B106,'[2]NUM8.1'!$H$3:$U$165,7,FALSE),0)</f>
        <v>7</v>
      </c>
      <c r="K106" s="77">
        <f>IFERROR(VLOOKUP($B106,'[2]NUM8.1'!$H$3:$U$165,8,FALSE),0)</f>
        <v>2</v>
      </c>
      <c r="L106" s="77">
        <f>IFERROR(VLOOKUP($B106,'[2]NUM8.1'!$H$3:$U$165,9,FALSE),0)</f>
        <v>5</v>
      </c>
      <c r="M106" s="77">
        <f>IFERROR(VLOOKUP($B106,'[2]NUM8.1'!$H$3:$U$165,10,FALSE),0)</f>
        <v>2</v>
      </c>
      <c r="N106" s="77">
        <f>IFERROR(VLOOKUP($B106,'[2]NUM8.1'!$H$3:$U$165,11,FALSE),0)</f>
        <v>4</v>
      </c>
      <c r="O106" s="77">
        <f>IFERROR(VLOOKUP($B106,'[2]NUM8.1'!$H$3:$U$165,12,FALSE),0)</f>
        <v>4</v>
      </c>
      <c r="P106" s="77">
        <f>IFERROR(VLOOKUP($B106,'[2]NUM8.1'!$H$3:$U$165,13,FALSE),0)</f>
        <v>6</v>
      </c>
      <c r="Q106" s="4">
        <f t="shared" si="114"/>
        <v>57</v>
      </c>
      <c r="R106" s="2"/>
      <c r="S106" s="12">
        <f>IFERROR(VLOOKUP($B106,'[3]DEN8.1'!$H$3:$J$159,2,FALSE),0)</f>
        <v>47</v>
      </c>
      <c r="T106" s="42">
        <f>+S106+(Z106+AA106+AB106+AC106)-(AM106+AN106+AO106+AP106)</f>
        <v>50</v>
      </c>
      <c r="U106" s="12">
        <f>IFERROR(VLOOKUP($B106,'[1]DEN8.1'!$H$3:$J$175,2,FALSE),0)</f>
        <v>48</v>
      </c>
      <c r="V106" s="51">
        <f t="shared" si="115"/>
        <v>51</v>
      </c>
      <c r="W106" s="51">
        <f t="shared" si="116"/>
        <v>51</v>
      </c>
      <c r="X106" s="12">
        <f>IFERROR(VLOOKUP($B106,'[2]DEN8.1'!$H$3:$K$175,3,FALSE),0)</f>
        <v>47</v>
      </c>
      <c r="Y106" s="6"/>
      <c r="Z106" s="77">
        <f>IFERROR(VLOOKUP($B106,'[2]ACT DEN8.1'!$H$3:$U$162,2,FALSE),0)</f>
        <v>1</v>
      </c>
      <c r="AA106" s="77">
        <f>IFERROR(VLOOKUP($B106,'[2]ACT DEN8.1'!$H$3:$U$162,3,FALSE),0)</f>
        <v>2</v>
      </c>
      <c r="AB106" s="77">
        <f>IFERROR(VLOOKUP($B106,'[2]ACT DEN8.1'!$H$3:$U$162,4,FALSE),0)</f>
        <v>1</v>
      </c>
      <c r="AC106" s="77">
        <f>IFERROR(VLOOKUP($B106,'[2]ACT DEN8.1'!$H$3:$U$162,5,FALSE),0)</f>
        <v>0</v>
      </c>
      <c r="AD106" s="77">
        <f>IFERROR(VLOOKUP($B106,'[2]ACT DEN8.1'!$H$3:$U$162,6,FALSE),0)</f>
        <v>1</v>
      </c>
      <c r="AE106" s="77">
        <f>IFERROR(VLOOKUP($B106,'[2]ACT DEN8.1'!$H$3:$U$162,7,FALSE),0)</f>
        <v>2</v>
      </c>
      <c r="AF106" s="77">
        <f>IFERROR(VLOOKUP($B106,'[2]ACT DEN8.1'!$H$3:$U$162,8,FALSE),0)</f>
        <v>3</v>
      </c>
      <c r="AG106" s="77">
        <f>IFERROR(VLOOKUP($B106,'[2]ACT DEN8.1'!$H$3:$U$162,9,FALSE),0)</f>
        <v>0</v>
      </c>
      <c r="AH106" s="77">
        <f>IFERROR(VLOOKUP($B106,'[2]ACT DEN8.1'!$H$3:$U$162,10,FALSE),0)</f>
        <v>0</v>
      </c>
      <c r="AI106" s="77">
        <f>IFERROR(VLOOKUP($B106,'[2]ACT DEN8.1'!$H$3:$U$162,11,FALSE),0)</f>
        <v>0</v>
      </c>
      <c r="AJ106" s="77">
        <f>IFERROR(VLOOKUP($B106,'[2]ACT DEN8.1'!$H$3:$U$162,12,FALSE),0)</f>
        <v>0</v>
      </c>
      <c r="AK106" s="77">
        <f>IFERROR(VLOOKUP($B106,'[2]ACT DEN8.1'!$H$3:$U$162,13,FALSE),0)</f>
        <v>0</v>
      </c>
      <c r="AL106" s="4">
        <f>SUM(Z106:AK106)</f>
        <v>10</v>
      </c>
      <c r="AM106" s="77">
        <f>IFERROR(VLOOKUP($B106,'[2]ACT DEN8.1'!$AE$3:$AR$165,2,FALSE),0)</f>
        <v>0</v>
      </c>
      <c r="AN106" s="77">
        <f>IFERROR(VLOOKUP($B106,'[2]ACT DEN8.1'!$AE$3:$AR$165,3,FALSE),0)</f>
        <v>0</v>
      </c>
      <c r="AO106" s="77">
        <f>IFERROR(VLOOKUP($B106,'[2]ACT DEN8.1'!$AE$3:$AR$165,4,FALSE),0)</f>
        <v>1</v>
      </c>
      <c r="AP106" s="77">
        <f>IFERROR(VLOOKUP($B106,'[2]ACT DEN8.1'!$AE$3:$AR$165,5,FALSE),0)</f>
        <v>0</v>
      </c>
      <c r="AQ106" s="77">
        <f>IFERROR(VLOOKUP($B106,'[2]ACT DEN8.1'!$AE$3:$AR$165,6,FALSE),0)</f>
        <v>0</v>
      </c>
      <c r="AR106" s="77">
        <f>IFERROR(VLOOKUP($B106,'[2]ACT DEN8.1'!$AE$3:$AR$165,7,FALSE),0)</f>
        <v>0</v>
      </c>
      <c r="AS106" s="77">
        <f>IFERROR(VLOOKUP($B106,'[2]ACT DEN8.1'!$AE$3:$AR$165,8,FALSE),0)</f>
        <v>0</v>
      </c>
      <c r="AT106" s="77">
        <f>IFERROR(VLOOKUP($B106,'[2]ACT DEN8.1'!$AE$3:$AR$165,9,FALSE),0)</f>
        <v>0</v>
      </c>
      <c r="AU106" s="77">
        <f>IFERROR(VLOOKUP($B106,'[2]ACT DEN8.1'!$AE$3:$AR$165,10,FALSE),0)</f>
        <v>0</v>
      </c>
      <c r="AV106" s="77">
        <f>IFERROR(VLOOKUP($B106,'[2]ACT DEN8.1'!$AE$3:$AR$165,11,FALSE),0)</f>
        <v>0</v>
      </c>
      <c r="AW106" s="77">
        <f>IFERROR(VLOOKUP($B106,'[2]ACT DEN8.1'!$AE$3:$AR$165,12,FALSE),0)</f>
        <v>0</v>
      </c>
      <c r="AX106" s="77">
        <f>IFERROR(VLOOKUP($B106,'[2]ACT DEN8.1'!$AE$3:$AR$165,13,FALSE),0)</f>
        <v>3</v>
      </c>
      <c r="AY106" s="4">
        <f t="shared" si="78"/>
        <v>4</v>
      </c>
    </row>
    <row r="107" spans="1:51" s="54" customFormat="1" ht="15" thickBot="1" x14ac:dyDescent="0.25">
      <c r="A107" s="1" t="s">
        <v>133</v>
      </c>
      <c r="B107" s="137" t="s">
        <v>131</v>
      </c>
      <c r="C107" s="53"/>
      <c r="D107" s="74"/>
      <c r="E107" s="77">
        <f>IFERROR(VLOOKUP($B107,'[2]NUM8.1'!$H$3:$U$165,2,FALSE),0)</f>
        <v>12</v>
      </c>
      <c r="F107" s="77">
        <f>IFERROR(VLOOKUP($B107,'[2]NUM8.1'!$H$3:$U$165,3,FALSE),0)</f>
        <v>10</v>
      </c>
      <c r="G107" s="77">
        <f>IFERROR(VLOOKUP($B107,'[2]NUM8.1'!$H$3:$U$165,4,FALSE),0)</f>
        <v>34</v>
      </c>
      <c r="H107" s="77">
        <f>IFERROR(VLOOKUP($B107,'[2]NUM8.1'!$H$3:$U$165,5,FALSE),0)</f>
        <v>20</v>
      </c>
      <c r="I107" s="77">
        <f>IFERROR(VLOOKUP($B107,'[2]NUM8.1'!$H$3:$U$165,6,FALSE),0)</f>
        <v>18</v>
      </c>
      <c r="J107" s="77">
        <f>IFERROR(VLOOKUP($B107,'[2]NUM8.1'!$H$3:$U$165,7,FALSE),0)</f>
        <v>55</v>
      </c>
      <c r="K107" s="77">
        <f>IFERROR(VLOOKUP($B107,'[2]NUM8.1'!$H$3:$U$165,8,FALSE),0)</f>
        <v>14</v>
      </c>
      <c r="L107" s="77">
        <f>IFERROR(VLOOKUP($B107,'[2]NUM8.1'!$H$3:$U$165,9,FALSE),0)</f>
        <v>34</v>
      </c>
      <c r="M107" s="77">
        <f>IFERROR(VLOOKUP($B107,'[2]NUM8.1'!$H$3:$U$165,10,FALSE),0)</f>
        <v>23</v>
      </c>
      <c r="N107" s="77">
        <f>IFERROR(VLOOKUP($B107,'[2]NUM8.1'!$H$3:$U$165,11,FALSE),0)</f>
        <v>25</v>
      </c>
      <c r="O107" s="77">
        <f>IFERROR(VLOOKUP($B107,'[2]NUM8.1'!$H$3:$U$165,12,FALSE),0)</f>
        <v>10</v>
      </c>
      <c r="P107" s="77">
        <f>IFERROR(VLOOKUP($B107,'[2]NUM8.1'!$H$3:$U$165,13,FALSE),0)</f>
        <v>0</v>
      </c>
      <c r="Q107" s="4">
        <f t="shared" si="114"/>
        <v>255</v>
      </c>
      <c r="R107" s="2"/>
      <c r="S107" s="12">
        <f>IFERROR(VLOOKUP($B107,'[3]DEN8.1'!$H$3:$J$159,2,FALSE),0)</f>
        <v>117</v>
      </c>
      <c r="T107" s="42">
        <f>+S107+(Z107+AA107+AB107+AC107)-(AM107+AN107+AO107+AP107)</f>
        <v>117</v>
      </c>
      <c r="U107" s="12">
        <f>IFERROR(VLOOKUP($B107,'[1]DEN8.1'!$H$3:$J$175,2,FALSE),0)</f>
        <v>123</v>
      </c>
      <c r="V107" s="51">
        <f t="shared" si="115"/>
        <v>123</v>
      </c>
      <c r="W107" s="51">
        <f t="shared" si="116"/>
        <v>123</v>
      </c>
      <c r="X107" s="12">
        <f>IFERROR(VLOOKUP($B107,'[2]DEN8.1'!$H$3:$K$175,3,FALSE),0)</f>
        <v>116</v>
      </c>
      <c r="Y107" s="6"/>
      <c r="Z107" s="77">
        <f>IFERROR(VLOOKUP($B107,'[2]ACT DEN8.1'!$H$3:$U$162,2,FALSE),0)</f>
        <v>0</v>
      </c>
      <c r="AA107" s="77">
        <f>IFERROR(VLOOKUP($B107,'[2]ACT DEN8.1'!$H$3:$U$162,3,FALSE),0)</f>
        <v>0</v>
      </c>
      <c r="AB107" s="77">
        <f>IFERROR(VLOOKUP($B107,'[2]ACT DEN8.1'!$H$3:$U$162,4,FALSE),0)</f>
        <v>0</v>
      </c>
      <c r="AC107" s="77">
        <f>IFERROR(VLOOKUP($B107,'[2]ACT DEN8.1'!$H$3:$U$162,5,FALSE),0)</f>
        <v>0</v>
      </c>
      <c r="AD107" s="77">
        <f>IFERROR(VLOOKUP($B107,'[2]ACT DEN8.1'!$H$3:$U$162,6,FALSE),0)</f>
        <v>0</v>
      </c>
      <c r="AE107" s="77">
        <f>IFERROR(VLOOKUP($B107,'[2]ACT DEN8.1'!$H$3:$U$162,7,FALSE),0)</f>
        <v>3</v>
      </c>
      <c r="AF107" s="77">
        <f>IFERROR(VLOOKUP($B107,'[2]ACT DEN8.1'!$H$3:$U$162,8,FALSE),0)</f>
        <v>0</v>
      </c>
      <c r="AG107" s="77">
        <f>IFERROR(VLOOKUP($B107,'[2]ACT DEN8.1'!$H$3:$U$162,9,FALSE),0)</f>
        <v>0</v>
      </c>
      <c r="AH107" s="77">
        <f>IFERROR(VLOOKUP($B107,'[2]ACT DEN8.1'!$H$3:$U$162,10,FALSE),0)</f>
        <v>0</v>
      </c>
      <c r="AI107" s="77">
        <f>IFERROR(VLOOKUP($B107,'[2]ACT DEN8.1'!$H$3:$U$162,11,FALSE),0)</f>
        <v>0</v>
      </c>
      <c r="AJ107" s="77">
        <f>IFERROR(VLOOKUP($B107,'[2]ACT DEN8.1'!$H$3:$U$162,12,FALSE),0)</f>
        <v>0</v>
      </c>
      <c r="AK107" s="77">
        <f>IFERROR(VLOOKUP($B107,'[2]ACT DEN8.1'!$H$3:$U$162,13,FALSE),0)</f>
        <v>0</v>
      </c>
      <c r="AL107" s="4">
        <f>SUM(Z107:AK107)</f>
        <v>3</v>
      </c>
      <c r="AM107" s="77">
        <f>IFERROR(VLOOKUP($B107,'[2]ACT DEN8.1'!$AE$3:$AR$165,2,FALSE),0)</f>
        <v>0</v>
      </c>
      <c r="AN107" s="77">
        <f>IFERROR(VLOOKUP($B107,'[2]ACT DEN8.1'!$AE$3:$AR$165,3,FALSE),0)</f>
        <v>0</v>
      </c>
      <c r="AO107" s="77">
        <f>IFERROR(VLOOKUP($B107,'[2]ACT DEN8.1'!$AE$3:$AR$165,4,FALSE),0)</f>
        <v>0</v>
      </c>
      <c r="AP107" s="77">
        <f>IFERROR(VLOOKUP($B107,'[2]ACT DEN8.1'!$AE$3:$AR$165,5,FALSE),0)</f>
        <v>0</v>
      </c>
      <c r="AQ107" s="77">
        <f>IFERROR(VLOOKUP($B107,'[2]ACT DEN8.1'!$AE$3:$AR$165,6,FALSE),0)</f>
        <v>0</v>
      </c>
      <c r="AR107" s="77">
        <f>IFERROR(VLOOKUP($B107,'[2]ACT DEN8.1'!$AE$3:$AR$165,7,FALSE),0)</f>
        <v>0</v>
      </c>
      <c r="AS107" s="77">
        <f>IFERROR(VLOOKUP($B107,'[2]ACT DEN8.1'!$AE$3:$AR$165,8,FALSE),0)</f>
        <v>0</v>
      </c>
      <c r="AT107" s="77">
        <f>IFERROR(VLOOKUP($B107,'[2]ACT DEN8.1'!$AE$3:$AR$165,9,FALSE),0)</f>
        <v>0</v>
      </c>
      <c r="AU107" s="77">
        <f>IFERROR(VLOOKUP($B107,'[2]ACT DEN8.1'!$AE$3:$AR$165,10,FALSE),0)</f>
        <v>0</v>
      </c>
      <c r="AV107" s="77">
        <f>IFERROR(VLOOKUP($B107,'[2]ACT DEN8.1'!$AE$3:$AR$165,11,FALSE),0)</f>
        <v>0</v>
      </c>
      <c r="AW107" s="77">
        <f>IFERROR(VLOOKUP($B107,'[2]ACT DEN8.1'!$AE$3:$AR$165,12,FALSE),0)</f>
        <v>0</v>
      </c>
      <c r="AX107" s="77">
        <f>IFERROR(VLOOKUP($B107,'[2]ACT DEN8.1'!$AE$3:$AR$165,13,FALSE),0)</f>
        <v>0</v>
      </c>
      <c r="AY107" s="4">
        <f t="shared" si="78"/>
        <v>0</v>
      </c>
    </row>
    <row r="108" spans="1:51" s="54" customFormat="1" ht="15" thickBot="1" x14ac:dyDescent="0.25">
      <c r="A108" s="1" t="s">
        <v>133</v>
      </c>
      <c r="B108" s="137" t="s">
        <v>132</v>
      </c>
      <c r="C108" s="53"/>
      <c r="D108" s="74"/>
      <c r="E108" s="77">
        <f>IFERROR(VLOOKUP($B108,'[2]NUM8.1'!$H$3:$U$165,2,FALSE),0)</f>
        <v>10</v>
      </c>
      <c r="F108" s="77">
        <f>IFERROR(VLOOKUP($B108,'[2]NUM8.1'!$H$3:$U$165,3,FALSE),0)</f>
        <v>10</v>
      </c>
      <c r="G108" s="77">
        <f>IFERROR(VLOOKUP($B108,'[2]NUM8.1'!$H$3:$U$165,4,FALSE),0)</f>
        <v>25</v>
      </c>
      <c r="H108" s="77">
        <f>IFERROR(VLOOKUP($B108,'[2]NUM8.1'!$H$3:$U$165,5,FALSE),0)</f>
        <v>9</v>
      </c>
      <c r="I108" s="77">
        <f>IFERROR(VLOOKUP($B108,'[2]NUM8.1'!$H$3:$U$165,6,FALSE),0)</f>
        <v>10</v>
      </c>
      <c r="J108" s="77">
        <f>IFERROR(VLOOKUP($B108,'[2]NUM8.1'!$H$3:$U$165,7,FALSE),0)</f>
        <v>13</v>
      </c>
      <c r="K108" s="77">
        <f>IFERROR(VLOOKUP($B108,'[2]NUM8.1'!$H$3:$U$165,8,FALSE),0)</f>
        <v>3</v>
      </c>
      <c r="L108" s="77">
        <f>IFERROR(VLOOKUP($B108,'[2]NUM8.1'!$H$3:$U$165,9,FALSE),0)</f>
        <v>8</v>
      </c>
      <c r="M108" s="77">
        <f>IFERROR(VLOOKUP($B108,'[2]NUM8.1'!$H$3:$U$165,10,FALSE),0)</f>
        <v>3</v>
      </c>
      <c r="N108" s="77">
        <f>IFERROR(VLOOKUP($B108,'[2]NUM8.1'!$H$3:$U$165,11,FALSE),0)</f>
        <v>17</v>
      </c>
      <c r="O108" s="77">
        <f>IFERROR(VLOOKUP($B108,'[2]NUM8.1'!$H$3:$U$165,12,FALSE),0)</f>
        <v>2</v>
      </c>
      <c r="P108" s="77">
        <f>IFERROR(VLOOKUP($B108,'[2]NUM8.1'!$H$3:$U$165,13,FALSE),0)</f>
        <v>1</v>
      </c>
      <c r="Q108" s="4">
        <f t="shared" si="114"/>
        <v>111</v>
      </c>
      <c r="R108" s="2"/>
      <c r="S108" s="12">
        <f>IFERROR(VLOOKUP($B108,'[3]DEN8.1'!$H$3:$J$159,2,FALSE),0)</f>
        <v>104</v>
      </c>
      <c r="T108" s="42">
        <f t="shared" si="117"/>
        <v>110</v>
      </c>
      <c r="U108" s="12">
        <f>IFERROR(VLOOKUP($B108,'[1]DEN8.1'!$H$3:$J$175,2,FALSE),0)</f>
        <v>108</v>
      </c>
      <c r="V108" s="51">
        <f t="shared" si="115"/>
        <v>108</v>
      </c>
      <c r="W108" s="51">
        <f t="shared" si="116"/>
        <v>107</v>
      </c>
      <c r="X108" s="12">
        <f>IFERROR(VLOOKUP($B108,'[2]DEN8.1'!$H$3:$K$175,3,FALSE),0)</f>
        <v>103</v>
      </c>
      <c r="Y108" s="6"/>
      <c r="Z108" s="77">
        <f>IFERROR(VLOOKUP($B108,'[2]ACT DEN8.1'!$H$3:$U$162,2,FALSE),0)</f>
        <v>0</v>
      </c>
      <c r="AA108" s="77">
        <f>IFERROR(VLOOKUP($B108,'[2]ACT DEN8.1'!$H$3:$U$162,3,FALSE),0)</f>
        <v>2</v>
      </c>
      <c r="AB108" s="77">
        <f>IFERROR(VLOOKUP($B108,'[2]ACT DEN8.1'!$H$3:$U$162,4,FALSE),0)</f>
        <v>4</v>
      </c>
      <c r="AC108" s="77">
        <f>IFERROR(VLOOKUP($B108,'[2]ACT DEN8.1'!$H$3:$U$162,5,FALSE),0)</f>
        <v>0</v>
      </c>
      <c r="AD108" s="77">
        <f>IFERROR(VLOOKUP($B108,'[2]ACT DEN8.1'!$H$3:$U$162,6,FALSE),0)</f>
        <v>0</v>
      </c>
      <c r="AE108" s="77">
        <f>IFERROR(VLOOKUP($B108,'[2]ACT DEN8.1'!$H$3:$U$162,7,FALSE),0)</f>
        <v>0</v>
      </c>
      <c r="AF108" s="77">
        <f>IFERROR(VLOOKUP($B108,'[2]ACT DEN8.1'!$H$3:$U$162,8,FALSE),0)</f>
        <v>0</v>
      </c>
      <c r="AG108" s="77">
        <f>IFERROR(VLOOKUP($B108,'[2]ACT DEN8.1'!$H$3:$U$162,9,FALSE),0)</f>
        <v>0</v>
      </c>
      <c r="AH108" s="77">
        <f>IFERROR(VLOOKUP($B108,'[2]ACT DEN8.1'!$H$3:$U$162,10,FALSE),0)</f>
        <v>0</v>
      </c>
      <c r="AI108" s="77">
        <f>IFERROR(VLOOKUP($B108,'[2]ACT DEN8.1'!$H$3:$U$162,11,FALSE),0)</f>
        <v>0</v>
      </c>
      <c r="AJ108" s="77">
        <f>IFERROR(VLOOKUP($B108,'[2]ACT DEN8.1'!$H$3:$U$162,12,FALSE),0)</f>
        <v>0</v>
      </c>
      <c r="AK108" s="77">
        <f>IFERROR(VLOOKUP($B108,'[2]ACT DEN8.1'!$H$3:$U$162,13,FALSE),0)</f>
        <v>2</v>
      </c>
      <c r="AL108" s="4">
        <f t="shared" si="77"/>
        <v>8</v>
      </c>
      <c r="AM108" s="77">
        <f>IFERROR(VLOOKUP($B108,'[2]ACT DEN8.1'!$AE$3:$AR$165,2,FALSE),0)</f>
        <v>0</v>
      </c>
      <c r="AN108" s="77">
        <f>IFERROR(VLOOKUP($B108,'[2]ACT DEN8.1'!$AE$3:$AR$165,3,FALSE),0)</f>
        <v>0</v>
      </c>
      <c r="AO108" s="77">
        <f>IFERROR(VLOOKUP($B108,'[2]ACT DEN8.1'!$AE$3:$AR$165,4,FALSE),0)</f>
        <v>0</v>
      </c>
      <c r="AP108" s="77">
        <f>IFERROR(VLOOKUP($B108,'[2]ACT DEN8.1'!$AE$3:$AR$165,5,FALSE),0)</f>
        <v>0</v>
      </c>
      <c r="AQ108" s="77">
        <f>IFERROR(VLOOKUP($B108,'[2]ACT DEN8.1'!$AE$3:$AR$165,6,FALSE),0)</f>
        <v>0</v>
      </c>
      <c r="AR108" s="77">
        <f>IFERROR(VLOOKUP($B108,'[2]ACT DEN8.1'!$AE$3:$AR$165,7,FALSE),0)</f>
        <v>0</v>
      </c>
      <c r="AS108" s="77">
        <f>IFERROR(VLOOKUP($B108,'[2]ACT DEN8.1'!$AE$3:$AR$165,8,FALSE),0)</f>
        <v>0</v>
      </c>
      <c r="AT108" s="77">
        <f>IFERROR(VLOOKUP($B108,'[2]ACT DEN8.1'!$AE$3:$AR$165,9,FALSE),0)</f>
        <v>0</v>
      </c>
      <c r="AU108" s="77">
        <f>IFERROR(VLOOKUP($B108,'[2]ACT DEN8.1'!$AE$3:$AR$165,10,FALSE),0)</f>
        <v>1</v>
      </c>
      <c r="AV108" s="77">
        <f>IFERROR(VLOOKUP($B108,'[2]ACT DEN8.1'!$AE$3:$AR$165,11,FALSE),0)</f>
        <v>0</v>
      </c>
      <c r="AW108" s="77">
        <f>IFERROR(VLOOKUP($B108,'[2]ACT DEN8.1'!$AE$3:$AR$165,12,FALSE),0)</f>
        <v>0</v>
      </c>
      <c r="AX108" s="77">
        <f>IFERROR(VLOOKUP($B108,'[2]ACT DEN8.1'!$AE$3:$AR$165,13,FALSE),0)</f>
        <v>0</v>
      </c>
      <c r="AY108" s="4">
        <f t="shared" si="78"/>
        <v>1</v>
      </c>
    </row>
    <row r="109" spans="1:51" s="54" customFormat="1" ht="15" thickBot="1" x14ac:dyDescent="0.25">
      <c r="A109" s="1" t="s">
        <v>133</v>
      </c>
      <c r="B109" s="137" t="s">
        <v>346</v>
      </c>
      <c r="C109" s="53"/>
      <c r="D109" s="74"/>
      <c r="E109" s="77">
        <f>IFERROR(VLOOKUP($B109,'[2]NUM8.1'!$H$3:$U$165,2,FALSE),0)</f>
        <v>5</v>
      </c>
      <c r="F109" s="77">
        <f>IFERROR(VLOOKUP($B109,'[2]NUM8.1'!$H$3:$U$165,3,FALSE),0)</f>
        <v>15</v>
      </c>
      <c r="G109" s="77">
        <f>IFERROR(VLOOKUP($B109,'[2]NUM8.1'!$H$3:$U$165,4,FALSE),0)</f>
        <v>10</v>
      </c>
      <c r="H109" s="77">
        <f>IFERROR(VLOOKUP($B109,'[2]NUM8.1'!$H$3:$U$165,5,FALSE),0)</f>
        <v>10</v>
      </c>
      <c r="I109" s="77">
        <f>IFERROR(VLOOKUP($B109,'[2]NUM8.1'!$H$3:$U$165,6,FALSE),0)</f>
        <v>12</v>
      </c>
      <c r="J109" s="77">
        <f>IFERROR(VLOOKUP($B109,'[2]NUM8.1'!$H$3:$U$165,7,FALSE),0)</f>
        <v>29</v>
      </c>
      <c r="K109" s="77">
        <f>IFERROR(VLOOKUP($B109,'[2]NUM8.1'!$H$3:$U$165,8,FALSE),0)</f>
        <v>24</v>
      </c>
      <c r="L109" s="77">
        <f>IFERROR(VLOOKUP($B109,'[2]NUM8.1'!$H$3:$U$165,9,FALSE),0)</f>
        <v>54</v>
      </c>
      <c r="M109" s="77">
        <f>IFERROR(VLOOKUP($B109,'[2]NUM8.1'!$H$3:$U$165,10,FALSE),0)</f>
        <v>7</v>
      </c>
      <c r="N109" s="77">
        <f>IFERROR(VLOOKUP($B109,'[2]NUM8.1'!$H$3:$U$165,11,FALSE),0)</f>
        <v>12</v>
      </c>
      <c r="O109" s="77">
        <f>IFERROR(VLOOKUP($B109,'[2]NUM8.1'!$H$3:$U$165,12,FALSE),0)</f>
        <v>1</v>
      </c>
      <c r="P109" s="77">
        <f>IFERROR(VLOOKUP($B109,'[2]NUM8.1'!$H$3:$U$165,13,FALSE),0)</f>
        <v>0</v>
      </c>
      <c r="Q109" s="4">
        <f t="shared" si="114"/>
        <v>179</v>
      </c>
      <c r="R109" s="2"/>
      <c r="S109" s="12">
        <f>IFERROR(VLOOKUP($B109,'[3]DEN8.1'!$H$3:$J$159,2,FALSE),0)</f>
        <v>24</v>
      </c>
      <c r="T109" s="42">
        <f t="shared" si="117"/>
        <v>24</v>
      </c>
      <c r="U109" s="12">
        <f>IFERROR(VLOOKUP($B109,'[1]DEN8.1'!$H$3:$J$175,2,FALSE),0)</f>
        <v>52</v>
      </c>
      <c r="V109" s="51">
        <f t="shared" si="115"/>
        <v>55</v>
      </c>
      <c r="W109" s="51">
        <f t="shared" si="116"/>
        <v>55</v>
      </c>
      <c r="X109" s="12">
        <f>IFERROR(VLOOKUP($B109,'[2]DEN8.1'!$H$3:$K$175,3,FALSE),0)</f>
        <v>75</v>
      </c>
      <c r="Y109" s="6"/>
      <c r="Z109" s="77">
        <f>IFERROR(VLOOKUP($B109,'[2]ACT DEN8.1'!$H$3:$U$162,2,FALSE),0)</f>
        <v>0</v>
      </c>
      <c r="AA109" s="77">
        <f>IFERROR(VLOOKUP($B109,'[2]ACT DEN8.1'!$H$3:$U$162,3,FALSE),0)</f>
        <v>0</v>
      </c>
      <c r="AB109" s="77">
        <f>IFERROR(VLOOKUP($B109,'[2]ACT DEN8.1'!$H$3:$U$162,4,FALSE),0)</f>
        <v>0</v>
      </c>
      <c r="AC109" s="77">
        <f>IFERROR(VLOOKUP($B109,'[2]ACT DEN8.1'!$H$3:$U$162,5,FALSE),0)</f>
        <v>0</v>
      </c>
      <c r="AD109" s="77">
        <f>IFERROR(VLOOKUP($B109,'[2]ACT DEN8.1'!$H$3:$U$162,6,FALSE),0)</f>
        <v>0</v>
      </c>
      <c r="AE109" s="77">
        <f>IFERROR(VLOOKUP($B109,'[2]ACT DEN8.1'!$H$3:$U$162,7,FALSE),0)</f>
        <v>0</v>
      </c>
      <c r="AF109" s="77">
        <f>IFERROR(VLOOKUP($B109,'[2]ACT DEN8.1'!$H$3:$U$162,8,FALSE),0)</f>
        <v>3</v>
      </c>
      <c r="AG109" s="77">
        <f>IFERROR(VLOOKUP($B109,'[2]ACT DEN8.1'!$H$3:$U$162,9,FALSE),0)</f>
        <v>0</v>
      </c>
      <c r="AH109" s="77">
        <f>IFERROR(VLOOKUP($B109,'[2]ACT DEN8.1'!$H$3:$U$162,10,FALSE),0)</f>
        <v>0</v>
      </c>
      <c r="AI109" s="77">
        <f>IFERROR(VLOOKUP($B109,'[2]ACT DEN8.1'!$H$3:$U$162,11,FALSE),0)</f>
        <v>3</v>
      </c>
      <c r="AJ109" s="77">
        <f>IFERROR(VLOOKUP($B109,'[2]ACT DEN8.1'!$H$3:$U$162,12,FALSE),0)</f>
        <v>3</v>
      </c>
      <c r="AK109" s="77">
        <f>IFERROR(VLOOKUP($B109,'[2]ACT DEN8.1'!$H$3:$U$162,13,FALSE),0)</f>
        <v>0</v>
      </c>
      <c r="AL109" s="4">
        <f t="shared" si="77"/>
        <v>9</v>
      </c>
      <c r="AM109" s="77">
        <f>IFERROR(VLOOKUP($B109,'[2]ACT DEN8.1'!$AE$3:$AR$165,2,FALSE),0)</f>
        <v>0</v>
      </c>
      <c r="AN109" s="77">
        <f>IFERROR(VLOOKUP($B109,'[2]ACT DEN8.1'!$AE$3:$AR$165,3,FALSE),0)</f>
        <v>0</v>
      </c>
      <c r="AO109" s="77">
        <f>IFERROR(VLOOKUP($B109,'[2]ACT DEN8.1'!$AE$3:$AR$165,4,FALSE),0)</f>
        <v>0</v>
      </c>
      <c r="AP109" s="77">
        <f>IFERROR(VLOOKUP($B109,'[2]ACT DEN8.1'!$AE$3:$AR$165,5,FALSE),0)</f>
        <v>0</v>
      </c>
      <c r="AQ109" s="77">
        <f>IFERROR(VLOOKUP($B109,'[2]ACT DEN8.1'!$AE$3:$AR$165,6,FALSE),0)</f>
        <v>0</v>
      </c>
      <c r="AR109" s="77">
        <f>IFERROR(VLOOKUP($B109,'[2]ACT DEN8.1'!$AE$3:$AR$165,7,FALSE),0)</f>
        <v>0</v>
      </c>
      <c r="AS109" s="77">
        <f>IFERROR(VLOOKUP($B109,'[2]ACT DEN8.1'!$AE$3:$AR$165,8,FALSE),0)</f>
        <v>0</v>
      </c>
      <c r="AT109" s="77">
        <f>IFERROR(VLOOKUP($B109,'[2]ACT DEN8.1'!$AE$3:$AR$165,9,FALSE),0)</f>
        <v>0</v>
      </c>
      <c r="AU109" s="77">
        <f>IFERROR(VLOOKUP($B109,'[2]ACT DEN8.1'!$AE$3:$AR$165,10,FALSE),0)</f>
        <v>1</v>
      </c>
      <c r="AV109" s="77">
        <f>IFERROR(VLOOKUP($B109,'[2]ACT DEN8.1'!$AE$3:$AR$165,11,FALSE),0)</f>
        <v>2</v>
      </c>
      <c r="AW109" s="77">
        <f>IFERROR(VLOOKUP($B109,'[2]ACT DEN8.1'!$AE$3:$AR$165,12,FALSE),0)</f>
        <v>0</v>
      </c>
      <c r="AX109" s="77">
        <f>IFERROR(VLOOKUP($B109,'[2]ACT DEN8.1'!$AE$3:$AR$165,13,FALSE),0)</f>
        <v>0</v>
      </c>
      <c r="AY109" s="4">
        <f t="shared" si="78"/>
        <v>3</v>
      </c>
    </row>
    <row r="110" spans="1:51" s="54" customFormat="1" ht="15" thickBot="1" x14ac:dyDescent="0.25">
      <c r="A110" s="1" t="s">
        <v>133</v>
      </c>
      <c r="B110" s="137" t="s">
        <v>395</v>
      </c>
      <c r="C110" s="53"/>
      <c r="D110" s="74"/>
      <c r="E110" s="77">
        <f>IFERROR(VLOOKUP($B110,'[2]NUM8.1'!$H$3:$U$165,2,FALSE),0)</f>
        <v>0</v>
      </c>
      <c r="F110" s="77">
        <f>IFERROR(VLOOKUP($B110,'[2]NUM8.1'!$H$3:$U$165,3,FALSE),0)</f>
        <v>0</v>
      </c>
      <c r="G110" s="77">
        <f>IFERROR(VLOOKUP($B110,'[2]NUM8.1'!$H$3:$U$165,4,FALSE),0)</f>
        <v>0</v>
      </c>
      <c r="H110" s="77">
        <f>IFERROR(VLOOKUP($B110,'[2]NUM8.1'!$H$3:$U$165,5,FALSE),0)</f>
        <v>0</v>
      </c>
      <c r="I110" s="77">
        <f>IFERROR(VLOOKUP($B110,'[2]NUM8.1'!$H$3:$U$165,6,FALSE),0)</f>
        <v>0</v>
      </c>
      <c r="J110" s="77">
        <f>IFERROR(VLOOKUP($B110,'[2]NUM8.1'!$H$3:$U$165,7,FALSE),0)</f>
        <v>0</v>
      </c>
      <c r="K110" s="77">
        <f>IFERROR(VLOOKUP($B110,'[2]NUM8.1'!$H$3:$U$165,8,FALSE),0)</f>
        <v>0</v>
      </c>
      <c r="L110" s="77">
        <f>IFERROR(VLOOKUP($B110,'[2]NUM8.1'!$H$3:$U$165,9,FALSE),0)</f>
        <v>0</v>
      </c>
      <c r="M110" s="77">
        <f>IFERROR(VLOOKUP($B110,'[2]NUM8.1'!$H$3:$U$165,10,FALSE),0)</f>
        <v>9</v>
      </c>
      <c r="N110" s="77">
        <f>IFERROR(VLOOKUP($B110,'[2]NUM8.1'!$H$3:$U$165,11,FALSE),0)</f>
        <v>31</v>
      </c>
      <c r="O110" s="77">
        <f>IFERROR(VLOOKUP($B110,'[2]NUM8.1'!$H$3:$U$165,12,FALSE),0)</f>
        <v>10</v>
      </c>
      <c r="P110" s="77">
        <f>IFERROR(VLOOKUP($B110,'[2]NUM8.1'!$H$3:$U$165,13,FALSE),0)</f>
        <v>24</v>
      </c>
      <c r="Q110" s="4">
        <f t="shared" si="114"/>
        <v>74</v>
      </c>
      <c r="R110" s="2"/>
      <c r="S110" s="12">
        <f>IFERROR(VLOOKUP($B110,'[3]DEN8.1'!$H$3:$J$159,2,FALSE),0)</f>
        <v>0</v>
      </c>
      <c r="T110" s="42">
        <f t="shared" ref="T110" si="119">+S110+(Z110+AA110+AB110+AC110)-(AM110+AN110+AO110+AP110)</f>
        <v>0</v>
      </c>
      <c r="U110" s="12">
        <f>IFERROR(VLOOKUP($B110,'[1]DEN8.1'!$H$3:$J$175,2,FALSE),0)</f>
        <v>0</v>
      </c>
      <c r="V110" s="51">
        <f t="shared" ref="V110" si="120">+U110+(AF110)-(AS110)</f>
        <v>0</v>
      </c>
      <c r="W110" s="51">
        <f t="shared" ref="W110" si="121">+U110+(AF110+AG110+AH110+AI110)-(AS110+AT110+AU110+AV110)</f>
        <v>2</v>
      </c>
      <c r="X110" s="12">
        <f>IFERROR(VLOOKUP($B110,'[2]DEN8.1'!$H$3:$K$175,3,FALSE),0)</f>
        <v>65</v>
      </c>
      <c r="Y110" s="6"/>
      <c r="Z110" s="77">
        <f>IFERROR(VLOOKUP($B110,'[2]ACT DEN8.1'!$H$3:$U$162,2,FALSE),0)</f>
        <v>0</v>
      </c>
      <c r="AA110" s="77">
        <f>IFERROR(VLOOKUP($B110,'[2]ACT DEN8.1'!$H$3:$U$162,3,FALSE),0)</f>
        <v>0</v>
      </c>
      <c r="AB110" s="77">
        <f>IFERROR(VLOOKUP($B110,'[2]ACT DEN8.1'!$H$3:$U$162,4,FALSE),0)</f>
        <v>0</v>
      </c>
      <c r="AC110" s="77">
        <f>IFERROR(VLOOKUP($B110,'[2]ACT DEN8.1'!$H$3:$U$162,5,FALSE),0)</f>
        <v>0</v>
      </c>
      <c r="AD110" s="77">
        <f>IFERROR(VLOOKUP($B110,'[2]ACT DEN8.1'!$H$3:$U$162,6,FALSE),0)</f>
        <v>0</v>
      </c>
      <c r="AE110" s="77">
        <f>IFERROR(VLOOKUP($B110,'[2]ACT DEN8.1'!$H$3:$U$162,7,FALSE),0)</f>
        <v>0</v>
      </c>
      <c r="AF110" s="77">
        <f>IFERROR(VLOOKUP($B110,'[2]ACT DEN8.1'!$H$3:$U$162,8,FALSE),0)</f>
        <v>0</v>
      </c>
      <c r="AG110" s="77">
        <f>IFERROR(VLOOKUP($B110,'[2]ACT DEN8.1'!$H$3:$U$162,9,FALSE),0)</f>
        <v>0</v>
      </c>
      <c r="AH110" s="77">
        <f>IFERROR(VLOOKUP($B110,'[2]ACT DEN8.1'!$H$3:$U$162,10,FALSE),0)</f>
        <v>0</v>
      </c>
      <c r="AI110" s="77">
        <f>IFERROR(VLOOKUP($B110,'[2]ACT DEN8.1'!$H$3:$U$162,11,FALSE),0)</f>
        <v>2</v>
      </c>
      <c r="AJ110" s="77">
        <f>IFERROR(VLOOKUP($B110,'[2]ACT DEN8.1'!$H$3:$U$162,12,FALSE),0)</f>
        <v>0</v>
      </c>
      <c r="AK110" s="77">
        <f>IFERROR(VLOOKUP($B110,'[2]ACT DEN8.1'!$H$3:$U$162,13,FALSE),0)</f>
        <v>2</v>
      </c>
      <c r="AL110" s="4">
        <f t="shared" si="77"/>
        <v>4</v>
      </c>
      <c r="AM110" s="77">
        <f>IFERROR(VLOOKUP($B110,'[2]ACT DEN8.1'!$AE$3:$AR$165,2,FALSE),0)</f>
        <v>0</v>
      </c>
      <c r="AN110" s="77">
        <f>IFERROR(VLOOKUP($B110,'[2]ACT DEN8.1'!$AE$3:$AR$165,3,FALSE),0)</f>
        <v>0</v>
      </c>
      <c r="AO110" s="77">
        <f>IFERROR(VLOOKUP($B110,'[2]ACT DEN8.1'!$AE$3:$AR$165,4,FALSE),0)</f>
        <v>0</v>
      </c>
      <c r="AP110" s="77">
        <f>IFERROR(VLOOKUP($B110,'[2]ACT DEN8.1'!$AE$3:$AR$165,5,FALSE),0)</f>
        <v>0</v>
      </c>
      <c r="AQ110" s="77">
        <f>IFERROR(VLOOKUP($B110,'[2]ACT DEN8.1'!$AE$3:$AR$165,6,FALSE),0)</f>
        <v>0</v>
      </c>
      <c r="AR110" s="77">
        <f>IFERROR(VLOOKUP($B110,'[2]ACT DEN8.1'!$AE$3:$AR$165,7,FALSE),0)</f>
        <v>0</v>
      </c>
      <c r="AS110" s="77">
        <f>IFERROR(VLOOKUP($B110,'[2]ACT DEN8.1'!$AE$3:$AR$165,8,FALSE),0)</f>
        <v>0</v>
      </c>
      <c r="AT110" s="77">
        <f>IFERROR(VLOOKUP($B110,'[2]ACT DEN8.1'!$AE$3:$AR$165,9,FALSE),0)</f>
        <v>0</v>
      </c>
      <c r="AU110" s="77">
        <f>IFERROR(VLOOKUP($B110,'[2]ACT DEN8.1'!$AE$3:$AR$165,10,FALSE),0)</f>
        <v>0</v>
      </c>
      <c r="AV110" s="77">
        <f>IFERROR(VLOOKUP($B110,'[2]ACT DEN8.1'!$AE$3:$AR$165,11,FALSE),0)</f>
        <v>0</v>
      </c>
      <c r="AW110" s="77">
        <f>IFERROR(VLOOKUP($B110,'[2]ACT DEN8.1'!$AE$3:$AR$165,12,FALSE),0)</f>
        <v>0</v>
      </c>
      <c r="AX110" s="77">
        <f>IFERROR(VLOOKUP($B110,'[2]ACT DEN8.1'!$AE$3:$AR$165,13,FALSE),0)</f>
        <v>0</v>
      </c>
      <c r="AY110" s="4"/>
    </row>
    <row r="111" spans="1:51" s="54" customFormat="1" ht="15" thickBot="1" x14ac:dyDescent="0.25">
      <c r="A111" s="307" t="s">
        <v>198</v>
      </c>
      <c r="B111" s="308"/>
      <c r="C111" s="222">
        <f>+D111/Metas!L13</f>
        <v>1.031974546543921</v>
      </c>
      <c r="D111" s="14">
        <f>+Q111/R111</f>
        <v>0.16509657160063665</v>
      </c>
      <c r="E111" s="9">
        <f>SUM(E93:E110)</f>
        <v>239</v>
      </c>
      <c r="F111" s="9">
        <f t="shared" ref="F111:Q111" si="122">SUM(F93:F110)</f>
        <v>320</v>
      </c>
      <c r="G111" s="9">
        <f t="shared" si="122"/>
        <v>458</v>
      </c>
      <c r="H111" s="9">
        <f t="shared" si="122"/>
        <v>399</v>
      </c>
      <c r="I111" s="9">
        <f t="shared" si="122"/>
        <v>412</v>
      </c>
      <c r="J111" s="9">
        <f t="shared" si="122"/>
        <v>333</v>
      </c>
      <c r="K111" s="9">
        <f t="shared" si="122"/>
        <v>308</v>
      </c>
      <c r="L111" s="9">
        <f t="shared" si="122"/>
        <v>409</v>
      </c>
      <c r="M111" s="9">
        <f t="shared" si="122"/>
        <v>206</v>
      </c>
      <c r="N111" s="9">
        <f t="shared" ref="N111:P111" si="123">SUM(N93:N110)</f>
        <v>380</v>
      </c>
      <c r="O111" s="9">
        <f t="shared" si="123"/>
        <v>251</v>
      </c>
      <c r="P111" s="9">
        <f t="shared" si="123"/>
        <v>123</v>
      </c>
      <c r="Q111" s="9">
        <f t="shared" si="122"/>
        <v>3838</v>
      </c>
      <c r="R111" s="10">
        <f>+Y111-X111</f>
        <v>23247</v>
      </c>
      <c r="S111" s="9">
        <f>SUM(S93:S110)</f>
        <v>2012</v>
      </c>
      <c r="T111" s="9">
        <f t="shared" ref="T111:AY111" si="124">SUM(T93:T110)</f>
        <v>2122</v>
      </c>
      <c r="U111" s="9">
        <f>SUM(U93:U110)</f>
        <v>2213</v>
      </c>
      <c r="V111" s="9">
        <f t="shared" si="124"/>
        <v>2247</v>
      </c>
      <c r="W111" s="9">
        <f t="shared" si="124"/>
        <v>2314</v>
      </c>
      <c r="X111" s="9">
        <f>SUM(X93:X110)</f>
        <v>2224</v>
      </c>
      <c r="Y111" s="9">
        <v>25471</v>
      </c>
      <c r="Z111" s="9">
        <f t="shared" si="124"/>
        <v>18</v>
      </c>
      <c r="AA111" s="9">
        <f t="shared" si="124"/>
        <v>33</v>
      </c>
      <c r="AB111" s="9">
        <f t="shared" si="124"/>
        <v>42</v>
      </c>
      <c r="AC111" s="9">
        <f t="shared" si="124"/>
        <v>22</v>
      </c>
      <c r="AD111" s="9">
        <f t="shared" si="124"/>
        <v>28</v>
      </c>
      <c r="AE111" s="9">
        <f t="shared" si="124"/>
        <v>35</v>
      </c>
      <c r="AF111" s="9">
        <f t="shared" si="124"/>
        <v>39</v>
      </c>
      <c r="AG111" s="9">
        <f t="shared" si="124"/>
        <v>26</v>
      </c>
      <c r="AH111" s="9">
        <f t="shared" si="124"/>
        <v>9</v>
      </c>
      <c r="AI111" s="9">
        <f t="shared" ref="AI111:AK111" si="125">SUM(AI93:AI110)</f>
        <v>40</v>
      </c>
      <c r="AJ111" s="9">
        <f t="shared" si="125"/>
        <v>12</v>
      </c>
      <c r="AK111" s="9">
        <f t="shared" si="125"/>
        <v>25</v>
      </c>
      <c r="AL111" s="9">
        <f t="shared" si="124"/>
        <v>329</v>
      </c>
      <c r="AM111" s="9">
        <f t="shared" si="124"/>
        <v>1</v>
      </c>
      <c r="AN111" s="9">
        <f t="shared" si="124"/>
        <v>0</v>
      </c>
      <c r="AO111" s="9">
        <f>SUM(AO93:AO110)</f>
        <v>3</v>
      </c>
      <c r="AP111" s="9">
        <f t="shared" si="124"/>
        <v>1</v>
      </c>
      <c r="AQ111" s="9">
        <f t="shared" si="124"/>
        <v>0</v>
      </c>
      <c r="AR111" s="9">
        <f t="shared" si="124"/>
        <v>12</v>
      </c>
      <c r="AS111" s="9">
        <f t="shared" si="124"/>
        <v>5</v>
      </c>
      <c r="AT111" s="9">
        <f t="shared" si="124"/>
        <v>2</v>
      </c>
      <c r="AU111" s="9">
        <f t="shared" si="124"/>
        <v>4</v>
      </c>
      <c r="AV111" s="9">
        <f t="shared" ref="AV111:AX111" si="126">SUM(AV93:AV110)</f>
        <v>2</v>
      </c>
      <c r="AW111" s="9">
        <f t="shared" si="126"/>
        <v>9</v>
      </c>
      <c r="AX111" s="9">
        <f t="shared" si="126"/>
        <v>10</v>
      </c>
      <c r="AY111" s="9">
        <f t="shared" si="124"/>
        <v>49</v>
      </c>
    </row>
    <row r="112" spans="1:51" s="54" customFormat="1" ht="15" thickBot="1" x14ac:dyDescent="0.25">
      <c r="A112" s="1" t="s">
        <v>146</v>
      </c>
      <c r="B112" s="137" t="s">
        <v>134</v>
      </c>
      <c r="C112" s="53"/>
      <c r="D112" s="74"/>
      <c r="E112" s="77">
        <f>IFERROR(VLOOKUP($B112,'[2]NUM8.1'!$H$3:$U$165,2,FALSE),0)</f>
        <v>0</v>
      </c>
      <c r="F112" s="77">
        <f>IFERROR(VLOOKUP($B112,'[2]NUM8.1'!$H$3:$U$165,3,FALSE),0)</f>
        <v>0</v>
      </c>
      <c r="G112" s="77">
        <f>IFERROR(VLOOKUP($B112,'[2]NUM8.1'!$H$3:$U$165,4,FALSE),0)</f>
        <v>1</v>
      </c>
      <c r="H112" s="77">
        <f>IFERROR(VLOOKUP($B112,'[2]NUM8.1'!$H$3:$U$165,5,FALSE),0)</f>
        <v>0</v>
      </c>
      <c r="I112" s="77">
        <f>IFERROR(VLOOKUP($B112,'[2]NUM8.1'!$H$3:$U$165,6,FALSE),0)</f>
        <v>0</v>
      </c>
      <c r="J112" s="77">
        <f>IFERROR(VLOOKUP($B112,'[2]NUM8.1'!$H$3:$U$165,7,FALSE),0)</f>
        <v>4</v>
      </c>
      <c r="K112" s="77">
        <f>IFERROR(VLOOKUP($B112,'[2]NUM8.1'!$H$3:$U$165,8,FALSE),0)</f>
        <v>3</v>
      </c>
      <c r="L112" s="77">
        <f>IFERROR(VLOOKUP($B112,'[2]NUM8.1'!$H$3:$U$165,9,FALSE),0)</f>
        <v>2</v>
      </c>
      <c r="M112" s="77">
        <f>IFERROR(VLOOKUP($B112,'[2]NUM8.1'!$H$3:$U$165,10,FALSE),0)</f>
        <v>0</v>
      </c>
      <c r="N112" s="77">
        <f>IFERROR(VLOOKUP($B112,'[2]NUM8.1'!$H$3:$U$165,11,FALSE),0)</f>
        <v>0</v>
      </c>
      <c r="O112" s="77">
        <f>IFERROR(VLOOKUP($B112,'[2]NUM8.1'!$H$3:$U$165,12,FALSE),0)</f>
        <v>0</v>
      </c>
      <c r="P112" s="77">
        <f>IFERROR(VLOOKUP($B112,'[2]NUM8.1'!$H$3:$U$165,13,FALSE),0)</f>
        <v>0</v>
      </c>
      <c r="Q112" s="4">
        <f t="shared" ref="Q112:Q123" si="127">SUM(E112:P112)</f>
        <v>10</v>
      </c>
      <c r="R112" s="2"/>
      <c r="S112" s="12">
        <f>IFERROR(VLOOKUP($B112,'[3]DEN8.1'!$H$3:$J$159,2,FALSE),0)</f>
        <v>4</v>
      </c>
      <c r="T112" s="42">
        <f t="shared" ref="T112:T123" si="128">+S112+(Z112+AA112+AB112+AC112)-(AM112+AN112+AO112+AP112)</f>
        <v>4</v>
      </c>
      <c r="U112" s="12">
        <f>IFERROR(VLOOKUP($B112,'[1]DEN8.1'!$H$3:$J$175,2,FALSE),0)</f>
        <v>4</v>
      </c>
      <c r="V112" s="51">
        <f t="shared" ref="V112:V123" si="129">+U112+(AF112)-(AS112)</f>
        <v>4</v>
      </c>
      <c r="W112" s="51">
        <f t="shared" ref="W112:W123" si="130">+U112+(AF112+AG112+AH112+AI112)-(AS112+AT112+AU112+AV112)</f>
        <v>4</v>
      </c>
      <c r="X112" s="12">
        <f>IFERROR(VLOOKUP($B112,'[2]DEN8.1'!$H$3:$K$175,3,FALSE),0)</f>
        <v>3</v>
      </c>
      <c r="Y112" s="6"/>
      <c r="Z112" s="77">
        <f>IFERROR(VLOOKUP($B112,'[2]ACT DEN8.1'!$H$3:$U$162,2,FALSE),0)</f>
        <v>0</v>
      </c>
      <c r="AA112" s="77">
        <f>IFERROR(VLOOKUP($B112,'[2]ACT DEN8.1'!$H$3:$U$162,3,FALSE),0)</f>
        <v>0</v>
      </c>
      <c r="AB112" s="77">
        <f>IFERROR(VLOOKUP($B112,'[2]ACT DEN8.1'!$H$3:$U$162,4,FALSE),0)</f>
        <v>0</v>
      </c>
      <c r="AC112" s="77">
        <f>IFERROR(VLOOKUP($B112,'[2]ACT DEN8.1'!$H$3:$U$162,5,FALSE),0)</f>
        <v>0</v>
      </c>
      <c r="AD112" s="77">
        <f>IFERROR(VLOOKUP($B112,'[2]ACT DEN8.1'!$H$3:$U$162,6,FALSE),0)</f>
        <v>0</v>
      </c>
      <c r="AE112" s="77">
        <f>IFERROR(VLOOKUP($B112,'[2]ACT DEN8.1'!$H$3:$U$162,7,FALSE),0)</f>
        <v>0</v>
      </c>
      <c r="AF112" s="77">
        <f>IFERROR(VLOOKUP($B112,'[2]ACT DEN8.1'!$H$3:$U$162,8,FALSE),0)</f>
        <v>0</v>
      </c>
      <c r="AG112" s="77">
        <f>IFERROR(VLOOKUP($B112,'[2]ACT DEN8.1'!$H$3:$U$162,9,FALSE),0)</f>
        <v>0</v>
      </c>
      <c r="AH112" s="77">
        <f>IFERROR(VLOOKUP($B112,'[2]ACT DEN8.1'!$H$3:$U$162,10,FALSE),0)</f>
        <v>0</v>
      </c>
      <c r="AI112" s="77">
        <f>IFERROR(VLOOKUP($B112,'[2]ACT DEN8.1'!$H$3:$U$162,11,FALSE),0)</f>
        <v>0</v>
      </c>
      <c r="AJ112" s="77">
        <f>IFERROR(VLOOKUP($B112,'[2]ACT DEN8.1'!$H$3:$U$162,12,FALSE),0)</f>
        <v>0</v>
      </c>
      <c r="AK112" s="77">
        <f>IFERROR(VLOOKUP($B112,'[2]ACT DEN8.1'!$H$3:$U$162,13,FALSE),0)</f>
        <v>0</v>
      </c>
      <c r="AL112" s="4">
        <f t="shared" si="77"/>
        <v>0</v>
      </c>
      <c r="AM112" s="77">
        <f>IFERROR(VLOOKUP($B112,'[2]ACT DEN8.1'!$AE$3:$AR$165,2,FALSE),0)</f>
        <v>0</v>
      </c>
      <c r="AN112" s="77">
        <f>IFERROR(VLOOKUP($B112,'[2]ACT DEN8.1'!$AE$3:$AR$165,3,FALSE),0)</f>
        <v>0</v>
      </c>
      <c r="AO112" s="77">
        <f>IFERROR(VLOOKUP($B112,'[2]ACT DEN8.1'!$AE$3:$AR$165,4,FALSE),0)</f>
        <v>0</v>
      </c>
      <c r="AP112" s="77">
        <f>IFERROR(VLOOKUP($B112,'[2]ACT DEN8.1'!$AE$3:$AR$165,5,FALSE),0)</f>
        <v>0</v>
      </c>
      <c r="AQ112" s="77">
        <f>IFERROR(VLOOKUP($B112,'[2]ACT DEN8.1'!$AE$3:$AR$165,6,FALSE),0)</f>
        <v>0</v>
      </c>
      <c r="AR112" s="77">
        <f>IFERROR(VLOOKUP($B112,'[2]ACT DEN8.1'!$AE$3:$AR$165,7,FALSE),0)</f>
        <v>0</v>
      </c>
      <c r="AS112" s="77">
        <f>IFERROR(VLOOKUP($B112,'[2]ACT DEN8.1'!$AE$3:$AR$165,8,FALSE),0)</f>
        <v>0</v>
      </c>
      <c r="AT112" s="77">
        <f>IFERROR(VLOOKUP($B112,'[2]ACT DEN8.1'!$AE$3:$AR$165,9,FALSE),0)</f>
        <v>0</v>
      </c>
      <c r="AU112" s="77">
        <f>IFERROR(VLOOKUP($B112,'[2]ACT DEN8.1'!$AE$3:$AR$165,10,FALSE),0)</f>
        <v>0</v>
      </c>
      <c r="AV112" s="77">
        <f>IFERROR(VLOOKUP($B112,'[2]ACT DEN8.1'!$AE$3:$AR$165,11,FALSE),0)</f>
        <v>0</v>
      </c>
      <c r="AW112" s="77">
        <f>IFERROR(VLOOKUP($B112,'[2]ACT DEN8.1'!$AE$3:$AR$165,12,FALSE),0)</f>
        <v>0</v>
      </c>
      <c r="AX112" s="77">
        <f>IFERROR(VLOOKUP($B112,'[2]ACT DEN8.1'!$AE$3:$AR$165,13,FALSE),0)</f>
        <v>0</v>
      </c>
      <c r="AY112" s="4">
        <f t="shared" si="78"/>
        <v>0</v>
      </c>
    </row>
    <row r="113" spans="1:51" s="54" customFormat="1" ht="15" thickBot="1" x14ac:dyDescent="0.25">
      <c r="A113" s="1" t="s">
        <v>146</v>
      </c>
      <c r="B113" s="137" t="s">
        <v>135</v>
      </c>
      <c r="C113" s="53"/>
      <c r="D113" s="74"/>
      <c r="E113" s="77">
        <f>IFERROR(VLOOKUP($B113,'[2]NUM8.1'!$H$3:$U$165,2,FALSE),0)</f>
        <v>6</v>
      </c>
      <c r="F113" s="77">
        <f>IFERROR(VLOOKUP($B113,'[2]NUM8.1'!$H$3:$U$165,3,FALSE),0)</f>
        <v>0</v>
      </c>
      <c r="G113" s="77">
        <f>IFERROR(VLOOKUP($B113,'[2]NUM8.1'!$H$3:$U$165,4,FALSE),0)</f>
        <v>1</v>
      </c>
      <c r="H113" s="77">
        <f>IFERROR(VLOOKUP($B113,'[2]NUM8.1'!$H$3:$U$165,5,FALSE),0)</f>
        <v>6</v>
      </c>
      <c r="I113" s="77">
        <f>IFERROR(VLOOKUP($B113,'[2]NUM8.1'!$H$3:$U$165,6,FALSE),0)</f>
        <v>5</v>
      </c>
      <c r="J113" s="77">
        <f>IFERROR(VLOOKUP($B113,'[2]NUM8.1'!$H$3:$U$165,7,FALSE),0)</f>
        <v>9</v>
      </c>
      <c r="K113" s="77">
        <f>IFERROR(VLOOKUP($B113,'[2]NUM8.1'!$H$3:$U$165,8,FALSE),0)</f>
        <v>1</v>
      </c>
      <c r="L113" s="77">
        <f>IFERROR(VLOOKUP($B113,'[2]NUM8.1'!$H$3:$U$165,9,FALSE),0)</f>
        <v>0</v>
      </c>
      <c r="M113" s="77">
        <f>IFERROR(VLOOKUP($B113,'[2]NUM8.1'!$H$3:$U$165,10,FALSE),0)</f>
        <v>4</v>
      </c>
      <c r="N113" s="77">
        <f>IFERROR(VLOOKUP($B113,'[2]NUM8.1'!$H$3:$U$165,11,FALSE),0)</f>
        <v>7</v>
      </c>
      <c r="O113" s="77">
        <f>IFERROR(VLOOKUP($B113,'[2]NUM8.1'!$H$3:$U$165,12,FALSE),0)</f>
        <v>5</v>
      </c>
      <c r="P113" s="77">
        <f>IFERROR(VLOOKUP($B113,'[2]NUM8.1'!$H$3:$U$165,13,FALSE),0)</f>
        <v>0</v>
      </c>
      <c r="Q113" s="4">
        <f t="shared" si="127"/>
        <v>44</v>
      </c>
      <c r="R113" s="2"/>
      <c r="S113" s="12">
        <f>IFERROR(VLOOKUP($B113,'[3]DEN8.1'!$H$3:$J$159,2,FALSE),0)</f>
        <v>27</v>
      </c>
      <c r="T113" s="42">
        <f t="shared" si="128"/>
        <v>27</v>
      </c>
      <c r="U113" s="12">
        <f>IFERROR(VLOOKUP($B113,'[1]DEN8.1'!$H$3:$J$175,2,FALSE),0)</f>
        <v>26</v>
      </c>
      <c r="V113" s="51">
        <f t="shared" si="129"/>
        <v>26</v>
      </c>
      <c r="W113" s="51">
        <f t="shared" si="130"/>
        <v>27</v>
      </c>
      <c r="X113" s="12">
        <f>IFERROR(VLOOKUP($B113,'[2]DEN8.1'!$H$3:$K$175,3,FALSE),0)</f>
        <v>26</v>
      </c>
      <c r="Y113" s="6"/>
      <c r="Z113" s="77">
        <f>IFERROR(VLOOKUP($B113,'[2]ACT DEN8.1'!$H$3:$U$162,2,FALSE),0)</f>
        <v>0</v>
      </c>
      <c r="AA113" s="77">
        <f>IFERROR(VLOOKUP($B113,'[2]ACT DEN8.1'!$H$3:$U$162,3,FALSE),0)</f>
        <v>0</v>
      </c>
      <c r="AB113" s="77">
        <f>IFERROR(VLOOKUP($B113,'[2]ACT DEN8.1'!$H$3:$U$162,4,FALSE),0)</f>
        <v>0</v>
      </c>
      <c r="AC113" s="77">
        <f>IFERROR(VLOOKUP($B113,'[2]ACT DEN8.1'!$H$3:$U$162,5,FALSE),0)</f>
        <v>0</v>
      </c>
      <c r="AD113" s="77">
        <f>IFERROR(VLOOKUP($B113,'[2]ACT DEN8.1'!$H$3:$U$162,6,FALSE),0)</f>
        <v>0</v>
      </c>
      <c r="AE113" s="77">
        <f>IFERROR(VLOOKUP($B113,'[2]ACT DEN8.1'!$H$3:$U$162,7,FALSE),0)</f>
        <v>0</v>
      </c>
      <c r="AF113" s="77">
        <f>IFERROR(VLOOKUP($B113,'[2]ACT DEN8.1'!$H$3:$U$162,8,FALSE),0)</f>
        <v>0</v>
      </c>
      <c r="AG113" s="77">
        <f>IFERROR(VLOOKUP($B113,'[2]ACT DEN8.1'!$H$3:$U$162,9,FALSE),0)</f>
        <v>0</v>
      </c>
      <c r="AH113" s="77">
        <f>IFERROR(VLOOKUP($B113,'[2]ACT DEN8.1'!$H$3:$U$162,10,FALSE),0)</f>
        <v>1</v>
      </c>
      <c r="AI113" s="77">
        <f>IFERROR(VLOOKUP($B113,'[2]ACT DEN8.1'!$H$3:$U$162,11,FALSE),0)</f>
        <v>0</v>
      </c>
      <c r="AJ113" s="77">
        <f>IFERROR(VLOOKUP($B113,'[2]ACT DEN8.1'!$H$3:$U$162,12,FALSE),0)</f>
        <v>0</v>
      </c>
      <c r="AK113" s="77">
        <f>IFERROR(VLOOKUP($B113,'[2]ACT DEN8.1'!$H$3:$U$162,13,FALSE),0)</f>
        <v>0</v>
      </c>
      <c r="AL113" s="4">
        <f t="shared" si="77"/>
        <v>1</v>
      </c>
      <c r="AM113" s="77">
        <f>IFERROR(VLOOKUP($B113,'[2]ACT DEN8.1'!$AE$3:$AR$165,2,FALSE),0)</f>
        <v>0</v>
      </c>
      <c r="AN113" s="77">
        <f>IFERROR(VLOOKUP($B113,'[2]ACT DEN8.1'!$AE$3:$AR$165,3,FALSE),0)</f>
        <v>0</v>
      </c>
      <c r="AO113" s="77">
        <f>IFERROR(VLOOKUP($B113,'[2]ACT DEN8.1'!$AE$3:$AR$165,4,FALSE),0)</f>
        <v>0</v>
      </c>
      <c r="AP113" s="77">
        <f>IFERROR(VLOOKUP($B113,'[2]ACT DEN8.1'!$AE$3:$AR$165,5,FALSE),0)</f>
        <v>0</v>
      </c>
      <c r="AQ113" s="77">
        <f>IFERROR(VLOOKUP($B113,'[2]ACT DEN8.1'!$AE$3:$AR$165,6,FALSE),0)</f>
        <v>0</v>
      </c>
      <c r="AR113" s="77">
        <f>IFERROR(VLOOKUP($B113,'[2]ACT DEN8.1'!$AE$3:$AR$165,7,FALSE),0)</f>
        <v>0</v>
      </c>
      <c r="AS113" s="77">
        <f>IFERROR(VLOOKUP($B113,'[2]ACT DEN8.1'!$AE$3:$AR$165,8,FALSE),0)</f>
        <v>0</v>
      </c>
      <c r="AT113" s="77">
        <f>IFERROR(VLOOKUP($B113,'[2]ACT DEN8.1'!$AE$3:$AR$165,9,FALSE),0)</f>
        <v>0</v>
      </c>
      <c r="AU113" s="77">
        <f>IFERROR(VLOOKUP($B113,'[2]ACT DEN8.1'!$AE$3:$AR$165,10,FALSE),0)</f>
        <v>0</v>
      </c>
      <c r="AV113" s="77">
        <f>IFERROR(VLOOKUP($B113,'[2]ACT DEN8.1'!$AE$3:$AR$165,11,FALSE),0)</f>
        <v>0</v>
      </c>
      <c r="AW113" s="77">
        <f>IFERROR(VLOOKUP($B113,'[2]ACT DEN8.1'!$AE$3:$AR$165,12,FALSE),0)</f>
        <v>0</v>
      </c>
      <c r="AX113" s="77">
        <f>IFERROR(VLOOKUP($B113,'[2]ACT DEN8.1'!$AE$3:$AR$165,13,FALSE),0)</f>
        <v>0</v>
      </c>
      <c r="AY113" s="4">
        <f t="shared" si="78"/>
        <v>0</v>
      </c>
    </row>
    <row r="114" spans="1:51" s="54" customFormat="1" ht="15" thickBot="1" x14ac:dyDescent="0.25">
      <c r="A114" s="1" t="s">
        <v>146</v>
      </c>
      <c r="B114" s="137" t="s">
        <v>136</v>
      </c>
      <c r="C114" s="53"/>
      <c r="D114" s="74"/>
      <c r="E114" s="77">
        <f>IFERROR(VLOOKUP($B114,'[2]NUM8.1'!$H$3:$U$165,2,FALSE),0)</f>
        <v>0</v>
      </c>
      <c r="F114" s="77">
        <f>IFERROR(VLOOKUP($B114,'[2]NUM8.1'!$H$3:$U$165,3,FALSE),0)</f>
        <v>1</v>
      </c>
      <c r="G114" s="77">
        <f>IFERROR(VLOOKUP($B114,'[2]NUM8.1'!$H$3:$U$165,4,FALSE),0)</f>
        <v>2</v>
      </c>
      <c r="H114" s="77">
        <f>IFERROR(VLOOKUP($B114,'[2]NUM8.1'!$H$3:$U$165,5,FALSE),0)</f>
        <v>0</v>
      </c>
      <c r="I114" s="77">
        <f>IFERROR(VLOOKUP($B114,'[2]NUM8.1'!$H$3:$U$165,6,FALSE),0)</f>
        <v>1</v>
      </c>
      <c r="J114" s="77">
        <f>IFERROR(VLOOKUP($B114,'[2]NUM8.1'!$H$3:$U$165,7,FALSE),0)</f>
        <v>7</v>
      </c>
      <c r="K114" s="77">
        <f>IFERROR(VLOOKUP($B114,'[2]NUM8.1'!$H$3:$U$165,8,FALSE),0)</f>
        <v>0</v>
      </c>
      <c r="L114" s="77">
        <f>IFERROR(VLOOKUP($B114,'[2]NUM8.1'!$H$3:$U$165,9,FALSE),0)</f>
        <v>4</v>
      </c>
      <c r="M114" s="77">
        <f>IFERROR(VLOOKUP($B114,'[2]NUM8.1'!$H$3:$U$165,10,FALSE),0)</f>
        <v>6</v>
      </c>
      <c r="N114" s="77">
        <f>IFERROR(VLOOKUP($B114,'[2]NUM8.1'!$H$3:$U$165,11,FALSE),0)</f>
        <v>0</v>
      </c>
      <c r="O114" s="77">
        <f>IFERROR(VLOOKUP($B114,'[2]NUM8.1'!$H$3:$U$165,12,FALSE),0)</f>
        <v>0</v>
      </c>
      <c r="P114" s="77">
        <f>IFERROR(VLOOKUP($B114,'[2]NUM8.1'!$H$3:$U$165,13,FALSE),0)</f>
        <v>0</v>
      </c>
      <c r="Q114" s="4">
        <f t="shared" si="127"/>
        <v>21</v>
      </c>
      <c r="R114" s="2"/>
      <c r="S114" s="12">
        <f>IFERROR(VLOOKUP($B114,'[3]DEN8.1'!$H$3:$J$159,2,FALSE),0)</f>
        <v>17</v>
      </c>
      <c r="T114" s="42">
        <f t="shared" si="128"/>
        <v>18</v>
      </c>
      <c r="U114" s="12">
        <f>IFERROR(VLOOKUP($B114,'[1]DEN8.1'!$H$3:$J$175,2,FALSE),0)</f>
        <v>16</v>
      </c>
      <c r="V114" s="51">
        <f t="shared" si="129"/>
        <v>16</v>
      </c>
      <c r="W114" s="51">
        <f t="shared" si="130"/>
        <v>16</v>
      </c>
      <c r="X114" s="12">
        <f>IFERROR(VLOOKUP($B114,'[2]DEN8.1'!$H$3:$K$175,3,FALSE),0)</f>
        <v>18</v>
      </c>
      <c r="Y114" s="6"/>
      <c r="Z114" s="77">
        <f>IFERROR(VLOOKUP($B114,'[2]ACT DEN8.1'!$H$3:$U$162,2,FALSE),0)</f>
        <v>0</v>
      </c>
      <c r="AA114" s="77">
        <f>IFERROR(VLOOKUP($B114,'[2]ACT DEN8.1'!$H$3:$U$162,3,FALSE),0)</f>
        <v>1</v>
      </c>
      <c r="AB114" s="77">
        <f>IFERROR(VLOOKUP($B114,'[2]ACT DEN8.1'!$H$3:$U$162,4,FALSE),0)</f>
        <v>0</v>
      </c>
      <c r="AC114" s="77">
        <f>IFERROR(VLOOKUP($B114,'[2]ACT DEN8.1'!$H$3:$U$162,5,FALSE),0)</f>
        <v>1</v>
      </c>
      <c r="AD114" s="77">
        <f>IFERROR(VLOOKUP($B114,'[2]ACT DEN8.1'!$H$3:$U$162,6,FALSE),0)</f>
        <v>1</v>
      </c>
      <c r="AE114" s="77">
        <f>IFERROR(VLOOKUP($B114,'[2]ACT DEN8.1'!$H$3:$U$162,7,FALSE),0)</f>
        <v>0</v>
      </c>
      <c r="AF114" s="77">
        <f>IFERROR(VLOOKUP($B114,'[2]ACT DEN8.1'!$H$3:$U$162,8,FALSE),0)</f>
        <v>0</v>
      </c>
      <c r="AG114" s="77">
        <f>IFERROR(VLOOKUP($B114,'[2]ACT DEN8.1'!$H$3:$U$162,9,FALSE),0)</f>
        <v>0</v>
      </c>
      <c r="AH114" s="77">
        <f>IFERROR(VLOOKUP($B114,'[2]ACT DEN8.1'!$H$3:$U$162,10,FALSE),0)</f>
        <v>0</v>
      </c>
      <c r="AI114" s="77">
        <f>IFERROR(VLOOKUP($B114,'[2]ACT DEN8.1'!$H$3:$U$162,11,FALSE),0)</f>
        <v>0</v>
      </c>
      <c r="AJ114" s="77">
        <f>IFERROR(VLOOKUP($B114,'[2]ACT DEN8.1'!$H$3:$U$162,12,FALSE),0)</f>
        <v>1</v>
      </c>
      <c r="AK114" s="77">
        <f>IFERROR(VLOOKUP($B114,'[2]ACT DEN8.1'!$H$3:$U$162,13,FALSE),0)</f>
        <v>0</v>
      </c>
      <c r="AL114" s="4">
        <f t="shared" si="77"/>
        <v>4</v>
      </c>
      <c r="AM114" s="77">
        <f>IFERROR(VLOOKUP($B114,'[2]ACT DEN8.1'!$AE$3:$AR$165,2,FALSE),0)</f>
        <v>1</v>
      </c>
      <c r="AN114" s="77">
        <f>IFERROR(VLOOKUP($B114,'[2]ACT DEN8.1'!$AE$3:$AR$165,3,FALSE),0)</f>
        <v>0</v>
      </c>
      <c r="AO114" s="77">
        <f>IFERROR(VLOOKUP($B114,'[2]ACT DEN8.1'!$AE$3:$AR$165,4,FALSE),0)</f>
        <v>0</v>
      </c>
      <c r="AP114" s="77">
        <f>IFERROR(VLOOKUP($B114,'[2]ACT DEN8.1'!$AE$3:$AR$165,5,FALSE),0)</f>
        <v>0</v>
      </c>
      <c r="AQ114" s="77">
        <f>IFERROR(VLOOKUP($B114,'[2]ACT DEN8.1'!$AE$3:$AR$165,6,FALSE),0)</f>
        <v>0</v>
      </c>
      <c r="AR114" s="77">
        <f>IFERROR(VLOOKUP($B114,'[2]ACT DEN8.1'!$AE$3:$AR$165,7,FALSE),0)</f>
        <v>0</v>
      </c>
      <c r="AS114" s="77">
        <f>IFERROR(VLOOKUP($B114,'[2]ACT DEN8.1'!$AE$3:$AR$165,8,FALSE),0)</f>
        <v>0</v>
      </c>
      <c r="AT114" s="77">
        <f>IFERROR(VLOOKUP($B114,'[2]ACT DEN8.1'!$AE$3:$AR$165,9,FALSE),0)</f>
        <v>0</v>
      </c>
      <c r="AU114" s="77">
        <f>IFERROR(VLOOKUP($B114,'[2]ACT DEN8.1'!$AE$3:$AR$165,10,FALSE),0)</f>
        <v>0</v>
      </c>
      <c r="AV114" s="77">
        <f>IFERROR(VLOOKUP($B114,'[2]ACT DEN8.1'!$AE$3:$AR$165,11,FALSE),0)</f>
        <v>0</v>
      </c>
      <c r="AW114" s="77">
        <f>IFERROR(VLOOKUP($B114,'[2]ACT DEN8.1'!$AE$3:$AR$165,12,FALSE),0)</f>
        <v>0</v>
      </c>
      <c r="AX114" s="77">
        <f>IFERROR(VLOOKUP($B114,'[2]ACT DEN8.1'!$AE$3:$AR$165,13,FALSE),0)</f>
        <v>0</v>
      </c>
      <c r="AY114" s="4">
        <f t="shared" si="78"/>
        <v>1</v>
      </c>
    </row>
    <row r="115" spans="1:51" s="54" customFormat="1" ht="15" thickBot="1" x14ac:dyDescent="0.25">
      <c r="A115" s="1" t="s">
        <v>146</v>
      </c>
      <c r="B115" s="137" t="s">
        <v>137</v>
      </c>
      <c r="C115" s="53"/>
      <c r="D115" s="74"/>
      <c r="E115" s="77">
        <f>IFERROR(VLOOKUP($B115,'[2]NUM8.1'!$H$3:$U$165,2,FALSE),0)</f>
        <v>1</v>
      </c>
      <c r="F115" s="77">
        <f>IFERROR(VLOOKUP($B115,'[2]NUM8.1'!$H$3:$U$165,3,FALSE),0)</f>
        <v>0</v>
      </c>
      <c r="G115" s="77">
        <f>IFERROR(VLOOKUP($B115,'[2]NUM8.1'!$H$3:$U$165,4,FALSE),0)</f>
        <v>0</v>
      </c>
      <c r="H115" s="77">
        <f>IFERROR(VLOOKUP($B115,'[2]NUM8.1'!$H$3:$U$165,5,FALSE),0)</f>
        <v>0</v>
      </c>
      <c r="I115" s="77">
        <f>IFERROR(VLOOKUP($B115,'[2]NUM8.1'!$H$3:$U$165,6,FALSE),0)</f>
        <v>1</v>
      </c>
      <c r="J115" s="77">
        <f>IFERROR(VLOOKUP($B115,'[2]NUM8.1'!$H$3:$U$165,7,FALSE),0)</f>
        <v>6</v>
      </c>
      <c r="K115" s="77">
        <f>IFERROR(VLOOKUP($B115,'[2]NUM8.1'!$H$3:$U$165,8,FALSE),0)</f>
        <v>1</v>
      </c>
      <c r="L115" s="77">
        <f>IFERROR(VLOOKUP($B115,'[2]NUM8.1'!$H$3:$U$165,9,FALSE),0)</f>
        <v>0</v>
      </c>
      <c r="M115" s="77">
        <f>IFERROR(VLOOKUP($B115,'[2]NUM8.1'!$H$3:$U$165,10,FALSE),0)</f>
        <v>0</v>
      </c>
      <c r="N115" s="77">
        <f>IFERROR(VLOOKUP($B115,'[2]NUM8.1'!$H$3:$U$165,11,FALSE),0)</f>
        <v>3</v>
      </c>
      <c r="O115" s="77">
        <f>IFERROR(VLOOKUP($B115,'[2]NUM8.1'!$H$3:$U$165,12,FALSE),0)</f>
        <v>3</v>
      </c>
      <c r="P115" s="77">
        <f>IFERROR(VLOOKUP($B115,'[2]NUM8.1'!$H$3:$U$165,13,FALSE),0)</f>
        <v>0</v>
      </c>
      <c r="Q115" s="4">
        <f t="shared" si="127"/>
        <v>15</v>
      </c>
      <c r="R115" s="2"/>
      <c r="S115" s="12">
        <f>IFERROR(VLOOKUP($B115,'[3]DEN8.1'!$H$3:$J$159,2,FALSE),0)</f>
        <v>12</v>
      </c>
      <c r="T115" s="42">
        <f t="shared" si="128"/>
        <v>12</v>
      </c>
      <c r="U115" s="12">
        <f>IFERROR(VLOOKUP($B115,'[1]DEN8.1'!$H$3:$J$175,2,FALSE),0)</f>
        <v>12</v>
      </c>
      <c r="V115" s="51">
        <f t="shared" si="129"/>
        <v>12</v>
      </c>
      <c r="W115" s="51">
        <f t="shared" si="130"/>
        <v>12</v>
      </c>
      <c r="X115" s="12">
        <f>IFERROR(VLOOKUP($B115,'[2]DEN8.1'!$H$3:$K$175,3,FALSE),0)</f>
        <v>21</v>
      </c>
      <c r="Y115" s="6"/>
      <c r="Z115" s="77">
        <f>IFERROR(VLOOKUP($B115,'[2]ACT DEN8.1'!$H$3:$U$162,2,FALSE),0)</f>
        <v>0</v>
      </c>
      <c r="AA115" s="77">
        <f>IFERROR(VLOOKUP($B115,'[2]ACT DEN8.1'!$H$3:$U$162,3,FALSE),0)</f>
        <v>0</v>
      </c>
      <c r="AB115" s="77">
        <f>IFERROR(VLOOKUP($B115,'[2]ACT DEN8.1'!$H$3:$U$162,4,FALSE),0)</f>
        <v>0</v>
      </c>
      <c r="AC115" s="77">
        <f>IFERROR(VLOOKUP($B115,'[2]ACT DEN8.1'!$H$3:$U$162,5,FALSE),0)</f>
        <v>0</v>
      </c>
      <c r="AD115" s="77">
        <f>IFERROR(VLOOKUP($B115,'[2]ACT DEN8.1'!$H$3:$U$162,6,FALSE),0)</f>
        <v>0</v>
      </c>
      <c r="AE115" s="77">
        <f>IFERROR(VLOOKUP($B115,'[2]ACT DEN8.1'!$H$3:$U$162,7,FALSE),0)</f>
        <v>0</v>
      </c>
      <c r="AF115" s="77">
        <f>IFERROR(VLOOKUP($B115,'[2]ACT DEN8.1'!$H$3:$U$162,8,FALSE),0)</f>
        <v>0</v>
      </c>
      <c r="AG115" s="77">
        <f>IFERROR(VLOOKUP($B115,'[2]ACT DEN8.1'!$H$3:$U$162,9,FALSE),0)</f>
        <v>0</v>
      </c>
      <c r="AH115" s="77">
        <f>IFERROR(VLOOKUP($B115,'[2]ACT DEN8.1'!$H$3:$U$162,10,FALSE),0)</f>
        <v>0</v>
      </c>
      <c r="AI115" s="77">
        <f>IFERROR(VLOOKUP($B115,'[2]ACT DEN8.1'!$H$3:$U$162,11,FALSE),0)</f>
        <v>0</v>
      </c>
      <c r="AJ115" s="77">
        <f>IFERROR(VLOOKUP($B115,'[2]ACT DEN8.1'!$H$3:$U$162,12,FALSE),0)</f>
        <v>0</v>
      </c>
      <c r="AK115" s="77">
        <f>IFERROR(VLOOKUP($B115,'[2]ACT DEN8.1'!$H$3:$U$162,13,FALSE),0)</f>
        <v>0</v>
      </c>
      <c r="AL115" s="4">
        <f t="shared" si="77"/>
        <v>0</v>
      </c>
      <c r="AM115" s="77">
        <f>IFERROR(VLOOKUP($B115,'[2]ACT DEN8.1'!$AE$3:$AR$165,2,FALSE),0)</f>
        <v>0</v>
      </c>
      <c r="AN115" s="77">
        <f>IFERROR(VLOOKUP($B115,'[2]ACT DEN8.1'!$AE$3:$AR$165,3,FALSE),0)</f>
        <v>0</v>
      </c>
      <c r="AO115" s="77">
        <f>IFERROR(VLOOKUP($B115,'[2]ACT DEN8.1'!$AE$3:$AR$165,4,FALSE),0)</f>
        <v>0</v>
      </c>
      <c r="AP115" s="77">
        <f>IFERROR(VLOOKUP($B115,'[2]ACT DEN8.1'!$AE$3:$AR$165,5,FALSE),0)</f>
        <v>0</v>
      </c>
      <c r="AQ115" s="77">
        <f>IFERROR(VLOOKUP($B115,'[2]ACT DEN8.1'!$AE$3:$AR$165,6,FALSE),0)</f>
        <v>0</v>
      </c>
      <c r="AR115" s="77">
        <f>IFERROR(VLOOKUP($B115,'[2]ACT DEN8.1'!$AE$3:$AR$165,7,FALSE),0)</f>
        <v>0</v>
      </c>
      <c r="AS115" s="77">
        <f>IFERROR(VLOOKUP($B115,'[2]ACT DEN8.1'!$AE$3:$AR$165,8,FALSE),0)</f>
        <v>0</v>
      </c>
      <c r="AT115" s="77">
        <f>IFERROR(VLOOKUP($B115,'[2]ACT DEN8.1'!$AE$3:$AR$165,9,FALSE),0)</f>
        <v>0</v>
      </c>
      <c r="AU115" s="77">
        <f>IFERROR(VLOOKUP($B115,'[2]ACT DEN8.1'!$AE$3:$AR$165,10,FALSE),0)</f>
        <v>0</v>
      </c>
      <c r="AV115" s="77">
        <f>IFERROR(VLOOKUP($B115,'[2]ACT DEN8.1'!$AE$3:$AR$165,11,FALSE),0)</f>
        <v>0</v>
      </c>
      <c r="AW115" s="77">
        <f>IFERROR(VLOOKUP($B115,'[2]ACT DEN8.1'!$AE$3:$AR$165,12,FALSE),0)</f>
        <v>0</v>
      </c>
      <c r="AX115" s="77">
        <f>IFERROR(VLOOKUP($B115,'[2]ACT DEN8.1'!$AE$3:$AR$165,13,FALSE),0)</f>
        <v>0</v>
      </c>
      <c r="AY115" s="4">
        <f t="shared" si="78"/>
        <v>0</v>
      </c>
    </row>
    <row r="116" spans="1:51" s="54" customFormat="1" ht="15" thickBot="1" x14ac:dyDescent="0.25">
      <c r="A116" s="1" t="s">
        <v>146</v>
      </c>
      <c r="B116" s="137" t="s">
        <v>138</v>
      </c>
      <c r="C116" s="53"/>
      <c r="D116" s="74"/>
      <c r="E116" s="77">
        <f>IFERROR(VLOOKUP($B116,'[2]NUM8.1'!$H$3:$U$165,2,FALSE),0)</f>
        <v>2</v>
      </c>
      <c r="F116" s="77">
        <f>IFERROR(VLOOKUP($B116,'[2]NUM8.1'!$H$3:$U$165,3,FALSE),0)</f>
        <v>3</v>
      </c>
      <c r="G116" s="77">
        <f>IFERROR(VLOOKUP($B116,'[2]NUM8.1'!$H$3:$U$165,4,FALSE),0)</f>
        <v>19</v>
      </c>
      <c r="H116" s="77">
        <f>IFERROR(VLOOKUP($B116,'[2]NUM8.1'!$H$3:$U$165,5,FALSE),0)</f>
        <v>2</v>
      </c>
      <c r="I116" s="77">
        <f>IFERROR(VLOOKUP($B116,'[2]NUM8.1'!$H$3:$U$165,6,FALSE),0)</f>
        <v>0</v>
      </c>
      <c r="J116" s="77">
        <f>IFERROR(VLOOKUP($B116,'[2]NUM8.1'!$H$3:$U$165,7,FALSE),0)</f>
        <v>2</v>
      </c>
      <c r="K116" s="77">
        <f>IFERROR(VLOOKUP($B116,'[2]NUM8.1'!$H$3:$U$165,8,FALSE),0)</f>
        <v>1</v>
      </c>
      <c r="L116" s="77">
        <f>IFERROR(VLOOKUP($B116,'[2]NUM8.1'!$H$3:$U$165,9,FALSE),0)</f>
        <v>0</v>
      </c>
      <c r="M116" s="77">
        <f>IFERROR(VLOOKUP($B116,'[2]NUM8.1'!$H$3:$U$165,10,FALSE),0)</f>
        <v>1</v>
      </c>
      <c r="N116" s="77">
        <f>IFERROR(VLOOKUP($B116,'[2]NUM8.1'!$H$3:$U$165,11,FALSE),0)</f>
        <v>2</v>
      </c>
      <c r="O116" s="77">
        <f>IFERROR(VLOOKUP($B116,'[2]NUM8.1'!$H$3:$U$165,12,FALSE),0)</f>
        <v>0</v>
      </c>
      <c r="P116" s="77">
        <f>IFERROR(VLOOKUP($B116,'[2]NUM8.1'!$H$3:$U$165,13,FALSE),0)</f>
        <v>0</v>
      </c>
      <c r="Q116" s="4">
        <f t="shared" si="127"/>
        <v>32</v>
      </c>
      <c r="R116" s="2"/>
      <c r="S116" s="12">
        <f>IFERROR(VLOOKUP($B116,'[3]DEN8.1'!$H$3:$J$159,2,FALSE),0)</f>
        <v>39</v>
      </c>
      <c r="T116" s="42">
        <f t="shared" si="128"/>
        <v>39</v>
      </c>
      <c r="U116" s="12">
        <f>IFERROR(VLOOKUP($B116,'[1]DEN8.1'!$H$3:$J$175,2,FALSE),0)</f>
        <v>41</v>
      </c>
      <c r="V116" s="51">
        <f t="shared" si="129"/>
        <v>41</v>
      </c>
      <c r="W116" s="51">
        <f t="shared" si="130"/>
        <v>43</v>
      </c>
      <c r="X116" s="12">
        <f>IFERROR(VLOOKUP($B116,'[2]DEN8.1'!$H$3:$K$175,3,FALSE),0)</f>
        <v>41</v>
      </c>
      <c r="Y116" s="6"/>
      <c r="Z116" s="77">
        <f>IFERROR(VLOOKUP($B116,'[2]ACT DEN8.1'!$H$3:$U$162,2,FALSE),0)</f>
        <v>0</v>
      </c>
      <c r="AA116" s="77">
        <f>IFERROR(VLOOKUP($B116,'[2]ACT DEN8.1'!$H$3:$U$162,3,FALSE),0)</f>
        <v>0</v>
      </c>
      <c r="AB116" s="77">
        <f>IFERROR(VLOOKUP($B116,'[2]ACT DEN8.1'!$H$3:$U$162,4,FALSE),0)</f>
        <v>0</v>
      </c>
      <c r="AC116" s="77">
        <f>IFERROR(VLOOKUP($B116,'[2]ACT DEN8.1'!$H$3:$U$162,5,FALSE),0)</f>
        <v>0</v>
      </c>
      <c r="AD116" s="77">
        <f>IFERROR(VLOOKUP($B116,'[2]ACT DEN8.1'!$H$3:$U$162,6,FALSE),0)</f>
        <v>0</v>
      </c>
      <c r="AE116" s="77">
        <f>IFERROR(VLOOKUP($B116,'[2]ACT DEN8.1'!$H$3:$U$162,7,FALSE),0)</f>
        <v>0</v>
      </c>
      <c r="AF116" s="77">
        <f>IFERROR(VLOOKUP($B116,'[2]ACT DEN8.1'!$H$3:$U$162,8,FALSE),0)</f>
        <v>0</v>
      </c>
      <c r="AG116" s="77">
        <f>IFERROR(VLOOKUP($B116,'[2]ACT DEN8.1'!$H$3:$U$162,9,FALSE),0)</f>
        <v>0</v>
      </c>
      <c r="AH116" s="77">
        <f>IFERROR(VLOOKUP($B116,'[2]ACT DEN8.1'!$H$3:$U$162,10,FALSE),0)</f>
        <v>0</v>
      </c>
      <c r="AI116" s="77">
        <f>IFERROR(VLOOKUP($B116,'[2]ACT DEN8.1'!$H$3:$U$162,11,FALSE),0)</f>
        <v>2</v>
      </c>
      <c r="AJ116" s="77">
        <f>IFERROR(VLOOKUP($B116,'[2]ACT DEN8.1'!$H$3:$U$162,12,FALSE),0)</f>
        <v>0</v>
      </c>
      <c r="AK116" s="77">
        <f>IFERROR(VLOOKUP($B116,'[2]ACT DEN8.1'!$H$3:$U$162,13,FALSE),0)</f>
        <v>1</v>
      </c>
      <c r="AL116" s="4">
        <f t="shared" si="77"/>
        <v>3</v>
      </c>
      <c r="AM116" s="77">
        <f>IFERROR(VLOOKUP($B116,'[2]ACT DEN8.1'!$AE$3:$AR$165,2,FALSE),0)</f>
        <v>0</v>
      </c>
      <c r="AN116" s="77">
        <f>IFERROR(VLOOKUP($B116,'[2]ACT DEN8.1'!$AE$3:$AR$165,3,FALSE),0)</f>
        <v>0</v>
      </c>
      <c r="AO116" s="77">
        <f>IFERROR(VLOOKUP($B116,'[2]ACT DEN8.1'!$AE$3:$AR$165,4,FALSE),0)</f>
        <v>0</v>
      </c>
      <c r="AP116" s="77">
        <f>IFERROR(VLOOKUP($B116,'[2]ACT DEN8.1'!$AE$3:$AR$165,5,FALSE),0)</f>
        <v>0</v>
      </c>
      <c r="AQ116" s="77">
        <f>IFERROR(VLOOKUP($B116,'[2]ACT DEN8.1'!$AE$3:$AR$165,6,FALSE),0)</f>
        <v>0</v>
      </c>
      <c r="AR116" s="77">
        <f>IFERROR(VLOOKUP($B116,'[2]ACT DEN8.1'!$AE$3:$AR$165,7,FALSE),0)</f>
        <v>0</v>
      </c>
      <c r="AS116" s="77">
        <f>IFERROR(VLOOKUP($B116,'[2]ACT DEN8.1'!$AE$3:$AR$165,8,FALSE),0)</f>
        <v>0</v>
      </c>
      <c r="AT116" s="77">
        <f>IFERROR(VLOOKUP($B116,'[2]ACT DEN8.1'!$AE$3:$AR$165,9,FALSE),0)</f>
        <v>0</v>
      </c>
      <c r="AU116" s="77">
        <f>IFERROR(VLOOKUP($B116,'[2]ACT DEN8.1'!$AE$3:$AR$165,10,FALSE),0)</f>
        <v>0</v>
      </c>
      <c r="AV116" s="77">
        <f>IFERROR(VLOOKUP($B116,'[2]ACT DEN8.1'!$AE$3:$AR$165,11,FALSE),0)</f>
        <v>0</v>
      </c>
      <c r="AW116" s="77">
        <f>IFERROR(VLOOKUP($B116,'[2]ACT DEN8.1'!$AE$3:$AR$165,12,FALSE),0)</f>
        <v>0</v>
      </c>
      <c r="AX116" s="77">
        <f>IFERROR(VLOOKUP($B116,'[2]ACT DEN8.1'!$AE$3:$AR$165,13,FALSE),0)</f>
        <v>0</v>
      </c>
      <c r="AY116" s="4">
        <f t="shared" si="78"/>
        <v>0</v>
      </c>
    </row>
    <row r="117" spans="1:51" s="54" customFormat="1" ht="15" thickBot="1" x14ac:dyDescent="0.25">
      <c r="A117" s="1" t="s">
        <v>146</v>
      </c>
      <c r="B117" s="137" t="s">
        <v>139</v>
      </c>
      <c r="C117" s="53"/>
      <c r="D117" s="74"/>
      <c r="E117" s="77">
        <f>IFERROR(VLOOKUP($B117,'[2]NUM8.1'!$H$3:$U$165,2,FALSE),0)</f>
        <v>0</v>
      </c>
      <c r="F117" s="77">
        <f>IFERROR(VLOOKUP($B117,'[2]NUM8.1'!$H$3:$U$165,3,FALSE),0)</f>
        <v>0</v>
      </c>
      <c r="G117" s="77">
        <f>IFERROR(VLOOKUP($B117,'[2]NUM8.1'!$H$3:$U$165,4,FALSE),0)</f>
        <v>0</v>
      </c>
      <c r="H117" s="77">
        <f>IFERROR(VLOOKUP($B117,'[2]NUM8.1'!$H$3:$U$165,5,FALSE),0)</f>
        <v>0</v>
      </c>
      <c r="I117" s="77">
        <f>IFERROR(VLOOKUP($B117,'[2]NUM8.1'!$H$3:$U$165,6,FALSE),0)</f>
        <v>2</v>
      </c>
      <c r="J117" s="77">
        <f>IFERROR(VLOOKUP($B117,'[2]NUM8.1'!$H$3:$U$165,7,FALSE),0)</f>
        <v>2</v>
      </c>
      <c r="K117" s="77">
        <f>IFERROR(VLOOKUP($B117,'[2]NUM8.1'!$H$3:$U$165,8,FALSE),0)</f>
        <v>0</v>
      </c>
      <c r="L117" s="77">
        <f>IFERROR(VLOOKUP($B117,'[2]NUM8.1'!$H$3:$U$165,9,FALSE),0)</f>
        <v>0</v>
      </c>
      <c r="M117" s="77">
        <f>IFERROR(VLOOKUP($B117,'[2]NUM8.1'!$H$3:$U$165,10,FALSE),0)</f>
        <v>0</v>
      </c>
      <c r="N117" s="77">
        <f>IFERROR(VLOOKUP($B117,'[2]NUM8.1'!$H$3:$U$165,11,FALSE),0)</f>
        <v>0</v>
      </c>
      <c r="O117" s="77">
        <f>IFERROR(VLOOKUP($B117,'[2]NUM8.1'!$H$3:$U$165,12,FALSE),0)</f>
        <v>0</v>
      </c>
      <c r="P117" s="77">
        <f>IFERROR(VLOOKUP($B117,'[2]NUM8.1'!$H$3:$U$165,13,FALSE),0)</f>
        <v>0</v>
      </c>
      <c r="Q117" s="4">
        <f t="shared" si="127"/>
        <v>4</v>
      </c>
      <c r="R117" s="2"/>
      <c r="S117" s="12">
        <f>IFERROR(VLOOKUP($B117,'[3]DEN8.1'!$H$3:$J$159,2,FALSE),0)</f>
        <v>10</v>
      </c>
      <c r="T117" s="42">
        <f t="shared" si="128"/>
        <v>10</v>
      </c>
      <c r="U117" s="12">
        <f>IFERROR(VLOOKUP($B117,'[1]DEN8.1'!$H$3:$J$175,2,FALSE),0)</f>
        <v>8</v>
      </c>
      <c r="V117" s="51">
        <f t="shared" si="129"/>
        <v>8</v>
      </c>
      <c r="W117" s="51">
        <f t="shared" si="130"/>
        <v>8</v>
      </c>
      <c r="X117" s="12">
        <f>IFERROR(VLOOKUP($B117,'[2]DEN8.1'!$H$3:$K$175,3,FALSE),0)</f>
        <v>8</v>
      </c>
      <c r="Y117" s="6"/>
      <c r="Z117" s="77">
        <f>IFERROR(VLOOKUP($B117,'[2]ACT DEN8.1'!$H$3:$U$162,2,FALSE),0)</f>
        <v>0</v>
      </c>
      <c r="AA117" s="77">
        <f>IFERROR(VLOOKUP($B117,'[2]ACT DEN8.1'!$H$3:$U$162,3,FALSE),0)</f>
        <v>0</v>
      </c>
      <c r="AB117" s="77">
        <f>IFERROR(VLOOKUP($B117,'[2]ACT DEN8.1'!$H$3:$U$162,4,FALSE),0)</f>
        <v>0</v>
      </c>
      <c r="AC117" s="77">
        <f>IFERROR(VLOOKUP($B117,'[2]ACT DEN8.1'!$H$3:$U$162,5,FALSE),0)</f>
        <v>0</v>
      </c>
      <c r="AD117" s="77">
        <f>IFERROR(VLOOKUP($B117,'[2]ACT DEN8.1'!$H$3:$U$162,6,FALSE),0)</f>
        <v>0</v>
      </c>
      <c r="AE117" s="77">
        <f>IFERROR(VLOOKUP($B117,'[2]ACT DEN8.1'!$H$3:$U$162,7,FALSE),0)</f>
        <v>0</v>
      </c>
      <c r="AF117" s="77">
        <f>IFERROR(VLOOKUP($B117,'[2]ACT DEN8.1'!$H$3:$U$162,8,FALSE),0)</f>
        <v>0</v>
      </c>
      <c r="AG117" s="77">
        <f>IFERROR(VLOOKUP($B117,'[2]ACT DEN8.1'!$H$3:$U$162,9,FALSE),0)</f>
        <v>0</v>
      </c>
      <c r="AH117" s="77">
        <f>IFERROR(VLOOKUP($B117,'[2]ACT DEN8.1'!$H$3:$U$162,10,FALSE),0)</f>
        <v>0</v>
      </c>
      <c r="AI117" s="77">
        <f>IFERROR(VLOOKUP($B117,'[2]ACT DEN8.1'!$H$3:$U$162,11,FALSE),0)</f>
        <v>0</v>
      </c>
      <c r="AJ117" s="77">
        <f>IFERROR(VLOOKUP($B117,'[2]ACT DEN8.1'!$H$3:$U$162,12,FALSE),0)</f>
        <v>0</v>
      </c>
      <c r="AK117" s="77">
        <f>IFERROR(VLOOKUP($B117,'[2]ACT DEN8.1'!$H$3:$U$162,13,FALSE),0)</f>
        <v>0</v>
      </c>
      <c r="AL117" s="4">
        <f t="shared" si="77"/>
        <v>0</v>
      </c>
      <c r="AM117" s="77">
        <f>IFERROR(VLOOKUP($B117,'[2]ACT DEN8.1'!$AE$3:$AR$165,2,FALSE),0)</f>
        <v>0</v>
      </c>
      <c r="AN117" s="77">
        <f>IFERROR(VLOOKUP($B117,'[2]ACT DEN8.1'!$AE$3:$AR$165,3,FALSE),0)</f>
        <v>0</v>
      </c>
      <c r="AO117" s="77">
        <f>IFERROR(VLOOKUP($B117,'[2]ACT DEN8.1'!$AE$3:$AR$165,4,FALSE),0)</f>
        <v>0</v>
      </c>
      <c r="AP117" s="77">
        <f>IFERROR(VLOOKUP($B117,'[2]ACT DEN8.1'!$AE$3:$AR$165,5,FALSE),0)</f>
        <v>0</v>
      </c>
      <c r="AQ117" s="77">
        <f>IFERROR(VLOOKUP($B117,'[2]ACT DEN8.1'!$AE$3:$AR$165,6,FALSE),0)</f>
        <v>0</v>
      </c>
      <c r="AR117" s="77">
        <f>IFERROR(VLOOKUP($B117,'[2]ACT DEN8.1'!$AE$3:$AR$165,7,FALSE),0)</f>
        <v>0</v>
      </c>
      <c r="AS117" s="77">
        <f>IFERROR(VLOOKUP($B117,'[2]ACT DEN8.1'!$AE$3:$AR$165,8,FALSE),0)</f>
        <v>0</v>
      </c>
      <c r="AT117" s="77">
        <f>IFERROR(VLOOKUP($B117,'[2]ACT DEN8.1'!$AE$3:$AR$165,9,FALSE),0)</f>
        <v>0</v>
      </c>
      <c r="AU117" s="77">
        <f>IFERROR(VLOOKUP($B117,'[2]ACT DEN8.1'!$AE$3:$AR$165,10,FALSE),0)</f>
        <v>0</v>
      </c>
      <c r="AV117" s="77">
        <f>IFERROR(VLOOKUP($B117,'[2]ACT DEN8.1'!$AE$3:$AR$165,11,FALSE),0)</f>
        <v>0</v>
      </c>
      <c r="AW117" s="77">
        <f>IFERROR(VLOOKUP($B117,'[2]ACT DEN8.1'!$AE$3:$AR$165,12,FALSE),0)</f>
        <v>0</v>
      </c>
      <c r="AX117" s="77">
        <f>IFERROR(VLOOKUP($B117,'[2]ACT DEN8.1'!$AE$3:$AR$165,13,FALSE),0)</f>
        <v>0</v>
      </c>
      <c r="AY117" s="4">
        <f t="shared" si="78"/>
        <v>0</v>
      </c>
    </row>
    <row r="118" spans="1:51" s="54" customFormat="1" ht="15" thickBot="1" x14ac:dyDescent="0.25">
      <c r="A118" s="1" t="s">
        <v>146</v>
      </c>
      <c r="B118" s="137" t="s">
        <v>140</v>
      </c>
      <c r="C118" s="53"/>
      <c r="D118" s="74"/>
      <c r="E118" s="77">
        <f>IFERROR(VLOOKUP($B118,'[2]NUM8.1'!$H$3:$U$165,2,FALSE),0)</f>
        <v>1</v>
      </c>
      <c r="F118" s="77">
        <f>IFERROR(VLOOKUP($B118,'[2]NUM8.1'!$H$3:$U$165,3,FALSE),0)</f>
        <v>3</v>
      </c>
      <c r="G118" s="77">
        <f>IFERROR(VLOOKUP($B118,'[2]NUM8.1'!$H$3:$U$165,4,FALSE),0)</f>
        <v>0</v>
      </c>
      <c r="H118" s="77">
        <f>IFERROR(VLOOKUP($B118,'[2]NUM8.1'!$H$3:$U$165,5,FALSE),0)</f>
        <v>0</v>
      </c>
      <c r="I118" s="77">
        <f>IFERROR(VLOOKUP($B118,'[2]NUM8.1'!$H$3:$U$165,6,FALSE),0)</f>
        <v>0</v>
      </c>
      <c r="J118" s="77">
        <f>IFERROR(VLOOKUP($B118,'[2]NUM8.1'!$H$3:$U$165,7,FALSE),0)</f>
        <v>0</v>
      </c>
      <c r="K118" s="77">
        <f>IFERROR(VLOOKUP($B118,'[2]NUM8.1'!$H$3:$U$165,8,FALSE),0)</f>
        <v>5</v>
      </c>
      <c r="L118" s="77">
        <f>IFERROR(VLOOKUP($B118,'[2]NUM8.1'!$H$3:$U$165,9,FALSE),0)</f>
        <v>0</v>
      </c>
      <c r="M118" s="77">
        <f>IFERROR(VLOOKUP($B118,'[2]NUM8.1'!$H$3:$U$165,10,FALSE),0)</f>
        <v>1</v>
      </c>
      <c r="N118" s="77">
        <f>IFERROR(VLOOKUP($B118,'[2]NUM8.1'!$H$3:$U$165,11,FALSE),0)</f>
        <v>0</v>
      </c>
      <c r="O118" s="77">
        <f>IFERROR(VLOOKUP($B118,'[2]NUM8.1'!$H$3:$U$165,12,FALSE),0)</f>
        <v>0</v>
      </c>
      <c r="P118" s="77">
        <f>IFERROR(VLOOKUP($B118,'[2]NUM8.1'!$H$3:$U$165,13,FALSE),0)</f>
        <v>0</v>
      </c>
      <c r="Q118" s="4">
        <f t="shared" si="127"/>
        <v>10</v>
      </c>
      <c r="R118" s="2"/>
      <c r="S118" s="12">
        <f>IFERROR(VLOOKUP($B118,'[3]DEN8.1'!$H$3:$J$159,2,FALSE),0)</f>
        <v>10</v>
      </c>
      <c r="T118" s="42">
        <f t="shared" si="128"/>
        <v>10</v>
      </c>
      <c r="U118" s="12">
        <f>IFERROR(VLOOKUP($B118,'[1]DEN8.1'!$H$3:$J$175,2,FALSE),0)</f>
        <v>13</v>
      </c>
      <c r="V118" s="51">
        <f t="shared" si="129"/>
        <v>13</v>
      </c>
      <c r="W118" s="51">
        <f t="shared" si="130"/>
        <v>13</v>
      </c>
      <c r="X118" s="12">
        <f>IFERROR(VLOOKUP($B118,'[2]DEN8.1'!$H$3:$K$175,3,FALSE),0)</f>
        <v>14</v>
      </c>
      <c r="Y118" s="6"/>
      <c r="Z118" s="77">
        <f>IFERROR(VLOOKUP($B118,'[2]ACT DEN8.1'!$H$3:$U$162,2,FALSE),0)</f>
        <v>0</v>
      </c>
      <c r="AA118" s="77">
        <f>IFERROR(VLOOKUP($B118,'[2]ACT DEN8.1'!$H$3:$U$162,3,FALSE),0)</f>
        <v>0</v>
      </c>
      <c r="AB118" s="77">
        <f>IFERROR(VLOOKUP($B118,'[2]ACT DEN8.1'!$H$3:$U$162,4,FALSE),0)</f>
        <v>0</v>
      </c>
      <c r="AC118" s="77">
        <f>IFERROR(VLOOKUP($B118,'[2]ACT DEN8.1'!$H$3:$U$162,5,FALSE),0)</f>
        <v>0</v>
      </c>
      <c r="AD118" s="77">
        <f>IFERROR(VLOOKUP($B118,'[2]ACT DEN8.1'!$H$3:$U$162,6,FALSE),0)</f>
        <v>0</v>
      </c>
      <c r="AE118" s="77">
        <f>IFERROR(VLOOKUP($B118,'[2]ACT DEN8.1'!$H$3:$U$162,7,FALSE),0)</f>
        <v>0</v>
      </c>
      <c r="AF118" s="77">
        <f>IFERROR(VLOOKUP($B118,'[2]ACT DEN8.1'!$H$3:$U$162,8,FALSE),0)</f>
        <v>0</v>
      </c>
      <c r="AG118" s="77">
        <f>IFERROR(VLOOKUP($B118,'[2]ACT DEN8.1'!$H$3:$U$162,9,FALSE),0)</f>
        <v>0</v>
      </c>
      <c r="AH118" s="77">
        <f>IFERROR(VLOOKUP($B118,'[2]ACT DEN8.1'!$H$3:$U$162,10,FALSE),0)</f>
        <v>0</v>
      </c>
      <c r="AI118" s="77">
        <f>IFERROR(VLOOKUP($B118,'[2]ACT DEN8.1'!$H$3:$U$162,11,FALSE),0)</f>
        <v>0</v>
      </c>
      <c r="AJ118" s="77">
        <f>IFERROR(VLOOKUP($B118,'[2]ACT DEN8.1'!$H$3:$U$162,12,FALSE),0)</f>
        <v>0</v>
      </c>
      <c r="AK118" s="77">
        <f>IFERROR(VLOOKUP($B118,'[2]ACT DEN8.1'!$H$3:$U$162,13,FALSE),0)</f>
        <v>0</v>
      </c>
      <c r="AL118" s="4">
        <f t="shared" si="77"/>
        <v>0</v>
      </c>
      <c r="AM118" s="77">
        <f>IFERROR(VLOOKUP($B118,'[2]ACT DEN8.1'!$AE$3:$AR$165,2,FALSE),0)</f>
        <v>0</v>
      </c>
      <c r="AN118" s="77">
        <f>IFERROR(VLOOKUP($B118,'[2]ACT DEN8.1'!$AE$3:$AR$165,3,FALSE),0)</f>
        <v>0</v>
      </c>
      <c r="AO118" s="77">
        <f>IFERROR(VLOOKUP($B118,'[2]ACT DEN8.1'!$AE$3:$AR$165,4,FALSE),0)</f>
        <v>0</v>
      </c>
      <c r="AP118" s="77">
        <f>IFERROR(VLOOKUP($B118,'[2]ACT DEN8.1'!$AE$3:$AR$165,5,FALSE),0)</f>
        <v>0</v>
      </c>
      <c r="AQ118" s="77">
        <f>IFERROR(VLOOKUP($B118,'[2]ACT DEN8.1'!$AE$3:$AR$165,6,FALSE),0)</f>
        <v>0</v>
      </c>
      <c r="AR118" s="77">
        <f>IFERROR(VLOOKUP($B118,'[2]ACT DEN8.1'!$AE$3:$AR$165,7,FALSE),0)</f>
        <v>0</v>
      </c>
      <c r="AS118" s="77">
        <f>IFERROR(VLOOKUP($B118,'[2]ACT DEN8.1'!$AE$3:$AR$165,8,FALSE),0)</f>
        <v>0</v>
      </c>
      <c r="AT118" s="77">
        <f>IFERROR(VLOOKUP($B118,'[2]ACT DEN8.1'!$AE$3:$AR$165,9,FALSE),0)</f>
        <v>0</v>
      </c>
      <c r="AU118" s="77">
        <f>IFERROR(VLOOKUP($B118,'[2]ACT DEN8.1'!$AE$3:$AR$165,10,FALSE),0)</f>
        <v>0</v>
      </c>
      <c r="AV118" s="77">
        <f>IFERROR(VLOOKUP($B118,'[2]ACT DEN8.1'!$AE$3:$AR$165,11,FALSE),0)</f>
        <v>0</v>
      </c>
      <c r="AW118" s="77">
        <f>IFERROR(VLOOKUP($B118,'[2]ACT DEN8.1'!$AE$3:$AR$165,12,FALSE),0)</f>
        <v>0</v>
      </c>
      <c r="AX118" s="77">
        <f>IFERROR(VLOOKUP($B118,'[2]ACT DEN8.1'!$AE$3:$AR$165,13,FALSE),0)</f>
        <v>1</v>
      </c>
      <c r="AY118" s="4">
        <f t="shared" si="78"/>
        <v>1</v>
      </c>
    </row>
    <row r="119" spans="1:51" s="54" customFormat="1" ht="15" thickBot="1" x14ac:dyDescent="0.25">
      <c r="A119" s="1" t="s">
        <v>146</v>
      </c>
      <c r="B119" s="137" t="s">
        <v>141</v>
      </c>
      <c r="C119" s="53"/>
      <c r="D119" s="74"/>
      <c r="E119" s="77">
        <f>IFERROR(VLOOKUP($B119,'[2]NUM8.1'!$H$3:$U$165,2,FALSE),0)</f>
        <v>2</v>
      </c>
      <c r="F119" s="77">
        <f>IFERROR(VLOOKUP($B119,'[2]NUM8.1'!$H$3:$U$165,3,FALSE),0)</f>
        <v>0</v>
      </c>
      <c r="G119" s="77">
        <f>IFERROR(VLOOKUP($B119,'[2]NUM8.1'!$H$3:$U$165,4,FALSE),0)</f>
        <v>1</v>
      </c>
      <c r="H119" s="77">
        <f>IFERROR(VLOOKUP($B119,'[2]NUM8.1'!$H$3:$U$165,5,FALSE),0)</f>
        <v>22</v>
      </c>
      <c r="I119" s="77">
        <f>IFERROR(VLOOKUP($B119,'[2]NUM8.1'!$H$3:$U$165,6,FALSE),0)</f>
        <v>0</v>
      </c>
      <c r="J119" s="77">
        <f>IFERROR(VLOOKUP($B119,'[2]NUM8.1'!$H$3:$U$165,7,FALSE),0)</f>
        <v>4</v>
      </c>
      <c r="K119" s="77">
        <f>IFERROR(VLOOKUP($B119,'[2]NUM8.1'!$H$3:$U$165,8,FALSE),0)</f>
        <v>3</v>
      </c>
      <c r="L119" s="77">
        <f>IFERROR(VLOOKUP($B119,'[2]NUM8.1'!$H$3:$U$165,9,FALSE),0)</f>
        <v>1</v>
      </c>
      <c r="M119" s="77">
        <f>IFERROR(VLOOKUP($B119,'[2]NUM8.1'!$H$3:$U$165,10,FALSE),0)</f>
        <v>2</v>
      </c>
      <c r="N119" s="77">
        <f>IFERROR(VLOOKUP($B119,'[2]NUM8.1'!$H$3:$U$165,11,FALSE),0)</f>
        <v>0</v>
      </c>
      <c r="O119" s="77">
        <f>IFERROR(VLOOKUP($B119,'[2]NUM8.1'!$H$3:$U$165,12,FALSE),0)</f>
        <v>0</v>
      </c>
      <c r="P119" s="77">
        <f>IFERROR(VLOOKUP($B119,'[2]NUM8.1'!$H$3:$U$165,13,FALSE),0)</f>
        <v>0</v>
      </c>
      <c r="Q119" s="4">
        <f t="shared" si="127"/>
        <v>35</v>
      </c>
      <c r="R119" s="2"/>
      <c r="S119" s="12">
        <f>IFERROR(VLOOKUP($B119,'[3]DEN8.1'!$H$3:$J$159,2,FALSE),0)</f>
        <v>29</v>
      </c>
      <c r="T119" s="42">
        <f t="shared" si="128"/>
        <v>29</v>
      </c>
      <c r="U119" s="12">
        <f>IFERROR(VLOOKUP($B119,'[1]DEN8.1'!$H$3:$J$175,2,FALSE),0)</f>
        <v>38</v>
      </c>
      <c r="V119" s="51">
        <f t="shared" si="129"/>
        <v>39</v>
      </c>
      <c r="W119" s="51">
        <f t="shared" si="130"/>
        <v>41</v>
      </c>
      <c r="X119" s="12">
        <f>IFERROR(VLOOKUP($B119,'[2]DEN8.1'!$H$3:$K$175,3,FALSE),0)</f>
        <v>24</v>
      </c>
      <c r="Y119" s="6"/>
      <c r="Z119" s="77">
        <f>IFERROR(VLOOKUP($B119,'[2]ACT DEN8.1'!$H$3:$U$162,2,FALSE),0)</f>
        <v>0</v>
      </c>
      <c r="AA119" s="77">
        <f>IFERROR(VLOOKUP($B119,'[2]ACT DEN8.1'!$H$3:$U$162,3,FALSE),0)</f>
        <v>0</v>
      </c>
      <c r="AB119" s="77">
        <f>IFERROR(VLOOKUP($B119,'[2]ACT DEN8.1'!$H$3:$U$162,4,FALSE),0)</f>
        <v>0</v>
      </c>
      <c r="AC119" s="77">
        <f>IFERROR(VLOOKUP($B119,'[2]ACT DEN8.1'!$H$3:$U$162,5,FALSE),0)</f>
        <v>1</v>
      </c>
      <c r="AD119" s="77">
        <f>IFERROR(VLOOKUP($B119,'[2]ACT DEN8.1'!$H$3:$U$162,6,FALSE),0)</f>
        <v>0</v>
      </c>
      <c r="AE119" s="77">
        <f>IFERROR(VLOOKUP($B119,'[2]ACT DEN8.1'!$H$3:$U$162,7,FALSE),0)</f>
        <v>1</v>
      </c>
      <c r="AF119" s="77">
        <f>IFERROR(VLOOKUP($B119,'[2]ACT DEN8.1'!$H$3:$U$162,8,FALSE),0)</f>
        <v>1</v>
      </c>
      <c r="AG119" s="77">
        <f>IFERROR(VLOOKUP($B119,'[2]ACT DEN8.1'!$H$3:$U$162,9,FALSE),0)</f>
        <v>0</v>
      </c>
      <c r="AH119" s="77">
        <f>IFERROR(VLOOKUP($B119,'[2]ACT DEN8.1'!$H$3:$U$162,10,FALSE),0)</f>
        <v>1</v>
      </c>
      <c r="AI119" s="77">
        <f>IFERROR(VLOOKUP($B119,'[2]ACT DEN8.1'!$H$3:$U$162,11,FALSE),0)</f>
        <v>1</v>
      </c>
      <c r="AJ119" s="77">
        <f>IFERROR(VLOOKUP($B119,'[2]ACT DEN8.1'!$H$3:$U$162,12,FALSE),0)</f>
        <v>0</v>
      </c>
      <c r="AK119" s="77">
        <f>IFERROR(VLOOKUP($B119,'[2]ACT DEN8.1'!$H$3:$U$162,13,FALSE),0)</f>
        <v>0</v>
      </c>
      <c r="AL119" s="4">
        <f t="shared" si="77"/>
        <v>5</v>
      </c>
      <c r="AM119" s="77">
        <f>IFERROR(VLOOKUP($B119,'[2]ACT DEN8.1'!$AE$3:$AR$165,2,FALSE),0)</f>
        <v>0</v>
      </c>
      <c r="AN119" s="77">
        <f>IFERROR(VLOOKUP($B119,'[2]ACT DEN8.1'!$AE$3:$AR$165,3,FALSE),0)</f>
        <v>0</v>
      </c>
      <c r="AO119" s="77">
        <f>IFERROR(VLOOKUP($B119,'[2]ACT DEN8.1'!$AE$3:$AR$165,4,FALSE),0)</f>
        <v>1</v>
      </c>
      <c r="AP119" s="77">
        <f>IFERROR(VLOOKUP($B119,'[2]ACT DEN8.1'!$AE$3:$AR$165,5,FALSE),0)</f>
        <v>0</v>
      </c>
      <c r="AQ119" s="77">
        <f>IFERROR(VLOOKUP($B119,'[2]ACT DEN8.1'!$AE$3:$AR$165,6,FALSE),0)</f>
        <v>0</v>
      </c>
      <c r="AR119" s="77">
        <f>IFERROR(VLOOKUP($B119,'[2]ACT DEN8.1'!$AE$3:$AR$165,7,FALSE),0)</f>
        <v>0</v>
      </c>
      <c r="AS119" s="77">
        <f>IFERROR(VLOOKUP($B119,'[2]ACT DEN8.1'!$AE$3:$AR$165,8,FALSE),0)</f>
        <v>0</v>
      </c>
      <c r="AT119" s="77">
        <f>IFERROR(VLOOKUP($B119,'[2]ACT DEN8.1'!$AE$3:$AR$165,9,FALSE),0)</f>
        <v>0</v>
      </c>
      <c r="AU119" s="77">
        <f>IFERROR(VLOOKUP($B119,'[2]ACT DEN8.1'!$AE$3:$AR$165,10,FALSE),0)</f>
        <v>0</v>
      </c>
      <c r="AV119" s="77">
        <f>IFERROR(VLOOKUP($B119,'[2]ACT DEN8.1'!$AE$3:$AR$165,11,FALSE),0)</f>
        <v>0</v>
      </c>
      <c r="AW119" s="77">
        <f>IFERROR(VLOOKUP($B119,'[2]ACT DEN8.1'!$AE$3:$AR$165,12,FALSE),0)</f>
        <v>0</v>
      </c>
      <c r="AX119" s="77">
        <f>IFERROR(VLOOKUP($B119,'[2]ACT DEN8.1'!$AE$3:$AR$165,13,FALSE),0)</f>
        <v>0</v>
      </c>
      <c r="AY119" s="4">
        <f t="shared" si="78"/>
        <v>1</v>
      </c>
    </row>
    <row r="120" spans="1:51" s="54" customFormat="1" ht="15" thickBot="1" x14ac:dyDescent="0.25">
      <c r="A120" s="1" t="s">
        <v>146</v>
      </c>
      <c r="B120" s="137" t="s">
        <v>142</v>
      </c>
      <c r="C120" s="53"/>
      <c r="D120" s="74"/>
      <c r="E120" s="77">
        <f>IFERROR(VLOOKUP($B120,'[2]NUM8.1'!$H$3:$U$165,2,FALSE),0)</f>
        <v>1</v>
      </c>
      <c r="F120" s="77">
        <f>IFERROR(VLOOKUP($B120,'[2]NUM8.1'!$H$3:$U$165,3,FALSE),0)</f>
        <v>0</v>
      </c>
      <c r="G120" s="77">
        <f>IFERROR(VLOOKUP($B120,'[2]NUM8.1'!$H$3:$U$165,4,FALSE),0)</f>
        <v>1</v>
      </c>
      <c r="H120" s="77">
        <f>IFERROR(VLOOKUP($B120,'[2]NUM8.1'!$H$3:$U$165,5,FALSE),0)</f>
        <v>1</v>
      </c>
      <c r="I120" s="77">
        <f>IFERROR(VLOOKUP($B120,'[2]NUM8.1'!$H$3:$U$165,6,FALSE),0)</f>
        <v>1</v>
      </c>
      <c r="J120" s="77">
        <f>IFERROR(VLOOKUP($B120,'[2]NUM8.1'!$H$3:$U$165,7,FALSE),0)</f>
        <v>6</v>
      </c>
      <c r="K120" s="77">
        <f>IFERROR(VLOOKUP($B120,'[2]NUM8.1'!$H$3:$U$165,8,FALSE),0)</f>
        <v>3</v>
      </c>
      <c r="L120" s="77">
        <f>IFERROR(VLOOKUP($B120,'[2]NUM8.1'!$H$3:$U$165,9,FALSE),0)</f>
        <v>3</v>
      </c>
      <c r="M120" s="77">
        <f>IFERROR(VLOOKUP($B120,'[2]NUM8.1'!$H$3:$U$165,10,FALSE),0)</f>
        <v>5</v>
      </c>
      <c r="N120" s="77">
        <f>IFERROR(VLOOKUP($B120,'[2]NUM8.1'!$H$3:$U$165,11,FALSE),0)</f>
        <v>1</v>
      </c>
      <c r="O120" s="77">
        <f>IFERROR(VLOOKUP($B120,'[2]NUM8.1'!$H$3:$U$165,12,FALSE),0)</f>
        <v>1</v>
      </c>
      <c r="P120" s="77">
        <f>IFERROR(VLOOKUP($B120,'[2]NUM8.1'!$H$3:$U$165,13,FALSE),0)</f>
        <v>0</v>
      </c>
      <c r="Q120" s="4">
        <f t="shared" si="127"/>
        <v>23</v>
      </c>
      <c r="R120" s="2"/>
      <c r="S120" s="12">
        <f>IFERROR(VLOOKUP($B120,'[3]DEN8.1'!$H$3:$J$159,2,FALSE),0)</f>
        <v>17</v>
      </c>
      <c r="T120" s="42">
        <f t="shared" si="128"/>
        <v>17</v>
      </c>
      <c r="U120" s="12">
        <f>IFERROR(VLOOKUP($B120,'[1]DEN8.1'!$H$3:$J$175,2,FALSE),0)</f>
        <v>17</v>
      </c>
      <c r="V120" s="51">
        <f t="shared" si="129"/>
        <v>17</v>
      </c>
      <c r="W120" s="51">
        <f t="shared" si="130"/>
        <v>17</v>
      </c>
      <c r="X120" s="12">
        <f>IFERROR(VLOOKUP($B120,'[2]DEN8.1'!$H$3:$K$175,3,FALSE),0)</f>
        <v>22</v>
      </c>
      <c r="Y120" s="6"/>
      <c r="Z120" s="77">
        <f>IFERROR(VLOOKUP($B120,'[2]ACT DEN8.1'!$H$3:$U$162,2,FALSE),0)</f>
        <v>0</v>
      </c>
      <c r="AA120" s="77">
        <f>IFERROR(VLOOKUP($B120,'[2]ACT DEN8.1'!$H$3:$U$162,3,FALSE),0)</f>
        <v>0</v>
      </c>
      <c r="AB120" s="77">
        <f>IFERROR(VLOOKUP($B120,'[2]ACT DEN8.1'!$H$3:$U$162,4,FALSE),0)</f>
        <v>0</v>
      </c>
      <c r="AC120" s="77">
        <f>IFERROR(VLOOKUP($B120,'[2]ACT DEN8.1'!$H$3:$U$162,5,FALSE),0)</f>
        <v>0</v>
      </c>
      <c r="AD120" s="77">
        <f>IFERROR(VLOOKUP($B120,'[2]ACT DEN8.1'!$H$3:$U$162,6,FALSE),0)</f>
        <v>0</v>
      </c>
      <c r="AE120" s="77">
        <f>IFERROR(VLOOKUP($B120,'[2]ACT DEN8.1'!$H$3:$U$162,7,FALSE),0)</f>
        <v>0</v>
      </c>
      <c r="AF120" s="77">
        <f>IFERROR(VLOOKUP($B120,'[2]ACT DEN8.1'!$H$3:$U$162,8,FALSE),0)</f>
        <v>0</v>
      </c>
      <c r="AG120" s="77">
        <f>IFERROR(VLOOKUP($B120,'[2]ACT DEN8.1'!$H$3:$U$162,9,FALSE),0)</f>
        <v>0</v>
      </c>
      <c r="AH120" s="77">
        <f>IFERROR(VLOOKUP($B120,'[2]ACT DEN8.1'!$H$3:$U$162,10,FALSE),0)</f>
        <v>0</v>
      </c>
      <c r="AI120" s="77">
        <f>IFERROR(VLOOKUP($B120,'[2]ACT DEN8.1'!$H$3:$U$162,11,FALSE),0)</f>
        <v>0</v>
      </c>
      <c r="AJ120" s="77">
        <f>IFERROR(VLOOKUP($B120,'[2]ACT DEN8.1'!$H$3:$U$162,12,FALSE),0)</f>
        <v>0</v>
      </c>
      <c r="AK120" s="77">
        <f>IFERROR(VLOOKUP($B120,'[2]ACT DEN8.1'!$H$3:$U$162,13,FALSE),0)</f>
        <v>0</v>
      </c>
      <c r="AL120" s="4">
        <f t="shared" si="77"/>
        <v>0</v>
      </c>
      <c r="AM120" s="77">
        <f>IFERROR(VLOOKUP($B120,'[2]ACT DEN8.1'!$AE$3:$AR$165,2,FALSE),0)</f>
        <v>0</v>
      </c>
      <c r="AN120" s="77">
        <f>IFERROR(VLOOKUP($B120,'[2]ACT DEN8.1'!$AE$3:$AR$165,3,FALSE),0)</f>
        <v>0</v>
      </c>
      <c r="AO120" s="77">
        <f>IFERROR(VLOOKUP($B120,'[2]ACT DEN8.1'!$AE$3:$AR$165,4,FALSE),0)</f>
        <v>0</v>
      </c>
      <c r="AP120" s="77">
        <f>IFERROR(VLOOKUP($B120,'[2]ACT DEN8.1'!$AE$3:$AR$165,5,FALSE),0)</f>
        <v>0</v>
      </c>
      <c r="AQ120" s="77">
        <f>IFERROR(VLOOKUP($B120,'[2]ACT DEN8.1'!$AE$3:$AR$165,6,FALSE),0)</f>
        <v>0</v>
      </c>
      <c r="AR120" s="77">
        <f>IFERROR(VLOOKUP($B120,'[2]ACT DEN8.1'!$AE$3:$AR$165,7,FALSE),0)</f>
        <v>0</v>
      </c>
      <c r="AS120" s="77">
        <f>IFERROR(VLOOKUP($B120,'[2]ACT DEN8.1'!$AE$3:$AR$165,8,FALSE),0)</f>
        <v>0</v>
      </c>
      <c r="AT120" s="77">
        <f>IFERROR(VLOOKUP($B120,'[2]ACT DEN8.1'!$AE$3:$AR$165,9,FALSE),0)</f>
        <v>0</v>
      </c>
      <c r="AU120" s="77">
        <f>IFERROR(VLOOKUP($B120,'[2]ACT DEN8.1'!$AE$3:$AR$165,10,FALSE),0)</f>
        <v>0</v>
      </c>
      <c r="AV120" s="77">
        <f>IFERROR(VLOOKUP($B120,'[2]ACT DEN8.1'!$AE$3:$AR$165,11,FALSE),0)</f>
        <v>0</v>
      </c>
      <c r="AW120" s="77">
        <f>IFERROR(VLOOKUP($B120,'[2]ACT DEN8.1'!$AE$3:$AR$165,12,FALSE),0)</f>
        <v>0</v>
      </c>
      <c r="AX120" s="77">
        <f>IFERROR(VLOOKUP($B120,'[2]ACT DEN8.1'!$AE$3:$AR$165,13,FALSE),0)</f>
        <v>0</v>
      </c>
      <c r="AY120" s="4">
        <f t="shared" si="78"/>
        <v>0</v>
      </c>
    </row>
    <row r="121" spans="1:51" s="54" customFormat="1" ht="15" thickBot="1" x14ac:dyDescent="0.25">
      <c r="A121" s="1" t="s">
        <v>146</v>
      </c>
      <c r="B121" s="137" t="s">
        <v>143</v>
      </c>
      <c r="C121" s="53"/>
      <c r="D121" s="74"/>
      <c r="E121" s="77">
        <f>IFERROR(VLOOKUP($B121,'[2]NUM8.1'!$H$3:$U$165,2,FALSE),0)</f>
        <v>2</v>
      </c>
      <c r="F121" s="77">
        <f>IFERROR(VLOOKUP($B121,'[2]NUM8.1'!$H$3:$U$165,3,FALSE),0)</f>
        <v>0</v>
      </c>
      <c r="G121" s="77">
        <f>IFERROR(VLOOKUP($B121,'[2]NUM8.1'!$H$3:$U$165,4,FALSE),0)</f>
        <v>1</v>
      </c>
      <c r="H121" s="77">
        <f>IFERROR(VLOOKUP($B121,'[2]NUM8.1'!$H$3:$U$165,5,FALSE),0)</f>
        <v>2</v>
      </c>
      <c r="I121" s="77">
        <f>IFERROR(VLOOKUP($B121,'[2]NUM8.1'!$H$3:$U$165,6,FALSE),0)</f>
        <v>0</v>
      </c>
      <c r="J121" s="77">
        <f>IFERROR(VLOOKUP($B121,'[2]NUM8.1'!$H$3:$U$165,7,FALSE),0)</f>
        <v>10</v>
      </c>
      <c r="K121" s="77">
        <f>IFERROR(VLOOKUP($B121,'[2]NUM8.1'!$H$3:$U$165,8,FALSE),0)</f>
        <v>2</v>
      </c>
      <c r="L121" s="77">
        <f>IFERROR(VLOOKUP($B121,'[2]NUM8.1'!$H$3:$U$165,9,FALSE),0)</f>
        <v>0</v>
      </c>
      <c r="M121" s="77">
        <f>IFERROR(VLOOKUP($B121,'[2]NUM8.1'!$H$3:$U$165,10,FALSE),0)</f>
        <v>0</v>
      </c>
      <c r="N121" s="77">
        <f>IFERROR(VLOOKUP($B121,'[2]NUM8.1'!$H$3:$U$165,11,FALSE),0)</f>
        <v>1</v>
      </c>
      <c r="O121" s="77">
        <f>IFERROR(VLOOKUP($B121,'[2]NUM8.1'!$H$3:$U$165,12,FALSE),0)</f>
        <v>0</v>
      </c>
      <c r="P121" s="77">
        <f>IFERROR(VLOOKUP($B121,'[2]NUM8.1'!$H$3:$U$165,13,FALSE),0)</f>
        <v>0</v>
      </c>
      <c r="Q121" s="4">
        <f t="shared" si="127"/>
        <v>18</v>
      </c>
      <c r="R121" s="2"/>
      <c r="S121" s="12">
        <f>IFERROR(VLOOKUP($B121,'[3]DEN8.1'!$H$3:$J$159,2,FALSE),0)</f>
        <v>14</v>
      </c>
      <c r="T121" s="42">
        <f t="shared" si="128"/>
        <v>14</v>
      </c>
      <c r="U121" s="12">
        <f>IFERROR(VLOOKUP($B121,'[1]DEN8.1'!$H$3:$J$175,2,FALSE),0)</f>
        <v>15</v>
      </c>
      <c r="V121" s="51">
        <f t="shared" si="129"/>
        <v>15</v>
      </c>
      <c r="W121" s="51">
        <f t="shared" si="130"/>
        <v>15</v>
      </c>
      <c r="X121" s="12">
        <f>IFERROR(VLOOKUP($B121,'[2]DEN8.1'!$H$3:$K$175,3,FALSE),0)</f>
        <v>16</v>
      </c>
      <c r="Y121" s="6"/>
      <c r="Z121" s="77">
        <f>IFERROR(VLOOKUP($B121,'[2]ACT DEN8.1'!$H$3:$U$162,2,FALSE),0)</f>
        <v>0</v>
      </c>
      <c r="AA121" s="77">
        <f>IFERROR(VLOOKUP($B121,'[2]ACT DEN8.1'!$H$3:$U$162,3,FALSE),0)</f>
        <v>0</v>
      </c>
      <c r="AB121" s="77">
        <f>IFERROR(VLOOKUP($B121,'[2]ACT DEN8.1'!$H$3:$U$162,4,FALSE),0)</f>
        <v>0</v>
      </c>
      <c r="AC121" s="77">
        <f>IFERROR(VLOOKUP($B121,'[2]ACT DEN8.1'!$H$3:$U$162,5,FALSE),0)</f>
        <v>0</v>
      </c>
      <c r="AD121" s="77">
        <f>IFERROR(VLOOKUP($B121,'[2]ACT DEN8.1'!$H$3:$U$162,6,FALSE),0)</f>
        <v>0</v>
      </c>
      <c r="AE121" s="77">
        <f>IFERROR(VLOOKUP($B121,'[2]ACT DEN8.1'!$H$3:$U$162,7,FALSE),0)</f>
        <v>0</v>
      </c>
      <c r="AF121" s="77">
        <f>IFERROR(VLOOKUP($B121,'[2]ACT DEN8.1'!$H$3:$U$162,8,FALSE),0)</f>
        <v>0</v>
      </c>
      <c r="AG121" s="77">
        <f>IFERROR(VLOOKUP($B121,'[2]ACT DEN8.1'!$H$3:$U$162,9,FALSE),0)</f>
        <v>0</v>
      </c>
      <c r="AH121" s="77">
        <f>IFERROR(VLOOKUP($B121,'[2]ACT DEN8.1'!$H$3:$U$162,10,FALSE),0)</f>
        <v>0</v>
      </c>
      <c r="AI121" s="77">
        <f>IFERROR(VLOOKUP($B121,'[2]ACT DEN8.1'!$H$3:$U$162,11,FALSE),0)</f>
        <v>0</v>
      </c>
      <c r="AJ121" s="77">
        <f>IFERROR(VLOOKUP($B121,'[2]ACT DEN8.1'!$H$3:$U$162,12,FALSE),0)</f>
        <v>0</v>
      </c>
      <c r="AK121" s="77">
        <f>IFERROR(VLOOKUP($B121,'[2]ACT DEN8.1'!$H$3:$U$162,13,FALSE),0)</f>
        <v>0</v>
      </c>
      <c r="AL121" s="4">
        <f t="shared" si="77"/>
        <v>0</v>
      </c>
      <c r="AM121" s="77">
        <f>IFERROR(VLOOKUP($B121,'[2]ACT DEN8.1'!$AE$3:$AR$165,2,FALSE),0)</f>
        <v>0</v>
      </c>
      <c r="AN121" s="77">
        <f>IFERROR(VLOOKUP($B121,'[2]ACT DEN8.1'!$AE$3:$AR$165,3,FALSE),0)</f>
        <v>0</v>
      </c>
      <c r="AO121" s="77">
        <f>IFERROR(VLOOKUP($B121,'[2]ACT DEN8.1'!$AE$3:$AR$165,4,FALSE),0)</f>
        <v>0</v>
      </c>
      <c r="AP121" s="77">
        <f>IFERROR(VLOOKUP($B121,'[2]ACT DEN8.1'!$AE$3:$AR$165,5,FALSE),0)</f>
        <v>0</v>
      </c>
      <c r="AQ121" s="77">
        <f>IFERROR(VLOOKUP($B121,'[2]ACT DEN8.1'!$AE$3:$AR$165,6,FALSE),0)</f>
        <v>0</v>
      </c>
      <c r="AR121" s="77">
        <f>IFERROR(VLOOKUP($B121,'[2]ACT DEN8.1'!$AE$3:$AR$165,7,FALSE),0)</f>
        <v>0</v>
      </c>
      <c r="AS121" s="77">
        <f>IFERROR(VLOOKUP($B121,'[2]ACT DEN8.1'!$AE$3:$AR$165,8,FALSE),0)</f>
        <v>0</v>
      </c>
      <c r="AT121" s="77">
        <f>IFERROR(VLOOKUP($B121,'[2]ACT DEN8.1'!$AE$3:$AR$165,9,FALSE),0)</f>
        <v>0</v>
      </c>
      <c r="AU121" s="77">
        <f>IFERROR(VLOOKUP($B121,'[2]ACT DEN8.1'!$AE$3:$AR$165,10,FALSE),0)</f>
        <v>0</v>
      </c>
      <c r="AV121" s="77">
        <f>IFERROR(VLOOKUP($B121,'[2]ACT DEN8.1'!$AE$3:$AR$165,11,FALSE),0)</f>
        <v>0</v>
      </c>
      <c r="AW121" s="77">
        <f>IFERROR(VLOOKUP($B121,'[2]ACT DEN8.1'!$AE$3:$AR$165,12,FALSE),0)</f>
        <v>0</v>
      </c>
      <c r="AX121" s="77">
        <f>IFERROR(VLOOKUP($B121,'[2]ACT DEN8.1'!$AE$3:$AR$165,13,FALSE),0)</f>
        <v>0</v>
      </c>
      <c r="AY121" s="4">
        <f t="shared" si="78"/>
        <v>0</v>
      </c>
    </row>
    <row r="122" spans="1:51" s="54" customFormat="1" ht="15" thickBot="1" x14ac:dyDescent="0.25">
      <c r="A122" s="1" t="s">
        <v>146</v>
      </c>
      <c r="B122" s="137" t="s">
        <v>144</v>
      </c>
      <c r="C122" s="53"/>
      <c r="D122" s="74"/>
      <c r="E122" s="77">
        <f>IFERROR(VLOOKUP($B122,'[2]NUM8.1'!$H$3:$U$165,2,FALSE),0)</f>
        <v>0</v>
      </c>
      <c r="F122" s="77">
        <f>IFERROR(VLOOKUP($B122,'[2]NUM8.1'!$H$3:$U$165,3,FALSE),0)</f>
        <v>0</v>
      </c>
      <c r="G122" s="77">
        <f>IFERROR(VLOOKUP($B122,'[2]NUM8.1'!$H$3:$U$165,4,FALSE),0)</f>
        <v>0</v>
      </c>
      <c r="H122" s="77">
        <f>IFERROR(VLOOKUP($B122,'[2]NUM8.1'!$H$3:$U$165,5,FALSE),0)</f>
        <v>1</v>
      </c>
      <c r="I122" s="77">
        <f>IFERROR(VLOOKUP($B122,'[2]NUM8.1'!$H$3:$U$165,6,FALSE),0)</f>
        <v>0</v>
      </c>
      <c r="J122" s="77">
        <f>IFERROR(VLOOKUP($B122,'[2]NUM8.1'!$H$3:$U$165,7,FALSE),0)</f>
        <v>7</v>
      </c>
      <c r="K122" s="77">
        <f>IFERROR(VLOOKUP($B122,'[2]NUM8.1'!$H$3:$U$165,8,FALSE),0)</f>
        <v>1</v>
      </c>
      <c r="L122" s="77">
        <f>IFERROR(VLOOKUP($B122,'[2]NUM8.1'!$H$3:$U$165,9,FALSE),0)</f>
        <v>0</v>
      </c>
      <c r="M122" s="77">
        <f>IFERROR(VLOOKUP($B122,'[2]NUM8.1'!$H$3:$U$165,10,FALSE),0)</f>
        <v>3</v>
      </c>
      <c r="N122" s="77">
        <f>IFERROR(VLOOKUP($B122,'[2]NUM8.1'!$H$3:$U$165,11,FALSE),0)</f>
        <v>1</v>
      </c>
      <c r="O122" s="77">
        <f>IFERROR(VLOOKUP($B122,'[2]NUM8.1'!$H$3:$U$165,12,FALSE),0)</f>
        <v>0</v>
      </c>
      <c r="P122" s="77">
        <f>IFERROR(VLOOKUP($B122,'[2]NUM8.1'!$H$3:$U$165,13,FALSE),0)</f>
        <v>0</v>
      </c>
      <c r="Q122" s="4">
        <f t="shared" si="127"/>
        <v>13</v>
      </c>
      <c r="R122" s="2"/>
      <c r="S122" s="12">
        <f>IFERROR(VLOOKUP($B122,'[3]DEN8.1'!$H$3:$J$159,2,FALSE),0)</f>
        <v>15</v>
      </c>
      <c r="T122" s="42">
        <f t="shared" si="128"/>
        <v>15</v>
      </c>
      <c r="U122" s="12">
        <f>IFERROR(VLOOKUP($B122,'[1]DEN8.1'!$H$3:$J$175,2,FALSE),0)</f>
        <v>13</v>
      </c>
      <c r="V122" s="51">
        <f t="shared" si="129"/>
        <v>13</v>
      </c>
      <c r="W122" s="51">
        <f t="shared" si="130"/>
        <v>14</v>
      </c>
      <c r="X122" s="12">
        <f>IFERROR(VLOOKUP($B122,'[2]DEN8.1'!$H$3:$K$175,3,FALSE),0)</f>
        <v>16</v>
      </c>
      <c r="Y122" s="6"/>
      <c r="Z122" s="77">
        <f>IFERROR(VLOOKUP($B122,'[2]ACT DEN8.1'!$H$3:$U$162,2,FALSE),0)</f>
        <v>0</v>
      </c>
      <c r="AA122" s="77">
        <f>IFERROR(VLOOKUP($B122,'[2]ACT DEN8.1'!$H$3:$U$162,3,FALSE),0)</f>
        <v>0</v>
      </c>
      <c r="AB122" s="77">
        <f>IFERROR(VLOOKUP($B122,'[2]ACT DEN8.1'!$H$3:$U$162,4,FALSE),0)</f>
        <v>0</v>
      </c>
      <c r="AC122" s="77">
        <f>IFERROR(VLOOKUP($B122,'[2]ACT DEN8.1'!$H$3:$U$162,5,FALSE),0)</f>
        <v>0</v>
      </c>
      <c r="AD122" s="77">
        <f>IFERROR(VLOOKUP($B122,'[2]ACT DEN8.1'!$H$3:$U$162,6,FALSE),0)</f>
        <v>0</v>
      </c>
      <c r="AE122" s="77">
        <f>IFERROR(VLOOKUP($B122,'[2]ACT DEN8.1'!$H$3:$U$162,7,FALSE),0)</f>
        <v>0</v>
      </c>
      <c r="AF122" s="77">
        <f>IFERROR(VLOOKUP($B122,'[2]ACT DEN8.1'!$H$3:$U$162,8,FALSE),0)</f>
        <v>0</v>
      </c>
      <c r="AG122" s="77">
        <f>IFERROR(VLOOKUP($B122,'[2]ACT DEN8.1'!$H$3:$U$162,9,FALSE),0)</f>
        <v>0</v>
      </c>
      <c r="AH122" s="77">
        <f>IFERROR(VLOOKUP($B122,'[2]ACT DEN8.1'!$H$3:$U$162,10,FALSE),0)</f>
        <v>0</v>
      </c>
      <c r="AI122" s="77">
        <f>IFERROR(VLOOKUP($B122,'[2]ACT DEN8.1'!$H$3:$U$162,11,FALSE),0)</f>
        <v>1</v>
      </c>
      <c r="AJ122" s="77">
        <f>IFERROR(VLOOKUP($B122,'[2]ACT DEN8.1'!$H$3:$U$162,12,FALSE),0)</f>
        <v>0</v>
      </c>
      <c r="AK122" s="77">
        <f>IFERROR(VLOOKUP($B122,'[2]ACT DEN8.1'!$H$3:$U$162,13,FALSE),0)</f>
        <v>0</v>
      </c>
      <c r="AL122" s="4">
        <f t="shared" si="77"/>
        <v>1</v>
      </c>
      <c r="AM122" s="77">
        <f>IFERROR(VLOOKUP($B122,'[2]ACT DEN8.1'!$AE$3:$AR$165,2,FALSE),0)</f>
        <v>0</v>
      </c>
      <c r="AN122" s="77">
        <f>IFERROR(VLOOKUP($B122,'[2]ACT DEN8.1'!$AE$3:$AR$165,3,FALSE),0)</f>
        <v>0</v>
      </c>
      <c r="AO122" s="77">
        <f>IFERROR(VLOOKUP($B122,'[2]ACT DEN8.1'!$AE$3:$AR$165,4,FALSE),0)</f>
        <v>0</v>
      </c>
      <c r="AP122" s="77">
        <f>IFERROR(VLOOKUP($B122,'[2]ACT DEN8.1'!$AE$3:$AR$165,5,FALSE),0)</f>
        <v>0</v>
      </c>
      <c r="AQ122" s="77">
        <f>IFERROR(VLOOKUP($B122,'[2]ACT DEN8.1'!$AE$3:$AR$165,6,FALSE),0)</f>
        <v>0</v>
      </c>
      <c r="AR122" s="77">
        <f>IFERROR(VLOOKUP($B122,'[2]ACT DEN8.1'!$AE$3:$AR$165,7,FALSE),0)</f>
        <v>0</v>
      </c>
      <c r="AS122" s="77">
        <f>IFERROR(VLOOKUP($B122,'[2]ACT DEN8.1'!$AE$3:$AR$165,8,FALSE),0)</f>
        <v>0</v>
      </c>
      <c r="AT122" s="77">
        <f>IFERROR(VLOOKUP($B122,'[2]ACT DEN8.1'!$AE$3:$AR$165,9,FALSE),0)</f>
        <v>0</v>
      </c>
      <c r="AU122" s="77">
        <f>IFERROR(VLOOKUP($B122,'[2]ACT DEN8.1'!$AE$3:$AR$165,10,FALSE),0)</f>
        <v>0</v>
      </c>
      <c r="AV122" s="77">
        <f>IFERROR(VLOOKUP($B122,'[2]ACT DEN8.1'!$AE$3:$AR$165,11,FALSE),0)</f>
        <v>0</v>
      </c>
      <c r="AW122" s="77">
        <f>IFERROR(VLOOKUP($B122,'[2]ACT DEN8.1'!$AE$3:$AR$165,12,FALSE),0)</f>
        <v>0</v>
      </c>
      <c r="AX122" s="77">
        <f>IFERROR(VLOOKUP($B122,'[2]ACT DEN8.1'!$AE$3:$AR$165,13,FALSE),0)</f>
        <v>0</v>
      </c>
      <c r="AY122" s="4">
        <f t="shared" si="78"/>
        <v>0</v>
      </c>
    </row>
    <row r="123" spans="1:51" s="54" customFormat="1" ht="15" thickBot="1" x14ac:dyDescent="0.25">
      <c r="A123" s="1" t="s">
        <v>146</v>
      </c>
      <c r="B123" s="137" t="s">
        <v>145</v>
      </c>
      <c r="C123" s="53"/>
      <c r="D123" s="74"/>
      <c r="E123" s="77">
        <f>IFERROR(VLOOKUP($B123,'[2]NUM8.1'!$H$3:$U$165,2,FALSE),0)</f>
        <v>0</v>
      </c>
      <c r="F123" s="77">
        <f>IFERROR(VLOOKUP($B123,'[2]NUM8.1'!$H$3:$U$165,3,FALSE),0)</f>
        <v>1</v>
      </c>
      <c r="G123" s="77">
        <f>IFERROR(VLOOKUP($B123,'[2]NUM8.1'!$H$3:$U$165,4,FALSE),0)</f>
        <v>3</v>
      </c>
      <c r="H123" s="77">
        <f>IFERROR(VLOOKUP($B123,'[2]NUM8.1'!$H$3:$U$165,5,FALSE),0)</f>
        <v>0</v>
      </c>
      <c r="I123" s="77">
        <f>IFERROR(VLOOKUP($B123,'[2]NUM8.1'!$H$3:$U$165,6,FALSE),0)</f>
        <v>0</v>
      </c>
      <c r="J123" s="77">
        <f>IFERROR(VLOOKUP($B123,'[2]NUM8.1'!$H$3:$U$165,7,FALSE),0)</f>
        <v>2</v>
      </c>
      <c r="K123" s="77">
        <f>IFERROR(VLOOKUP($B123,'[2]NUM8.1'!$H$3:$U$165,8,FALSE),0)</f>
        <v>3</v>
      </c>
      <c r="L123" s="77">
        <f>IFERROR(VLOOKUP($B123,'[2]NUM8.1'!$H$3:$U$165,9,FALSE),0)</f>
        <v>0</v>
      </c>
      <c r="M123" s="77">
        <f>IFERROR(VLOOKUP($B123,'[2]NUM8.1'!$H$3:$U$165,10,FALSE),0)</f>
        <v>4</v>
      </c>
      <c r="N123" s="77">
        <f>IFERROR(VLOOKUP($B123,'[2]NUM8.1'!$H$3:$U$165,11,FALSE),0)</f>
        <v>0</v>
      </c>
      <c r="O123" s="77">
        <f>IFERROR(VLOOKUP($B123,'[2]NUM8.1'!$H$3:$U$165,12,FALSE),0)</f>
        <v>3</v>
      </c>
      <c r="P123" s="77">
        <f>IFERROR(VLOOKUP($B123,'[2]NUM8.1'!$H$3:$U$165,13,FALSE),0)</f>
        <v>6</v>
      </c>
      <c r="Q123" s="4">
        <f t="shared" si="127"/>
        <v>22</v>
      </c>
      <c r="R123" s="2"/>
      <c r="S123" s="12">
        <f>IFERROR(VLOOKUP($B123,'[3]DEN8.1'!$H$3:$J$159,2,FALSE),0)</f>
        <v>14</v>
      </c>
      <c r="T123" s="42">
        <f t="shared" si="128"/>
        <v>14</v>
      </c>
      <c r="U123" s="12">
        <f>IFERROR(VLOOKUP($B123,'[1]DEN8.1'!$H$3:$J$175,2,FALSE),0)</f>
        <v>13</v>
      </c>
      <c r="V123" s="51">
        <f t="shared" si="129"/>
        <v>13</v>
      </c>
      <c r="W123" s="51">
        <f t="shared" si="130"/>
        <v>13</v>
      </c>
      <c r="X123" s="12">
        <f>IFERROR(VLOOKUP($B123,'[2]DEN8.1'!$H$3:$K$175,3,FALSE),0)</f>
        <v>13</v>
      </c>
      <c r="Y123" s="6"/>
      <c r="Z123" s="77">
        <f>IFERROR(VLOOKUP($B123,'[2]ACT DEN8.1'!$H$3:$U$162,2,FALSE),0)</f>
        <v>0</v>
      </c>
      <c r="AA123" s="77">
        <f>IFERROR(VLOOKUP($B123,'[2]ACT DEN8.1'!$H$3:$U$162,3,FALSE),0)</f>
        <v>0</v>
      </c>
      <c r="AB123" s="77">
        <f>IFERROR(VLOOKUP($B123,'[2]ACT DEN8.1'!$H$3:$U$162,4,FALSE),0)</f>
        <v>0</v>
      </c>
      <c r="AC123" s="77">
        <f>IFERROR(VLOOKUP($B123,'[2]ACT DEN8.1'!$H$3:$U$162,5,FALSE),0)</f>
        <v>0</v>
      </c>
      <c r="AD123" s="77">
        <f>IFERROR(VLOOKUP($B123,'[2]ACT DEN8.1'!$H$3:$U$162,6,FALSE),0)</f>
        <v>0</v>
      </c>
      <c r="AE123" s="77">
        <f>IFERROR(VLOOKUP($B123,'[2]ACT DEN8.1'!$H$3:$U$162,7,FALSE),0)</f>
        <v>0</v>
      </c>
      <c r="AF123" s="77">
        <f>IFERROR(VLOOKUP($B123,'[2]ACT DEN8.1'!$H$3:$U$162,8,FALSE),0)</f>
        <v>0</v>
      </c>
      <c r="AG123" s="77">
        <f>IFERROR(VLOOKUP($B123,'[2]ACT DEN8.1'!$H$3:$U$162,9,FALSE),0)</f>
        <v>0</v>
      </c>
      <c r="AH123" s="77">
        <f>IFERROR(VLOOKUP($B123,'[2]ACT DEN8.1'!$H$3:$U$162,10,FALSE),0)</f>
        <v>0</v>
      </c>
      <c r="AI123" s="77">
        <f>IFERROR(VLOOKUP($B123,'[2]ACT DEN8.1'!$H$3:$U$162,11,FALSE),0)</f>
        <v>0</v>
      </c>
      <c r="AJ123" s="77">
        <f>IFERROR(VLOOKUP($B123,'[2]ACT DEN8.1'!$H$3:$U$162,12,FALSE),0)</f>
        <v>0</v>
      </c>
      <c r="AK123" s="77">
        <f>IFERROR(VLOOKUP($B123,'[2]ACT DEN8.1'!$H$3:$U$162,13,FALSE),0)</f>
        <v>0</v>
      </c>
      <c r="AL123" s="4">
        <f t="shared" si="77"/>
        <v>0</v>
      </c>
      <c r="AM123" s="77">
        <f>IFERROR(VLOOKUP($B123,'[2]ACT DEN8.1'!$AE$3:$AR$165,2,FALSE),0)</f>
        <v>0</v>
      </c>
      <c r="AN123" s="77">
        <f>IFERROR(VLOOKUP($B123,'[2]ACT DEN8.1'!$AE$3:$AR$165,3,FALSE),0)</f>
        <v>0</v>
      </c>
      <c r="AO123" s="77">
        <f>IFERROR(VLOOKUP($B123,'[2]ACT DEN8.1'!$AE$3:$AR$165,4,FALSE),0)</f>
        <v>0</v>
      </c>
      <c r="AP123" s="77">
        <f>IFERROR(VLOOKUP($B123,'[2]ACT DEN8.1'!$AE$3:$AR$165,5,FALSE),0)</f>
        <v>0</v>
      </c>
      <c r="AQ123" s="77">
        <f>IFERROR(VLOOKUP($B123,'[2]ACT DEN8.1'!$AE$3:$AR$165,6,FALSE),0)</f>
        <v>0</v>
      </c>
      <c r="AR123" s="77">
        <f>IFERROR(VLOOKUP($B123,'[2]ACT DEN8.1'!$AE$3:$AR$165,7,FALSE),0)</f>
        <v>0</v>
      </c>
      <c r="AS123" s="77">
        <f>IFERROR(VLOOKUP($B123,'[2]ACT DEN8.1'!$AE$3:$AR$165,8,FALSE),0)</f>
        <v>0</v>
      </c>
      <c r="AT123" s="77">
        <f>IFERROR(VLOOKUP($B123,'[2]ACT DEN8.1'!$AE$3:$AR$165,9,FALSE),0)</f>
        <v>0</v>
      </c>
      <c r="AU123" s="77">
        <f>IFERROR(VLOOKUP($B123,'[2]ACT DEN8.1'!$AE$3:$AR$165,10,FALSE),0)</f>
        <v>0</v>
      </c>
      <c r="AV123" s="77">
        <f>IFERROR(VLOOKUP($B123,'[2]ACT DEN8.1'!$AE$3:$AR$165,11,FALSE),0)</f>
        <v>0</v>
      </c>
      <c r="AW123" s="77">
        <f>IFERROR(VLOOKUP($B123,'[2]ACT DEN8.1'!$AE$3:$AR$165,12,FALSE),0)</f>
        <v>0</v>
      </c>
      <c r="AX123" s="77">
        <f>IFERROR(VLOOKUP($B123,'[2]ACT DEN8.1'!$AE$3:$AR$165,13,FALSE),0)</f>
        <v>0</v>
      </c>
      <c r="AY123" s="4">
        <f t="shared" si="78"/>
        <v>0</v>
      </c>
    </row>
    <row r="124" spans="1:51" s="54" customFormat="1" ht="15" thickBot="1" x14ac:dyDescent="0.25">
      <c r="A124" s="307" t="s">
        <v>199</v>
      </c>
      <c r="B124" s="308"/>
      <c r="C124" s="222">
        <f>+D124/Metas!L7</f>
        <v>0.86394174686497527</v>
      </c>
      <c r="D124" s="14">
        <f>+Q124/R124</f>
        <v>0.12965879265091865</v>
      </c>
      <c r="E124" s="9">
        <f t="shared" ref="E124:H124" si="131">SUM(E112:E123)</f>
        <v>15</v>
      </c>
      <c r="F124" s="9">
        <f t="shared" si="131"/>
        <v>8</v>
      </c>
      <c r="G124" s="9">
        <f t="shared" si="131"/>
        <v>29</v>
      </c>
      <c r="H124" s="9">
        <f t="shared" si="131"/>
        <v>34</v>
      </c>
      <c r="I124" s="9">
        <f t="shared" ref="I124" si="132">SUM(I112:I123)</f>
        <v>10</v>
      </c>
      <c r="J124" s="9">
        <f t="shared" ref="J124:K124" si="133">SUM(J112:J123)</f>
        <v>59</v>
      </c>
      <c r="K124" s="9">
        <f t="shared" si="133"/>
        <v>23</v>
      </c>
      <c r="L124" s="9">
        <f t="shared" ref="L124:M124" si="134">SUM(L112:L123)</f>
        <v>10</v>
      </c>
      <c r="M124" s="9">
        <f t="shared" si="134"/>
        <v>26</v>
      </c>
      <c r="N124" s="9">
        <f t="shared" ref="N124:P124" si="135">SUM(N112:N123)</f>
        <v>15</v>
      </c>
      <c r="O124" s="9">
        <f t="shared" si="135"/>
        <v>12</v>
      </c>
      <c r="P124" s="9">
        <f t="shared" si="135"/>
        <v>6</v>
      </c>
      <c r="Q124" s="9">
        <f>SUM(Q112:Q123)</f>
        <v>247</v>
      </c>
      <c r="R124" s="10">
        <f>+Y124-X124</f>
        <v>1905</v>
      </c>
      <c r="S124" s="9">
        <f t="shared" ref="S124:W124" si="136">SUM(S112:S123)</f>
        <v>208</v>
      </c>
      <c r="T124" s="9">
        <f t="shared" si="136"/>
        <v>209</v>
      </c>
      <c r="U124" s="9">
        <f t="shared" si="136"/>
        <v>216</v>
      </c>
      <c r="V124" s="8">
        <f t="shared" si="136"/>
        <v>217</v>
      </c>
      <c r="W124" s="8">
        <f t="shared" si="136"/>
        <v>223</v>
      </c>
      <c r="X124" s="9">
        <f t="shared" ref="X124" si="137">SUM(X112:X123)</f>
        <v>222</v>
      </c>
      <c r="Y124" s="11">
        <v>2127</v>
      </c>
      <c r="Z124" s="8">
        <f>SUM(Z112:Z123)</f>
        <v>0</v>
      </c>
      <c r="AA124" s="8">
        <f t="shared" ref="AA124:AF124" si="138">SUM(AA112:AA123)</f>
        <v>1</v>
      </c>
      <c r="AB124" s="8">
        <f t="shared" si="138"/>
        <v>0</v>
      </c>
      <c r="AC124" s="8">
        <f t="shared" si="138"/>
        <v>2</v>
      </c>
      <c r="AD124" s="8">
        <f t="shared" ref="AD124:AE124" si="139">SUM(AD112:AD123)</f>
        <v>1</v>
      </c>
      <c r="AE124" s="8">
        <f t="shared" si="139"/>
        <v>1</v>
      </c>
      <c r="AF124" s="8">
        <f t="shared" si="138"/>
        <v>1</v>
      </c>
      <c r="AG124" s="8">
        <f t="shared" ref="AG124:AH124" si="140">SUM(AG112:AG123)</f>
        <v>0</v>
      </c>
      <c r="AH124" s="8">
        <f t="shared" si="140"/>
        <v>2</v>
      </c>
      <c r="AI124" s="8">
        <f t="shared" ref="AI124:AK124" si="141">SUM(AI112:AI123)</f>
        <v>4</v>
      </c>
      <c r="AJ124" s="8">
        <f t="shared" si="141"/>
        <v>1</v>
      </c>
      <c r="AK124" s="8">
        <f t="shared" si="141"/>
        <v>1</v>
      </c>
      <c r="AL124" s="8">
        <f t="shared" si="77"/>
        <v>14</v>
      </c>
      <c r="AM124" s="8">
        <f t="shared" ref="AM124:AP124" si="142">SUM(AM112:AM123)</f>
        <v>1</v>
      </c>
      <c r="AN124" s="8">
        <f t="shared" si="142"/>
        <v>0</v>
      </c>
      <c r="AO124" s="8">
        <f t="shared" si="142"/>
        <v>1</v>
      </c>
      <c r="AP124" s="8">
        <f t="shared" si="142"/>
        <v>0</v>
      </c>
      <c r="AQ124" s="8">
        <f t="shared" ref="AQ124:AS124" si="143">SUM(AQ112:AQ123)</f>
        <v>0</v>
      </c>
      <c r="AR124" s="8">
        <f t="shared" si="143"/>
        <v>0</v>
      </c>
      <c r="AS124" s="8">
        <f t="shared" si="143"/>
        <v>0</v>
      </c>
      <c r="AT124" s="8">
        <f t="shared" ref="AT124:AU124" si="144">SUM(AT112:AT123)</f>
        <v>0</v>
      </c>
      <c r="AU124" s="8">
        <f t="shared" si="144"/>
        <v>0</v>
      </c>
      <c r="AV124" s="8">
        <f t="shared" ref="AV124:AX124" si="145">SUM(AV112:AV123)</f>
        <v>0</v>
      </c>
      <c r="AW124" s="8">
        <f t="shared" si="145"/>
        <v>0</v>
      </c>
      <c r="AX124" s="8">
        <f t="shared" si="145"/>
        <v>1</v>
      </c>
      <c r="AY124" s="8">
        <f t="shared" si="78"/>
        <v>3</v>
      </c>
    </row>
    <row r="125" spans="1:51" s="54" customFormat="1" ht="15" thickBot="1" x14ac:dyDescent="0.25">
      <c r="A125" s="1" t="s">
        <v>160</v>
      </c>
      <c r="B125" s="137" t="s">
        <v>147</v>
      </c>
      <c r="C125" s="53"/>
      <c r="D125" s="74"/>
      <c r="E125" s="77">
        <f>IFERROR(VLOOKUP($B125,'[2]NUM8.1'!$H$3:$U$165,2,FALSE),0)</f>
        <v>4</v>
      </c>
      <c r="F125" s="77">
        <f>IFERROR(VLOOKUP($B125,'[2]NUM8.1'!$H$3:$U$165,3,FALSE),0)</f>
        <v>5</v>
      </c>
      <c r="G125" s="77">
        <f>IFERROR(VLOOKUP($B125,'[2]NUM8.1'!$H$3:$U$165,4,FALSE),0)</f>
        <v>4</v>
      </c>
      <c r="H125" s="77">
        <f>IFERROR(VLOOKUP($B125,'[2]NUM8.1'!$H$3:$U$165,5,FALSE),0)</f>
        <v>7</v>
      </c>
      <c r="I125" s="77">
        <f>IFERROR(VLOOKUP($B125,'[2]NUM8.1'!$H$3:$U$165,6,FALSE),0)</f>
        <v>30</v>
      </c>
      <c r="J125" s="77">
        <f>IFERROR(VLOOKUP($B125,'[2]NUM8.1'!$H$3:$U$165,7,FALSE),0)</f>
        <v>9</v>
      </c>
      <c r="K125" s="77">
        <f>IFERROR(VLOOKUP($B125,'[2]NUM8.1'!$H$3:$U$165,8,FALSE),0)</f>
        <v>12</v>
      </c>
      <c r="L125" s="77">
        <f>IFERROR(VLOOKUP($B125,'[2]NUM8.1'!$H$3:$U$165,9,FALSE),0)</f>
        <v>26</v>
      </c>
      <c r="M125" s="77">
        <f>IFERROR(VLOOKUP($B125,'[2]NUM8.1'!$H$3:$U$165,10,FALSE),0)</f>
        <v>18</v>
      </c>
      <c r="N125" s="77">
        <f>IFERROR(VLOOKUP($B125,'[2]NUM8.1'!$H$3:$U$165,11,FALSE),0)</f>
        <v>34</v>
      </c>
      <c r="O125" s="77">
        <f>IFERROR(VLOOKUP($B125,'[2]NUM8.1'!$H$3:$U$165,12,FALSE),0)</f>
        <v>41</v>
      </c>
      <c r="P125" s="77">
        <f>IFERROR(VLOOKUP($B125,'[2]NUM8.1'!$H$3:$U$165,13,FALSE),0)</f>
        <v>21</v>
      </c>
      <c r="Q125" s="4">
        <f t="shared" ref="Q125:Q137" si="146">SUM(E125:P125)</f>
        <v>211</v>
      </c>
      <c r="R125" s="2"/>
      <c r="S125" s="12">
        <f>IFERROR(VLOOKUP($B125,'[3]DEN8.1'!$H$3:$J$159,2,FALSE),0)</f>
        <v>213</v>
      </c>
      <c r="T125" s="42">
        <f t="shared" ref="T125:T137" si="147">+S125+(Z125+AA125+AB125+AC125)-(AM125+AN125+AO125+AP125)</f>
        <v>235</v>
      </c>
      <c r="U125" s="12">
        <f>IFERROR(VLOOKUP($B125,'[1]DEN8.1'!$H$3:$J$175,2,FALSE),0)</f>
        <v>202</v>
      </c>
      <c r="V125" s="51">
        <f t="shared" ref="V125:V137" si="148">+U125+(AF125)-(AS125)</f>
        <v>204</v>
      </c>
      <c r="W125" s="51">
        <f t="shared" ref="W125:W137" si="149">+U125+(AF125+AG125+AH125+AI125)-(AS125+AT125+AU125+AV125)</f>
        <v>220</v>
      </c>
      <c r="X125" s="12">
        <f>IFERROR(VLOOKUP($B125,'[2]DEN8.1'!$H$3:$K$175,3,FALSE),0)</f>
        <v>208</v>
      </c>
      <c r="Y125" s="6"/>
      <c r="Z125" s="77">
        <f>IFERROR(VLOOKUP($B125,'[2]ACT DEN8.1'!$H$3:$U$162,2,FALSE),0)</f>
        <v>5</v>
      </c>
      <c r="AA125" s="77">
        <f>IFERROR(VLOOKUP($B125,'[2]ACT DEN8.1'!$H$3:$U$162,3,FALSE),0)</f>
        <v>7</v>
      </c>
      <c r="AB125" s="77">
        <f>IFERROR(VLOOKUP($B125,'[2]ACT DEN8.1'!$H$3:$U$162,4,FALSE),0)</f>
        <v>10</v>
      </c>
      <c r="AC125" s="77">
        <f>IFERROR(VLOOKUP($B125,'[2]ACT DEN8.1'!$H$3:$U$162,5,FALSE),0)</f>
        <v>1</v>
      </c>
      <c r="AD125" s="77">
        <f>IFERROR(VLOOKUP($B125,'[2]ACT DEN8.1'!$H$3:$U$162,6,FALSE),0)</f>
        <v>3</v>
      </c>
      <c r="AE125" s="77">
        <f>IFERROR(VLOOKUP($B125,'[2]ACT DEN8.1'!$H$3:$U$162,7,FALSE),0)</f>
        <v>7</v>
      </c>
      <c r="AF125" s="77">
        <f>IFERROR(VLOOKUP($B125,'[2]ACT DEN8.1'!$H$3:$U$162,8,FALSE),0)</f>
        <v>2</v>
      </c>
      <c r="AG125" s="77">
        <f>IFERROR(VLOOKUP($B125,'[2]ACT DEN8.1'!$H$3:$U$162,9,FALSE),0)</f>
        <v>7</v>
      </c>
      <c r="AH125" s="77">
        <f>IFERROR(VLOOKUP($B125,'[2]ACT DEN8.1'!$H$3:$U$162,10,FALSE),0)</f>
        <v>5</v>
      </c>
      <c r="AI125" s="77">
        <f>IFERROR(VLOOKUP($B125,'[2]ACT DEN8.1'!$H$3:$U$162,11,FALSE),0)</f>
        <v>5</v>
      </c>
      <c r="AJ125" s="77">
        <f>IFERROR(VLOOKUP($B125,'[2]ACT DEN8.1'!$H$3:$U$162,12,FALSE),0)</f>
        <v>0</v>
      </c>
      <c r="AK125" s="77">
        <f>IFERROR(VLOOKUP($B125,'[2]ACT DEN8.1'!$H$3:$U$162,13,FALSE),0)</f>
        <v>2</v>
      </c>
      <c r="AL125" s="4">
        <f t="shared" si="77"/>
        <v>54</v>
      </c>
      <c r="AM125" s="77">
        <f>IFERROR(VLOOKUP($B125,'[2]ACT DEN8.1'!$AE$3:$AR$165,2,FALSE),0)</f>
        <v>0</v>
      </c>
      <c r="AN125" s="77">
        <f>IFERROR(VLOOKUP($B125,'[2]ACT DEN8.1'!$AE$3:$AR$165,3,FALSE),0)</f>
        <v>1</v>
      </c>
      <c r="AO125" s="77">
        <f>IFERROR(VLOOKUP($B125,'[2]ACT DEN8.1'!$AE$3:$AR$165,4,FALSE),0)</f>
        <v>0</v>
      </c>
      <c r="AP125" s="77">
        <f>IFERROR(VLOOKUP($B125,'[2]ACT DEN8.1'!$AE$3:$AR$165,5,FALSE),0)</f>
        <v>0</v>
      </c>
      <c r="AQ125" s="77">
        <f>IFERROR(VLOOKUP($B125,'[2]ACT DEN8.1'!$AE$3:$AR$165,6,FALSE),0)</f>
        <v>1</v>
      </c>
      <c r="AR125" s="77">
        <f>IFERROR(VLOOKUP($B125,'[2]ACT DEN8.1'!$AE$3:$AR$165,7,FALSE),0)</f>
        <v>0</v>
      </c>
      <c r="AS125" s="77">
        <f>IFERROR(VLOOKUP($B125,'[2]ACT DEN8.1'!$AE$3:$AR$165,8,FALSE),0)</f>
        <v>0</v>
      </c>
      <c r="AT125" s="77">
        <f>IFERROR(VLOOKUP($B125,'[2]ACT DEN8.1'!$AE$3:$AR$165,9,FALSE),0)</f>
        <v>0</v>
      </c>
      <c r="AU125" s="77">
        <f>IFERROR(VLOOKUP($B125,'[2]ACT DEN8.1'!$AE$3:$AR$165,10,FALSE),0)</f>
        <v>1</v>
      </c>
      <c r="AV125" s="77">
        <f>IFERROR(VLOOKUP($B125,'[2]ACT DEN8.1'!$AE$3:$AR$165,11,FALSE),0)</f>
        <v>0</v>
      </c>
      <c r="AW125" s="77">
        <f>IFERROR(VLOOKUP($B125,'[2]ACT DEN8.1'!$AE$3:$AR$165,12,FALSE),0)</f>
        <v>1</v>
      </c>
      <c r="AX125" s="77">
        <f>IFERROR(VLOOKUP($B125,'[2]ACT DEN8.1'!$AE$3:$AR$165,13,FALSE),0)</f>
        <v>0</v>
      </c>
      <c r="AY125" s="4">
        <f t="shared" si="78"/>
        <v>4</v>
      </c>
    </row>
    <row r="126" spans="1:51" s="54" customFormat="1" ht="15" thickBot="1" x14ac:dyDescent="0.25">
      <c r="A126" s="1" t="s">
        <v>160</v>
      </c>
      <c r="B126" s="137" t="s">
        <v>148</v>
      </c>
      <c r="C126" s="53"/>
      <c r="D126" s="74"/>
      <c r="E126" s="77">
        <f>IFERROR(VLOOKUP($B126,'[2]NUM8.1'!$H$3:$U$165,2,FALSE),0)</f>
        <v>20</v>
      </c>
      <c r="F126" s="77">
        <f>IFERROR(VLOOKUP($B126,'[2]NUM8.1'!$H$3:$U$165,3,FALSE),0)</f>
        <v>20</v>
      </c>
      <c r="G126" s="77">
        <f>IFERROR(VLOOKUP($B126,'[2]NUM8.1'!$H$3:$U$165,4,FALSE),0)</f>
        <v>7</v>
      </c>
      <c r="H126" s="77">
        <f>IFERROR(VLOOKUP($B126,'[2]NUM8.1'!$H$3:$U$165,5,FALSE),0)</f>
        <v>0</v>
      </c>
      <c r="I126" s="77">
        <f>IFERROR(VLOOKUP($B126,'[2]NUM8.1'!$H$3:$U$165,6,FALSE),0)</f>
        <v>2</v>
      </c>
      <c r="J126" s="77">
        <f>IFERROR(VLOOKUP($B126,'[2]NUM8.1'!$H$3:$U$165,7,FALSE),0)</f>
        <v>14</v>
      </c>
      <c r="K126" s="77">
        <f>IFERROR(VLOOKUP($B126,'[2]NUM8.1'!$H$3:$U$165,8,FALSE),0)</f>
        <v>17</v>
      </c>
      <c r="L126" s="77">
        <f>IFERROR(VLOOKUP($B126,'[2]NUM8.1'!$H$3:$U$165,9,FALSE),0)</f>
        <v>3</v>
      </c>
      <c r="M126" s="77">
        <f>IFERROR(VLOOKUP($B126,'[2]NUM8.1'!$H$3:$U$165,10,FALSE),0)</f>
        <v>13</v>
      </c>
      <c r="N126" s="77">
        <f>IFERROR(VLOOKUP($B126,'[2]NUM8.1'!$H$3:$U$165,11,FALSE),0)</f>
        <v>53</v>
      </c>
      <c r="O126" s="77">
        <f>IFERROR(VLOOKUP($B126,'[2]NUM8.1'!$H$3:$U$165,12,FALSE),0)</f>
        <v>20</v>
      </c>
      <c r="P126" s="77">
        <f>IFERROR(VLOOKUP($B126,'[2]NUM8.1'!$H$3:$U$165,13,FALSE),0)</f>
        <v>19</v>
      </c>
      <c r="Q126" s="4">
        <f t="shared" si="146"/>
        <v>188</v>
      </c>
      <c r="R126" s="2"/>
      <c r="S126" s="12">
        <f>IFERROR(VLOOKUP($B126,'[3]DEN8.1'!$H$3:$J$159,2,FALSE),0)</f>
        <v>119</v>
      </c>
      <c r="T126" s="42">
        <f t="shared" si="147"/>
        <v>127</v>
      </c>
      <c r="U126" s="12">
        <f>IFERROR(VLOOKUP($B126,'[1]DEN8.1'!$H$3:$J$175,2,FALSE),0)</f>
        <v>150</v>
      </c>
      <c r="V126" s="51">
        <f t="shared" si="148"/>
        <v>149</v>
      </c>
      <c r="W126" s="51">
        <f t="shared" si="149"/>
        <v>153</v>
      </c>
      <c r="X126" s="12">
        <f>IFERROR(VLOOKUP($B126,'[2]DEN8.1'!$H$3:$K$175,3,FALSE),0)</f>
        <v>153</v>
      </c>
      <c r="Y126" s="6"/>
      <c r="Z126" s="77">
        <f>IFERROR(VLOOKUP($B126,'[2]ACT DEN8.1'!$H$3:$U$162,2,FALSE),0)</f>
        <v>4</v>
      </c>
      <c r="AA126" s="77">
        <f>IFERROR(VLOOKUP($B126,'[2]ACT DEN8.1'!$H$3:$U$162,3,FALSE),0)</f>
        <v>4</v>
      </c>
      <c r="AB126" s="77">
        <f>IFERROR(VLOOKUP($B126,'[2]ACT DEN8.1'!$H$3:$U$162,4,FALSE),0)</f>
        <v>0</v>
      </c>
      <c r="AC126" s="77">
        <f>IFERROR(VLOOKUP($B126,'[2]ACT DEN8.1'!$H$3:$U$162,5,FALSE),0)</f>
        <v>0</v>
      </c>
      <c r="AD126" s="77">
        <f>IFERROR(VLOOKUP($B126,'[2]ACT DEN8.1'!$H$3:$U$162,6,FALSE),0)</f>
        <v>0</v>
      </c>
      <c r="AE126" s="77">
        <f>IFERROR(VLOOKUP($B126,'[2]ACT DEN8.1'!$H$3:$U$162,7,FALSE),0)</f>
        <v>4</v>
      </c>
      <c r="AF126" s="77">
        <f>IFERROR(VLOOKUP($B126,'[2]ACT DEN8.1'!$H$3:$U$162,8,FALSE),0)</f>
        <v>1</v>
      </c>
      <c r="AG126" s="77">
        <f>IFERROR(VLOOKUP($B126,'[2]ACT DEN8.1'!$H$3:$U$162,9,FALSE),0)</f>
        <v>4</v>
      </c>
      <c r="AH126" s="77">
        <f>IFERROR(VLOOKUP($B126,'[2]ACT DEN8.1'!$H$3:$U$162,10,FALSE),0)</f>
        <v>2</v>
      </c>
      <c r="AI126" s="77">
        <f>IFERROR(VLOOKUP($B126,'[2]ACT DEN8.1'!$H$3:$U$162,11,FALSE),0)</f>
        <v>0</v>
      </c>
      <c r="AJ126" s="77">
        <f>IFERROR(VLOOKUP($B126,'[2]ACT DEN8.1'!$H$3:$U$162,12,FALSE),0)</f>
        <v>2</v>
      </c>
      <c r="AK126" s="77">
        <f>IFERROR(VLOOKUP($B126,'[2]ACT DEN8.1'!$H$3:$U$162,13,FALSE),0)</f>
        <v>1</v>
      </c>
      <c r="AL126" s="4">
        <f t="shared" si="77"/>
        <v>22</v>
      </c>
      <c r="AM126" s="77">
        <f>IFERROR(VLOOKUP($B126,'[2]ACT DEN8.1'!$AE$3:$AR$165,2,FALSE),0)</f>
        <v>0</v>
      </c>
      <c r="AN126" s="77">
        <f>IFERROR(VLOOKUP($B126,'[2]ACT DEN8.1'!$AE$3:$AR$165,3,FALSE),0)</f>
        <v>0</v>
      </c>
      <c r="AO126" s="77">
        <f>IFERROR(VLOOKUP($B126,'[2]ACT DEN8.1'!$AE$3:$AR$165,4,FALSE),0)</f>
        <v>0</v>
      </c>
      <c r="AP126" s="77">
        <f>IFERROR(VLOOKUP($B126,'[2]ACT DEN8.1'!$AE$3:$AR$165,5,FALSE),0)</f>
        <v>0</v>
      </c>
      <c r="AQ126" s="77">
        <f>IFERROR(VLOOKUP($B126,'[2]ACT DEN8.1'!$AE$3:$AR$165,6,FALSE),0)</f>
        <v>0</v>
      </c>
      <c r="AR126" s="77">
        <f>IFERROR(VLOOKUP($B126,'[2]ACT DEN8.1'!$AE$3:$AR$165,7,FALSE),0)</f>
        <v>0</v>
      </c>
      <c r="AS126" s="77">
        <f>IFERROR(VLOOKUP($B126,'[2]ACT DEN8.1'!$AE$3:$AR$165,8,FALSE),0)</f>
        <v>2</v>
      </c>
      <c r="AT126" s="77">
        <f>IFERROR(VLOOKUP($B126,'[2]ACT DEN8.1'!$AE$3:$AR$165,9,FALSE),0)</f>
        <v>0</v>
      </c>
      <c r="AU126" s="77">
        <f>IFERROR(VLOOKUP($B126,'[2]ACT DEN8.1'!$AE$3:$AR$165,10,FALSE),0)</f>
        <v>2</v>
      </c>
      <c r="AV126" s="77">
        <f>IFERROR(VLOOKUP($B126,'[2]ACT DEN8.1'!$AE$3:$AR$165,11,FALSE),0)</f>
        <v>0</v>
      </c>
      <c r="AW126" s="77">
        <f>IFERROR(VLOOKUP($B126,'[2]ACT DEN8.1'!$AE$3:$AR$165,12,FALSE),0)</f>
        <v>0</v>
      </c>
      <c r="AX126" s="77">
        <f>IFERROR(VLOOKUP($B126,'[2]ACT DEN8.1'!$AE$3:$AR$165,13,FALSE),0)</f>
        <v>1</v>
      </c>
      <c r="AY126" s="4">
        <f t="shared" si="78"/>
        <v>5</v>
      </c>
    </row>
    <row r="127" spans="1:51" s="54" customFormat="1" ht="15" thickBot="1" x14ac:dyDescent="0.25">
      <c r="A127" s="1" t="s">
        <v>160</v>
      </c>
      <c r="B127" s="137" t="s">
        <v>149</v>
      </c>
      <c r="C127" s="53"/>
      <c r="D127" s="74"/>
      <c r="E127" s="77">
        <f>IFERROR(VLOOKUP($B127,'[2]NUM8.1'!$H$3:$U$165,2,FALSE),0)</f>
        <v>3</v>
      </c>
      <c r="F127" s="77">
        <f>IFERROR(VLOOKUP($B127,'[2]NUM8.1'!$H$3:$U$165,3,FALSE),0)</f>
        <v>4</v>
      </c>
      <c r="G127" s="77">
        <f>IFERROR(VLOOKUP($B127,'[2]NUM8.1'!$H$3:$U$165,4,FALSE),0)</f>
        <v>0</v>
      </c>
      <c r="H127" s="77">
        <f>IFERROR(VLOOKUP($B127,'[2]NUM8.1'!$H$3:$U$165,5,FALSE),0)</f>
        <v>3</v>
      </c>
      <c r="I127" s="77">
        <f>IFERROR(VLOOKUP($B127,'[2]NUM8.1'!$H$3:$U$165,6,FALSE),0)</f>
        <v>2</v>
      </c>
      <c r="J127" s="77">
        <f>IFERROR(VLOOKUP($B127,'[2]NUM8.1'!$H$3:$U$165,7,FALSE),0)</f>
        <v>18</v>
      </c>
      <c r="K127" s="77">
        <f>IFERROR(VLOOKUP($B127,'[2]NUM8.1'!$H$3:$U$165,8,FALSE),0)</f>
        <v>18</v>
      </c>
      <c r="L127" s="77">
        <f>IFERROR(VLOOKUP($B127,'[2]NUM8.1'!$H$3:$U$165,9,FALSE),0)</f>
        <v>7</v>
      </c>
      <c r="M127" s="77">
        <f>IFERROR(VLOOKUP($B127,'[2]NUM8.1'!$H$3:$U$165,10,FALSE),0)</f>
        <v>11</v>
      </c>
      <c r="N127" s="77">
        <f>IFERROR(VLOOKUP($B127,'[2]NUM8.1'!$H$3:$U$165,11,FALSE),0)</f>
        <v>9</v>
      </c>
      <c r="O127" s="77">
        <f>IFERROR(VLOOKUP($B127,'[2]NUM8.1'!$H$3:$U$165,12,FALSE),0)</f>
        <v>5</v>
      </c>
      <c r="P127" s="77">
        <f>IFERROR(VLOOKUP($B127,'[2]NUM8.1'!$H$3:$U$165,13,FALSE),0)</f>
        <v>51</v>
      </c>
      <c r="Q127" s="4">
        <f t="shared" si="146"/>
        <v>131</v>
      </c>
      <c r="R127" s="2"/>
      <c r="S127" s="12">
        <f>IFERROR(VLOOKUP($B127,'[3]DEN8.1'!$H$3:$J$159,2,FALSE),0)</f>
        <v>99</v>
      </c>
      <c r="T127" s="42">
        <f t="shared" si="147"/>
        <v>96</v>
      </c>
      <c r="U127" s="12">
        <f>IFERROR(VLOOKUP($B127,'[1]DEN8.1'!$H$3:$J$175,2,FALSE),0)</f>
        <v>92</v>
      </c>
      <c r="V127" s="51">
        <f t="shared" si="148"/>
        <v>89</v>
      </c>
      <c r="W127" s="51">
        <f t="shared" si="149"/>
        <v>94</v>
      </c>
      <c r="X127" s="12">
        <f>IFERROR(VLOOKUP($B127,'[2]DEN8.1'!$H$3:$K$175,3,FALSE),0)</f>
        <v>91</v>
      </c>
      <c r="Y127" s="6"/>
      <c r="Z127" s="77">
        <f>IFERROR(VLOOKUP($B127,'[2]ACT DEN8.1'!$H$3:$U$162,2,FALSE),0)</f>
        <v>1</v>
      </c>
      <c r="AA127" s="77">
        <f>IFERROR(VLOOKUP($B127,'[2]ACT DEN8.1'!$H$3:$U$162,3,FALSE),0)</f>
        <v>1</v>
      </c>
      <c r="AB127" s="77">
        <f>IFERROR(VLOOKUP($B127,'[2]ACT DEN8.1'!$H$3:$U$162,4,FALSE),0)</f>
        <v>1</v>
      </c>
      <c r="AC127" s="77">
        <f>IFERROR(VLOOKUP($B127,'[2]ACT DEN8.1'!$H$3:$U$162,5,FALSE),0)</f>
        <v>0</v>
      </c>
      <c r="AD127" s="77">
        <f>IFERROR(VLOOKUP($B127,'[2]ACT DEN8.1'!$H$3:$U$162,6,FALSE),0)</f>
        <v>2</v>
      </c>
      <c r="AE127" s="77">
        <f>IFERROR(VLOOKUP($B127,'[2]ACT DEN8.1'!$H$3:$U$162,7,FALSE),0)</f>
        <v>0</v>
      </c>
      <c r="AF127" s="77">
        <f>IFERROR(VLOOKUP($B127,'[2]ACT DEN8.1'!$H$3:$U$162,8,FALSE),0)</f>
        <v>1</v>
      </c>
      <c r="AG127" s="77">
        <f>IFERROR(VLOOKUP($B127,'[2]ACT DEN8.1'!$H$3:$U$162,9,FALSE),0)</f>
        <v>2</v>
      </c>
      <c r="AH127" s="77">
        <f>IFERROR(VLOOKUP($B127,'[2]ACT DEN8.1'!$H$3:$U$162,10,FALSE),0)</f>
        <v>3</v>
      </c>
      <c r="AI127" s="77">
        <f>IFERROR(VLOOKUP($B127,'[2]ACT DEN8.1'!$H$3:$U$162,11,FALSE),0)</f>
        <v>1</v>
      </c>
      <c r="AJ127" s="77">
        <f>IFERROR(VLOOKUP($B127,'[2]ACT DEN8.1'!$H$3:$U$162,12,FALSE),0)</f>
        <v>0</v>
      </c>
      <c r="AK127" s="77">
        <f>IFERROR(VLOOKUP($B127,'[2]ACT DEN8.1'!$H$3:$U$162,13,FALSE),0)</f>
        <v>0</v>
      </c>
      <c r="AL127" s="4">
        <f t="shared" si="77"/>
        <v>12</v>
      </c>
      <c r="AM127" s="77">
        <f>IFERROR(VLOOKUP($B127,'[2]ACT DEN8.1'!$AE$3:$AR$165,2,FALSE),0)</f>
        <v>0</v>
      </c>
      <c r="AN127" s="77">
        <f>IFERROR(VLOOKUP($B127,'[2]ACT DEN8.1'!$AE$3:$AR$165,3,FALSE),0)</f>
        <v>5</v>
      </c>
      <c r="AO127" s="77">
        <f>IFERROR(VLOOKUP($B127,'[2]ACT DEN8.1'!$AE$3:$AR$165,4,FALSE),0)</f>
        <v>0</v>
      </c>
      <c r="AP127" s="77">
        <f>IFERROR(VLOOKUP($B127,'[2]ACT DEN8.1'!$AE$3:$AR$165,5,FALSE),0)</f>
        <v>1</v>
      </c>
      <c r="AQ127" s="77">
        <f>IFERROR(VLOOKUP($B127,'[2]ACT DEN8.1'!$AE$3:$AR$165,6,FALSE),0)</f>
        <v>0</v>
      </c>
      <c r="AR127" s="77">
        <f>IFERROR(VLOOKUP($B127,'[2]ACT DEN8.1'!$AE$3:$AR$165,7,FALSE),0)</f>
        <v>1</v>
      </c>
      <c r="AS127" s="77">
        <f>IFERROR(VLOOKUP($B127,'[2]ACT DEN8.1'!$AE$3:$AR$165,8,FALSE),0)</f>
        <v>4</v>
      </c>
      <c r="AT127" s="77">
        <f>IFERROR(VLOOKUP($B127,'[2]ACT DEN8.1'!$AE$3:$AR$165,9,FALSE),0)</f>
        <v>1</v>
      </c>
      <c r="AU127" s="77">
        <f>IFERROR(VLOOKUP($B127,'[2]ACT DEN8.1'!$AE$3:$AR$165,10,FALSE),0)</f>
        <v>0</v>
      </c>
      <c r="AV127" s="77">
        <f>IFERROR(VLOOKUP($B127,'[2]ACT DEN8.1'!$AE$3:$AR$165,11,FALSE),0)</f>
        <v>0</v>
      </c>
      <c r="AW127" s="77">
        <f>IFERROR(VLOOKUP($B127,'[2]ACT DEN8.1'!$AE$3:$AR$165,12,FALSE),0)</f>
        <v>0</v>
      </c>
      <c r="AX127" s="77">
        <f>IFERROR(VLOOKUP($B127,'[2]ACT DEN8.1'!$AE$3:$AR$165,13,FALSE),0)</f>
        <v>0</v>
      </c>
      <c r="AY127" s="4">
        <f t="shared" si="78"/>
        <v>12</v>
      </c>
    </row>
    <row r="128" spans="1:51" s="54" customFormat="1" ht="15" thickBot="1" x14ac:dyDescent="0.25">
      <c r="A128" s="1" t="s">
        <v>160</v>
      </c>
      <c r="B128" s="137" t="s">
        <v>150</v>
      </c>
      <c r="C128" s="53"/>
      <c r="D128" s="74"/>
      <c r="E128" s="77">
        <f>IFERROR(VLOOKUP($B128,'[2]NUM8.1'!$H$3:$U$165,2,FALSE),0)</f>
        <v>2</v>
      </c>
      <c r="F128" s="77">
        <f>IFERROR(VLOOKUP($B128,'[2]NUM8.1'!$H$3:$U$165,3,FALSE),0)</f>
        <v>26</v>
      </c>
      <c r="G128" s="77">
        <f>IFERROR(VLOOKUP($B128,'[2]NUM8.1'!$H$3:$U$165,4,FALSE),0)</f>
        <v>10</v>
      </c>
      <c r="H128" s="77">
        <f>IFERROR(VLOOKUP($B128,'[2]NUM8.1'!$H$3:$U$165,5,FALSE),0)</f>
        <v>7</v>
      </c>
      <c r="I128" s="77">
        <f>IFERROR(VLOOKUP($B128,'[2]NUM8.1'!$H$3:$U$165,6,FALSE),0)</f>
        <v>21</v>
      </c>
      <c r="J128" s="77">
        <f>IFERROR(VLOOKUP($B128,'[2]NUM8.1'!$H$3:$U$165,7,FALSE),0)</f>
        <v>113</v>
      </c>
      <c r="K128" s="77">
        <f>IFERROR(VLOOKUP($B128,'[2]NUM8.1'!$H$3:$U$165,8,FALSE),0)</f>
        <v>34</v>
      </c>
      <c r="L128" s="77">
        <f>IFERROR(VLOOKUP($B128,'[2]NUM8.1'!$H$3:$U$165,9,FALSE),0)</f>
        <v>17</v>
      </c>
      <c r="M128" s="77">
        <f>IFERROR(VLOOKUP($B128,'[2]NUM8.1'!$H$3:$U$165,10,FALSE),0)</f>
        <v>5</v>
      </c>
      <c r="N128" s="77">
        <f>IFERROR(VLOOKUP($B128,'[2]NUM8.1'!$H$3:$U$165,11,FALSE),0)</f>
        <v>7</v>
      </c>
      <c r="O128" s="77">
        <f>IFERROR(VLOOKUP($B128,'[2]NUM8.1'!$H$3:$U$165,12,FALSE),0)</f>
        <v>1</v>
      </c>
      <c r="P128" s="77">
        <f>IFERROR(VLOOKUP($B128,'[2]NUM8.1'!$H$3:$U$165,13,FALSE),0)</f>
        <v>129</v>
      </c>
      <c r="Q128" s="4">
        <f t="shared" si="146"/>
        <v>372</v>
      </c>
      <c r="R128" s="2"/>
      <c r="S128" s="12">
        <f>IFERROR(VLOOKUP($B128,'[3]DEN8.1'!$H$3:$J$159,2,FALSE),0)</f>
        <v>188</v>
      </c>
      <c r="T128" s="42">
        <f t="shared" si="147"/>
        <v>201</v>
      </c>
      <c r="U128" s="12">
        <f>IFERROR(VLOOKUP($B128,'[1]DEN8.1'!$H$3:$J$175,2,FALSE),0)</f>
        <v>199</v>
      </c>
      <c r="V128" s="51">
        <f t="shared" si="148"/>
        <v>203</v>
      </c>
      <c r="W128" s="51">
        <f t="shared" si="149"/>
        <v>217</v>
      </c>
      <c r="X128" s="12">
        <f>IFERROR(VLOOKUP($B128,'[2]DEN8.1'!$H$3:$K$175,3,FALSE),0)</f>
        <v>202</v>
      </c>
      <c r="Y128" s="6"/>
      <c r="Z128" s="77">
        <f>IFERROR(VLOOKUP($B128,'[2]ACT DEN8.1'!$H$3:$U$162,2,FALSE),0)</f>
        <v>1</v>
      </c>
      <c r="AA128" s="77">
        <f>IFERROR(VLOOKUP($B128,'[2]ACT DEN8.1'!$H$3:$U$162,3,FALSE),0)</f>
        <v>7</v>
      </c>
      <c r="AB128" s="77">
        <f>IFERROR(VLOOKUP($B128,'[2]ACT DEN8.1'!$H$3:$U$162,4,FALSE),0)</f>
        <v>3</v>
      </c>
      <c r="AC128" s="77">
        <f>IFERROR(VLOOKUP($B128,'[2]ACT DEN8.1'!$H$3:$U$162,5,FALSE),0)</f>
        <v>3</v>
      </c>
      <c r="AD128" s="77">
        <f>IFERROR(VLOOKUP($B128,'[2]ACT DEN8.1'!$H$3:$U$162,6,FALSE),0)</f>
        <v>4</v>
      </c>
      <c r="AE128" s="77">
        <f>IFERROR(VLOOKUP($B128,'[2]ACT DEN8.1'!$H$3:$U$162,7,FALSE),0)</f>
        <v>6</v>
      </c>
      <c r="AF128" s="77">
        <f>IFERROR(VLOOKUP($B128,'[2]ACT DEN8.1'!$H$3:$U$162,8,FALSE),0)</f>
        <v>4</v>
      </c>
      <c r="AG128" s="77">
        <f>IFERROR(VLOOKUP($B128,'[2]ACT DEN8.1'!$H$3:$U$162,9,FALSE),0)</f>
        <v>3</v>
      </c>
      <c r="AH128" s="77">
        <f>IFERROR(VLOOKUP($B128,'[2]ACT DEN8.1'!$H$3:$U$162,10,FALSE),0)</f>
        <v>7</v>
      </c>
      <c r="AI128" s="77">
        <f>IFERROR(VLOOKUP($B128,'[2]ACT DEN8.1'!$H$3:$U$162,11,FALSE),0)</f>
        <v>4</v>
      </c>
      <c r="AJ128" s="77">
        <f>IFERROR(VLOOKUP($B128,'[2]ACT DEN8.1'!$H$3:$U$162,12,FALSE),0)</f>
        <v>2</v>
      </c>
      <c r="AK128" s="77">
        <f>IFERROR(VLOOKUP($B128,'[2]ACT DEN8.1'!$H$3:$U$162,13,FALSE),0)</f>
        <v>2</v>
      </c>
      <c r="AL128" s="4">
        <f t="shared" si="77"/>
        <v>46</v>
      </c>
      <c r="AM128" s="77">
        <f>IFERROR(VLOOKUP($B128,'[2]ACT DEN8.1'!$AE$3:$AR$165,2,FALSE),0)</f>
        <v>0</v>
      </c>
      <c r="AN128" s="77">
        <f>IFERROR(VLOOKUP($B128,'[2]ACT DEN8.1'!$AE$3:$AR$165,3,FALSE),0)</f>
        <v>0</v>
      </c>
      <c r="AO128" s="77">
        <f>IFERROR(VLOOKUP($B128,'[2]ACT DEN8.1'!$AE$3:$AR$165,4,FALSE),0)</f>
        <v>1</v>
      </c>
      <c r="AP128" s="77">
        <f>IFERROR(VLOOKUP($B128,'[2]ACT DEN8.1'!$AE$3:$AR$165,5,FALSE),0)</f>
        <v>0</v>
      </c>
      <c r="AQ128" s="77">
        <f>IFERROR(VLOOKUP($B128,'[2]ACT DEN8.1'!$AE$3:$AR$165,6,FALSE),0)</f>
        <v>0</v>
      </c>
      <c r="AR128" s="77">
        <f>IFERROR(VLOOKUP($B128,'[2]ACT DEN8.1'!$AE$3:$AR$165,7,FALSE),0)</f>
        <v>0</v>
      </c>
      <c r="AS128" s="77">
        <f>IFERROR(VLOOKUP($B128,'[2]ACT DEN8.1'!$AE$3:$AR$165,8,FALSE),0)</f>
        <v>0</v>
      </c>
      <c r="AT128" s="77">
        <f>IFERROR(VLOOKUP($B128,'[2]ACT DEN8.1'!$AE$3:$AR$165,9,FALSE),0)</f>
        <v>0</v>
      </c>
      <c r="AU128" s="77">
        <f>IFERROR(VLOOKUP($B128,'[2]ACT DEN8.1'!$AE$3:$AR$165,10,FALSE),0)</f>
        <v>0</v>
      </c>
      <c r="AV128" s="77">
        <f>IFERROR(VLOOKUP($B128,'[2]ACT DEN8.1'!$AE$3:$AR$165,11,FALSE),0)</f>
        <v>0</v>
      </c>
      <c r="AW128" s="77">
        <f>IFERROR(VLOOKUP($B128,'[2]ACT DEN8.1'!$AE$3:$AR$165,12,FALSE),0)</f>
        <v>1</v>
      </c>
      <c r="AX128" s="77">
        <f>IFERROR(VLOOKUP($B128,'[2]ACT DEN8.1'!$AE$3:$AR$165,13,FALSE),0)</f>
        <v>0</v>
      </c>
      <c r="AY128" s="4">
        <f t="shared" si="78"/>
        <v>2</v>
      </c>
    </row>
    <row r="129" spans="1:51" s="54" customFormat="1" ht="15" thickBot="1" x14ac:dyDescent="0.25">
      <c r="A129" s="1" t="s">
        <v>160</v>
      </c>
      <c r="B129" s="137" t="s">
        <v>151</v>
      </c>
      <c r="C129" s="53"/>
      <c r="D129" s="74"/>
      <c r="E129" s="77">
        <f>IFERROR(VLOOKUP($B129,'[2]NUM8.1'!$H$3:$U$165,2,FALSE),0)</f>
        <v>1</v>
      </c>
      <c r="F129" s="77">
        <f>IFERROR(VLOOKUP($B129,'[2]NUM8.1'!$H$3:$U$165,3,FALSE),0)</f>
        <v>0</v>
      </c>
      <c r="G129" s="77">
        <f>IFERROR(VLOOKUP($B129,'[2]NUM8.1'!$H$3:$U$165,4,FALSE),0)</f>
        <v>0</v>
      </c>
      <c r="H129" s="77">
        <f>IFERROR(VLOOKUP($B129,'[2]NUM8.1'!$H$3:$U$165,5,FALSE),0)</f>
        <v>1</v>
      </c>
      <c r="I129" s="77">
        <f>IFERROR(VLOOKUP($B129,'[2]NUM8.1'!$H$3:$U$165,6,FALSE),0)</f>
        <v>1</v>
      </c>
      <c r="J129" s="77">
        <f>IFERROR(VLOOKUP($B129,'[2]NUM8.1'!$H$3:$U$165,7,FALSE),0)</f>
        <v>1</v>
      </c>
      <c r="K129" s="77">
        <f>IFERROR(VLOOKUP($B129,'[2]NUM8.1'!$H$3:$U$165,8,FALSE),0)</f>
        <v>17</v>
      </c>
      <c r="L129" s="77">
        <f>IFERROR(VLOOKUP($B129,'[2]NUM8.1'!$H$3:$U$165,9,FALSE),0)</f>
        <v>1</v>
      </c>
      <c r="M129" s="77">
        <f>IFERROR(VLOOKUP($B129,'[2]NUM8.1'!$H$3:$U$165,10,FALSE),0)</f>
        <v>1</v>
      </c>
      <c r="N129" s="77">
        <f>IFERROR(VLOOKUP($B129,'[2]NUM8.1'!$H$3:$U$165,11,FALSE),0)</f>
        <v>0</v>
      </c>
      <c r="O129" s="77">
        <f>IFERROR(VLOOKUP($B129,'[2]NUM8.1'!$H$3:$U$165,12,FALSE),0)</f>
        <v>1</v>
      </c>
      <c r="P129" s="77">
        <f>IFERROR(VLOOKUP($B129,'[2]NUM8.1'!$H$3:$U$165,13,FALSE),0)</f>
        <v>0</v>
      </c>
      <c r="Q129" s="4">
        <f t="shared" si="146"/>
        <v>24</v>
      </c>
      <c r="R129" s="2"/>
      <c r="S129" s="12">
        <f>IFERROR(VLOOKUP($B129,'[3]DEN8.1'!$H$3:$J$159,2,FALSE),0)</f>
        <v>17</v>
      </c>
      <c r="T129" s="42">
        <f t="shared" si="147"/>
        <v>17</v>
      </c>
      <c r="U129" s="12">
        <f>IFERROR(VLOOKUP($B129,'[1]DEN8.1'!$H$3:$J$175,2,FALSE),0)</f>
        <v>10</v>
      </c>
      <c r="V129" s="51">
        <f t="shared" si="148"/>
        <v>10</v>
      </c>
      <c r="W129" s="51">
        <f t="shared" si="149"/>
        <v>10</v>
      </c>
      <c r="X129" s="12">
        <f>IFERROR(VLOOKUP($B129,'[2]DEN8.1'!$H$3:$K$175,3,FALSE),0)</f>
        <v>21</v>
      </c>
      <c r="Y129" s="6"/>
      <c r="Z129" s="77">
        <f>IFERROR(VLOOKUP($B129,'[2]ACT DEN8.1'!$H$3:$U$162,2,FALSE),0)</f>
        <v>0</v>
      </c>
      <c r="AA129" s="77">
        <f>IFERROR(VLOOKUP($B129,'[2]ACT DEN8.1'!$H$3:$U$162,3,FALSE),0)</f>
        <v>0</v>
      </c>
      <c r="AB129" s="77">
        <f>IFERROR(VLOOKUP($B129,'[2]ACT DEN8.1'!$H$3:$U$162,4,FALSE),0)</f>
        <v>0</v>
      </c>
      <c r="AC129" s="77">
        <f>IFERROR(VLOOKUP($B129,'[2]ACT DEN8.1'!$H$3:$U$162,5,FALSE),0)</f>
        <v>0</v>
      </c>
      <c r="AD129" s="77">
        <f>IFERROR(VLOOKUP($B129,'[2]ACT DEN8.1'!$H$3:$U$162,6,FALSE),0)</f>
        <v>0</v>
      </c>
      <c r="AE129" s="77">
        <f>IFERROR(VLOOKUP($B129,'[2]ACT DEN8.1'!$H$3:$U$162,7,FALSE),0)</f>
        <v>0</v>
      </c>
      <c r="AF129" s="77">
        <f>IFERROR(VLOOKUP($B129,'[2]ACT DEN8.1'!$H$3:$U$162,8,FALSE),0)</f>
        <v>0</v>
      </c>
      <c r="AG129" s="77">
        <f>IFERROR(VLOOKUP($B129,'[2]ACT DEN8.1'!$H$3:$U$162,9,FALSE),0)</f>
        <v>0</v>
      </c>
      <c r="AH129" s="77">
        <f>IFERROR(VLOOKUP($B129,'[2]ACT DEN8.1'!$H$3:$U$162,10,FALSE),0)</f>
        <v>0</v>
      </c>
      <c r="AI129" s="77">
        <f>IFERROR(VLOOKUP($B129,'[2]ACT DEN8.1'!$H$3:$U$162,11,FALSE),0)</f>
        <v>0</v>
      </c>
      <c r="AJ129" s="77">
        <f>IFERROR(VLOOKUP($B129,'[2]ACT DEN8.1'!$H$3:$U$162,12,FALSE),0)</f>
        <v>0</v>
      </c>
      <c r="AK129" s="77">
        <f>IFERROR(VLOOKUP($B129,'[2]ACT DEN8.1'!$H$3:$U$162,13,FALSE),0)</f>
        <v>0</v>
      </c>
      <c r="AL129" s="4">
        <f t="shared" si="77"/>
        <v>0</v>
      </c>
      <c r="AM129" s="77">
        <f>IFERROR(VLOOKUP($B129,'[2]ACT DEN8.1'!$AE$3:$AR$165,2,FALSE),0)</f>
        <v>0</v>
      </c>
      <c r="AN129" s="77">
        <f>IFERROR(VLOOKUP($B129,'[2]ACT DEN8.1'!$AE$3:$AR$165,3,FALSE),0)</f>
        <v>0</v>
      </c>
      <c r="AO129" s="77">
        <f>IFERROR(VLOOKUP($B129,'[2]ACT DEN8.1'!$AE$3:$AR$165,4,FALSE),0)</f>
        <v>0</v>
      </c>
      <c r="AP129" s="77">
        <f>IFERROR(VLOOKUP($B129,'[2]ACT DEN8.1'!$AE$3:$AR$165,5,FALSE),0)</f>
        <v>0</v>
      </c>
      <c r="AQ129" s="77">
        <f>IFERROR(VLOOKUP($B129,'[2]ACT DEN8.1'!$AE$3:$AR$165,6,FALSE),0)</f>
        <v>0</v>
      </c>
      <c r="AR129" s="77">
        <f>IFERROR(VLOOKUP($B129,'[2]ACT DEN8.1'!$AE$3:$AR$165,7,FALSE),0)</f>
        <v>0</v>
      </c>
      <c r="AS129" s="77">
        <f>IFERROR(VLOOKUP($B129,'[2]ACT DEN8.1'!$AE$3:$AR$165,8,FALSE),0)</f>
        <v>0</v>
      </c>
      <c r="AT129" s="77">
        <f>IFERROR(VLOOKUP($B129,'[2]ACT DEN8.1'!$AE$3:$AR$165,9,FALSE),0)</f>
        <v>0</v>
      </c>
      <c r="AU129" s="77">
        <f>IFERROR(VLOOKUP($B129,'[2]ACT DEN8.1'!$AE$3:$AR$165,10,FALSE),0)</f>
        <v>0</v>
      </c>
      <c r="AV129" s="77">
        <f>IFERROR(VLOOKUP($B129,'[2]ACT DEN8.1'!$AE$3:$AR$165,11,FALSE),0)</f>
        <v>0</v>
      </c>
      <c r="AW129" s="77">
        <f>IFERROR(VLOOKUP($B129,'[2]ACT DEN8.1'!$AE$3:$AR$165,12,FALSE),0)</f>
        <v>0</v>
      </c>
      <c r="AX129" s="77">
        <f>IFERROR(VLOOKUP($B129,'[2]ACT DEN8.1'!$AE$3:$AR$165,13,FALSE),0)</f>
        <v>0</v>
      </c>
      <c r="AY129" s="4">
        <f t="shared" si="78"/>
        <v>0</v>
      </c>
    </row>
    <row r="130" spans="1:51" s="54" customFormat="1" ht="15" thickBot="1" x14ac:dyDescent="0.25">
      <c r="A130" s="1" t="s">
        <v>160</v>
      </c>
      <c r="B130" s="137" t="s">
        <v>152</v>
      </c>
      <c r="C130" s="53"/>
      <c r="D130" s="74"/>
      <c r="E130" s="77">
        <f>IFERROR(VLOOKUP($B130,'[2]NUM8.1'!$H$3:$U$165,2,FALSE),0)</f>
        <v>3</v>
      </c>
      <c r="F130" s="77">
        <f>IFERROR(VLOOKUP($B130,'[2]NUM8.1'!$H$3:$U$165,3,FALSE),0)</f>
        <v>14</v>
      </c>
      <c r="G130" s="77">
        <f>IFERROR(VLOOKUP($B130,'[2]NUM8.1'!$H$3:$U$165,4,FALSE),0)</f>
        <v>1</v>
      </c>
      <c r="H130" s="77">
        <f>IFERROR(VLOOKUP($B130,'[2]NUM8.1'!$H$3:$U$165,5,FALSE),0)</f>
        <v>1</v>
      </c>
      <c r="I130" s="77">
        <f>IFERROR(VLOOKUP($B130,'[2]NUM8.1'!$H$3:$U$165,6,FALSE),0)</f>
        <v>2</v>
      </c>
      <c r="J130" s="77">
        <f>IFERROR(VLOOKUP($B130,'[2]NUM8.1'!$H$3:$U$165,7,FALSE),0)</f>
        <v>2</v>
      </c>
      <c r="K130" s="77">
        <f>IFERROR(VLOOKUP($B130,'[2]NUM8.1'!$H$3:$U$165,8,FALSE),0)</f>
        <v>7</v>
      </c>
      <c r="L130" s="77">
        <f>IFERROR(VLOOKUP($B130,'[2]NUM8.1'!$H$3:$U$165,9,FALSE),0)</f>
        <v>1</v>
      </c>
      <c r="M130" s="77">
        <f>IFERROR(VLOOKUP($B130,'[2]NUM8.1'!$H$3:$U$165,10,FALSE),0)</f>
        <v>5</v>
      </c>
      <c r="N130" s="77">
        <f>IFERROR(VLOOKUP($B130,'[2]NUM8.1'!$H$3:$U$165,11,FALSE),0)</f>
        <v>3</v>
      </c>
      <c r="O130" s="77">
        <f>IFERROR(VLOOKUP($B130,'[2]NUM8.1'!$H$3:$U$165,12,FALSE),0)</f>
        <v>3</v>
      </c>
      <c r="P130" s="77">
        <f>IFERROR(VLOOKUP($B130,'[2]NUM8.1'!$H$3:$U$165,13,FALSE),0)</f>
        <v>2</v>
      </c>
      <c r="Q130" s="4">
        <f t="shared" si="146"/>
        <v>44</v>
      </c>
      <c r="R130" s="2"/>
      <c r="S130" s="12">
        <f>IFERROR(VLOOKUP($B130,'[3]DEN8.1'!$H$3:$J$159,2,FALSE),0)</f>
        <v>14</v>
      </c>
      <c r="T130" s="42">
        <f t="shared" si="147"/>
        <v>15</v>
      </c>
      <c r="U130" s="12">
        <f>IFERROR(VLOOKUP($B130,'[1]DEN8.1'!$H$3:$J$175,2,FALSE),0)</f>
        <v>18</v>
      </c>
      <c r="V130" s="51">
        <f t="shared" si="148"/>
        <v>18</v>
      </c>
      <c r="W130" s="51">
        <f t="shared" si="149"/>
        <v>18</v>
      </c>
      <c r="X130" s="12">
        <f>IFERROR(VLOOKUP($B130,'[2]DEN8.1'!$H$3:$K$175,3,FALSE),0)</f>
        <v>18</v>
      </c>
      <c r="Y130" s="6"/>
      <c r="Z130" s="77">
        <f>IFERROR(VLOOKUP($B130,'[2]ACT DEN8.1'!$H$3:$U$162,2,FALSE),0)</f>
        <v>1</v>
      </c>
      <c r="AA130" s="77">
        <f>IFERROR(VLOOKUP($B130,'[2]ACT DEN8.1'!$H$3:$U$162,3,FALSE),0)</f>
        <v>0</v>
      </c>
      <c r="AB130" s="77">
        <f>IFERROR(VLOOKUP($B130,'[2]ACT DEN8.1'!$H$3:$U$162,4,FALSE),0)</f>
        <v>0</v>
      </c>
      <c r="AC130" s="77">
        <f>IFERROR(VLOOKUP($B130,'[2]ACT DEN8.1'!$H$3:$U$162,5,FALSE),0)</f>
        <v>0</v>
      </c>
      <c r="AD130" s="77">
        <f>IFERROR(VLOOKUP($B130,'[2]ACT DEN8.1'!$H$3:$U$162,6,FALSE),0)</f>
        <v>0</v>
      </c>
      <c r="AE130" s="77">
        <f>IFERROR(VLOOKUP($B130,'[2]ACT DEN8.1'!$H$3:$U$162,7,FALSE),0)</f>
        <v>0</v>
      </c>
      <c r="AF130" s="77">
        <f>IFERROR(VLOOKUP($B130,'[2]ACT DEN8.1'!$H$3:$U$162,8,FALSE),0)</f>
        <v>0</v>
      </c>
      <c r="AG130" s="77">
        <f>IFERROR(VLOOKUP($B130,'[2]ACT DEN8.1'!$H$3:$U$162,9,FALSE),0)</f>
        <v>0</v>
      </c>
      <c r="AH130" s="77">
        <f>IFERROR(VLOOKUP($B130,'[2]ACT DEN8.1'!$H$3:$U$162,10,FALSE),0)</f>
        <v>0</v>
      </c>
      <c r="AI130" s="77">
        <f>IFERROR(VLOOKUP($B130,'[2]ACT DEN8.1'!$H$3:$U$162,11,FALSE),0)</f>
        <v>0</v>
      </c>
      <c r="AJ130" s="77">
        <f>IFERROR(VLOOKUP($B130,'[2]ACT DEN8.1'!$H$3:$U$162,12,FALSE),0)</f>
        <v>1</v>
      </c>
      <c r="AK130" s="77">
        <f>IFERROR(VLOOKUP($B130,'[2]ACT DEN8.1'!$H$3:$U$162,13,FALSE),0)</f>
        <v>0</v>
      </c>
      <c r="AL130" s="4">
        <f t="shared" si="77"/>
        <v>2</v>
      </c>
      <c r="AM130" s="77">
        <f>IFERROR(VLOOKUP($B130,'[2]ACT DEN8.1'!$AE$3:$AR$165,2,FALSE),0)</f>
        <v>0</v>
      </c>
      <c r="AN130" s="77">
        <f>IFERROR(VLOOKUP($B130,'[2]ACT DEN8.1'!$AE$3:$AR$165,3,FALSE),0)</f>
        <v>0</v>
      </c>
      <c r="AO130" s="77">
        <f>IFERROR(VLOOKUP($B130,'[2]ACT DEN8.1'!$AE$3:$AR$165,4,FALSE),0)</f>
        <v>0</v>
      </c>
      <c r="AP130" s="77">
        <f>IFERROR(VLOOKUP($B130,'[2]ACT DEN8.1'!$AE$3:$AR$165,5,FALSE),0)</f>
        <v>0</v>
      </c>
      <c r="AQ130" s="77">
        <f>IFERROR(VLOOKUP($B130,'[2]ACT DEN8.1'!$AE$3:$AR$165,6,FALSE),0)</f>
        <v>0</v>
      </c>
      <c r="AR130" s="77">
        <f>IFERROR(VLOOKUP($B130,'[2]ACT DEN8.1'!$AE$3:$AR$165,7,FALSE),0)</f>
        <v>0</v>
      </c>
      <c r="AS130" s="77">
        <f>IFERROR(VLOOKUP($B130,'[2]ACT DEN8.1'!$AE$3:$AR$165,8,FALSE),0)</f>
        <v>0</v>
      </c>
      <c r="AT130" s="77">
        <f>IFERROR(VLOOKUP($B130,'[2]ACT DEN8.1'!$AE$3:$AR$165,9,FALSE),0)</f>
        <v>0</v>
      </c>
      <c r="AU130" s="77">
        <f>IFERROR(VLOOKUP($B130,'[2]ACT DEN8.1'!$AE$3:$AR$165,10,FALSE),0)</f>
        <v>0</v>
      </c>
      <c r="AV130" s="77">
        <f>IFERROR(VLOOKUP($B130,'[2]ACT DEN8.1'!$AE$3:$AR$165,11,FALSE),0)</f>
        <v>0</v>
      </c>
      <c r="AW130" s="77">
        <f>IFERROR(VLOOKUP($B130,'[2]ACT DEN8.1'!$AE$3:$AR$165,12,FALSE),0)</f>
        <v>0</v>
      </c>
      <c r="AX130" s="77">
        <f>IFERROR(VLOOKUP($B130,'[2]ACT DEN8.1'!$AE$3:$AR$165,13,FALSE),0)</f>
        <v>0</v>
      </c>
      <c r="AY130" s="4">
        <f t="shared" si="78"/>
        <v>0</v>
      </c>
    </row>
    <row r="131" spans="1:51" s="54" customFormat="1" ht="15" thickBot="1" x14ac:dyDescent="0.25">
      <c r="A131" s="1" t="s">
        <v>160</v>
      </c>
      <c r="B131" s="137" t="s">
        <v>153</v>
      </c>
      <c r="C131" s="53"/>
      <c r="D131" s="74"/>
      <c r="E131" s="77">
        <f>IFERROR(VLOOKUP($B131,'[2]NUM8.1'!$H$3:$U$165,2,FALSE),0)</f>
        <v>4</v>
      </c>
      <c r="F131" s="77">
        <f>IFERROR(VLOOKUP($B131,'[2]NUM8.1'!$H$3:$U$165,3,FALSE),0)</f>
        <v>4</v>
      </c>
      <c r="G131" s="77">
        <f>IFERROR(VLOOKUP($B131,'[2]NUM8.1'!$H$3:$U$165,4,FALSE),0)</f>
        <v>3</v>
      </c>
      <c r="H131" s="77">
        <f>IFERROR(VLOOKUP($B131,'[2]NUM8.1'!$H$3:$U$165,5,FALSE),0)</f>
        <v>2</v>
      </c>
      <c r="I131" s="77">
        <f>IFERROR(VLOOKUP($B131,'[2]NUM8.1'!$H$3:$U$165,6,FALSE),0)</f>
        <v>1</v>
      </c>
      <c r="J131" s="77">
        <f>IFERROR(VLOOKUP($B131,'[2]NUM8.1'!$H$3:$U$165,7,FALSE),0)</f>
        <v>2</v>
      </c>
      <c r="K131" s="77">
        <f>IFERROR(VLOOKUP($B131,'[2]NUM8.1'!$H$3:$U$165,8,FALSE),0)</f>
        <v>4</v>
      </c>
      <c r="L131" s="77">
        <f>IFERROR(VLOOKUP($B131,'[2]NUM8.1'!$H$3:$U$165,9,FALSE),0)</f>
        <v>6</v>
      </c>
      <c r="M131" s="77">
        <f>IFERROR(VLOOKUP($B131,'[2]NUM8.1'!$H$3:$U$165,10,FALSE),0)</f>
        <v>13</v>
      </c>
      <c r="N131" s="77">
        <f>IFERROR(VLOOKUP($B131,'[2]NUM8.1'!$H$3:$U$165,11,FALSE),0)</f>
        <v>3</v>
      </c>
      <c r="O131" s="77">
        <f>IFERROR(VLOOKUP($B131,'[2]NUM8.1'!$H$3:$U$165,12,FALSE),0)</f>
        <v>0</v>
      </c>
      <c r="P131" s="77">
        <f>IFERROR(VLOOKUP($B131,'[2]NUM8.1'!$H$3:$U$165,13,FALSE),0)</f>
        <v>4</v>
      </c>
      <c r="Q131" s="4">
        <f t="shared" si="146"/>
        <v>46</v>
      </c>
      <c r="R131" s="2"/>
      <c r="S131" s="12">
        <f>IFERROR(VLOOKUP($B131,'[3]DEN8.1'!$H$3:$J$159,2,FALSE),0)</f>
        <v>10</v>
      </c>
      <c r="T131" s="42">
        <f t="shared" si="147"/>
        <v>11</v>
      </c>
      <c r="U131" s="12">
        <f>IFERROR(VLOOKUP($B131,'[1]DEN8.1'!$H$3:$J$175,2,FALSE),0)</f>
        <v>17</v>
      </c>
      <c r="V131" s="51">
        <f t="shared" si="148"/>
        <v>17</v>
      </c>
      <c r="W131" s="51">
        <f t="shared" si="149"/>
        <v>17</v>
      </c>
      <c r="X131" s="12">
        <f>IFERROR(VLOOKUP($B131,'[2]DEN8.1'!$H$3:$K$175,3,FALSE),0)</f>
        <v>17</v>
      </c>
      <c r="Y131" s="6"/>
      <c r="Z131" s="77">
        <f>IFERROR(VLOOKUP($B131,'[2]ACT DEN8.1'!$H$3:$U$162,2,FALSE),0)</f>
        <v>0</v>
      </c>
      <c r="AA131" s="77">
        <f>IFERROR(VLOOKUP($B131,'[2]ACT DEN8.1'!$H$3:$U$162,3,FALSE),0)</f>
        <v>0</v>
      </c>
      <c r="AB131" s="77">
        <f>IFERROR(VLOOKUP($B131,'[2]ACT DEN8.1'!$H$3:$U$162,4,FALSE),0)</f>
        <v>1</v>
      </c>
      <c r="AC131" s="77">
        <f>IFERROR(VLOOKUP($B131,'[2]ACT DEN8.1'!$H$3:$U$162,5,FALSE),0)</f>
        <v>0</v>
      </c>
      <c r="AD131" s="77">
        <f>IFERROR(VLOOKUP($B131,'[2]ACT DEN8.1'!$H$3:$U$162,6,FALSE),0)</f>
        <v>0</v>
      </c>
      <c r="AE131" s="77">
        <f>IFERROR(VLOOKUP($B131,'[2]ACT DEN8.1'!$H$3:$U$162,7,FALSE),0)</f>
        <v>0</v>
      </c>
      <c r="AF131" s="77">
        <f>IFERROR(VLOOKUP($B131,'[2]ACT DEN8.1'!$H$3:$U$162,8,FALSE),0)</f>
        <v>0</v>
      </c>
      <c r="AG131" s="77">
        <f>IFERROR(VLOOKUP($B131,'[2]ACT DEN8.1'!$H$3:$U$162,9,FALSE),0)</f>
        <v>0</v>
      </c>
      <c r="AH131" s="77">
        <f>IFERROR(VLOOKUP($B131,'[2]ACT DEN8.1'!$H$3:$U$162,10,FALSE),0)</f>
        <v>0</v>
      </c>
      <c r="AI131" s="77">
        <f>IFERROR(VLOOKUP($B131,'[2]ACT DEN8.1'!$H$3:$U$162,11,FALSE),0)</f>
        <v>0</v>
      </c>
      <c r="AJ131" s="77">
        <f>IFERROR(VLOOKUP($B131,'[2]ACT DEN8.1'!$H$3:$U$162,12,FALSE),0)</f>
        <v>2</v>
      </c>
      <c r="AK131" s="77">
        <f>IFERROR(VLOOKUP($B131,'[2]ACT DEN8.1'!$H$3:$U$162,13,FALSE),0)</f>
        <v>0</v>
      </c>
      <c r="AL131" s="4">
        <f t="shared" si="77"/>
        <v>3</v>
      </c>
      <c r="AM131" s="77">
        <f>IFERROR(VLOOKUP($B131,'[2]ACT DEN8.1'!$AE$3:$AR$165,2,FALSE),0)</f>
        <v>0</v>
      </c>
      <c r="AN131" s="77">
        <f>IFERROR(VLOOKUP($B131,'[2]ACT DEN8.1'!$AE$3:$AR$165,3,FALSE),0)</f>
        <v>0</v>
      </c>
      <c r="AO131" s="77">
        <f>IFERROR(VLOOKUP($B131,'[2]ACT DEN8.1'!$AE$3:$AR$165,4,FALSE),0)</f>
        <v>0</v>
      </c>
      <c r="AP131" s="77">
        <f>IFERROR(VLOOKUP($B131,'[2]ACT DEN8.1'!$AE$3:$AR$165,5,FALSE),0)</f>
        <v>0</v>
      </c>
      <c r="AQ131" s="77">
        <f>IFERROR(VLOOKUP($B131,'[2]ACT DEN8.1'!$AE$3:$AR$165,6,FALSE),0)</f>
        <v>0</v>
      </c>
      <c r="AR131" s="77">
        <f>IFERROR(VLOOKUP($B131,'[2]ACT DEN8.1'!$AE$3:$AR$165,7,FALSE),0)</f>
        <v>0</v>
      </c>
      <c r="AS131" s="77">
        <f>IFERROR(VLOOKUP($B131,'[2]ACT DEN8.1'!$AE$3:$AR$165,8,FALSE),0)</f>
        <v>0</v>
      </c>
      <c r="AT131" s="77">
        <f>IFERROR(VLOOKUP($B131,'[2]ACT DEN8.1'!$AE$3:$AR$165,9,FALSE),0)</f>
        <v>0</v>
      </c>
      <c r="AU131" s="77">
        <f>IFERROR(VLOOKUP($B131,'[2]ACT DEN8.1'!$AE$3:$AR$165,10,FALSE),0)</f>
        <v>0</v>
      </c>
      <c r="AV131" s="77">
        <f>IFERROR(VLOOKUP($B131,'[2]ACT DEN8.1'!$AE$3:$AR$165,11,FALSE),0)</f>
        <v>0</v>
      </c>
      <c r="AW131" s="77">
        <f>IFERROR(VLOOKUP($B131,'[2]ACT DEN8.1'!$AE$3:$AR$165,12,FALSE),0)</f>
        <v>0</v>
      </c>
      <c r="AX131" s="77">
        <f>IFERROR(VLOOKUP($B131,'[2]ACT DEN8.1'!$AE$3:$AR$165,13,FALSE),0)</f>
        <v>0</v>
      </c>
      <c r="AY131" s="4">
        <f t="shared" si="78"/>
        <v>0</v>
      </c>
    </row>
    <row r="132" spans="1:51" s="54" customFormat="1" ht="15" thickBot="1" x14ac:dyDescent="0.25">
      <c r="A132" s="1" t="s">
        <v>160</v>
      </c>
      <c r="B132" s="137" t="s">
        <v>154</v>
      </c>
      <c r="C132" s="53"/>
      <c r="D132" s="74"/>
      <c r="E132" s="77">
        <f>IFERROR(VLOOKUP($B132,'[2]NUM8.1'!$H$3:$U$165,2,FALSE),0)</f>
        <v>0</v>
      </c>
      <c r="F132" s="77">
        <f>IFERROR(VLOOKUP($B132,'[2]NUM8.1'!$H$3:$U$165,3,FALSE),0)</f>
        <v>1</v>
      </c>
      <c r="G132" s="77">
        <f>IFERROR(VLOOKUP($B132,'[2]NUM8.1'!$H$3:$U$165,4,FALSE),0)</f>
        <v>0</v>
      </c>
      <c r="H132" s="77">
        <f>IFERROR(VLOOKUP($B132,'[2]NUM8.1'!$H$3:$U$165,5,FALSE),0)</f>
        <v>1</v>
      </c>
      <c r="I132" s="77">
        <f>IFERROR(VLOOKUP($B132,'[2]NUM8.1'!$H$3:$U$165,6,FALSE),0)</f>
        <v>6</v>
      </c>
      <c r="J132" s="77">
        <f>IFERROR(VLOOKUP($B132,'[2]NUM8.1'!$H$3:$U$165,7,FALSE),0)</f>
        <v>0</v>
      </c>
      <c r="K132" s="77">
        <f>IFERROR(VLOOKUP($B132,'[2]NUM8.1'!$H$3:$U$165,8,FALSE),0)</f>
        <v>18</v>
      </c>
      <c r="L132" s="77">
        <f>IFERROR(VLOOKUP($B132,'[2]NUM8.1'!$H$3:$U$165,9,FALSE),0)</f>
        <v>3</v>
      </c>
      <c r="M132" s="77">
        <f>IFERROR(VLOOKUP($B132,'[2]NUM8.1'!$H$3:$U$165,10,FALSE),0)</f>
        <v>0</v>
      </c>
      <c r="N132" s="77">
        <f>IFERROR(VLOOKUP($B132,'[2]NUM8.1'!$H$3:$U$165,11,FALSE),0)</f>
        <v>0</v>
      </c>
      <c r="O132" s="77">
        <f>IFERROR(VLOOKUP($B132,'[2]NUM8.1'!$H$3:$U$165,12,FALSE),0)</f>
        <v>0</v>
      </c>
      <c r="P132" s="77">
        <f>IFERROR(VLOOKUP($B132,'[2]NUM8.1'!$H$3:$U$165,13,FALSE),0)</f>
        <v>0</v>
      </c>
      <c r="Q132" s="4">
        <f t="shared" si="146"/>
        <v>29</v>
      </c>
      <c r="R132" s="2"/>
      <c r="S132" s="12">
        <f>IFERROR(VLOOKUP($B132,'[3]DEN8.1'!$H$3:$J$159,2,FALSE),0)</f>
        <v>20</v>
      </c>
      <c r="T132" s="42">
        <f t="shared" si="147"/>
        <v>20</v>
      </c>
      <c r="U132" s="12">
        <f>IFERROR(VLOOKUP($B132,'[1]DEN8.1'!$H$3:$J$175,2,FALSE),0)</f>
        <v>14</v>
      </c>
      <c r="V132" s="51">
        <f t="shared" si="148"/>
        <v>14</v>
      </c>
      <c r="W132" s="51">
        <f t="shared" si="149"/>
        <v>14</v>
      </c>
      <c r="X132" s="12">
        <f>IFERROR(VLOOKUP($B132,'[2]DEN8.1'!$H$3:$K$175,3,FALSE),0)</f>
        <v>25</v>
      </c>
      <c r="Y132" s="6"/>
      <c r="Z132" s="77">
        <f>IFERROR(VLOOKUP($B132,'[2]ACT DEN8.1'!$H$3:$U$162,2,FALSE),0)</f>
        <v>0</v>
      </c>
      <c r="AA132" s="77">
        <f>IFERROR(VLOOKUP($B132,'[2]ACT DEN8.1'!$H$3:$U$162,3,FALSE),0)</f>
        <v>0</v>
      </c>
      <c r="AB132" s="77">
        <f>IFERROR(VLOOKUP($B132,'[2]ACT DEN8.1'!$H$3:$U$162,4,FALSE),0)</f>
        <v>0</v>
      </c>
      <c r="AC132" s="77">
        <f>IFERROR(VLOOKUP($B132,'[2]ACT DEN8.1'!$H$3:$U$162,5,FALSE),0)</f>
        <v>0</v>
      </c>
      <c r="AD132" s="77">
        <f>IFERROR(VLOOKUP($B132,'[2]ACT DEN8.1'!$H$3:$U$162,6,FALSE),0)</f>
        <v>0</v>
      </c>
      <c r="AE132" s="77">
        <f>IFERROR(VLOOKUP($B132,'[2]ACT DEN8.1'!$H$3:$U$162,7,FALSE),0)</f>
        <v>0</v>
      </c>
      <c r="AF132" s="77">
        <f>IFERROR(VLOOKUP($B132,'[2]ACT DEN8.1'!$H$3:$U$162,8,FALSE),0)</f>
        <v>0</v>
      </c>
      <c r="AG132" s="77">
        <f>IFERROR(VLOOKUP($B132,'[2]ACT DEN8.1'!$H$3:$U$162,9,FALSE),0)</f>
        <v>0</v>
      </c>
      <c r="AH132" s="77">
        <f>IFERROR(VLOOKUP($B132,'[2]ACT DEN8.1'!$H$3:$U$162,10,FALSE),0)</f>
        <v>0</v>
      </c>
      <c r="AI132" s="77">
        <f>IFERROR(VLOOKUP($B132,'[2]ACT DEN8.1'!$H$3:$U$162,11,FALSE),0)</f>
        <v>0</v>
      </c>
      <c r="AJ132" s="77">
        <f>IFERROR(VLOOKUP($B132,'[2]ACT DEN8.1'!$H$3:$U$162,12,FALSE),0)</f>
        <v>0</v>
      </c>
      <c r="AK132" s="77">
        <f>IFERROR(VLOOKUP($B132,'[2]ACT DEN8.1'!$H$3:$U$162,13,FALSE),0)</f>
        <v>0</v>
      </c>
      <c r="AL132" s="4">
        <f t="shared" si="77"/>
        <v>0</v>
      </c>
      <c r="AM132" s="77">
        <f>IFERROR(VLOOKUP($B132,'[2]ACT DEN8.1'!$AE$3:$AR$165,2,FALSE),0)</f>
        <v>0</v>
      </c>
      <c r="AN132" s="77">
        <f>IFERROR(VLOOKUP($B132,'[2]ACT DEN8.1'!$AE$3:$AR$165,3,FALSE),0)</f>
        <v>0</v>
      </c>
      <c r="AO132" s="77">
        <f>IFERROR(VLOOKUP($B132,'[2]ACT DEN8.1'!$AE$3:$AR$165,4,FALSE),0)</f>
        <v>0</v>
      </c>
      <c r="AP132" s="77">
        <f>IFERROR(VLOOKUP($B132,'[2]ACT DEN8.1'!$AE$3:$AR$165,5,FALSE),0)</f>
        <v>0</v>
      </c>
      <c r="AQ132" s="77">
        <f>IFERROR(VLOOKUP($B132,'[2]ACT DEN8.1'!$AE$3:$AR$165,6,FALSE),0)</f>
        <v>0</v>
      </c>
      <c r="AR132" s="77">
        <f>IFERROR(VLOOKUP($B132,'[2]ACT DEN8.1'!$AE$3:$AR$165,7,FALSE),0)</f>
        <v>0</v>
      </c>
      <c r="AS132" s="77">
        <f>IFERROR(VLOOKUP($B132,'[2]ACT DEN8.1'!$AE$3:$AR$165,8,FALSE),0)</f>
        <v>0</v>
      </c>
      <c r="AT132" s="77">
        <f>IFERROR(VLOOKUP($B132,'[2]ACT DEN8.1'!$AE$3:$AR$165,9,FALSE),0)</f>
        <v>0</v>
      </c>
      <c r="AU132" s="77">
        <f>IFERROR(VLOOKUP($B132,'[2]ACT DEN8.1'!$AE$3:$AR$165,10,FALSE),0)</f>
        <v>0</v>
      </c>
      <c r="AV132" s="77">
        <f>IFERROR(VLOOKUP($B132,'[2]ACT DEN8.1'!$AE$3:$AR$165,11,FALSE),0)</f>
        <v>0</v>
      </c>
      <c r="AW132" s="77">
        <f>IFERROR(VLOOKUP($B132,'[2]ACT DEN8.1'!$AE$3:$AR$165,12,FALSE),0)</f>
        <v>0</v>
      </c>
      <c r="AX132" s="77">
        <f>IFERROR(VLOOKUP($B132,'[2]ACT DEN8.1'!$AE$3:$AR$165,13,FALSE),0)</f>
        <v>0</v>
      </c>
      <c r="AY132" s="4">
        <f t="shared" si="78"/>
        <v>0</v>
      </c>
    </row>
    <row r="133" spans="1:51" s="54" customFormat="1" ht="15" thickBot="1" x14ac:dyDescent="0.25">
      <c r="A133" s="1" t="s">
        <v>160</v>
      </c>
      <c r="B133" s="137" t="s">
        <v>155</v>
      </c>
      <c r="C133" s="53"/>
      <c r="D133" s="74"/>
      <c r="E133" s="77">
        <f>IFERROR(VLOOKUP($B133,'[2]NUM8.1'!$H$3:$U$165,2,FALSE),0)</f>
        <v>2</v>
      </c>
      <c r="F133" s="77">
        <f>IFERROR(VLOOKUP($B133,'[2]NUM8.1'!$H$3:$U$165,3,FALSE),0)</f>
        <v>5</v>
      </c>
      <c r="G133" s="77">
        <f>IFERROR(VLOOKUP($B133,'[2]NUM8.1'!$H$3:$U$165,4,FALSE),0)</f>
        <v>3</v>
      </c>
      <c r="H133" s="77">
        <f>IFERROR(VLOOKUP($B133,'[2]NUM8.1'!$H$3:$U$165,5,FALSE),0)</f>
        <v>3</v>
      </c>
      <c r="I133" s="77">
        <f>IFERROR(VLOOKUP($B133,'[2]NUM8.1'!$H$3:$U$165,6,FALSE),0)</f>
        <v>3</v>
      </c>
      <c r="J133" s="77">
        <f>IFERROR(VLOOKUP($B133,'[2]NUM8.1'!$H$3:$U$165,7,FALSE),0)</f>
        <v>6</v>
      </c>
      <c r="K133" s="77">
        <f>IFERROR(VLOOKUP($B133,'[2]NUM8.1'!$H$3:$U$165,8,FALSE),0)</f>
        <v>2</v>
      </c>
      <c r="L133" s="77">
        <f>IFERROR(VLOOKUP($B133,'[2]NUM8.1'!$H$3:$U$165,9,FALSE),0)</f>
        <v>3</v>
      </c>
      <c r="M133" s="77">
        <f>IFERROR(VLOOKUP($B133,'[2]NUM8.1'!$H$3:$U$165,10,FALSE),0)</f>
        <v>23</v>
      </c>
      <c r="N133" s="77">
        <f>IFERROR(VLOOKUP($B133,'[2]NUM8.1'!$H$3:$U$165,11,FALSE),0)</f>
        <v>5</v>
      </c>
      <c r="O133" s="77">
        <f>IFERROR(VLOOKUP($B133,'[2]NUM8.1'!$H$3:$U$165,12,FALSE),0)</f>
        <v>6</v>
      </c>
      <c r="P133" s="77">
        <f>IFERROR(VLOOKUP($B133,'[2]NUM8.1'!$H$3:$U$165,13,FALSE),0)</f>
        <v>0</v>
      </c>
      <c r="Q133" s="4">
        <f t="shared" si="146"/>
        <v>61</v>
      </c>
      <c r="R133" s="2"/>
      <c r="S133" s="12">
        <f>IFERROR(VLOOKUP($B133,'[3]DEN8.1'!$H$3:$J$159,2,FALSE),0)</f>
        <v>22</v>
      </c>
      <c r="T133" s="42">
        <f t="shared" si="147"/>
        <v>23</v>
      </c>
      <c r="U133" s="12">
        <f>IFERROR(VLOOKUP($B133,'[1]DEN8.1'!$H$3:$J$175,2,FALSE),0)</f>
        <v>20</v>
      </c>
      <c r="V133" s="51">
        <f t="shared" si="148"/>
        <v>20</v>
      </c>
      <c r="W133" s="51">
        <f t="shared" si="149"/>
        <v>24</v>
      </c>
      <c r="X133" s="12">
        <f>IFERROR(VLOOKUP($B133,'[2]DEN8.1'!$H$3:$K$175,3,FALSE),0)</f>
        <v>27</v>
      </c>
      <c r="Y133" s="6"/>
      <c r="Z133" s="77">
        <f>IFERROR(VLOOKUP($B133,'[2]ACT DEN8.1'!$H$3:$U$162,2,FALSE),0)</f>
        <v>1</v>
      </c>
      <c r="AA133" s="77">
        <f>IFERROR(VLOOKUP($B133,'[2]ACT DEN8.1'!$H$3:$U$162,3,FALSE),0)</f>
        <v>0</v>
      </c>
      <c r="AB133" s="77">
        <f>IFERROR(VLOOKUP($B133,'[2]ACT DEN8.1'!$H$3:$U$162,4,FALSE),0)</f>
        <v>0</v>
      </c>
      <c r="AC133" s="77">
        <f>IFERROR(VLOOKUP($B133,'[2]ACT DEN8.1'!$H$3:$U$162,5,FALSE),0)</f>
        <v>0</v>
      </c>
      <c r="AD133" s="77">
        <f>IFERROR(VLOOKUP($B133,'[2]ACT DEN8.1'!$H$3:$U$162,6,FALSE),0)</f>
        <v>1</v>
      </c>
      <c r="AE133" s="77">
        <f>IFERROR(VLOOKUP($B133,'[2]ACT DEN8.1'!$H$3:$U$162,7,FALSE),0)</f>
        <v>1</v>
      </c>
      <c r="AF133" s="77">
        <f>IFERROR(VLOOKUP($B133,'[2]ACT DEN8.1'!$H$3:$U$162,8,FALSE),0)</f>
        <v>0</v>
      </c>
      <c r="AG133" s="77">
        <f>IFERROR(VLOOKUP($B133,'[2]ACT DEN8.1'!$H$3:$U$162,9,FALSE),0)</f>
        <v>0</v>
      </c>
      <c r="AH133" s="77">
        <f>IFERROR(VLOOKUP($B133,'[2]ACT DEN8.1'!$H$3:$U$162,10,FALSE),0)</f>
        <v>0</v>
      </c>
      <c r="AI133" s="77">
        <f>IFERROR(VLOOKUP($B133,'[2]ACT DEN8.1'!$H$3:$U$162,11,FALSE),0)</f>
        <v>4</v>
      </c>
      <c r="AJ133" s="77">
        <f>IFERROR(VLOOKUP($B133,'[2]ACT DEN8.1'!$H$3:$U$162,12,FALSE),0)</f>
        <v>0</v>
      </c>
      <c r="AK133" s="77">
        <f>IFERROR(VLOOKUP($B133,'[2]ACT DEN8.1'!$H$3:$U$162,13,FALSE),0)</f>
        <v>0</v>
      </c>
      <c r="AL133" s="4">
        <f t="shared" si="77"/>
        <v>7</v>
      </c>
      <c r="AM133" s="77">
        <f>IFERROR(VLOOKUP($B133,'[2]ACT DEN8.1'!$AE$3:$AR$165,2,FALSE),0)</f>
        <v>0</v>
      </c>
      <c r="AN133" s="77">
        <f>IFERROR(VLOOKUP($B133,'[2]ACT DEN8.1'!$AE$3:$AR$165,3,FALSE),0)</f>
        <v>0</v>
      </c>
      <c r="AO133" s="77">
        <f>IFERROR(VLOOKUP($B133,'[2]ACT DEN8.1'!$AE$3:$AR$165,4,FALSE),0)</f>
        <v>0</v>
      </c>
      <c r="AP133" s="77">
        <f>IFERROR(VLOOKUP($B133,'[2]ACT DEN8.1'!$AE$3:$AR$165,5,FALSE),0)</f>
        <v>0</v>
      </c>
      <c r="AQ133" s="77">
        <f>IFERROR(VLOOKUP($B133,'[2]ACT DEN8.1'!$AE$3:$AR$165,6,FALSE),0)</f>
        <v>0</v>
      </c>
      <c r="AR133" s="77">
        <f>IFERROR(VLOOKUP($B133,'[2]ACT DEN8.1'!$AE$3:$AR$165,7,FALSE),0)</f>
        <v>0</v>
      </c>
      <c r="AS133" s="77">
        <f>IFERROR(VLOOKUP($B133,'[2]ACT DEN8.1'!$AE$3:$AR$165,8,FALSE),0)</f>
        <v>0</v>
      </c>
      <c r="AT133" s="77">
        <f>IFERROR(VLOOKUP($B133,'[2]ACT DEN8.1'!$AE$3:$AR$165,9,FALSE),0)</f>
        <v>0</v>
      </c>
      <c r="AU133" s="77">
        <f>IFERROR(VLOOKUP($B133,'[2]ACT DEN8.1'!$AE$3:$AR$165,10,FALSE),0)</f>
        <v>0</v>
      </c>
      <c r="AV133" s="77">
        <f>IFERROR(VLOOKUP($B133,'[2]ACT DEN8.1'!$AE$3:$AR$165,11,FALSE),0)</f>
        <v>0</v>
      </c>
      <c r="AW133" s="77">
        <f>IFERROR(VLOOKUP($B133,'[2]ACT DEN8.1'!$AE$3:$AR$165,12,FALSE),0)</f>
        <v>0</v>
      </c>
      <c r="AX133" s="77">
        <f>IFERROR(VLOOKUP($B133,'[2]ACT DEN8.1'!$AE$3:$AR$165,13,FALSE),0)</f>
        <v>0</v>
      </c>
      <c r="AY133" s="4">
        <f t="shared" si="78"/>
        <v>0</v>
      </c>
    </row>
    <row r="134" spans="1:51" s="54" customFormat="1" ht="15" thickBot="1" x14ac:dyDescent="0.25">
      <c r="A134" s="1" t="s">
        <v>160</v>
      </c>
      <c r="B134" s="137" t="s">
        <v>156</v>
      </c>
      <c r="C134" s="53"/>
      <c r="D134" s="74"/>
      <c r="E134" s="77">
        <f>IFERROR(VLOOKUP($B134,'[2]NUM8.1'!$H$3:$U$165,2,FALSE),0)</f>
        <v>2</v>
      </c>
      <c r="F134" s="77">
        <f>IFERROR(VLOOKUP($B134,'[2]NUM8.1'!$H$3:$U$165,3,FALSE),0)</f>
        <v>7</v>
      </c>
      <c r="G134" s="77">
        <f>IFERROR(VLOOKUP($B134,'[2]NUM8.1'!$H$3:$U$165,4,FALSE),0)</f>
        <v>3</v>
      </c>
      <c r="H134" s="77">
        <f>IFERROR(VLOOKUP($B134,'[2]NUM8.1'!$H$3:$U$165,5,FALSE),0)</f>
        <v>2</v>
      </c>
      <c r="I134" s="77">
        <f>IFERROR(VLOOKUP($B134,'[2]NUM8.1'!$H$3:$U$165,6,FALSE),0)</f>
        <v>4</v>
      </c>
      <c r="J134" s="77">
        <f>IFERROR(VLOOKUP($B134,'[2]NUM8.1'!$H$3:$U$165,7,FALSE),0)</f>
        <v>8</v>
      </c>
      <c r="K134" s="77">
        <f>IFERROR(VLOOKUP($B134,'[2]NUM8.1'!$H$3:$U$165,8,FALSE),0)</f>
        <v>8</v>
      </c>
      <c r="L134" s="77">
        <f>IFERROR(VLOOKUP($B134,'[2]NUM8.1'!$H$3:$U$165,9,FALSE),0)</f>
        <v>4</v>
      </c>
      <c r="M134" s="77">
        <f>IFERROR(VLOOKUP($B134,'[2]NUM8.1'!$H$3:$U$165,10,FALSE),0)</f>
        <v>12</v>
      </c>
      <c r="N134" s="77">
        <f>IFERROR(VLOOKUP($B134,'[2]NUM8.1'!$H$3:$U$165,11,FALSE),0)</f>
        <v>4</v>
      </c>
      <c r="O134" s="77">
        <f>IFERROR(VLOOKUP($B134,'[2]NUM8.1'!$H$3:$U$165,12,FALSE),0)</f>
        <v>7</v>
      </c>
      <c r="P134" s="77">
        <f>IFERROR(VLOOKUP($B134,'[2]NUM8.1'!$H$3:$U$165,13,FALSE),0)</f>
        <v>1</v>
      </c>
      <c r="Q134" s="4">
        <f t="shared" si="146"/>
        <v>62</v>
      </c>
      <c r="R134" s="2"/>
      <c r="S134" s="12">
        <f>IFERROR(VLOOKUP($B134,'[3]DEN8.1'!$H$3:$J$159,2,FALSE),0)</f>
        <v>20</v>
      </c>
      <c r="T134" s="42">
        <f t="shared" si="147"/>
        <v>21</v>
      </c>
      <c r="U134" s="12">
        <f>IFERROR(VLOOKUP($B134,'[1]DEN8.1'!$H$3:$J$175,2,FALSE),0)</f>
        <v>24</v>
      </c>
      <c r="V134" s="51">
        <f t="shared" si="148"/>
        <v>24</v>
      </c>
      <c r="W134" s="51">
        <f t="shared" si="149"/>
        <v>22</v>
      </c>
      <c r="X134" s="12">
        <f>IFERROR(VLOOKUP($B134,'[2]DEN8.1'!$H$3:$K$175,3,FALSE),0)</f>
        <v>29</v>
      </c>
      <c r="Y134" s="6"/>
      <c r="Z134" s="77">
        <f>IFERROR(VLOOKUP($B134,'[2]ACT DEN8.1'!$H$3:$U$162,2,FALSE),0)</f>
        <v>0</v>
      </c>
      <c r="AA134" s="77">
        <f>IFERROR(VLOOKUP($B134,'[2]ACT DEN8.1'!$H$3:$U$162,3,FALSE),0)</f>
        <v>0</v>
      </c>
      <c r="AB134" s="77">
        <f>IFERROR(VLOOKUP($B134,'[2]ACT DEN8.1'!$H$3:$U$162,4,FALSE),0)</f>
        <v>0</v>
      </c>
      <c r="AC134" s="77">
        <f>IFERROR(VLOOKUP($B134,'[2]ACT DEN8.1'!$H$3:$U$162,5,FALSE),0)</f>
        <v>1</v>
      </c>
      <c r="AD134" s="77">
        <f>IFERROR(VLOOKUP($B134,'[2]ACT DEN8.1'!$H$3:$U$162,6,FALSE),0)</f>
        <v>0</v>
      </c>
      <c r="AE134" s="77">
        <f>IFERROR(VLOOKUP($B134,'[2]ACT DEN8.1'!$H$3:$U$162,7,FALSE),0)</f>
        <v>0</v>
      </c>
      <c r="AF134" s="77">
        <f>IFERROR(VLOOKUP($B134,'[2]ACT DEN8.1'!$H$3:$U$162,8,FALSE),0)</f>
        <v>0</v>
      </c>
      <c r="AG134" s="77">
        <f>IFERROR(VLOOKUP($B134,'[2]ACT DEN8.1'!$H$3:$U$162,9,FALSE),0)</f>
        <v>0</v>
      </c>
      <c r="AH134" s="77">
        <f>IFERROR(VLOOKUP($B134,'[2]ACT DEN8.1'!$H$3:$U$162,10,FALSE),0)</f>
        <v>0</v>
      </c>
      <c r="AI134" s="77">
        <f>IFERROR(VLOOKUP($B134,'[2]ACT DEN8.1'!$H$3:$U$162,11,FALSE),0)</f>
        <v>0</v>
      </c>
      <c r="AJ134" s="77">
        <f>IFERROR(VLOOKUP($B134,'[2]ACT DEN8.1'!$H$3:$U$162,12,FALSE),0)</f>
        <v>0</v>
      </c>
      <c r="AK134" s="77">
        <f>IFERROR(VLOOKUP($B134,'[2]ACT DEN8.1'!$H$3:$U$162,13,FALSE),0)</f>
        <v>0</v>
      </c>
      <c r="AL134" s="4">
        <f t="shared" si="77"/>
        <v>1</v>
      </c>
      <c r="AM134" s="77">
        <f>IFERROR(VLOOKUP($B134,'[2]ACT DEN8.1'!$AE$3:$AR$165,2,FALSE),0)</f>
        <v>0</v>
      </c>
      <c r="AN134" s="77">
        <f>IFERROR(VLOOKUP($B134,'[2]ACT DEN8.1'!$AE$3:$AR$165,3,FALSE),0)</f>
        <v>0</v>
      </c>
      <c r="AO134" s="77">
        <f>IFERROR(VLOOKUP($B134,'[2]ACT DEN8.1'!$AE$3:$AR$165,4,FALSE),0)</f>
        <v>0</v>
      </c>
      <c r="AP134" s="77">
        <f>IFERROR(VLOOKUP($B134,'[2]ACT DEN8.1'!$AE$3:$AR$165,5,FALSE),0)</f>
        <v>0</v>
      </c>
      <c r="AQ134" s="77">
        <f>IFERROR(VLOOKUP($B134,'[2]ACT DEN8.1'!$AE$3:$AR$165,6,FALSE),0)</f>
        <v>0</v>
      </c>
      <c r="AR134" s="77">
        <f>IFERROR(VLOOKUP($B134,'[2]ACT DEN8.1'!$AE$3:$AR$165,7,FALSE),0)</f>
        <v>0</v>
      </c>
      <c r="AS134" s="77">
        <f>IFERROR(VLOOKUP($B134,'[2]ACT DEN8.1'!$AE$3:$AR$165,8,FALSE),0)</f>
        <v>0</v>
      </c>
      <c r="AT134" s="77">
        <f>IFERROR(VLOOKUP($B134,'[2]ACT DEN8.1'!$AE$3:$AR$165,9,FALSE),0)</f>
        <v>0</v>
      </c>
      <c r="AU134" s="77">
        <f>IFERROR(VLOOKUP($B134,'[2]ACT DEN8.1'!$AE$3:$AR$165,10,FALSE),0)</f>
        <v>0</v>
      </c>
      <c r="AV134" s="77">
        <f>IFERROR(VLOOKUP($B134,'[2]ACT DEN8.1'!$AE$3:$AR$165,11,FALSE),0)</f>
        <v>2</v>
      </c>
      <c r="AW134" s="77">
        <f>IFERROR(VLOOKUP($B134,'[2]ACT DEN8.1'!$AE$3:$AR$165,12,FALSE),0)</f>
        <v>0</v>
      </c>
      <c r="AX134" s="77">
        <f>IFERROR(VLOOKUP($B134,'[2]ACT DEN8.1'!$AE$3:$AR$165,13,FALSE),0)</f>
        <v>0</v>
      </c>
      <c r="AY134" s="4">
        <f t="shared" si="78"/>
        <v>2</v>
      </c>
    </row>
    <row r="135" spans="1:51" s="54" customFormat="1" ht="15" thickBot="1" x14ac:dyDescent="0.25">
      <c r="A135" s="1" t="s">
        <v>160</v>
      </c>
      <c r="B135" s="137" t="s">
        <v>157</v>
      </c>
      <c r="C135" s="53"/>
      <c r="D135" s="74"/>
      <c r="E135" s="77">
        <f>IFERROR(VLOOKUP($B135,'[2]NUM8.1'!$H$3:$U$165,2,FALSE),0)</f>
        <v>0</v>
      </c>
      <c r="F135" s="77">
        <f>IFERROR(VLOOKUP($B135,'[2]NUM8.1'!$H$3:$U$165,3,FALSE),0)</f>
        <v>0</v>
      </c>
      <c r="G135" s="77">
        <f>IFERROR(VLOOKUP($B135,'[2]NUM8.1'!$H$3:$U$165,4,FALSE),0)</f>
        <v>0</v>
      </c>
      <c r="H135" s="77">
        <f>IFERROR(VLOOKUP($B135,'[2]NUM8.1'!$H$3:$U$165,5,FALSE),0)</f>
        <v>0</v>
      </c>
      <c r="I135" s="77">
        <f>IFERROR(VLOOKUP($B135,'[2]NUM8.1'!$H$3:$U$165,6,FALSE),0)</f>
        <v>0</v>
      </c>
      <c r="J135" s="77">
        <f>IFERROR(VLOOKUP($B135,'[2]NUM8.1'!$H$3:$U$165,7,FALSE),0)</f>
        <v>0</v>
      </c>
      <c r="K135" s="77">
        <f>IFERROR(VLOOKUP($B135,'[2]NUM8.1'!$H$3:$U$165,8,FALSE),0)</f>
        <v>4</v>
      </c>
      <c r="L135" s="77">
        <f>IFERROR(VLOOKUP($B135,'[2]NUM8.1'!$H$3:$U$165,9,FALSE),0)</f>
        <v>4</v>
      </c>
      <c r="M135" s="77">
        <f>IFERROR(VLOOKUP($B135,'[2]NUM8.1'!$H$3:$U$165,10,FALSE),0)</f>
        <v>6</v>
      </c>
      <c r="N135" s="77">
        <f>IFERROR(VLOOKUP($B135,'[2]NUM8.1'!$H$3:$U$165,11,FALSE),0)</f>
        <v>5</v>
      </c>
      <c r="O135" s="77">
        <f>IFERROR(VLOOKUP($B135,'[2]NUM8.1'!$H$3:$U$165,12,FALSE),0)</f>
        <v>1</v>
      </c>
      <c r="P135" s="77">
        <f>IFERROR(VLOOKUP($B135,'[2]NUM8.1'!$H$3:$U$165,13,FALSE),0)</f>
        <v>2</v>
      </c>
      <c r="Q135" s="4">
        <f t="shared" si="146"/>
        <v>22</v>
      </c>
      <c r="S135" s="12">
        <f>IFERROR(VLOOKUP($B135,'[3]DEN8.1'!$H$3:$J$159,2,FALSE),0)</f>
        <v>18</v>
      </c>
      <c r="T135" s="42">
        <f t="shared" si="147"/>
        <v>20</v>
      </c>
      <c r="U135" s="12">
        <f>IFERROR(VLOOKUP($B135,'[1]DEN8.1'!$H$3:$J$175,2,FALSE),0)</f>
        <v>18</v>
      </c>
      <c r="V135" s="51">
        <f t="shared" si="148"/>
        <v>18</v>
      </c>
      <c r="W135" s="51">
        <f t="shared" si="149"/>
        <v>19</v>
      </c>
      <c r="X135" s="12">
        <f>IFERROR(VLOOKUP($B135,'[2]DEN8.1'!$H$3:$K$175,3,FALSE),0)</f>
        <v>16</v>
      </c>
      <c r="Y135" s="6"/>
      <c r="Z135" s="77">
        <f>IFERROR(VLOOKUP($B135,'[2]ACT DEN8.1'!$H$3:$U$162,2,FALSE),0)</f>
        <v>1</v>
      </c>
      <c r="AA135" s="77">
        <f>IFERROR(VLOOKUP($B135,'[2]ACT DEN8.1'!$H$3:$U$162,3,FALSE),0)</f>
        <v>0</v>
      </c>
      <c r="AB135" s="77">
        <f>IFERROR(VLOOKUP($B135,'[2]ACT DEN8.1'!$H$3:$U$162,4,FALSE),0)</f>
        <v>0</v>
      </c>
      <c r="AC135" s="77">
        <f>IFERROR(VLOOKUP($B135,'[2]ACT DEN8.1'!$H$3:$U$162,5,FALSE),0)</f>
        <v>1</v>
      </c>
      <c r="AD135" s="77">
        <f>IFERROR(VLOOKUP($B135,'[2]ACT DEN8.1'!$H$3:$U$162,6,FALSE),0)</f>
        <v>0</v>
      </c>
      <c r="AE135" s="77">
        <f>IFERROR(VLOOKUP($B135,'[2]ACT DEN8.1'!$H$3:$U$162,7,FALSE),0)</f>
        <v>0</v>
      </c>
      <c r="AF135" s="77">
        <f>IFERROR(VLOOKUP($B135,'[2]ACT DEN8.1'!$H$3:$U$162,8,FALSE),0)</f>
        <v>0</v>
      </c>
      <c r="AG135" s="77">
        <f>IFERROR(VLOOKUP($B135,'[2]ACT DEN8.1'!$H$3:$U$162,9,FALSE),0)</f>
        <v>0</v>
      </c>
      <c r="AH135" s="77">
        <f>IFERROR(VLOOKUP($B135,'[2]ACT DEN8.1'!$H$3:$U$162,10,FALSE),0)</f>
        <v>1</v>
      </c>
      <c r="AI135" s="77">
        <f>IFERROR(VLOOKUP($B135,'[2]ACT DEN8.1'!$H$3:$U$162,11,FALSE),0)</f>
        <v>0</v>
      </c>
      <c r="AJ135" s="77">
        <f>IFERROR(VLOOKUP($B135,'[2]ACT DEN8.1'!$H$3:$U$162,12,FALSE),0)</f>
        <v>0</v>
      </c>
      <c r="AK135" s="77">
        <f>IFERROR(VLOOKUP($B135,'[2]ACT DEN8.1'!$H$3:$U$162,13,FALSE),0)</f>
        <v>0</v>
      </c>
      <c r="AL135" s="4">
        <f t="shared" si="77"/>
        <v>3</v>
      </c>
      <c r="AM135" s="77">
        <f>IFERROR(VLOOKUP($B135,'[2]ACT DEN8.1'!$AE$3:$AR$165,2,FALSE),0)</f>
        <v>0</v>
      </c>
      <c r="AN135" s="77">
        <f>IFERROR(VLOOKUP($B135,'[2]ACT DEN8.1'!$AE$3:$AR$165,3,FALSE),0)</f>
        <v>0</v>
      </c>
      <c r="AO135" s="77">
        <f>IFERROR(VLOOKUP($B135,'[2]ACT DEN8.1'!$AE$3:$AR$165,4,FALSE),0)</f>
        <v>0</v>
      </c>
      <c r="AP135" s="77">
        <f>IFERROR(VLOOKUP($B135,'[2]ACT DEN8.1'!$AE$3:$AR$165,5,FALSE),0)</f>
        <v>0</v>
      </c>
      <c r="AQ135" s="77">
        <f>IFERROR(VLOOKUP($B135,'[2]ACT DEN8.1'!$AE$3:$AR$165,6,FALSE),0)</f>
        <v>1</v>
      </c>
      <c r="AR135" s="77">
        <f>IFERROR(VLOOKUP($B135,'[2]ACT DEN8.1'!$AE$3:$AR$165,7,FALSE),0)</f>
        <v>0</v>
      </c>
      <c r="AS135" s="77">
        <f>IFERROR(VLOOKUP($B135,'[2]ACT DEN8.1'!$AE$3:$AR$165,8,FALSE),0)</f>
        <v>0</v>
      </c>
      <c r="AT135" s="77">
        <f>IFERROR(VLOOKUP($B135,'[2]ACT DEN8.1'!$AE$3:$AR$165,9,FALSE),0)</f>
        <v>0</v>
      </c>
      <c r="AU135" s="77">
        <f>IFERROR(VLOOKUP($B135,'[2]ACT DEN8.1'!$AE$3:$AR$165,10,FALSE),0)</f>
        <v>0</v>
      </c>
      <c r="AV135" s="77">
        <f>IFERROR(VLOOKUP($B135,'[2]ACT DEN8.1'!$AE$3:$AR$165,11,FALSE),0)</f>
        <v>0</v>
      </c>
      <c r="AW135" s="77">
        <f>IFERROR(VLOOKUP($B135,'[2]ACT DEN8.1'!$AE$3:$AR$165,12,FALSE),0)</f>
        <v>0</v>
      </c>
      <c r="AX135" s="77">
        <f>IFERROR(VLOOKUP($B135,'[2]ACT DEN8.1'!$AE$3:$AR$165,13,FALSE),0)</f>
        <v>0</v>
      </c>
      <c r="AY135" s="4">
        <f t="shared" si="78"/>
        <v>1</v>
      </c>
    </row>
    <row r="136" spans="1:51" s="54" customFormat="1" ht="15" thickBot="1" x14ac:dyDescent="0.25">
      <c r="A136" s="1" t="s">
        <v>160</v>
      </c>
      <c r="B136" s="137" t="s">
        <v>158</v>
      </c>
      <c r="C136" s="53"/>
      <c r="D136" s="74"/>
      <c r="E136" s="77">
        <f>IFERROR(VLOOKUP($B136,'[2]NUM8.1'!$H$3:$U$165,2,FALSE),0)</f>
        <v>1</v>
      </c>
      <c r="F136" s="77">
        <f>IFERROR(VLOOKUP($B136,'[2]NUM8.1'!$H$3:$U$165,3,FALSE),0)</f>
        <v>0</v>
      </c>
      <c r="G136" s="77">
        <f>IFERROR(VLOOKUP($B136,'[2]NUM8.1'!$H$3:$U$165,4,FALSE),0)</f>
        <v>2</v>
      </c>
      <c r="H136" s="77">
        <f>IFERROR(VLOOKUP($B136,'[2]NUM8.1'!$H$3:$U$165,5,FALSE),0)</f>
        <v>2</v>
      </c>
      <c r="I136" s="77">
        <f>IFERROR(VLOOKUP($B136,'[2]NUM8.1'!$H$3:$U$165,6,FALSE),0)</f>
        <v>3</v>
      </c>
      <c r="J136" s="77">
        <f>IFERROR(VLOOKUP($B136,'[2]NUM8.1'!$H$3:$U$165,7,FALSE),0)</f>
        <v>2</v>
      </c>
      <c r="K136" s="77">
        <f>IFERROR(VLOOKUP($B136,'[2]NUM8.1'!$H$3:$U$165,8,FALSE),0)</f>
        <v>0</v>
      </c>
      <c r="L136" s="77">
        <f>IFERROR(VLOOKUP($B136,'[2]NUM8.1'!$H$3:$U$165,9,FALSE),0)</f>
        <v>0</v>
      </c>
      <c r="M136" s="77">
        <f>IFERROR(VLOOKUP($B136,'[2]NUM8.1'!$H$3:$U$165,10,FALSE),0)</f>
        <v>0</v>
      </c>
      <c r="N136" s="77">
        <f>IFERROR(VLOOKUP($B136,'[2]NUM8.1'!$H$3:$U$165,11,FALSE),0)</f>
        <v>1</v>
      </c>
      <c r="O136" s="77">
        <f>IFERROR(VLOOKUP($B136,'[2]NUM8.1'!$H$3:$U$165,12,FALSE),0)</f>
        <v>2</v>
      </c>
      <c r="P136" s="77">
        <f>IFERROR(VLOOKUP($B136,'[2]NUM8.1'!$H$3:$U$165,13,FALSE),0)</f>
        <v>3</v>
      </c>
      <c r="Q136" s="4">
        <f t="shared" si="146"/>
        <v>16</v>
      </c>
      <c r="S136" s="12">
        <f>IFERROR(VLOOKUP($B136,'[3]DEN8.1'!$H$3:$J$159,2,FALSE),0)</f>
        <v>15</v>
      </c>
      <c r="T136" s="42">
        <f t="shared" si="147"/>
        <v>15</v>
      </c>
      <c r="U136" s="12">
        <f>IFERROR(VLOOKUP($B136,'[1]DEN8.1'!$H$3:$J$175,2,FALSE),0)</f>
        <v>13</v>
      </c>
      <c r="V136" s="51">
        <f t="shared" si="148"/>
        <v>13</v>
      </c>
      <c r="W136" s="51">
        <f t="shared" si="149"/>
        <v>14</v>
      </c>
      <c r="X136" s="12">
        <f>IFERROR(VLOOKUP($B136,'[2]DEN8.1'!$H$3:$K$175,3,FALSE),0)</f>
        <v>12</v>
      </c>
      <c r="Y136" s="6"/>
      <c r="Z136" s="77">
        <f>IFERROR(VLOOKUP($B136,'[2]ACT DEN8.1'!$H$3:$U$162,2,FALSE),0)</f>
        <v>0</v>
      </c>
      <c r="AA136" s="77">
        <f>IFERROR(VLOOKUP($B136,'[2]ACT DEN8.1'!$H$3:$U$162,3,FALSE),0)</f>
        <v>0</v>
      </c>
      <c r="AB136" s="77">
        <f>IFERROR(VLOOKUP($B136,'[2]ACT DEN8.1'!$H$3:$U$162,4,FALSE),0)</f>
        <v>0</v>
      </c>
      <c r="AC136" s="77">
        <f>IFERROR(VLOOKUP($B136,'[2]ACT DEN8.1'!$H$3:$U$162,5,FALSE),0)</f>
        <v>0</v>
      </c>
      <c r="AD136" s="77">
        <f>IFERROR(VLOOKUP($B136,'[2]ACT DEN8.1'!$H$3:$U$162,6,FALSE),0)</f>
        <v>0</v>
      </c>
      <c r="AE136" s="77">
        <f>IFERROR(VLOOKUP($B136,'[2]ACT DEN8.1'!$H$3:$U$162,7,FALSE),0)</f>
        <v>0</v>
      </c>
      <c r="AF136" s="77">
        <f>IFERROR(VLOOKUP($B136,'[2]ACT DEN8.1'!$H$3:$U$162,8,FALSE),0)</f>
        <v>0</v>
      </c>
      <c r="AG136" s="77">
        <f>IFERROR(VLOOKUP($B136,'[2]ACT DEN8.1'!$H$3:$U$162,9,FALSE),0)</f>
        <v>0</v>
      </c>
      <c r="AH136" s="77">
        <f>IFERROR(VLOOKUP($B136,'[2]ACT DEN8.1'!$H$3:$U$162,10,FALSE),0)</f>
        <v>1</v>
      </c>
      <c r="AI136" s="77">
        <f>IFERROR(VLOOKUP($B136,'[2]ACT DEN8.1'!$H$3:$U$162,11,FALSE),0)</f>
        <v>0</v>
      </c>
      <c r="AJ136" s="77">
        <f>IFERROR(VLOOKUP($B136,'[2]ACT DEN8.1'!$H$3:$U$162,12,FALSE),0)</f>
        <v>0</v>
      </c>
      <c r="AK136" s="77">
        <f>IFERROR(VLOOKUP($B136,'[2]ACT DEN8.1'!$H$3:$U$162,13,FALSE),0)</f>
        <v>0</v>
      </c>
      <c r="AL136" s="4">
        <f t="shared" si="77"/>
        <v>1</v>
      </c>
      <c r="AM136" s="77">
        <f>IFERROR(VLOOKUP($B136,'[2]ACT DEN8.1'!$AE$3:$AR$165,2,FALSE),0)</f>
        <v>0</v>
      </c>
      <c r="AN136" s="77">
        <f>IFERROR(VLOOKUP($B136,'[2]ACT DEN8.1'!$AE$3:$AR$165,3,FALSE),0)</f>
        <v>0</v>
      </c>
      <c r="AO136" s="77">
        <f>IFERROR(VLOOKUP($B136,'[2]ACT DEN8.1'!$AE$3:$AR$165,4,FALSE),0)</f>
        <v>0</v>
      </c>
      <c r="AP136" s="77">
        <f>IFERROR(VLOOKUP($B136,'[2]ACT DEN8.1'!$AE$3:$AR$165,5,FALSE),0)</f>
        <v>0</v>
      </c>
      <c r="AQ136" s="77">
        <f>IFERROR(VLOOKUP($B136,'[2]ACT DEN8.1'!$AE$3:$AR$165,6,FALSE),0)</f>
        <v>1</v>
      </c>
      <c r="AR136" s="77">
        <f>IFERROR(VLOOKUP($B136,'[2]ACT DEN8.1'!$AE$3:$AR$165,7,FALSE),0)</f>
        <v>0</v>
      </c>
      <c r="AS136" s="77">
        <f>IFERROR(VLOOKUP($B136,'[2]ACT DEN8.1'!$AE$3:$AR$165,8,FALSE),0)</f>
        <v>0</v>
      </c>
      <c r="AT136" s="77">
        <f>IFERROR(VLOOKUP($B136,'[2]ACT DEN8.1'!$AE$3:$AR$165,9,FALSE),0)</f>
        <v>0</v>
      </c>
      <c r="AU136" s="77">
        <f>IFERROR(VLOOKUP($B136,'[2]ACT DEN8.1'!$AE$3:$AR$165,10,FALSE),0)</f>
        <v>0</v>
      </c>
      <c r="AV136" s="77">
        <f>IFERROR(VLOOKUP($B136,'[2]ACT DEN8.1'!$AE$3:$AR$165,11,FALSE),0)</f>
        <v>0</v>
      </c>
      <c r="AW136" s="77">
        <f>IFERROR(VLOOKUP($B136,'[2]ACT DEN8.1'!$AE$3:$AR$165,12,FALSE),0)</f>
        <v>0</v>
      </c>
      <c r="AX136" s="77">
        <f>IFERROR(VLOOKUP($B136,'[2]ACT DEN8.1'!$AE$3:$AR$165,13,FALSE),0)</f>
        <v>0</v>
      </c>
      <c r="AY136" s="4">
        <f t="shared" si="78"/>
        <v>1</v>
      </c>
    </row>
    <row r="137" spans="1:51" s="54" customFormat="1" ht="15" thickBot="1" x14ac:dyDescent="0.25">
      <c r="A137" s="1" t="s">
        <v>160</v>
      </c>
      <c r="B137" s="137" t="s">
        <v>159</v>
      </c>
      <c r="C137" s="53"/>
      <c r="D137" s="74"/>
      <c r="E137" s="77">
        <f>IFERROR(VLOOKUP($B137,'[2]NUM8.1'!$H$3:$U$165,2,FALSE),0)</f>
        <v>0</v>
      </c>
      <c r="F137" s="77">
        <f>IFERROR(VLOOKUP($B137,'[2]NUM8.1'!$H$3:$U$165,3,FALSE),0)</f>
        <v>0</v>
      </c>
      <c r="G137" s="77">
        <f>IFERROR(VLOOKUP($B137,'[2]NUM8.1'!$H$3:$U$165,4,FALSE),0)</f>
        <v>0</v>
      </c>
      <c r="H137" s="77">
        <f>IFERROR(VLOOKUP($B137,'[2]NUM8.1'!$H$3:$U$165,5,FALSE),0)</f>
        <v>0</v>
      </c>
      <c r="I137" s="77">
        <f>IFERROR(VLOOKUP($B137,'[2]NUM8.1'!$H$3:$U$165,6,FALSE),0)</f>
        <v>0</v>
      </c>
      <c r="J137" s="77">
        <f>IFERROR(VLOOKUP($B137,'[2]NUM8.1'!$H$3:$U$165,7,FALSE),0)</f>
        <v>0</v>
      </c>
      <c r="K137" s="77">
        <f>IFERROR(VLOOKUP($B137,'[2]NUM8.1'!$H$3:$U$165,8,FALSE),0)</f>
        <v>3</v>
      </c>
      <c r="L137" s="77">
        <f>IFERROR(VLOOKUP($B137,'[2]NUM8.1'!$H$3:$U$165,9,FALSE),0)</f>
        <v>1</v>
      </c>
      <c r="M137" s="77">
        <f>IFERROR(VLOOKUP($B137,'[2]NUM8.1'!$H$3:$U$165,10,FALSE),0)</f>
        <v>1</v>
      </c>
      <c r="N137" s="77">
        <f>IFERROR(VLOOKUP($B137,'[2]NUM8.1'!$H$3:$U$165,11,FALSE),0)</f>
        <v>4</v>
      </c>
      <c r="O137" s="77">
        <f>IFERROR(VLOOKUP($B137,'[2]NUM8.1'!$H$3:$U$165,12,FALSE),0)</f>
        <v>2</v>
      </c>
      <c r="P137" s="77">
        <f>IFERROR(VLOOKUP($B137,'[2]NUM8.1'!$H$3:$U$165,13,FALSE),0)</f>
        <v>1</v>
      </c>
      <c r="Q137" s="4">
        <f t="shared" si="146"/>
        <v>12</v>
      </c>
      <c r="S137" s="12">
        <f>IFERROR(VLOOKUP($B137,'[3]DEN8.1'!$H$3:$J$159,2,FALSE),0)</f>
        <v>3</v>
      </c>
      <c r="T137" s="42">
        <f t="shared" si="147"/>
        <v>3</v>
      </c>
      <c r="U137" s="12">
        <f>IFERROR(VLOOKUP($B137,'[1]DEN8.1'!$H$3:$J$175,2,FALSE),0)</f>
        <v>4</v>
      </c>
      <c r="V137" s="51">
        <f t="shared" si="148"/>
        <v>4</v>
      </c>
      <c r="W137" s="51">
        <f t="shared" si="149"/>
        <v>4</v>
      </c>
      <c r="X137" s="12">
        <f>IFERROR(VLOOKUP($B137,'[2]DEN8.1'!$H$3:$K$175,3,FALSE),0)</f>
        <v>4</v>
      </c>
      <c r="Y137" s="6"/>
      <c r="Z137" s="77">
        <f>IFERROR(VLOOKUP($B137,'[2]ACT DEN8.1'!$H$3:$U$162,2,FALSE),0)</f>
        <v>0</v>
      </c>
      <c r="AA137" s="77">
        <f>IFERROR(VLOOKUP($B137,'[2]ACT DEN8.1'!$H$3:$U$162,3,FALSE),0)</f>
        <v>0</v>
      </c>
      <c r="AB137" s="77">
        <f>IFERROR(VLOOKUP($B137,'[2]ACT DEN8.1'!$H$3:$U$162,4,FALSE),0)</f>
        <v>0</v>
      </c>
      <c r="AC137" s="77">
        <f>IFERROR(VLOOKUP($B137,'[2]ACT DEN8.1'!$H$3:$U$162,5,FALSE),0)</f>
        <v>0</v>
      </c>
      <c r="AD137" s="77">
        <f>IFERROR(VLOOKUP($B137,'[2]ACT DEN8.1'!$H$3:$U$162,6,FALSE),0)</f>
        <v>0</v>
      </c>
      <c r="AE137" s="77">
        <f>IFERROR(VLOOKUP($B137,'[2]ACT DEN8.1'!$H$3:$U$162,7,FALSE),0)</f>
        <v>1</v>
      </c>
      <c r="AF137" s="77">
        <f>IFERROR(VLOOKUP($B137,'[2]ACT DEN8.1'!$H$3:$U$162,8,FALSE),0)</f>
        <v>0</v>
      </c>
      <c r="AG137" s="77">
        <f>IFERROR(VLOOKUP($B137,'[2]ACT DEN8.1'!$H$3:$U$162,9,FALSE),0)</f>
        <v>0</v>
      </c>
      <c r="AH137" s="77">
        <f>IFERROR(VLOOKUP($B137,'[2]ACT DEN8.1'!$H$3:$U$162,10,FALSE),0)</f>
        <v>0</v>
      </c>
      <c r="AI137" s="77">
        <f>IFERROR(VLOOKUP($B137,'[2]ACT DEN8.1'!$H$3:$U$162,11,FALSE),0)</f>
        <v>0</v>
      </c>
      <c r="AJ137" s="77">
        <f>IFERROR(VLOOKUP($B137,'[2]ACT DEN8.1'!$H$3:$U$162,12,FALSE),0)</f>
        <v>1</v>
      </c>
      <c r="AK137" s="77">
        <f>IFERROR(VLOOKUP($B137,'[2]ACT DEN8.1'!$H$3:$U$162,13,FALSE),0)</f>
        <v>0</v>
      </c>
      <c r="AL137" s="4">
        <f t="shared" si="77"/>
        <v>2</v>
      </c>
      <c r="AM137" s="77">
        <f>IFERROR(VLOOKUP($B137,'[2]ACT DEN8.1'!$AE$3:$AR$165,2,FALSE),0)</f>
        <v>0</v>
      </c>
      <c r="AN137" s="77">
        <f>IFERROR(VLOOKUP($B137,'[2]ACT DEN8.1'!$AE$3:$AR$165,3,FALSE),0)</f>
        <v>0</v>
      </c>
      <c r="AO137" s="77">
        <f>IFERROR(VLOOKUP($B137,'[2]ACT DEN8.1'!$AE$3:$AR$165,4,FALSE),0)</f>
        <v>0</v>
      </c>
      <c r="AP137" s="77">
        <f>IFERROR(VLOOKUP($B137,'[2]ACT DEN8.1'!$AE$3:$AR$165,5,FALSE),0)</f>
        <v>0</v>
      </c>
      <c r="AQ137" s="77">
        <f>IFERROR(VLOOKUP($B137,'[2]ACT DEN8.1'!$AE$3:$AR$165,6,FALSE),0)</f>
        <v>0</v>
      </c>
      <c r="AR137" s="77">
        <f>IFERROR(VLOOKUP($B137,'[2]ACT DEN8.1'!$AE$3:$AR$165,7,FALSE),0)</f>
        <v>0</v>
      </c>
      <c r="AS137" s="77">
        <f>IFERROR(VLOOKUP($B137,'[2]ACT DEN8.1'!$AE$3:$AR$165,8,FALSE),0)</f>
        <v>0</v>
      </c>
      <c r="AT137" s="77">
        <f>IFERROR(VLOOKUP($B137,'[2]ACT DEN8.1'!$AE$3:$AR$165,9,FALSE),0)</f>
        <v>0</v>
      </c>
      <c r="AU137" s="77">
        <f>IFERROR(VLOOKUP($B137,'[2]ACT DEN8.1'!$AE$3:$AR$165,10,FALSE),0)</f>
        <v>0</v>
      </c>
      <c r="AV137" s="77">
        <f>IFERROR(VLOOKUP($B137,'[2]ACT DEN8.1'!$AE$3:$AR$165,11,FALSE),0)</f>
        <v>0</v>
      </c>
      <c r="AW137" s="77">
        <f>IFERROR(VLOOKUP($B137,'[2]ACT DEN8.1'!$AE$3:$AR$165,12,FALSE),0)</f>
        <v>0</v>
      </c>
      <c r="AX137" s="77">
        <f>IFERROR(VLOOKUP($B137,'[2]ACT DEN8.1'!$AE$3:$AR$165,13,FALSE),0)</f>
        <v>1</v>
      </c>
      <c r="AY137" s="4">
        <f t="shared" si="78"/>
        <v>1</v>
      </c>
    </row>
    <row r="138" spans="1:51" s="54" customFormat="1" ht="25.5" customHeight="1" thickBot="1" x14ac:dyDescent="0.25">
      <c r="A138" s="307" t="s">
        <v>200</v>
      </c>
      <c r="B138" s="308"/>
      <c r="C138" s="222">
        <f>+D138/Metas!L12</f>
        <v>0.81547937868237819</v>
      </c>
      <c r="D138" s="14">
        <f>+Q138/R138</f>
        <v>0.13047670058918051</v>
      </c>
      <c r="E138" s="9">
        <f t="shared" ref="E138:H138" si="150">SUM(E125:E137)</f>
        <v>42</v>
      </c>
      <c r="F138" s="9">
        <f t="shared" si="150"/>
        <v>86</v>
      </c>
      <c r="G138" s="9">
        <f t="shared" si="150"/>
        <v>33</v>
      </c>
      <c r="H138" s="9">
        <f t="shared" si="150"/>
        <v>29</v>
      </c>
      <c r="I138" s="9">
        <f t="shared" ref="I138" si="151">SUM(I125:I137)</f>
        <v>75</v>
      </c>
      <c r="J138" s="9">
        <f t="shared" ref="J138:K138" si="152">SUM(J125:J137)</f>
        <v>175</v>
      </c>
      <c r="K138" s="9">
        <f t="shared" si="152"/>
        <v>144</v>
      </c>
      <c r="L138" s="9">
        <f t="shared" ref="L138:M138" si="153">SUM(L125:L137)</f>
        <v>76</v>
      </c>
      <c r="M138" s="9">
        <f t="shared" si="153"/>
        <v>108</v>
      </c>
      <c r="N138" s="9">
        <f t="shared" ref="N138:P138" si="154">SUM(N125:N137)</f>
        <v>128</v>
      </c>
      <c r="O138" s="9">
        <f t="shared" si="154"/>
        <v>89</v>
      </c>
      <c r="P138" s="9">
        <f t="shared" si="154"/>
        <v>233</v>
      </c>
      <c r="Q138" s="9">
        <f>SUM(Q125:Q137)</f>
        <v>1218</v>
      </c>
      <c r="R138" s="10">
        <f>+Y138-X138</f>
        <v>9335</v>
      </c>
      <c r="S138" s="9">
        <f t="shared" ref="S138:W138" si="155">SUM(S125:S137)</f>
        <v>758</v>
      </c>
      <c r="T138" s="9">
        <f t="shared" si="155"/>
        <v>804</v>
      </c>
      <c r="U138" s="9">
        <f t="shared" si="155"/>
        <v>781</v>
      </c>
      <c r="V138" s="8">
        <f t="shared" si="155"/>
        <v>783</v>
      </c>
      <c r="W138" s="8">
        <f t="shared" si="155"/>
        <v>826</v>
      </c>
      <c r="X138" s="9">
        <f t="shared" ref="X138" si="156">SUM(X125:X137)</f>
        <v>823</v>
      </c>
      <c r="Y138" s="11">
        <v>10158</v>
      </c>
      <c r="Z138" s="8">
        <f>SUM(Z125:Z137)</f>
        <v>14</v>
      </c>
      <c r="AA138" s="8">
        <f t="shared" ref="AA138:AF138" si="157">SUM(AA125:AA137)</f>
        <v>19</v>
      </c>
      <c r="AB138" s="8">
        <f t="shared" si="157"/>
        <v>15</v>
      </c>
      <c r="AC138" s="8">
        <f t="shared" si="157"/>
        <v>6</v>
      </c>
      <c r="AD138" s="8">
        <f t="shared" ref="AD138:AE138" si="158">SUM(AD125:AD137)</f>
        <v>10</v>
      </c>
      <c r="AE138" s="8">
        <f t="shared" si="158"/>
        <v>19</v>
      </c>
      <c r="AF138" s="8">
        <f t="shared" si="157"/>
        <v>8</v>
      </c>
      <c r="AG138" s="8">
        <f t="shared" ref="AG138:AH138" si="159">SUM(AG125:AG137)</f>
        <v>16</v>
      </c>
      <c r="AH138" s="8">
        <f t="shared" si="159"/>
        <v>19</v>
      </c>
      <c r="AI138" s="8">
        <f t="shared" ref="AI138:AK138" si="160">SUM(AI125:AI137)</f>
        <v>14</v>
      </c>
      <c r="AJ138" s="8">
        <f t="shared" si="160"/>
        <v>8</v>
      </c>
      <c r="AK138" s="8">
        <f t="shared" si="160"/>
        <v>5</v>
      </c>
      <c r="AL138" s="8">
        <f t="shared" si="77"/>
        <v>153</v>
      </c>
      <c r="AM138" s="8">
        <f t="shared" ref="AM138:AP138" si="161">SUM(AM125:AM137)</f>
        <v>0</v>
      </c>
      <c r="AN138" s="8">
        <f t="shared" si="161"/>
        <v>6</v>
      </c>
      <c r="AO138" s="8">
        <f t="shared" si="161"/>
        <v>1</v>
      </c>
      <c r="AP138" s="8">
        <f t="shared" si="161"/>
        <v>1</v>
      </c>
      <c r="AQ138" s="8">
        <f t="shared" ref="AQ138:AS138" si="162">SUM(AQ125:AQ137)</f>
        <v>3</v>
      </c>
      <c r="AR138" s="8">
        <f t="shared" si="162"/>
        <v>1</v>
      </c>
      <c r="AS138" s="8">
        <f t="shared" si="162"/>
        <v>6</v>
      </c>
      <c r="AT138" s="8">
        <f t="shared" ref="AT138:AU138" si="163">SUM(AT125:AT137)</f>
        <v>1</v>
      </c>
      <c r="AU138" s="8">
        <f t="shared" si="163"/>
        <v>3</v>
      </c>
      <c r="AV138" s="8">
        <f t="shared" ref="AV138:AX138" si="164">SUM(AV125:AV137)</f>
        <v>2</v>
      </c>
      <c r="AW138" s="8">
        <f t="shared" si="164"/>
        <v>2</v>
      </c>
      <c r="AX138" s="8">
        <f t="shared" si="164"/>
        <v>2</v>
      </c>
      <c r="AY138" s="8">
        <f t="shared" si="78"/>
        <v>28</v>
      </c>
    </row>
    <row r="139" spans="1:51" s="60" customFormat="1" ht="15" thickBot="1" x14ac:dyDescent="0.25">
      <c r="A139" s="5" t="s">
        <v>165</v>
      </c>
      <c r="B139" s="137" t="s">
        <v>161</v>
      </c>
      <c r="C139" s="53"/>
      <c r="D139" s="74"/>
      <c r="E139" s="77">
        <f>IFERROR(VLOOKUP($B139,'[2]NUM8.1'!$H$3:$U$165,2,FALSE),0)</f>
        <v>0</v>
      </c>
      <c r="F139" s="77">
        <f>IFERROR(VLOOKUP($B139,'[2]NUM8.1'!$H$3:$U$165,3,FALSE),0)</f>
        <v>0</v>
      </c>
      <c r="G139" s="77">
        <f>IFERROR(VLOOKUP($B139,'[2]NUM8.1'!$H$3:$U$165,4,FALSE),0)</f>
        <v>35</v>
      </c>
      <c r="H139" s="77">
        <f>IFERROR(VLOOKUP($B139,'[2]NUM8.1'!$H$3:$U$165,5,FALSE),0)</f>
        <v>61</v>
      </c>
      <c r="I139" s="77">
        <f>IFERROR(VLOOKUP($B139,'[2]NUM8.1'!$H$3:$U$165,6,FALSE),0)</f>
        <v>47</v>
      </c>
      <c r="J139" s="77">
        <f>IFERROR(VLOOKUP($B139,'[2]NUM8.1'!$H$3:$U$165,7,FALSE),0)</f>
        <v>26</v>
      </c>
      <c r="K139" s="77">
        <f>IFERROR(VLOOKUP($B139,'[2]NUM8.1'!$H$3:$U$165,8,FALSE),0)</f>
        <v>160</v>
      </c>
      <c r="L139" s="77">
        <f>IFERROR(VLOOKUP($B139,'[2]NUM8.1'!$H$3:$U$165,9,FALSE),0)</f>
        <v>13</v>
      </c>
      <c r="M139" s="77">
        <f>IFERROR(VLOOKUP($B139,'[2]NUM8.1'!$H$3:$U$165,10,FALSE),0)</f>
        <v>37</v>
      </c>
      <c r="N139" s="77">
        <f>IFERROR(VLOOKUP($B139,'[2]NUM8.1'!$H$3:$U$165,11,FALSE),0)</f>
        <v>8</v>
      </c>
      <c r="O139" s="77">
        <f>IFERROR(VLOOKUP($B139,'[2]NUM8.1'!$H$3:$U$165,12,FALSE),0)</f>
        <v>0</v>
      </c>
      <c r="P139" s="77">
        <f>IFERROR(VLOOKUP($B139,'[2]NUM8.1'!$H$3:$U$165,13,FALSE),0)</f>
        <v>0</v>
      </c>
      <c r="Q139" s="4">
        <f>SUM(E139:P139)</f>
        <v>387</v>
      </c>
      <c r="R139" s="57"/>
      <c r="S139" s="12">
        <f>IFERROR(VLOOKUP($B139,'[3]DEN8.1'!$H$3:$J$159,2,FALSE),0)</f>
        <v>315</v>
      </c>
      <c r="T139" s="42">
        <f t="shared" ref="T139:T142" si="165">+S139+(Z139+AA139+AB139+AC139)-(AM139+AN139+AO139+AP139)</f>
        <v>338</v>
      </c>
      <c r="U139" s="12">
        <f>IFERROR(VLOOKUP($B139,'[1]DEN8.1'!$H$3:$J$175,2,FALSE),0)</f>
        <v>314</v>
      </c>
      <c r="V139" s="51">
        <f t="shared" ref="V139:V142" si="166">+U139+(AF139)-(AS139)</f>
        <v>316</v>
      </c>
      <c r="W139" s="51">
        <f t="shared" ref="W139:W142" si="167">+U139+(AF139+AG139+AH139+AI139)-(AS139+AT139+AU139+AV139)</f>
        <v>342</v>
      </c>
      <c r="X139" s="12">
        <f>IFERROR(VLOOKUP($B139,'[2]DEN8.1'!$H$3:$K$175,3,FALSE),0)</f>
        <v>199</v>
      </c>
      <c r="Y139" s="6"/>
      <c r="Z139" s="77">
        <f>IFERROR(VLOOKUP($B139,'[2]ACT DEN8.1'!$H$3:$U$162,2,FALSE),0)</f>
        <v>4</v>
      </c>
      <c r="AA139" s="77">
        <f>IFERROR(VLOOKUP($B139,'[2]ACT DEN8.1'!$H$3:$U$162,3,FALSE),0)</f>
        <v>5</v>
      </c>
      <c r="AB139" s="77">
        <f>IFERROR(VLOOKUP($B139,'[2]ACT DEN8.1'!$H$3:$U$162,4,FALSE),0)</f>
        <v>6</v>
      </c>
      <c r="AC139" s="77">
        <f>IFERROR(VLOOKUP($B139,'[2]ACT DEN8.1'!$H$3:$U$162,5,FALSE),0)</f>
        <v>8</v>
      </c>
      <c r="AD139" s="77">
        <f>IFERROR(VLOOKUP($B139,'[2]ACT DEN8.1'!$H$3:$U$162,6,FALSE),0)</f>
        <v>10</v>
      </c>
      <c r="AE139" s="77">
        <f>IFERROR(VLOOKUP($B139,'[2]ACT DEN8.1'!$H$3:$U$162,7,FALSE),0)</f>
        <v>13</v>
      </c>
      <c r="AF139" s="77">
        <f>IFERROR(VLOOKUP($B139,'[2]ACT DEN8.1'!$H$3:$U$162,8,FALSE),0)</f>
        <v>3</v>
      </c>
      <c r="AG139" s="77">
        <f>IFERROR(VLOOKUP($B139,'[2]ACT DEN8.1'!$H$3:$U$162,9,FALSE),0)</f>
        <v>16</v>
      </c>
      <c r="AH139" s="77">
        <f>IFERROR(VLOOKUP($B139,'[2]ACT DEN8.1'!$H$3:$U$162,10,FALSE),0)</f>
        <v>9</v>
      </c>
      <c r="AI139" s="77">
        <f>IFERROR(VLOOKUP($B139,'[2]ACT DEN8.1'!$H$3:$U$162,11,FALSE),0)</f>
        <v>5</v>
      </c>
      <c r="AJ139" s="77">
        <f>IFERROR(VLOOKUP($B139,'[2]ACT DEN8.1'!$H$3:$U$162,12,FALSE),0)</f>
        <v>10</v>
      </c>
      <c r="AK139" s="77">
        <f>IFERROR(VLOOKUP($B139,'[2]ACT DEN8.1'!$H$3:$U$162,13,FALSE),0)</f>
        <v>1</v>
      </c>
      <c r="AL139" s="4">
        <f t="shared" si="77"/>
        <v>90</v>
      </c>
      <c r="AM139" s="77">
        <f>IFERROR(VLOOKUP($B139,'[2]ACT DEN8.1'!$AE$3:$AR$165,2,FALSE),0)</f>
        <v>0</v>
      </c>
      <c r="AN139" s="77">
        <f>IFERROR(VLOOKUP($B139,'[2]ACT DEN8.1'!$AE$3:$AR$165,3,FALSE),0)</f>
        <v>0</v>
      </c>
      <c r="AO139" s="77">
        <f>IFERROR(VLOOKUP($B139,'[2]ACT DEN8.1'!$AE$3:$AR$165,4,FALSE),0)</f>
        <v>0</v>
      </c>
      <c r="AP139" s="77">
        <f>IFERROR(VLOOKUP($B139,'[2]ACT DEN8.1'!$AE$3:$AR$165,5,FALSE),0)</f>
        <v>0</v>
      </c>
      <c r="AQ139" s="77">
        <f>IFERROR(VLOOKUP($B139,'[2]ACT DEN8.1'!$AE$3:$AR$165,6,FALSE),0)</f>
        <v>0</v>
      </c>
      <c r="AR139" s="77">
        <f>IFERROR(VLOOKUP($B139,'[2]ACT DEN8.1'!$AE$3:$AR$165,7,FALSE),0)</f>
        <v>0</v>
      </c>
      <c r="AS139" s="77">
        <f>IFERROR(VLOOKUP($B139,'[2]ACT DEN8.1'!$AE$3:$AR$165,8,FALSE),0)</f>
        <v>1</v>
      </c>
      <c r="AT139" s="77">
        <f>IFERROR(VLOOKUP($B139,'[2]ACT DEN8.1'!$AE$3:$AR$165,9,FALSE),0)</f>
        <v>4</v>
      </c>
      <c r="AU139" s="77">
        <f>IFERROR(VLOOKUP($B139,'[2]ACT DEN8.1'!$AE$3:$AR$165,10,FALSE),0)</f>
        <v>0</v>
      </c>
      <c r="AV139" s="77">
        <f>IFERROR(VLOOKUP($B139,'[2]ACT DEN8.1'!$AE$3:$AR$165,11,FALSE),0)</f>
        <v>0</v>
      </c>
      <c r="AW139" s="77">
        <f>IFERROR(VLOOKUP($B139,'[2]ACT DEN8.1'!$AE$3:$AR$165,12,FALSE),0)</f>
        <v>0</v>
      </c>
      <c r="AX139" s="77">
        <f>IFERROR(VLOOKUP($B139,'[2]ACT DEN8.1'!$AE$3:$AR$165,13,FALSE),0)</f>
        <v>1</v>
      </c>
      <c r="AY139" s="4">
        <f t="shared" si="78"/>
        <v>6</v>
      </c>
    </row>
    <row r="140" spans="1:51" ht="15" thickBot="1" x14ac:dyDescent="0.25">
      <c r="A140" s="5" t="s">
        <v>165</v>
      </c>
      <c r="B140" s="137" t="s">
        <v>162</v>
      </c>
      <c r="C140" s="53"/>
      <c r="D140" s="74"/>
      <c r="E140" s="77">
        <f>IFERROR(VLOOKUP($B140,'[2]NUM8.1'!$H$3:$U$165,2,FALSE),0)</f>
        <v>0</v>
      </c>
      <c r="F140" s="77">
        <f>IFERROR(VLOOKUP($B140,'[2]NUM8.1'!$H$3:$U$165,3,FALSE),0)</f>
        <v>0</v>
      </c>
      <c r="G140" s="77">
        <f>IFERROR(VLOOKUP($B140,'[2]NUM8.1'!$H$3:$U$165,4,FALSE),0)</f>
        <v>1</v>
      </c>
      <c r="H140" s="77">
        <f>IFERROR(VLOOKUP($B140,'[2]NUM8.1'!$H$3:$U$165,5,FALSE),0)</f>
        <v>0</v>
      </c>
      <c r="I140" s="77">
        <f>IFERROR(VLOOKUP($B140,'[2]NUM8.1'!$H$3:$U$165,6,FALSE),0)</f>
        <v>0</v>
      </c>
      <c r="J140" s="77">
        <f>IFERROR(VLOOKUP($B140,'[2]NUM8.1'!$H$3:$U$165,7,FALSE),0)</f>
        <v>0</v>
      </c>
      <c r="K140" s="77">
        <f>IFERROR(VLOOKUP($B140,'[2]NUM8.1'!$H$3:$U$165,8,FALSE),0)</f>
        <v>4</v>
      </c>
      <c r="L140" s="77">
        <f>IFERROR(VLOOKUP($B140,'[2]NUM8.1'!$H$3:$U$165,9,FALSE),0)</f>
        <v>0</v>
      </c>
      <c r="M140" s="77">
        <f>IFERROR(VLOOKUP($B140,'[2]NUM8.1'!$H$3:$U$165,10,FALSE),0)</f>
        <v>0</v>
      </c>
      <c r="N140" s="77">
        <f>IFERROR(VLOOKUP($B140,'[2]NUM8.1'!$H$3:$U$165,11,FALSE),0)</f>
        <v>0</v>
      </c>
      <c r="O140" s="77">
        <f>IFERROR(VLOOKUP($B140,'[2]NUM8.1'!$H$3:$U$165,12,FALSE),0)</f>
        <v>0</v>
      </c>
      <c r="P140" s="77">
        <f>IFERROR(VLOOKUP($B140,'[2]NUM8.1'!$H$3:$U$165,13,FALSE),0)</f>
        <v>0</v>
      </c>
      <c r="Q140" s="4">
        <f>SUM(E140:P140)</f>
        <v>5</v>
      </c>
      <c r="R140" s="57"/>
      <c r="S140" s="12">
        <f>IFERROR(VLOOKUP($B140,'[3]DEN8.1'!$H$3:$J$159,2,FALSE),0)</f>
        <v>49</v>
      </c>
      <c r="T140" s="42">
        <f t="shared" si="165"/>
        <v>49</v>
      </c>
      <c r="U140" s="12">
        <f>IFERROR(VLOOKUP($B140,'[1]DEN8.1'!$H$3:$J$175,2,FALSE),0)</f>
        <v>39</v>
      </c>
      <c r="V140" s="51">
        <f t="shared" si="166"/>
        <v>39</v>
      </c>
      <c r="W140" s="51">
        <f t="shared" si="167"/>
        <v>47</v>
      </c>
      <c r="X140" s="12">
        <f>IFERROR(VLOOKUP($B140,'[2]DEN8.1'!$H$3:$K$175,3,FALSE),0)</f>
        <v>41</v>
      </c>
      <c r="Y140" s="6"/>
      <c r="Z140" s="77">
        <f>IFERROR(VLOOKUP($B140,'[2]ACT DEN8.1'!$H$3:$U$162,2,FALSE),0)</f>
        <v>0</v>
      </c>
      <c r="AA140" s="77">
        <f>IFERROR(VLOOKUP($B140,'[2]ACT DEN8.1'!$H$3:$U$162,3,FALSE),0)</f>
        <v>0</v>
      </c>
      <c r="AB140" s="77">
        <f>IFERROR(VLOOKUP($B140,'[2]ACT DEN8.1'!$H$3:$U$162,4,FALSE),0)</f>
        <v>1</v>
      </c>
      <c r="AC140" s="77">
        <f>IFERROR(VLOOKUP($B140,'[2]ACT DEN8.1'!$H$3:$U$162,5,FALSE),0)</f>
        <v>0</v>
      </c>
      <c r="AD140" s="77">
        <f>IFERROR(VLOOKUP($B140,'[2]ACT DEN8.1'!$H$3:$U$162,6,FALSE),0)</f>
        <v>0</v>
      </c>
      <c r="AE140" s="77">
        <f>IFERROR(VLOOKUP($B140,'[2]ACT DEN8.1'!$H$3:$U$162,7,FALSE),0)</f>
        <v>0</v>
      </c>
      <c r="AF140" s="77">
        <f>IFERROR(VLOOKUP($B140,'[2]ACT DEN8.1'!$H$3:$U$162,8,FALSE),0)</f>
        <v>0</v>
      </c>
      <c r="AG140" s="77">
        <f>IFERROR(VLOOKUP($B140,'[2]ACT DEN8.1'!$H$3:$U$162,9,FALSE),0)</f>
        <v>4</v>
      </c>
      <c r="AH140" s="77">
        <f>IFERROR(VLOOKUP($B140,'[2]ACT DEN8.1'!$H$3:$U$162,10,FALSE),0)</f>
        <v>1</v>
      </c>
      <c r="AI140" s="77">
        <f>IFERROR(VLOOKUP($B140,'[2]ACT DEN8.1'!$H$3:$U$162,11,FALSE),0)</f>
        <v>3</v>
      </c>
      <c r="AJ140" s="77">
        <f>IFERROR(VLOOKUP($B140,'[2]ACT DEN8.1'!$H$3:$U$162,12,FALSE),0)</f>
        <v>0</v>
      </c>
      <c r="AK140" s="77">
        <f>IFERROR(VLOOKUP($B140,'[2]ACT DEN8.1'!$H$3:$U$162,13,FALSE),0)</f>
        <v>1</v>
      </c>
      <c r="AL140" s="4">
        <f t="shared" si="77"/>
        <v>10</v>
      </c>
      <c r="AM140" s="77">
        <f>IFERROR(VLOOKUP($B140,'[2]ACT DEN8.1'!$AE$3:$AR$165,2,FALSE),0)</f>
        <v>1</v>
      </c>
      <c r="AN140" s="77">
        <f>IFERROR(VLOOKUP($B140,'[2]ACT DEN8.1'!$AE$3:$AR$165,3,FALSE),0)</f>
        <v>0</v>
      </c>
      <c r="AO140" s="77">
        <f>IFERROR(VLOOKUP($B140,'[2]ACT DEN8.1'!$AE$3:$AR$165,4,FALSE),0)</f>
        <v>0</v>
      </c>
      <c r="AP140" s="77">
        <f>IFERROR(VLOOKUP($B140,'[2]ACT DEN8.1'!$AE$3:$AR$165,5,FALSE),0)</f>
        <v>0</v>
      </c>
      <c r="AQ140" s="77">
        <f>IFERROR(VLOOKUP($B140,'[2]ACT DEN8.1'!$AE$3:$AR$165,6,FALSE),0)</f>
        <v>0</v>
      </c>
      <c r="AR140" s="77">
        <f>IFERROR(VLOOKUP($B140,'[2]ACT DEN8.1'!$AE$3:$AR$165,7,FALSE),0)</f>
        <v>1</v>
      </c>
      <c r="AS140" s="77">
        <f>IFERROR(VLOOKUP($B140,'[2]ACT DEN8.1'!$AE$3:$AR$165,8,FALSE),0)</f>
        <v>0</v>
      </c>
      <c r="AT140" s="77">
        <f>IFERROR(VLOOKUP($B140,'[2]ACT DEN8.1'!$AE$3:$AR$165,9,FALSE),0)</f>
        <v>0</v>
      </c>
      <c r="AU140" s="77">
        <f>IFERROR(VLOOKUP($B140,'[2]ACT DEN8.1'!$AE$3:$AR$165,10,FALSE),0)</f>
        <v>0</v>
      </c>
      <c r="AV140" s="77">
        <f>IFERROR(VLOOKUP($B140,'[2]ACT DEN8.1'!$AE$3:$AR$165,11,FALSE),0)</f>
        <v>0</v>
      </c>
      <c r="AW140" s="77">
        <f>IFERROR(VLOOKUP($B140,'[2]ACT DEN8.1'!$AE$3:$AR$165,12,FALSE),0)</f>
        <v>0</v>
      </c>
      <c r="AX140" s="77">
        <f>IFERROR(VLOOKUP($B140,'[2]ACT DEN8.1'!$AE$3:$AR$165,13,FALSE),0)</f>
        <v>0</v>
      </c>
      <c r="AY140" s="4">
        <f t="shared" si="78"/>
        <v>2</v>
      </c>
    </row>
    <row r="141" spans="1:51" ht="15" thickBot="1" x14ac:dyDescent="0.25">
      <c r="A141" s="5" t="s">
        <v>165</v>
      </c>
      <c r="B141" s="137" t="s">
        <v>163</v>
      </c>
      <c r="C141" s="53"/>
      <c r="D141" s="74"/>
      <c r="E141" s="77">
        <f>IFERROR(VLOOKUP($B141,'[2]NUM8.1'!$H$3:$U$165,2,FALSE),0)</f>
        <v>0</v>
      </c>
      <c r="F141" s="77">
        <f>IFERROR(VLOOKUP($B141,'[2]NUM8.1'!$H$3:$U$165,3,FALSE),0)</f>
        <v>0</v>
      </c>
      <c r="G141" s="77">
        <f>IFERROR(VLOOKUP($B141,'[2]NUM8.1'!$H$3:$U$165,4,FALSE),0)</f>
        <v>0</v>
      </c>
      <c r="H141" s="77">
        <f>IFERROR(VLOOKUP($B141,'[2]NUM8.1'!$H$3:$U$165,5,FALSE),0)</f>
        <v>0</v>
      </c>
      <c r="I141" s="77">
        <f>IFERROR(VLOOKUP($B141,'[2]NUM8.1'!$H$3:$U$165,6,FALSE),0)</f>
        <v>0</v>
      </c>
      <c r="J141" s="77">
        <f>IFERROR(VLOOKUP($B141,'[2]NUM8.1'!$H$3:$U$165,7,FALSE),0)</f>
        <v>0</v>
      </c>
      <c r="K141" s="77">
        <f>IFERROR(VLOOKUP($B141,'[2]NUM8.1'!$H$3:$U$165,8,FALSE),0)</f>
        <v>0</v>
      </c>
      <c r="L141" s="77">
        <f>IFERROR(VLOOKUP($B141,'[2]NUM8.1'!$H$3:$U$165,9,FALSE),0)</f>
        <v>0</v>
      </c>
      <c r="M141" s="77">
        <f>IFERROR(VLOOKUP($B141,'[2]NUM8.1'!$H$3:$U$165,10,FALSE),0)</f>
        <v>0</v>
      </c>
      <c r="N141" s="77">
        <f>IFERROR(VLOOKUP($B141,'[2]NUM8.1'!$H$3:$U$165,11,FALSE),0)</f>
        <v>0</v>
      </c>
      <c r="O141" s="77">
        <f>IFERROR(VLOOKUP($B141,'[2]NUM8.1'!$H$3:$U$165,12,FALSE),0)</f>
        <v>0</v>
      </c>
      <c r="P141" s="77">
        <f>IFERROR(VLOOKUP($B141,'[2]NUM8.1'!$H$3:$U$165,13,FALSE),0)</f>
        <v>0</v>
      </c>
      <c r="Q141" s="4">
        <f>SUM(E141:P141)</f>
        <v>0</v>
      </c>
      <c r="R141" s="57"/>
      <c r="S141" s="12">
        <f>IFERROR(VLOOKUP($B141,'[3]DEN8.1'!$H$3:$J$159,2,FALSE),0)</f>
        <v>7</v>
      </c>
      <c r="T141" s="42">
        <f t="shared" si="165"/>
        <v>7</v>
      </c>
      <c r="U141" s="12">
        <f>IFERROR(VLOOKUP($B141,'[1]DEN8.1'!$H$3:$J$175,2,FALSE),0)</f>
        <v>6</v>
      </c>
      <c r="V141" s="51">
        <f t="shared" si="166"/>
        <v>6</v>
      </c>
      <c r="W141" s="51">
        <f t="shared" si="167"/>
        <v>6</v>
      </c>
      <c r="X141" s="12">
        <f>IFERROR(VLOOKUP($B141,'[2]DEN8.1'!$H$3:$K$175,3,FALSE),0)</f>
        <v>6</v>
      </c>
      <c r="Y141" s="6"/>
      <c r="Z141" s="77">
        <f>IFERROR(VLOOKUP($B141,'[2]ACT DEN8.1'!$H$3:$U$162,2,FALSE),0)</f>
        <v>0</v>
      </c>
      <c r="AA141" s="77">
        <f>IFERROR(VLOOKUP($B141,'[2]ACT DEN8.1'!$H$3:$U$162,3,FALSE),0)</f>
        <v>0</v>
      </c>
      <c r="AB141" s="77">
        <f>IFERROR(VLOOKUP($B141,'[2]ACT DEN8.1'!$H$3:$U$162,4,FALSE),0)</f>
        <v>0</v>
      </c>
      <c r="AC141" s="77">
        <f>IFERROR(VLOOKUP($B141,'[2]ACT DEN8.1'!$H$3:$U$162,5,FALSE),0)</f>
        <v>0</v>
      </c>
      <c r="AD141" s="77">
        <f>IFERROR(VLOOKUP($B141,'[2]ACT DEN8.1'!$H$3:$U$162,6,FALSE),0)</f>
        <v>0</v>
      </c>
      <c r="AE141" s="77">
        <f>IFERROR(VLOOKUP($B141,'[2]ACT DEN8.1'!$H$3:$U$162,7,FALSE),0)</f>
        <v>0</v>
      </c>
      <c r="AF141" s="77">
        <f>IFERROR(VLOOKUP($B141,'[2]ACT DEN8.1'!$H$3:$U$162,8,FALSE),0)</f>
        <v>0</v>
      </c>
      <c r="AG141" s="77">
        <f>IFERROR(VLOOKUP($B141,'[2]ACT DEN8.1'!$H$3:$U$162,9,FALSE),0)</f>
        <v>0</v>
      </c>
      <c r="AH141" s="77">
        <f>IFERROR(VLOOKUP($B141,'[2]ACT DEN8.1'!$H$3:$U$162,10,FALSE),0)</f>
        <v>0</v>
      </c>
      <c r="AI141" s="77">
        <f>IFERROR(VLOOKUP($B141,'[2]ACT DEN8.1'!$H$3:$U$162,11,FALSE),0)</f>
        <v>0</v>
      </c>
      <c r="AJ141" s="77">
        <f>IFERROR(VLOOKUP($B141,'[2]ACT DEN8.1'!$H$3:$U$162,12,FALSE),0)</f>
        <v>0</v>
      </c>
      <c r="AK141" s="77">
        <f>IFERROR(VLOOKUP($B141,'[2]ACT DEN8.1'!$H$3:$U$162,13,FALSE),0)</f>
        <v>0</v>
      </c>
      <c r="AL141" s="4">
        <f t="shared" si="77"/>
        <v>0</v>
      </c>
      <c r="AM141" s="77">
        <f>IFERROR(VLOOKUP($B141,'[2]ACT DEN8.1'!$AE$3:$AR$165,2,FALSE),0)</f>
        <v>0</v>
      </c>
      <c r="AN141" s="77">
        <f>IFERROR(VLOOKUP($B141,'[2]ACT DEN8.1'!$AE$3:$AR$165,3,FALSE),0)</f>
        <v>0</v>
      </c>
      <c r="AO141" s="77">
        <f>IFERROR(VLOOKUP($B141,'[2]ACT DEN8.1'!$AE$3:$AR$165,4,FALSE),0)</f>
        <v>0</v>
      </c>
      <c r="AP141" s="77">
        <f>IFERROR(VLOOKUP($B141,'[2]ACT DEN8.1'!$AE$3:$AR$165,5,FALSE),0)</f>
        <v>0</v>
      </c>
      <c r="AQ141" s="77">
        <f>IFERROR(VLOOKUP($B141,'[2]ACT DEN8.1'!$AE$3:$AR$165,6,FALSE),0)</f>
        <v>0</v>
      </c>
      <c r="AR141" s="77">
        <f>IFERROR(VLOOKUP($B141,'[2]ACT DEN8.1'!$AE$3:$AR$165,7,FALSE),0)</f>
        <v>0</v>
      </c>
      <c r="AS141" s="77">
        <f>IFERROR(VLOOKUP($B141,'[2]ACT DEN8.1'!$AE$3:$AR$165,8,FALSE),0)</f>
        <v>0</v>
      </c>
      <c r="AT141" s="77">
        <f>IFERROR(VLOOKUP($B141,'[2]ACT DEN8.1'!$AE$3:$AR$165,9,FALSE),0)</f>
        <v>0</v>
      </c>
      <c r="AU141" s="77">
        <f>IFERROR(VLOOKUP($B141,'[2]ACT DEN8.1'!$AE$3:$AR$165,10,FALSE),0)</f>
        <v>0</v>
      </c>
      <c r="AV141" s="77">
        <f>IFERROR(VLOOKUP($B141,'[2]ACT DEN8.1'!$AE$3:$AR$165,11,FALSE),0)</f>
        <v>0</v>
      </c>
      <c r="AW141" s="77">
        <f>IFERROR(VLOOKUP($B141,'[2]ACT DEN8.1'!$AE$3:$AR$165,12,FALSE),0)</f>
        <v>0</v>
      </c>
      <c r="AX141" s="77">
        <f>IFERROR(VLOOKUP($B141,'[2]ACT DEN8.1'!$AE$3:$AR$165,13,FALSE),0)</f>
        <v>0</v>
      </c>
      <c r="AY141" s="4">
        <f t="shared" si="78"/>
        <v>0</v>
      </c>
    </row>
    <row r="142" spans="1:51" ht="15" thickBot="1" x14ac:dyDescent="0.25">
      <c r="A142" s="5" t="s">
        <v>165</v>
      </c>
      <c r="B142" s="137" t="s">
        <v>164</v>
      </c>
      <c r="C142" s="53"/>
      <c r="D142" s="74"/>
      <c r="E142" s="77">
        <f>IFERROR(VLOOKUP($B142,'[2]NUM8.1'!$H$3:$U$165,2,FALSE),0)</f>
        <v>0</v>
      </c>
      <c r="F142" s="77">
        <f>IFERROR(VLOOKUP($B142,'[2]NUM8.1'!$H$3:$U$165,3,FALSE),0)</f>
        <v>0</v>
      </c>
      <c r="G142" s="77">
        <f>IFERROR(VLOOKUP($B142,'[2]NUM8.1'!$H$3:$U$165,4,FALSE),0)</f>
        <v>0</v>
      </c>
      <c r="H142" s="77">
        <f>IFERROR(VLOOKUP($B142,'[2]NUM8.1'!$H$3:$U$165,5,FALSE),0)</f>
        <v>0</v>
      </c>
      <c r="I142" s="77">
        <f>IFERROR(VLOOKUP($B142,'[2]NUM8.1'!$H$3:$U$165,6,FALSE),0)</f>
        <v>0</v>
      </c>
      <c r="J142" s="77">
        <f>IFERROR(VLOOKUP($B142,'[2]NUM8.1'!$H$3:$U$165,7,FALSE),0)</f>
        <v>0</v>
      </c>
      <c r="K142" s="77">
        <f>IFERROR(VLOOKUP($B142,'[2]NUM8.1'!$H$3:$U$165,8,FALSE),0)</f>
        <v>0</v>
      </c>
      <c r="L142" s="77">
        <f>IFERROR(VLOOKUP($B142,'[2]NUM8.1'!$H$3:$U$165,9,FALSE),0)</f>
        <v>0</v>
      </c>
      <c r="M142" s="77">
        <f>IFERROR(VLOOKUP($B142,'[2]NUM8.1'!$H$3:$U$165,10,FALSE),0)</f>
        <v>0</v>
      </c>
      <c r="N142" s="77">
        <f>IFERROR(VLOOKUP($B142,'[2]NUM8.1'!$H$3:$U$165,11,FALSE),0)</f>
        <v>0</v>
      </c>
      <c r="O142" s="77">
        <f>IFERROR(VLOOKUP($B142,'[2]NUM8.1'!$H$3:$U$165,12,FALSE),0)</f>
        <v>0</v>
      </c>
      <c r="P142" s="77">
        <f>IFERROR(VLOOKUP($B142,'[2]NUM8.1'!$H$3:$U$165,13,FALSE),0)</f>
        <v>0</v>
      </c>
      <c r="Q142" s="4">
        <f>SUM(E142:P142)</f>
        <v>0</v>
      </c>
      <c r="R142" s="57"/>
      <c r="S142" s="12">
        <f>IFERROR(VLOOKUP($B142,'[3]DEN8.1'!$H$3:$J$159,2,FALSE),0)</f>
        <v>9</v>
      </c>
      <c r="T142" s="42">
        <f t="shared" si="165"/>
        <v>9</v>
      </c>
      <c r="U142" s="12">
        <f>IFERROR(VLOOKUP($B142,'[1]DEN8.1'!$H$3:$J$175,2,FALSE),0)</f>
        <v>6</v>
      </c>
      <c r="V142" s="51">
        <f t="shared" si="166"/>
        <v>6</v>
      </c>
      <c r="W142" s="51">
        <f t="shared" si="167"/>
        <v>6</v>
      </c>
      <c r="X142" s="12">
        <f>IFERROR(VLOOKUP($B142,'[2]DEN8.1'!$H$3:$K$175,3,FALSE),0)</f>
        <v>5</v>
      </c>
      <c r="Y142" s="6"/>
      <c r="Z142" s="77">
        <f>IFERROR(VLOOKUP($B142,'[2]ACT DEN8.1'!$H$3:$U$162,2,FALSE),0)</f>
        <v>0</v>
      </c>
      <c r="AA142" s="77">
        <f>IFERROR(VLOOKUP($B142,'[2]ACT DEN8.1'!$H$3:$U$162,3,FALSE),0)</f>
        <v>0</v>
      </c>
      <c r="AB142" s="77">
        <f>IFERROR(VLOOKUP($B142,'[2]ACT DEN8.1'!$H$3:$U$162,4,FALSE),0)</f>
        <v>0</v>
      </c>
      <c r="AC142" s="77">
        <f>IFERROR(VLOOKUP($B142,'[2]ACT DEN8.1'!$H$3:$U$162,5,FALSE),0)</f>
        <v>0</v>
      </c>
      <c r="AD142" s="77">
        <f>IFERROR(VLOOKUP($B142,'[2]ACT DEN8.1'!$H$3:$U$162,6,FALSE),0)</f>
        <v>0</v>
      </c>
      <c r="AE142" s="77">
        <f>IFERROR(VLOOKUP($B142,'[2]ACT DEN8.1'!$H$3:$U$162,7,FALSE),0)</f>
        <v>0</v>
      </c>
      <c r="AF142" s="77">
        <f>IFERROR(VLOOKUP($B142,'[2]ACT DEN8.1'!$H$3:$U$162,8,FALSE),0)</f>
        <v>0</v>
      </c>
      <c r="AG142" s="77">
        <f>IFERROR(VLOOKUP($B142,'[2]ACT DEN8.1'!$H$3:$U$162,9,FALSE),0)</f>
        <v>0</v>
      </c>
      <c r="AH142" s="77">
        <f>IFERROR(VLOOKUP($B142,'[2]ACT DEN8.1'!$H$3:$U$162,10,FALSE),0)</f>
        <v>0</v>
      </c>
      <c r="AI142" s="77">
        <f>IFERROR(VLOOKUP($B142,'[2]ACT DEN8.1'!$H$3:$U$162,11,FALSE),0)</f>
        <v>0</v>
      </c>
      <c r="AJ142" s="77">
        <f>IFERROR(VLOOKUP($B142,'[2]ACT DEN8.1'!$H$3:$U$162,12,FALSE),0)</f>
        <v>0</v>
      </c>
      <c r="AK142" s="77">
        <f>IFERROR(VLOOKUP($B142,'[2]ACT DEN8.1'!$H$3:$U$162,13,FALSE),0)</f>
        <v>0</v>
      </c>
      <c r="AL142" s="4">
        <f t="shared" si="77"/>
        <v>0</v>
      </c>
      <c r="AM142" s="77">
        <f>IFERROR(VLOOKUP($B142,'[2]ACT DEN8.1'!$AE$3:$AR$165,2,FALSE),0)</f>
        <v>0</v>
      </c>
      <c r="AN142" s="77">
        <f>IFERROR(VLOOKUP($B142,'[2]ACT DEN8.1'!$AE$3:$AR$165,3,FALSE),0)</f>
        <v>0</v>
      </c>
      <c r="AO142" s="77">
        <f>IFERROR(VLOOKUP($B142,'[2]ACT DEN8.1'!$AE$3:$AR$165,4,FALSE),0)</f>
        <v>0</v>
      </c>
      <c r="AP142" s="77">
        <f>IFERROR(VLOOKUP($B142,'[2]ACT DEN8.1'!$AE$3:$AR$165,5,FALSE),0)</f>
        <v>0</v>
      </c>
      <c r="AQ142" s="77">
        <f>IFERROR(VLOOKUP($B142,'[2]ACT DEN8.1'!$AE$3:$AR$165,6,FALSE),0)</f>
        <v>0</v>
      </c>
      <c r="AR142" s="77">
        <f>IFERROR(VLOOKUP($B142,'[2]ACT DEN8.1'!$AE$3:$AR$165,7,FALSE),0)</f>
        <v>0</v>
      </c>
      <c r="AS142" s="77">
        <f>IFERROR(VLOOKUP($B142,'[2]ACT DEN8.1'!$AE$3:$AR$165,8,FALSE),0)</f>
        <v>0</v>
      </c>
      <c r="AT142" s="77">
        <f>IFERROR(VLOOKUP($B142,'[2]ACT DEN8.1'!$AE$3:$AR$165,9,FALSE),0)</f>
        <v>0</v>
      </c>
      <c r="AU142" s="77">
        <f>IFERROR(VLOOKUP($B142,'[2]ACT DEN8.1'!$AE$3:$AR$165,10,FALSE),0)</f>
        <v>0</v>
      </c>
      <c r="AV142" s="77">
        <f>IFERROR(VLOOKUP($B142,'[2]ACT DEN8.1'!$AE$3:$AR$165,11,FALSE),0)</f>
        <v>0</v>
      </c>
      <c r="AW142" s="77">
        <f>IFERROR(VLOOKUP($B142,'[2]ACT DEN8.1'!$AE$3:$AR$165,12,FALSE),0)</f>
        <v>0</v>
      </c>
      <c r="AX142" s="77">
        <f>IFERROR(VLOOKUP($B142,'[2]ACT DEN8.1'!$AE$3:$AR$165,13,FALSE),0)</f>
        <v>0</v>
      </c>
      <c r="AY142" s="4">
        <f t="shared" si="78"/>
        <v>0</v>
      </c>
    </row>
    <row r="143" spans="1:51" s="54" customFormat="1" ht="15" thickBot="1" x14ac:dyDescent="0.25">
      <c r="A143" s="307" t="s">
        <v>201</v>
      </c>
      <c r="B143" s="308"/>
      <c r="C143" s="222">
        <f>+D143/Metas!L14</f>
        <v>0.96063213839466399</v>
      </c>
      <c r="D143" s="14">
        <f>+Q143/R143</f>
        <v>0.13452299245024021</v>
      </c>
      <c r="E143" s="9">
        <f t="shared" ref="E143:H143" si="168">SUM(E139:E142)</f>
        <v>0</v>
      </c>
      <c r="F143" s="9">
        <f t="shared" si="168"/>
        <v>0</v>
      </c>
      <c r="G143" s="9">
        <f t="shared" si="168"/>
        <v>36</v>
      </c>
      <c r="H143" s="9">
        <f t="shared" si="168"/>
        <v>61</v>
      </c>
      <c r="I143" s="9">
        <f t="shared" ref="I143" si="169">SUM(I139:I142)</f>
        <v>47</v>
      </c>
      <c r="J143" s="9">
        <f t="shared" ref="J143:K143" si="170">SUM(J139:J142)</f>
        <v>26</v>
      </c>
      <c r="K143" s="9">
        <f t="shared" si="170"/>
        <v>164</v>
      </c>
      <c r="L143" s="9">
        <f t="shared" ref="L143:M143" si="171">SUM(L139:L142)</f>
        <v>13</v>
      </c>
      <c r="M143" s="9">
        <f t="shared" si="171"/>
        <v>37</v>
      </c>
      <c r="N143" s="9">
        <f t="shared" ref="N143:P143" si="172">SUM(N139:N142)</f>
        <v>8</v>
      </c>
      <c r="O143" s="9">
        <f t="shared" si="172"/>
        <v>0</v>
      </c>
      <c r="P143" s="9">
        <f t="shared" si="172"/>
        <v>0</v>
      </c>
      <c r="Q143" s="9">
        <f>SUM(Q139:Q142)</f>
        <v>392</v>
      </c>
      <c r="R143" s="10">
        <f>+Y143-X143</f>
        <v>2914</v>
      </c>
      <c r="S143" s="9">
        <f t="shared" ref="S143:W143" si="173">SUM(S139:S142)</f>
        <v>380</v>
      </c>
      <c r="T143" s="9">
        <f t="shared" si="173"/>
        <v>403</v>
      </c>
      <c r="U143" s="9">
        <f t="shared" si="173"/>
        <v>365</v>
      </c>
      <c r="V143" s="8">
        <f t="shared" si="173"/>
        <v>367</v>
      </c>
      <c r="W143" s="8">
        <f t="shared" si="173"/>
        <v>401</v>
      </c>
      <c r="X143" s="9">
        <f t="shared" ref="X143" si="174">SUM(X139:X142)</f>
        <v>251</v>
      </c>
      <c r="Y143" s="11">
        <v>3165</v>
      </c>
      <c r="Z143" s="39">
        <v>0</v>
      </c>
      <c r="AA143" s="39">
        <v>0</v>
      </c>
      <c r="AB143" s="39">
        <v>0</v>
      </c>
      <c r="AC143" s="39">
        <v>0</v>
      </c>
      <c r="AD143" s="39">
        <v>0</v>
      </c>
      <c r="AE143" s="39">
        <v>0</v>
      </c>
      <c r="AF143" s="39">
        <f t="shared" ref="AF143:AL143" si="175">SUM(AF139:AF142)</f>
        <v>3</v>
      </c>
      <c r="AG143" s="39">
        <f t="shared" ref="AG143:AH143" si="176">SUM(AG139:AG142)</f>
        <v>20</v>
      </c>
      <c r="AH143" s="39">
        <f t="shared" si="176"/>
        <v>10</v>
      </c>
      <c r="AI143" s="39">
        <f t="shared" ref="AI143:AK143" si="177">SUM(AI139:AI142)</f>
        <v>8</v>
      </c>
      <c r="AJ143" s="39">
        <f t="shared" si="177"/>
        <v>10</v>
      </c>
      <c r="AK143" s="39">
        <f t="shared" si="177"/>
        <v>2</v>
      </c>
      <c r="AL143" s="39">
        <f t="shared" si="175"/>
        <v>100</v>
      </c>
      <c r="AM143" s="39">
        <f t="shared" ref="AM143:AP143" si="178">SUM(AM139:AM142)</f>
        <v>1</v>
      </c>
      <c r="AN143" s="39">
        <f t="shared" si="178"/>
        <v>0</v>
      </c>
      <c r="AO143" s="39">
        <f t="shared" si="178"/>
        <v>0</v>
      </c>
      <c r="AP143" s="39">
        <f t="shared" si="178"/>
        <v>0</v>
      </c>
      <c r="AQ143" s="39">
        <f t="shared" ref="AQ143:AS143" si="179">SUM(AQ139:AQ142)</f>
        <v>0</v>
      </c>
      <c r="AR143" s="39">
        <f t="shared" si="179"/>
        <v>1</v>
      </c>
      <c r="AS143" s="39">
        <f t="shared" si="179"/>
        <v>1</v>
      </c>
      <c r="AT143" s="39">
        <f t="shared" ref="AT143:AU143" si="180">SUM(AT139:AT142)</f>
        <v>4</v>
      </c>
      <c r="AU143" s="39">
        <f t="shared" si="180"/>
        <v>0</v>
      </c>
      <c r="AV143" s="39">
        <f t="shared" ref="AV143:AX143" si="181">SUM(AV139:AV142)</f>
        <v>0</v>
      </c>
      <c r="AW143" s="39">
        <f t="shared" si="181"/>
        <v>0</v>
      </c>
      <c r="AX143" s="39">
        <f t="shared" si="181"/>
        <v>1</v>
      </c>
      <c r="AY143" s="8">
        <f t="shared" si="78"/>
        <v>8</v>
      </c>
    </row>
    <row r="144" spans="1:51" ht="15" thickBot="1" x14ac:dyDescent="0.25">
      <c r="A144" s="75" t="s">
        <v>173</v>
      </c>
      <c r="B144" s="137" t="s">
        <v>166</v>
      </c>
      <c r="C144" s="53"/>
      <c r="D144" s="74"/>
      <c r="E144" s="77">
        <f>IFERROR(VLOOKUP($B144,'[2]NUM8.1'!$H$3:$U$165,2,FALSE),0)</f>
        <v>1</v>
      </c>
      <c r="F144" s="77">
        <f>IFERROR(VLOOKUP($B144,'[2]NUM8.1'!$H$3:$U$165,3,FALSE),0)</f>
        <v>1</v>
      </c>
      <c r="G144" s="77">
        <f>IFERROR(VLOOKUP($B144,'[2]NUM8.1'!$H$3:$U$165,4,FALSE),0)</f>
        <v>2</v>
      </c>
      <c r="H144" s="77">
        <f>IFERROR(VLOOKUP($B144,'[2]NUM8.1'!$H$3:$U$165,5,FALSE),0)</f>
        <v>0</v>
      </c>
      <c r="I144" s="77">
        <f>IFERROR(VLOOKUP($B144,'[2]NUM8.1'!$H$3:$U$165,6,FALSE),0)</f>
        <v>2</v>
      </c>
      <c r="J144" s="77">
        <f>IFERROR(VLOOKUP($B144,'[2]NUM8.1'!$H$3:$U$165,7,FALSE),0)</f>
        <v>11</v>
      </c>
      <c r="K144" s="77">
        <f>IFERROR(VLOOKUP($B144,'[2]NUM8.1'!$H$3:$U$165,8,FALSE),0)</f>
        <v>8</v>
      </c>
      <c r="L144" s="77">
        <f>IFERROR(VLOOKUP($B144,'[2]NUM8.1'!$H$3:$U$165,9,FALSE),0)</f>
        <v>5</v>
      </c>
      <c r="M144" s="77">
        <f>IFERROR(VLOOKUP($B144,'[2]NUM8.1'!$H$3:$U$165,10,FALSE),0)</f>
        <v>2</v>
      </c>
      <c r="N144" s="77">
        <f>IFERROR(VLOOKUP($B144,'[2]NUM8.1'!$H$3:$U$165,11,FALSE),0)</f>
        <v>5</v>
      </c>
      <c r="O144" s="77">
        <f>IFERROR(VLOOKUP($B144,'[2]NUM8.1'!$H$3:$U$165,12,FALSE),0)</f>
        <v>13</v>
      </c>
      <c r="P144" s="77">
        <f>IFERROR(VLOOKUP($B144,'[2]NUM8.1'!$H$3:$U$165,13,FALSE),0)</f>
        <v>1</v>
      </c>
      <c r="Q144" s="4">
        <f t="shared" ref="Q144:Q150" si="182">SUM(E144:P144)</f>
        <v>51</v>
      </c>
      <c r="S144" s="12">
        <f>IFERROR(VLOOKUP($B144,'[3]DEN8.1'!$H$3:$J$159,2,FALSE),0)</f>
        <v>53</v>
      </c>
      <c r="T144" s="42">
        <f t="shared" ref="T144:T150" si="183">+S144+(Z144+AA144+AB144+AC144)-(AM144+AN144+AO144+AP144)</f>
        <v>53</v>
      </c>
      <c r="U144" s="12">
        <f>IFERROR(VLOOKUP($B144,'[1]DEN8.1'!$H$3:$J$175,2,FALSE),0)</f>
        <v>57</v>
      </c>
      <c r="V144" s="51">
        <f t="shared" ref="V144:V150" si="184">+U144+(AF144)-(AS144)</f>
        <v>57</v>
      </c>
      <c r="W144" s="51">
        <f t="shared" ref="W144:W150" si="185">+U144+(AF144+AG144+AH144+AI144)-(AS144+AT144+AU144+AV144)</f>
        <v>61</v>
      </c>
      <c r="X144" s="12">
        <f>IFERROR(VLOOKUP($B144,'[2]DEN8.1'!$H$3:$K$175,3,FALSE),0)</f>
        <v>60</v>
      </c>
      <c r="Y144" s="6"/>
      <c r="Z144" s="77">
        <f>IFERROR(VLOOKUP($B144,'[2]ACT DEN8.1'!$H$3:$U$162,2,FALSE),0)</f>
        <v>0</v>
      </c>
      <c r="AA144" s="77">
        <f>IFERROR(VLOOKUP($B144,'[2]ACT DEN8.1'!$H$3:$U$162,3,FALSE),0)</f>
        <v>0</v>
      </c>
      <c r="AB144" s="77">
        <f>IFERROR(VLOOKUP($B144,'[2]ACT DEN8.1'!$H$3:$U$162,4,FALSE),0)</f>
        <v>1</v>
      </c>
      <c r="AC144" s="77">
        <f>IFERROR(VLOOKUP($B144,'[2]ACT DEN8.1'!$H$3:$U$162,5,FALSE),0)</f>
        <v>0</v>
      </c>
      <c r="AD144" s="77">
        <f>IFERROR(VLOOKUP($B144,'[2]ACT DEN8.1'!$H$3:$U$162,6,FALSE),0)</f>
        <v>0</v>
      </c>
      <c r="AE144" s="77">
        <f>IFERROR(VLOOKUP($B144,'[2]ACT DEN8.1'!$H$3:$U$162,7,FALSE),0)</f>
        <v>0</v>
      </c>
      <c r="AF144" s="77">
        <f>IFERROR(VLOOKUP($B144,'[2]ACT DEN8.1'!$H$3:$U$162,8,FALSE),0)</f>
        <v>0</v>
      </c>
      <c r="AG144" s="77">
        <f>IFERROR(VLOOKUP($B144,'[2]ACT DEN8.1'!$H$3:$U$162,9,FALSE),0)</f>
        <v>3</v>
      </c>
      <c r="AH144" s="77">
        <f>IFERROR(VLOOKUP($B144,'[2]ACT DEN8.1'!$H$3:$U$162,10,FALSE),0)</f>
        <v>0</v>
      </c>
      <c r="AI144" s="77">
        <f>IFERROR(VLOOKUP($B144,'[2]ACT DEN8.1'!$H$3:$U$162,11,FALSE),0)</f>
        <v>1</v>
      </c>
      <c r="AJ144" s="77">
        <f>IFERROR(VLOOKUP($B144,'[2]ACT DEN8.1'!$H$3:$U$162,12,FALSE),0)</f>
        <v>0</v>
      </c>
      <c r="AK144" s="77">
        <f>IFERROR(VLOOKUP($B144,'[2]ACT DEN8.1'!$H$3:$U$162,13,FALSE),0)</f>
        <v>1</v>
      </c>
      <c r="AL144" s="4">
        <f t="shared" si="77"/>
        <v>6</v>
      </c>
      <c r="AM144" s="77">
        <f>IFERROR(VLOOKUP($B144,'[2]ACT DEN8.1'!$AE$3:$AR$165,2,FALSE),0)</f>
        <v>0</v>
      </c>
      <c r="AN144" s="77">
        <f>IFERROR(VLOOKUP($B144,'[2]ACT DEN8.1'!$AE$3:$AR$165,3,FALSE),0)</f>
        <v>0</v>
      </c>
      <c r="AO144" s="77">
        <f>IFERROR(VLOOKUP($B144,'[2]ACT DEN8.1'!$AE$3:$AR$165,4,FALSE),0)</f>
        <v>1</v>
      </c>
      <c r="AP144" s="77">
        <f>IFERROR(VLOOKUP($B144,'[2]ACT DEN8.1'!$AE$3:$AR$165,5,FALSE),0)</f>
        <v>0</v>
      </c>
      <c r="AQ144" s="77">
        <f>IFERROR(VLOOKUP($B144,'[2]ACT DEN8.1'!$AE$3:$AR$165,6,FALSE),0)</f>
        <v>0</v>
      </c>
      <c r="AR144" s="77">
        <f>IFERROR(VLOOKUP($B144,'[2]ACT DEN8.1'!$AE$3:$AR$165,7,FALSE),0)</f>
        <v>0</v>
      </c>
      <c r="AS144" s="77">
        <f>IFERROR(VLOOKUP($B144,'[2]ACT DEN8.1'!$AE$3:$AR$165,8,FALSE),0)</f>
        <v>0</v>
      </c>
      <c r="AT144" s="77">
        <f>IFERROR(VLOOKUP($B144,'[2]ACT DEN8.1'!$AE$3:$AR$165,9,FALSE),0)</f>
        <v>0</v>
      </c>
      <c r="AU144" s="77">
        <f>IFERROR(VLOOKUP($B144,'[2]ACT DEN8.1'!$AE$3:$AR$165,10,FALSE),0)</f>
        <v>0</v>
      </c>
      <c r="AV144" s="77">
        <f>IFERROR(VLOOKUP($B144,'[2]ACT DEN8.1'!$AE$3:$AR$165,11,FALSE),0)</f>
        <v>0</v>
      </c>
      <c r="AW144" s="77">
        <f>IFERROR(VLOOKUP($B144,'[2]ACT DEN8.1'!$AE$3:$AR$165,12,FALSE),0)</f>
        <v>0</v>
      </c>
      <c r="AX144" s="77">
        <f>IFERROR(VLOOKUP($B144,'[2]ACT DEN8.1'!$AE$3:$AR$165,13,FALSE),0)</f>
        <v>0</v>
      </c>
      <c r="AY144" s="4">
        <f t="shared" si="78"/>
        <v>1</v>
      </c>
    </row>
    <row r="145" spans="1:51" ht="15" thickBot="1" x14ac:dyDescent="0.25">
      <c r="A145" s="75" t="s">
        <v>173</v>
      </c>
      <c r="B145" s="137" t="s">
        <v>167</v>
      </c>
      <c r="C145" s="53"/>
      <c r="D145" s="74"/>
      <c r="E145" s="77">
        <f>IFERROR(VLOOKUP($B145,'[2]NUM8.1'!$H$3:$U$165,2,FALSE),0)</f>
        <v>0</v>
      </c>
      <c r="F145" s="77">
        <f>IFERROR(VLOOKUP($B145,'[2]NUM8.1'!$H$3:$U$165,3,FALSE),0)</f>
        <v>0</v>
      </c>
      <c r="G145" s="77">
        <f>IFERROR(VLOOKUP($B145,'[2]NUM8.1'!$H$3:$U$165,4,FALSE),0)</f>
        <v>1</v>
      </c>
      <c r="H145" s="77">
        <f>IFERROR(VLOOKUP($B145,'[2]NUM8.1'!$H$3:$U$165,5,FALSE),0)</f>
        <v>0</v>
      </c>
      <c r="I145" s="77">
        <f>IFERROR(VLOOKUP($B145,'[2]NUM8.1'!$H$3:$U$165,6,FALSE),0)</f>
        <v>0</v>
      </c>
      <c r="J145" s="77">
        <f>IFERROR(VLOOKUP($B145,'[2]NUM8.1'!$H$3:$U$165,7,FALSE),0)</f>
        <v>0</v>
      </c>
      <c r="K145" s="77">
        <f>IFERROR(VLOOKUP($B145,'[2]NUM8.1'!$H$3:$U$165,8,FALSE),0)</f>
        <v>2</v>
      </c>
      <c r="L145" s="77">
        <f>IFERROR(VLOOKUP($B145,'[2]NUM8.1'!$H$3:$U$165,9,FALSE),0)</f>
        <v>0</v>
      </c>
      <c r="M145" s="77">
        <f>IFERROR(VLOOKUP($B145,'[2]NUM8.1'!$H$3:$U$165,10,FALSE),0)</f>
        <v>0</v>
      </c>
      <c r="N145" s="77">
        <f>IFERROR(VLOOKUP($B145,'[2]NUM8.1'!$H$3:$U$165,11,FALSE),0)</f>
        <v>0</v>
      </c>
      <c r="O145" s="77">
        <f>IFERROR(VLOOKUP($B145,'[2]NUM8.1'!$H$3:$U$165,12,FALSE),0)</f>
        <v>6</v>
      </c>
      <c r="P145" s="77">
        <f>IFERROR(VLOOKUP($B145,'[2]NUM8.1'!$H$3:$U$165,13,FALSE),0)</f>
        <v>0</v>
      </c>
      <c r="Q145" s="4">
        <f t="shared" si="182"/>
        <v>9</v>
      </c>
      <c r="S145" s="12">
        <f>IFERROR(VLOOKUP($B145,'[3]DEN8.1'!$H$3:$J$159,2,FALSE),0)</f>
        <v>8</v>
      </c>
      <c r="T145" s="42">
        <f t="shared" si="183"/>
        <v>8</v>
      </c>
      <c r="U145" s="12">
        <f>IFERROR(VLOOKUP($B145,'[1]DEN8.1'!$H$3:$J$175,2,FALSE),0)</f>
        <v>9</v>
      </c>
      <c r="V145" s="51">
        <f t="shared" si="184"/>
        <v>10</v>
      </c>
      <c r="W145" s="51">
        <f t="shared" si="185"/>
        <v>10</v>
      </c>
      <c r="X145" s="12">
        <f>IFERROR(VLOOKUP($B145,'[2]DEN8.1'!$H$3:$K$175,3,FALSE),0)</f>
        <v>9</v>
      </c>
      <c r="Y145" s="6"/>
      <c r="Z145" s="77">
        <f>IFERROR(VLOOKUP($B145,'[2]ACT DEN8.1'!$H$3:$U$162,2,FALSE),0)</f>
        <v>0</v>
      </c>
      <c r="AA145" s="77">
        <f>IFERROR(VLOOKUP($B145,'[2]ACT DEN8.1'!$H$3:$U$162,3,FALSE),0)</f>
        <v>0</v>
      </c>
      <c r="AB145" s="77">
        <f>IFERROR(VLOOKUP($B145,'[2]ACT DEN8.1'!$H$3:$U$162,4,FALSE),0)</f>
        <v>0</v>
      </c>
      <c r="AC145" s="77">
        <f>IFERROR(VLOOKUP($B145,'[2]ACT DEN8.1'!$H$3:$U$162,5,FALSE),0)</f>
        <v>0</v>
      </c>
      <c r="AD145" s="77">
        <f>IFERROR(VLOOKUP($B145,'[2]ACT DEN8.1'!$H$3:$U$162,6,FALSE),0)</f>
        <v>0</v>
      </c>
      <c r="AE145" s="77">
        <f>IFERROR(VLOOKUP($B145,'[2]ACT DEN8.1'!$H$3:$U$162,7,FALSE),0)</f>
        <v>0</v>
      </c>
      <c r="AF145" s="77">
        <f>IFERROR(VLOOKUP($B145,'[2]ACT DEN8.1'!$H$3:$U$162,8,FALSE),0)</f>
        <v>1</v>
      </c>
      <c r="AG145" s="77">
        <f>IFERROR(VLOOKUP($B145,'[2]ACT DEN8.1'!$H$3:$U$162,9,FALSE),0)</f>
        <v>0</v>
      </c>
      <c r="AH145" s="77">
        <f>IFERROR(VLOOKUP($B145,'[2]ACT DEN8.1'!$H$3:$U$162,10,FALSE),0)</f>
        <v>0</v>
      </c>
      <c r="AI145" s="77">
        <f>IFERROR(VLOOKUP($B145,'[2]ACT DEN8.1'!$H$3:$U$162,11,FALSE),0)</f>
        <v>0</v>
      </c>
      <c r="AJ145" s="77">
        <f>IFERROR(VLOOKUP($B145,'[2]ACT DEN8.1'!$H$3:$U$162,12,FALSE),0)</f>
        <v>0</v>
      </c>
      <c r="AK145" s="77">
        <f>IFERROR(VLOOKUP($B145,'[2]ACT DEN8.1'!$H$3:$U$162,13,FALSE),0)</f>
        <v>0</v>
      </c>
      <c r="AL145" s="4">
        <f t="shared" ref="AL145:AL151" si="186">SUM(Z145:AK145)</f>
        <v>1</v>
      </c>
      <c r="AM145" s="77">
        <f>IFERROR(VLOOKUP($B145,'[2]ACT DEN8.1'!$AE$3:$AR$165,2,FALSE),0)</f>
        <v>0</v>
      </c>
      <c r="AN145" s="77">
        <f>IFERROR(VLOOKUP($B145,'[2]ACT DEN8.1'!$AE$3:$AR$165,3,FALSE),0)</f>
        <v>0</v>
      </c>
      <c r="AO145" s="77">
        <f>IFERROR(VLOOKUP($B145,'[2]ACT DEN8.1'!$AE$3:$AR$165,4,FALSE),0)</f>
        <v>0</v>
      </c>
      <c r="AP145" s="77">
        <f>IFERROR(VLOOKUP($B145,'[2]ACT DEN8.1'!$AE$3:$AR$165,5,FALSE),0)</f>
        <v>0</v>
      </c>
      <c r="AQ145" s="77">
        <f>IFERROR(VLOOKUP($B145,'[2]ACT DEN8.1'!$AE$3:$AR$165,6,FALSE),0)</f>
        <v>0</v>
      </c>
      <c r="AR145" s="77">
        <f>IFERROR(VLOOKUP($B145,'[2]ACT DEN8.1'!$AE$3:$AR$165,7,FALSE),0)</f>
        <v>0</v>
      </c>
      <c r="AS145" s="77">
        <f>IFERROR(VLOOKUP($B145,'[2]ACT DEN8.1'!$AE$3:$AR$165,8,FALSE),0)</f>
        <v>0</v>
      </c>
      <c r="AT145" s="77">
        <f>IFERROR(VLOOKUP($B145,'[2]ACT DEN8.1'!$AE$3:$AR$165,9,FALSE),0)</f>
        <v>0</v>
      </c>
      <c r="AU145" s="77">
        <f>IFERROR(VLOOKUP($B145,'[2]ACT DEN8.1'!$AE$3:$AR$165,10,FALSE),0)</f>
        <v>0</v>
      </c>
      <c r="AV145" s="77">
        <f>IFERROR(VLOOKUP($B145,'[2]ACT DEN8.1'!$AE$3:$AR$165,11,FALSE),0)</f>
        <v>0</v>
      </c>
      <c r="AW145" s="77">
        <f>IFERROR(VLOOKUP($B145,'[2]ACT DEN8.1'!$AE$3:$AR$165,12,FALSE),0)</f>
        <v>0</v>
      </c>
      <c r="AX145" s="77">
        <f>IFERROR(VLOOKUP($B145,'[2]ACT DEN8.1'!$AE$3:$AR$165,13,FALSE),0)</f>
        <v>0</v>
      </c>
      <c r="AY145" s="4">
        <f t="shared" ref="AY145:AY151" si="187">SUM(AM145:AX145)</f>
        <v>0</v>
      </c>
    </row>
    <row r="146" spans="1:51" ht="15" thickBot="1" x14ac:dyDescent="0.25">
      <c r="A146" s="75" t="s">
        <v>173</v>
      </c>
      <c r="B146" s="137" t="s">
        <v>168</v>
      </c>
      <c r="C146" s="53"/>
      <c r="D146" s="74"/>
      <c r="E146" s="77">
        <f>IFERROR(VLOOKUP($B146,'[2]NUM8.1'!$H$3:$U$165,2,FALSE),0)</f>
        <v>4</v>
      </c>
      <c r="F146" s="77">
        <f>IFERROR(VLOOKUP($B146,'[2]NUM8.1'!$H$3:$U$165,3,FALSE),0)</f>
        <v>1</v>
      </c>
      <c r="G146" s="77">
        <f>IFERROR(VLOOKUP($B146,'[2]NUM8.1'!$H$3:$U$165,4,FALSE),0)</f>
        <v>2</v>
      </c>
      <c r="H146" s="77">
        <f>IFERROR(VLOOKUP($B146,'[2]NUM8.1'!$H$3:$U$165,5,FALSE),0)</f>
        <v>1</v>
      </c>
      <c r="I146" s="77">
        <f>IFERROR(VLOOKUP($B146,'[2]NUM8.1'!$H$3:$U$165,6,FALSE),0)</f>
        <v>0</v>
      </c>
      <c r="J146" s="77">
        <f>IFERROR(VLOOKUP($B146,'[2]NUM8.1'!$H$3:$U$165,7,FALSE),0)</f>
        <v>5</v>
      </c>
      <c r="K146" s="77">
        <f>IFERROR(VLOOKUP($B146,'[2]NUM8.1'!$H$3:$U$165,8,FALSE),0)</f>
        <v>3</v>
      </c>
      <c r="L146" s="77">
        <f>IFERROR(VLOOKUP($B146,'[2]NUM8.1'!$H$3:$U$165,9,FALSE),0)</f>
        <v>6</v>
      </c>
      <c r="M146" s="77">
        <f>IFERROR(VLOOKUP($B146,'[2]NUM8.1'!$H$3:$U$165,10,FALSE),0)</f>
        <v>3</v>
      </c>
      <c r="N146" s="77">
        <f>IFERROR(VLOOKUP($B146,'[2]NUM8.1'!$H$3:$U$165,11,FALSE),0)</f>
        <v>0</v>
      </c>
      <c r="O146" s="77">
        <f>IFERROR(VLOOKUP($B146,'[2]NUM8.1'!$H$3:$U$165,12,FALSE),0)</f>
        <v>2</v>
      </c>
      <c r="P146" s="77">
        <f>IFERROR(VLOOKUP($B146,'[2]NUM8.1'!$H$3:$U$165,13,FALSE),0)</f>
        <v>0</v>
      </c>
      <c r="Q146" s="4">
        <f t="shared" si="182"/>
        <v>27</v>
      </c>
      <c r="S146" s="12">
        <f>IFERROR(VLOOKUP($B146,'[3]DEN8.1'!$H$3:$J$159,2,FALSE),0)</f>
        <v>17</v>
      </c>
      <c r="T146" s="42">
        <f t="shared" si="183"/>
        <v>17</v>
      </c>
      <c r="U146" s="12">
        <f>IFERROR(VLOOKUP($B146,'[1]DEN8.1'!$H$3:$J$175,2,FALSE),0)</f>
        <v>16</v>
      </c>
      <c r="V146" s="51">
        <f t="shared" si="184"/>
        <v>14</v>
      </c>
      <c r="W146" s="51">
        <f t="shared" si="185"/>
        <v>14</v>
      </c>
      <c r="X146" s="12">
        <f>IFERROR(VLOOKUP($B146,'[2]DEN8.1'!$H$3:$K$175,3,FALSE),0)</f>
        <v>16</v>
      </c>
      <c r="Y146" s="6"/>
      <c r="Z146" s="77">
        <f>IFERROR(VLOOKUP($B146,'[2]ACT DEN8.1'!$H$3:$U$162,2,FALSE),0)</f>
        <v>0</v>
      </c>
      <c r="AA146" s="77">
        <f>IFERROR(VLOOKUP($B146,'[2]ACT DEN8.1'!$H$3:$U$162,3,FALSE),0)</f>
        <v>0</v>
      </c>
      <c r="AB146" s="77">
        <f>IFERROR(VLOOKUP($B146,'[2]ACT DEN8.1'!$H$3:$U$162,4,FALSE),0)</f>
        <v>0</v>
      </c>
      <c r="AC146" s="77">
        <f>IFERROR(VLOOKUP($B146,'[2]ACT DEN8.1'!$H$3:$U$162,5,FALSE),0)</f>
        <v>0</v>
      </c>
      <c r="AD146" s="77">
        <f>IFERROR(VLOOKUP($B146,'[2]ACT DEN8.1'!$H$3:$U$162,6,FALSE),0)</f>
        <v>0</v>
      </c>
      <c r="AE146" s="77">
        <f>IFERROR(VLOOKUP($B146,'[2]ACT DEN8.1'!$H$3:$U$162,7,FALSE),0)</f>
        <v>0</v>
      </c>
      <c r="AF146" s="77">
        <f>IFERROR(VLOOKUP($B146,'[2]ACT DEN8.1'!$H$3:$U$162,8,FALSE),0)</f>
        <v>0</v>
      </c>
      <c r="AG146" s="77">
        <f>IFERROR(VLOOKUP($B146,'[2]ACT DEN8.1'!$H$3:$U$162,9,FALSE),0)</f>
        <v>0</v>
      </c>
      <c r="AH146" s="77">
        <f>IFERROR(VLOOKUP($B146,'[2]ACT DEN8.1'!$H$3:$U$162,10,FALSE),0)</f>
        <v>0</v>
      </c>
      <c r="AI146" s="77">
        <f>IFERROR(VLOOKUP($B146,'[2]ACT DEN8.1'!$H$3:$U$162,11,FALSE),0)</f>
        <v>0</v>
      </c>
      <c r="AJ146" s="77">
        <f>IFERROR(VLOOKUP($B146,'[2]ACT DEN8.1'!$H$3:$U$162,12,FALSE),0)</f>
        <v>0</v>
      </c>
      <c r="AK146" s="77">
        <f>IFERROR(VLOOKUP($B146,'[2]ACT DEN8.1'!$H$3:$U$162,13,FALSE),0)</f>
        <v>1</v>
      </c>
      <c r="AL146" s="4">
        <f t="shared" si="186"/>
        <v>1</v>
      </c>
      <c r="AM146" s="77">
        <f>IFERROR(VLOOKUP($B146,'[2]ACT DEN8.1'!$AE$3:$AR$165,2,FALSE),0)</f>
        <v>0</v>
      </c>
      <c r="AN146" s="77">
        <f>IFERROR(VLOOKUP($B146,'[2]ACT DEN8.1'!$AE$3:$AR$165,3,FALSE),0)</f>
        <v>0</v>
      </c>
      <c r="AO146" s="77">
        <f>IFERROR(VLOOKUP($B146,'[2]ACT DEN8.1'!$AE$3:$AR$165,4,FALSE),0)</f>
        <v>0</v>
      </c>
      <c r="AP146" s="77">
        <f>IFERROR(VLOOKUP($B146,'[2]ACT DEN8.1'!$AE$3:$AR$165,5,FALSE),0)</f>
        <v>0</v>
      </c>
      <c r="AQ146" s="77">
        <f>IFERROR(VLOOKUP($B146,'[2]ACT DEN8.1'!$AE$3:$AR$165,6,FALSE),0)</f>
        <v>0</v>
      </c>
      <c r="AR146" s="77">
        <f>IFERROR(VLOOKUP($B146,'[2]ACT DEN8.1'!$AE$3:$AR$165,7,FALSE),0)</f>
        <v>0</v>
      </c>
      <c r="AS146" s="77">
        <f>IFERROR(VLOOKUP($B146,'[2]ACT DEN8.1'!$AE$3:$AR$165,8,FALSE),0)</f>
        <v>2</v>
      </c>
      <c r="AT146" s="77">
        <f>IFERROR(VLOOKUP($B146,'[2]ACT DEN8.1'!$AE$3:$AR$165,9,FALSE),0)</f>
        <v>0</v>
      </c>
      <c r="AU146" s="77">
        <f>IFERROR(VLOOKUP($B146,'[2]ACT DEN8.1'!$AE$3:$AR$165,10,FALSE),0)</f>
        <v>0</v>
      </c>
      <c r="AV146" s="77">
        <f>IFERROR(VLOOKUP($B146,'[2]ACT DEN8.1'!$AE$3:$AR$165,11,FALSE),0)</f>
        <v>0</v>
      </c>
      <c r="AW146" s="77">
        <f>IFERROR(VLOOKUP($B146,'[2]ACT DEN8.1'!$AE$3:$AR$165,12,FALSE),0)</f>
        <v>0</v>
      </c>
      <c r="AX146" s="77">
        <f>IFERROR(VLOOKUP($B146,'[2]ACT DEN8.1'!$AE$3:$AR$165,13,FALSE),0)</f>
        <v>0</v>
      </c>
      <c r="AY146" s="4">
        <f t="shared" si="187"/>
        <v>2</v>
      </c>
    </row>
    <row r="147" spans="1:51" ht="15" thickBot="1" x14ac:dyDescent="0.25">
      <c r="A147" s="75" t="s">
        <v>173</v>
      </c>
      <c r="B147" s="137" t="s">
        <v>169</v>
      </c>
      <c r="C147" s="53"/>
      <c r="D147" s="74"/>
      <c r="E147" s="77">
        <f>IFERROR(VLOOKUP($B147,'[2]NUM8.1'!$H$3:$U$165,2,FALSE),0)</f>
        <v>0</v>
      </c>
      <c r="F147" s="77">
        <f>IFERROR(VLOOKUP($B147,'[2]NUM8.1'!$H$3:$U$165,3,FALSE),0)</f>
        <v>0</v>
      </c>
      <c r="G147" s="77">
        <f>IFERROR(VLOOKUP($B147,'[2]NUM8.1'!$H$3:$U$165,4,FALSE),0)</f>
        <v>2</v>
      </c>
      <c r="H147" s="77">
        <f>IFERROR(VLOOKUP($B147,'[2]NUM8.1'!$H$3:$U$165,5,FALSE),0)</f>
        <v>0</v>
      </c>
      <c r="I147" s="77">
        <f>IFERROR(VLOOKUP($B147,'[2]NUM8.1'!$H$3:$U$165,6,FALSE),0)</f>
        <v>0</v>
      </c>
      <c r="J147" s="77">
        <f>IFERROR(VLOOKUP($B147,'[2]NUM8.1'!$H$3:$U$165,7,FALSE),0)</f>
        <v>3</v>
      </c>
      <c r="K147" s="77">
        <f>IFERROR(VLOOKUP($B147,'[2]NUM8.1'!$H$3:$U$165,8,FALSE),0)</f>
        <v>4</v>
      </c>
      <c r="L147" s="77">
        <f>IFERROR(VLOOKUP($B147,'[2]NUM8.1'!$H$3:$U$165,9,FALSE),0)</f>
        <v>4</v>
      </c>
      <c r="M147" s="77">
        <f>IFERROR(VLOOKUP($B147,'[2]NUM8.1'!$H$3:$U$165,10,FALSE),0)</f>
        <v>1</v>
      </c>
      <c r="N147" s="77">
        <f>IFERROR(VLOOKUP($B147,'[2]NUM8.1'!$H$3:$U$165,11,FALSE),0)</f>
        <v>0</v>
      </c>
      <c r="O147" s="77">
        <f>IFERROR(VLOOKUP($B147,'[2]NUM8.1'!$H$3:$U$165,12,FALSE),0)</f>
        <v>0</v>
      </c>
      <c r="P147" s="77">
        <f>IFERROR(VLOOKUP($B147,'[2]NUM8.1'!$H$3:$U$165,13,FALSE),0)</f>
        <v>0</v>
      </c>
      <c r="Q147" s="4">
        <f t="shared" si="182"/>
        <v>14</v>
      </c>
      <c r="S147" s="12">
        <f>IFERROR(VLOOKUP($B147,'[3]DEN8.1'!$H$3:$J$159,2,FALSE),0)</f>
        <v>10</v>
      </c>
      <c r="T147" s="42">
        <f t="shared" si="183"/>
        <v>10</v>
      </c>
      <c r="U147" s="12">
        <f>IFERROR(VLOOKUP($B147,'[1]DEN8.1'!$H$3:$J$175,2,FALSE),0)</f>
        <v>8</v>
      </c>
      <c r="V147" s="51">
        <f t="shared" si="184"/>
        <v>8</v>
      </c>
      <c r="W147" s="51">
        <f t="shared" si="185"/>
        <v>8</v>
      </c>
      <c r="X147" s="12">
        <f>IFERROR(VLOOKUP($B147,'[2]DEN8.1'!$H$3:$K$175,3,FALSE),0)</f>
        <v>11</v>
      </c>
      <c r="Y147" s="6"/>
      <c r="Z147" s="77">
        <f>IFERROR(VLOOKUP($B147,'[2]ACT DEN8.1'!$H$3:$U$162,2,FALSE),0)</f>
        <v>0</v>
      </c>
      <c r="AA147" s="77">
        <f>IFERROR(VLOOKUP($B147,'[2]ACT DEN8.1'!$H$3:$U$162,3,FALSE),0)</f>
        <v>0</v>
      </c>
      <c r="AB147" s="77">
        <f>IFERROR(VLOOKUP($B147,'[2]ACT DEN8.1'!$H$3:$U$162,4,FALSE),0)</f>
        <v>0</v>
      </c>
      <c r="AC147" s="77">
        <f>IFERROR(VLOOKUP($B147,'[2]ACT DEN8.1'!$H$3:$U$162,5,FALSE),0)</f>
        <v>0</v>
      </c>
      <c r="AD147" s="77">
        <f>IFERROR(VLOOKUP($B147,'[2]ACT DEN8.1'!$H$3:$U$162,6,FALSE),0)</f>
        <v>0</v>
      </c>
      <c r="AE147" s="77">
        <f>IFERROR(VLOOKUP($B147,'[2]ACT DEN8.1'!$H$3:$U$162,7,FALSE),0)</f>
        <v>0</v>
      </c>
      <c r="AF147" s="77">
        <f>IFERROR(VLOOKUP($B147,'[2]ACT DEN8.1'!$H$3:$U$162,8,FALSE),0)</f>
        <v>0</v>
      </c>
      <c r="AG147" s="77">
        <f>IFERROR(VLOOKUP($B147,'[2]ACT DEN8.1'!$H$3:$U$162,9,FALSE),0)</f>
        <v>0</v>
      </c>
      <c r="AH147" s="77">
        <f>IFERROR(VLOOKUP($B147,'[2]ACT DEN8.1'!$H$3:$U$162,10,FALSE),0)</f>
        <v>0</v>
      </c>
      <c r="AI147" s="77">
        <f>IFERROR(VLOOKUP($B147,'[2]ACT DEN8.1'!$H$3:$U$162,11,FALSE),0)</f>
        <v>0</v>
      </c>
      <c r="AJ147" s="77">
        <f>IFERROR(VLOOKUP($B147,'[2]ACT DEN8.1'!$H$3:$U$162,12,FALSE),0)</f>
        <v>1</v>
      </c>
      <c r="AK147" s="77">
        <f>IFERROR(VLOOKUP($B147,'[2]ACT DEN8.1'!$H$3:$U$162,13,FALSE),0)</f>
        <v>1</v>
      </c>
      <c r="AL147" s="4">
        <f t="shared" si="186"/>
        <v>2</v>
      </c>
      <c r="AM147" s="77">
        <f>IFERROR(VLOOKUP($B147,'[2]ACT DEN8.1'!$AE$3:$AR$165,2,FALSE),0)</f>
        <v>0</v>
      </c>
      <c r="AN147" s="77">
        <f>IFERROR(VLOOKUP($B147,'[2]ACT DEN8.1'!$AE$3:$AR$165,3,FALSE),0)</f>
        <v>0</v>
      </c>
      <c r="AO147" s="77">
        <f>IFERROR(VLOOKUP($B147,'[2]ACT DEN8.1'!$AE$3:$AR$165,4,FALSE),0)</f>
        <v>0</v>
      </c>
      <c r="AP147" s="77">
        <f>IFERROR(VLOOKUP($B147,'[2]ACT DEN8.1'!$AE$3:$AR$165,5,FALSE),0)</f>
        <v>0</v>
      </c>
      <c r="AQ147" s="77">
        <f>IFERROR(VLOOKUP($B147,'[2]ACT DEN8.1'!$AE$3:$AR$165,6,FALSE),0)</f>
        <v>0</v>
      </c>
      <c r="AR147" s="77">
        <f>IFERROR(VLOOKUP($B147,'[2]ACT DEN8.1'!$AE$3:$AR$165,7,FALSE),0)</f>
        <v>0</v>
      </c>
      <c r="AS147" s="77">
        <f>IFERROR(VLOOKUP($B147,'[2]ACT DEN8.1'!$AE$3:$AR$165,8,FALSE),0)</f>
        <v>0</v>
      </c>
      <c r="AT147" s="77">
        <f>IFERROR(VLOOKUP($B147,'[2]ACT DEN8.1'!$AE$3:$AR$165,9,FALSE),0)</f>
        <v>0</v>
      </c>
      <c r="AU147" s="77">
        <f>IFERROR(VLOOKUP($B147,'[2]ACT DEN8.1'!$AE$3:$AR$165,10,FALSE),0)</f>
        <v>0</v>
      </c>
      <c r="AV147" s="77">
        <f>IFERROR(VLOOKUP($B147,'[2]ACT DEN8.1'!$AE$3:$AR$165,11,FALSE),0)</f>
        <v>0</v>
      </c>
      <c r="AW147" s="77">
        <f>IFERROR(VLOOKUP($B147,'[2]ACT DEN8.1'!$AE$3:$AR$165,12,FALSE),0)</f>
        <v>0</v>
      </c>
      <c r="AX147" s="77">
        <f>IFERROR(VLOOKUP($B147,'[2]ACT DEN8.1'!$AE$3:$AR$165,13,FALSE),0)</f>
        <v>0</v>
      </c>
      <c r="AY147" s="4">
        <f t="shared" si="187"/>
        <v>0</v>
      </c>
    </row>
    <row r="148" spans="1:51" ht="15" thickBot="1" x14ac:dyDescent="0.25">
      <c r="A148" s="75" t="s">
        <v>173</v>
      </c>
      <c r="B148" s="137" t="s">
        <v>170</v>
      </c>
      <c r="C148" s="53"/>
      <c r="D148" s="74"/>
      <c r="E148" s="77">
        <f>IFERROR(VLOOKUP($B148,'[2]NUM8.1'!$H$3:$U$165,2,FALSE),0)</f>
        <v>3</v>
      </c>
      <c r="F148" s="77">
        <f>IFERROR(VLOOKUP($B148,'[2]NUM8.1'!$H$3:$U$165,3,FALSE),0)</f>
        <v>3</v>
      </c>
      <c r="G148" s="77">
        <f>IFERROR(VLOOKUP($B148,'[2]NUM8.1'!$H$3:$U$165,4,FALSE),0)</f>
        <v>1</v>
      </c>
      <c r="H148" s="77">
        <f>IFERROR(VLOOKUP($B148,'[2]NUM8.1'!$H$3:$U$165,5,FALSE),0)</f>
        <v>5</v>
      </c>
      <c r="I148" s="77">
        <f>IFERROR(VLOOKUP($B148,'[2]NUM8.1'!$H$3:$U$165,6,FALSE),0)</f>
        <v>2</v>
      </c>
      <c r="J148" s="77">
        <f>IFERROR(VLOOKUP($B148,'[2]NUM8.1'!$H$3:$U$165,7,FALSE),0)</f>
        <v>6</v>
      </c>
      <c r="K148" s="77">
        <f>IFERROR(VLOOKUP($B148,'[2]NUM8.1'!$H$3:$U$165,8,FALSE),0)</f>
        <v>9</v>
      </c>
      <c r="L148" s="77">
        <f>IFERROR(VLOOKUP($B148,'[2]NUM8.1'!$H$3:$U$165,9,FALSE),0)</f>
        <v>1</v>
      </c>
      <c r="M148" s="77">
        <f>IFERROR(VLOOKUP($B148,'[2]NUM8.1'!$H$3:$U$165,10,FALSE),0)</f>
        <v>0</v>
      </c>
      <c r="N148" s="77">
        <f>IFERROR(VLOOKUP($B148,'[2]NUM8.1'!$H$3:$U$165,11,FALSE),0)</f>
        <v>0</v>
      </c>
      <c r="O148" s="77">
        <f>IFERROR(VLOOKUP($B148,'[2]NUM8.1'!$H$3:$U$165,12,FALSE),0)</f>
        <v>1</v>
      </c>
      <c r="P148" s="77">
        <f>IFERROR(VLOOKUP($B148,'[2]NUM8.1'!$H$3:$U$165,13,FALSE),0)</f>
        <v>1</v>
      </c>
      <c r="Q148" s="4">
        <f t="shared" si="182"/>
        <v>32</v>
      </c>
      <c r="S148" s="12">
        <f>IFERROR(VLOOKUP($B148,'[3]DEN8.1'!$H$3:$J$159,2,FALSE),0)</f>
        <v>29</v>
      </c>
      <c r="T148" s="42">
        <f t="shared" si="183"/>
        <v>30</v>
      </c>
      <c r="U148" s="12">
        <f>IFERROR(VLOOKUP($B148,'[1]DEN8.1'!$H$3:$J$175,2,FALSE),0)</f>
        <v>28</v>
      </c>
      <c r="V148" s="51">
        <f t="shared" si="184"/>
        <v>30</v>
      </c>
      <c r="W148" s="51">
        <f t="shared" si="185"/>
        <v>31</v>
      </c>
      <c r="X148" s="12">
        <f>IFERROR(VLOOKUP($B148,'[2]DEN8.1'!$H$3:$K$175,3,FALSE),0)</f>
        <v>32</v>
      </c>
      <c r="Y148" s="6"/>
      <c r="Z148" s="77">
        <f>IFERROR(VLOOKUP($B148,'[2]ACT DEN8.1'!$H$3:$U$162,2,FALSE),0)</f>
        <v>0</v>
      </c>
      <c r="AA148" s="77">
        <f>IFERROR(VLOOKUP($B148,'[2]ACT DEN8.1'!$H$3:$U$162,3,FALSE),0)</f>
        <v>0</v>
      </c>
      <c r="AB148" s="77">
        <f>IFERROR(VLOOKUP($B148,'[2]ACT DEN8.1'!$H$3:$U$162,4,FALSE),0)</f>
        <v>1</v>
      </c>
      <c r="AC148" s="77">
        <f>IFERROR(VLOOKUP($B148,'[2]ACT DEN8.1'!$H$3:$U$162,5,FALSE),0)</f>
        <v>0</v>
      </c>
      <c r="AD148" s="77">
        <f>IFERROR(VLOOKUP($B148,'[2]ACT DEN8.1'!$H$3:$U$162,6,FALSE),0)</f>
        <v>0</v>
      </c>
      <c r="AE148" s="77">
        <f>IFERROR(VLOOKUP($B148,'[2]ACT DEN8.1'!$H$3:$U$162,7,FALSE),0)</f>
        <v>0</v>
      </c>
      <c r="AF148" s="77">
        <f>IFERROR(VLOOKUP($B148,'[2]ACT DEN8.1'!$H$3:$U$162,8,FALSE),0)</f>
        <v>2</v>
      </c>
      <c r="AG148" s="77">
        <f>IFERROR(VLOOKUP($B148,'[2]ACT DEN8.1'!$H$3:$U$162,9,FALSE),0)</f>
        <v>0</v>
      </c>
      <c r="AH148" s="77">
        <f>IFERROR(VLOOKUP($B148,'[2]ACT DEN8.1'!$H$3:$U$162,10,FALSE),0)</f>
        <v>1</v>
      </c>
      <c r="AI148" s="77">
        <f>IFERROR(VLOOKUP($B148,'[2]ACT DEN8.1'!$H$3:$U$162,11,FALSE),0)</f>
        <v>0</v>
      </c>
      <c r="AJ148" s="77">
        <f>IFERROR(VLOOKUP($B148,'[2]ACT DEN8.1'!$H$3:$U$162,12,FALSE),0)</f>
        <v>1</v>
      </c>
      <c r="AK148" s="77">
        <f>IFERROR(VLOOKUP($B148,'[2]ACT DEN8.1'!$H$3:$U$162,13,FALSE),0)</f>
        <v>3</v>
      </c>
      <c r="AL148" s="4">
        <f t="shared" si="186"/>
        <v>8</v>
      </c>
      <c r="AM148" s="77">
        <f>IFERROR(VLOOKUP($B148,'[2]ACT DEN8.1'!$AE$3:$AR$165,2,FALSE),0)</f>
        <v>0</v>
      </c>
      <c r="AN148" s="77">
        <f>IFERROR(VLOOKUP($B148,'[2]ACT DEN8.1'!$AE$3:$AR$165,3,FALSE),0)</f>
        <v>0</v>
      </c>
      <c r="AO148" s="77">
        <f>IFERROR(VLOOKUP($B148,'[2]ACT DEN8.1'!$AE$3:$AR$165,4,FALSE),0)</f>
        <v>0</v>
      </c>
      <c r="AP148" s="77">
        <f>IFERROR(VLOOKUP($B148,'[2]ACT DEN8.1'!$AE$3:$AR$165,5,FALSE),0)</f>
        <v>0</v>
      </c>
      <c r="AQ148" s="77">
        <f>IFERROR(VLOOKUP($B148,'[2]ACT DEN8.1'!$AE$3:$AR$165,6,FALSE),0)</f>
        <v>0</v>
      </c>
      <c r="AR148" s="77">
        <f>IFERROR(VLOOKUP($B148,'[2]ACT DEN8.1'!$AE$3:$AR$165,7,FALSE),0)</f>
        <v>0</v>
      </c>
      <c r="AS148" s="77">
        <f>IFERROR(VLOOKUP($B148,'[2]ACT DEN8.1'!$AE$3:$AR$165,8,FALSE),0)</f>
        <v>0</v>
      </c>
      <c r="AT148" s="77">
        <f>IFERROR(VLOOKUP($B148,'[2]ACT DEN8.1'!$AE$3:$AR$165,9,FALSE),0)</f>
        <v>0</v>
      </c>
      <c r="AU148" s="77">
        <f>IFERROR(VLOOKUP($B148,'[2]ACT DEN8.1'!$AE$3:$AR$165,10,FALSE),0)</f>
        <v>0</v>
      </c>
      <c r="AV148" s="77">
        <f>IFERROR(VLOOKUP($B148,'[2]ACT DEN8.1'!$AE$3:$AR$165,11,FALSE),0)</f>
        <v>0</v>
      </c>
      <c r="AW148" s="77">
        <f>IFERROR(VLOOKUP($B148,'[2]ACT DEN8.1'!$AE$3:$AR$165,12,FALSE),0)</f>
        <v>0</v>
      </c>
      <c r="AX148" s="77">
        <f>IFERROR(VLOOKUP($B148,'[2]ACT DEN8.1'!$AE$3:$AR$165,13,FALSE),0)</f>
        <v>0</v>
      </c>
      <c r="AY148" s="4">
        <f t="shared" si="187"/>
        <v>0</v>
      </c>
    </row>
    <row r="149" spans="1:51" ht="15" thickBot="1" x14ac:dyDescent="0.25">
      <c r="A149" s="75" t="s">
        <v>173</v>
      </c>
      <c r="B149" s="137" t="s">
        <v>171</v>
      </c>
      <c r="C149" s="53"/>
      <c r="D149" s="74"/>
      <c r="E149" s="77">
        <f>IFERROR(VLOOKUP($B149,'[2]NUM8.1'!$H$3:$U$165,2,FALSE),0)</f>
        <v>2</v>
      </c>
      <c r="F149" s="77">
        <f>IFERROR(VLOOKUP($B149,'[2]NUM8.1'!$H$3:$U$165,3,FALSE),0)</f>
        <v>0</v>
      </c>
      <c r="G149" s="77">
        <f>IFERROR(VLOOKUP($B149,'[2]NUM8.1'!$H$3:$U$165,4,FALSE),0)</f>
        <v>1</v>
      </c>
      <c r="H149" s="77">
        <f>IFERROR(VLOOKUP($B149,'[2]NUM8.1'!$H$3:$U$165,5,FALSE),0)</f>
        <v>0</v>
      </c>
      <c r="I149" s="77">
        <f>IFERROR(VLOOKUP($B149,'[2]NUM8.1'!$H$3:$U$165,6,FALSE),0)</f>
        <v>1</v>
      </c>
      <c r="J149" s="77">
        <f>IFERROR(VLOOKUP($B149,'[2]NUM8.1'!$H$3:$U$165,7,FALSE),0)</f>
        <v>0</v>
      </c>
      <c r="K149" s="77">
        <f>IFERROR(VLOOKUP($B149,'[2]NUM8.1'!$H$3:$U$165,8,FALSE),0)</f>
        <v>0</v>
      </c>
      <c r="L149" s="77">
        <f>IFERROR(VLOOKUP($B149,'[2]NUM8.1'!$H$3:$U$165,9,FALSE),0)</f>
        <v>1</v>
      </c>
      <c r="M149" s="77">
        <f>IFERROR(VLOOKUP($B149,'[2]NUM8.1'!$H$3:$U$165,10,FALSE),0)</f>
        <v>1</v>
      </c>
      <c r="N149" s="77">
        <f>IFERROR(VLOOKUP($B149,'[2]NUM8.1'!$H$3:$U$165,11,FALSE),0)</f>
        <v>3</v>
      </c>
      <c r="O149" s="77">
        <f>IFERROR(VLOOKUP($B149,'[2]NUM8.1'!$H$3:$U$165,12,FALSE),0)</f>
        <v>18</v>
      </c>
      <c r="P149" s="77">
        <f>IFERROR(VLOOKUP($B149,'[2]NUM8.1'!$H$3:$U$165,13,FALSE),0)</f>
        <v>4</v>
      </c>
      <c r="Q149" s="4">
        <f t="shared" si="182"/>
        <v>31</v>
      </c>
      <c r="S149" s="12">
        <f>IFERROR(VLOOKUP($B149,'[3]DEN8.1'!$H$3:$J$159,2,FALSE),0)</f>
        <v>23</v>
      </c>
      <c r="T149" s="42">
        <f t="shared" si="183"/>
        <v>23</v>
      </c>
      <c r="U149" s="12">
        <f>IFERROR(VLOOKUP($B149,'[1]DEN8.1'!$H$3:$J$175,2,FALSE),0)</f>
        <v>23</v>
      </c>
      <c r="V149" s="51">
        <f>+U149+(AF149)-(AS149)</f>
        <v>25</v>
      </c>
      <c r="W149" s="51">
        <f t="shared" si="185"/>
        <v>25</v>
      </c>
      <c r="X149" s="12">
        <f>IFERROR(VLOOKUP($B149,'[2]DEN8.1'!$H$3:$K$175,3,FALSE),0)</f>
        <v>22</v>
      </c>
      <c r="Y149" s="6"/>
      <c r="Z149" s="77">
        <f>IFERROR(VLOOKUP($B149,'[2]ACT DEN8.1'!$H$3:$U$162,2,FALSE),0)</f>
        <v>0</v>
      </c>
      <c r="AA149" s="77">
        <f>IFERROR(VLOOKUP($B149,'[2]ACT DEN8.1'!$H$3:$U$162,3,FALSE),0)</f>
        <v>0</v>
      </c>
      <c r="AB149" s="77">
        <f>IFERROR(VLOOKUP($B149,'[2]ACT DEN8.1'!$H$3:$U$162,4,FALSE),0)</f>
        <v>0</v>
      </c>
      <c r="AC149" s="77">
        <f>IFERROR(VLOOKUP($B149,'[2]ACT DEN8.1'!$H$3:$U$162,5,FALSE),0)</f>
        <v>0</v>
      </c>
      <c r="AD149" s="77">
        <f>IFERROR(VLOOKUP($B149,'[2]ACT DEN8.1'!$H$3:$U$162,6,FALSE),0)</f>
        <v>0</v>
      </c>
      <c r="AE149" s="77">
        <f>IFERROR(VLOOKUP($B149,'[2]ACT DEN8.1'!$H$3:$U$162,7,FALSE),0)</f>
        <v>0</v>
      </c>
      <c r="AF149" s="77">
        <f>IFERROR(VLOOKUP($B149,'[2]ACT DEN8.1'!$H$3:$U$162,8,FALSE),0)</f>
        <v>2</v>
      </c>
      <c r="AG149" s="77">
        <f>IFERROR(VLOOKUP($B149,'[2]ACT DEN8.1'!$H$3:$U$162,9,FALSE),0)</f>
        <v>0</v>
      </c>
      <c r="AH149" s="77">
        <f>IFERROR(VLOOKUP($B149,'[2]ACT DEN8.1'!$H$3:$U$162,10,FALSE),0)</f>
        <v>0</v>
      </c>
      <c r="AI149" s="77">
        <f>IFERROR(VLOOKUP($B149,'[2]ACT DEN8.1'!$H$3:$U$162,11,FALSE),0)</f>
        <v>0</v>
      </c>
      <c r="AJ149" s="77">
        <f>IFERROR(VLOOKUP($B149,'[2]ACT DEN8.1'!$H$3:$U$162,12,FALSE),0)</f>
        <v>0</v>
      </c>
      <c r="AK149" s="77">
        <f>IFERROR(VLOOKUP($B149,'[2]ACT DEN8.1'!$H$3:$U$162,13,FALSE),0)</f>
        <v>0</v>
      </c>
      <c r="AL149" s="4">
        <f t="shared" si="186"/>
        <v>2</v>
      </c>
      <c r="AM149" s="77">
        <f>IFERROR(VLOOKUP($B149,'[2]ACT DEN8.1'!$AE$3:$AR$165,2,FALSE),0)</f>
        <v>0</v>
      </c>
      <c r="AN149" s="77">
        <f>IFERROR(VLOOKUP($B149,'[2]ACT DEN8.1'!$AE$3:$AR$165,3,FALSE),0)</f>
        <v>0</v>
      </c>
      <c r="AO149" s="77">
        <f>IFERROR(VLOOKUP($B149,'[2]ACT DEN8.1'!$AE$3:$AR$165,4,FALSE),0)</f>
        <v>0</v>
      </c>
      <c r="AP149" s="77">
        <f>IFERROR(VLOOKUP($B149,'[2]ACT DEN8.1'!$AE$3:$AR$165,5,FALSE),0)</f>
        <v>0</v>
      </c>
      <c r="AQ149" s="77">
        <f>IFERROR(VLOOKUP($B149,'[2]ACT DEN8.1'!$AE$3:$AR$165,6,FALSE),0)</f>
        <v>0</v>
      </c>
      <c r="AR149" s="77">
        <f>IFERROR(VLOOKUP($B149,'[2]ACT DEN8.1'!$AE$3:$AR$165,7,FALSE),0)</f>
        <v>0</v>
      </c>
      <c r="AS149" s="77">
        <f>IFERROR(VLOOKUP($B149,'[2]ACT DEN8.1'!$AE$3:$AR$165,8,FALSE),0)</f>
        <v>0</v>
      </c>
      <c r="AT149" s="77">
        <f>IFERROR(VLOOKUP($B149,'[2]ACT DEN8.1'!$AE$3:$AR$165,9,FALSE),0)</f>
        <v>0</v>
      </c>
      <c r="AU149" s="77">
        <f>IFERROR(VLOOKUP($B149,'[2]ACT DEN8.1'!$AE$3:$AR$165,10,FALSE),0)</f>
        <v>0</v>
      </c>
      <c r="AV149" s="77">
        <f>IFERROR(VLOOKUP($B149,'[2]ACT DEN8.1'!$AE$3:$AR$165,11,FALSE),0)</f>
        <v>0</v>
      </c>
      <c r="AW149" s="77">
        <f>IFERROR(VLOOKUP($B149,'[2]ACT DEN8.1'!$AE$3:$AR$165,12,FALSE),0)</f>
        <v>0</v>
      </c>
      <c r="AX149" s="77">
        <f>IFERROR(VLOOKUP($B149,'[2]ACT DEN8.1'!$AE$3:$AR$165,13,FALSE),0)</f>
        <v>1</v>
      </c>
      <c r="AY149" s="4">
        <f t="shared" si="187"/>
        <v>1</v>
      </c>
    </row>
    <row r="150" spans="1:51" ht="15" thickBot="1" x14ac:dyDescent="0.25">
      <c r="A150" s="75" t="s">
        <v>173</v>
      </c>
      <c r="B150" s="137" t="s">
        <v>172</v>
      </c>
      <c r="C150" s="53"/>
      <c r="D150" s="74"/>
      <c r="E150" s="77">
        <f>IFERROR(VLOOKUP($B150,'[2]NUM8.1'!$H$3:$U$165,2,FALSE),0)</f>
        <v>0</v>
      </c>
      <c r="F150" s="77">
        <f>IFERROR(VLOOKUP($B150,'[2]NUM8.1'!$H$3:$U$165,3,FALSE),0)</f>
        <v>0</v>
      </c>
      <c r="G150" s="77">
        <f>IFERROR(VLOOKUP($B150,'[2]NUM8.1'!$H$3:$U$165,4,FALSE),0)</f>
        <v>0</v>
      </c>
      <c r="H150" s="77">
        <f>IFERROR(VLOOKUP($B150,'[2]NUM8.1'!$H$3:$U$165,5,FALSE),0)</f>
        <v>0</v>
      </c>
      <c r="I150" s="77">
        <f>IFERROR(VLOOKUP($B150,'[2]NUM8.1'!$H$3:$U$165,6,FALSE),0)</f>
        <v>0</v>
      </c>
      <c r="J150" s="77">
        <f>IFERROR(VLOOKUP($B150,'[2]NUM8.1'!$H$3:$U$165,7,FALSE),0)</f>
        <v>8</v>
      </c>
      <c r="K150" s="77">
        <f>IFERROR(VLOOKUP($B150,'[2]NUM8.1'!$H$3:$U$165,8,FALSE),0)</f>
        <v>0</v>
      </c>
      <c r="L150" s="77">
        <f>IFERROR(VLOOKUP($B150,'[2]NUM8.1'!$H$3:$U$165,9,FALSE),0)</f>
        <v>6</v>
      </c>
      <c r="M150" s="77">
        <f>IFERROR(VLOOKUP($B150,'[2]NUM8.1'!$H$3:$U$165,10,FALSE),0)</f>
        <v>0</v>
      </c>
      <c r="N150" s="77">
        <f>IFERROR(VLOOKUP($B150,'[2]NUM8.1'!$H$3:$U$165,11,FALSE),0)</f>
        <v>0</v>
      </c>
      <c r="O150" s="77">
        <f>IFERROR(VLOOKUP($B150,'[2]NUM8.1'!$H$3:$U$165,12,FALSE),0)</f>
        <v>0</v>
      </c>
      <c r="P150" s="77">
        <f>IFERROR(VLOOKUP($B150,'[2]NUM8.1'!$H$3:$U$165,13,FALSE),0)</f>
        <v>0</v>
      </c>
      <c r="Q150" s="4">
        <f t="shared" si="182"/>
        <v>14</v>
      </c>
      <c r="S150" s="12">
        <f>IFERROR(VLOOKUP($B150,'[3]DEN8.1'!$H$3:$J$159,2,FALSE),0)</f>
        <v>9</v>
      </c>
      <c r="T150" s="42">
        <f t="shared" si="183"/>
        <v>9</v>
      </c>
      <c r="U150" s="12">
        <f>IFERROR(VLOOKUP($B150,'[1]DEN8.1'!$H$3:$J$175,2,FALSE),0)</f>
        <v>8</v>
      </c>
      <c r="V150" s="51">
        <f t="shared" si="184"/>
        <v>8</v>
      </c>
      <c r="W150" s="51">
        <f t="shared" si="185"/>
        <v>8</v>
      </c>
      <c r="X150" s="12">
        <f>IFERROR(VLOOKUP($B150,'[2]DEN8.1'!$H$3:$K$175,3,FALSE),0)</f>
        <v>9</v>
      </c>
      <c r="Y150" s="6"/>
      <c r="Z150" s="77">
        <f>IFERROR(VLOOKUP($B150,'[2]ACT DEN8.1'!$H$3:$U$162,2,FALSE),0)</f>
        <v>0</v>
      </c>
      <c r="AA150" s="77">
        <f>IFERROR(VLOOKUP($B150,'[2]ACT DEN8.1'!$H$3:$U$162,3,FALSE),0)</f>
        <v>0</v>
      </c>
      <c r="AB150" s="77">
        <f>IFERROR(VLOOKUP($B150,'[2]ACT DEN8.1'!$H$3:$U$162,4,FALSE),0)</f>
        <v>0</v>
      </c>
      <c r="AC150" s="77">
        <f>IFERROR(VLOOKUP($B150,'[2]ACT DEN8.1'!$H$3:$U$162,5,FALSE),0)</f>
        <v>0</v>
      </c>
      <c r="AD150" s="77">
        <f>IFERROR(VLOOKUP($B150,'[2]ACT DEN8.1'!$H$3:$U$162,6,FALSE),0)</f>
        <v>0</v>
      </c>
      <c r="AE150" s="77">
        <f>IFERROR(VLOOKUP($B150,'[2]ACT DEN8.1'!$H$3:$U$162,7,FALSE),0)</f>
        <v>0</v>
      </c>
      <c r="AF150" s="77">
        <f>IFERROR(VLOOKUP($B150,'[2]ACT DEN8.1'!$H$3:$U$162,8,FALSE),0)</f>
        <v>0</v>
      </c>
      <c r="AG150" s="77">
        <f>IFERROR(VLOOKUP($B150,'[2]ACT DEN8.1'!$H$3:$U$162,9,FALSE),0)</f>
        <v>0</v>
      </c>
      <c r="AH150" s="77">
        <f>IFERROR(VLOOKUP($B150,'[2]ACT DEN8.1'!$H$3:$U$162,10,FALSE),0)</f>
        <v>0</v>
      </c>
      <c r="AI150" s="77">
        <f>IFERROR(VLOOKUP($B150,'[2]ACT DEN8.1'!$H$3:$U$162,11,FALSE),0)</f>
        <v>0</v>
      </c>
      <c r="AJ150" s="77">
        <f>IFERROR(VLOOKUP($B150,'[2]ACT DEN8.1'!$H$3:$U$162,12,FALSE),0)</f>
        <v>0</v>
      </c>
      <c r="AK150" s="77">
        <f>IFERROR(VLOOKUP($B150,'[2]ACT DEN8.1'!$H$3:$U$162,13,FALSE),0)</f>
        <v>0</v>
      </c>
      <c r="AL150" s="4">
        <f t="shared" si="186"/>
        <v>0</v>
      </c>
      <c r="AM150" s="77">
        <f>IFERROR(VLOOKUP($B150,'[2]ACT DEN8.1'!$AE$3:$AR$165,2,FALSE),0)</f>
        <v>0</v>
      </c>
      <c r="AN150" s="77">
        <f>IFERROR(VLOOKUP($B150,'[2]ACT DEN8.1'!$AE$3:$AR$165,3,FALSE),0)</f>
        <v>0</v>
      </c>
      <c r="AO150" s="77">
        <f>IFERROR(VLOOKUP($B150,'[2]ACT DEN8.1'!$AE$3:$AR$165,4,FALSE),0)</f>
        <v>0</v>
      </c>
      <c r="AP150" s="77">
        <f>IFERROR(VLOOKUP($B150,'[2]ACT DEN8.1'!$AE$3:$AR$165,5,FALSE),0)</f>
        <v>0</v>
      </c>
      <c r="AQ150" s="77">
        <f>IFERROR(VLOOKUP($B150,'[2]ACT DEN8.1'!$AE$3:$AR$165,6,FALSE),0)</f>
        <v>0</v>
      </c>
      <c r="AR150" s="77">
        <f>IFERROR(VLOOKUP($B150,'[2]ACT DEN8.1'!$AE$3:$AR$165,7,FALSE),0)</f>
        <v>0</v>
      </c>
      <c r="AS150" s="77">
        <f>IFERROR(VLOOKUP($B150,'[2]ACT DEN8.1'!$AE$3:$AR$165,8,FALSE),0)</f>
        <v>0</v>
      </c>
      <c r="AT150" s="77">
        <f>IFERROR(VLOOKUP($B150,'[2]ACT DEN8.1'!$AE$3:$AR$165,9,FALSE),0)</f>
        <v>0</v>
      </c>
      <c r="AU150" s="77">
        <f>IFERROR(VLOOKUP($B150,'[2]ACT DEN8.1'!$AE$3:$AR$165,10,FALSE),0)</f>
        <v>0</v>
      </c>
      <c r="AV150" s="77">
        <f>IFERROR(VLOOKUP($B150,'[2]ACT DEN8.1'!$AE$3:$AR$165,11,FALSE),0)</f>
        <v>0</v>
      </c>
      <c r="AW150" s="77">
        <f>IFERROR(VLOOKUP($B150,'[2]ACT DEN8.1'!$AE$3:$AR$165,12,FALSE),0)</f>
        <v>0</v>
      </c>
      <c r="AX150" s="77">
        <f>IFERROR(VLOOKUP($B150,'[2]ACT DEN8.1'!$AE$3:$AR$165,13,FALSE),0)</f>
        <v>0</v>
      </c>
      <c r="AY150" s="4">
        <f t="shared" si="187"/>
        <v>0</v>
      </c>
    </row>
    <row r="151" spans="1:51" s="54" customFormat="1" ht="15" thickBot="1" x14ac:dyDescent="0.25">
      <c r="A151" s="307" t="s">
        <v>202</v>
      </c>
      <c r="B151" s="308"/>
      <c r="C151" s="222">
        <f>+D151/Metas!L15</f>
        <v>1.0563825886543399</v>
      </c>
      <c r="D151" s="14">
        <f>+Q151/R151</f>
        <v>0.1585040071237756</v>
      </c>
      <c r="E151" s="9">
        <f t="shared" ref="E151:H151" si="188">SUM(E144:E150)</f>
        <v>10</v>
      </c>
      <c r="F151" s="9">
        <f t="shared" si="188"/>
        <v>5</v>
      </c>
      <c r="G151" s="9">
        <f t="shared" si="188"/>
        <v>9</v>
      </c>
      <c r="H151" s="9">
        <f t="shared" si="188"/>
        <v>6</v>
      </c>
      <c r="I151" s="9">
        <f t="shared" ref="I151" si="189">SUM(I144:I150)</f>
        <v>5</v>
      </c>
      <c r="J151" s="9">
        <f t="shared" ref="J151:K151" si="190">SUM(J144:J150)</f>
        <v>33</v>
      </c>
      <c r="K151" s="9">
        <f t="shared" si="190"/>
        <v>26</v>
      </c>
      <c r="L151" s="9">
        <f t="shared" ref="L151:M151" si="191">SUM(L144:L150)</f>
        <v>23</v>
      </c>
      <c r="M151" s="9">
        <f t="shared" si="191"/>
        <v>7</v>
      </c>
      <c r="N151" s="9">
        <f t="shared" ref="N151:P151" si="192">SUM(N144:N150)</f>
        <v>8</v>
      </c>
      <c r="O151" s="9">
        <f t="shared" si="192"/>
        <v>40</v>
      </c>
      <c r="P151" s="9">
        <f t="shared" si="192"/>
        <v>6</v>
      </c>
      <c r="Q151" s="9">
        <f>SUM(Q144:Q150)</f>
        <v>178</v>
      </c>
      <c r="R151" s="10">
        <f>+Y151-X151</f>
        <v>1123</v>
      </c>
      <c r="S151" s="9">
        <f t="shared" ref="S151:W151" si="193">SUM(S144:S150)</f>
        <v>149</v>
      </c>
      <c r="T151" s="9">
        <f>SUM(T144:T150)</f>
        <v>150</v>
      </c>
      <c r="U151" s="9">
        <f t="shared" si="193"/>
        <v>149</v>
      </c>
      <c r="V151" s="8">
        <f t="shared" si="193"/>
        <v>152</v>
      </c>
      <c r="W151" s="8">
        <f t="shared" si="193"/>
        <v>157</v>
      </c>
      <c r="X151" s="9">
        <f t="shared" ref="X151" si="194">SUM(X144:X150)</f>
        <v>159</v>
      </c>
      <c r="Y151" s="11">
        <v>1282</v>
      </c>
      <c r="Z151" s="8">
        <f>SUM(Z144:Z150)</f>
        <v>0</v>
      </c>
      <c r="AA151" s="8">
        <f t="shared" ref="AA151:AF151" si="195">SUM(AA144:AA150)</f>
        <v>0</v>
      </c>
      <c r="AB151" s="8">
        <f t="shared" si="195"/>
        <v>2</v>
      </c>
      <c r="AC151" s="8">
        <f t="shared" si="195"/>
        <v>0</v>
      </c>
      <c r="AD151" s="8">
        <f t="shared" ref="AD151:AE151" si="196">SUM(AD144:AD150)</f>
        <v>0</v>
      </c>
      <c r="AE151" s="8">
        <f t="shared" si="196"/>
        <v>0</v>
      </c>
      <c r="AF151" s="8">
        <f t="shared" si="195"/>
        <v>5</v>
      </c>
      <c r="AG151" s="8">
        <f t="shared" ref="AG151:AH151" si="197">SUM(AG144:AG150)</f>
        <v>3</v>
      </c>
      <c r="AH151" s="8">
        <f t="shared" si="197"/>
        <v>1</v>
      </c>
      <c r="AI151" s="8">
        <f t="shared" ref="AI151:AK151" si="198">SUM(AI144:AI150)</f>
        <v>1</v>
      </c>
      <c r="AJ151" s="8">
        <f t="shared" si="198"/>
        <v>2</v>
      </c>
      <c r="AK151" s="8">
        <f t="shared" si="198"/>
        <v>6</v>
      </c>
      <c r="AL151" s="8">
        <f t="shared" si="186"/>
        <v>20</v>
      </c>
      <c r="AM151" s="8">
        <f t="shared" ref="AM151:AP151" si="199">SUM(AM144:AM150)</f>
        <v>0</v>
      </c>
      <c r="AN151" s="8">
        <f t="shared" si="199"/>
        <v>0</v>
      </c>
      <c r="AO151" s="8">
        <f t="shared" si="199"/>
        <v>1</v>
      </c>
      <c r="AP151" s="8">
        <f t="shared" si="199"/>
        <v>0</v>
      </c>
      <c r="AQ151" s="8">
        <f t="shared" ref="AQ151:AS151" si="200">SUM(AQ144:AQ150)</f>
        <v>0</v>
      </c>
      <c r="AR151" s="8">
        <f t="shared" si="200"/>
        <v>0</v>
      </c>
      <c r="AS151" s="8">
        <f t="shared" si="200"/>
        <v>2</v>
      </c>
      <c r="AT151" s="8">
        <f t="shared" ref="AT151:AU151" si="201">SUM(AT144:AT150)</f>
        <v>0</v>
      </c>
      <c r="AU151" s="8">
        <f t="shared" si="201"/>
        <v>0</v>
      </c>
      <c r="AV151" s="8">
        <f t="shared" ref="AV151:AX151" si="202">SUM(AV144:AV150)</f>
        <v>0</v>
      </c>
      <c r="AW151" s="8">
        <f t="shared" si="202"/>
        <v>0</v>
      </c>
      <c r="AX151" s="8">
        <f t="shared" si="202"/>
        <v>1</v>
      </c>
      <c r="AY151" s="8">
        <f t="shared" si="187"/>
        <v>4</v>
      </c>
    </row>
    <row r="152" spans="1:51" s="75" customFormat="1" ht="15" x14ac:dyDescent="0.25">
      <c r="B152" s="80" t="s">
        <v>189</v>
      </c>
      <c r="C152" s="234"/>
      <c r="D152" s="76"/>
      <c r="E152" s="76">
        <f t="shared" ref="E152:AY152" si="203">+E26+E38+E49+E64+E75+E81+E92+E111+E124+E138+E143+E151</f>
        <v>1146</v>
      </c>
      <c r="F152" s="76">
        <f t="shared" si="203"/>
        <v>1215</v>
      </c>
      <c r="G152" s="76">
        <f t="shared" si="203"/>
        <v>2096</v>
      </c>
      <c r="H152" s="76">
        <f t="shared" si="203"/>
        <v>1912</v>
      </c>
      <c r="I152" s="76">
        <f t="shared" ref="I152" si="204">+I26+I38+I49+I64+I75+I81+I92+I111+I124+I138+I143+I151</f>
        <v>2526</v>
      </c>
      <c r="J152" s="76">
        <f t="shared" ref="J152:K152" si="205">+J26+J38+J49+J64+J75+J81+J92+J111+J124+J138+J143+J151</f>
        <v>2103</v>
      </c>
      <c r="K152" s="76">
        <f t="shared" si="205"/>
        <v>2148</v>
      </c>
      <c r="L152" s="76">
        <f t="shared" ref="L152:M152" si="206">+L26+L38+L49+L64+L75+L81+L92+L111+L124+L138+L143+L151</f>
        <v>1682</v>
      </c>
      <c r="M152" s="76">
        <f t="shared" si="206"/>
        <v>1432</v>
      </c>
      <c r="N152" s="76">
        <f t="shared" ref="N152:P152" si="207">+N26+N38+N49+N64+N75+N81+N92+N111+N124+N138+N143+N151</f>
        <v>2516</v>
      </c>
      <c r="O152" s="76">
        <f t="shared" si="207"/>
        <v>1672</v>
      </c>
      <c r="P152" s="76">
        <f t="shared" si="207"/>
        <v>1630</v>
      </c>
      <c r="Q152" s="76">
        <f>+Q26+Q38+Q49+Q64+Q75+Q81+Q92+Q111+Q124+Q138+Q143+Q151</f>
        <v>22078</v>
      </c>
      <c r="R152" s="76">
        <f>+R26+R38+R49+R64+R75+R81+R92+R111+R124+R138+R143+R151</f>
        <v>150161</v>
      </c>
      <c r="S152" s="94">
        <f t="shared" si="203"/>
        <v>12835</v>
      </c>
      <c r="T152" s="94">
        <f t="shared" si="203"/>
        <v>13518</v>
      </c>
      <c r="U152" s="94">
        <f t="shared" si="203"/>
        <v>13206</v>
      </c>
      <c r="V152" s="76">
        <f t="shared" si="203"/>
        <v>13401</v>
      </c>
      <c r="W152" s="76">
        <f>+W26+W38+W49+W64+W75+W81+W92+W111+W124+W138+W143+W151</f>
        <v>13913</v>
      </c>
      <c r="X152" s="94">
        <f t="shared" ref="X152" si="208">+X26+X38+X49+X64+X75+X81+X92+X111+X124+X138+X143+X151</f>
        <v>13519</v>
      </c>
      <c r="Y152" s="76">
        <f t="shared" si="203"/>
        <v>163680</v>
      </c>
      <c r="Z152" s="76">
        <f t="shared" si="203"/>
        <v>221</v>
      </c>
      <c r="AA152" s="76">
        <f t="shared" si="203"/>
        <v>168</v>
      </c>
      <c r="AB152" s="76">
        <f t="shared" si="203"/>
        <v>200</v>
      </c>
      <c r="AC152" s="76">
        <f t="shared" si="203"/>
        <v>163</v>
      </c>
      <c r="AD152" s="76">
        <f t="shared" ref="AD152:AE152" si="209">+AD26+AD38+AD49+AD64+AD75+AD81+AD92+AD111+AD124+AD138+AD143+AD151</f>
        <v>197</v>
      </c>
      <c r="AE152" s="76">
        <f t="shared" si="209"/>
        <v>185</v>
      </c>
      <c r="AF152" s="76">
        <f t="shared" si="203"/>
        <v>240</v>
      </c>
      <c r="AG152" s="76">
        <f t="shared" ref="AG152:AH152" si="210">+AG26+AG38+AG49+AG64+AG75+AG81+AG92+AG111+AG124+AG138+AG143+AG151</f>
        <v>239</v>
      </c>
      <c r="AH152" s="76">
        <f t="shared" si="210"/>
        <v>172</v>
      </c>
      <c r="AI152" s="76">
        <f t="shared" ref="AI152:AK152" si="211">+AI26+AI38+AI49+AI64+AI75+AI81+AI92+AI111+AI124+AI138+AI143+AI151</f>
        <v>227</v>
      </c>
      <c r="AJ152" s="76">
        <f t="shared" si="211"/>
        <v>164</v>
      </c>
      <c r="AK152" s="76">
        <f t="shared" si="211"/>
        <v>148</v>
      </c>
      <c r="AL152" s="98">
        <f t="shared" si="203"/>
        <v>2371</v>
      </c>
      <c r="AM152" s="76">
        <f t="shared" si="203"/>
        <v>18</v>
      </c>
      <c r="AN152" s="76">
        <f t="shared" si="203"/>
        <v>10</v>
      </c>
      <c r="AO152" s="76">
        <f t="shared" si="203"/>
        <v>36</v>
      </c>
      <c r="AP152" s="76">
        <f t="shared" si="203"/>
        <v>29</v>
      </c>
      <c r="AQ152" s="76">
        <f t="shared" ref="AQ152:AS152" si="212">+AQ26+AQ38+AQ49+AQ64+AQ75+AQ81+AQ92+AQ111+AQ124+AQ138+AQ143+AQ151</f>
        <v>44</v>
      </c>
      <c r="AR152" s="76">
        <f t="shared" si="212"/>
        <v>115</v>
      </c>
      <c r="AS152" s="76">
        <f t="shared" si="212"/>
        <v>45</v>
      </c>
      <c r="AT152" s="76">
        <f>+AT26+AT38+AT49+AT64+AT75+AT81+AT92+AT111+AT124+AT138+AT143+AT151</f>
        <v>51</v>
      </c>
      <c r="AU152" s="76">
        <f>+AU26+AU38+AU49+AU64+AU75+AU81+AU92+AU111+AU124+AU138+AU143+AU151</f>
        <v>48</v>
      </c>
      <c r="AV152" s="76">
        <f>+AV26+AV38+AV49+AV64+AV75+AV81+AV92+AV111+AV124+AV138+AV143+AV151</f>
        <v>27</v>
      </c>
      <c r="AW152" s="76">
        <f t="shared" ref="AW152:AX152" si="213">+AW26+AW38+AW49+AW64+AW75+AW81+AW92+AW111+AW124+AW138+AW143+AW151</f>
        <v>36</v>
      </c>
      <c r="AX152" s="76">
        <f t="shared" si="213"/>
        <v>145</v>
      </c>
      <c r="AY152" s="98">
        <f t="shared" si="203"/>
        <v>604</v>
      </c>
    </row>
    <row r="153" spans="1:51" x14ac:dyDescent="0.2">
      <c r="C153" s="231"/>
      <c r="D153" s="71"/>
    </row>
    <row r="155" spans="1:51" x14ac:dyDescent="0.2">
      <c r="Q155" s="58"/>
    </row>
  </sheetData>
  <mergeCells count="23"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  <mergeCell ref="A26:B26"/>
    <mergeCell ref="A38:B38"/>
    <mergeCell ref="A49:B49"/>
    <mergeCell ref="C1:C11"/>
    <mergeCell ref="A138:B138"/>
    <mergeCell ref="A143:B143"/>
    <mergeCell ref="A151:B151"/>
    <mergeCell ref="A64:B64"/>
    <mergeCell ref="A75:B75"/>
    <mergeCell ref="A81:B81"/>
    <mergeCell ref="A92:B92"/>
    <mergeCell ref="A111:B111"/>
    <mergeCell ref="A124:B124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4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5.7109375" style="75" bestFit="1" customWidth="1"/>
    <col min="2" max="2" width="50" style="75" bestFit="1" customWidth="1"/>
    <col min="3" max="3" width="14.42578125" style="54" customWidth="1"/>
    <col min="4" max="4" width="12.28515625" style="52" customWidth="1"/>
    <col min="5" max="5" width="8.42578125" style="52" bestFit="1" customWidth="1"/>
    <col min="6" max="6" width="9.42578125" style="52" bestFit="1" customWidth="1"/>
    <col min="7" max="8" width="9.7109375" style="52" bestFit="1" customWidth="1"/>
    <col min="9" max="16" width="9.7109375" style="52" customWidth="1"/>
    <col min="17" max="17" width="11.140625" style="52" bestFit="1" customWidth="1"/>
    <col min="18" max="18" width="19.85546875" style="52" bestFit="1" customWidth="1"/>
    <col min="19" max="20" width="11.140625" style="62" bestFit="1" customWidth="1"/>
    <col min="21" max="21" width="12.85546875" style="62" customWidth="1"/>
    <col min="22" max="22" width="11.140625" style="52" bestFit="1" customWidth="1"/>
    <col min="23" max="23" width="9.7109375" style="52" bestFit="1" customWidth="1"/>
    <col min="24" max="24" width="12.85546875" style="62" customWidth="1"/>
    <col min="25" max="25" width="12.7109375" style="52" bestFit="1" customWidth="1"/>
    <col min="26" max="26" width="7.5703125" style="52" customWidth="1"/>
    <col min="27" max="27" width="10" style="52" bestFit="1" customWidth="1"/>
    <col min="28" max="28" width="7.7109375" style="52" bestFit="1" customWidth="1"/>
    <col min="29" max="29" width="7.5703125" style="52" bestFit="1" customWidth="1"/>
    <col min="30" max="30" width="7.5703125" style="52" customWidth="1"/>
    <col min="31" max="32" width="7.5703125" style="52" bestFit="1" customWidth="1"/>
    <col min="33" max="34" width="8.140625" style="52" customWidth="1"/>
    <col min="35" max="37" width="8.42578125" style="52" bestFit="1" customWidth="1"/>
    <col min="38" max="38" width="9.7109375" style="52" bestFit="1" customWidth="1"/>
    <col min="39" max="39" width="7.140625" style="52" bestFit="1" customWidth="1"/>
    <col min="40" max="40" width="9.5703125" style="52" customWidth="1"/>
    <col min="41" max="41" width="7.7109375" style="52" bestFit="1" customWidth="1"/>
    <col min="42" max="42" width="6.28515625" style="52" bestFit="1" customWidth="1"/>
    <col min="43" max="43" width="6.28515625" style="52" customWidth="1"/>
    <col min="44" max="44" width="6" style="52" bestFit="1" customWidth="1"/>
    <col min="45" max="45" width="5.7109375" style="52" bestFit="1" customWidth="1"/>
    <col min="46" max="47" width="8.140625" style="52" bestFit="1" customWidth="1"/>
    <col min="48" max="51" width="8.42578125" style="52" bestFit="1" customWidth="1"/>
    <col min="52" max="16384" width="11.42578125" style="52"/>
  </cols>
  <sheetData>
    <row r="1" spans="1:51" s="100" customFormat="1" ht="73.5" customHeight="1" thickTop="1" thickBot="1" x14ac:dyDescent="0.25">
      <c r="A1" s="309" t="s">
        <v>0</v>
      </c>
      <c r="B1" s="278" t="s">
        <v>1</v>
      </c>
      <c r="C1" s="278" t="s">
        <v>190</v>
      </c>
      <c r="D1" s="304" t="s">
        <v>187</v>
      </c>
      <c r="E1" s="353" t="s">
        <v>292</v>
      </c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1"/>
      <c r="R1" s="351"/>
      <c r="S1" s="351"/>
      <c r="T1" s="351"/>
      <c r="U1" s="351"/>
      <c r="V1" s="351"/>
      <c r="W1" s="351"/>
      <c r="X1" s="351"/>
      <c r="Y1" s="351"/>
      <c r="Z1" s="351"/>
      <c r="AA1" s="351"/>
      <c r="AB1" s="351"/>
      <c r="AC1" s="351"/>
      <c r="AD1" s="351"/>
      <c r="AE1" s="351"/>
      <c r="AF1" s="351"/>
      <c r="AG1" s="351"/>
      <c r="AH1" s="351"/>
      <c r="AI1" s="351"/>
      <c r="AJ1" s="351"/>
      <c r="AK1" s="351"/>
      <c r="AL1" s="351"/>
      <c r="AM1" s="351"/>
      <c r="AN1" s="351"/>
      <c r="AO1" s="351"/>
      <c r="AP1" s="351"/>
      <c r="AQ1" s="351"/>
      <c r="AR1" s="351"/>
      <c r="AS1" s="351"/>
      <c r="AT1" s="351"/>
      <c r="AU1" s="351"/>
      <c r="AV1" s="351"/>
      <c r="AW1" s="351"/>
      <c r="AX1" s="351"/>
      <c r="AY1" s="351"/>
    </row>
    <row r="2" spans="1:51" s="100" customFormat="1" ht="15" customHeight="1" x14ac:dyDescent="0.2">
      <c r="A2" s="310"/>
      <c r="B2" s="312"/>
      <c r="C2" s="279"/>
      <c r="D2" s="305"/>
      <c r="E2" s="345" t="s">
        <v>2</v>
      </c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5" t="s">
        <v>3</v>
      </c>
      <c r="S2" s="342"/>
      <c r="T2" s="342"/>
      <c r="U2" s="342"/>
      <c r="V2" s="342"/>
      <c r="W2" s="342"/>
      <c r="X2" s="342"/>
      <c r="Y2" s="342"/>
      <c r="Z2" s="342"/>
      <c r="AA2" s="342"/>
      <c r="AB2" s="342"/>
      <c r="AC2" s="342"/>
      <c r="AD2" s="342"/>
      <c r="AE2" s="342"/>
      <c r="AF2" s="342"/>
      <c r="AG2" s="342"/>
      <c r="AH2" s="342"/>
      <c r="AI2" s="342"/>
      <c r="AJ2" s="342"/>
      <c r="AK2" s="342"/>
      <c r="AL2" s="342"/>
      <c r="AM2" s="342"/>
      <c r="AN2" s="342"/>
      <c r="AO2" s="342"/>
      <c r="AP2" s="342"/>
      <c r="AQ2" s="342"/>
      <c r="AR2" s="342"/>
      <c r="AS2" s="342"/>
      <c r="AT2" s="342"/>
      <c r="AU2" s="342"/>
      <c r="AV2" s="342"/>
      <c r="AW2" s="342"/>
      <c r="AX2" s="342"/>
      <c r="AY2" s="346"/>
    </row>
    <row r="3" spans="1:51" s="100" customFormat="1" ht="15" customHeight="1" x14ac:dyDescent="0.2">
      <c r="A3" s="310"/>
      <c r="B3" s="312"/>
      <c r="C3" s="279"/>
      <c r="D3" s="305"/>
      <c r="E3" s="347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7"/>
      <c r="S3" s="343"/>
      <c r="T3" s="343"/>
      <c r="U3" s="343"/>
      <c r="V3" s="343"/>
      <c r="W3" s="343"/>
      <c r="X3" s="343"/>
      <c r="Y3" s="343"/>
      <c r="Z3" s="343"/>
      <c r="AA3" s="343"/>
      <c r="AB3" s="343"/>
      <c r="AC3" s="343"/>
      <c r="AD3" s="343"/>
      <c r="AE3" s="343"/>
      <c r="AF3" s="343"/>
      <c r="AG3" s="343"/>
      <c r="AH3" s="343"/>
      <c r="AI3" s="343"/>
      <c r="AJ3" s="343"/>
      <c r="AK3" s="343"/>
      <c r="AL3" s="343"/>
      <c r="AM3" s="343"/>
      <c r="AN3" s="343"/>
      <c r="AO3" s="343"/>
      <c r="AP3" s="343"/>
      <c r="AQ3" s="343"/>
      <c r="AR3" s="343"/>
      <c r="AS3" s="343"/>
      <c r="AT3" s="343"/>
      <c r="AU3" s="343"/>
      <c r="AV3" s="343"/>
      <c r="AW3" s="343"/>
      <c r="AX3" s="343"/>
      <c r="AY3" s="348"/>
    </row>
    <row r="4" spans="1:51" s="100" customFormat="1" ht="15" customHeight="1" x14ac:dyDescent="0.2">
      <c r="A4" s="310"/>
      <c r="B4" s="312"/>
      <c r="C4" s="279"/>
      <c r="D4" s="305"/>
      <c r="E4" s="347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  <c r="Q4" s="343"/>
      <c r="R4" s="347"/>
      <c r="S4" s="343"/>
      <c r="T4" s="343"/>
      <c r="U4" s="343"/>
      <c r="V4" s="343"/>
      <c r="W4" s="343"/>
      <c r="X4" s="343"/>
      <c r="Y4" s="343"/>
      <c r="Z4" s="343"/>
      <c r="AA4" s="343"/>
      <c r="AB4" s="343"/>
      <c r="AC4" s="343"/>
      <c r="AD4" s="343"/>
      <c r="AE4" s="343"/>
      <c r="AF4" s="343"/>
      <c r="AG4" s="343"/>
      <c r="AH4" s="343"/>
      <c r="AI4" s="343"/>
      <c r="AJ4" s="343"/>
      <c r="AK4" s="343"/>
      <c r="AL4" s="343"/>
      <c r="AM4" s="343"/>
      <c r="AN4" s="343"/>
      <c r="AO4" s="343"/>
      <c r="AP4" s="343"/>
      <c r="AQ4" s="343"/>
      <c r="AR4" s="343"/>
      <c r="AS4" s="343"/>
      <c r="AT4" s="343"/>
      <c r="AU4" s="343"/>
      <c r="AV4" s="343"/>
      <c r="AW4" s="343"/>
      <c r="AX4" s="343"/>
      <c r="AY4" s="348"/>
    </row>
    <row r="5" spans="1:51" s="100" customFormat="1" ht="15" customHeight="1" x14ac:dyDescent="0.2">
      <c r="A5" s="310"/>
      <c r="B5" s="312"/>
      <c r="C5" s="279"/>
      <c r="D5" s="305"/>
      <c r="E5" s="347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7"/>
      <c r="S5" s="343"/>
      <c r="T5" s="343"/>
      <c r="U5" s="343"/>
      <c r="V5" s="343"/>
      <c r="W5" s="343"/>
      <c r="X5" s="343"/>
      <c r="Y5" s="343"/>
      <c r="Z5" s="343"/>
      <c r="AA5" s="343"/>
      <c r="AB5" s="343"/>
      <c r="AC5" s="343"/>
      <c r="AD5" s="343"/>
      <c r="AE5" s="343"/>
      <c r="AF5" s="343"/>
      <c r="AG5" s="343"/>
      <c r="AH5" s="343"/>
      <c r="AI5" s="343"/>
      <c r="AJ5" s="343"/>
      <c r="AK5" s="343"/>
      <c r="AL5" s="343"/>
      <c r="AM5" s="343"/>
      <c r="AN5" s="343"/>
      <c r="AO5" s="343"/>
      <c r="AP5" s="343"/>
      <c r="AQ5" s="343"/>
      <c r="AR5" s="343"/>
      <c r="AS5" s="343"/>
      <c r="AT5" s="343"/>
      <c r="AU5" s="343"/>
      <c r="AV5" s="343"/>
      <c r="AW5" s="343"/>
      <c r="AX5" s="343"/>
      <c r="AY5" s="348"/>
    </row>
    <row r="6" spans="1:51" s="100" customFormat="1" ht="15" customHeight="1" x14ac:dyDescent="0.2">
      <c r="A6" s="310"/>
      <c r="B6" s="312"/>
      <c r="C6" s="279"/>
      <c r="D6" s="305"/>
      <c r="E6" s="347"/>
      <c r="F6" s="343"/>
      <c r="G6" s="343"/>
      <c r="H6" s="343"/>
      <c r="I6" s="343"/>
      <c r="J6" s="343"/>
      <c r="K6" s="343"/>
      <c r="L6" s="343"/>
      <c r="M6" s="343"/>
      <c r="N6" s="343"/>
      <c r="O6" s="343"/>
      <c r="P6" s="343"/>
      <c r="Q6" s="343"/>
      <c r="R6" s="347"/>
      <c r="S6" s="343"/>
      <c r="T6" s="343"/>
      <c r="U6" s="343"/>
      <c r="V6" s="343"/>
      <c r="W6" s="343"/>
      <c r="X6" s="343"/>
      <c r="Y6" s="343"/>
      <c r="Z6" s="343"/>
      <c r="AA6" s="343"/>
      <c r="AB6" s="343"/>
      <c r="AC6" s="343"/>
      <c r="AD6" s="343"/>
      <c r="AE6" s="343"/>
      <c r="AF6" s="343"/>
      <c r="AG6" s="343"/>
      <c r="AH6" s="343"/>
      <c r="AI6" s="343"/>
      <c r="AJ6" s="343"/>
      <c r="AK6" s="343"/>
      <c r="AL6" s="343"/>
      <c r="AM6" s="343"/>
      <c r="AN6" s="343"/>
      <c r="AO6" s="343"/>
      <c r="AP6" s="343"/>
      <c r="AQ6" s="343"/>
      <c r="AR6" s="343"/>
      <c r="AS6" s="343"/>
      <c r="AT6" s="343"/>
      <c r="AU6" s="343"/>
      <c r="AV6" s="343"/>
      <c r="AW6" s="343"/>
      <c r="AX6" s="343"/>
      <c r="AY6" s="348"/>
    </row>
    <row r="7" spans="1:51" s="100" customFormat="1" ht="15" customHeight="1" x14ac:dyDescent="0.2">
      <c r="A7" s="310"/>
      <c r="B7" s="312"/>
      <c r="C7" s="279"/>
      <c r="D7" s="305"/>
      <c r="E7" s="347"/>
      <c r="F7" s="343"/>
      <c r="G7" s="343"/>
      <c r="H7" s="343"/>
      <c r="I7" s="343"/>
      <c r="J7" s="343"/>
      <c r="K7" s="343"/>
      <c r="L7" s="343"/>
      <c r="M7" s="343"/>
      <c r="N7" s="343"/>
      <c r="O7" s="343"/>
      <c r="P7" s="343"/>
      <c r="Q7" s="343"/>
      <c r="R7" s="347"/>
      <c r="S7" s="343"/>
      <c r="T7" s="343"/>
      <c r="U7" s="343"/>
      <c r="V7" s="343"/>
      <c r="W7" s="343"/>
      <c r="X7" s="343"/>
      <c r="Y7" s="343"/>
      <c r="Z7" s="343"/>
      <c r="AA7" s="343"/>
      <c r="AB7" s="343"/>
      <c r="AC7" s="343"/>
      <c r="AD7" s="343"/>
      <c r="AE7" s="343"/>
      <c r="AF7" s="343"/>
      <c r="AG7" s="343"/>
      <c r="AH7" s="343"/>
      <c r="AI7" s="343"/>
      <c r="AJ7" s="343"/>
      <c r="AK7" s="343"/>
      <c r="AL7" s="343"/>
      <c r="AM7" s="343"/>
      <c r="AN7" s="343"/>
      <c r="AO7" s="343"/>
      <c r="AP7" s="343"/>
      <c r="AQ7" s="343"/>
      <c r="AR7" s="343"/>
      <c r="AS7" s="343"/>
      <c r="AT7" s="343"/>
      <c r="AU7" s="343"/>
      <c r="AV7" s="343"/>
      <c r="AW7" s="343"/>
      <c r="AX7" s="343"/>
      <c r="AY7" s="348"/>
    </row>
    <row r="8" spans="1:51" s="100" customFormat="1" ht="15" customHeight="1" x14ac:dyDescent="0.2">
      <c r="A8" s="310"/>
      <c r="B8" s="312"/>
      <c r="C8" s="279"/>
      <c r="D8" s="305"/>
      <c r="E8" s="347"/>
      <c r="F8" s="343"/>
      <c r="G8" s="343"/>
      <c r="H8" s="343"/>
      <c r="I8" s="343"/>
      <c r="J8" s="343"/>
      <c r="K8" s="343"/>
      <c r="L8" s="343"/>
      <c r="M8" s="343"/>
      <c r="N8" s="343"/>
      <c r="O8" s="343"/>
      <c r="P8" s="343"/>
      <c r="Q8" s="343"/>
      <c r="R8" s="347"/>
      <c r="S8" s="343"/>
      <c r="T8" s="343"/>
      <c r="U8" s="343"/>
      <c r="V8" s="343"/>
      <c r="W8" s="343"/>
      <c r="X8" s="343"/>
      <c r="Y8" s="343"/>
      <c r="Z8" s="343"/>
      <c r="AA8" s="343"/>
      <c r="AB8" s="343"/>
      <c r="AC8" s="343"/>
      <c r="AD8" s="343"/>
      <c r="AE8" s="343"/>
      <c r="AF8" s="343"/>
      <c r="AG8" s="343"/>
      <c r="AH8" s="343"/>
      <c r="AI8" s="343"/>
      <c r="AJ8" s="343"/>
      <c r="AK8" s="343"/>
      <c r="AL8" s="343"/>
      <c r="AM8" s="343"/>
      <c r="AN8" s="343"/>
      <c r="AO8" s="343"/>
      <c r="AP8" s="343"/>
      <c r="AQ8" s="343"/>
      <c r="AR8" s="343"/>
      <c r="AS8" s="343"/>
      <c r="AT8" s="343"/>
      <c r="AU8" s="343"/>
      <c r="AV8" s="343"/>
      <c r="AW8" s="343"/>
      <c r="AX8" s="343"/>
      <c r="AY8" s="348"/>
    </row>
    <row r="9" spans="1:51" s="100" customFormat="1" ht="15.75" customHeight="1" thickBot="1" x14ac:dyDescent="0.25">
      <c r="A9" s="310"/>
      <c r="B9" s="312"/>
      <c r="C9" s="279"/>
      <c r="D9" s="305"/>
      <c r="E9" s="349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49"/>
      <c r="S9" s="343"/>
      <c r="T9" s="343"/>
      <c r="U9" s="343"/>
      <c r="V9" s="343"/>
      <c r="W9" s="343"/>
      <c r="X9" s="343"/>
      <c r="Y9" s="344"/>
      <c r="Z9" s="344"/>
      <c r="AA9" s="344"/>
      <c r="AB9" s="344"/>
      <c r="AC9" s="344"/>
      <c r="AD9" s="344"/>
      <c r="AE9" s="344"/>
      <c r="AF9" s="344"/>
      <c r="AG9" s="344"/>
      <c r="AH9" s="344"/>
      <c r="AI9" s="344"/>
      <c r="AJ9" s="344"/>
      <c r="AK9" s="344"/>
      <c r="AL9" s="344"/>
      <c r="AM9" s="344"/>
      <c r="AN9" s="344"/>
      <c r="AO9" s="344"/>
      <c r="AP9" s="344"/>
      <c r="AQ9" s="344"/>
      <c r="AR9" s="344"/>
      <c r="AS9" s="344"/>
      <c r="AT9" s="344"/>
      <c r="AU9" s="344"/>
      <c r="AV9" s="344"/>
      <c r="AW9" s="344"/>
      <c r="AX9" s="344"/>
      <c r="AY9" s="350"/>
    </row>
    <row r="10" spans="1:51" s="100" customFormat="1" ht="57.75" customHeight="1" thickTop="1" thickBot="1" x14ac:dyDescent="0.25">
      <c r="A10" s="311"/>
      <c r="B10" s="280"/>
      <c r="C10" s="279"/>
      <c r="D10" s="306"/>
      <c r="E10" s="339" t="s">
        <v>21</v>
      </c>
      <c r="F10" s="339"/>
      <c r="G10" s="339"/>
      <c r="H10" s="339"/>
      <c r="I10" s="339"/>
      <c r="J10" s="339"/>
      <c r="K10" s="339"/>
      <c r="L10" s="339"/>
      <c r="M10" s="339"/>
      <c r="N10" s="339"/>
      <c r="O10" s="339"/>
      <c r="P10" s="339"/>
      <c r="Q10" s="340"/>
      <c r="R10" s="101" t="s">
        <v>24</v>
      </c>
      <c r="S10" s="354" t="s">
        <v>23</v>
      </c>
      <c r="T10" s="355"/>
      <c r="U10" s="355"/>
      <c r="V10" s="355"/>
      <c r="W10" s="355"/>
      <c r="X10" s="356"/>
      <c r="Y10" s="102" t="s">
        <v>22</v>
      </c>
      <c r="Z10" s="338" t="s">
        <v>25</v>
      </c>
      <c r="AA10" s="339"/>
      <c r="AB10" s="339"/>
      <c r="AC10" s="339"/>
      <c r="AD10" s="339"/>
      <c r="AE10" s="339"/>
      <c r="AF10" s="339"/>
      <c r="AG10" s="339"/>
      <c r="AH10" s="339"/>
      <c r="AI10" s="339"/>
      <c r="AJ10" s="339"/>
      <c r="AK10" s="339"/>
      <c r="AL10" s="339"/>
      <c r="AM10" s="338" t="s">
        <v>26</v>
      </c>
      <c r="AN10" s="339"/>
      <c r="AO10" s="339"/>
      <c r="AP10" s="339"/>
      <c r="AQ10" s="339"/>
      <c r="AR10" s="339"/>
      <c r="AS10" s="339"/>
      <c r="AT10" s="339"/>
      <c r="AU10" s="339"/>
      <c r="AV10" s="339"/>
      <c r="AW10" s="339"/>
      <c r="AX10" s="339"/>
      <c r="AY10" s="340"/>
    </row>
    <row r="11" spans="1:51" s="100" customFormat="1" ht="15" thickBot="1" x14ac:dyDescent="0.25">
      <c r="A11" s="108"/>
      <c r="B11" s="108"/>
      <c r="C11" s="280"/>
      <c r="D11" s="103" t="s">
        <v>188</v>
      </c>
      <c r="E11" s="103" t="s">
        <v>4</v>
      </c>
      <c r="F11" s="103" t="s">
        <v>5</v>
      </c>
      <c r="G11" s="103" t="s">
        <v>6</v>
      </c>
      <c r="H11" s="103" t="s">
        <v>7</v>
      </c>
      <c r="I11" s="103" t="s">
        <v>8</v>
      </c>
      <c r="J11" s="103" t="s">
        <v>9</v>
      </c>
      <c r="K11" s="103" t="s">
        <v>10</v>
      </c>
      <c r="L11" s="103" t="s">
        <v>11</v>
      </c>
      <c r="M11" s="103" t="s">
        <v>12</v>
      </c>
      <c r="N11" s="103" t="s">
        <v>13</v>
      </c>
      <c r="O11" s="109" t="s">
        <v>14</v>
      </c>
      <c r="P11" s="109" t="s">
        <v>15</v>
      </c>
      <c r="Q11" s="103" t="s">
        <v>16</v>
      </c>
      <c r="R11" s="106"/>
      <c r="S11" s="103" t="s">
        <v>294</v>
      </c>
      <c r="T11" s="107" t="s">
        <v>335</v>
      </c>
      <c r="U11" s="110" t="s">
        <v>17</v>
      </c>
      <c r="V11" s="107" t="s">
        <v>336</v>
      </c>
      <c r="W11" s="107" t="s">
        <v>20</v>
      </c>
      <c r="X11" s="110" t="s">
        <v>19</v>
      </c>
      <c r="Y11" s="106" t="s">
        <v>271</v>
      </c>
      <c r="Z11" s="103" t="s">
        <v>4</v>
      </c>
      <c r="AA11" s="103" t="s">
        <v>5</v>
      </c>
      <c r="AB11" s="103" t="s">
        <v>6</v>
      </c>
      <c r="AC11" s="103" t="s">
        <v>7</v>
      </c>
      <c r="AD11" s="103" t="s">
        <v>8</v>
      </c>
      <c r="AE11" s="103" t="s">
        <v>9</v>
      </c>
      <c r="AF11" s="103" t="s">
        <v>10</v>
      </c>
      <c r="AG11" s="103" t="s">
        <v>11</v>
      </c>
      <c r="AH11" s="103" t="s">
        <v>12</v>
      </c>
      <c r="AI11" s="103" t="s">
        <v>13</v>
      </c>
      <c r="AJ11" s="103" t="s">
        <v>14</v>
      </c>
      <c r="AK11" s="103" t="s">
        <v>15</v>
      </c>
      <c r="AL11" s="103" t="s">
        <v>16</v>
      </c>
      <c r="AM11" s="103" t="s">
        <v>4</v>
      </c>
      <c r="AN11" s="103" t="s">
        <v>5</v>
      </c>
      <c r="AO11" s="103" t="s">
        <v>6</v>
      </c>
      <c r="AP11" s="103" t="s">
        <v>7</v>
      </c>
      <c r="AQ11" s="103" t="s">
        <v>8</v>
      </c>
      <c r="AR11" s="103" t="s">
        <v>9</v>
      </c>
      <c r="AS11" s="103" t="s">
        <v>10</v>
      </c>
      <c r="AT11" s="103" t="s">
        <v>11</v>
      </c>
      <c r="AU11" s="103" t="s">
        <v>12</v>
      </c>
      <c r="AV11" s="103" t="s">
        <v>13</v>
      </c>
      <c r="AW11" s="103" t="s">
        <v>14</v>
      </c>
      <c r="AX11" s="103" t="s">
        <v>15</v>
      </c>
      <c r="AY11" s="103" t="s">
        <v>16</v>
      </c>
    </row>
    <row r="12" spans="1:51" s="54" customFormat="1" ht="15" thickBot="1" x14ac:dyDescent="0.25">
      <c r="A12" s="1" t="s">
        <v>52</v>
      </c>
      <c r="B12" s="137" t="s">
        <v>39</v>
      </c>
      <c r="C12" s="53"/>
      <c r="D12" s="53"/>
      <c r="E12" s="77">
        <f>IFERROR(VLOOKUP($B12,'[2]NUM8.2'!$H$3:$U$175,2,FALSE),0)</f>
        <v>17</v>
      </c>
      <c r="F12" s="77">
        <f>IFERROR(VLOOKUP($B12,'[2]NUM8.2'!$H$3:$U$175,3,FALSE),0)</f>
        <v>17</v>
      </c>
      <c r="G12" s="77">
        <f>IFERROR(VLOOKUP($B12,'[2]NUM8.2'!$H$3:$U$175,4,FALSE),0)</f>
        <v>58</v>
      </c>
      <c r="H12" s="77">
        <f>IFERROR(VLOOKUP($B12,'[2]NUM8.2'!$H$3:$U$175,5,FALSE),0)</f>
        <v>54</v>
      </c>
      <c r="I12" s="77">
        <f>IFERROR(VLOOKUP($B12,'[2]NUM8.2'!$H$3:$U$175,6,FALSE),0)</f>
        <v>25</v>
      </c>
      <c r="J12" s="77">
        <f>IFERROR(VLOOKUP($B12,'[2]NUM8.2'!$H$3:$U$175,7,FALSE),0)</f>
        <v>12</v>
      </c>
      <c r="K12" s="77">
        <f>IFERROR(VLOOKUP($B12,'[2]NUM8.2'!$H$3:$U$175,8,FALSE),0)</f>
        <v>24</v>
      </c>
      <c r="L12" s="77">
        <f>IFERROR(VLOOKUP($B12,'[2]NUM8.2'!$H$3:$U$175,9,FALSE),0)</f>
        <v>18</v>
      </c>
      <c r="M12" s="77">
        <f>IFERROR(VLOOKUP($B12,'[2]NUM8.2'!$H$3:$U$175,10,FALSE),0)</f>
        <v>74</v>
      </c>
      <c r="N12" s="77">
        <f>IFERROR(VLOOKUP($B12,'[2]NUM8.2'!$H$3:$U$175,11,FALSE),0)</f>
        <v>67</v>
      </c>
      <c r="O12" s="77">
        <f>IFERROR(VLOOKUP($B12,'[2]NUM8.2'!$H$3:$U$175,12,FALSE),0)</f>
        <v>26</v>
      </c>
      <c r="P12" s="77">
        <f>IFERROR(VLOOKUP($B12,'[2]NUM8.2'!$H$3:$U$175,13,FALSE),0)</f>
        <v>28</v>
      </c>
      <c r="Q12" s="4">
        <f t="shared" ref="Q12:Q24" si="0">SUM(E12:P12)</f>
        <v>420</v>
      </c>
      <c r="R12" s="2"/>
      <c r="S12" s="4">
        <f>IFERROR(VLOOKUP($B12,'[3]DEN8.2'!$H$3:$J$159,2,FALSE),0)</f>
        <v>861</v>
      </c>
      <c r="T12" s="42">
        <f t="shared" ref="T12:T18" si="1">+S12+(Z12+AA12+AB12+AC12)-(AM12+AN12+AO12+AP12)</f>
        <v>891</v>
      </c>
      <c r="U12" s="4">
        <f>IFERROR(VLOOKUP($B12,'[1]DEN8.2'!$H$3:$J$175,2,FALSE),0)</f>
        <v>965</v>
      </c>
      <c r="V12" s="51">
        <f t="shared" ref="V12:V14" si="2">+U12+(AF12)-(AS12)</f>
        <v>969</v>
      </c>
      <c r="W12" s="51">
        <f>+U12+(AF12+AG12+AH12+AI12)-(AS12+AT12+AU12+AV12)</f>
        <v>993</v>
      </c>
      <c r="X12" s="4">
        <f>IFERROR(VLOOKUP($B12,'[2]DEN8.2'!$H$3:$K$162,3,FALSE),0)</f>
        <v>1094</v>
      </c>
      <c r="Y12" s="3"/>
      <c r="Z12" s="77">
        <f>IFERROR(VLOOKUP($B12,'[2]ACT DEN8.2'!$H$3:$U$149,2,FALSE),0)</f>
        <v>13</v>
      </c>
      <c r="AA12" s="77">
        <f>IFERROR(VLOOKUP($B12,'[2]ACT DEN8.2'!$H$3:$U$149,3,FALSE),0)</f>
        <v>15</v>
      </c>
      <c r="AB12" s="77">
        <f>IFERROR(VLOOKUP($B12,'[2]ACT DEN8.2'!$H$3:$U$149,4,FALSE),0)</f>
        <v>3</v>
      </c>
      <c r="AC12" s="77">
        <f>IFERROR(VLOOKUP($B12,'[2]ACT DEN8.2'!$H$3:$U$149,5,FALSE),0)</f>
        <v>16</v>
      </c>
      <c r="AD12" s="77">
        <f>IFERROR(VLOOKUP($B12,'[2]ACT DEN8.2'!$H$3:$U$149,6,FALSE),0)</f>
        <v>15</v>
      </c>
      <c r="AE12" s="77">
        <f>IFERROR(VLOOKUP($B12,'[2]ACT DEN8.2'!$H$3:$U$149,7,FALSE),0)</f>
        <v>10</v>
      </c>
      <c r="AF12" s="77">
        <f>IFERROR(VLOOKUP($B12,'[2]ACT DEN8.2'!$H$3:$U$149,8,FALSE),0)</f>
        <v>6</v>
      </c>
      <c r="AG12" s="77">
        <f>IFERROR(VLOOKUP($B12,'[2]ACT DEN8.2'!$H$3:$U$149,9,FALSE),0)</f>
        <v>11</v>
      </c>
      <c r="AH12" s="77">
        <f>IFERROR(VLOOKUP($B12,'[2]ACT DEN8.2'!$H$3:$U$149,10,FALSE),0)</f>
        <v>6</v>
      </c>
      <c r="AI12" s="77">
        <f>IFERROR(VLOOKUP($B12,'[2]ACT DEN8.2'!$H$3:$U$149,11,FALSE),0)</f>
        <v>10</v>
      </c>
      <c r="AJ12" s="77">
        <f>IFERROR(VLOOKUP($B12,'[2]ACT DEN8.2'!$H$3:$U$149,12,FALSE),0)</f>
        <v>7</v>
      </c>
      <c r="AK12" s="77">
        <f>IFERROR(VLOOKUP($B12,'[2]ACT DEN8.2'!$H$3:$U$149,13,FALSE),0)</f>
        <v>18</v>
      </c>
      <c r="AL12" s="4">
        <f>SUM(Z12:AK12)</f>
        <v>130</v>
      </c>
      <c r="AM12" s="77">
        <f>IFERROR(VLOOKUP($B12,'[2]ACT DEN8.2'!$AE$3:$AR$135,2,FALSE),0)</f>
        <v>5</v>
      </c>
      <c r="AN12" s="77">
        <f>IFERROR(VLOOKUP($B12,'[2]ACT DEN8.2'!$AE$3:$AR$135,3,FALSE),0)</f>
        <v>4</v>
      </c>
      <c r="AO12" s="77">
        <f>IFERROR(VLOOKUP($B12,'[2]ACT DEN8.2'!$AE$3:$AR$135,4,FALSE),0)</f>
        <v>3</v>
      </c>
      <c r="AP12" s="77">
        <f>IFERROR(VLOOKUP($B12,'[2]ACT DEN8.2'!$AE$3:$AR$135,5,FALSE),0)</f>
        <v>5</v>
      </c>
      <c r="AQ12" s="77">
        <f>IFERROR(VLOOKUP($B12,'[2]ACT DEN8.2'!$AE$3:$AR$135,6,FALSE),0)</f>
        <v>8</v>
      </c>
      <c r="AR12" s="77">
        <f>IFERROR(VLOOKUP($B12,'[2]ACT DEN8.2'!$AE$3:$AR$135,7,FALSE),0)</f>
        <v>18</v>
      </c>
      <c r="AS12" s="77">
        <f>IFERROR(VLOOKUP($B12,'[2]ACT DEN8.2'!$AE$3:$AR$135,8,FALSE),0)</f>
        <v>2</v>
      </c>
      <c r="AT12" s="77">
        <f>IFERROR(VLOOKUP($B12,'[2]ACT DEN8.2'!$AE$3:$AR$135,9,FALSE),0)</f>
        <v>0</v>
      </c>
      <c r="AU12" s="77">
        <f>IFERROR(VLOOKUP($B12,'[2]ACT DEN8.2'!$AE$3:$AR$135,10,FALSE),0)</f>
        <v>2</v>
      </c>
      <c r="AV12" s="77">
        <f>IFERROR(VLOOKUP($B12,'[2]ACT DEN8.2'!$AE$3:$AR$135,11,FALSE),0)</f>
        <v>1</v>
      </c>
      <c r="AW12" s="77">
        <f>IFERROR(VLOOKUP($B12,'[2]ACT DEN8.2'!$AE$3:$AR$135,12,FALSE),0)</f>
        <v>7</v>
      </c>
      <c r="AX12" s="77">
        <f>IFERROR(VLOOKUP($B12,'[2]ACT DEN8.2'!$AE$3:$AR$135,13,FALSE),0)</f>
        <v>1</v>
      </c>
      <c r="AY12" s="4">
        <f>SUM(AM12:AX12)</f>
        <v>56</v>
      </c>
    </row>
    <row r="13" spans="1:51" s="54" customFormat="1" ht="15" thickBot="1" x14ac:dyDescent="0.25">
      <c r="A13" s="1" t="s">
        <v>52</v>
      </c>
      <c r="B13" s="137" t="s">
        <v>40</v>
      </c>
      <c r="C13" s="53"/>
      <c r="D13" s="53"/>
      <c r="E13" s="77">
        <f>IFERROR(VLOOKUP($B13,'[2]NUM8.2'!$H$3:$U$175,2,FALSE),0)</f>
        <v>33</v>
      </c>
      <c r="F13" s="77">
        <f>IFERROR(VLOOKUP($B13,'[2]NUM8.2'!$H$3:$U$175,3,FALSE),0)</f>
        <v>19</v>
      </c>
      <c r="G13" s="77">
        <f>IFERROR(VLOOKUP($B13,'[2]NUM8.2'!$H$3:$U$175,4,FALSE),0)</f>
        <v>31</v>
      </c>
      <c r="H13" s="77">
        <f>IFERROR(VLOOKUP($B13,'[2]NUM8.2'!$H$3:$U$175,5,FALSE),0)</f>
        <v>17</v>
      </c>
      <c r="I13" s="77">
        <f>IFERROR(VLOOKUP($B13,'[2]NUM8.2'!$H$3:$U$175,6,FALSE),0)</f>
        <v>136</v>
      </c>
      <c r="J13" s="77">
        <f>IFERROR(VLOOKUP($B13,'[2]NUM8.2'!$H$3:$U$175,7,FALSE),0)</f>
        <v>33</v>
      </c>
      <c r="K13" s="77">
        <f>IFERROR(VLOOKUP($B13,'[2]NUM8.2'!$H$3:$U$175,8,FALSE),0)</f>
        <v>38</v>
      </c>
      <c r="L13" s="77">
        <f>IFERROR(VLOOKUP($B13,'[2]NUM8.2'!$H$3:$U$175,9,FALSE),0)</f>
        <v>37</v>
      </c>
      <c r="M13" s="77">
        <f>IFERROR(VLOOKUP($B13,'[2]NUM8.2'!$H$3:$U$175,10,FALSE),0)</f>
        <v>23</v>
      </c>
      <c r="N13" s="77">
        <f>IFERROR(VLOOKUP($B13,'[2]NUM8.2'!$H$3:$U$175,11,FALSE),0)</f>
        <v>48</v>
      </c>
      <c r="O13" s="77">
        <f>IFERROR(VLOOKUP($B13,'[2]NUM8.2'!$H$3:$U$175,12,FALSE),0)</f>
        <v>60</v>
      </c>
      <c r="P13" s="77">
        <f>IFERROR(VLOOKUP($B13,'[2]NUM8.2'!$H$3:$U$175,13,FALSE),0)</f>
        <v>43</v>
      </c>
      <c r="Q13" s="4">
        <f t="shared" si="0"/>
        <v>518</v>
      </c>
      <c r="R13" s="2"/>
      <c r="S13" s="4">
        <f>IFERROR(VLOOKUP($B13,'[3]DEN8.2'!$H$3:$J$159,2,FALSE),0)</f>
        <v>807</v>
      </c>
      <c r="T13" s="42">
        <f t="shared" si="1"/>
        <v>818</v>
      </c>
      <c r="U13" s="4">
        <f>IFERROR(VLOOKUP($B13,'[1]DEN8.2'!$H$3:$J$175,2,FALSE),0)</f>
        <v>806</v>
      </c>
      <c r="V13" s="51">
        <f t="shared" si="2"/>
        <v>806</v>
      </c>
      <c r="W13" s="51">
        <f t="shared" ref="W13:W78" si="3">+U13+(AF13+AG13+AH13+AI13)-(AS13+AT13+AU13+AV13)</f>
        <v>793</v>
      </c>
      <c r="X13" s="4">
        <f>IFERROR(VLOOKUP($B13,'[2]DEN8.2'!$H$3:$K$162,3,FALSE),0)</f>
        <v>832</v>
      </c>
      <c r="Y13" s="3"/>
      <c r="Z13" s="77">
        <f>IFERROR(VLOOKUP($B13,'[2]ACT DEN8.2'!$H$3:$U$149,2,FALSE),0)</f>
        <v>14</v>
      </c>
      <c r="AA13" s="77">
        <f>IFERROR(VLOOKUP($B13,'[2]ACT DEN8.2'!$H$3:$U$149,3,FALSE),0)</f>
        <v>0</v>
      </c>
      <c r="AB13" s="77">
        <f>IFERROR(VLOOKUP($B13,'[2]ACT DEN8.2'!$H$3:$U$149,4,FALSE),0)</f>
        <v>21</v>
      </c>
      <c r="AC13" s="77">
        <f>IFERROR(VLOOKUP($B13,'[2]ACT DEN8.2'!$H$3:$U$149,5,FALSE),0)</f>
        <v>12</v>
      </c>
      <c r="AD13" s="77">
        <f>IFERROR(VLOOKUP($B13,'[2]ACT DEN8.2'!$H$3:$U$149,6,FALSE),0)</f>
        <v>17</v>
      </c>
      <c r="AE13" s="77">
        <f>IFERROR(VLOOKUP($B13,'[2]ACT DEN8.2'!$H$3:$U$149,7,FALSE),0)</f>
        <v>34</v>
      </c>
      <c r="AF13" s="77">
        <f>IFERROR(VLOOKUP($B13,'[2]ACT DEN8.2'!$H$3:$U$149,8,FALSE),0)</f>
        <v>21</v>
      </c>
      <c r="AG13" s="77">
        <f>IFERROR(VLOOKUP($B13,'[2]ACT DEN8.2'!$H$3:$U$149,9,FALSE),0)</f>
        <v>7</v>
      </c>
      <c r="AH13" s="77">
        <f>IFERROR(VLOOKUP($B13,'[2]ACT DEN8.2'!$H$3:$U$149,10,FALSE),0)</f>
        <v>4</v>
      </c>
      <c r="AI13" s="77">
        <f>IFERROR(VLOOKUP($B13,'[2]ACT DEN8.2'!$H$3:$U$149,11,FALSE),0)</f>
        <v>18</v>
      </c>
      <c r="AJ13" s="77">
        <f>IFERROR(VLOOKUP($B13,'[2]ACT DEN8.2'!$H$3:$U$149,12,FALSE),0)</f>
        <v>28</v>
      </c>
      <c r="AK13" s="77">
        <f>IFERROR(VLOOKUP($B13,'[2]ACT DEN8.2'!$H$3:$U$149,13,FALSE),0)</f>
        <v>6</v>
      </c>
      <c r="AL13" s="4">
        <f t="shared" ref="AL13:AL78" si="4">SUM(Z13:AK13)</f>
        <v>182</v>
      </c>
      <c r="AM13" s="77">
        <f>IFERROR(VLOOKUP($B13,'[2]ACT DEN8.2'!$AE$3:$AR$135,2,FALSE),0)</f>
        <v>13</v>
      </c>
      <c r="AN13" s="77">
        <f>IFERROR(VLOOKUP($B13,'[2]ACT DEN8.2'!$AE$3:$AR$135,3,FALSE),0)</f>
        <v>0</v>
      </c>
      <c r="AO13" s="77">
        <f>IFERROR(VLOOKUP($B13,'[2]ACT DEN8.2'!$AE$3:$AR$135,4,FALSE),0)</f>
        <v>11</v>
      </c>
      <c r="AP13" s="77">
        <f>IFERROR(VLOOKUP($B13,'[2]ACT DEN8.2'!$AE$3:$AR$135,5,FALSE),0)</f>
        <v>12</v>
      </c>
      <c r="AQ13" s="77">
        <f>IFERROR(VLOOKUP($B13,'[2]ACT DEN8.2'!$AE$3:$AR$135,6,FALSE),0)</f>
        <v>23</v>
      </c>
      <c r="AR13" s="77">
        <f>IFERROR(VLOOKUP($B13,'[2]ACT DEN8.2'!$AE$3:$AR$135,7,FALSE),0)</f>
        <v>12</v>
      </c>
      <c r="AS13" s="77">
        <f>IFERROR(VLOOKUP($B13,'[2]ACT DEN8.2'!$AE$3:$AR$135,8,FALSE),0)</f>
        <v>21</v>
      </c>
      <c r="AT13" s="77">
        <f>IFERROR(VLOOKUP($B13,'[2]ACT DEN8.2'!$AE$3:$AR$135,9,FALSE),0)</f>
        <v>10</v>
      </c>
      <c r="AU13" s="77">
        <f>IFERROR(VLOOKUP($B13,'[2]ACT DEN8.2'!$AE$3:$AR$135,10,FALSE),0)</f>
        <v>14</v>
      </c>
      <c r="AV13" s="77">
        <f>IFERROR(VLOOKUP($B13,'[2]ACT DEN8.2'!$AE$3:$AR$135,11,FALSE),0)</f>
        <v>18</v>
      </c>
      <c r="AW13" s="77">
        <f>IFERROR(VLOOKUP($B13,'[2]ACT DEN8.2'!$AE$3:$AR$135,12,FALSE),0)</f>
        <v>30</v>
      </c>
      <c r="AX13" s="77">
        <f>IFERROR(VLOOKUP($B13,'[2]ACT DEN8.2'!$AE$3:$AR$135,13,FALSE),0)</f>
        <v>13</v>
      </c>
      <c r="AY13" s="4">
        <f t="shared" ref="AY13:AY78" si="5">SUM(AM13:AX13)</f>
        <v>177</v>
      </c>
    </row>
    <row r="14" spans="1:51" s="54" customFormat="1" ht="15" thickBot="1" x14ac:dyDescent="0.25">
      <c r="A14" s="1" t="s">
        <v>52</v>
      </c>
      <c r="B14" s="137" t="s">
        <v>41</v>
      </c>
      <c r="C14" s="53"/>
      <c r="D14" s="53"/>
      <c r="E14" s="77">
        <f>IFERROR(VLOOKUP($B14,'[2]NUM8.2'!$H$3:$U$175,2,FALSE),0)</f>
        <v>27</v>
      </c>
      <c r="F14" s="77">
        <f>IFERROR(VLOOKUP($B14,'[2]NUM8.2'!$H$3:$U$175,3,FALSE),0)</f>
        <v>30</v>
      </c>
      <c r="G14" s="77">
        <f>IFERROR(VLOOKUP($B14,'[2]NUM8.2'!$H$3:$U$175,4,FALSE),0)</f>
        <v>45</v>
      </c>
      <c r="H14" s="77">
        <f>IFERROR(VLOOKUP($B14,'[2]NUM8.2'!$H$3:$U$175,5,FALSE),0)</f>
        <v>50</v>
      </c>
      <c r="I14" s="77">
        <f>IFERROR(VLOOKUP($B14,'[2]NUM8.2'!$H$3:$U$175,6,FALSE),0)</f>
        <v>28</v>
      </c>
      <c r="J14" s="77">
        <f>IFERROR(VLOOKUP($B14,'[2]NUM8.2'!$H$3:$U$175,7,FALSE),0)</f>
        <v>21</v>
      </c>
      <c r="K14" s="77">
        <f>IFERROR(VLOOKUP($B14,'[2]NUM8.2'!$H$3:$U$175,8,FALSE),0)</f>
        <v>23</v>
      </c>
      <c r="L14" s="77">
        <f>IFERROR(VLOOKUP($B14,'[2]NUM8.2'!$H$3:$U$175,9,FALSE),0)</f>
        <v>24</v>
      </c>
      <c r="M14" s="77">
        <f>IFERROR(VLOOKUP($B14,'[2]NUM8.2'!$H$3:$U$175,10,FALSE),0)</f>
        <v>9</v>
      </c>
      <c r="N14" s="77">
        <f>IFERROR(VLOOKUP($B14,'[2]NUM8.2'!$H$3:$U$175,11,FALSE),0)</f>
        <v>42</v>
      </c>
      <c r="O14" s="77">
        <f>IFERROR(VLOOKUP($B14,'[2]NUM8.2'!$H$3:$U$175,12,FALSE),0)</f>
        <v>39</v>
      </c>
      <c r="P14" s="77">
        <f>IFERROR(VLOOKUP($B14,'[2]NUM8.2'!$H$3:$U$175,13,FALSE),0)</f>
        <v>62</v>
      </c>
      <c r="Q14" s="4">
        <f t="shared" si="0"/>
        <v>400</v>
      </c>
      <c r="R14" s="2"/>
      <c r="S14" s="4">
        <f>IFERROR(VLOOKUP($B14,'[3]DEN8.2'!$H$3:$J$159,2,FALSE),0)</f>
        <v>999</v>
      </c>
      <c r="T14" s="42">
        <f t="shared" si="1"/>
        <v>1048</v>
      </c>
      <c r="U14" s="4">
        <f>IFERROR(VLOOKUP($B14,'[1]DEN8.2'!$H$3:$J$175,2,FALSE),0)</f>
        <v>1018</v>
      </c>
      <c r="V14" s="51">
        <f t="shared" si="2"/>
        <v>1031</v>
      </c>
      <c r="W14" s="51">
        <f t="shared" si="3"/>
        <v>1065</v>
      </c>
      <c r="X14" s="4">
        <f>IFERROR(VLOOKUP($B14,'[2]DEN8.2'!$H$3:$K$162,3,FALSE),0)</f>
        <v>1059</v>
      </c>
      <c r="Y14" s="3"/>
      <c r="Z14" s="77">
        <f>IFERROR(VLOOKUP($B14,'[2]ACT DEN8.2'!$H$3:$U$149,2,FALSE),0)</f>
        <v>10</v>
      </c>
      <c r="AA14" s="77">
        <f>IFERROR(VLOOKUP($B14,'[2]ACT DEN8.2'!$H$3:$U$149,3,FALSE),0)</f>
        <v>12</v>
      </c>
      <c r="AB14" s="77">
        <f>IFERROR(VLOOKUP($B14,'[2]ACT DEN8.2'!$H$3:$U$149,4,FALSE),0)</f>
        <v>18</v>
      </c>
      <c r="AC14" s="77">
        <f>IFERROR(VLOOKUP($B14,'[2]ACT DEN8.2'!$H$3:$U$149,5,FALSE),0)</f>
        <v>13</v>
      </c>
      <c r="AD14" s="77">
        <f>IFERROR(VLOOKUP($B14,'[2]ACT DEN8.2'!$H$3:$U$149,6,FALSE),0)</f>
        <v>16</v>
      </c>
      <c r="AE14" s="77">
        <f>IFERROR(VLOOKUP($B14,'[2]ACT DEN8.2'!$H$3:$U$149,7,FALSE),0)</f>
        <v>14</v>
      </c>
      <c r="AF14" s="77">
        <f>IFERROR(VLOOKUP($B14,'[2]ACT DEN8.2'!$H$3:$U$149,8,FALSE),0)</f>
        <v>14</v>
      </c>
      <c r="AG14" s="77">
        <f>IFERROR(VLOOKUP($B14,'[2]ACT DEN8.2'!$H$3:$U$149,9,FALSE),0)</f>
        <v>19</v>
      </c>
      <c r="AH14" s="77">
        <f>IFERROR(VLOOKUP($B14,'[2]ACT DEN8.2'!$H$3:$U$149,10,FALSE),0)</f>
        <v>11</v>
      </c>
      <c r="AI14" s="77">
        <f>IFERROR(VLOOKUP($B14,'[2]ACT DEN8.2'!$H$3:$U$149,11,FALSE),0)</f>
        <v>21</v>
      </c>
      <c r="AJ14" s="77">
        <f>IFERROR(VLOOKUP($B14,'[2]ACT DEN8.2'!$H$3:$U$149,12,FALSE),0)</f>
        <v>9</v>
      </c>
      <c r="AK14" s="77">
        <f>IFERROR(VLOOKUP($B14,'[2]ACT DEN8.2'!$H$3:$U$149,13,FALSE),0)</f>
        <v>9</v>
      </c>
      <c r="AL14" s="4">
        <f t="shared" si="4"/>
        <v>166</v>
      </c>
      <c r="AM14" s="77">
        <f>IFERROR(VLOOKUP($B14,'[2]ACT DEN8.2'!$AE$3:$AR$135,2,FALSE),0)</f>
        <v>0</v>
      </c>
      <c r="AN14" s="77">
        <f>IFERROR(VLOOKUP($B14,'[2]ACT DEN8.2'!$AE$3:$AR$135,3,FALSE),0)</f>
        <v>1</v>
      </c>
      <c r="AO14" s="77">
        <f>IFERROR(VLOOKUP($B14,'[2]ACT DEN8.2'!$AE$3:$AR$135,4,FALSE),0)</f>
        <v>2</v>
      </c>
      <c r="AP14" s="77">
        <f>IFERROR(VLOOKUP($B14,'[2]ACT DEN8.2'!$AE$3:$AR$135,5,FALSE),0)</f>
        <v>1</v>
      </c>
      <c r="AQ14" s="77">
        <f>IFERROR(VLOOKUP($B14,'[2]ACT DEN8.2'!$AE$3:$AR$135,6,FALSE),0)</f>
        <v>7</v>
      </c>
      <c r="AR14" s="77">
        <f>IFERROR(VLOOKUP($B14,'[2]ACT DEN8.2'!$AE$3:$AR$135,7,FALSE),0)</f>
        <v>25</v>
      </c>
      <c r="AS14" s="77">
        <f>IFERROR(VLOOKUP($B14,'[2]ACT DEN8.2'!$AE$3:$AR$135,8,FALSE),0)</f>
        <v>1</v>
      </c>
      <c r="AT14" s="77">
        <f>IFERROR(VLOOKUP($B14,'[2]ACT DEN8.2'!$AE$3:$AR$135,9,FALSE),0)</f>
        <v>4</v>
      </c>
      <c r="AU14" s="77">
        <f>IFERROR(VLOOKUP($B14,'[2]ACT DEN8.2'!$AE$3:$AR$135,10,FALSE),0)</f>
        <v>5</v>
      </c>
      <c r="AV14" s="77">
        <f>IFERROR(VLOOKUP($B14,'[2]ACT DEN8.2'!$AE$3:$AR$135,11,FALSE),0)</f>
        <v>8</v>
      </c>
      <c r="AW14" s="77">
        <f>IFERROR(VLOOKUP($B14,'[2]ACT DEN8.2'!$AE$3:$AR$135,12,FALSE),0)</f>
        <v>4</v>
      </c>
      <c r="AX14" s="77">
        <f>IFERROR(VLOOKUP($B14,'[2]ACT DEN8.2'!$AE$3:$AR$135,13,FALSE),0)</f>
        <v>5</v>
      </c>
      <c r="AY14" s="4">
        <f t="shared" si="5"/>
        <v>63</v>
      </c>
    </row>
    <row r="15" spans="1:51" s="54" customFormat="1" ht="15" thickBot="1" x14ac:dyDescent="0.25">
      <c r="A15" s="1" t="s">
        <v>52</v>
      </c>
      <c r="B15" s="137" t="s">
        <v>42</v>
      </c>
      <c r="C15" s="53"/>
      <c r="D15" s="53"/>
      <c r="E15" s="77">
        <f>IFERROR(VLOOKUP($B15,'[2]NUM8.2'!$H$3:$U$175,2,FALSE),0)</f>
        <v>55</v>
      </c>
      <c r="F15" s="77">
        <f>IFERROR(VLOOKUP($B15,'[2]NUM8.2'!$H$3:$U$175,3,FALSE),0)</f>
        <v>9</v>
      </c>
      <c r="G15" s="77">
        <f>IFERROR(VLOOKUP($B15,'[2]NUM8.2'!$H$3:$U$175,4,FALSE),0)</f>
        <v>80</v>
      </c>
      <c r="H15" s="77">
        <f>IFERROR(VLOOKUP($B15,'[2]NUM8.2'!$H$3:$U$175,5,FALSE),0)</f>
        <v>71</v>
      </c>
      <c r="I15" s="77">
        <f>IFERROR(VLOOKUP($B15,'[2]NUM8.2'!$H$3:$U$175,6,FALSE),0)</f>
        <v>124</v>
      </c>
      <c r="J15" s="77">
        <f>IFERROR(VLOOKUP($B15,'[2]NUM8.2'!$H$3:$U$175,7,FALSE),0)</f>
        <v>149</v>
      </c>
      <c r="K15" s="77">
        <f>IFERROR(VLOOKUP($B15,'[2]NUM8.2'!$H$3:$U$175,8,FALSE),0)</f>
        <v>141</v>
      </c>
      <c r="L15" s="77">
        <f>IFERROR(VLOOKUP($B15,'[2]NUM8.2'!$H$3:$U$175,9,FALSE),0)</f>
        <v>67</v>
      </c>
      <c r="M15" s="77">
        <f>IFERROR(VLOOKUP($B15,'[2]NUM8.2'!$H$3:$U$175,10,FALSE),0)</f>
        <v>102</v>
      </c>
      <c r="N15" s="77">
        <f>IFERROR(VLOOKUP($B15,'[2]NUM8.2'!$H$3:$U$175,11,FALSE),0)</f>
        <v>296</v>
      </c>
      <c r="O15" s="77">
        <f>IFERROR(VLOOKUP($B15,'[2]NUM8.2'!$H$3:$U$175,12,FALSE),0)</f>
        <v>173</v>
      </c>
      <c r="P15" s="77">
        <f>IFERROR(VLOOKUP($B15,'[2]NUM8.2'!$H$3:$U$175,13,FALSE),0)</f>
        <v>258</v>
      </c>
      <c r="Q15" s="4">
        <f t="shared" si="0"/>
        <v>1525</v>
      </c>
      <c r="R15" s="2"/>
      <c r="S15" s="4">
        <f>IFERROR(VLOOKUP($B15,'[3]DEN8.2'!$H$3:$J$159,2,FALSE),0)</f>
        <v>1067</v>
      </c>
      <c r="T15" s="42">
        <f t="shared" si="1"/>
        <v>1105</v>
      </c>
      <c r="U15" s="4">
        <f>IFERROR(VLOOKUP($B15,'[1]DEN8.2'!$H$3:$J$175,2,FALSE),0)</f>
        <v>1081</v>
      </c>
      <c r="V15" s="51">
        <f t="shared" ref="V15:V24" si="6">+U15+(AF15)-(AS15)</f>
        <v>1094</v>
      </c>
      <c r="W15" s="51">
        <f t="shared" si="3"/>
        <v>1114</v>
      </c>
      <c r="X15" s="4">
        <f>IFERROR(VLOOKUP($B15,'[2]DEN8.2'!$H$3:$K$162,3,FALSE),0)</f>
        <v>1078</v>
      </c>
      <c r="Y15" s="3"/>
      <c r="Z15" s="77">
        <f>IFERROR(VLOOKUP($B15,'[2]ACT DEN8.2'!$H$3:$U$149,2,FALSE),0)</f>
        <v>8</v>
      </c>
      <c r="AA15" s="77">
        <f>IFERROR(VLOOKUP($B15,'[2]ACT DEN8.2'!$H$3:$U$149,3,FALSE),0)</f>
        <v>5</v>
      </c>
      <c r="AB15" s="77">
        <f>IFERROR(VLOOKUP($B15,'[2]ACT DEN8.2'!$H$3:$U$149,4,FALSE),0)</f>
        <v>6</v>
      </c>
      <c r="AC15" s="77">
        <f>IFERROR(VLOOKUP($B15,'[2]ACT DEN8.2'!$H$3:$U$149,5,FALSE),0)</f>
        <v>19</v>
      </c>
      <c r="AD15" s="77">
        <f>IFERROR(VLOOKUP($B15,'[2]ACT DEN8.2'!$H$3:$U$149,6,FALSE),0)</f>
        <v>8</v>
      </c>
      <c r="AE15" s="77">
        <f>IFERROR(VLOOKUP($B15,'[2]ACT DEN8.2'!$H$3:$U$149,7,FALSE),0)</f>
        <v>0</v>
      </c>
      <c r="AF15" s="77">
        <f>IFERROR(VLOOKUP($B15,'[2]ACT DEN8.2'!$H$3:$U$149,8,FALSE),0)</f>
        <v>13</v>
      </c>
      <c r="AG15" s="77">
        <f>IFERROR(VLOOKUP($B15,'[2]ACT DEN8.2'!$H$3:$U$149,9,FALSE),0)</f>
        <v>7</v>
      </c>
      <c r="AH15" s="77">
        <f>IFERROR(VLOOKUP($B15,'[2]ACT DEN8.2'!$H$3:$U$149,10,FALSE),0)</f>
        <v>2</v>
      </c>
      <c r="AI15" s="77">
        <f>IFERROR(VLOOKUP($B15,'[2]ACT DEN8.2'!$H$3:$U$149,11,FALSE),0)</f>
        <v>11</v>
      </c>
      <c r="AJ15" s="77">
        <f>IFERROR(VLOOKUP($B15,'[2]ACT DEN8.2'!$H$3:$U$149,12,FALSE),0)</f>
        <v>4</v>
      </c>
      <c r="AK15" s="77">
        <f>IFERROR(VLOOKUP($B15,'[2]ACT DEN8.2'!$H$3:$U$149,13,FALSE),0)</f>
        <v>2</v>
      </c>
      <c r="AL15" s="4">
        <f t="shared" si="4"/>
        <v>85</v>
      </c>
      <c r="AM15" s="77">
        <f>IFERROR(VLOOKUP($B15,'[2]ACT DEN8.2'!$AE$3:$AR$135,2,FALSE),0)</f>
        <v>0</v>
      </c>
      <c r="AN15" s="77">
        <f>IFERROR(VLOOKUP($B15,'[2]ACT DEN8.2'!$AE$3:$AR$135,3,FALSE),0)</f>
        <v>0</v>
      </c>
      <c r="AO15" s="77">
        <f>IFERROR(VLOOKUP($B15,'[2]ACT DEN8.2'!$AE$3:$AR$135,4,FALSE),0)</f>
        <v>0</v>
      </c>
      <c r="AP15" s="77">
        <f>IFERROR(VLOOKUP($B15,'[2]ACT DEN8.2'!$AE$3:$AR$135,5,FALSE),0)</f>
        <v>0</v>
      </c>
      <c r="AQ15" s="77">
        <f>IFERROR(VLOOKUP($B15,'[2]ACT DEN8.2'!$AE$3:$AR$135,6,FALSE),0)</f>
        <v>0</v>
      </c>
      <c r="AR15" s="77">
        <f>IFERROR(VLOOKUP($B15,'[2]ACT DEN8.2'!$AE$3:$AR$135,7,FALSE),0)</f>
        <v>0</v>
      </c>
      <c r="AS15" s="77">
        <f>IFERROR(VLOOKUP($B15,'[2]ACT DEN8.2'!$AE$3:$AR$135,8,FALSE),0)</f>
        <v>0</v>
      </c>
      <c r="AT15" s="77">
        <f>IFERROR(VLOOKUP($B15,'[2]ACT DEN8.2'!$AE$3:$AR$135,9,FALSE),0)</f>
        <v>0</v>
      </c>
      <c r="AU15" s="77">
        <f>IFERROR(VLOOKUP($B15,'[2]ACT DEN8.2'!$AE$3:$AR$135,10,FALSE),0)</f>
        <v>0</v>
      </c>
      <c r="AV15" s="77">
        <f>IFERROR(VLOOKUP($B15,'[2]ACT DEN8.2'!$AE$3:$AR$135,11,FALSE),0)</f>
        <v>0</v>
      </c>
      <c r="AW15" s="77">
        <f>IFERROR(VLOOKUP($B15,'[2]ACT DEN8.2'!$AE$3:$AR$135,12,FALSE),0)</f>
        <v>0</v>
      </c>
      <c r="AX15" s="77">
        <f>IFERROR(VLOOKUP($B15,'[2]ACT DEN8.2'!$AE$3:$AR$135,13,FALSE),0)</f>
        <v>21</v>
      </c>
      <c r="AY15" s="4">
        <f t="shared" si="5"/>
        <v>21</v>
      </c>
    </row>
    <row r="16" spans="1:51" s="54" customFormat="1" ht="15" thickBot="1" x14ac:dyDescent="0.25">
      <c r="A16" s="1" t="s">
        <v>52</v>
      </c>
      <c r="B16" s="137" t="s">
        <v>43</v>
      </c>
      <c r="C16" s="55"/>
      <c r="D16" s="53"/>
      <c r="E16" s="77">
        <f>IFERROR(VLOOKUP($B16,'[2]NUM8.2'!$H$3:$U$175,2,FALSE),0)</f>
        <v>11</v>
      </c>
      <c r="F16" s="77">
        <f>IFERROR(VLOOKUP($B16,'[2]NUM8.2'!$H$3:$U$175,3,FALSE),0)</f>
        <v>27</v>
      </c>
      <c r="G16" s="77">
        <f>IFERROR(VLOOKUP($B16,'[2]NUM8.2'!$H$3:$U$175,4,FALSE),0)</f>
        <v>48</v>
      </c>
      <c r="H16" s="77">
        <f>IFERROR(VLOOKUP($B16,'[2]NUM8.2'!$H$3:$U$175,5,FALSE),0)</f>
        <v>36</v>
      </c>
      <c r="I16" s="77">
        <f>IFERROR(VLOOKUP($B16,'[2]NUM8.2'!$H$3:$U$175,6,FALSE),0)</f>
        <v>27</v>
      </c>
      <c r="J16" s="77">
        <f>IFERROR(VLOOKUP($B16,'[2]NUM8.2'!$H$3:$U$175,7,FALSE),0)</f>
        <v>20</v>
      </c>
      <c r="K16" s="77">
        <f>IFERROR(VLOOKUP($B16,'[2]NUM8.2'!$H$3:$U$175,8,FALSE),0)</f>
        <v>44</v>
      </c>
      <c r="L16" s="77">
        <f>IFERROR(VLOOKUP($B16,'[2]NUM8.2'!$H$3:$U$175,9,FALSE),0)</f>
        <v>19</v>
      </c>
      <c r="M16" s="77">
        <f>IFERROR(VLOOKUP($B16,'[2]NUM8.2'!$H$3:$U$175,10,FALSE),0)</f>
        <v>22</v>
      </c>
      <c r="N16" s="77">
        <f>IFERROR(VLOOKUP($B16,'[2]NUM8.2'!$H$3:$U$175,11,FALSE),0)</f>
        <v>107</v>
      </c>
      <c r="O16" s="77">
        <f>IFERROR(VLOOKUP($B16,'[2]NUM8.2'!$H$3:$U$175,12,FALSE),0)</f>
        <v>17</v>
      </c>
      <c r="P16" s="77">
        <f>IFERROR(VLOOKUP($B16,'[2]NUM8.2'!$H$3:$U$175,13,FALSE),0)</f>
        <v>13</v>
      </c>
      <c r="Q16" s="4">
        <f t="shared" si="0"/>
        <v>391</v>
      </c>
      <c r="R16" s="2"/>
      <c r="S16" s="4">
        <f>IFERROR(VLOOKUP($B16,'[3]DEN8.2'!$H$3:$J$159,2,FALSE),0)</f>
        <v>851</v>
      </c>
      <c r="T16" s="42">
        <f t="shared" si="1"/>
        <v>897</v>
      </c>
      <c r="U16" s="4">
        <f>IFERROR(VLOOKUP($B16,'[1]DEN8.2'!$H$3:$J$175,2,FALSE),0)</f>
        <v>918</v>
      </c>
      <c r="V16" s="51">
        <f t="shared" si="6"/>
        <v>925</v>
      </c>
      <c r="W16" s="51">
        <f t="shared" si="3"/>
        <v>962</v>
      </c>
      <c r="X16" s="4">
        <f>IFERROR(VLOOKUP($B16,'[2]DEN8.2'!$H$3:$K$162,3,FALSE),0)</f>
        <v>929</v>
      </c>
      <c r="Y16" s="3"/>
      <c r="Z16" s="77">
        <f>IFERROR(VLOOKUP($B16,'[2]ACT DEN8.2'!$H$3:$U$149,2,FALSE),0)</f>
        <v>9</v>
      </c>
      <c r="AA16" s="77">
        <f>IFERROR(VLOOKUP($B16,'[2]ACT DEN8.2'!$H$3:$U$149,3,FALSE),0)</f>
        <v>15</v>
      </c>
      <c r="AB16" s="77">
        <f>IFERROR(VLOOKUP($B16,'[2]ACT DEN8.2'!$H$3:$U$149,4,FALSE),0)</f>
        <v>14</v>
      </c>
      <c r="AC16" s="77">
        <f>IFERROR(VLOOKUP($B16,'[2]ACT DEN8.2'!$H$3:$U$149,5,FALSE),0)</f>
        <v>12</v>
      </c>
      <c r="AD16" s="77">
        <f>IFERROR(VLOOKUP($B16,'[2]ACT DEN8.2'!$H$3:$U$149,6,FALSE),0)</f>
        <v>30</v>
      </c>
      <c r="AE16" s="77">
        <f>IFERROR(VLOOKUP($B16,'[2]ACT DEN8.2'!$H$3:$U$149,7,FALSE),0)</f>
        <v>5</v>
      </c>
      <c r="AF16" s="77">
        <f>IFERROR(VLOOKUP($B16,'[2]ACT DEN8.2'!$H$3:$U$149,8,FALSE),0)</f>
        <v>7</v>
      </c>
      <c r="AG16" s="77">
        <f>IFERROR(VLOOKUP($B16,'[2]ACT DEN8.2'!$H$3:$U$149,9,FALSE),0)</f>
        <v>25</v>
      </c>
      <c r="AH16" s="77">
        <f>IFERROR(VLOOKUP($B16,'[2]ACT DEN8.2'!$H$3:$U$149,10,FALSE),0)</f>
        <v>12</v>
      </c>
      <c r="AI16" s="77">
        <f>IFERROR(VLOOKUP($B16,'[2]ACT DEN8.2'!$H$3:$U$149,11,FALSE),0)</f>
        <v>12</v>
      </c>
      <c r="AJ16" s="77">
        <f>IFERROR(VLOOKUP($B16,'[2]ACT DEN8.2'!$H$3:$U$149,12,FALSE),0)</f>
        <v>9</v>
      </c>
      <c r="AK16" s="77">
        <f>IFERROR(VLOOKUP($B16,'[2]ACT DEN8.2'!$H$3:$U$149,13,FALSE),0)</f>
        <v>10</v>
      </c>
      <c r="AL16" s="4">
        <f t="shared" si="4"/>
        <v>160</v>
      </c>
      <c r="AM16" s="77">
        <f>IFERROR(VLOOKUP($B16,'[2]ACT DEN8.2'!$AE$3:$AR$135,2,FALSE),0)</f>
        <v>0</v>
      </c>
      <c r="AN16" s="77">
        <f>IFERROR(VLOOKUP($B16,'[2]ACT DEN8.2'!$AE$3:$AR$135,3,FALSE),0)</f>
        <v>0</v>
      </c>
      <c r="AO16" s="77">
        <f>IFERROR(VLOOKUP($B16,'[2]ACT DEN8.2'!$AE$3:$AR$135,4,FALSE),0)</f>
        <v>0</v>
      </c>
      <c r="AP16" s="77">
        <f>IFERROR(VLOOKUP($B16,'[2]ACT DEN8.2'!$AE$3:$AR$135,5,FALSE),0)</f>
        <v>4</v>
      </c>
      <c r="AQ16" s="77">
        <f>IFERROR(VLOOKUP($B16,'[2]ACT DEN8.2'!$AE$3:$AR$135,6,FALSE),0)</f>
        <v>0</v>
      </c>
      <c r="AR16" s="77">
        <f>IFERROR(VLOOKUP($B16,'[2]ACT DEN8.2'!$AE$3:$AR$135,7,FALSE),0)</f>
        <v>27</v>
      </c>
      <c r="AS16" s="77">
        <f>IFERROR(VLOOKUP($B16,'[2]ACT DEN8.2'!$AE$3:$AR$135,8,FALSE),0)</f>
        <v>0</v>
      </c>
      <c r="AT16" s="77">
        <f>IFERROR(VLOOKUP($B16,'[2]ACT DEN8.2'!$AE$3:$AR$135,9,FALSE),0)</f>
        <v>12</v>
      </c>
      <c r="AU16" s="77">
        <f>IFERROR(VLOOKUP($B16,'[2]ACT DEN8.2'!$AE$3:$AR$135,10,FALSE),0)</f>
        <v>0</v>
      </c>
      <c r="AV16" s="77">
        <f>IFERROR(VLOOKUP($B16,'[2]ACT DEN8.2'!$AE$3:$AR$135,11,FALSE),0)</f>
        <v>0</v>
      </c>
      <c r="AW16" s="77">
        <f>IFERROR(VLOOKUP($B16,'[2]ACT DEN8.2'!$AE$3:$AR$135,12,FALSE),0)</f>
        <v>0</v>
      </c>
      <c r="AX16" s="77">
        <f>IFERROR(VLOOKUP($B16,'[2]ACT DEN8.2'!$AE$3:$AR$135,13,FALSE),0)</f>
        <v>25</v>
      </c>
      <c r="AY16" s="4">
        <f t="shared" si="5"/>
        <v>68</v>
      </c>
    </row>
    <row r="17" spans="1:51" s="54" customFormat="1" ht="15" thickBot="1" x14ac:dyDescent="0.25">
      <c r="A17" s="1" t="s">
        <v>52</v>
      </c>
      <c r="B17" s="137" t="s">
        <v>44</v>
      </c>
      <c r="C17" s="53"/>
      <c r="D17" s="53"/>
      <c r="E17" s="77">
        <f>IFERROR(VLOOKUP($B17,'[2]NUM8.2'!$H$3:$U$175,2,FALSE),0)</f>
        <v>8</v>
      </c>
      <c r="F17" s="77">
        <f>IFERROR(VLOOKUP($B17,'[2]NUM8.2'!$H$3:$U$175,3,FALSE),0)</f>
        <v>50</v>
      </c>
      <c r="G17" s="77">
        <f>IFERROR(VLOOKUP($B17,'[2]NUM8.2'!$H$3:$U$175,4,FALSE),0)</f>
        <v>34</v>
      </c>
      <c r="H17" s="77">
        <f>IFERROR(VLOOKUP($B17,'[2]NUM8.2'!$H$3:$U$175,5,FALSE),0)</f>
        <v>17</v>
      </c>
      <c r="I17" s="77">
        <f>IFERROR(VLOOKUP($B17,'[2]NUM8.2'!$H$3:$U$175,6,FALSE),0)</f>
        <v>35</v>
      </c>
      <c r="J17" s="77">
        <f>IFERROR(VLOOKUP($B17,'[2]NUM8.2'!$H$3:$U$175,7,FALSE),0)</f>
        <v>40</v>
      </c>
      <c r="K17" s="77">
        <f>IFERROR(VLOOKUP($B17,'[2]NUM8.2'!$H$3:$U$175,8,FALSE),0)</f>
        <v>31</v>
      </c>
      <c r="L17" s="77">
        <f>IFERROR(VLOOKUP($B17,'[2]NUM8.2'!$H$3:$U$175,9,FALSE),0)</f>
        <v>13</v>
      </c>
      <c r="M17" s="77">
        <f>IFERROR(VLOOKUP($B17,'[2]NUM8.2'!$H$3:$U$175,10,FALSE),0)</f>
        <v>11</v>
      </c>
      <c r="N17" s="77">
        <f>IFERROR(VLOOKUP($B17,'[2]NUM8.2'!$H$3:$U$175,11,FALSE),0)</f>
        <v>39</v>
      </c>
      <c r="O17" s="77">
        <f>IFERROR(VLOOKUP($B17,'[2]NUM8.2'!$H$3:$U$175,12,FALSE),0)</f>
        <v>15</v>
      </c>
      <c r="P17" s="77">
        <f>IFERROR(VLOOKUP($B17,'[2]NUM8.2'!$H$3:$U$175,13,FALSE),0)</f>
        <v>32</v>
      </c>
      <c r="Q17" s="4">
        <f t="shared" si="0"/>
        <v>325</v>
      </c>
      <c r="R17" s="2"/>
      <c r="S17" s="4">
        <f>IFERROR(VLOOKUP($B17,'[3]DEN8.2'!$H$3:$J$159,2,FALSE),0)</f>
        <v>738</v>
      </c>
      <c r="T17" s="42">
        <f t="shared" si="1"/>
        <v>774</v>
      </c>
      <c r="U17" s="4">
        <f>IFERROR(VLOOKUP($B17,'[1]DEN8.2'!$H$3:$J$175,2,FALSE),0)</f>
        <v>760</v>
      </c>
      <c r="V17" s="51">
        <f t="shared" si="6"/>
        <v>777</v>
      </c>
      <c r="W17" s="51">
        <f t="shared" si="3"/>
        <v>798</v>
      </c>
      <c r="X17" s="4">
        <f>IFERROR(VLOOKUP($B17,'[2]DEN8.2'!$H$3:$K$162,3,FALSE),0)</f>
        <v>772</v>
      </c>
      <c r="Y17" s="3"/>
      <c r="Z17" s="77">
        <f>IFERROR(VLOOKUP($B17,'[2]ACT DEN8.2'!$H$3:$U$149,2,FALSE),0)</f>
        <v>10</v>
      </c>
      <c r="AA17" s="77">
        <f>IFERROR(VLOOKUP($B17,'[2]ACT DEN8.2'!$H$3:$U$149,3,FALSE),0)</f>
        <v>9</v>
      </c>
      <c r="AB17" s="77">
        <f>IFERROR(VLOOKUP($B17,'[2]ACT DEN8.2'!$H$3:$U$149,4,FALSE),0)</f>
        <v>17</v>
      </c>
      <c r="AC17" s="77">
        <f>IFERROR(VLOOKUP($B17,'[2]ACT DEN8.2'!$H$3:$U$149,5,FALSE),0)</f>
        <v>1</v>
      </c>
      <c r="AD17" s="77">
        <f>IFERROR(VLOOKUP($B17,'[2]ACT DEN8.2'!$H$3:$U$149,6,FALSE),0)</f>
        <v>11</v>
      </c>
      <c r="AE17" s="77">
        <f>IFERROR(VLOOKUP($B17,'[2]ACT DEN8.2'!$H$3:$U$149,7,FALSE),0)</f>
        <v>4</v>
      </c>
      <c r="AF17" s="77">
        <f>IFERROR(VLOOKUP($B17,'[2]ACT DEN8.2'!$H$3:$U$149,8,FALSE),0)</f>
        <v>17</v>
      </c>
      <c r="AG17" s="77">
        <f>IFERROR(VLOOKUP($B17,'[2]ACT DEN8.2'!$H$3:$U$149,9,FALSE),0)</f>
        <v>11</v>
      </c>
      <c r="AH17" s="77">
        <f>IFERROR(VLOOKUP($B17,'[2]ACT DEN8.2'!$H$3:$U$149,10,FALSE),0)</f>
        <v>2</v>
      </c>
      <c r="AI17" s="77">
        <f>IFERROR(VLOOKUP($B17,'[2]ACT DEN8.2'!$H$3:$U$149,11,FALSE),0)</f>
        <v>8</v>
      </c>
      <c r="AJ17" s="77">
        <f>IFERROR(VLOOKUP($B17,'[2]ACT DEN8.2'!$H$3:$U$149,12,FALSE),0)</f>
        <v>7</v>
      </c>
      <c r="AK17" s="77">
        <f>IFERROR(VLOOKUP($B17,'[2]ACT DEN8.2'!$H$3:$U$149,13,FALSE),0)</f>
        <v>10</v>
      </c>
      <c r="AL17" s="4">
        <f t="shared" si="4"/>
        <v>107</v>
      </c>
      <c r="AM17" s="77">
        <f>IFERROR(VLOOKUP($B17,'[2]ACT DEN8.2'!$AE$3:$AR$135,2,FALSE),0)</f>
        <v>1</v>
      </c>
      <c r="AN17" s="77">
        <f>IFERROR(VLOOKUP($B17,'[2]ACT DEN8.2'!$AE$3:$AR$135,3,FALSE),0)</f>
        <v>0</v>
      </c>
      <c r="AO17" s="77">
        <f>IFERROR(VLOOKUP($B17,'[2]ACT DEN8.2'!$AE$3:$AR$135,4,FALSE),0)</f>
        <v>0</v>
      </c>
      <c r="AP17" s="77">
        <f>IFERROR(VLOOKUP($B17,'[2]ACT DEN8.2'!$AE$3:$AR$135,5,FALSE),0)</f>
        <v>0</v>
      </c>
      <c r="AQ17" s="77">
        <f>IFERROR(VLOOKUP($B17,'[2]ACT DEN8.2'!$AE$3:$AR$135,6,FALSE),0)</f>
        <v>0</v>
      </c>
      <c r="AR17" s="77">
        <f>IFERROR(VLOOKUP($B17,'[2]ACT DEN8.2'!$AE$3:$AR$135,7,FALSE),0)</f>
        <v>2</v>
      </c>
      <c r="AS17" s="77">
        <f>IFERROR(VLOOKUP($B17,'[2]ACT DEN8.2'!$AE$3:$AR$135,8,FALSE),0)</f>
        <v>0</v>
      </c>
      <c r="AT17" s="77">
        <f>IFERROR(VLOOKUP($B17,'[2]ACT DEN8.2'!$AE$3:$AR$135,9,FALSE),0)</f>
        <v>0</v>
      </c>
      <c r="AU17" s="77">
        <f>IFERROR(VLOOKUP($B17,'[2]ACT DEN8.2'!$AE$3:$AR$135,10,FALSE),0)</f>
        <v>0</v>
      </c>
      <c r="AV17" s="77">
        <f>IFERROR(VLOOKUP($B17,'[2]ACT DEN8.2'!$AE$3:$AR$135,11,FALSE),0)</f>
        <v>0</v>
      </c>
      <c r="AW17" s="77">
        <f>IFERROR(VLOOKUP($B17,'[2]ACT DEN8.2'!$AE$3:$AR$135,12,FALSE),0)</f>
        <v>0</v>
      </c>
      <c r="AX17" s="77">
        <f>IFERROR(VLOOKUP($B17,'[2]ACT DEN8.2'!$AE$3:$AR$135,13,FALSE),0)</f>
        <v>13</v>
      </c>
      <c r="AY17" s="4">
        <f t="shared" si="5"/>
        <v>16</v>
      </c>
    </row>
    <row r="18" spans="1:51" s="54" customFormat="1" ht="15" thickBot="1" x14ac:dyDescent="0.25">
      <c r="A18" s="1" t="s">
        <v>52</v>
      </c>
      <c r="B18" s="137" t="s">
        <v>45</v>
      </c>
      <c r="C18" s="53"/>
      <c r="D18" s="53"/>
      <c r="E18" s="77">
        <f>IFERROR(VLOOKUP($B18,'[2]NUM8.2'!$H$3:$U$175,2,FALSE),0)</f>
        <v>0</v>
      </c>
      <c r="F18" s="77">
        <f>IFERROR(VLOOKUP($B18,'[2]NUM8.2'!$H$3:$U$175,3,FALSE),0)</f>
        <v>0</v>
      </c>
      <c r="G18" s="77">
        <f>IFERROR(VLOOKUP($B18,'[2]NUM8.2'!$H$3:$U$175,4,FALSE),0)</f>
        <v>4</v>
      </c>
      <c r="H18" s="77">
        <f>IFERROR(VLOOKUP($B18,'[2]NUM8.2'!$H$3:$U$175,5,FALSE),0)</f>
        <v>5</v>
      </c>
      <c r="I18" s="77">
        <f>IFERROR(VLOOKUP($B18,'[2]NUM8.2'!$H$3:$U$175,6,FALSE),0)</f>
        <v>11</v>
      </c>
      <c r="J18" s="77">
        <f>IFERROR(VLOOKUP($B18,'[2]NUM8.2'!$H$3:$U$175,7,FALSE),0)</f>
        <v>11</v>
      </c>
      <c r="K18" s="77">
        <f>IFERROR(VLOOKUP($B18,'[2]NUM8.2'!$H$3:$U$175,8,FALSE),0)</f>
        <v>2</v>
      </c>
      <c r="L18" s="77">
        <f>IFERROR(VLOOKUP($B18,'[2]NUM8.2'!$H$3:$U$175,9,FALSE),0)</f>
        <v>4</v>
      </c>
      <c r="M18" s="77">
        <f>IFERROR(VLOOKUP($B18,'[2]NUM8.2'!$H$3:$U$175,10,FALSE),0)</f>
        <v>0</v>
      </c>
      <c r="N18" s="77">
        <f>IFERROR(VLOOKUP($B18,'[2]NUM8.2'!$H$3:$U$175,11,FALSE),0)</f>
        <v>1</v>
      </c>
      <c r="O18" s="77">
        <f>IFERROR(VLOOKUP($B18,'[2]NUM8.2'!$H$3:$U$175,12,FALSE),0)</f>
        <v>30</v>
      </c>
      <c r="P18" s="77">
        <f>IFERROR(VLOOKUP($B18,'[2]NUM8.2'!$H$3:$U$175,13,FALSE),0)</f>
        <v>22</v>
      </c>
      <c r="Q18" s="4">
        <f t="shared" si="0"/>
        <v>90</v>
      </c>
      <c r="R18" s="2"/>
      <c r="S18" s="4">
        <f>IFERROR(VLOOKUP($B18,'[3]DEN8.2'!$H$3:$J$159,2,FALSE),0)</f>
        <v>317</v>
      </c>
      <c r="T18" s="42">
        <f t="shared" si="1"/>
        <v>320</v>
      </c>
      <c r="U18" s="4">
        <f>IFERROR(VLOOKUP($B18,'[1]DEN8.2'!$H$3:$J$175,2,FALSE),0)</f>
        <v>284</v>
      </c>
      <c r="V18" s="51">
        <f t="shared" si="6"/>
        <v>290</v>
      </c>
      <c r="W18" s="51">
        <f t="shared" si="3"/>
        <v>298</v>
      </c>
      <c r="X18" s="4">
        <f>IFERROR(VLOOKUP($B18,'[2]DEN8.2'!$H$3:$K$162,3,FALSE),0)</f>
        <v>256</v>
      </c>
      <c r="Y18" s="3"/>
      <c r="Z18" s="77">
        <f>IFERROR(VLOOKUP($B18,'[2]ACT DEN8.2'!$H$3:$U$149,2,FALSE),0)</f>
        <v>0</v>
      </c>
      <c r="AA18" s="77">
        <f>IFERROR(VLOOKUP($B18,'[2]ACT DEN8.2'!$H$3:$U$149,3,FALSE),0)</f>
        <v>2</v>
      </c>
      <c r="AB18" s="77">
        <f>IFERROR(VLOOKUP($B18,'[2]ACT DEN8.2'!$H$3:$U$149,4,FALSE),0)</f>
        <v>2</v>
      </c>
      <c r="AC18" s="77">
        <f>IFERROR(VLOOKUP($B18,'[2]ACT DEN8.2'!$H$3:$U$149,5,FALSE),0)</f>
        <v>0</v>
      </c>
      <c r="AD18" s="77">
        <f>IFERROR(VLOOKUP($B18,'[2]ACT DEN8.2'!$H$3:$U$149,6,FALSE),0)</f>
        <v>0</v>
      </c>
      <c r="AE18" s="77">
        <f>IFERROR(VLOOKUP($B18,'[2]ACT DEN8.2'!$H$3:$U$149,7,FALSE),0)</f>
        <v>2</v>
      </c>
      <c r="AF18" s="77">
        <f>IFERROR(VLOOKUP($B18,'[2]ACT DEN8.2'!$H$3:$U$149,8,FALSE),0)</f>
        <v>6</v>
      </c>
      <c r="AG18" s="77">
        <f>IFERROR(VLOOKUP($B18,'[2]ACT DEN8.2'!$H$3:$U$149,9,FALSE),0)</f>
        <v>3</v>
      </c>
      <c r="AH18" s="77">
        <f>IFERROR(VLOOKUP($B18,'[2]ACT DEN8.2'!$H$3:$U$149,10,FALSE),0)</f>
        <v>3</v>
      </c>
      <c r="AI18" s="77">
        <f>IFERROR(VLOOKUP($B18,'[2]ACT DEN8.2'!$H$3:$U$149,11,FALSE),0)</f>
        <v>2</v>
      </c>
      <c r="AJ18" s="77">
        <f>IFERROR(VLOOKUP($B18,'[2]ACT DEN8.2'!$H$3:$U$149,12,FALSE),0)</f>
        <v>3</v>
      </c>
      <c r="AK18" s="77">
        <f>IFERROR(VLOOKUP($B18,'[2]ACT DEN8.2'!$H$3:$U$149,13,FALSE),0)</f>
        <v>0</v>
      </c>
      <c r="AL18" s="4">
        <f t="shared" si="4"/>
        <v>23</v>
      </c>
      <c r="AM18" s="77">
        <f>IFERROR(VLOOKUP($B18,'[2]ACT DEN8.2'!$AE$3:$AR$135,2,FALSE),0)</f>
        <v>1</v>
      </c>
      <c r="AN18" s="77">
        <f>IFERROR(VLOOKUP($B18,'[2]ACT DEN8.2'!$AE$3:$AR$135,3,FALSE),0)</f>
        <v>0</v>
      </c>
      <c r="AO18" s="77">
        <f>IFERROR(VLOOKUP($B18,'[2]ACT DEN8.2'!$AE$3:$AR$135,4,FALSE),0)</f>
        <v>0</v>
      </c>
      <c r="AP18" s="77">
        <f>IFERROR(VLOOKUP($B18,'[2]ACT DEN8.2'!$AE$3:$AR$135,5,FALSE),0)</f>
        <v>0</v>
      </c>
      <c r="AQ18" s="77">
        <f>IFERROR(VLOOKUP($B18,'[2]ACT DEN8.2'!$AE$3:$AR$135,6,FALSE),0)</f>
        <v>0</v>
      </c>
      <c r="AR18" s="77">
        <f>IFERROR(VLOOKUP($B18,'[2]ACT DEN8.2'!$AE$3:$AR$135,7,FALSE),0)</f>
        <v>0</v>
      </c>
      <c r="AS18" s="77">
        <f>IFERROR(VLOOKUP($B18,'[2]ACT DEN8.2'!$AE$3:$AR$135,8,FALSE),0)</f>
        <v>0</v>
      </c>
      <c r="AT18" s="77">
        <f>IFERROR(VLOOKUP($B18,'[2]ACT DEN8.2'!$AE$3:$AR$135,9,FALSE),0)</f>
        <v>0</v>
      </c>
      <c r="AU18" s="77">
        <f>IFERROR(VLOOKUP($B18,'[2]ACT DEN8.2'!$AE$3:$AR$135,10,FALSE),0)</f>
        <v>0</v>
      </c>
      <c r="AV18" s="77">
        <f>IFERROR(VLOOKUP($B18,'[2]ACT DEN8.2'!$AE$3:$AR$135,11,FALSE),0)</f>
        <v>0</v>
      </c>
      <c r="AW18" s="77">
        <f>IFERROR(VLOOKUP($B18,'[2]ACT DEN8.2'!$AE$3:$AR$135,12,FALSE),0)</f>
        <v>0</v>
      </c>
      <c r="AX18" s="77">
        <f>IFERROR(VLOOKUP($B18,'[2]ACT DEN8.2'!$AE$3:$AR$135,13,FALSE),0)</f>
        <v>0</v>
      </c>
      <c r="AY18" s="4">
        <f t="shared" si="5"/>
        <v>1</v>
      </c>
    </row>
    <row r="19" spans="1:51" s="54" customFormat="1" ht="15" thickBot="1" x14ac:dyDescent="0.25">
      <c r="A19" s="1" t="s">
        <v>52</v>
      </c>
      <c r="B19" s="137" t="s">
        <v>46</v>
      </c>
      <c r="C19" s="53"/>
      <c r="D19" s="53"/>
      <c r="E19" s="77">
        <f>IFERROR(VLOOKUP($B19,'[2]NUM8.2'!$H$3:$U$175,2,FALSE),0)</f>
        <v>1</v>
      </c>
      <c r="F19" s="77">
        <f>IFERROR(VLOOKUP($B19,'[2]NUM8.2'!$H$3:$U$175,3,FALSE),0)</f>
        <v>1</v>
      </c>
      <c r="G19" s="77">
        <f>IFERROR(VLOOKUP($B19,'[2]NUM8.2'!$H$3:$U$175,4,FALSE),0)</f>
        <v>0</v>
      </c>
      <c r="H19" s="77">
        <f>IFERROR(VLOOKUP($B19,'[2]NUM8.2'!$H$3:$U$175,5,FALSE),0)</f>
        <v>0</v>
      </c>
      <c r="I19" s="77">
        <f>IFERROR(VLOOKUP($B19,'[2]NUM8.2'!$H$3:$U$175,6,FALSE),0)</f>
        <v>0</v>
      </c>
      <c r="J19" s="77">
        <f>IFERROR(VLOOKUP($B19,'[2]NUM8.2'!$H$3:$U$175,7,FALSE),0)</f>
        <v>7</v>
      </c>
      <c r="K19" s="77">
        <f>IFERROR(VLOOKUP($B19,'[2]NUM8.2'!$H$3:$U$175,8,FALSE),0)</f>
        <v>0</v>
      </c>
      <c r="L19" s="77">
        <f>IFERROR(VLOOKUP($B19,'[2]NUM8.2'!$H$3:$U$175,9,FALSE),0)</f>
        <v>1</v>
      </c>
      <c r="M19" s="77">
        <f>IFERROR(VLOOKUP($B19,'[2]NUM8.2'!$H$3:$U$175,10,FALSE),0)</f>
        <v>11</v>
      </c>
      <c r="N19" s="77">
        <f>IFERROR(VLOOKUP($B19,'[2]NUM8.2'!$H$3:$U$175,11,FALSE),0)</f>
        <v>12</v>
      </c>
      <c r="O19" s="77">
        <f>IFERROR(VLOOKUP($B19,'[2]NUM8.2'!$H$3:$U$175,12,FALSE),0)</f>
        <v>3</v>
      </c>
      <c r="P19" s="77">
        <f>IFERROR(VLOOKUP($B19,'[2]NUM8.2'!$H$3:$U$175,13,FALSE),0)</f>
        <v>5</v>
      </c>
      <c r="Q19" s="4">
        <f t="shared" si="0"/>
        <v>41</v>
      </c>
      <c r="R19" s="2"/>
      <c r="S19" s="4">
        <f>IFERROR(VLOOKUP($B19,'[3]DEN8.2'!$H$3:$J$159,2,FALSE),0)</f>
        <v>18</v>
      </c>
      <c r="T19" s="42">
        <f t="shared" ref="T19" si="7">+S19+(Z19+AA19+AB19+AC19)-(AM19+AN19+AO19+AP19)</f>
        <v>19</v>
      </c>
      <c r="U19" s="4">
        <f>IFERROR(VLOOKUP($B19,'[1]DEN8.2'!$H$3:$J$175,2,FALSE),0)</f>
        <v>25</v>
      </c>
      <c r="V19" s="51">
        <f t="shared" si="6"/>
        <v>26</v>
      </c>
      <c r="W19" s="51">
        <f t="shared" si="3"/>
        <v>26</v>
      </c>
      <c r="X19" s="4">
        <f>IFERROR(VLOOKUP($B19,'[2]DEN8.2'!$H$3:$K$162,3,FALSE),0)</f>
        <v>23</v>
      </c>
      <c r="Y19" s="3"/>
      <c r="Z19" s="77">
        <f>IFERROR(VLOOKUP($B19,'[2]ACT DEN8.2'!$H$3:$U$149,2,FALSE),0)</f>
        <v>0</v>
      </c>
      <c r="AA19" s="77">
        <f>IFERROR(VLOOKUP($B19,'[2]ACT DEN8.2'!$H$3:$U$149,3,FALSE),0)</f>
        <v>1</v>
      </c>
      <c r="AB19" s="77">
        <f>IFERROR(VLOOKUP($B19,'[2]ACT DEN8.2'!$H$3:$U$149,4,FALSE),0)</f>
        <v>0</v>
      </c>
      <c r="AC19" s="77">
        <f>IFERROR(VLOOKUP($B19,'[2]ACT DEN8.2'!$H$3:$U$149,5,FALSE),0)</f>
        <v>0</v>
      </c>
      <c r="AD19" s="77">
        <f>IFERROR(VLOOKUP($B19,'[2]ACT DEN8.2'!$H$3:$U$149,6,FALSE),0)</f>
        <v>0</v>
      </c>
      <c r="AE19" s="77">
        <f>IFERROR(VLOOKUP($B19,'[2]ACT DEN8.2'!$H$3:$U$149,7,FALSE),0)</f>
        <v>0</v>
      </c>
      <c r="AF19" s="77">
        <f>IFERROR(VLOOKUP($B19,'[2]ACT DEN8.2'!$H$3:$U$149,8,FALSE),0)</f>
        <v>1</v>
      </c>
      <c r="AG19" s="77">
        <f>IFERROR(VLOOKUP($B19,'[2]ACT DEN8.2'!$H$3:$U$149,9,FALSE),0)</f>
        <v>0</v>
      </c>
      <c r="AH19" s="77">
        <f>IFERROR(VLOOKUP($B19,'[2]ACT DEN8.2'!$H$3:$U$149,10,FALSE),0)</f>
        <v>0</v>
      </c>
      <c r="AI19" s="77">
        <f>IFERROR(VLOOKUP($B19,'[2]ACT DEN8.2'!$H$3:$U$149,11,FALSE),0)</f>
        <v>0</v>
      </c>
      <c r="AJ19" s="77">
        <f>IFERROR(VLOOKUP($B19,'[2]ACT DEN8.2'!$H$3:$U$149,12,FALSE),0)</f>
        <v>0</v>
      </c>
      <c r="AK19" s="77">
        <f>IFERROR(VLOOKUP($B19,'[2]ACT DEN8.2'!$H$3:$U$149,13,FALSE),0)</f>
        <v>0</v>
      </c>
      <c r="AL19" s="4">
        <f t="shared" si="4"/>
        <v>2</v>
      </c>
      <c r="AM19" s="77">
        <f>IFERROR(VLOOKUP($B19,'[2]ACT DEN8.2'!$AE$3:$AR$135,2,FALSE),0)</f>
        <v>0</v>
      </c>
      <c r="AN19" s="77">
        <f>IFERROR(VLOOKUP($B19,'[2]ACT DEN8.2'!$AE$3:$AR$135,3,FALSE),0)</f>
        <v>0</v>
      </c>
      <c r="AO19" s="77">
        <f>IFERROR(VLOOKUP($B19,'[2]ACT DEN8.2'!$AE$3:$AR$135,4,FALSE),0)</f>
        <v>0</v>
      </c>
      <c r="AP19" s="77">
        <f>IFERROR(VLOOKUP($B19,'[2]ACT DEN8.2'!$AE$3:$AR$135,5,FALSE),0)</f>
        <v>0</v>
      </c>
      <c r="AQ19" s="77">
        <f>IFERROR(VLOOKUP($B19,'[2]ACT DEN8.2'!$AE$3:$AR$135,6,FALSE),0)</f>
        <v>0</v>
      </c>
      <c r="AR19" s="77">
        <f>IFERROR(VLOOKUP($B19,'[2]ACT DEN8.2'!$AE$3:$AR$135,7,FALSE),0)</f>
        <v>0</v>
      </c>
      <c r="AS19" s="77">
        <f>IFERROR(VLOOKUP($B19,'[2]ACT DEN8.2'!$AE$3:$AR$135,8,FALSE),0)</f>
        <v>0</v>
      </c>
      <c r="AT19" s="77">
        <f>IFERROR(VLOOKUP($B19,'[2]ACT DEN8.2'!$AE$3:$AR$135,9,FALSE),0)</f>
        <v>0</v>
      </c>
      <c r="AU19" s="77">
        <f>IFERROR(VLOOKUP($B19,'[2]ACT DEN8.2'!$AE$3:$AR$135,10,FALSE),0)</f>
        <v>0</v>
      </c>
      <c r="AV19" s="77">
        <f>IFERROR(VLOOKUP($B19,'[2]ACT DEN8.2'!$AE$3:$AR$135,11,FALSE),0)</f>
        <v>0</v>
      </c>
      <c r="AW19" s="77">
        <f>IFERROR(VLOOKUP($B19,'[2]ACT DEN8.2'!$AE$3:$AR$135,12,FALSE),0)</f>
        <v>0</v>
      </c>
      <c r="AX19" s="77">
        <f>IFERROR(VLOOKUP($B19,'[2]ACT DEN8.2'!$AE$3:$AR$135,13,FALSE),0)</f>
        <v>0</v>
      </c>
      <c r="AY19" s="4">
        <f t="shared" si="5"/>
        <v>0</v>
      </c>
    </row>
    <row r="20" spans="1:51" s="54" customFormat="1" ht="15" thickBot="1" x14ac:dyDescent="0.25">
      <c r="A20" s="1" t="s">
        <v>52</v>
      </c>
      <c r="B20" s="137" t="s">
        <v>47</v>
      </c>
      <c r="C20" s="53"/>
      <c r="D20" s="53"/>
      <c r="E20" s="77">
        <f>IFERROR(VLOOKUP($B20,'[2]NUM8.2'!$H$3:$U$175,2,FALSE),0)</f>
        <v>0</v>
      </c>
      <c r="F20" s="77">
        <f>IFERROR(VLOOKUP($B20,'[2]NUM8.2'!$H$3:$U$175,3,FALSE),0)</f>
        <v>0</v>
      </c>
      <c r="G20" s="77">
        <f>IFERROR(VLOOKUP($B20,'[2]NUM8.2'!$H$3:$U$175,4,FALSE),0)</f>
        <v>1</v>
      </c>
      <c r="H20" s="77">
        <f>IFERROR(VLOOKUP($B20,'[2]NUM8.2'!$H$3:$U$175,5,FALSE),0)</f>
        <v>3</v>
      </c>
      <c r="I20" s="77">
        <f>IFERROR(VLOOKUP($B20,'[2]NUM8.2'!$H$3:$U$175,6,FALSE),0)</f>
        <v>2</v>
      </c>
      <c r="J20" s="77">
        <f>IFERROR(VLOOKUP($B20,'[2]NUM8.2'!$H$3:$U$175,7,FALSE),0)</f>
        <v>10</v>
      </c>
      <c r="K20" s="77">
        <f>IFERROR(VLOOKUP($B20,'[2]NUM8.2'!$H$3:$U$175,8,FALSE),0)</f>
        <v>3</v>
      </c>
      <c r="L20" s="77">
        <f>IFERROR(VLOOKUP($B20,'[2]NUM8.2'!$H$3:$U$175,9,FALSE),0)</f>
        <v>8</v>
      </c>
      <c r="M20" s="77">
        <f>IFERROR(VLOOKUP($B20,'[2]NUM8.2'!$H$3:$U$175,10,FALSE),0)</f>
        <v>0</v>
      </c>
      <c r="N20" s="77">
        <f>IFERROR(VLOOKUP($B20,'[2]NUM8.2'!$H$3:$U$175,11,FALSE),0)</f>
        <v>1</v>
      </c>
      <c r="O20" s="77">
        <f>IFERROR(VLOOKUP($B20,'[2]NUM8.2'!$H$3:$U$175,12,FALSE),0)</f>
        <v>1</v>
      </c>
      <c r="P20" s="77">
        <f>IFERROR(VLOOKUP($B20,'[2]NUM8.2'!$H$3:$U$175,13,FALSE),0)</f>
        <v>0</v>
      </c>
      <c r="Q20" s="4">
        <f t="shared" si="0"/>
        <v>29</v>
      </c>
      <c r="R20" s="2"/>
      <c r="S20" s="4">
        <f>IFERROR(VLOOKUP($B20,'[3]DEN8.2'!$H$3:$J$159,2,FALSE),0)</f>
        <v>31</v>
      </c>
      <c r="T20" s="42">
        <f t="shared" ref="T20:T25" si="8">+S20+(Z20+AA20+AB20+AC20)-(AM20+AN20+AO20+AP20)</f>
        <v>32</v>
      </c>
      <c r="U20" s="4">
        <f>IFERROR(VLOOKUP($B20,'[1]DEN8.2'!$H$3:$J$175,2,FALSE),0)</f>
        <v>32</v>
      </c>
      <c r="V20" s="51">
        <f t="shared" si="6"/>
        <v>32</v>
      </c>
      <c r="W20" s="51">
        <f t="shared" si="3"/>
        <v>35</v>
      </c>
      <c r="X20" s="4">
        <f>IFERROR(VLOOKUP($B20,'[2]DEN8.2'!$H$3:$K$162,3,FALSE),0)</f>
        <v>41</v>
      </c>
      <c r="Y20" s="3"/>
      <c r="Z20" s="77">
        <f>IFERROR(VLOOKUP($B20,'[2]ACT DEN8.2'!$H$3:$U$149,2,FALSE),0)</f>
        <v>0</v>
      </c>
      <c r="AA20" s="77">
        <f>IFERROR(VLOOKUP($B20,'[2]ACT DEN8.2'!$H$3:$U$149,3,FALSE),0)</f>
        <v>1</v>
      </c>
      <c r="AB20" s="77">
        <f>IFERROR(VLOOKUP($B20,'[2]ACT DEN8.2'!$H$3:$U$149,4,FALSE),0)</f>
        <v>0</v>
      </c>
      <c r="AC20" s="77">
        <f>IFERROR(VLOOKUP($B20,'[2]ACT DEN8.2'!$H$3:$U$149,5,FALSE),0)</f>
        <v>0</v>
      </c>
      <c r="AD20" s="77">
        <f>IFERROR(VLOOKUP($B20,'[2]ACT DEN8.2'!$H$3:$U$149,6,FALSE),0)</f>
        <v>0</v>
      </c>
      <c r="AE20" s="77">
        <f>IFERROR(VLOOKUP($B20,'[2]ACT DEN8.2'!$H$3:$U$149,7,FALSE),0)</f>
        <v>2</v>
      </c>
      <c r="AF20" s="77">
        <f>IFERROR(VLOOKUP($B20,'[2]ACT DEN8.2'!$H$3:$U$149,8,FALSE),0)</f>
        <v>0</v>
      </c>
      <c r="AG20" s="77">
        <f>IFERROR(VLOOKUP($B20,'[2]ACT DEN8.2'!$H$3:$U$149,9,FALSE),0)</f>
        <v>1</v>
      </c>
      <c r="AH20" s="77">
        <f>IFERROR(VLOOKUP($B20,'[2]ACT DEN8.2'!$H$3:$U$149,10,FALSE),0)</f>
        <v>2</v>
      </c>
      <c r="AI20" s="77">
        <f>IFERROR(VLOOKUP($B20,'[2]ACT DEN8.2'!$H$3:$U$149,11,FALSE),0)</f>
        <v>0</v>
      </c>
      <c r="AJ20" s="77">
        <f>IFERROR(VLOOKUP($B20,'[2]ACT DEN8.2'!$H$3:$U$149,12,FALSE),0)</f>
        <v>0</v>
      </c>
      <c r="AK20" s="77">
        <f>IFERROR(VLOOKUP($B20,'[2]ACT DEN8.2'!$H$3:$U$149,13,FALSE),0)</f>
        <v>1</v>
      </c>
      <c r="AL20" s="4">
        <f t="shared" si="4"/>
        <v>7</v>
      </c>
      <c r="AM20" s="77">
        <f>IFERROR(VLOOKUP($B20,'[2]ACT DEN8.2'!$AE$3:$AR$135,2,FALSE),0)</f>
        <v>0</v>
      </c>
      <c r="AN20" s="77">
        <f>IFERROR(VLOOKUP($B20,'[2]ACT DEN8.2'!$AE$3:$AR$135,3,FALSE),0)</f>
        <v>0</v>
      </c>
      <c r="AO20" s="77">
        <f>IFERROR(VLOOKUP($B20,'[2]ACT DEN8.2'!$AE$3:$AR$135,4,FALSE),0)</f>
        <v>0</v>
      </c>
      <c r="AP20" s="77">
        <f>IFERROR(VLOOKUP($B20,'[2]ACT DEN8.2'!$AE$3:$AR$135,5,FALSE),0)</f>
        <v>0</v>
      </c>
      <c r="AQ20" s="77">
        <f>IFERROR(VLOOKUP($B20,'[2]ACT DEN8.2'!$AE$3:$AR$135,6,FALSE),0)</f>
        <v>0</v>
      </c>
      <c r="AR20" s="77">
        <f>IFERROR(VLOOKUP($B20,'[2]ACT DEN8.2'!$AE$3:$AR$135,7,FALSE),0)</f>
        <v>0</v>
      </c>
      <c r="AS20" s="77">
        <f>IFERROR(VLOOKUP($B20,'[2]ACT DEN8.2'!$AE$3:$AR$135,8,FALSE),0)</f>
        <v>0</v>
      </c>
      <c r="AT20" s="77">
        <f>IFERROR(VLOOKUP($B20,'[2]ACT DEN8.2'!$AE$3:$AR$135,9,FALSE),0)</f>
        <v>0</v>
      </c>
      <c r="AU20" s="77">
        <f>IFERROR(VLOOKUP($B20,'[2]ACT DEN8.2'!$AE$3:$AR$135,10,FALSE),0)</f>
        <v>0</v>
      </c>
      <c r="AV20" s="77">
        <f>IFERROR(VLOOKUP($B20,'[2]ACT DEN8.2'!$AE$3:$AR$135,11,FALSE),0)</f>
        <v>0</v>
      </c>
      <c r="AW20" s="77">
        <f>IFERROR(VLOOKUP($B20,'[2]ACT DEN8.2'!$AE$3:$AR$135,12,FALSE),0)</f>
        <v>0</v>
      </c>
      <c r="AX20" s="77">
        <f>IFERROR(VLOOKUP($B20,'[2]ACT DEN8.2'!$AE$3:$AR$135,13,FALSE),0)</f>
        <v>0</v>
      </c>
      <c r="AY20" s="4">
        <f t="shared" si="5"/>
        <v>0</v>
      </c>
    </row>
    <row r="21" spans="1:51" s="54" customFormat="1" ht="15" thickBot="1" x14ac:dyDescent="0.25">
      <c r="A21" s="1" t="s">
        <v>52</v>
      </c>
      <c r="B21" s="137" t="s">
        <v>48</v>
      </c>
      <c r="C21" s="56"/>
      <c r="D21" s="53"/>
      <c r="E21" s="77">
        <f>IFERROR(VLOOKUP($B21,'[2]NUM8.2'!$H$3:$U$175,2,FALSE),0)</f>
        <v>0</v>
      </c>
      <c r="F21" s="77">
        <f>IFERROR(VLOOKUP($B21,'[2]NUM8.2'!$H$3:$U$175,3,FALSE),0)</f>
        <v>0</v>
      </c>
      <c r="G21" s="77">
        <f>IFERROR(VLOOKUP($B21,'[2]NUM8.2'!$H$3:$U$175,4,FALSE),0)</f>
        <v>0</v>
      </c>
      <c r="H21" s="77">
        <f>IFERROR(VLOOKUP($B21,'[2]NUM8.2'!$H$3:$U$175,5,FALSE),0)</f>
        <v>11</v>
      </c>
      <c r="I21" s="77">
        <f>IFERROR(VLOOKUP($B21,'[2]NUM8.2'!$H$3:$U$175,6,FALSE),0)</f>
        <v>0</v>
      </c>
      <c r="J21" s="77">
        <f>IFERROR(VLOOKUP($B21,'[2]NUM8.2'!$H$3:$U$175,7,FALSE),0)</f>
        <v>6</v>
      </c>
      <c r="K21" s="77">
        <f>IFERROR(VLOOKUP($B21,'[2]NUM8.2'!$H$3:$U$175,8,FALSE),0)</f>
        <v>0</v>
      </c>
      <c r="L21" s="77">
        <f>IFERROR(VLOOKUP($B21,'[2]NUM8.2'!$H$3:$U$175,9,FALSE),0)</f>
        <v>0</v>
      </c>
      <c r="M21" s="77">
        <f>IFERROR(VLOOKUP($B21,'[2]NUM8.2'!$H$3:$U$175,10,FALSE),0)</f>
        <v>2</v>
      </c>
      <c r="N21" s="77">
        <f>IFERROR(VLOOKUP($B21,'[2]NUM8.2'!$H$3:$U$175,11,FALSE),0)</f>
        <v>0</v>
      </c>
      <c r="O21" s="77">
        <f>IFERROR(VLOOKUP($B21,'[2]NUM8.2'!$H$3:$U$175,12,FALSE),0)</f>
        <v>1</v>
      </c>
      <c r="P21" s="77">
        <f>IFERROR(VLOOKUP($B21,'[2]NUM8.2'!$H$3:$U$175,13,FALSE),0)</f>
        <v>2</v>
      </c>
      <c r="Q21" s="4">
        <f t="shared" si="0"/>
        <v>22</v>
      </c>
      <c r="R21" s="2"/>
      <c r="S21" s="4">
        <f>IFERROR(VLOOKUP($B21,'[3]DEN8.2'!$H$3:$J$159,2,FALSE),0)</f>
        <v>32</v>
      </c>
      <c r="T21" s="42">
        <f t="shared" si="8"/>
        <v>32</v>
      </c>
      <c r="U21" s="4">
        <f>IFERROR(VLOOKUP($B21,'[1]DEN8.2'!$H$3:$J$175,2,FALSE),0)</f>
        <v>41</v>
      </c>
      <c r="V21" s="51">
        <f t="shared" si="6"/>
        <v>42</v>
      </c>
      <c r="W21" s="51">
        <f t="shared" si="3"/>
        <v>44</v>
      </c>
      <c r="X21" s="4">
        <f>IFERROR(VLOOKUP($B21,'[2]DEN8.2'!$H$3:$K$162,3,FALSE),0)</f>
        <v>35</v>
      </c>
      <c r="Y21" s="3"/>
      <c r="Z21" s="77">
        <f>IFERROR(VLOOKUP($B21,'[2]ACT DEN8.2'!$H$3:$U$149,2,FALSE),0)</f>
        <v>0</v>
      </c>
      <c r="AA21" s="77">
        <f>IFERROR(VLOOKUP($B21,'[2]ACT DEN8.2'!$H$3:$U$149,3,FALSE),0)</f>
        <v>0</v>
      </c>
      <c r="AB21" s="77">
        <f>IFERROR(VLOOKUP($B21,'[2]ACT DEN8.2'!$H$3:$U$149,4,FALSE),0)</f>
        <v>0</v>
      </c>
      <c r="AC21" s="77">
        <f>IFERROR(VLOOKUP($B21,'[2]ACT DEN8.2'!$H$3:$U$149,5,FALSE),0)</f>
        <v>0</v>
      </c>
      <c r="AD21" s="77">
        <f>IFERROR(VLOOKUP($B21,'[2]ACT DEN8.2'!$H$3:$U$149,6,FALSE),0)</f>
        <v>0</v>
      </c>
      <c r="AE21" s="77">
        <f>IFERROR(VLOOKUP($B21,'[2]ACT DEN8.2'!$H$3:$U$149,7,FALSE),0)</f>
        <v>0</v>
      </c>
      <c r="AF21" s="77">
        <f>IFERROR(VLOOKUP($B21,'[2]ACT DEN8.2'!$H$3:$U$149,8,FALSE),0)</f>
        <v>1</v>
      </c>
      <c r="AG21" s="77">
        <f>IFERROR(VLOOKUP($B21,'[2]ACT DEN8.2'!$H$3:$U$149,9,FALSE),0)</f>
        <v>2</v>
      </c>
      <c r="AH21" s="77">
        <f>IFERROR(VLOOKUP($B21,'[2]ACT DEN8.2'!$H$3:$U$149,10,FALSE),0)</f>
        <v>0</v>
      </c>
      <c r="AI21" s="77">
        <f>IFERROR(VLOOKUP($B21,'[2]ACT DEN8.2'!$H$3:$U$149,11,FALSE),0)</f>
        <v>0</v>
      </c>
      <c r="AJ21" s="77">
        <f>IFERROR(VLOOKUP($B21,'[2]ACT DEN8.2'!$H$3:$U$149,12,FALSE),0)</f>
        <v>0</v>
      </c>
      <c r="AK21" s="77">
        <f>IFERROR(VLOOKUP($B21,'[2]ACT DEN8.2'!$H$3:$U$149,13,FALSE),0)</f>
        <v>2</v>
      </c>
      <c r="AL21" s="4">
        <f t="shared" si="4"/>
        <v>5</v>
      </c>
      <c r="AM21" s="77">
        <f>IFERROR(VLOOKUP($B21,'[2]ACT DEN8.2'!$AE$3:$AR$135,2,FALSE),0)</f>
        <v>0</v>
      </c>
      <c r="AN21" s="77">
        <f>IFERROR(VLOOKUP($B21,'[2]ACT DEN8.2'!$AE$3:$AR$135,3,FALSE),0)</f>
        <v>0</v>
      </c>
      <c r="AO21" s="77">
        <f>IFERROR(VLOOKUP($B21,'[2]ACT DEN8.2'!$AE$3:$AR$135,4,FALSE),0)</f>
        <v>0</v>
      </c>
      <c r="AP21" s="77">
        <f>IFERROR(VLOOKUP($B21,'[2]ACT DEN8.2'!$AE$3:$AR$135,5,FALSE),0)</f>
        <v>0</v>
      </c>
      <c r="AQ21" s="77">
        <f>IFERROR(VLOOKUP($B21,'[2]ACT DEN8.2'!$AE$3:$AR$135,6,FALSE),0)</f>
        <v>0</v>
      </c>
      <c r="AR21" s="77">
        <f>IFERROR(VLOOKUP($B21,'[2]ACT DEN8.2'!$AE$3:$AR$135,7,FALSE),0)</f>
        <v>0</v>
      </c>
      <c r="AS21" s="77">
        <f>IFERROR(VLOOKUP($B21,'[2]ACT DEN8.2'!$AE$3:$AR$135,8,FALSE),0)</f>
        <v>0</v>
      </c>
      <c r="AT21" s="77">
        <f>IFERROR(VLOOKUP($B21,'[2]ACT DEN8.2'!$AE$3:$AR$135,9,FALSE),0)</f>
        <v>0</v>
      </c>
      <c r="AU21" s="77">
        <f>IFERROR(VLOOKUP($B21,'[2]ACT DEN8.2'!$AE$3:$AR$135,10,FALSE),0)</f>
        <v>0</v>
      </c>
      <c r="AV21" s="77">
        <f>IFERROR(VLOOKUP($B21,'[2]ACT DEN8.2'!$AE$3:$AR$135,11,FALSE),0)</f>
        <v>0</v>
      </c>
      <c r="AW21" s="77">
        <f>IFERROR(VLOOKUP($B21,'[2]ACT DEN8.2'!$AE$3:$AR$135,12,FALSE),0)</f>
        <v>0</v>
      </c>
      <c r="AX21" s="77">
        <f>IFERROR(VLOOKUP($B21,'[2]ACT DEN8.2'!$AE$3:$AR$135,13,FALSE),0)</f>
        <v>0</v>
      </c>
      <c r="AY21" s="4">
        <f t="shared" si="5"/>
        <v>0</v>
      </c>
    </row>
    <row r="22" spans="1:51" s="54" customFormat="1" ht="15" thickBot="1" x14ac:dyDescent="0.25">
      <c r="A22" s="1" t="s">
        <v>52</v>
      </c>
      <c r="B22" s="137" t="s">
        <v>49</v>
      </c>
      <c r="C22" s="53"/>
      <c r="D22" s="53"/>
      <c r="E22" s="77">
        <f>IFERROR(VLOOKUP($B22,'[2]NUM8.2'!$H$3:$U$175,2,FALSE),0)</f>
        <v>9</v>
      </c>
      <c r="F22" s="77">
        <f>IFERROR(VLOOKUP($B22,'[2]NUM8.2'!$H$3:$U$175,3,FALSE),0)</f>
        <v>6</v>
      </c>
      <c r="G22" s="77">
        <f>IFERROR(VLOOKUP($B22,'[2]NUM8.2'!$H$3:$U$175,4,FALSE),0)</f>
        <v>33</v>
      </c>
      <c r="H22" s="77">
        <f>IFERROR(VLOOKUP($B22,'[2]NUM8.2'!$H$3:$U$175,5,FALSE),0)</f>
        <v>27</v>
      </c>
      <c r="I22" s="77">
        <f>IFERROR(VLOOKUP($B22,'[2]NUM8.2'!$H$3:$U$175,6,FALSE),0)</f>
        <v>8</v>
      </c>
      <c r="J22" s="77">
        <f>IFERROR(VLOOKUP($B22,'[2]NUM8.2'!$H$3:$U$175,7,FALSE),0)</f>
        <v>6</v>
      </c>
      <c r="K22" s="77">
        <f>IFERROR(VLOOKUP($B22,'[2]NUM8.2'!$H$3:$U$175,8,FALSE),0)</f>
        <v>4</v>
      </c>
      <c r="L22" s="77">
        <f>IFERROR(VLOOKUP($B22,'[2]NUM8.2'!$H$3:$U$175,9,FALSE),0)</f>
        <v>2</v>
      </c>
      <c r="M22" s="77">
        <f>IFERROR(VLOOKUP($B22,'[2]NUM8.2'!$H$3:$U$175,10,FALSE),0)</f>
        <v>15</v>
      </c>
      <c r="N22" s="77">
        <f>IFERROR(VLOOKUP($B22,'[2]NUM8.2'!$H$3:$U$175,11,FALSE),0)</f>
        <v>1</v>
      </c>
      <c r="O22" s="77">
        <f>IFERROR(VLOOKUP($B22,'[2]NUM8.2'!$H$3:$U$175,12,FALSE),0)</f>
        <v>2</v>
      </c>
      <c r="P22" s="77">
        <f>IFERROR(VLOOKUP($B22,'[2]NUM8.2'!$H$3:$U$175,13,FALSE),0)</f>
        <v>0</v>
      </c>
      <c r="Q22" s="4">
        <f t="shared" si="0"/>
        <v>113</v>
      </c>
      <c r="R22" s="2"/>
      <c r="S22" s="4">
        <f>IFERROR(VLOOKUP($B22,'[3]DEN8.2'!$H$3:$J$159,2,FALSE),0)</f>
        <v>115</v>
      </c>
      <c r="T22" s="42">
        <f t="shared" si="8"/>
        <v>124</v>
      </c>
      <c r="U22" s="4">
        <f>IFERROR(VLOOKUP($B22,'[1]DEN8.2'!$H$3:$J$175,2,FALSE),0)</f>
        <v>122</v>
      </c>
      <c r="V22" s="51">
        <f t="shared" si="6"/>
        <v>122</v>
      </c>
      <c r="W22" s="51">
        <f t="shared" si="3"/>
        <v>128</v>
      </c>
      <c r="X22" s="4">
        <f>IFERROR(VLOOKUP($B22,'[2]DEN8.2'!$H$3:$K$162,3,FALSE),0)</f>
        <v>130</v>
      </c>
      <c r="Y22" s="3"/>
      <c r="Z22" s="77">
        <f>IFERROR(VLOOKUP($B22,'[2]ACT DEN8.2'!$H$3:$U$149,2,FALSE),0)</f>
        <v>3</v>
      </c>
      <c r="AA22" s="77">
        <f>IFERROR(VLOOKUP($B22,'[2]ACT DEN8.2'!$H$3:$U$149,3,FALSE),0)</f>
        <v>0</v>
      </c>
      <c r="AB22" s="77">
        <f>IFERROR(VLOOKUP($B22,'[2]ACT DEN8.2'!$H$3:$U$149,4,FALSE),0)</f>
        <v>3</v>
      </c>
      <c r="AC22" s="77">
        <f>IFERROR(VLOOKUP($B22,'[2]ACT DEN8.2'!$H$3:$U$149,5,FALSE),0)</f>
        <v>3</v>
      </c>
      <c r="AD22" s="77">
        <f>IFERROR(VLOOKUP($B22,'[2]ACT DEN8.2'!$H$3:$U$149,6,FALSE),0)</f>
        <v>3</v>
      </c>
      <c r="AE22" s="77">
        <f>IFERROR(VLOOKUP($B22,'[2]ACT DEN8.2'!$H$3:$U$149,7,FALSE),0)</f>
        <v>0</v>
      </c>
      <c r="AF22" s="77">
        <f>IFERROR(VLOOKUP($B22,'[2]ACT DEN8.2'!$H$3:$U$149,8,FALSE),0)</f>
        <v>0</v>
      </c>
      <c r="AG22" s="77">
        <f>IFERROR(VLOOKUP($B22,'[2]ACT DEN8.2'!$H$3:$U$149,9,FALSE),0)</f>
        <v>1</v>
      </c>
      <c r="AH22" s="77">
        <f>IFERROR(VLOOKUP($B22,'[2]ACT DEN8.2'!$H$3:$U$149,10,FALSE),0)</f>
        <v>1</v>
      </c>
      <c r="AI22" s="77">
        <f>IFERROR(VLOOKUP($B22,'[2]ACT DEN8.2'!$H$3:$U$149,11,FALSE),0)</f>
        <v>4</v>
      </c>
      <c r="AJ22" s="77">
        <f>IFERROR(VLOOKUP($B22,'[2]ACT DEN8.2'!$H$3:$U$149,12,FALSE),0)</f>
        <v>0</v>
      </c>
      <c r="AK22" s="77">
        <f>IFERROR(VLOOKUP($B22,'[2]ACT DEN8.2'!$H$3:$U$149,13,FALSE),0)</f>
        <v>1</v>
      </c>
      <c r="AL22" s="4">
        <f t="shared" si="4"/>
        <v>19</v>
      </c>
      <c r="AM22" s="77">
        <f>IFERROR(VLOOKUP($B22,'[2]ACT DEN8.2'!$AE$3:$AR$135,2,FALSE),0)</f>
        <v>0</v>
      </c>
      <c r="AN22" s="77">
        <f>IFERROR(VLOOKUP($B22,'[2]ACT DEN8.2'!$AE$3:$AR$135,3,FALSE),0)</f>
        <v>0</v>
      </c>
      <c r="AO22" s="77">
        <f>IFERROR(VLOOKUP($B22,'[2]ACT DEN8.2'!$AE$3:$AR$135,4,FALSE),0)</f>
        <v>0</v>
      </c>
      <c r="AP22" s="77">
        <f>IFERROR(VLOOKUP($B22,'[2]ACT DEN8.2'!$AE$3:$AR$135,5,FALSE),0)</f>
        <v>0</v>
      </c>
      <c r="AQ22" s="77">
        <f>IFERROR(VLOOKUP($B22,'[2]ACT DEN8.2'!$AE$3:$AR$135,6,FALSE),0)</f>
        <v>0</v>
      </c>
      <c r="AR22" s="77">
        <f>IFERROR(VLOOKUP($B22,'[2]ACT DEN8.2'!$AE$3:$AR$135,7,FALSE),0)</f>
        <v>0</v>
      </c>
      <c r="AS22" s="77">
        <f>IFERROR(VLOOKUP($B22,'[2]ACT DEN8.2'!$AE$3:$AR$135,8,FALSE),0)</f>
        <v>0</v>
      </c>
      <c r="AT22" s="77">
        <f>IFERROR(VLOOKUP($B22,'[2]ACT DEN8.2'!$AE$3:$AR$135,9,FALSE),0)</f>
        <v>0</v>
      </c>
      <c r="AU22" s="77">
        <f>IFERROR(VLOOKUP($B22,'[2]ACT DEN8.2'!$AE$3:$AR$135,10,FALSE),0)</f>
        <v>0</v>
      </c>
      <c r="AV22" s="77">
        <f>IFERROR(VLOOKUP($B22,'[2]ACT DEN8.2'!$AE$3:$AR$135,11,FALSE),0)</f>
        <v>0</v>
      </c>
      <c r="AW22" s="77">
        <f>IFERROR(VLOOKUP($B22,'[2]ACT DEN8.2'!$AE$3:$AR$135,12,FALSE),0)</f>
        <v>0</v>
      </c>
      <c r="AX22" s="77">
        <f>IFERROR(VLOOKUP($B22,'[2]ACT DEN8.2'!$AE$3:$AR$135,13,FALSE),0)</f>
        <v>0</v>
      </c>
      <c r="AY22" s="4">
        <f t="shared" si="5"/>
        <v>0</v>
      </c>
    </row>
    <row r="23" spans="1:51" s="54" customFormat="1" ht="15" thickBot="1" x14ac:dyDescent="0.25">
      <c r="A23" s="1" t="s">
        <v>52</v>
      </c>
      <c r="B23" s="137" t="s">
        <v>50</v>
      </c>
      <c r="C23" s="53"/>
      <c r="D23" s="53"/>
      <c r="E23" s="77">
        <f>IFERROR(VLOOKUP($B23,'[2]NUM8.2'!$H$3:$U$175,2,FALSE),0)</f>
        <v>3</v>
      </c>
      <c r="F23" s="77">
        <f>IFERROR(VLOOKUP($B23,'[2]NUM8.2'!$H$3:$U$175,3,FALSE),0)</f>
        <v>3</v>
      </c>
      <c r="G23" s="77">
        <f>IFERROR(VLOOKUP($B23,'[2]NUM8.2'!$H$3:$U$175,4,FALSE),0)</f>
        <v>7</v>
      </c>
      <c r="H23" s="77">
        <f>IFERROR(VLOOKUP($B23,'[2]NUM8.2'!$H$3:$U$175,5,FALSE),0)</f>
        <v>4</v>
      </c>
      <c r="I23" s="77">
        <f>IFERROR(VLOOKUP($B23,'[2]NUM8.2'!$H$3:$U$175,6,FALSE),0)</f>
        <v>6</v>
      </c>
      <c r="J23" s="77">
        <f>IFERROR(VLOOKUP($B23,'[2]NUM8.2'!$H$3:$U$175,7,FALSE),0)</f>
        <v>8</v>
      </c>
      <c r="K23" s="77">
        <f>IFERROR(VLOOKUP($B23,'[2]NUM8.2'!$H$3:$U$175,8,FALSE),0)</f>
        <v>0</v>
      </c>
      <c r="L23" s="77">
        <f>IFERROR(VLOOKUP($B23,'[2]NUM8.2'!$H$3:$U$175,9,FALSE),0)</f>
        <v>4</v>
      </c>
      <c r="M23" s="77">
        <f>IFERROR(VLOOKUP($B23,'[2]NUM8.2'!$H$3:$U$175,10,FALSE),0)</f>
        <v>0</v>
      </c>
      <c r="N23" s="77">
        <f>IFERROR(VLOOKUP($B23,'[2]NUM8.2'!$H$3:$U$175,11,FALSE),0)</f>
        <v>0</v>
      </c>
      <c r="O23" s="77">
        <f>IFERROR(VLOOKUP($B23,'[2]NUM8.2'!$H$3:$U$175,12,FALSE),0)</f>
        <v>1</v>
      </c>
      <c r="P23" s="77">
        <f>IFERROR(VLOOKUP($B23,'[2]NUM8.2'!$H$3:$U$175,13,FALSE),0)</f>
        <v>0</v>
      </c>
      <c r="Q23" s="4">
        <f t="shared" si="0"/>
        <v>36</v>
      </c>
      <c r="R23" s="2"/>
      <c r="S23" s="4">
        <f>IFERROR(VLOOKUP($B23,'[3]DEN8.2'!$H$3:$J$159,2,FALSE),0)</f>
        <v>89</v>
      </c>
      <c r="T23" s="42">
        <f t="shared" si="8"/>
        <v>92</v>
      </c>
      <c r="U23" s="4">
        <f>IFERROR(VLOOKUP($B23,'[1]DEN8.2'!$H$3:$J$175,2,FALSE),0)</f>
        <v>84</v>
      </c>
      <c r="V23" s="51">
        <f t="shared" si="6"/>
        <v>84</v>
      </c>
      <c r="W23" s="51">
        <f t="shared" si="3"/>
        <v>84</v>
      </c>
      <c r="X23" s="4">
        <f>IFERROR(VLOOKUP($B23,'[2]DEN8.2'!$H$3:$K$162,3,FALSE),0)</f>
        <v>74</v>
      </c>
      <c r="Y23" s="3"/>
      <c r="Z23" s="77">
        <f>IFERROR(VLOOKUP($B23,'[2]ACT DEN8.2'!$H$3:$U$149,2,FALSE),0)</f>
        <v>3</v>
      </c>
      <c r="AA23" s="77">
        <f>IFERROR(VLOOKUP($B23,'[2]ACT DEN8.2'!$H$3:$U$149,3,FALSE),0)</f>
        <v>0</v>
      </c>
      <c r="AB23" s="77">
        <f>IFERROR(VLOOKUP($B23,'[2]ACT DEN8.2'!$H$3:$U$149,4,FALSE),0)</f>
        <v>0</v>
      </c>
      <c r="AC23" s="77">
        <f>IFERROR(VLOOKUP($B23,'[2]ACT DEN8.2'!$H$3:$U$149,5,FALSE),0)</f>
        <v>1</v>
      </c>
      <c r="AD23" s="77">
        <f>IFERROR(VLOOKUP($B23,'[2]ACT DEN8.2'!$H$3:$U$149,6,FALSE),0)</f>
        <v>0</v>
      </c>
      <c r="AE23" s="77">
        <f>IFERROR(VLOOKUP($B23,'[2]ACT DEN8.2'!$H$3:$U$149,7,FALSE),0)</f>
        <v>0</v>
      </c>
      <c r="AF23" s="77">
        <f>IFERROR(VLOOKUP($B23,'[2]ACT DEN8.2'!$H$3:$U$149,8,FALSE),0)</f>
        <v>0</v>
      </c>
      <c r="AG23" s="77">
        <f>IFERROR(VLOOKUP($B23,'[2]ACT DEN8.2'!$H$3:$U$149,9,FALSE),0)</f>
        <v>0</v>
      </c>
      <c r="AH23" s="77">
        <f>IFERROR(VLOOKUP($B23,'[2]ACT DEN8.2'!$H$3:$U$149,10,FALSE),0)</f>
        <v>0</v>
      </c>
      <c r="AI23" s="77">
        <f>IFERROR(VLOOKUP($B23,'[2]ACT DEN8.2'!$H$3:$U$149,11,FALSE),0)</f>
        <v>0</v>
      </c>
      <c r="AJ23" s="77">
        <f>IFERROR(VLOOKUP($B23,'[2]ACT DEN8.2'!$H$3:$U$149,12,FALSE),0)</f>
        <v>0</v>
      </c>
      <c r="AK23" s="77">
        <f>IFERROR(VLOOKUP($B23,'[2]ACT DEN8.2'!$H$3:$U$149,13,FALSE),0)</f>
        <v>0</v>
      </c>
      <c r="AL23" s="4">
        <f t="shared" si="4"/>
        <v>4</v>
      </c>
      <c r="AM23" s="77">
        <f>IFERROR(VLOOKUP($B23,'[2]ACT DEN8.2'!$AE$3:$AR$135,2,FALSE),0)</f>
        <v>1</v>
      </c>
      <c r="AN23" s="77">
        <f>IFERROR(VLOOKUP($B23,'[2]ACT DEN8.2'!$AE$3:$AR$135,3,FALSE),0)</f>
        <v>0</v>
      </c>
      <c r="AO23" s="77">
        <f>IFERROR(VLOOKUP($B23,'[2]ACT DEN8.2'!$AE$3:$AR$135,4,FALSE),0)</f>
        <v>0</v>
      </c>
      <c r="AP23" s="77">
        <f>IFERROR(VLOOKUP($B23,'[2]ACT DEN8.2'!$AE$3:$AR$135,5,FALSE),0)</f>
        <v>0</v>
      </c>
      <c r="AQ23" s="77">
        <f>IFERROR(VLOOKUP($B23,'[2]ACT DEN8.2'!$AE$3:$AR$135,6,FALSE),0)</f>
        <v>0</v>
      </c>
      <c r="AR23" s="77">
        <f>IFERROR(VLOOKUP($B23,'[2]ACT DEN8.2'!$AE$3:$AR$135,7,FALSE),0)</f>
        <v>3</v>
      </c>
      <c r="AS23" s="77">
        <f>IFERROR(VLOOKUP($B23,'[2]ACT DEN8.2'!$AE$3:$AR$135,8,FALSE),0)</f>
        <v>0</v>
      </c>
      <c r="AT23" s="77">
        <f>IFERROR(VLOOKUP($B23,'[2]ACT DEN8.2'!$AE$3:$AR$135,9,FALSE),0)</f>
        <v>0</v>
      </c>
      <c r="AU23" s="77">
        <f>IFERROR(VLOOKUP($B23,'[2]ACT DEN8.2'!$AE$3:$AR$135,10,FALSE),0)</f>
        <v>0</v>
      </c>
      <c r="AV23" s="77">
        <f>IFERROR(VLOOKUP($B23,'[2]ACT DEN8.2'!$AE$3:$AR$135,11,FALSE),0)</f>
        <v>0</v>
      </c>
      <c r="AW23" s="77">
        <f>IFERROR(VLOOKUP($B23,'[2]ACT DEN8.2'!$AE$3:$AR$135,12,FALSE),0)</f>
        <v>0</v>
      </c>
      <c r="AX23" s="77">
        <f>IFERROR(VLOOKUP($B23,'[2]ACT DEN8.2'!$AE$3:$AR$135,13,FALSE),0)</f>
        <v>0</v>
      </c>
      <c r="AY23" s="4">
        <f t="shared" si="5"/>
        <v>4</v>
      </c>
    </row>
    <row r="24" spans="1:51" s="54" customFormat="1" ht="15" thickBot="1" x14ac:dyDescent="0.25">
      <c r="A24" s="1" t="s">
        <v>52</v>
      </c>
      <c r="B24" s="137" t="s">
        <v>51</v>
      </c>
      <c r="C24" s="53"/>
      <c r="D24" s="53"/>
      <c r="E24" s="77">
        <f>IFERROR(VLOOKUP($B24,'[2]NUM8.2'!$H$3:$U$175,2,FALSE),0)</f>
        <v>9</v>
      </c>
      <c r="F24" s="77">
        <f>IFERROR(VLOOKUP($B24,'[2]NUM8.2'!$H$3:$U$175,3,FALSE),0)</f>
        <v>5</v>
      </c>
      <c r="G24" s="77">
        <f>IFERROR(VLOOKUP($B24,'[2]NUM8.2'!$H$3:$U$175,4,FALSE),0)</f>
        <v>50</v>
      </c>
      <c r="H24" s="77">
        <f>IFERROR(VLOOKUP($B24,'[2]NUM8.2'!$H$3:$U$175,5,FALSE),0)</f>
        <v>10</v>
      </c>
      <c r="I24" s="77">
        <f>IFERROR(VLOOKUP($B24,'[2]NUM8.2'!$H$3:$U$175,6,FALSE),0)</f>
        <v>1</v>
      </c>
      <c r="J24" s="77">
        <f>IFERROR(VLOOKUP($B24,'[2]NUM8.2'!$H$3:$U$175,7,FALSE),0)</f>
        <v>10</v>
      </c>
      <c r="K24" s="77">
        <f>IFERROR(VLOOKUP($B24,'[2]NUM8.2'!$H$3:$U$175,8,FALSE),0)</f>
        <v>6</v>
      </c>
      <c r="L24" s="77">
        <f>IFERROR(VLOOKUP($B24,'[2]NUM8.2'!$H$3:$U$175,9,FALSE),0)</f>
        <v>8</v>
      </c>
      <c r="M24" s="77">
        <f>IFERROR(VLOOKUP($B24,'[2]NUM8.2'!$H$3:$U$175,10,FALSE),0)</f>
        <v>2</v>
      </c>
      <c r="N24" s="77">
        <f>IFERROR(VLOOKUP($B24,'[2]NUM8.2'!$H$3:$U$175,11,FALSE),0)</f>
        <v>23</v>
      </c>
      <c r="O24" s="77">
        <f>IFERROR(VLOOKUP($B24,'[2]NUM8.2'!$H$3:$U$175,12,FALSE),0)</f>
        <v>3</v>
      </c>
      <c r="P24" s="77">
        <f>IFERROR(VLOOKUP($B24,'[2]NUM8.2'!$H$3:$U$175,13,FALSE),0)</f>
        <v>2</v>
      </c>
      <c r="Q24" s="4">
        <f t="shared" si="0"/>
        <v>129</v>
      </c>
      <c r="R24" s="2"/>
      <c r="S24" s="4">
        <f>IFERROR(VLOOKUP($B24,'[3]DEN8.2'!$H$3:$J$159,2,FALSE),0)</f>
        <v>143</v>
      </c>
      <c r="T24" s="42">
        <f t="shared" si="8"/>
        <v>151</v>
      </c>
      <c r="U24" s="4">
        <f>IFERROR(VLOOKUP($B24,'[1]DEN8.2'!$H$3:$J$175,2,FALSE),0)</f>
        <v>135</v>
      </c>
      <c r="V24" s="51">
        <f t="shared" si="6"/>
        <v>138</v>
      </c>
      <c r="W24" s="51">
        <f t="shared" si="3"/>
        <v>130</v>
      </c>
      <c r="X24" s="4">
        <f>IFERROR(VLOOKUP($B24,'[2]DEN8.2'!$H$3:$K$162,3,FALSE),0)</f>
        <v>161</v>
      </c>
      <c r="Y24" s="3"/>
      <c r="Z24" s="77">
        <f>IFERROR(VLOOKUP($B24,'[2]ACT DEN8.2'!$H$3:$U$149,2,FALSE),0)</f>
        <v>3</v>
      </c>
      <c r="AA24" s="77">
        <f>IFERROR(VLOOKUP($B24,'[2]ACT DEN8.2'!$H$3:$U$149,3,FALSE),0)</f>
        <v>1</v>
      </c>
      <c r="AB24" s="77">
        <f>IFERROR(VLOOKUP($B24,'[2]ACT DEN8.2'!$H$3:$U$149,4,FALSE),0)</f>
        <v>5</v>
      </c>
      <c r="AC24" s="77">
        <f>IFERROR(VLOOKUP($B24,'[2]ACT DEN8.2'!$H$3:$U$149,5,FALSE),0)</f>
        <v>0</v>
      </c>
      <c r="AD24" s="77">
        <f>IFERROR(VLOOKUP($B24,'[2]ACT DEN8.2'!$H$3:$U$149,6,FALSE),0)</f>
        <v>2</v>
      </c>
      <c r="AE24" s="77">
        <f>IFERROR(VLOOKUP($B24,'[2]ACT DEN8.2'!$H$3:$U$149,7,FALSE),0)</f>
        <v>4</v>
      </c>
      <c r="AF24" s="77">
        <f>IFERROR(VLOOKUP($B24,'[2]ACT DEN8.2'!$H$3:$U$149,8,FALSE),0)</f>
        <v>3</v>
      </c>
      <c r="AG24" s="77">
        <f>IFERROR(VLOOKUP($B24,'[2]ACT DEN8.2'!$H$3:$U$149,9,FALSE),0)</f>
        <v>0</v>
      </c>
      <c r="AH24" s="77">
        <f>IFERROR(VLOOKUP($B24,'[2]ACT DEN8.2'!$H$3:$U$149,10,FALSE),0)</f>
        <v>0</v>
      </c>
      <c r="AI24" s="77">
        <f>IFERROR(VLOOKUP($B24,'[2]ACT DEN8.2'!$H$3:$U$149,11,FALSE),0)</f>
        <v>0</v>
      </c>
      <c r="AJ24" s="77">
        <f>IFERROR(VLOOKUP($B24,'[2]ACT DEN8.2'!$H$3:$U$149,12,FALSE),0)</f>
        <v>2</v>
      </c>
      <c r="AK24" s="77">
        <f>IFERROR(VLOOKUP($B24,'[2]ACT DEN8.2'!$H$3:$U$149,13,FALSE),0)</f>
        <v>2</v>
      </c>
      <c r="AL24" s="4">
        <f t="shared" si="4"/>
        <v>22</v>
      </c>
      <c r="AM24" s="77">
        <f>IFERROR(VLOOKUP($B24,'[2]ACT DEN8.2'!$AE$3:$AR$135,2,FALSE),0)</f>
        <v>0</v>
      </c>
      <c r="AN24" s="77">
        <f>IFERROR(VLOOKUP($B24,'[2]ACT DEN8.2'!$AE$3:$AR$135,3,FALSE),0)</f>
        <v>0</v>
      </c>
      <c r="AO24" s="77">
        <f>IFERROR(VLOOKUP($B24,'[2]ACT DEN8.2'!$AE$3:$AR$135,4,FALSE),0)</f>
        <v>0</v>
      </c>
      <c r="AP24" s="77">
        <f>IFERROR(VLOOKUP($B24,'[2]ACT DEN8.2'!$AE$3:$AR$135,5,FALSE),0)</f>
        <v>1</v>
      </c>
      <c r="AQ24" s="77">
        <f>IFERROR(VLOOKUP($B24,'[2]ACT DEN8.2'!$AE$3:$AR$135,6,FALSE),0)</f>
        <v>0</v>
      </c>
      <c r="AR24" s="77">
        <f>IFERROR(VLOOKUP($B24,'[2]ACT DEN8.2'!$AE$3:$AR$135,7,FALSE),0)</f>
        <v>0</v>
      </c>
      <c r="AS24" s="77">
        <f>IFERROR(VLOOKUP($B24,'[2]ACT DEN8.2'!$AE$3:$AR$135,8,FALSE),0)</f>
        <v>0</v>
      </c>
      <c r="AT24" s="77">
        <f>IFERROR(VLOOKUP($B24,'[2]ACT DEN8.2'!$AE$3:$AR$135,9,FALSE),0)</f>
        <v>0</v>
      </c>
      <c r="AU24" s="77">
        <f>IFERROR(VLOOKUP($B24,'[2]ACT DEN8.2'!$AE$3:$AR$135,10,FALSE),0)</f>
        <v>8</v>
      </c>
      <c r="AV24" s="77">
        <f>IFERROR(VLOOKUP($B24,'[2]ACT DEN8.2'!$AE$3:$AR$135,11,FALSE),0)</f>
        <v>0</v>
      </c>
      <c r="AW24" s="77">
        <f>IFERROR(VLOOKUP($B24,'[2]ACT DEN8.2'!$AE$3:$AR$135,12,FALSE),0)</f>
        <v>0</v>
      </c>
      <c r="AX24" s="77">
        <f>IFERROR(VLOOKUP($B24,'[2]ACT DEN8.2'!$AE$3:$AR$135,13,FALSE),0)</f>
        <v>0</v>
      </c>
      <c r="AY24" s="4">
        <f t="shared" si="5"/>
        <v>9</v>
      </c>
    </row>
    <row r="25" spans="1:51" s="54" customFormat="1" ht="15" thickBot="1" x14ac:dyDescent="0.25">
      <c r="A25" s="72" t="s">
        <v>52</v>
      </c>
      <c r="B25" s="137" t="s">
        <v>396</v>
      </c>
      <c r="C25" s="53"/>
      <c r="D25" s="53"/>
      <c r="E25" s="77">
        <f>IFERROR(VLOOKUP($B25,'[2]NUM8.2'!$H$3:$U$175,2,FALSE),0)</f>
        <v>0</v>
      </c>
      <c r="F25" s="77">
        <f>IFERROR(VLOOKUP($B25,'[2]NUM8.2'!$H$3:$U$175,3,FALSE),0)</f>
        <v>0</v>
      </c>
      <c r="G25" s="77">
        <f>IFERROR(VLOOKUP($B25,'[2]NUM8.2'!$H$3:$U$175,4,FALSE),0)</f>
        <v>0</v>
      </c>
      <c r="H25" s="77">
        <f>IFERROR(VLOOKUP($B25,'[2]NUM8.2'!$H$3:$U$175,5,FALSE),0)</f>
        <v>0</v>
      </c>
      <c r="I25" s="77">
        <f>IFERROR(VLOOKUP($B25,'[2]NUM8.2'!$H$3:$U$175,6,FALSE),0)</f>
        <v>0</v>
      </c>
      <c r="J25" s="77">
        <f>IFERROR(VLOOKUP($B25,'[2]NUM8.2'!$H$3:$U$175,7,FALSE),0)</f>
        <v>0</v>
      </c>
      <c r="K25" s="77">
        <f>IFERROR(VLOOKUP($B25,'[2]NUM8.2'!$H$3:$U$175,8,FALSE),0)</f>
        <v>0</v>
      </c>
      <c r="L25" s="77">
        <f>IFERROR(VLOOKUP($B25,'[2]NUM8.2'!$H$3:$U$175,9,FALSE),0)</f>
        <v>0</v>
      </c>
      <c r="M25" s="77">
        <f>IFERROR(VLOOKUP($B25,'[2]NUM8.2'!$H$3:$U$175,10,FALSE),0)</f>
        <v>0</v>
      </c>
      <c r="N25" s="77">
        <f>IFERROR(VLOOKUP($B25,'[2]NUM8.2'!$H$3:$U$175,11,FALSE),0)</f>
        <v>0</v>
      </c>
      <c r="O25" s="77">
        <f>IFERROR(VLOOKUP($B25,'[2]NUM8.2'!$H$3:$U$175,12,FALSE),0)</f>
        <v>5</v>
      </c>
      <c r="P25" s="77">
        <f>IFERROR(VLOOKUP($B25,'[2]NUM8.2'!$H$3:$U$175,13,FALSE),0)</f>
        <v>0</v>
      </c>
      <c r="Q25" s="4">
        <f t="shared" ref="Q25" si="9">SUM(E25:P25)</f>
        <v>5</v>
      </c>
      <c r="R25" s="2"/>
      <c r="S25" s="4">
        <f>IFERROR(VLOOKUP($B25,'[3]DEN8.2'!$H$3:$J$159,2,FALSE),0)</f>
        <v>0</v>
      </c>
      <c r="T25" s="42">
        <f t="shared" si="8"/>
        <v>0</v>
      </c>
      <c r="U25" s="4">
        <f>IFERROR(VLOOKUP($B25,'[1]DEN8.2'!$H$3:$J$175,2,FALSE),0)</f>
        <v>0</v>
      </c>
      <c r="V25" s="51">
        <f t="shared" ref="V25" si="10">+U25+(AF25)-(AS25)</f>
        <v>0</v>
      </c>
      <c r="W25" s="51">
        <f t="shared" ref="W25" si="11">+U25+(AF25+AG25+AH25+AI25)-(AS25+AT25+AU25+AV25)</f>
        <v>0</v>
      </c>
      <c r="X25" s="4">
        <f>IFERROR(VLOOKUP($B25,'[2]DEN8.2'!$H$3:$K$162,3,FALSE),0)</f>
        <v>4</v>
      </c>
      <c r="Y25" s="3"/>
      <c r="Z25" s="77">
        <f>IFERROR(VLOOKUP($B25,'[2]ACT DEN8.2'!$H$3:$U$149,2,FALSE),0)</f>
        <v>0</v>
      </c>
      <c r="AA25" s="77">
        <f>IFERROR(VLOOKUP($B25,'[2]ACT DEN8.2'!$H$3:$U$149,3,FALSE),0)</f>
        <v>0</v>
      </c>
      <c r="AB25" s="77">
        <f>IFERROR(VLOOKUP($B25,'[2]ACT DEN8.2'!$H$3:$U$149,4,FALSE),0)</f>
        <v>0</v>
      </c>
      <c r="AC25" s="77">
        <f>IFERROR(VLOOKUP($B25,'[2]ACT DEN8.2'!$H$3:$U$149,5,FALSE),0)</f>
        <v>0</v>
      </c>
      <c r="AD25" s="77">
        <f>IFERROR(VLOOKUP($B25,'[2]ACT DEN8.2'!$H$3:$U$149,6,FALSE),0)</f>
        <v>0</v>
      </c>
      <c r="AE25" s="77">
        <f>IFERROR(VLOOKUP($B25,'[2]ACT DEN8.2'!$H$3:$U$149,7,FALSE),0)</f>
        <v>0</v>
      </c>
      <c r="AF25" s="77">
        <f>IFERROR(VLOOKUP($B25,'[2]ACT DEN8.2'!$H$3:$U$149,8,FALSE),0)</f>
        <v>0</v>
      </c>
      <c r="AG25" s="77">
        <f>IFERROR(VLOOKUP($B25,'[2]ACT DEN8.2'!$H$3:$U$149,9,FALSE),0)</f>
        <v>0</v>
      </c>
      <c r="AH25" s="77">
        <f>IFERROR(VLOOKUP($B25,'[2]ACT DEN8.2'!$H$3:$U$149,10,FALSE),0)</f>
        <v>0</v>
      </c>
      <c r="AI25" s="77">
        <f>IFERROR(VLOOKUP($B25,'[2]ACT DEN8.2'!$H$3:$U$149,11,FALSE),0)</f>
        <v>0</v>
      </c>
      <c r="AJ25" s="77">
        <f>IFERROR(VLOOKUP($B25,'[2]ACT DEN8.2'!$H$3:$U$149,12,FALSE),0)</f>
        <v>3</v>
      </c>
      <c r="AK25" s="77">
        <f>IFERROR(VLOOKUP($B25,'[2]ACT DEN8.2'!$H$3:$U$149,13,FALSE),0)</f>
        <v>3</v>
      </c>
      <c r="AL25" s="4">
        <f t="shared" ref="AL25" si="12">SUM(Z25:AK25)</f>
        <v>6</v>
      </c>
      <c r="AM25" s="77">
        <f>IFERROR(VLOOKUP($B25,'[2]ACT DEN8.2'!$AE$3:$AR$135,2,FALSE),0)</f>
        <v>0</v>
      </c>
      <c r="AN25" s="77">
        <f>IFERROR(VLOOKUP($B25,'[2]ACT DEN8.2'!$AE$3:$AR$135,3,FALSE),0)</f>
        <v>0</v>
      </c>
      <c r="AO25" s="77">
        <f>IFERROR(VLOOKUP($B25,'[2]ACT DEN8.2'!$AE$3:$AR$135,4,FALSE),0)</f>
        <v>0</v>
      </c>
      <c r="AP25" s="77">
        <f>IFERROR(VLOOKUP($B25,'[2]ACT DEN8.2'!$AE$3:$AR$135,5,FALSE),0)</f>
        <v>0</v>
      </c>
      <c r="AQ25" s="77">
        <f>IFERROR(VLOOKUP($B25,'[2]ACT DEN8.2'!$AE$3:$AR$135,6,FALSE),0)</f>
        <v>0</v>
      </c>
      <c r="AR25" s="77">
        <f>IFERROR(VLOOKUP($B25,'[2]ACT DEN8.2'!$AE$3:$AR$135,7,FALSE),0)</f>
        <v>0</v>
      </c>
      <c r="AS25" s="77">
        <f>IFERROR(VLOOKUP($B25,'[2]ACT DEN8.2'!$AE$3:$AR$135,8,FALSE),0)</f>
        <v>0</v>
      </c>
      <c r="AT25" s="77">
        <f>IFERROR(VLOOKUP($B25,'[2]ACT DEN8.2'!$AE$3:$AR$135,9,FALSE),0)</f>
        <v>0</v>
      </c>
      <c r="AU25" s="77">
        <f>IFERROR(VLOOKUP($B25,'[2]ACT DEN8.2'!$AE$3:$AR$135,10,FALSE),0)</f>
        <v>0</v>
      </c>
      <c r="AV25" s="77">
        <f>IFERROR(VLOOKUP($B25,'[2]ACT DEN8.2'!$AE$3:$AR$135,11,FALSE),0)</f>
        <v>0</v>
      </c>
      <c r="AW25" s="77">
        <f>IFERROR(VLOOKUP($B25,'[2]ACT DEN8.2'!$AE$3:$AR$135,12,FALSE),0)</f>
        <v>0</v>
      </c>
      <c r="AX25" s="77">
        <f>IFERROR(VLOOKUP($B25,'[2]ACT DEN8.2'!$AE$3:$AR$135,13,FALSE),0)</f>
        <v>0</v>
      </c>
      <c r="AY25" s="4">
        <f t="shared" si="5"/>
        <v>0</v>
      </c>
    </row>
    <row r="26" spans="1:51" s="54" customFormat="1" ht="15" thickBot="1" x14ac:dyDescent="0.25">
      <c r="A26" s="307" t="s">
        <v>174</v>
      </c>
      <c r="B26" s="308"/>
      <c r="C26" s="222">
        <f>+D26/Metas!M10</f>
        <v>0.93072749867131488</v>
      </c>
      <c r="D26" s="14">
        <f>+Q26/R26</f>
        <v>0.23270802163655196</v>
      </c>
      <c r="E26" s="245">
        <f>SUM(E12:E25)</f>
        <v>173</v>
      </c>
      <c r="F26" s="245">
        <f t="shared" ref="F26:N26" si="13">SUM(F12:F25)</f>
        <v>167</v>
      </c>
      <c r="G26" s="245">
        <f t="shared" si="13"/>
        <v>391</v>
      </c>
      <c r="H26" s="245">
        <f t="shared" si="13"/>
        <v>305</v>
      </c>
      <c r="I26" s="245">
        <f t="shared" si="13"/>
        <v>403</v>
      </c>
      <c r="J26" s="245">
        <f t="shared" si="13"/>
        <v>333</v>
      </c>
      <c r="K26" s="245">
        <f t="shared" si="13"/>
        <v>316</v>
      </c>
      <c r="L26" s="245">
        <f t="shared" si="13"/>
        <v>205</v>
      </c>
      <c r="M26" s="245">
        <f t="shared" si="13"/>
        <v>271</v>
      </c>
      <c r="N26" s="245">
        <f t="shared" si="13"/>
        <v>637</v>
      </c>
      <c r="O26" s="245">
        <f t="shared" ref="O26:P26" si="14">SUM(O12:O25)</f>
        <v>376</v>
      </c>
      <c r="P26" s="245">
        <f t="shared" si="14"/>
        <v>467</v>
      </c>
      <c r="Q26" s="9">
        <f>SUM(Q12:Q25)</f>
        <v>4044</v>
      </c>
      <c r="R26" s="10">
        <f>+Y26-X26</f>
        <v>17378</v>
      </c>
      <c r="S26" s="9">
        <f>SUM(S12:S25)</f>
        <v>6068</v>
      </c>
      <c r="T26" s="9">
        <f t="shared" ref="T26:X26" si="15">SUM(T12:T25)</f>
        <v>6303</v>
      </c>
      <c r="U26" s="9">
        <f t="shared" si="15"/>
        <v>6271</v>
      </c>
      <c r="V26" s="9">
        <f t="shared" si="15"/>
        <v>6336</v>
      </c>
      <c r="W26" s="9">
        <f t="shared" si="15"/>
        <v>6470</v>
      </c>
      <c r="X26" s="9">
        <f t="shared" si="15"/>
        <v>6488</v>
      </c>
      <c r="Y26" s="11">
        <v>23866</v>
      </c>
      <c r="Z26" s="39">
        <f>SUM(Z12:Z25)</f>
        <v>73</v>
      </c>
      <c r="AA26" s="39">
        <f t="shared" ref="AA26:AY26" si="16">SUM(AA12:AA25)</f>
        <v>61</v>
      </c>
      <c r="AB26" s="39">
        <f t="shared" si="16"/>
        <v>89</v>
      </c>
      <c r="AC26" s="39">
        <f t="shared" si="16"/>
        <v>77</v>
      </c>
      <c r="AD26" s="39">
        <f t="shared" si="16"/>
        <v>102</v>
      </c>
      <c r="AE26" s="39">
        <f t="shared" si="16"/>
        <v>75</v>
      </c>
      <c r="AF26" s="39">
        <f t="shared" si="16"/>
        <v>89</v>
      </c>
      <c r="AG26" s="39">
        <f t="shared" si="16"/>
        <v>87</v>
      </c>
      <c r="AH26" s="39">
        <f t="shared" si="16"/>
        <v>43</v>
      </c>
      <c r="AI26" s="39">
        <f t="shared" si="16"/>
        <v>86</v>
      </c>
      <c r="AJ26" s="39">
        <f t="shared" si="16"/>
        <v>72</v>
      </c>
      <c r="AK26" s="39">
        <f t="shared" si="16"/>
        <v>64</v>
      </c>
      <c r="AL26" s="39">
        <f t="shared" si="16"/>
        <v>918</v>
      </c>
      <c r="AM26" s="39">
        <f t="shared" si="16"/>
        <v>21</v>
      </c>
      <c r="AN26" s="39">
        <f t="shared" si="16"/>
        <v>5</v>
      </c>
      <c r="AO26" s="39">
        <f t="shared" si="16"/>
        <v>16</v>
      </c>
      <c r="AP26" s="39">
        <f t="shared" si="16"/>
        <v>23</v>
      </c>
      <c r="AQ26" s="39">
        <f t="shared" si="16"/>
        <v>38</v>
      </c>
      <c r="AR26" s="39">
        <f t="shared" si="16"/>
        <v>87</v>
      </c>
      <c r="AS26" s="39">
        <f t="shared" si="16"/>
        <v>24</v>
      </c>
      <c r="AT26" s="39">
        <f t="shared" si="16"/>
        <v>26</v>
      </c>
      <c r="AU26" s="39">
        <f t="shared" si="16"/>
        <v>29</v>
      </c>
      <c r="AV26" s="39">
        <f t="shared" si="16"/>
        <v>27</v>
      </c>
      <c r="AW26" s="39">
        <f t="shared" si="16"/>
        <v>41</v>
      </c>
      <c r="AX26" s="39">
        <f t="shared" si="16"/>
        <v>78</v>
      </c>
      <c r="AY26" s="39">
        <f t="shared" si="16"/>
        <v>415</v>
      </c>
    </row>
    <row r="27" spans="1:51" s="54" customFormat="1" ht="15" thickBot="1" x14ac:dyDescent="0.25">
      <c r="A27" s="1" t="s">
        <v>53</v>
      </c>
      <c r="B27" s="137" t="s">
        <v>54</v>
      </c>
      <c r="C27" s="53"/>
      <c r="D27" s="53"/>
      <c r="E27" s="77">
        <f>IFERROR(VLOOKUP($B27,'[2]NUM8.2'!$H$3:$U$175,2,FALSE),0)</f>
        <v>51</v>
      </c>
      <c r="F27" s="77">
        <f>IFERROR(VLOOKUP($B27,'[2]NUM8.2'!$H$3:$U$175,3,FALSE),0)</f>
        <v>54</v>
      </c>
      <c r="G27" s="77">
        <f>IFERROR(VLOOKUP($B27,'[2]NUM8.2'!$H$3:$U$175,4,FALSE),0)</f>
        <v>54</v>
      </c>
      <c r="H27" s="77">
        <f>IFERROR(VLOOKUP($B27,'[2]NUM8.2'!$H$3:$U$175,5,FALSE),0)</f>
        <v>68</v>
      </c>
      <c r="I27" s="77">
        <f>IFERROR(VLOOKUP($B27,'[2]NUM8.2'!$H$3:$U$175,6,FALSE),0)</f>
        <v>50</v>
      </c>
      <c r="J27" s="77">
        <f>IFERROR(VLOOKUP($B27,'[2]NUM8.2'!$H$3:$U$175,7,FALSE),0)</f>
        <v>74</v>
      </c>
      <c r="K27" s="77">
        <f>IFERROR(VLOOKUP($B27,'[2]NUM8.2'!$H$3:$U$175,8,FALSE),0)</f>
        <v>117</v>
      </c>
      <c r="L27" s="77">
        <f>IFERROR(VLOOKUP($B27,'[2]NUM8.2'!$H$3:$U$175,9,FALSE),0)</f>
        <v>87</v>
      </c>
      <c r="M27" s="77">
        <f>IFERROR(VLOOKUP($B27,'[2]NUM8.2'!$H$3:$U$175,10,FALSE),0)</f>
        <v>39</v>
      </c>
      <c r="N27" s="77">
        <f>IFERROR(VLOOKUP($B27,'[2]NUM8.2'!$H$3:$U$175,11,FALSE),0)</f>
        <v>90</v>
      </c>
      <c r="O27" s="77">
        <f>IFERROR(VLOOKUP($B27,'[2]NUM8.2'!$H$3:$U$175,12,FALSE),0)</f>
        <v>141</v>
      </c>
      <c r="P27" s="77">
        <f>IFERROR(VLOOKUP($B27,'[2]NUM8.2'!$H$3:$U$175,13,FALSE),0)</f>
        <v>12</v>
      </c>
      <c r="Q27" s="4">
        <f t="shared" ref="Q27:Q35" si="17">SUM(E27:P27)</f>
        <v>837</v>
      </c>
      <c r="R27" s="2"/>
      <c r="S27" s="4">
        <f>IFERROR(VLOOKUP($B27,'[3]DEN8.2'!$H$3:$J$159,2,FALSE),0)</f>
        <v>1510</v>
      </c>
      <c r="T27" s="42">
        <f t="shared" ref="T27:T37" si="18">+S27+(Z27+AA27+AB27+AC27)-(AM27+AN27+AO27+AP27)</f>
        <v>1564</v>
      </c>
      <c r="U27" s="4">
        <f>IFERROR(VLOOKUP($B27,'[1]DEN8.2'!$H$3:$J$175,2,FALSE),0)</f>
        <v>1014</v>
      </c>
      <c r="V27" s="51">
        <f t="shared" ref="V27:V37" si="19">+U27+(AF27)-(AS27)</f>
        <v>1048</v>
      </c>
      <c r="W27" s="51">
        <f t="shared" si="3"/>
        <v>1103</v>
      </c>
      <c r="X27" s="4">
        <f>IFERROR(VLOOKUP($B27,'[2]DEN8.2'!$H$3:$K$162,3,FALSE),0)</f>
        <v>1002</v>
      </c>
      <c r="Y27" s="3"/>
      <c r="Z27" s="77">
        <f>IFERROR(VLOOKUP($B27,'[2]ACT DEN8.2'!$H$3:$U$149,2,FALSE),0)</f>
        <v>16</v>
      </c>
      <c r="AA27" s="77">
        <f>IFERROR(VLOOKUP($B27,'[2]ACT DEN8.2'!$H$3:$U$149,3,FALSE),0)</f>
        <v>21</v>
      </c>
      <c r="AB27" s="77">
        <f>IFERROR(VLOOKUP($B27,'[2]ACT DEN8.2'!$H$3:$U$149,4,FALSE),0)</f>
        <v>10</v>
      </c>
      <c r="AC27" s="77">
        <f>IFERROR(VLOOKUP($B27,'[2]ACT DEN8.2'!$H$3:$U$149,5,FALSE),0)</f>
        <v>8</v>
      </c>
      <c r="AD27" s="77">
        <f>IFERROR(VLOOKUP($B27,'[2]ACT DEN8.2'!$H$3:$U$149,6,FALSE),0)</f>
        <v>17</v>
      </c>
      <c r="AE27" s="77">
        <f>IFERROR(VLOOKUP($B27,'[2]ACT DEN8.2'!$H$3:$U$149,7,FALSE),0)</f>
        <v>10</v>
      </c>
      <c r="AF27" s="77">
        <f>IFERROR(VLOOKUP($B27,'[2]ACT DEN8.2'!$H$3:$U$149,8,FALSE),0)</f>
        <v>35</v>
      </c>
      <c r="AG27" s="77">
        <f>IFERROR(VLOOKUP($B27,'[2]ACT DEN8.2'!$H$3:$U$149,9,FALSE),0)</f>
        <v>24</v>
      </c>
      <c r="AH27" s="77">
        <f>IFERROR(VLOOKUP($B27,'[2]ACT DEN8.2'!$H$3:$U$149,10,FALSE),0)</f>
        <v>19</v>
      </c>
      <c r="AI27" s="77">
        <f>IFERROR(VLOOKUP($B27,'[2]ACT DEN8.2'!$H$3:$U$149,11,FALSE),0)</f>
        <v>19</v>
      </c>
      <c r="AJ27" s="77">
        <f>IFERROR(VLOOKUP($B27,'[2]ACT DEN8.2'!$H$3:$U$149,12,FALSE),0)</f>
        <v>7</v>
      </c>
      <c r="AK27" s="77">
        <f>IFERROR(VLOOKUP($B27,'[2]ACT DEN8.2'!$H$3:$U$149,13,FALSE),0)</f>
        <v>10</v>
      </c>
      <c r="AL27" s="4">
        <f t="shared" si="4"/>
        <v>196</v>
      </c>
      <c r="AM27" s="77">
        <f>IFERROR(VLOOKUP($B27,'[2]ACT DEN8.2'!$AE$3:$AR$135,2,FALSE),0)</f>
        <v>1</v>
      </c>
      <c r="AN27" s="77">
        <f>IFERROR(VLOOKUP($B27,'[2]ACT DEN8.2'!$AE$3:$AR$135,3,FALSE),0)</f>
        <v>0</v>
      </c>
      <c r="AO27" s="77">
        <f>IFERROR(VLOOKUP($B27,'[2]ACT DEN8.2'!$AE$3:$AR$135,4,FALSE),0)</f>
        <v>0</v>
      </c>
      <c r="AP27" s="77">
        <f>IFERROR(VLOOKUP($B27,'[2]ACT DEN8.2'!$AE$3:$AR$135,5,FALSE),0)</f>
        <v>0</v>
      </c>
      <c r="AQ27" s="77">
        <f>IFERROR(VLOOKUP($B27,'[2]ACT DEN8.2'!$AE$3:$AR$135,6,FALSE),0)</f>
        <v>0</v>
      </c>
      <c r="AR27" s="77">
        <f>IFERROR(VLOOKUP($B27,'[2]ACT DEN8.2'!$AE$3:$AR$135,7,FALSE),0)</f>
        <v>1</v>
      </c>
      <c r="AS27" s="77">
        <f>IFERROR(VLOOKUP($B27,'[2]ACT DEN8.2'!$AE$3:$AR$135,8,FALSE),0)</f>
        <v>1</v>
      </c>
      <c r="AT27" s="77">
        <f>IFERROR(VLOOKUP($B27,'[2]ACT DEN8.2'!$AE$3:$AR$135,9,FALSE),0)</f>
        <v>3</v>
      </c>
      <c r="AU27" s="77">
        <f>IFERROR(VLOOKUP($B27,'[2]ACT DEN8.2'!$AE$3:$AR$135,10,FALSE),0)</f>
        <v>4</v>
      </c>
      <c r="AV27" s="77">
        <f>IFERROR(VLOOKUP($B27,'[2]ACT DEN8.2'!$AE$3:$AR$135,11,FALSE),0)</f>
        <v>0</v>
      </c>
      <c r="AW27" s="77">
        <f>IFERROR(VLOOKUP($B27,'[2]ACT DEN8.2'!$AE$3:$AR$135,12,FALSE),0)</f>
        <v>0</v>
      </c>
      <c r="AX27" s="77">
        <f>IFERROR(VLOOKUP($B27,'[2]ACT DEN8.2'!$AE$3:$AR$135,13,FALSE),0)</f>
        <v>0</v>
      </c>
      <c r="AY27" s="4">
        <f t="shared" si="5"/>
        <v>10</v>
      </c>
    </row>
    <row r="28" spans="1:51" s="54" customFormat="1" ht="15" thickBot="1" x14ac:dyDescent="0.25">
      <c r="A28" s="1" t="s">
        <v>53</v>
      </c>
      <c r="B28" s="137" t="s">
        <v>55</v>
      </c>
      <c r="C28" s="53"/>
      <c r="D28" s="53"/>
      <c r="E28" s="77">
        <f>IFERROR(VLOOKUP($B28,'[2]NUM8.2'!$H$3:$U$175,2,FALSE),0)</f>
        <v>88</v>
      </c>
      <c r="F28" s="77">
        <f>IFERROR(VLOOKUP($B28,'[2]NUM8.2'!$H$3:$U$175,3,FALSE),0)</f>
        <v>41</v>
      </c>
      <c r="G28" s="77">
        <f>IFERROR(VLOOKUP($B28,'[2]NUM8.2'!$H$3:$U$175,4,FALSE),0)</f>
        <v>51</v>
      </c>
      <c r="H28" s="77">
        <f>IFERROR(VLOOKUP($B28,'[2]NUM8.2'!$H$3:$U$175,5,FALSE),0)</f>
        <v>44</v>
      </c>
      <c r="I28" s="77">
        <f>IFERROR(VLOOKUP($B28,'[2]NUM8.2'!$H$3:$U$175,6,FALSE),0)</f>
        <v>49</v>
      </c>
      <c r="J28" s="77">
        <f>IFERROR(VLOOKUP($B28,'[2]NUM8.2'!$H$3:$U$175,7,FALSE),0)</f>
        <v>44</v>
      </c>
      <c r="K28" s="77">
        <f>IFERROR(VLOOKUP($B28,'[2]NUM8.2'!$H$3:$U$175,8,FALSE),0)</f>
        <v>46</v>
      </c>
      <c r="L28" s="77">
        <f>IFERROR(VLOOKUP($B28,'[2]NUM8.2'!$H$3:$U$175,9,FALSE),0)</f>
        <v>43</v>
      </c>
      <c r="M28" s="77">
        <f>IFERROR(VLOOKUP($B28,'[2]NUM8.2'!$H$3:$U$175,10,FALSE),0)</f>
        <v>25</v>
      </c>
      <c r="N28" s="77">
        <f>IFERROR(VLOOKUP($B28,'[2]NUM8.2'!$H$3:$U$175,11,FALSE),0)</f>
        <v>35</v>
      </c>
      <c r="O28" s="77">
        <f>IFERROR(VLOOKUP($B28,'[2]NUM8.2'!$H$3:$U$175,12,FALSE),0)</f>
        <v>53</v>
      </c>
      <c r="P28" s="77">
        <f>IFERROR(VLOOKUP($B28,'[2]NUM8.2'!$H$3:$U$175,13,FALSE),0)</f>
        <v>20</v>
      </c>
      <c r="Q28" s="4">
        <f t="shared" si="17"/>
        <v>539</v>
      </c>
      <c r="R28" s="2"/>
      <c r="S28" s="4">
        <f>IFERROR(VLOOKUP($B28,'[3]DEN8.2'!$H$3:$J$159,2,FALSE),0)</f>
        <v>932</v>
      </c>
      <c r="T28" s="42">
        <f t="shared" si="18"/>
        <v>971</v>
      </c>
      <c r="U28" s="4">
        <f>IFERROR(VLOOKUP($B28,'[1]DEN8.2'!$H$3:$J$175,2,FALSE),0)</f>
        <v>996</v>
      </c>
      <c r="V28" s="51">
        <f t="shared" si="19"/>
        <v>1016</v>
      </c>
      <c r="W28" s="51">
        <f t="shared" si="3"/>
        <v>1056</v>
      </c>
      <c r="X28" s="4">
        <f>IFERROR(VLOOKUP($B28,'[2]DEN8.2'!$H$3:$K$162,3,FALSE),0)</f>
        <v>927</v>
      </c>
      <c r="Y28" s="3"/>
      <c r="Z28" s="77">
        <f>IFERROR(VLOOKUP($B28,'[2]ACT DEN8.2'!$H$3:$U$149,2,FALSE),0)</f>
        <v>13</v>
      </c>
      <c r="AA28" s="77">
        <f>IFERROR(VLOOKUP($B28,'[2]ACT DEN8.2'!$H$3:$U$149,3,FALSE),0)</f>
        <v>11</v>
      </c>
      <c r="AB28" s="77">
        <f>IFERROR(VLOOKUP($B28,'[2]ACT DEN8.2'!$H$3:$U$149,4,FALSE),0)</f>
        <v>9</v>
      </c>
      <c r="AC28" s="77">
        <f>IFERROR(VLOOKUP($B28,'[2]ACT DEN8.2'!$H$3:$U$149,5,FALSE),0)</f>
        <v>12</v>
      </c>
      <c r="AD28" s="77">
        <f>IFERROR(VLOOKUP($B28,'[2]ACT DEN8.2'!$H$3:$U$149,6,FALSE),0)</f>
        <v>17</v>
      </c>
      <c r="AE28" s="77">
        <f>IFERROR(VLOOKUP($B28,'[2]ACT DEN8.2'!$H$3:$U$149,7,FALSE),0)</f>
        <v>8</v>
      </c>
      <c r="AF28" s="77">
        <f>IFERROR(VLOOKUP($B28,'[2]ACT DEN8.2'!$H$3:$U$149,8,FALSE),0)</f>
        <v>20</v>
      </c>
      <c r="AG28" s="77">
        <f>IFERROR(VLOOKUP($B28,'[2]ACT DEN8.2'!$H$3:$U$149,9,FALSE),0)</f>
        <v>10</v>
      </c>
      <c r="AH28" s="77">
        <f>IFERROR(VLOOKUP($B28,'[2]ACT DEN8.2'!$H$3:$U$149,10,FALSE),0)</f>
        <v>15</v>
      </c>
      <c r="AI28" s="77">
        <f>IFERROR(VLOOKUP($B28,'[2]ACT DEN8.2'!$H$3:$U$149,11,FALSE),0)</f>
        <v>16</v>
      </c>
      <c r="AJ28" s="77">
        <f>IFERROR(VLOOKUP($B28,'[2]ACT DEN8.2'!$H$3:$U$149,12,FALSE),0)</f>
        <v>20</v>
      </c>
      <c r="AK28" s="77">
        <f>IFERROR(VLOOKUP($B28,'[2]ACT DEN8.2'!$H$3:$U$149,13,FALSE),0)</f>
        <v>6</v>
      </c>
      <c r="AL28" s="4">
        <f t="shared" si="4"/>
        <v>157</v>
      </c>
      <c r="AM28" s="77">
        <f>IFERROR(VLOOKUP($B28,'[2]ACT DEN8.2'!$AE$3:$AR$135,2,FALSE),0)</f>
        <v>0</v>
      </c>
      <c r="AN28" s="77">
        <f>IFERROR(VLOOKUP($B28,'[2]ACT DEN8.2'!$AE$3:$AR$135,3,FALSE),0)</f>
        <v>0</v>
      </c>
      <c r="AO28" s="77">
        <f>IFERROR(VLOOKUP($B28,'[2]ACT DEN8.2'!$AE$3:$AR$135,4,FALSE),0)</f>
        <v>0</v>
      </c>
      <c r="AP28" s="77">
        <f>IFERROR(VLOOKUP($B28,'[2]ACT DEN8.2'!$AE$3:$AR$135,5,FALSE),0)</f>
        <v>6</v>
      </c>
      <c r="AQ28" s="77">
        <f>IFERROR(VLOOKUP($B28,'[2]ACT DEN8.2'!$AE$3:$AR$135,6,FALSE),0)</f>
        <v>0</v>
      </c>
      <c r="AR28" s="77">
        <f>IFERROR(VLOOKUP($B28,'[2]ACT DEN8.2'!$AE$3:$AR$135,7,FALSE),0)</f>
        <v>6</v>
      </c>
      <c r="AS28" s="77">
        <f>IFERROR(VLOOKUP($B28,'[2]ACT DEN8.2'!$AE$3:$AR$135,8,FALSE),0)</f>
        <v>0</v>
      </c>
      <c r="AT28" s="77">
        <f>IFERROR(VLOOKUP($B28,'[2]ACT DEN8.2'!$AE$3:$AR$135,9,FALSE),0)</f>
        <v>1</v>
      </c>
      <c r="AU28" s="77">
        <f>IFERROR(VLOOKUP($B28,'[2]ACT DEN8.2'!$AE$3:$AR$135,10,FALSE),0)</f>
        <v>0</v>
      </c>
      <c r="AV28" s="77">
        <f>IFERROR(VLOOKUP($B28,'[2]ACT DEN8.2'!$AE$3:$AR$135,11,FALSE),0)</f>
        <v>0</v>
      </c>
      <c r="AW28" s="77">
        <f>IFERROR(VLOOKUP($B28,'[2]ACT DEN8.2'!$AE$3:$AR$135,12,FALSE),0)</f>
        <v>0</v>
      </c>
      <c r="AX28" s="77">
        <f>IFERROR(VLOOKUP($B28,'[2]ACT DEN8.2'!$AE$3:$AR$135,13,FALSE),0)</f>
        <v>1</v>
      </c>
      <c r="AY28" s="4">
        <f t="shared" si="5"/>
        <v>14</v>
      </c>
    </row>
    <row r="29" spans="1:51" s="54" customFormat="1" ht="15" thickBot="1" x14ac:dyDescent="0.25">
      <c r="A29" s="1" t="s">
        <v>53</v>
      </c>
      <c r="B29" s="137" t="s">
        <v>56</v>
      </c>
      <c r="C29" s="53"/>
      <c r="D29" s="53"/>
      <c r="E29" s="77">
        <f>IFERROR(VLOOKUP($B29,'[2]NUM8.2'!$H$3:$U$175,2,FALSE),0)</f>
        <v>72</v>
      </c>
      <c r="F29" s="77">
        <f>IFERROR(VLOOKUP($B29,'[2]NUM8.2'!$H$3:$U$175,3,FALSE),0)</f>
        <v>63</v>
      </c>
      <c r="G29" s="77">
        <f>IFERROR(VLOOKUP($B29,'[2]NUM8.2'!$H$3:$U$175,4,FALSE),0)</f>
        <v>82</v>
      </c>
      <c r="H29" s="77">
        <f>IFERROR(VLOOKUP($B29,'[2]NUM8.2'!$H$3:$U$175,5,FALSE),0)</f>
        <v>38</v>
      </c>
      <c r="I29" s="77">
        <f>IFERROR(VLOOKUP($B29,'[2]NUM8.2'!$H$3:$U$175,6,FALSE),0)</f>
        <v>69</v>
      </c>
      <c r="J29" s="77">
        <f>IFERROR(VLOOKUP($B29,'[2]NUM8.2'!$H$3:$U$175,7,FALSE),0)</f>
        <v>72</v>
      </c>
      <c r="K29" s="77">
        <f>IFERROR(VLOOKUP($B29,'[2]NUM8.2'!$H$3:$U$175,8,FALSE),0)</f>
        <v>49</v>
      </c>
      <c r="L29" s="77">
        <f>IFERROR(VLOOKUP($B29,'[2]NUM8.2'!$H$3:$U$175,9,FALSE),0)</f>
        <v>44</v>
      </c>
      <c r="M29" s="77">
        <f>IFERROR(VLOOKUP($B29,'[2]NUM8.2'!$H$3:$U$175,10,FALSE),0)</f>
        <v>37</v>
      </c>
      <c r="N29" s="77">
        <f>IFERROR(VLOOKUP($B29,'[2]NUM8.2'!$H$3:$U$175,11,FALSE),0)</f>
        <v>47</v>
      </c>
      <c r="O29" s="77">
        <f>IFERROR(VLOOKUP($B29,'[2]NUM8.2'!$H$3:$U$175,12,FALSE),0)</f>
        <v>28</v>
      </c>
      <c r="P29" s="77">
        <f>IFERROR(VLOOKUP($B29,'[2]NUM8.2'!$H$3:$U$175,13,FALSE),0)</f>
        <v>21</v>
      </c>
      <c r="Q29" s="4">
        <f t="shared" si="17"/>
        <v>622</v>
      </c>
      <c r="R29" s="2"/>
      <c r="S29" s="4">
        <f>IFERROR(VLOOKUP($B29,'[3]DEN8.2'!$H$3:$J$159,2,FALSE),0)</f>
        <v>3332</v>
      </c>
      <c r="T29" s="42">
        <f t="shared" si="18"/>
        <v>3454</v>
      </c>
      <c r="U29" s="4">
        <f>IFERROR(VLOOKUP($B29,'[1]DEN8.2'!$H$3:$J$175,2,FALSE),0)</f>
        <v>3406</v>
      </c>
      <c r="V29" s="51">
        <f t="shared" si="19"/>
        <v>3430</v>
      </c>
      <c r="W29" s="51">
        <f t="shared" si="3"/>
        <v>3487</v>
      </c>
      <c r="X29" s="4">
        <f>IFERROR(VLOOKUP($B29,'[2]DEN8.2'!$H$3:$K$162,3,FALSE),0)</f>
        <v>3520</v>
      </c>
      <c r="Y29" s="3"/>
      <c r="Z29" s="77">
        <f>IFERROR(VLOOKUP($B29,'[2]ACT DEN8.2'!$H$3:$U$149,2,FALSE),0)</f>
        <v>32</v>
      </c>
      <c r="AA29" s="77">
        <f>IFERROR(VLOOKUP($B29,'[2]ACT DEN8.2'!$H$3:$U$149,3,FALSE),0)</f>
        <v>22</v>
      </c>
      <c r="AB29" s="77">
        <f>IFERROR(VLOOKUP($B29,'[2]ACT DEN8.2'!$H$3:$U$149,4,FALSE),0)</f>
        <v>45</v>
      </c>
      <c r="AC29" s="77">
        <f>IFERROR(VLOOKUP($B29,'[2]ACT DEN8.2'!$H$3:$U$149,5,FALSE),0)</f>
        <v>31</v>
      </c>
      <c r="AD29" s="77">
        <f>IFERROR(VLOOKUP($B29,'[2]ACT DEN8.2'!$H$3:$U$149,6,FALSE),0)</f>
        <v>33</v>
      </c>
      <c r="AE29" s="77">
        <f>IFERROR(VLOOKUP($B29,'[2]ACT DEN8.2'!$H$3:$U$149,7,FALSE),0)</f>
        <v>36</v>
      </c>
      <c r="AF29" s="77">
        <f>IFERROR(VLOOKUP($B29,'[2]ACT DEN8.2'!$H$3:$U$149,8,FALSE),0)</f>
        <v>43</v>
      </c>
      <c r="AG29" s="77">
        <f>IFERROR(VLOOKUP($B29,'[2]ACT DEN8.2'!$H$3:$U$149,9,FALSE),0)</f>
        <v>34</v>
      </c>
      <c r="AH29" s="77">
        <f>IFERROR(VLOOKUP($B29,'[2]ACT DEN8.2'!$H$3:$U$149,10,FALSE),0)</f>
        <v>30</v>
      </c>
      <c r="AI29" s="77">
        <f>IFERROR(VLOOKUP($B29,'[2]ACT DEN8.2'!$H$3:$U$149,11,FALSE),0)</f>
        <v>32</v>
      </c>
      <c r="AJ29" s="77">
        <f>IFERROR(VLOOKUP($B29,'[2]ACT DEN8.2'!$H$3:$U$149,12,FALSE),0)</f>
        <v>12</v>
      </c>
      <c r="AK29" s="77">
        <f>IFERROR(VLOOKUP($B29,'[2]ACT DEN8.2'!$H$3:$U$149,13,FALSE),0)</f>
        <v>22</v>
      </c>
      <c r="AL29" s="4">
        <f t="shared" si="4"/>
        <v>372</v>
      </c>
      <c r="AM29" s="77">
        <f>IFERROR(VLOOKUP($B29,'[2]ACT DEN8.2'!$AE$3:$AR$135,2,FALSE),0)</f>
        <v>5</v>
      </c>
      <c r="AN29" s="77">
        <f>IFERROR(VLOOKUP($B29,'[2]ACT DEN8.2'!$AE$3:$AR$135,3,FALSE),0)</f>
        <v>0</v>
      </c>
      <c r="AO29" s="77">
        <f>IFERROR(VLOOKUP($B29,'[2]ACT DEN8.2'!$AE$3:$AR$135,4,FALSE),0)</f>
        <v>1</v>
      </c>
      <c r="AP29" s="77">
        <f>IFERROR(VLOOKUP($B29,'[2]ACT DEN8.2'!$AE$3:$AR$135,5,FALSE),0)</f>
        <v>2</v>
      </c>
      <c r="AQ29" s="77">
        <f>IFERROR(VLOOKUP($B29,'[2]ACT DEN8.2'!$AE$3:$AR$135,6,FALSE),0)</f>
        <v>4</v>
      </c>
      <c r="AR29" s="77">
        <f>IFERROR(VLOOKUP($B29,'[2]ACT DEN8.2'!$AE$3:$AR$135,7,FALSE),0)</f>
        <v>8</v>
      </c>
      <c r="AS29" s="77">
        <f>IFERROR(VLOOKUP($B29,'[2]ACT DEN8.2'!$AE$3:$AR$135,8,FALSE),0)</f>
        <v>19</v>
      </c>
      <c r="AT29" s="77">
        <f>IFERROR(VLOOKUP($B29,'[2]ACT DEN8.2'!$AE$3:$AR$135,9,FALSE),0)</f>
        <v>20</v>
      </c>
      <c r="AU29" s="77">
        <f>IFERROR(VLOOKUP($B29,'[2]ACT DEN8.2'!$AE$3:$AR$135,10,FALSE),0)</f>
        <v>14</v>
      </c>
      <c r="AV29" s="77">
        <f>IFERROR(VLOOKUP($B29,'[2]ACT DEN8.2'!$AE$3:$AR$135,11,FALSE),0)</f>
        <v>5</v>
      </c>
      <c r="AW29" s="77">
        <f>IFERROR(VLOOKUP($B29,'[2]ACT DEN8.2'!$AE$3:$AR$135,12,FALSE),0)</f>
        <v>3</v>
      </c>
      <c r="AX29" s="77">
        <f>IFERROR(VLOOKUP($B29,'[2]ACT DEN8.2'!$AE$3:$AR$135,13,FALSE),0)</f>
        <v>11</v>
      </c>
      <c r="AY29" s="4">
        <f t="shared" si="5"/>
        <v>92</v>
      </c>
    </row>
    <row r="30" spans="1:51" s="54" customFormat="1" ht="15" thickBot="1" x14ac:dyDescent="0.25">
      <c r="A30" s="1" t="s">
        <v>53</v>
      </c>
      <c r="B30" s="137" t="s">
        <v>57</v>
      </c>
      <c r="C30" s="53"/>
      <c r="D30" s="53"/>
      <c r="E30" s="77">
        <f>IFERROR(VLOOKUP($B30,'[2]NUM8.2'!$H$3:$U$175,2,FALSE),0)</f>
        <v>4</v>
      </c>
      <c r="F30" s="77">
        <f>IFERROR(VLOOKUP($B30,'[2]NUM8.2'!$H$3:$U$175,3,FALSE),0)</f>
        <v>6</v>
      </c>
      <c r="G30" s="77">
        <f>IFERROR(VLOOKUP($B30,'[2]NUM8.2'!$H$3:$U$175,4,FALSE),0)</f>
        <v>12</v>
      </c>
      <c r="H30" s="77">
        <f>IFERROR(VLOOKUP($B30,'[2]NUM8.2'!$H$3:$U$175,5,FALSE),0)</f>
        <v>7</v>
      </c>
      <c r="I30" s="77">
        <f>IFERROR(VLOOKUP($B30,'[2]NUM8.2'!$H$3:$U$175,6,FALSE),0)</f>
        <v>16</v>
      </c>
      <c r="J30" s="77">
        <f>IFERROR(VLOOKUP($B30,'[2]NUM8.2'!$H$3:$U$175,7,FALSE),0)</f>
        <v>15</v>
      </c>
      <c r="K30" s="77">
        <f>IFERROR(VLOOKUP($B30,'[2]NUM8.2'!$H$3:$U$175,8,FALSE),0)</f>
        <v>20</v>
      </c>
      <c r="L30" s="77">
        <f>IFERROR(VLOOKUP($B30,'[2]NUM8.2'!$H$3:$U$175,9,FALSE),0)</f>
        <v>12</v>
      </c>
      <c r="M30" s="77">
        <f>IFERROR(VLOOKUP($B30,'[2]NUM8.2'!$H$3:$U$175,10,FALSE),0)</f>
        <v>13</v>
      </c>
      <c r="N30" s="77">
        <f>IFERROR(VLOOKUP($B30,'[2]NUM8.2'!$H$3:$U$175,11,FALSE),0)</f>
        <v>4</v>
      </c>
      <c r="O30" s="77">
        <f>IFERROR(VLOOKUP($B30,'[2]NUM8.2'!$H$3:$U$175,12,FALSE),0)</f>
        <v>15</v>
      </c>
      <c r="P30" s="77">
        <f>IFERROR(VLOOKUP($B30,'[2]NUM8.2'!$H$3:$U$175,13,FALSE),0)</f>
        <v>40</v>
      </c>
      <c r="Q30" s="4">
        <f t="shared" si="17"/>
        <v>164</v>
      </c>
      <c r="R30" s="2"/>
      <c r="S30" s="4">
        <f>IFERROR(VLOOKUP($B30,'[3]DEN8.2'!$H$3:$J$159,2,FALSE),0)</f>
        <v>283</v>
      </c>
      <c r="T30" s="42">
        <f t="shared" si="18"/>
        <v>286</v>
      </c>
      <c r="U30" s="4">
        <f>IFERROR(VLOOKUP($B30,'[1]DEN8.2'!$H$3:$J$175,2,FALSE),0)</f>
        <v>371</v>
      </c>
      <c r="V30" s="51">
        <f t="shared" si="19"/>
        <v>372</v>
      </c>
      <c r="W30" s="51">
        <f t="shared" si="3"/>
        <v>381</v>
      </c>
      <c r="X30" s="4">
        <f>IFERROR(VLOOKUP($B30,'[2]DEN8.2'!$H$3:$K$162,3,FALSE),0)</f>
        <v>282</v>
      </c>
      <c r="Y30" s="3"/>
      <c r="Z30" s="77">
        <f>IFERROR(VLOOKUP($B30,'[2]ACT DEN8.2'!$H$3:$U$149,2,FALSE),0)</f>
        <v>1</v>
      </c>
      <c r="AA30" s="77">
        <f>IFERROR(VLOOKUP($B30,'[2]ACT DEN8.2'!$H$3:$U$149,3,FALSE),0)</f>
        <v>0</v>
      </c>
      <c r="AB30" s="77">
        <f>IFERROR(VLOOKUP($B30,'[2]ACT DEN8.2'!$H$3:$U$149,4,FALSE),0)</f>
        <v>1</v>
      </c>
      <c r="AC30" s="77">
        <f>IFERROR(VLOOKUP($B30,'[2]ACT DEN8.2'!$H$3:$U$149,5,FALSE),0)</f>
        <v>1</v>
      </c>
      <c r="AD30" s="77">
        <f>IFERROR(VLOOKUP($B30,'[2]ACT DEN8.2'!$H$3:$U$149,6,FALSE),0)</f>
        <v>1</v>
      </c>
      <c r="AE30" s="77">
        <f>IFERROR(VLOOKUP($B30,'[2]ACT DEN8.2'!$H$3:$U$149,7,FALSE),0)</f>
        <v>0</v>
      </c>
      <c r="AF30" s="77">
        <f>IFERROR(VLOOKUP($B30,'[2]ACT DEN8.2'!$H$3:$U$149,8,FALSE),0)</f>
        <v>1</v>
      </c>
      <c r="AG30" s="77">
        <f>IFERROR(VLOOKUP($B30,'[2]ACT DEN8.2'!$H$3:$U$149,9,FALSE),0)</f>
        <v>5</v>
      </c>
      <c r="AH30" s="77">
        <f>IFERROR(VLOOKUP($B30,'[2]ACT DEN8.2'!$H$3:$U$149,10,FALSE),0)</f>
        <v>3</v>
      </c>
      <c r="AI30" s="77">
        <f>IFERROR(VLOOKUP($B30,'[2]ACT DEN8.2'!$H$3:$U$149,11,FALSE),0)</f>
        <v>1</v>
      </c>
      <c r="AJ30" s="77">
        <f>IFERROR(VLOOKUP($B30,'[2]ACT DEN8.2'!$H$3:$U$149,12,FALSE),0)</f>
        <v>1</v>
      </c>
      <c r="AK30" s="77">
        <f>IFERROR(VLOOKUP($B30,'[2]ACT DEN8.2'!$H$3:$U$149,13,FALSE),0)</f>
        <v>1</v>
      </c>
      <c r="AL30" s="4">
        <f t="shared" si="4"/>
        <v>16</v>
      </c>
      <c r="AM30" s="77">
        <f>IFERROR(VLOOKUP($B30,'[2]ACT DEN8.2'!$AE$3:$AR$135,2,FALSE),0)</f>
        <v>0</v>
      </c>
      <c r="AN30" s="77">
        <f>IFERROR(VLOOKUP($B30,'[2]ACT DEN8.2'!$AE$3:$AR$135,3,FALSE),0)</f>
        <v>0</v>
      </c>
      <c r="AO30" s="77">
        <f>IFERROR(VLOOKUP($B30,'[2]ACT DEN8.2'!$AE$3:$AR$135,4,FALSE),0)</f>
        <v>0</v>
      </c>
      <c r="AP30" s="77">
        <f>IFERROR(VLOOKUP($B30,'[2]ACT DEN8.2'!$AE$3:$AR$135,5,FALSE),0)</f>
        <v>0</v>
      </c>
      <c r="AQ30" s="77">
        <f>IFERROR(VLOOKUP($B30,'[2]ACT DEN8.2'!$AE$3:$AR$135,6,FALSE),0)</f>
        <v>0</v>
      </c>
      <c r="AR30" s="77">
        <f>IFERROR(VLOOKUP($B30,'[2]ACT DEN8.2'!$AE$3:$AR$135,7,FALSE),0)</f>
        <v>0</v>
      </c>
      <c r="AS30" s="77">
        <f>IFERROR(VLOOKUP($B30,'[2]ACT DEN8.2'!$AE$3:$AR$135,8,FALSE),0)</f>
        <v>0</v>
      </c>
      <c r="AT30" s="77">
        <f>IFERROR(VLOOKUP($B30,'[2]ACT DEN8.2'!$AE$3:$AR$135,9,FALSE),0)</f>
        <v>0</v>
      </c>
      <c r="AU30" s="77">
        <f>IFERROR(VLOOKUP($B30,'[2]ACT DEN8.2'!$AE$3:$AR$135,10,FALSE),0)</f>
        <v>0</v>
      </c>
      <c r="AV30" s="77">
        <f>IFERROR(VLOOKUP($B30,'[2]ACT DEN8.2'!$AE$3:$AR$135,11,FALSE),0)</f>
        <v>0</v>
      </c>
      <c r="AW30" s="77">
        <f>IFERROR(VLOOKUP($B30,'[2]ACT DEN8.2'!$AE$3:$AR$135,12,FALSE),0)</f>
        <v>0</v>
      </c>
      <c r="AX30" s="77">
        <f>IFERROR(VLOOKUP($B30,'[2]ACT DEN8.2'!$AE$3:$AR$135,13,FALSE),0)</f>
        <v>0</v>
      </c>
      <c r="AY30" s="4">
        <f t="shared" si="5"/>
        <v>0</v>
      </c>
    </row>
    <row r="31" spans="1:51" s="54" customFormat="1" ht="15" thickBot="1" x14ac:dyDescent="0.25">
      <c r="A31" s="1" t="s">
        <v>53</v>
      </c>
      <c r="B31" s="137" t="s">
        <v>58</v>
      </c>
      <c r="C31" s="53"/>
      <c r="D31" s="53"/>
      <c r="E31" s="77">
        <f>IFERROR(VLOOKUP($B31,'[2]NUM8.2'!$H$3:$U$175,2,FALSE),0)</f>
        <v>113</v>
      </c>
      <c r="F31" s="77">
        <f>IFERROR(VLOOKUP($B31,'[2]NUM8.2'!$H$3:$U$175,3,FALSE),0)</f>
        <v>199</v>
      </c>
      <c r="G31" s="77">
        <f>IFERROR(VLOOKUP($B31,'[2]NUM8.2'!$H$3:$U$175,4,FALSE),0)</f>
        <v>152</v>
      </c>
      <c r="H31" s="77">
        <f>IFERROR(VLOOKUP($B31,'[2]NUM8.2'!$H$3:$U$175,5,FALSE),0)</f>
        <v>37</v>
      </c>
      <c r="I31" s="77">
        <f>IFERROR(VLOOKUP($B31,'[2]NUM8.2'!$H$3:$U$175,6,FALSE),0)</f>
        <v>142</v>
      </c>
      <c r="J31" s="77">
        <f>IFERROR(VLOOKUP($B31,'[2]NUM8.2'!$H$3:$U$175,7,FALSE),0)</f>
        <v>131</v>
      </c>
      <c r="K31" s="77">
        <f>IFERROR(VLOOKUP($B31,'[2]NUM8.2'!$H$3:$U$175,8,FALSE),0)</f>
        <v>159</v>
      </c>
      <c r="L31" s="77">
        <f>IFERROR(VLOOKUP($B31,'[2]NUM8.2'!$H$3:$U$175,9,FALSE),0)</f>
        <v>124</v>
      </c>
      <c r="M31" s="77">
        <f>IFERROR(VLOOKUP($B31,'[2]NUM8.2'!$H$3:$U$175,10,FALSE),0)</f>
        <v>148</v>
      </c>
      <c r="N31" s="77">
        <f>IFERROR(VLOOKUP($B31,'[2]NUM8.2'!$H$3:$U$175,11,FALSE),0)</f>
        <v>115</v>
      </c>
      <c r="O31" s="77">
        <f>IFERROR(VLOOKUP($B31,'[2]NUM8.2'!$H$3:$U$175,12,FALSE),0)</f>
        <v>186</v>
      </c>
      <c r="P31" s="77">
        <f>IFERROR(VLOOKUP($B31,'[2]NUM8.2'!$H$3:$U$175,13,FALSE),0)</f>
        <v>69</v>
      </c>
      <c r="Q31" s="4">
        <f t="shared" si="17"/>
        <v>1575</v>
      </c>
      <c r="R31" s="2"/>
      <c r="S31" s="4">
        <f>IFERROR(VLOOKUP($B31,'[3]DEN8.2'!$H$3:$J$159,2,FALSE),0)</f>
        <v>1532</v>
      </c>
      <c r="T31" s="42">
        <f t="shared" si="18"/>
        <v>1611</v>
      </c>
      <c r="U31" s="4">
        <f>IFERROR(VLOOKUP($B31,'[1]DEN8.2'!$H$3:$J$175,2,FALSE),0)</f>
        <v>1538</v>
      </c>
      <c r="V31" s="51">
        <f t="shared" si="19"/>
        <v>1553</v>
      </c>
      <c r="W31" s="51">
        <f t="shared" si="3"/>
        <v>1615</v>
      </c>
      <c r="X31" s="4">
        <f>IFERROR(VLOOKUP($B31,'[2]DEN8.2'!$H$3:$K$162,3,FALSE),0)</f>
        <v>1407</v>
      </c>
      <c r="Y31" s="3"/>
      <c r="Z31" s="77">
        <f>IFERROR(VLOOKUP($B31,'[2]ACT DEN8.2'!$H$3:$U$149,2,FALSE),0)</f>
        <v>41</v>
      </c>
      <c r="AA31" s="77">
        <f>IFERROR(VLOOKUP($B31,'[2]ACT DEN8.2'!$H$3:$U$149,3,FALSE),0)</f>
        <v>25</v>
      </c>
      <c r="AB31" s="77">
        <f>IFERROR(VLOOKUP($B31,'[2]ACT DEN8.2'!$H$3:$U$149,4,FALSE),0)</f>
        <v>18</v>
      </c>
      <c r="AC31" s="77">
        <f>IFERROR(VLOOKUP($B31,'[2]ACT DEN8.2'!$H$3:$U$149,5,FALSE),0)</f>
        <v>11</v>
      </c>
      <c r="AD31" s="77">
        <f>IFERROR(VLOOKUP($B31,'[2]ACT DEN8.2'!$H$3:$U$149,6,FALSE),0)</f>
        <v>15</v>
      </c>
      <c r="AE31" s="77">
        <f>IFERROR(VLOOKUP($B31,'[2]ACT DEN8.2'!$H$3:$U$149,7,FALSE),0)</f>
        <v>13</v>
      </c>
      <c r="AF31" s="77">
        <f>IFERROR(VLOOKUP($B31,'[2]ACT DEN8.2'!$H$3:$U$149,8,FALSE),0)</f>
        <v>18</v>
      </c>
      <c r="AG31" s="77">
        <f>IFERROR(VLOOKUP($B31,'[2]ACT DEN8.2'!$H$3:$U$149,9,FALSE),0)</f>
        <v>27</v>
      </c>
      <c r="AH31" s="77">
        <f>IFERROR(VLOOKUP($B31,'[2]ACT DEN8.2'!$H$3:$U$149,10,FALSE),0)</f>
        <v>20</v>
      </c>
      <c r="AI31" s="77">
        <f>IFERROR(VLOOKUP($B31,'[2]ACT DEN8.2'!$H$3:$U$149,11,FALSE),0)</f>
        <v>17</v>
      </c>
      <c r="AJ31" s="77">
        <f>IFERROR(VLOOKUP($B31,'[2]ACT DEN8.2'!$H$3:$U$149,12,FALSE),0)</f>
        <v>16</v>
      </c>
      <c r="AK31" s="77">
        <f>IFERROR(VLOOKUP($B31,'[2]ACT DEN8.2'!$H$3:$U$149,13,FALSE),0)</f>
        <v>14</v>
      </c>
      <c r="AL31" s="4">
        <f t="shared" si="4"/>
        <v>235</v>
      </c>
      <c r="AM31" s="77">
        <f>IFERROR(VLOOKUP($B31,'[2]ACT DEN8.2'!$AE$3:$AR$135,2,FALSE),0)</f>
        <v>3</v>
      </c>
      <c r="AN31" s="77">
        <f>IFERROR(VLOOKUP($B31,'[2]ACT DEN8.2'!$AE$3:$AR$135,3,FALSE),0)</f>
        <v>0</v>
      </c>
      <c r="AO31" s="77">
        <f>IFERROR(VLOOKUP($B31,'[2]ACT DEN8.2'!$AE$3:$AR$135,4,FALSE),0)</f>
        <v>7</v>
      </c>
      <c r="AP31" s="77">
        <f>IFERROR(VLOOKUP($B31,'[2]ACT DEN8.2'!$AE$3:$AR$135,5,FALSE),0)</f>
        <v>6</v>
      </c>
      <c r="AQ31" s="77">
        <f>IFERROR(VLOOKUP($B31,'[2]ACT DEN8.2'!$AE$3:$AR$135,6,FALSE),0)</f>
        <v>6</v>
      </c>
      <c r="AR31" s="77">
        <f>IFERROR(VLOOKUP($B31,'[2]ACT DEN8.2'!$AE$3:$AR$135,7,FALSE),0)</f>
        <v>17</v>
      </c>
      <c r="AS31" s="77">
        <f>IFERROR(VLOOKUP($B31,'[2]ACT DEN8.2'!$AE$3:$AR$135,8,FALSE),0)</f>
        <v>3</v>
      </c>
      <c r="AT31" s="77">
        <f>IFERROR(VLOOKUP($B31,'[2]ACT DEN8.2'!$AE$3:$AR$135,9,FALSE),0)</f>
        <v>1</v>
      </c>
      <c r="AU31" s="77">
        <f>IFERROR(VLOOKUP($B31,'[2]ACT DEN8.2'!$AE$3:$AR$135,10,FALSE),0)</f>
        <v>1</v>
      </c>
      <c r="AV31" s="77">
        <f>IFERROR(VLOOKUP($B31,'[2]ACT DEN8.2'!$AE$3:$AR$135,11,FALSE),0)</f>
        <v>0</v>
      </c>
      <c r="AW31" s="77">
        <f>IFERROR(VLOOKUP($B31,'[2]ACT DEN8.2'!$AE$3:$AR$135,12,FALSE),0)</f>
        <v>0</v>
      </c>
      <c r="AX31" s="77">
        <f>IFERROR(VLOOKUP($B31,'[2]ACT DEN8.2'!$AE$3:$AR$135,13,FALSE),0)</f>
        <v>27</v>
      </c>
      <c r="AY31" s="4">
        <f t="shared" si="5"/>
        <v>71</v>
      </c>
    </row>
    <row r="32" spans="1:51" s="54" customFormat="1" ht="15" thickBot="1" x14ac:dyDescent="0.25">
      <c r="A32" s="1" t="s">
        <v>53</v>
      </c>
      <c r="B32" s="137" t="s">
        <v>59</v>
      </c>
      <c r="C32" s="53"/>
      <c r="D32" s="53"/>
      <c r="E32" s="77">
        <f>IFERROR(VLOOKUP($B32,'[2]NUM8.2'!$H$3:$U$175,2,FALSE),0)</f>
        <v>0</v>
      </c>
      <c r="F32" s="77">
        <f>IFERROR(VLOOKUP($B32,'[2]NUM8.2'!$H$3:$U$175,3,FALSE),0)</f>
        <v>0</v>
      </c>
      <c r="G32" s="77">
        <f>IFERROR(VLOOKUP($B32,'[2]NUM8.2'!$H$3:$U$175,4,FALSE),0)</f>
        <v>0</v>
      </c>
      <c r="H32" s="77">
        <f>IFERROR(VLOOKUP($B32,'[2]NUM8.2'!$H$3:$U$175,5,FALSE),0)</f>
        <v>0</v>
      </c>
      <c r="I32" s="77">
        <f>IFERROR(VLOOKUP($B32,'[2]NUM8.2'!$H$3:$U$175,6,FALSE),0)</f>
        <v>1</v>
      </c>
      <c r="J32" s="77">
        <f>IFERROR(VLOOKUP($B32,'[2]NUM8.2'!$H$3:$U$175,7,FALSE),0)</f>
        <v>1</v>
      </c>
      <c r="K32" s="77">
        <f>IFERROR(VLOOKUP($B32,'[2]NUM8.2'!$H$3:$U$175,8,FALSE),0)</f>
        <v>0</v>
      </c>
      <c r="L32" s="77">
        <f>IFERROR(VLOOKUP($B32,'[2]NUM8.2'!$H$3:$U$175,9,FALSE),0)</f>
        <v>0</v>
      </c>
      <c r="M32" s="77">
        <f>IFERROR(VLOOKUP($B32,'[2]NUM8.2'!$H$3:$U$175,10,FALSE),0)</f>
        <v>0</v>
      </c>
      <c r="N32" s="77">
        <f>IFERROR(VLOOKUP($B32,'[2]NUM8.2'!$H$3:$U$175,11,FALSE),0)</f>
        <v>0</v>
      </c>
      <c r="O32" s="77">
        <f>IFERROR(VLOOKUP($B32,'[2]NUM8.2'!$H$3:$U$175,12,FALSE),0)</f>
        <v>0</v>
      </c>
      <c r="P32" s="77">
        <f>IFERROR(VLOOKUP($B32,'[2]NUM8.2'!$H$3:$U$175,13,FALSE),0)</f>
        <v>0</v>
      </c>
      <c r="Q32" s="4">
        <f t="shared" si="17"/>
        <v>2</v>
      </c>
      <c r="R32" s="2"/>
      <c r="S32" s="4">
        <f>IFERROR(VLOOKUP($B32,'[3]DEN8.2'!$H$3:$J$159,2,FALSE),0)</f>
        <v>96</v>
      </c>
      <c r="T32" s="42">
        <f t="shared" si="18"/>
        <v>96</v>
      </c>
      <c r="U32" s="4">
        <f>IFERROR(VLOOKUP($B32,'[1]DEN8.2'!$H$3:$J$175,2,FALSE),0)</f>
        <v>10</v>
      </c>
      <c r="V32" s="51">
        <f t="shared" si="19"/>
        <v>10</v>
      </c>
      <c r="W32" s="51">
        <f t="shared" si="3"/>
        <v>10</v>
      </c>
      <c r="X32" s="4">
        <f>IFERROR(VLOOKUP($B32,'[2]DEN8.2'!$H$3:$K$162,3,FALSE),0)</f>
        <v>7</v>
      </c>
      <c r="Y32" s="3"/>
      <c r="Z32" s="77">
        <f>IFERROR(VLOOKUP($B32,'[2]ACT DEN8.2'!$H$3:$U$149,2,FALSE),0)</f>
        <v>0</v>
      </c>
      <c r="AA32" s="77">
        <f>IFERROR(VLOOKUP($B32,'[2]ACT DEN8.2'!$H$3:$U$149,3,FALSE),0)</f>
        <v>0</v>
      </c>
      <c r="AB32" s="77">
        <f>IFERROR(VLOOKUP($B32,'[2]ACT DEN8.2'!$H$3:$U$149,4,FALSE),0)</f>
        <v>0</v>
      </c>
      <c r="AC32" s="77">
        <f>IFERROR(VLOOKUP($B32,'[2]ACT DEN8.2'!$H$3:$U$149,5,FALSE),0)</f>
        <v>0</v>
      </c>
      <c r="AD32" s="77">
        <f>IFERROR(VLOOKUP($B32,'[2]ACT DEN8.2'!$H$3:$U$149,6,FALSE),0)</f>
        <v>0</v>
      </c>
      <c r="AE32" s="77">
        <f>IFERROR(VLOOKUP($B32,'[2]ACT DEN8.2'!$H$3:$U$149,7,FALSE),0)</f>
        <v>0</v>
      </c>
      <c r="AF32" s="77">
        <f>IFERROR(VLOOKUP($B32,'[2]ACT DEN8.2'!$H$3:$U$149,8,FALSE),0)</f>
        <v>0</v>
      </c>
      <c r="AG32" s="77">
        <f>IFERROR(VLOOKUP($B32,'[2]ACT DEN8.2'!$H$3:$U$149,9,FALSE),0)</f>
        <v>0</v>
      </c>
      <c r="AH32" s="77">
        <f>IFERROR(VLOOKUP($B32,'[2]ACT DEN8.2'!$H$3:$U$149,10,FALSE),0)</f>
        <v>0</v>
      </c>
      <c r="AI32" s="77">
        <f>IFERROR(VLOOKUP($B32,'[2]ACT DEN8.2'!$H$3:$U$149,11,FALSE),0)</f>
        <v>0</v>
      </c>
      <c r="AJ32" s="77">
        <f>IFERROR(VLOOKUP($B32,'[2]ACT DEN8.2'!$H$3:$U$149,12,FALSE),0)</f>
        <v>0</v>
      </c>
      <c r="AK32" s="77">
        <f>IFERROR(VLOOKUP($B32,'[2]ACT DEN8.2'!$H$3:$U$149,13,FALSE),0)</f>
        <v>0</v>
      </c>
      <c r="AL32" s="4">
        <f t="shared" si="4"/>
        <v>0</v>
      </c>
      <c r="AM32" s="77">
        <f>IFERROR(VLOOKUP($B32,'[2]ACT DEN8.2'!$AE$3:$AR$135,2,FALSE),0)</f>
        <v>0</v>
      </c>
      <c r="AN32" s="77">
        <f>IFERROR(VLOOKUP($B32,'[2]ACT DEN8.2'!$AE$3:$AR$135,3,FALSE),0)</f>
        <v>0</v>
      </c>
      <c r="AO32" s="77">
        <f>IFERROR(VLOOKUP($B32,'[2]ACT DEN8.2'!$AE$3:$AR$135,4,FALSE),0)</f>
        <v>0</v>
      </c>
      <c r="AP32" s="77">
        <f>IFERROR(VLOOKUP($B32,'[2]ACT DEN8.2'!$AE$3:$AR$135,5,FALSE),0)</f>
        <v>0</v>
      </c>
      <c r="AQ32" s="77">
        <f>IFERROR(VLOOKUP($B32,'[2]ACT DEN8.2'!$AE$3:$AR$135,6,FALSE),0)</f>
        <v>0</v>
      </c>
      <c r="AR32" s="77">
        <f>IFERROR(VLOOKUP($B32,'[2]ACT DEN8.2'!$AE$3:$AR$135,7,FALSE),0)</f>
        <v>0</v>
      </c>
      <c r="AS32" s="77">
        <f>IFERROR(VLOOKUP($B32,'[2]ACT DEN8.2'!$AE$3:$AR$135,8,FALSE),0)</f>
        <v>0</v>
      </c>
      <c r="AT32" s="77">
        <f>IFERROR(VLOOKUP($B32,'[2]ACT DEN8.2'!$AE$3:$AR$135,9,FALSE),0)</f>
        <v>0</v>
      </c>
      <c r="AU32" s="77">
        <f>IFERROR(VLOOKUP($B32,'[2]ACT DEN8.2'!$AE$3:$AR$135,10,FALSE),0)</f>
        <v>0</v>
      </c>
      <c r="AV32" s="77">
        <f>IFERROR(VLOOKUP($B32,'[2]ACT DEN8.2'!$AE$3:$AR$135,11,FALSE),0)</f>
        <v>0</v>
      </c>
      <c r="AW32" s="77">
        <f>IFERROR(VLOOKUP($B32,'[2]ACT DEN8.2'!$AE$3:$AR$135,12,FALSE),0)</f>
        <v>0</v>
      </c>
      <c r="AX32" s="77">
        <f>IFERROR(VLOOKUP($B32,'[2]ACT DEN8.2'!$AE$3:$AR$135,13,FALSE),0)</f>
        <v>0</v>
      </c>
      <c r="AY32" s="4">
        <f t="shared" si="5"/>
        <v>0</v>
      </c>
    </row>
    <row r="33" spans="1:51" s="54" customFormat="1" ht="15" thickBot="1" x14ac:dyDescent="0.25">
      <c r="A33" s="1" t="s">
        <v>53</v>
      </c>
      <c r="B33" s="137" t="s">
        <v>60</v>
      </c>
      <c r="C33" s="53"/>
      <c r="D33" s="53"/>
      <c r="E33" s="77">
        <f>IFERROR(VLOOKUP($B33,'[2]NUM8.2'!$H$3:$U$175,2,FALSE),0)</f>
        <v>0</v>
      </c>
      <c r="F33" s="77">
        <f>IFERROR(VLOOKUP($B33,'[2]NUM8.2'!$H$3:$U$175,3,FALSE),0)</f>
        <v>0</v>
      </c>
      <c r="G33" s="77">
        <f>IFERROR(VLOOKUP($B33,'[2]NUM8.2'!$H$3:$U$175,4,FALSE),0)</f>
        <v>1</v>
      </c>
      <c r="H33" s="77">
        <f>IFERROR(VLOOKUP($B33,'[2]NUM8.2'!$H$3:$U$175,5,FALSE),0)</f>
        <v>0</v>
      </c>
      <c r="I33" s="77">
        <f>IFERROR(VLOOKUP($B33,'[2]NUM8.2'!$H$3:$U$175,6,FALSE),0)</f>
        <v>4</v>
      </c>
      <c r="J33" s="77">
        <f>IFERROR(VLOOKUP($B33,'[2]NUM8.2'!$H$3:$U$175,7,FALSE),0)</f>
        <v>2</v>
      </c>
      <c r="K33" s="77">
        <f>IFERROR(VLOOKUP($B33,'[2]NUM8.2'!$H$3:$U$175,8,FALSE),0)</f>
        <v>7</v>
      </c>
      <c r="L33" s="77">
        <f>IFERROR(VLOOKUP($B33,'[2]NUM8.2'!$H$3:$U$175,9,FALSE),0)</f>
        <v>2</v>
      </c>
      <c r="M33" s="77">
        <f>IFERROR(VLOOKUP($B33,'[2]NUM8.2'!$H$3:$U$175,10,FALSE),0)</f>
        <v>2</v>
      </c>
      <c r="N33" s="77">
        <f>IFERROR(VLOOKUP($B33,'[2]NUM8.2'!$H$3:$U$175,11,FALSE),0)</f>
        <v>1</v>
      </c>
      <c r="O33" s="77">
        <f>IFERROR(VLOOKUP($B33,'[2]NUM8.2'!$H$3:$U$175,12,FALSE),0)</f>
        <v>5</v>
      </c>
      <c r="P33" s="77">
        <f>IFERROR(VLOOKUP($B33,'[2]NUM8.2'!$H$3:$U$175,13,FALSE),0)</f>
        <v>19</v>
      </c>
      <c r="Q33" s="4">
        <f t="shared" si="17"/>
        <v>43</v>
      </c>
      <c r="R33" s="2"/>
      <c r="S33" s="4">
        <f>IFERROR(VLOOKUP($B33,'[3]DEN8.2'!$H$3:$J$159,2,FALSE),0)</f>
        <v>81</v>
      </c>
      <c r="T33" s="42">
        <f t="shared" si="18"/>
        <v>85</v>
      </c>
      <c r="U33" s="4">
        <f>IFERROR(VLOOKUP($B33,'[1]DEN8.2'!$H$3:$J$175,2,FALSE),0)</f>
        <v>85</v>
      </c>
      <c r="V33" s="51">
        <f t="shared" si="19"/>
        <v>85</v>
      </c>
      <c r="W33" s="51">
        <f t="shared" si="3"/>
        <v>86</v>
      </c>
      <c r="X33" s="4">
        <f>IFERROR(VLOOKUP($B33,'[2]DEN8.2'!$H$3:$K$162,3,FALSE),0)</f>
        <v>93</v>
      </c>
      <c r="Y33" s="3"/>
      <c r="Z33" s="77">
        <f>IFERROR(VLOOKUP($B33,'[2]ACT DEN8.2'!$H$3:$U$149,2,FALSE),0)</f>
        <v>1</v>
      </c>
      <c r="AA33" s="77">
        <f>IFERROR(VLOOKUP($B33,'[2]ACT DEN8.2'!$H$3:$U$149,3,FALSE),0)</f>
        <v>0</v>
      </c>
      <c r="AB33" s="77">
        <f>IFERROR(VLOOKUP($B33,'[2]ACT DEN8.2'!$H$3:$U$149,4,FALSE),0)</f>
        <v>1</v>
      </c>
      <c r="AC33" s="77">
        <f>IFERROR(VLOOKUP($B33,'[2]ACT DEN8.2'!$H$3:$U$149,5,FALSE),0)</f>
        <v>2</v>
      </c>
      <c r="AD33" s="77">
        <f>IFERROR(VLOOKUP($B33,'[2]ACT DEN8.2'!$H$3:$U$149,6,FALSE),0)</f>
        <v>0</v>
      </c>
      <c r="AE33" s="77">
        <f>IFERROR(VLOOKUP($B33,'[2]ACT DEN8.2'!$H$3:$U$149,7,FALSE),0)</f>
        <v>0</v>
      </c>
      <c r="AF33" s="77">
        <f>IFERROR(VLOOKUP($B33,'[2]ACT DEN8.2'!$H$3:$U$149,8,FALSE),0)</f>
        <v>0</v>
      </c>
      <c r="AG33" s="77">
        <f>IFERROR(VLOOKUP($B33,'[2]ACT DEN8.2'!$H$3:$U$149,9,FALSE),0)</f>
        <v>0</v>
      </c>
      <c r="AH33" s="77">
        <f>IFERROR(VLOOKUP($B33,'[2]ACT DEN8.2'!$H$3:$U$149,10,FALSE),0)</f>
        <v>1</v>
      </c>
      <c r="AI33" s="77">
        <f>IFERROR(VLOOKUP($B33,'[2]ACT DEN8.2'!$H$3:$U$149,11,FALSE),0)</f>
        <v>0</v>
      </c>
      <c r="AJ33" s="77">
        <f>IFERROR(VLOOKUP($B33,'[2]ACT DEN8.2'!$H$3:$U$149,12,FALSE),0)</f>
        <v>0</v>
      </c>
      <c r="AK33" s="77">
        <f>IFERROR(VLOOKUP($B33,'[2]ACT DEN8.2'!$H$3:$U$149,13,FALSE),0)</f>
        <v>0</v>
      </c>
      <c r="AL33" s="4">
        <f t="shared" si="4"/>
        <v>5</v>
      </c>
      <c r="AM33" s="77">
        <f>IFERROR(VLOOKUP($B33,'[2]ACT DEN8.2'!$AE$3:$AR$135,2,FALSE),0)</f>
        <v>0</v>
      </c>
      <c r="AN33" s="77">
        <f>IFERROR(VLOOKUP($B33,'[2]ACT DEN8.2'!$AE$3:$AR$135,3,FALSE),0)</f>
        <v>0</v>
      </c>
      <c r="AO33" s="77">
        <f>IFERROR(VLOOKUP($B33,'[2]ACT DEN8.2'!$AE$3:$AR$135,4,FALSE),0)</f>
        <v>0</v>
      </c>
      <c r="AP33" s="77">
        <f>IFERROR(VLOOKUP($B33,'[2]ACT DEN8.2'!$AE$3:$AR$135,5,FALSE),0)</f>
        <v>0</v>
      </c>
      <c r="AQ33" s="77">
        <f>IFERROR(VLOOKUP($B33,'[2]ACT DEN8.2'!$AE$3:$AR$135,6,FALSE),0)</f>
        <v>0</v>
      </c>
      <c r="AR33" s="77">
        <f>IFERROR(VLOOKUP($B33,'[2]ACT DEN8.2'!$AE$3:$AR$135,7,FALSE),0)</f>
        <v>0</v>
      </c>
      <c r="AS33" s="77">
        <f>IFERROR(VLOOKUP($B33,'[2]ACT DEN8.2'!$AE$3:$AR$135,8,FALSE),0)</f>
        <v>0</v>
      </c>
      <c r="AT33" s="77">
        <f>IFERROR(VLOOKUP($B33,'[2]ACT DEN8.2'!$AE$3:$AR$135,9,FALSE),0)</f>
        <v>0</v>
      </c>
      <c r="AU33" s="77">
        <f>IFERROR(VLOOKUP($B33,'[2]ACT DEN8.2'!$AE$3:$AR$135,10,FALSE),0)</f>
        <v>0</v>
      </c>
      <c r="AV33" s="77">
        <f>IFERROR(VLOOKUP($B33,'[2]ACT DEN8.2'!$AE$3:$AR$135,11,FALSE),0)</f>
        <v>0</v>
      </c>
      <c r="AW33" s="77">
        <f>IFERROR(VLOOKUP($B33,'[2]ACT DEN8.2'!$AE$3:$AR$135,12,FALSE),0)</f>
        <v>0</v>
      </c>
      <c r="AX33" s="77">
        <f>IFERROR(VLOOKUP($B33,'[2]ACT DEN8.2'!$AE$3:$AR$135,13,FALSE),0)</f>
        <v>0</v>
      </c>
      <c r="AY33" s="4">
        <f t="shared" si="5"/>
        <v>0</v>
      </c>
    </row>
    <row r="34" spans="1:51" s="54" customFormat="1" ht="15" thickBot="1" x14ac:dyDescent="0.25">
      <c r="A34" s="1" t="s">
        <v>53</v>
      </c>
      <c r="B34" s="137" t="s">
        <v>61</v>
      </c>
      <c r="C34" s="53"/>
      <c r="D34" s="53"/>
      <c r="E34" s="77">
        <f>IFERROR(VLOOKUP($B34,'[2]NUM8.2'!$H$3:$U$175,2,FALSE),0)</f>
        <v>8</v>
      </c>
      <c r="F34" s="77">
        <f>IFERROR(VLOOKUP($B34,'[2]NUM8.2'!$H$3:$U$175,3,FALSE),0)</f>
        <v>2</v>
      </c>
      <c r="G34" s="77">
        <f>IFERROR(VLOOKUP($B34,'[2]NUM8.2'!$H$3:$U$175,4,FALSE),0)</f>
        <v>22</v>
      </c>
      <c r="H34" s="77">
        <f>IFERROR(VLOOKUP($B34,'[2]NUM8.2'!$H$3:$U$175,5,FALSE),0)</f>
        <v>14</v>
      </c>
      <c r="I34" s="77">
        <f>IFERROR(VLOOKUP($B34,'[2]NUM8.2'!$H$3:$U$175,6,FALSE),0)</f>
        <v>11</v>
      </c>
      <c r="J34" s="77">
        <f>IFERROR(VLOOKUP($B34,'[2]NUM8.2'!$H$3:$U$175,7,FALSE),0)</f>
        <v>19</v>
      </c>
      <c r="K34" s="77">
        <f>IFERROR(VLOOKUP($B34,'[2]NUM8.2'!$H$3:$U$175,8,FALSE),0)</f>
        <v>7</v>
      </c>
      <c r="L34" s="77">
        <f>IFERROR(VLOOKUP($B34,'[2]NUM8.2'!$H$3:$U$175,9,FALSE),0)</f>
        <v>18</v>
      </c>
      <c r="M34" s="77">
        <f>IFERROR(VLOOKUP($B34,'[2]NUM8.2'!$H$3:$U$175,10,FALSE),0)</f>
        <v>3</v>
      </c>
      <c r="N34" s="77">
        <f>IFERROR(VLOOKUP($B34,'[2]NUM8.2'!$H$3:$U$175,11,FALSE),0)</f>
        <v>9</v>
      </c>
      <c r="O34" s="77">
        <f>IFERROR(VLOOKUP($B34,'[2]NUM8.2'!$H$3:$U$175,12,FALSE),0)</f>
        <v>23</v>
      </c>
      <c r="P34" s="77">
        <f>IFERROR(VLOOKUP($B34,'[2]NUM8.2'!$H$3:$U$175,13,FALSE),0)</f>
        <v>17</v>
      </c>
      <c r="Q34" s="4">
        <f t="shared" si="17"/>
        <v>153</v>
      </c>
      <c r="R34" s="2"/>
      <c r="S34" s="4">
        <f>IFERROR(VLOOKUP($B34,'[3]DEN8.2'!$H$3:$J$159,2,FALSE),0)</f>
        <v>254</v>
      </c>
      <c r="T34" s="42">
        <f t="shared" si="18"/>
        <v>267</v>
      </c>
      <c r="U34" s="4">
        <f>IFERROR(VLOOKUP($B34,'[1]DEN8.2'!$H$3:$J$175,2,FALSE),0)</f>
        <v>352</v>
      </c>
      <c r="V34" s="51">
        <f t="shared" si="19"/>
        <v>357</v>
      </c>
      <c r="W34" s="51">
        <f t="shared" si="3"/>
        <v>369</v>
      </c>
      <c r="X34" s="4">
        <f>IFERROR(VLOOKUP($B34,'[2]DEN8.2'!$H$3:$K$162,3,FALSE),0)</f>
        <v>352</v>
      </c>
      <c r="Y34" s="3"/>
      <c r="Z34" s="77">
        <f>IFERROR(VLOOKUP($B34,'[2]ACT DEN8.2'!$H$3:$U$149,2,FALSE),0)</f>
        <v>6</v>
      </c>
      <c r="AA34" s="77">
        <f>IFERROR(VLOOKUP($B34,'[2]ACT DEN8.2'!$H$3:$U$149,3,FALSE),0)</f>
        <v>3</v>
      </c>
      <c r="AB34" s="77">
        <f>IFERROR(VLOOKUP($B34,'[2]ACT DEN8.2'!$H$3:$U$149,4,FALSE),0)</f>
        <v>3</v>
      </c>
      <c r="AC34" s="77">
        <f>IFERROR(VLOOKUP($B34,'[2]ACT DEN8.2'!$H$3:$U$149,5,FALSE),0)</f>
        <v>3</v>
      </c>
      <c r="AD34" s="77">
        <f>IFERROR(VLOOKUP($B34,'[2]ACT DEN8.2'!$H$3:$U$149,6,FALSE),0)</f>
        <v>3</v>
      </c>
      <c r="AE34" s="77">
        <f>IFERROR(VLOOKUP($B34,'[2]ACT DEN8.2'!$H$3:$U$149,7,FALSE),0)</f>
        <v>1</v>
      </c>
      <c r="AF34" s="77">
        <f>IFERROR(VLOOKUP($B34,'[2]ACT DEN8.2'!$H$3:$U$149,8,FALSE),0)</f>
        <v>6</v>
      </c>
      <c r="AG34" s="77">
        <f>IFERROR(VLOOKUP($B34,'[2]ACT DEN8.2'!$H$3:$U$149,9,FALSE),0)</f>
        <v>7</v>
      </c>
      <c r="AH34" s="77">
        <f>IFERROR(VLOOKUP($B34,'[2]ACT DEN8.2'!$H$3:$U$149,10,FALSE),0)</f>
        <v>4</v>
      </c>
      <c r="AI34" s="77">
        <f>IFERROR(VLOOKUP($B34,'[2]ACT DEN8.2'!$H$3:$U$149,11,FALSE),0)</f>
        <v>3</v>
      </c>
      <c r="AJ34" s="77">
        <f>IFERROR(VLOOKUP($B34,'[2]ACT DEN8.2'!$H$3:$U$149,12,FALSE),0)</f>
        <v>3</v>
      </c>
      <c r="AK34" s="77">
        <f>IFERROR(VLOOKUP($B34,'[2]ACT DEN8.2'!$H$3:$U$149,13,FALSE),0)</f>
        <v>1</v>
      </c>
      <c r="AL34" s="4">
        <f t="shared" si="4"/>
        <v>43</v>
      </c>
      <c r="AM34" s="77">
        <f>IFERROR(VLOOKUP($B34,'[2]ACT DEN8.2'!$AE$3:$AR$135,2,FALSE),0)</f>
        <v>2</v>
      </c>
      <c r="AN34" s="77">
        <f>IFERROR(VLOOKUP($B34,'[2]ACT DEN8.2'!$AE$3:$AR$135,3,FALSE),0)</f>
        <v>0</v>
      </c>
      <c r="AO34" s="77">
        <f>IFERROR(VLOOKUP($B34,'[2]ACT DEN8.2'!$AE$3:$AR$135,4,FALSE),0)</f>
        <v>0</v>
      </c>
      <c r="AP34" s="77">
        <f>IFERROR(VLOOKUP($B34,'[2]ACT DEN8.2'!$AE$3:$AR$135,5,FALSE),0)</f>
        <v>0</v>
      </c>
      <c r="AQ34" s="77">
        <f>IFERROR(VLOOKUP($B34,'[2]ACT DEN8.2'!$AE$3:$AR$135,6,FALSE),0)</f>
        <v>10</v>
      </c>
      <c r="AR34" s="77">
        <f>IFERROR(VLOOKUP($B34,'[2]ACT DEN8.2'!$AE$3:$AR$135,7,FALSE),0)</f>
        <v>0</v>
      </c>
      <c r="AS34" s="77">
        <f>IFERROR(VLOOKUP($B34,'[2]ACT DEN8.2'!$AE$3:$AR$135,8,FALSE),0)</f>
        <v>1</v>
      </c>
      <c r="AT34" s="77">
        <f>IFERROR(VLOOKUP($B34,'[2]ACT DEN8.2'!$AE$3:$AR$135,9,FALSE),0)</f>
        <v>2</v>
      </c>
      <c r="AU34" s="77">
        <f>IFERROR(VLOOKUP($B34,'[2]ACT DEN8.2'!$AE$3:$AR$135,10,FALSE),0)</f>
        <v>0</v>
      </c>
      <c r="AV34" s="77">
        <f>IFERROR(VLOOKUP($B34,'[2]ACT DEN8.2'!$AE$3:$AR$135,11,FALSE),0)</f>
        <v>0</v>
      </c>
      <c r="AW34" s="77">
        <f>IFERROR(VLOOKUP($B34,'[2]ACT DEN8.2'!$AE$3:$AR$135,12,FALSE),0)</f>
        <v>2</v>
      </c>
      <c r="AX34" s="77">
        <f>IFERROR(VLOOKUP($B34,'[2]ACT DEN8.2'!$AE$3:$AR$135,13,FALSE),0)</f>
        <v>1</v>
      </c>
      <c r="AY34" s="4">
        <f t="shared" si="5"/>
        <v>18</v>
      </c>
    </row>
    <row r="35" spans="1:51" s="54" customFormat="1" ht="15" thickBot="1" x14ac:dyDescent="0.25">
      <c r="A35" s="1" t="s">
        <v>53</v>
      </c>
      <c r="B35" s="137" t="s">
        <v>62</v>
      </c>
      <c r="C35" s="53"/>
      <c r="D35" s="53"/>
      <c r="E35" s="77">
        <f>IFERROR(VLOOKUP($B35,'[2]NUM8.2'!$H$3:$U$175,2,FALSE),0)</f>
        <v>0</v>
      </c>
      <c r="F35" s="77">
        <f>IFERROR(VLOOKUP($B35,'[2]NUM8.2'!$H$3:$U$175,3,FALSE),0)</f>
        <v>0</v>
      </c>
      <c r="G35" s="77">
        <f>IFERROR(VLOOKUP($B35,'[2]NUM8.2'!$H$3:$U$175,4,FALSE),0)</f>
        <v>1</v>
      </c>
      <c r="H35" s="77">
        <f>IFERROR(VLOOKUP($B35,'[2]NUM8.2'!$H$3:$U$175,5,FALSE),0)</f>
        <v>1</v>
      </c>
      <c r="I35" s="77">
        <f>IFERROR(VLOOKUP($B35,'[2]NUM8.2'!$H$3:$U$175,6,FALSE),0)</f>
        <v>0</v>
      </c>
      <c r="J35" s="77">
        <f>IFERROR(VLOOKUP($B35,'[2]NUM8.2'!$H$3:$U$175,7,FALSE),0)</f>
        <v>6</v>
      </c>
      <c r="K35" s="77">
        <f>IFERROR(VLOOKUP($B35,'[2]NUM8.2'!$H$3:$U$175,8,FALSE),0)</f>
        <v>0</v>
      </c>
      <c r="L35" s="77">
        <f>IFERROR(VLOOKUP($B35,'[2]NUM8.2'!$H$3:$U$175,9,FALSE),0)</f>
        <v>4</v>
      </c>
      <c r="M35" s="77">
        <f>IFERROR(VLOOKUP($B35,'[2]NUM8.2'!$H$3:$U$175,10,FALSE),0)</f>
        <v>2</v>
      </c>
      <c r="N35" s="77">
        <f>IFERROR(VLOOKUP($B35,'[2]NUM8.2'!$H$3:$U$175,11,FALSE),0)</f>
        <v>3</v>
      </c>
      <c r="O35" s="77">
        <f>IFERROR(VLOOKUP($B35,'[2]NUM8.2'!$H$3:$U$175,12,FALSE),0)</f>
        <v>4</v>
      </c>
      <c r="P35" s="77">
        <f>IFERROR(VLOOKUP($B35,'[2]NUM8.2'!$H$3:$U$175,13,FALSE),0)</f>
        <v>3</v>
      </c>
      <c r="Q35" s="4">
        <f t="shared" si="17"/>
        <v>24</v>
      </c>
      <c r="R35" s="2"/>
      <c r="S35" s="4">
        <f>IFERROR(VLOOKUP($B35,'[3]DEN8.2'!$H$3:$J$159,2,FALSE),0)</f>
        <v>26</v>
      </c>
      <c r="T35" s="42">
        <f t="shared" si="18"/>
        <v>26</v>
      </c>
      <c r="U35" s="4">
        <f>IFERROR(VLOOKUP($B35,'[1]DEN8.2'!$H$3:$J$175,2,FALSE),0)</f>
        <v>23</v>
      </c>
      <c r="V35" s="51">
        <f t="shared" si="19"/>
        <v>24</v>
      </c>
      <c r="W35" s="51">
        <f t="shared" si="3"/>
        <v>24</v>
      </c>
      <c r="X35" s="4">
        <f>IFERROR(VLOOKUP($B35,'[2]DEN8.2'!$H$3:$K$162,3,FALSE),0)</f>
        <v>22</v>
      </c>
      <c r="Y35" s="3"/>
      <c r="Z35" s="77">
        <f>IFERROR(VLOOKUP($B35,'[2]ACT DEN8.2'!$H$3:$U$149,2,FALSE),0)</f>
        <v>0</v>
      </c>
      <c r="AA35" s="77">
        <f>IFERROR(VLOOKUP($B35,'[2]ACT DEN8.2'!$H$3:$U$149,3,FALSE),0)</f>
        <v>0</v>
      </c>
      <c r="AB35" s="77">
        <f>IFERROR(VLOOKUP($B35,'[2]ACT DEN8.2'!$H$3:$U$149,4,FALSE),0)</f>
        <v>0</v>
      </c>
      <c r="AC35" s="77">
        <f>IFERROR(VLOOKUP($B35,'[2]ACT DEN8.2'!$H$3:$U$149,5,FALSE),0)</f>
        <v>0</v>
      </c>
      <c r="AD35" s="77">
        <f>IFERROR(VLOOKUP($B35,'[2]ACT DEN8.2'!$H$3:$U$149,6,FALSE),0)</f>
        <v>0</v>
      </c>
      <c r="AE35" s="77">
        <f>IFERROR(VLOOKUP($B35,'[2]ACT DEN8.2'!$H$3:$U$149,7,FALSE),0)</f>
        <v>0</v>
      </c>
      <c r="AF35" s="77">
        <f>IFERROR(VLOOKUP($B35,'[2]ACT DEN8.2'!$H$3:$U$149,8,FALSE),0)</f>
        <v>1</v>
      </c>
      <c r="AG35" s="77">
        <f>IFERROR(VLOOKUP($B35,'[2]ACT DEN8.2'!$H$3:$U$149,9,FALSE),0)</f>
        <v>0</v>
      </c>
      <c r="AH35" s="77">
        <f>IFERROR(VLOOKUP($B35,'[2]ACT DEN8.2'!$H$3:$U$149,10,FALSE),0)</f>
        <v>0</v>
      </c>
      <c r="AI35" s="77">
        <f>IFERROR(VLOOKUP($B35,'[2]ACT DEN8.2'!$H$3:$U$149,11,FALSE),0)</f>
        <v>0</v>
      </c>
      <c r="AJ35" s="77">
        <f>IFERROR(VLOOKUP($B35,'[2]ACT DEN8.2'!$H$3:$U$149,12,FALSE),0)</f>
        <v>0</v>
      </c>
      <c r="AK35" s="77">
        <f>IFERROR(VLOOKUP($B35,'[2]ACT DEN8.2'!$H$3:$U$149,13,FALSE),0)</f>
        <v>0</v>
      </c>
      <c r="AL35" s="4">
        <f t="shared" si="4"/>
        <v>1</v>
      </c>
      <c r="AM35" s="77">
        <f>IFERROR(VLOOKUP($B35,'[2]ACT DEN8.2'!$AE$3:$AR$135,2,FALSE),0)</f>
        <v>0</v>
      </c>
      <c r="AN35" s="77">
        <f>IFERROR(VLOOKUP($B35,'[2]ACT DEN8.2'!$AE$3:$AR$135,3,FALSE),0)</f>
        <v>0</v>
      </c>
      <c r="AO35" s="77">
        <f>IFERROR(VLOOKUP($B35,'[2]ACT DEN8.2'!$AE$3:$AR$135,4,FALSE),0)</f>
        <v>0</v>
      </c>
      <c r="AP35" s="77">
        <f>IFERROR(VLOOKUP($B35,'[2]ACT DEN8.2'!$AE$3:$AR$135,5,FALSE),0)</f>
        <v>0</v>
      </c>
      <c r="AQ35" s="77">
        <f>IFERROR(VLOOKUP($B35,'[2]ACT DEN8.2'!$AE$3:$AR$135,6,FALSE),0)</f>
        <v>0</v>
      </c>
      <c r="AR35" s="77">
        <f>IFERROR(VLOOKUP($B35,'[2]ACT DEN8.2'!$AE$3:$AR$135,7,FALSE),0)</f>
        <v>0</v>
      </c>
      <c r="AS35" s="77">
        <f>IFERROR(VLOOKUP($B35,'[2]ACT DEN8.2'!$AE$3:$AR$135,8,FALSE),0)</f>
        <v>0</v>
      </c>
      <c r="AT35" s="77">
        <f>IFERROR(VLOOKUP($B35,'[2]ACT DEN8.2'!$AE$3:$AR$135,9,FALSE),0)</f>
        <v>0</v>
      </c>
      <c r="AU35" s="77">
        <f>IFERROR(VLOOKUP($B35,'[2]ACT DEN8.2'!$AE$3:$AR$135,10,FALSE),0)</f>
        <v>0</v>
      </c>
      <c r="AV35" s="77">
        <f>IFERROR(VLOOKUP($B35,'[2]ACT DEN8.2'!$AE$3:$AR$135,11,FALSE),0)</f>
        <v>0</v>
      </c>
      <c r="AW35" s="77">
        <f>IFERROR(VLOOKUP($B35,'[2]ACT DEN8.2'!$AE$3:$AR$135,12,FALSE),0)</f>
        <v>0</v>
      </c>
      <c r="AX35" s="77">
        <f>IFERROR(VLOOKUP($B35,'[2]ACT DEN8.2'!$AE$3:$AR$135,13,FALSE),0)</f>
        <v>0</v>
      </c>
      <c r="AY35" s="4">
        <f t="shared" si="5"/>
        <v>0</v>
      </c>
    </row>
    <row r="36" spans="1:51" s="54" customFormat="1" ht="15" thickBot="1" x14ac:dyDescent="0.25">
      <c r="A36" s="1" t="s">
        <v>53</v>
      </c>
      <c r="B36" s="137" t="s">
        <v>63</v>
      </c>
      <c r="C36" s="53"/>
      <c r="D36" s="53"/>
      <c r="E36" s="77">
        <f>IFERROR(VLOOKUP($B36,'[2]NUM8.2'!$H$3:$U$175,2,FALSE),0)</f>
        <v>1</v>
      </c>
      <c r="F36" s="77">
        <f>IFERROR(VLOOKUP($B36,'[2]NUM8.2'!$H$3:$U$175,3,FALSE),0)</f>
        <v>1</v>
      </c>
      <c r="G36" s="77">
        <f>IFERROR(VLOOKUP($B36,'[2]NUM8.2'!$H$3:$U$175,4,FALSE),0)</f>
        <v>3</v>
      </c>
      <c r="H36" s="77">
        <f>IFERROR(VLOOKUP($B36,'[2]NUM8.2'!$H$3:$U$175,5,FALSE),0)</f>
        <v>16</v>
      </c>
      <c r="I36" s="77">
        <f>IFERROR(VLOOKUP($B36,'[2]NUM8.2'!$H$3:$U$175,6,FALSE),0)</f>
        <v>2</v>
      </c>
      <c r="J36" s="77">
        <f>IFERROR(VLOOKUP($B36,'[2]NUM8.2'!$H$3:$U$175,7,FALSE),0)</f>
        <v>3</v>
      </c>
      <c r="K36" s="77">
        <f>IFERROR(VLOOKUP($B36,'[2]NUM8.2'!$H$3:$U$175,8,FALSE),0)</f>
        <v>2</v>
      </c>
      <c r="L36" s="77">
        <f>IFERROR(VLOOKUP($B36,'[2]NUM8.2'!$H$3:$U$175,9,FALSE),0)</f>
        <v>3</v>
      </c>
      <c r="M36" s="77">
        <f>IFERROR(VLOOKUP($B36,'[2]NUM8.2'!$H$3:$U$175,10,FALSE),0)</f>
        <v>2</v>
      </c>
      <c r="N36" s="77">
        <f>IFERROR(VLOOKUP($B36,'[2]NUM8.2'!$H$3:$U$175,11,FALSE),0)</f>
        <v>8</v>
      </c>
      <c r="O36" s="77">
        <f>IFERROR(VLOOKUP($B36,'[2]NUM8.2'!$H$3:$U$175,12,FALSE),0)</f>
        <v>3</v>
      </c>
      <c r="P36" s="77">
        <f>IFERROR(VLOOKUP($B36,'[2]NUM8.2'!$H$3:$U$175,13,FALSE),0)</f>
        <v>2</v>
      </c>
      <c r="Q36" s="4">
        <f>SUM(E36:P36)</f>
        <v>46</v>
      </c>
      <c r="R36" s="2"/>
      <c r="S36" s="4">
        <f>IFERROR(VLOOKUP($B36,'[3]DEN8.2'!$H$3:$J$159,2,FALSE),0)</f>
        <v>105</v>
      </c>
      <c r="T36" s="42">
        <f t="shared" si="18"/>
        <v>110</v>
      </c>
      <c r="U36" s="4">
        <f>IFERROR(VLOOKUP($B36,'[1]DEN8.2'!$H$3:$J$175,2,FALSE),0)</f>
        <v>112</v>
      </c>
      <c r="V36" s="51">
        <f t="shared" si="19"/>
        <v>113</v>
      </c>
      <c r="W36" s="51">
        <f t="shared" si="3"/>
        <v>115</v>
      </c>
      <c r="X36" s="4">
        <f>IFERROR(VLOOKUP($B36,'[2]DEN8.2'!$H$3:$K$162,3,FALSE),0)</f>
        <v>121</v>
      </c>
      <c r="Y36" s="3"/>
      <c r="Z36" s="77">
        <f>IFERROR(VLOOKUP($B36,'[2]ACT DEN8.2'!$H$3:$U$149,2,FALSE),0)</f>
        <v>1</v>
      </c>
      <c r="AA36" s="77">
        <f>IFERROR(VLOOKUP($B36,'[2]ACT DEN8.2'!$H$3:$U$149,3,FALSE),0)</f>
        <v>2</v>
      </c>
      <c r="AB36" s="77">
        <f>IFERROR(VLOOKUP($B36,'[2]ACT DEN8.2'!$H$3:$U$149,4,FALSE),0)</f>
        <v>2</v>
      </c>
      <c r="AC36" s="77">
        <f>IFERROR(VLOOKUP($B36,'[2]ACT DEN8.2'!$H$3:$U$149,5,FALSE),0)</f>
        <v>0</v>
      </c>
      <c r="AD36" s="77">
        <f>IFERROR(VLOOKUP($B36,'[2]ACT DEN8.2'!$H$3:$U$149,6,FALSE),0)</f>
        <v>1</v>
      </c>
      <c r="AE36" s="77">
        <f>IFERROR(VLOOKUP($B36,'[2]ACT DEN8.2'!$H$3:$U$149,7,FALSE),0)</f>
        <v>3</v>
      </c>
      <c r="AF36" s="77">
        <f>IFERROR(VLOOKUP($B36,'[2]ACT DEN8.2'!$H$3:$U$149,8,FALSE),0)</f>
        <v>1</v>
      </c>
      <c r="AG36" s="77">
        <f>IFERROR(VLOOKUP($B36,'[2]ACT DEN8.2'!$H$3:$U$149,9,FALSE),0)</f>
        <v>3</v>
      </c>
      <c r="AH36" s="77">
        <f>IFERROR(VLOOKUP($B36,'[2]ACT DEN8.2'!$H$3:$U$149,10,FALSE),0)</f>
        <v>0</v>
      </c>
      <c r="AI36" s="77">
        <f>IFERROR(VLOOKUP($B36,'[2]ACT DEN8.2'!$H$3:$U$149,11,FALSE),0)</f>
        <v>0</v>
      </c>
      <c r="AJ36" s="77">
        <f>IFERROR(VLOOKUP($B36,'[2]ACT DEN8.2'!$H$3:$U$149,12,FALSE),0)</f>
        <v>0</v>
      </c>
      <c r="AK36" s="77">
        <f>IFERROR(VLOOKUP($B36,'[2]ACT DEN8.2'!$H$3:$U$149,13,FALSE),0)</f>
        <v>1</v>
      </c>
      <c r="AL36" s="4">
        <f>SUM(Z36:AK36)</f>
        <v>14</v>
      </c>
      <c r="AM36" s="77">
        <f>IFERROR(VLOOKUP($B36,'[2]ACT DEN8.2'!$AE$3:$AR$135,2,FALSE),0)</f>
        <v>0</v>
      </c>
      <c r="AN36" s="77">
        <f>IFERROR(VLOOKUP($B36,'[2]ACT DEN8.2'!$AE$3:$AR$135,3,FALSE),0)</f>
        <v>0</v>
      </c>
      <c r="AO36" s="77">
        <f>IFERROR(VLOOKUP($B36,'[2]ACT DEN8.2'!$AE$3:$AR$135,4,FALSE),0)</f>
        <v>0</v>
      </c>
      <c r="AP36" s="77">
        <f>IFERROR(VLOOKUP($B36,'[2]ACT DEN8.2'!$AE$3:$AR$135,5,FALSE),0)</f>
        <v>0</v>
      </c>
      <c r="AQ36" s="77">
        <f>IFERROR(VLOOKUP($B36,'[2]ACT DEN8.2'!$AE$3:$AR$135,6,FALSE),0)</f>
        <v>0</v>
      </c>
      <c r="AR36" s="77">
        <f>IFERROR(VLOOKUP($B36,'[2]ACT DEN8.2'!$AE$3:$AR$135,7,FALSE),0)</f>
        <v>0</v>
      </c>
      <c r="AS36" s="77">
        <f>IFERROR(VLOOKUP($B36,'[2]ACT DEN8.2'!$AE$3:$AR$135,8,FALSE),0)</f>
        <v>0</v>
      </c>
      <c r="AT36" s="77">
        <f>IFERROR(VLOOKUP($B36,'[2]ACT DEN8.2'!$AE$3:$AR$135,9,FALSE),0)</f>
        <v>1</v>
      </c>
      <c r="AU36" s="77">
        <f>IFERROR(VLOOKUP($B36,'[2]ACT DEN8.2'!$AE$3:$AR$135,10,FALSE),0)</f>
        <v>0</v>
      </c>
      <c r="AV36" s="77">
        <f>IFERROR(VLOOKUP($B36,'[2]ACT DEN8.2'!$AE$3:$AR$135,11,FALSE),0)</f>
        <v>0</v>
      </c>
      <c r="AW36" s="77">
        <f>IFERROR(VLOOKUP($B36,'[2]ACT DEN8.2'!$AE$3:$AR$135,12,FALSE),0)</f>
        <v>1</v>
      </c>
      <c r="AX36" s="77">
        <f>IFERROR(VLOOKUP($B36,'[2]ACT DEN8.2'!$AE$3:$AR$135,13,FALSE),0)</f>
        <v>0</v>
      </c>
      <c r="AY36" s="4">
        <f t="shared" si="5"/>
        <v>2</v>
      </c>
    </row>
    <row r="37" spans="1:51" s="54" customFormat="1" ht="15" thickBot="1" x14ac:dyDescent="0.25">
      <c r="A37" s="1" t="s">
        <v>53</v>
      </c>
      <c r="B37" s="137" t="s">
        <v>345</v>
      </c>
      <c r="C37" s="53"/>
      <c r="D37" s="53"/>
      <c r="E37" s="77">
        <f>IFERROR(VLOOKUP($B37,'[2]NUM8.2'!$H$3:$U$175,2,FALSE),0)</f>
        <v>0</v>
      </c>
      <c r="F37" s="77">
        <f>IFERROR(VLOOKUP($B37,'[2]NUM8.2'!$H$3:$U$175,3,FALSE),0)</f>
        <v>0</v>
      </c>
      <c r="G37" s="77">
        <f>IFERROR(VLOOKUP($B37,'[2]NUM8.2'!$H$3:$U$175,4,FALSE),0)</f>
        <v>1</v>
      </c>
      <c r="H37" s="77">
        <f>IFERROR(VLOOKUP($B37,'[2]NUM8.2'!$H$3:$U$175,5,FALSE),0)</f>
        <v>1</v>
      </c>
      <c r="I37" s="77">
        <f>IFERROR(VLOOKUP($B37,'[2]NUM8.2'!$H$3:$U$175,6,FALSE),0)</f>
        <v>11</v>
      </c>
      <c r="J37" s="77">
        <f>IFERROR(VLOOKUP($B37,'[2]NUM8.2'!$H$3:$U$175,7,FALSE),0)</f>
        <v>4</v>
      </c>
      <c r="K37" s="77">
        <f>IFERROR(VLOOKUP($B37,'[2]NUM8.2'!$H$3:$U$175,8,FALSE),0)</f>
        <v>9</v>
      </c>
      <c r="L37" s="77">
        <f>IFERROR(VLOOKUP($B37,'[2]NUM8.2'!$H$3:$U$175,9,FALSE),0)</f>
        <v>0</v>
      </c>
      <c r="M37" s="77">
        <f>IFERROR(VLOOKUP($B37,'[2]NUM8.2'!$H$3:$U$175,10,FALSE),0)</f>
        <v>6</v>
      </c>
      <c r="N37" s="77">
        <f>IFERROR(VLOOKUP($B37,'[2]NUM8.2'!$H$3:$U$175,11,FALSE),0)</f>
        <v>3</v>
      </c>
      <c r="O37" s="77">
        <f>IFERROR(VLOOKUP($B37,'[2]NUM8.2'!$H$3:$U$175,12,FALSE),0)</f>
        <v>6</v>
      </c>
      <c r="P37" s="77">
        <f>IFERROR(VLOOKUP($B37,'[2]NUM8.2'!$H$3:$U$175,13,FALSE),0)</f>
        <v>0</v>
      </c>
      <c r="Q37" s="4">
        <f>SUM(E37:P37)</f>
        <v>41</v>
      </c>
      <c r="R37" s="2"/>
      <c r="S37" s="4">
        <f>IFERROR(VLOOKUP($B37,'[3]DEN8.2'!$H$3:$J$159,2,FALSE),0)</f>
        <v>0</v>
      </c>
      <c r="T37" s="42">
        <f t="shared" si="18"/>
        <v>8</v>
      </c>
      <c r="U37" s="4">
        <f>IFERROR(VLOOKUP($B37,'[1]DEN8.2'!$H$3:$J$175,2,FALSE),0)</f>
        <v>153</v>
      </c>
      <c r="V37" s="51">
        <f t="shared" si="19"/>
        <v>155</v>
      </c>
      <c r="W37" s="51">
        <f t="shared" si="3"/>
        <v>149</v>
      </c>
      <c r="X37" s="4">
        <f>IFERROR(VLOOKUP($B37,'[2]DEN8.2'!$H$3:$K$162,3,FALSE),0)</f>
        <v>174</v>
      </c>
      <c r="Y37" s="3"/>
      <c r="Z37" s="77">
        <f>IFERROR(VLOOKUP($B37,'[2]ACT DEN8.2'!$H$3:$U$149,2,FALSE),0)</f>
        <v>3</v>
      </c>
      <c r="AA37" s="77">
        <f>IFERROR(VLOOKUP($B37,'[2]ACT DEN8.2'!$H$3:$U$149,3,FALSE),0)</f>
        <v>5</v>
      </c>
      <c r="AB37" s="77">
        <f>IFERROR(VLOOKUP($B37,'[2]ACT DEN8.2'!$H$3:$U$149,4,FALSE),0)</f>
        <v>0</v>
      </c>
      <c r="AC37" s="77">
        <f>IFERROR(VLOOKUP($B37,'[2]ACT DEN8.2'!$H$3:$U$149,5,FALSE),0)</f>
        <v>0</v>
      </c>
      <c r="AD37" s="77">
        <f>IFERROR(VLOOKUP($B37,'[2]ACT DEN8.2'!$H$3:$U$149,6,FALSE),0)</f>
        <v>0</v>
      </c>
      <c r="AE37" s="77">
        <f>IFERROR(VLOOKUP($B37,'[2]ACT DEN8.2'!$H$3:$U$149,7,FALSE),0)</f>
        <v>2</v>
      </c>
      <c r="AF37" s="77">
        <f>IFERROR(VLOOKUP($B37,'[2]ACT DEN8.2'!$H$3:$U$149,8,FALSE),0)</f>
        <v>3</v>
      </c>
      <c r="AG37" s="77">
        <f>IFERROR(VLOOKUP($B37,'[2]ACT DEN8.2'!$H$3:$U$149,9,FALSE),0)</f>
        <v>8</v>
      </c>
      <c r="AH37" s="77">
        <f>IFERROR(VLOOKUP($B37,'[2]ACT DEN8.2'!$H$3:$U$149,10,FALSE),0)</f>
        <v>3</v>
      </c>
      <c r="AI37" s="77">
        <f>IFERROR(VLOOKUP($B37,'[2]ACT DEN8.2'!$H$3:$U$149,11,FALSE),0)</f>
        <v>5</v>
      </c>
      <c r="AJ37" s="77">
        <f>IFERROR(VLOOKUP($B37,'[2]ACT DEN8.2'!$H$3:$U$149,12,FALSE),0)</f>
        <v>13</v>
      </c>
      <c r="AK37" s="77">
        <f>IFERROR(VLOOKUP($B37,'[2]ACT DEN8.2'!$H$3:$U$149,13,FALSE),0)</f>
        <v>3</v>
      </c>
      <c r="AL37" s="4">
        <f>SUM(Z37:AK37)</f>
        <v>45</v>
      </c>
      <c r="AM37" s="77">
        <f>IFERROR(VLOOKUP($B37,'[2]ACT DEN8.2'!$AE$3:$AR$135,2,FALSE),0)</f>
        <v>0</v>
      </c>
      <c r="AN37" s="77">
        <f>IFERROR(VLOOKUP($B37,'[2]ACT DEN8.2'!$AE$3:$AR$135,3,FALSE),0)</f>
        <v>0</v>
      </c>
      <c r="AO37" s="77">
        <f>IFERROR(VLOOKUP($B37,'[2]ACT DEN8.2'!$AE$3:$AR$135,4,FALSE),0)</f>
        <v>0</v>
      </c>
      <c r="AP37" s="77">
        <f>IFERROR(VLOOKUP($B37,'[2]ACT DEN8.2'!$AE$3:$AR$135,5,FALSE),0)</f>
        <v>0</v>
      </c>
      <c r="AQ37" s="77">
        <f>IFERROR(VLOOKUP($B37,'[2]ACT DEN8.2'!$AE$3:$AR$135,6,FALSE),0)</f>
        <v>0</v>
      </c>
      <c r="AR37" s="77">
        <f>IFERROR(VLOOKUP($B37,'[2]ACT DEN8.2'!$AE$3:$AR$135,7,FALSE),0)</f>
        <v>0</v>
      </c>
      <c r="AS37" s="77">
        <f>IFERROR(VLOOKUP($B37,'[2]ACT DEN8.2'!$AE$3:$AR$135,8,FALSE),0)</f>
        <v>1</v>
      </c>
      <c r="AT37" s="77">
        <f>IFERROR(VLOOKUP($B37,'[2]ACT DEN8.2'!$AE$3:$AR$135,9,FALSE),0)</f>
        <v>8</v>
      </c>
      <c r="AU37" s="77">
        <f>IFERROR(VLOOKUP($B37,'[2]ACT DEN8.2'!$AE$3:$AR$135,10,FALSE),0)</f>
        <v>0</v>
      </c>
      <c r="AV37" s="77">
        <f>IFERROR(VLOOKUP($B37,'[2]ACT DEN8.2'!$AE$3:$AR$135,11,FALSE),0)</f>
        <v>14</v>
      </c>
      <c r="AW37" s="77">
        <f>IFERROR(VLOOKUP($B37,'[2]ACT DEN8.2'!$AE$3:$AR$135,12,FALSE),0)</f>
        <v>0</v>
      </c>
      <c r="AX37" s="77">
        <f>IFERROR(VLOOKUP($B37,'[2]ACT DEN8.2'!$AE$3:$AR$135,13,FALSE),0)</f>
        <v>0</v>
      </c>
      <c r="AY37" s="4">
        <f>SUM(AM37:AX37)</f>
        <v>23</v>
      </c>
    </row>
    <row r="38" spans="1:51" s="54" customFormat="1" ht="15" thickBot="1" x14ac:dyDescent="0.25">
      <c r="A38" s="307" t="s">
        <v>175</v>
      </c>
      <c r="B38" s="308"/>
      <c r="C38" s="222">
        <f>+D38/Metas!M8</f>
        <v>0.96154957021307486</v>
      </c>
      <c r="D38" s="14">
        <f>+Q38/R38</f>
        <v>0.27503228876351032</v>
      </c>
      <c r="E38" s="9">
        <f>SUM(E27:E37)</f>
        <v>337</v>
      </c>
      <c r="F38" s="9">
        <f t="shared" ref="F38:Q38" si="20">SUM(F27:F37)</f>
        <v>366</v>
      </c>
      <c r="G38" s="9">
        <f t="shared" si="20"/>
        <v>379</v>
      </c>
      <c r="H38" s="9">
        <f t="shared" si="20"/>
        <v>226</v>
      </c>
      <c r="I38" s="9">
        <f t="shared" ref="I38:J38" si="21">SUM(I27:I37)</f>
        <v>355</v>
      </c>
      <c r="J38" s="9">
        <f t="shared" si="21"/>
        <v>371</v>
      </c>
      <c r="K38" s="9">
        <f t="shared" ref="K38:L38" si="22">SUM(K27:K37)</f>
        <v>416</v>
      </c>
      <c r="L38" s="9">
        <f t="shared" si="22"/>
        <v>337</v>
      </c>
      <c r="M38" s="9">
        <f t="shared" ref="M38:N38" si="23">SUM(M27:M37)</f>
        <v>277</v>
      </c>
      <c r="N38" s="9">
        <f t="shared" si="23"/>
        <v>315</v>
      </c>
      <c r="O38" s="9">
        <f t="shared" ref="O38:P38" si="24">SUM(O27:O37)</f>
        <v>464</v>
      </c>
      <c r="P38" s="9">
        <f t="shared" si="24"/>
        <v>203</v>
      </c>
      <c r="Q38" s="9">
        <f t="shared" si="20"/>
        <v>4046</v>
      </c>
      <c r="R38" s="10">
        <f>+Y38-X38</f>
        <v>14711</v>
      </c>
      <c r="S38" s="9">
        <f>SUM(S27:S37)</f>
        <v>8151</v>
      </c>
      <c r="T38" s="9">
        <f t="shared" ref="T38:W38" si="25">SUM(T27:T37)</f>
        <v>8478</v>
      </c>
      <c r="U38" s="9">
        <f t="shared" si="25"/>
        <v>8060</v>
      </c>
      <c r="V38" s="9">
        <f t="shared" si="25"/>
        <v>8163</v>
      </c>
      <c r="W38" s="8">
        <f t="shared" si="25"/>
        <v>8395</v>
      </c>
      <c r="X38" s="9">
        <f t="shared" ref="X38" si="26">SUM(X27:X37)</f>
        <v>7907</v>
      </c>
      <c r="Y38" s="11">
        <v>22618</v>
      </c>
      <c r="Z38" s="8">
        <f>SUM(Z27:Z37)</f>
        <v>114</v>
      </c>
      <c r="AA38" s="8">
        <f t="shared" ref="AA38:AY38" si="27">SUM(AA27:AA37)</f>
        <v>89</v>
      </c>
      <c r="AB38" s="8">
        <f t="shared" si="27"/>
        <v>89</v>
      </c>
      <c r="AC38" s="8">
        <f t="shared" si="27"/>
        <v>68</v>
      </c>
      <c r="AD38" s="8">
        <f t="shared" ref="AD38" si="28">SUM(AD27:AD37)</f>
        <v>87</v>
      </c>
      <c r="AE38" s="8">
        <f t="shared" si="27"/>
        <v>73</v>
      </c>
      <c r="AF38" s="8">
        <f t="shared" si="27"/>
        <v>128</v>
      </c>
      <c r="AG38" s="8">
        <f t="shared" ref="AG38:AH38" si="29">SUM(AG27:AG37)</f>
        <v>118</v>
      </c>
      <c r="AH38" s="8">
        <f t="shared" si="29"/>
        <v>95</v>
      </c>
      <c r="AI38" s="8">
        <f t="shared" ref="AI38:AK38" si="30">SUM(AI27:AI37)</f>
        <v>93</v>
      </c>
      <c r="AJ38" s="8">
        <f t="shared" si="30"/>
        <v>72</v>
      </c>
      <c r="AK38" s="8">
        <f t="shared" si="30"/>
        <v>58</v>
      </c>
      <c r="AL38" s="8">
        <f t="shared" si="27"/>
        <v>1084</v>
      </c>
      <c r="AM38" s="8">
        <f t="shared" si="27"/>
        <v>11</v>
      </c>
      <c r="AN38" s="8">
        <f t="shared" si="27"/>
        <v>0</v>
      </c>
      <c r="AO38" s="8">
        <f t="shared" si="27"/>
        <v>8</v>
      </c>
      <c r="AP38" s="8">
        <f t="shared" si="27"/>
        <v>14</v>
      </c>
      <c r="AQ38" s="8">
        <f t="shared" ref="AQ38" si="31">SUM(AQ27:AQ37)</f>
        <v>20</v>
      </c>
      <c r="AR38" s="8">
        <f t="shared" si="27"/>
        <v>32</v>
      </c>
      <c r="AS38" s="8">
        <f t="shared" si="27"/>
        <v>25</v>
      </c>
      <c r="AT38" s="8">
        <f t="shared" ref="AT38:AU38" si="32">SUM(AT27:AT37)</f>
        <v>36</v>
      </c>
      <c r="AU38" s="8">
        <f t="shared" si="32"/>
        <v>19</v>
      </c>
      <c r="AV38" s="8">
        <f t="shared" ref="AV38:AX38" si="33">SUM(AV27:AV37)</f>
        <v>19</v>
      </c>
      <c r="AW38" s="8">
        <f t="shared" si="33"/>
        <v>6</v>
      </c>
      <c r="AX38" s="8">
        <f t="shared" si="33"/>
        <v>40</v>
      </c>
      <c r="AY38" s="8">
        <f t="shared" si="27"/>
        <v>230</v>
      </c>
    </row>
    <row r="39" spans="1:51" s="54" customFormat="1" ht="15" thickBot="1" x14ac:dyDescent="0.25">
      <c r="A39" s="1" t="s">
        <v>74</v>
      </c>
      <c r="B39" s="137" t="s">
        <v>64</v>
      </c>
      <c r="C39" s="53"/>
      <c r="D39" s="53"/>
      <c r="E39" s="77">
        <f>IFERROR(VLOOKUP($B39,'[2]NUM8.2'!$H$3:$U$175,2,FALSE),0)</f>
        <v>3</v>
      </c>
      <c r="F39" s="77">
        <f>IFERROR(VLOOKUP($B39,'[2]NUM8.2'!$H$3:$U$175,3,FALSE),0)</f>
        <v>0</v>
      </c>
      <c r="G39" s="77">
        <f>IFERROR(VLOOKUP($B39,'[2]NUM8.2'!$H$3:$U$175,4,FALSE),0)</f>
        <v>2</v>
      </c>
      <c r="H39" s="77">
        <f>IFERROR(VLOOKUP($B39,'[2]NUM8.2'!$H$3:$U$175,5,FALSE),0)</f>
        <v>3</v>
      </c>
      <c r="I39" s="77">
        <f>IFERROR(VLOOKUP($B39,'[2]NUM8.2'!$H$3:$U$175,6,FALSE),0)</f>
        <v>2</v>
      </c>
      <c r="J39" s="77">
        <f>IFERROR(VLOOKUP($B39,'[2]NUM8.2'!$H$3:$U$175,7,FALSE),0)</f>
        <v>9</v>
      </c>
      <c r="K39" s="77">
        <f>IFERROR(VLOOKUP($B39,'[2]NUM8.2'!$H$3:$U$175,8,FALSE),0)</f>
        <v>0</v>
      </c>
      <c r="L39" s="77">
        <f>IFERROR(VLOOKUP($B39,'[2]NUM8.2'!$H$3:$U$175,9,FALSE),0)</f>
        <v>8</v>
      </c>
      <c r="M39" s="77">
        <f>IFERROR(VLOOKUP($B39,'[2]NUM8.2'!$H$3:$U$175,10,FALSE),0)</f>
        <v>3</v>
      </c>
      <c r="N39" s="77">
        <f>IFERROR(VLOOKUP($B39,'[2]NUM8.2'!$H$3:$U$175,11,FALSE),0)</f>
        <v>0</v>
      </c>
      <c r="O39" s="77">
        <f>IFERROR(VLOOKUP($B39,'[2]NUM8.2'!$H$3:$U$175,12,FALSE),0)</f>
        <v>4</v>
      </c>
      <c r="P39" s="77">
        <f>IFERROR(VLOOKUP($B39,'[2]NUM8.2'!$H$3:$U$175,13,FALSE),0)</f>
        <v>5</v>
      </c>
      <c r="Q39" s="4">
        <f t="shared" ref="Q39:Q48" si="34">SUM(E39:P39)</f>
        <v>39</v>
      </c>
      <c r="R39" s="2"/>
      <c r="S39" s="4">
        <f>IFERROR(VLOOKUP($B39,'[3]DEN8.2'!$H$3:$J$159,2,FALSE),0)</f>
        <v>74</v>
      </c>
      <c r="T39" s="42">
        <f t="shared" ref="T39:T48" si="35">+S39+(Z39+AA39+AB39+AC39)-(AM39+AN39+AO39+AP39)</f>
        <v>76</v>
      </c>
      <c r="U39" s="4">
        <f>IFERROR(VLOOKUP($B39,'[1]DEN8.2'!$H$3:$J$175,2,FALSE),0)</f>
        <v>78</v>
      </c>
      <c r="V39" s="51">
        <f t="shared" ref="V39:V48" si="36">+U39+(AF39)-(AS39)</f>
        <v>78</v>
      </c>
      <c r="W39" s="51">
        <f t="shared" si="3"/>
        <v>78</v>
      </c>
      <c r="X39" s="4">
        <f>IFERROR(VLOOKUP($B39,'[2]DEN8.2'!$H$3:$K$162,3,FALSE),0)</f>
        <v>79</v>
      </c>
      <c r="Y39" s="3"/>
      <c r="Z39" s="77">
        <f>IFERROR(VLOOKUP($B39,'[2]ACT DEN8.2'!$H$3:$U$149,2,FALSE),0)</f>
        <v>0</v>
      </c>
      <c r="AA39" s="77">
        <f>IFERROR(VLOOKUP($B39,'[2]ACT DEN8.2'!$H$3:$U$149,3,FALSE),0)</f>
        <v>0</v>
      </c>
      <c r="AB39" s="77">
        <f>IFERROR(VLOOKUP($B39,'[2]ACT DEN8.2'!$H$3:$U$149,4,FALSE),0)</f>
        <v>0</v>
      </c>
      <c r="AC39" s="77">
        <f>IFERROR(VLOOKUP($B39,'[2]ACT DEN8.2'!$H$3:$U$149,5,FALSE),0)</f>
        <v>2</v>
      </c>
      <c r="AD39" s="77">
        <f>IFERROR(VLOOKUP($B39,'[2]ACT DEN8.2'!$H$3:$U$149,6,FALSE),0)</f>
        <v>2</v>
      </c>
      <c r="AE39" s="77">
        <f>IFERROR(VLOOKUP($B39,'[2]ACT DEN8.2'!$H$3:$U$149,7,FALSE),0)</f>
        <v>0</v>
      </c>
      <c r="AF39" s="77">
        <f>IFERROR(VLOOKUP($B39,'[2]ACT DEN8.2'!$H$3:$U$149,8,FALSE),0)</f>
        <v>0</v>
      </c>
      <c r="AG39" s="77">
        <f>IFERROR(VLOOKUP($B39,'[2]ACT DEN8.2'!$H$3:$U$149,9,FALSE),0)</f>
        <v>0</v>
      </c>
      <c r="AH39" s="77">
        <f>IFERROR(VLOOKUP($B39,'[2]ACT DEN8.2'!$H$3:$U$149,10,FALSE),0)</f>
        <v>0</v>
      </c>
      <c r="AI39" s="77">
        <f>IFERROR(VLOOKUP($B39,'[2]ACT DEN8.2'!$H$3:$U$149,11,FALSE),0)</f>
        <v>0</v>
      </c>
      <c r="AJ39" s="77">
        <f>IFERROR(VLOOKUP($B39,'[2]ACT DEN8.2'!$H$3:$U$149,12,FALSE),0)</f>
        <v>1</v>
      </c>
      <c r="AK39" s="77">
        <f>IFERROR(VLOOKUP($B39,'[2]ACT DEN8.2'!$H$3:$U$149,13,FALSE),0)</f>
        <v>1</v>
      </c>
      <c r="AL39" s="4">
        <f t="shared" si="4"/>
        <v>6</v>
      </c>
      <c r="AM39" s="77">
        <f>IFERROR(VLOOKUP($B39,'[2]ACT DEN8.2'!$AE$3:$AR$135,2,FALSE),0)</f>
        <v>0</v>
      </c>
      <c r="AN39" s="77">
        <f>IFERROR(VLOOKUP($B39,'[2]ACT DEN8.2'!$AE$3:$AR$135,3,FALSE),0)</f>
        <v>0</v>
      </c>
      <c r="AO39" s="77">
        <f>IFERROR(VLOOKUP($B39,'[2]ACT DEN8.2'!$AE$3:$AR$135,4,FALSE),0)</f>
        <v>0</v>
      </c>
      <c r="AP39" s="77">
        <f>IFERROR(VLOOKUP($B39,'[2]ACT DEN8.2'!$AE$3:$AR$135,5,FALSE),0)</f>
        <v>0</v>
      </c>
      <c r="AQ39" s="77">
        <f>IFERROR(VLOOKUP($B39,'[2]ACT DEN8.2'!$AE$3:$AR$135,6,FALSE),0)</f>
        <v>0</v>
      </c>
      <c r="AR39" s="77">
        <f>IFERROR(VLOOKUP($B39,'[2]ACT DEN8.2'!$AE$3:$AR$135,7,FALSE),0)</f>
        <v>0</v>
      </c>
      <c r="AS39" s="77">
        <f>IFERROR(VLOOKUP($B39,'[2]ACT DEN8.2'!$AE$3:$AR$135,8,FALSE),0)</f>
        <v>0</v>
      </c>
      <c r="AT39" s="77">
        <f>IFERROR(VLOOKUP($B39,'[2]ACT DEN8.2'!$AE$3:$AR$135,9,FALSE),0)</f>
        <v>0</v>
      </c>
      <c r="AU39" s="77">
        <f>IFERROR(VLOOKUP($B39,'[2]ACT DEN8.2'!$AE$3:$AR$135,10,FALSE),0)</f>
        <v>0</v>
      </c>
      <c r="AV39" s="77">
        <f>IFERROR(VLOOKUP($B39,'[2]ACT DEN8.2'!$AE$3:$AR$135,11,FALSE),0)</f>
        <v>0</v>
      </c>
      <c r="AW39" s="77">
        <f>IFERROR(VLOOKUP($B39,'[2]ACT DEN8.2'!$AE$3:$AR$135,12,FALSE),0)</f>
        <v>0</v>
      </c>
      <c r="AX39" s="77">
        <f>IFERROR(VLOOKUP($B39,'[2]ACT DEN8.2'!$AE$3:$AR$135,13,FALSE),0)</f>
        <v>0</v>
      </c>
      <c r="AY39" s="4">
        <f t="shared" si="5"/>
        <v>0</v>
      </c>
    </row>
    <row r="40" spans="1:51" s="54" customFormat="1" ht="15" thickBot="1" x14ac:dyDescent="0.25">
      <c r="A40" s="1" t="s">
        <v>74</v>
      </c>
      <c r="B40" s="137" t="s">
        <v>65</v>
      </c>
      <c r="C40" s="53"/>
      <c r="D40" s="53"/>
      <c r="E40" s="77">
        <f>IFERROR(VLOOKUP($B40,'[2]NUM8.2'!$H$3:$U$175,2,FALSE),0)</f>
        <v>3</v>
      </c>
      <c r="F40" s="77">
        <f>IFERROR(VLOOKUP($B40,'[2]NUM8.2'!$H$3:$U$175,3,FALSE),0)</f>
        <v>9</v>
      </c>
      <c r="G40" s="77">
        <f>IFERROR(VLOOKUP($B40,'[2]NUM8.2'!$H$3:$U$175,4,FALSE),0)</f>
        <v>5</v>
      </c>
      <c r="H40" s="77">
        <f>IFERROR(VLOOKUP($B40,'[2]NUM8.2'!$H$3:$U$175,5,FALSE),0)</f>
        <v>0</v>
      </c>
      <c r="I40" s="77">
        <f>IFERROR(VLOOKUP($B40,'[2]NUM8.2'!$H$3:$U$175,6,FALSE),0)</f>
        <v>0</v>
      </c>
      <c r="J40" s="77">
        <f>IFERROR(VLOOKUP($B40,'[2]NUM8.2'!$H$3:$U$175,7,FALSE),0)</f>
        <v>7</v>
      </c>
      <c r="K40" s="77">
        <f>IFERROR(VLOOKUP($B40,'[2]NUM8.2'!$H$3:$U$175,8,FALSE),0)</f>
        <v>1</v>
      </c>
      <c r="L40" s="77">
        <f>IFERROR(VLOOKUP($B40,'[2]NUM8.2'!$H$3:$U$175,9,FALSE),0)</f>
        <v>1</v>
      </c>
      <c r="M40" s="77">
        <f>IFERROR(VLOOKUP($B40,'[2]NUM8.2'!$H$3:$U$175,10,FALSE),0)</f>
        <v>3</v>
      </c>
      <c r="N40" s="77">
        <f>IFERROR(VLOOKUP($B40,'[2]NUM8.2'!$H$3:$U$175,11,FALSE),0)</f>
        <v>1</v>
      </c>
      <c r="O40" s="77">
        <f>IFERROR(VLOOKUP($B40,'[2]NUM8.2'!$H$3:$U$175,12,FALSE),0)</f>
        <v>0</v>
      </c>
      <c r="P40" s="77">
        <f>IFERROR(VLOOKUP($B40,'[2]NUM8.2'!$H$3:$U$175,13,FALSE),0)</f>
        <v>0</v>
      </c>
      <c r="Q40" s="4">
        <f t="shared" si="34"/>
        <v>30</v>
      </c>
      <c r="R40" s="2"/>
      <c r="S40" s="4">
        <f>IFERROR(VLOOKUP($B40,'[3]DEN8.2'!$H$3:$J$159,2,FALSE),0)</f>
        <v>33</v>
      </c>
      <c r="T40" s="42">
        <f t="shared" si="35"/>
        <v>33</v>
      </c>
      <c r="U40" s="4">
        <f>IFERROR(VLOOKUP($B40,'[1]DEN8.2'!$H$3:$J$175,2,FALSE),0)</f>
        <v>77</v>
      </c>
      <c r="V40" s="51">
        <f t="shared" si="36"/>
        <v>77</v>
      </c>
      <c r="W40" s="51">
        <f t="shared" si="3"/>
        <v>78</v>
      </c>
      <c r="X40" s="4">
        <f>IFERROR(VLOOKUP($B40,'[2]DEN8.2'!$H$3:$K$162,3,FALSE),0)</f>
        <v>37</v>
      </c>
      <c r="Y40" s="3"/>
      <c r="Z40" s="77">
        <f>IFERROR(VLOOKUP($B40,'[2]ACT DEN8.2'!$H$3:$U$149,2,FALSE),0)</f>
        <v>0</v>
      </c>
      <c r="AA40" s="77">
        <f>IFERROR(VLOOKUP($B40,'[2]ACT DEN8.2'!$H$3:$U$149,3,FALSE),0)</f>
        <v>0</v>
      </c>
      <c r="AB40" s="77">
        <f>IFERROR(VLOOKUP($B40,'[2]ACT DEN8.2'!$H$3:$U$149,4,FALSE),0)</f>
        <v>0</v>
      </c>
      <c r="AC40" s="77">
        <f>IFERROR(VLOOKUP($B40,'[2]ACT DEN8.2'!$H$3:$U$149,5,FALSE),0)</f>
        <v>0</v>
      </c>
      <c r="AD40" s="77">
        <f>IFERROR(VLOOKUP($B40,'[2]ACT DEN8.2'!$H$3:$U$149,6,FALSE),0)</f>
        <v>1</v>
      </c>
      <c r="AE40" s="77">
        <f>IFERROR(VLOOKUP($B40,'[2]ACT DEN8.2'!$H$3:$U$149,7,FALSE),0)</f>
        <v>0</v>
      </c>
      <c r="AF40" s="77">
        <f>IFERROR(VLOOKUP($B40,'[2]ACT DEN8.2'!$H$3:$U$149,8,FALSE),0)</f>
        <v>0</v>
      </c>
      <c r="AG40" s="77">
        <f>IFERROR(VLOOKUP($B40,'[2]ACT DEN8.2'!$H$3:$U$149,9,FALSE),0)</f>
        <v>0</v>
      </c>
      <c r="AH40" s="77">
        <f>IFERROR(VLOOKUP($B40,'[2]ACT DEN8.2'!$H$3:$U$149,10,FALSE),0)</f>
        <v>1</v>
      </c>
      <c r="AI40" s="77">
        <f>IFERROR(VLOOKUP($B40,'[2]ACT DEN8.2'!$H$3:$U$149,11,FALSE),0)</f>
        <v>0</v>
      </c>
      <c r="AJ40" s="77">
        <f>IFERROR(VLOOKUP($B40,'[2]ACT DEN8.2'!$H$3:$U$149,12,FALSE),0)</f>
        <v>1</v>
      </c>
      <c r="AK40" s="77">
        <f>IFERROR(VLOOKUP($B40,'[2]ACT DEN8.2'!$H$3:$U$149,13,FALSE),0)</f>
        <v>0</v>
      </c>
      <c r="AL40" s="4">
        <f t="shared" si="4"/>
        <v>3</v>
      </c>
      <c r="AM40" s="77">
        <f>IFERROR(VLOOKUP($B40,'[2]ACT DEN8.2'!$AE$3:$AR$135,2,FALSE),0)</f>
        <v>0</v>
      </c>
      <c r="AN40" s="77">
        <f>IFERROR(VLOOKUP($B40,'[2]ACT DEN8.2'!$AE$3:$AR$135,3,FALSE),0)</f>
        <v>0</v>
      </c>
      <c r="AO40" s="77">
        <f>IFERROR(VLOOKUP($B40,'[2]ACT DEN8.2'!$AE$3:$AR$135,4,FALSE),0)</f>
        <v>0</v>
      </c>
      <c r="AP40" s="77">
        <f>IFERROR(VLOOKUP($B40,'[2]ACT DEN8.2'!$AE$3:$AR$135,5,FALSE),0)</f>
        <v>0</v>
      </c>
      <c r="AQ40" s="77">
        <f>IFERROR(VLOOKUP($B40,'[2]ACT DEN8.2'!$AE$3:$AR$135,6,FALSE),0)</f>
        <v>0</v>
      </c>
      <c r="AR40" s="77">
        <f>IFERROR(VLOOKUP($B40,'[2]ACT DEN8.2'!$AE$3:$AR$135,7,FALSE),0)</f>
        <v>0</v>
      </c>
      <c r="AS40" s="77">
        <f>IFERROR(VLOOKUP($B40,'[2]ACT DEN8.2'!$AE$3:$AR$135,8,FALSE),0)</f>
        <v>0</v>
      </c>
      <c r="AT40" s="77">
        <f>IFERROR(VLOOKUP($B40,'[2]ACT DEN8.2'!$AE$3:$AR$135,9,FALSE),0)</f>
        <v>0</v>
      </c>
      <c r="AU40" s="77">
        <f>IFERROR(VLOOKUP($B40,'[2]ACT DEN8.2'!$AE$3:$AR$135,10,FALSE),0)</f>
        <v>0</v>
      </c>
      <c r="AV40" s="77">
        <f>IFERROR(VLOOKUP($B40,'[2]ACT DEN8.2'!$AE$3:$AR$135,11,FALSE),0)</f>
        <v>0</v>
      </c>
      <c r="AW40" s="77">
        <f>IFERROR(VLOOKUP($B40,'[2]ACT DEN8.2'!$AE$3:$AR$135,12,FALSE),0)</f>
        <v>0</v>
      </c>
      <c r="AX40" s="77">
        <f>IFERROR(VLOOKUP($B40,'[2]ACT DEN8.2'!$AE$3:$AR$135,13,FALSE),0)</f>
        <v>0</v>
      </c>
      <c r="AY40" s="4">
        <f t="shared" si="5"/>
        <v>0</v>
      </c>
    </row>
    <row r="41" spans="1:51" s="54" customFormat="1" ht="15" thickBot="1" x14ac:dyDescent="0.25">
      <c r="A41" s="1" t="s">
        <v>74</v>
      </c>
      <c r="B41" s="137" t="s">
        <v>66</v>
      </c>
      <c r="C41" s="53"/>
      <c r="D41" s="53"/>
      <c r="E41" s="77">
        <f>IFERROR(VLOOKUP($B41,'[2]NUM8.2'!$H$3:$U$175,2,FALSE),0)</f>
        <v>0</v>
      </c>
      <c r="F41" s="77">
        <f>IFERROR(VLOOKUP($B41,'[2]NUM8.2'!$H$3:$U$175,3,FALSE),0)</f>
        <v>4</v>
      </c>
      <c r="G41" s="77">
        <f>IFERROR(VLOOKUP($B41,'[2]NUM8.2'!$H$3:$U$175,4,FALSE),0)</f>
        <v>5</v>
      </c>
      <c r="H41" s="77">
        <f>IFERROR(VLOOKUP($B41,'[2]NUM8.2'!$H$3:$U$175,5,FALSE),0)</f>
        <v>0</v>
      </c>
      <c r="I41" s="77">
        <f>IFERROR(VLOOKUP($B41,'[2]NUM8.2'!$H$3:$U$175,6,FALSE),0)</f>
        <v>0</v>
      </c>
      <c r="J41" s="77">
        <f>IFERROR(VLOOKUP($B41,'[2]NUM8.2'!$H$3:$U$175,7,FALSE),0)</f>
        <v>10</v>
      </c>
      <c r="K41" s="77">
        <f>IFERROR(VLOOKUP($B41,'[2]NUM8.2'!$H$3:$U$175,8,FALSE),0)</f>
        <v>2</v>
      </c>
      <c r="L41" s="77">
        <f>IFERROR(VLOOKUP($B41,'[2]NUM8.2'!$H$3:$U$175,9,FALSE),0)</f>
        <v>11</v>
      </c>
      <c r="M41" s="77">
        <f>IFERROR(VLOOKUP($B41,'[2]NUM8.2'!$H$3:$U$175,10,FALSE),0)</f>
        <v>9</v>
      </c>
      <c r="N41" s="77">
        <f>IFERROR(VLOOKUP($B41,'[2]NUM8.2'!$H$3:$U$175,11,FALSE),0)</f>
        <v>0</v>
      </c>
      <c r="O41" s="77">
        <f>IFERROR(VLOOKUP($B41,'[2]NUM8.2'!$H$3:$U$175,12,FALSE),0)</f>
        <v>31</v>
      </c>
      <c r="P41" s="77">
        <f>IFERROR(VLOOKUP($B41,'[2]NUM8.2'!$H$3:$U$175,13,FALSE),0)</f>
        <v>11</v>
      </c>
      <c r="Q41" s="4">
        <f t="shared" si="34"/>
        <v>83</v>
      </c>
      <c r="R41" s="2"/>
      <c r="S41" s="4">
        <f>IFERROR(VLOOKUP($B41,'[3]DEN8.2'!$H$3:$J$159,2,FALSE),0)</f>
        <v>67</v>
      </c>
      <c r="T41" s="42">
        <f t="shared" si="35"/>
        <v>68</v>
      </c>
      <c r="U41" s="4">
        <f>IFERROR(VLOOKUP($B41,'[1]DEN8.2'!$H$3:$J$175,2,FALSE),0)</f>
        <v>77</v>
      </c>
      <c r="V41" s="51">
        <f t="shared" si="36"/>
        <v>78</v>
      </c>
      <c r="W41" s="51">
        <f t="shared" si="3"/>
        <v>84</v>
      </c>
      <c r="X41" s="4">
        <f>IFERROR(VLOOKUP($B41,'[2]DEN8.2'!$H$3:$K$162,3,FALSE),0)</f>
        <v>73</v>
      </c>
      <c r="Y41" s="3"/>
      <c r="Z41" s="77">
        <f>IFERROR(VLOOKUP($B41,'[2]ACT DEN8.2'!$H$3:$U$149,2,FALSE),0)</f>
        <v>0</v>
      </c>
      <c r="AA41" s="77">
        <f>IFERROR(VLOOKUP($B41,'[2]ACT DEN8.2'!$H$3:$U$149,3,FALSE),0)</f>
        <v>0</v>
      </c>
      <c r="AB41" s="77">
        <f>IFERROR(VLOOKUP($B41,'[2]ACT DEN8.2'!$H$3:$U$149,4,FALSE),0)</f>
        <v>0</v>
      </c>
      <c r="AC41" s="77">
        <f>IFERROR(VLOOKUP($B41,'[2]ACT DEN8.2'!$H$3:$U$149,5,FALSE),0)</f>
        <v>1</v>
      </c>
      <c r="AD41" s="77">
        <f>IFERROR(VLOOKUP($B41,'[2]ACT DEN8.2'!$H$3:$U$149,6,FALSE),0)</f>
        <v>1</v>
      </c>
      <c r="AE41" s="77">
        <f>IFERROR(VLOOKUP($B41,'[2]ACT DEN8.2'!$H$3:$U$149,7,FALSE),0)</f>
        <v>3</v>
      </c>
      <c r="AF41" s="77">
        <f>IFERROR(VLOOKUP($B41,'[2]ACT DEN8.2'!$H$3:$U$149,8,FALSE),0)</f>
        <v>1</v>
      </c>
      <c r="AG41" s="77">
        <f>IFERROR(VLOOKUP($B41,'[2]ACT DEN8.2'!$H$3:$U$149,9,FALSE),0)</f>
        <v>2</v>
      </c>
      <c r="AH41" s="77">
        <f>IFERROR(VLOOKUP($B41,'[2]ACT DEN8.2'!$H$3:$U$149,10,FALSE),0)</f>
        <v>2</v>
      </c>
      <c r="AI41" s="77">
        <f>IFERROR(VLOOKUP($B41,'[2]ACT DEN8.2'!$H$3:$U$149,11,FALSE),0)</f>
        <v>3</v>
      </c>
      <c r="AJ41" s="77">
        <f>IFERROR(VLOOKUP($B41,'[2]ACT DEN8.2'!$H$3:$U$149,12,FALSE),0)</f>
        <v>0</v>
      </c>
      <c r="AK41" s="77">
        <f>IFERROR(VLOOKUP($B41,'[2]ACT DEN8.2'!$H$3:$U$149,13,FALSE),0)</f>
        <v>0</v>
      </c>
      <c r="AL41" s="4">
        <f t="shared" si="4"/>
        <v>13</v>
      </c>
      <c r="AM41" s="77">
        <f>IFERROR(VLOOKUP($B41,'[2]ACT DEN8.2'!$AE$3:$AR$135,2,FALSE),0)</f>
        <v>0</v>
      </c>
      <c r="AN41" s="77">
        <f>IFERROR(VLOOKUP($B41,'[2]ACT DEN8.2'!$AE$3:$AR$135,3,FALSE),0)</f>
        <v>0</v>
      </c>
      <c r="AO41" s="77">
        <f>IFERROR(VLOOKUP($B41,'[2]ACT DEN8.2'!$AE$3:$AR$135,4,FALSE),0)</f>
        <v>0</v>
      </c>
      <c r="AP41" s="77">
        <f>IFERROR(VLOOKUP($B41,'[2]ACT DEN8.2'!$AE$3:$AR$135,5,FALSE),0)</f>
        <v>0</v>
      </c>
      <c r="AQ41" s="77">
        <f>IFERROR(VLOOKUP($B41,'[2]ACT DEN8.2'!$AE$3:$AR$135,6,FALSE),0)</f>
        <v>0</v>
      </c>
      <c r="AR41" s="77">
        <f>IFERROR(VLOOKUP($B41,'[2]ACT DEN8.2'!$AE$3:$AR$135,7,FALSE),0)</f>
        <v>0</v>
      </c>
      <c r="AS41" s="77">
        <f>IFERROR(VLOOKUP($B41,'[2]ACT DEN8.2'!$AE$3:$AR$135,8,FALSE),0)</f>
        <v>0</v>
      </c>
      <c r="AT41" s="77">
        <f>IFERROR(VLOOKUP($B41,'[2]ACT DEN8.2'!$AE$3:$AR$135,9,FALSE),0)</f>
        <v>0</v>
      </c>
      <c r="AU41" s="77">
        <f>IFERROR(VLOOKUP($B41,'[2]ACT DEN8.2'!$AE$3:$AR$135,10,FALSE),0)</f>
        <v>1</v>
      </c>
      <c r="AV41" s="77">
        <f>IFERROR(VLOOKUP($B41,'[2]ACT DEN8.2'!$AE$3:$AR$135,11,FALSE),0)</f>
        <v>0</v>
      </c>
      <c r="AW41" s="77">
        <f>IFERROR(VLOOKUP($B41,'[2]ACT DEN8.2'!$AE$3:$AR$135,12,FALSE),0)</f>
        <v>0</v>
      </c>
      <c r="AX41" s="77">
        <f>IFERROR(VLOOKUP($B41,'[2]ACT DEN8.2'!$AE$3:$AR$135,13,FALSE),0)</f>
        <v>0</v>
      </c>
      <c r="AY41" s="4">
        <f t="shared" si="5"/>
        <v>1</v>
      </c>
    </row>
    <row r="42" spans="1:51" s="54" customFormat="1" ht="15" thickBot="1" x14ac:dyDescent="0.25">
      <c r="A42" s="1" t="s">
        <v>74</v>
      </c>
      <c r="B42" s="137" t="s">
        <v>67</v>
      </c>
      <c r="C42" s="53"/>
      <c r="D42" s="53"/>
      <c r="E42" s="77">
        <f>IFERROR(VLOOKUP($B42,'[2]NUM8.2'!$H$3:$U$175,2,FALSE),0)</f>
        <v>0</v>
      </c>
      <c r="F42" s="77">
        <f>IFERROR(VLOOKUP($B42,'[2]NUM8.2'!$H$3:$U$175,3,FALSE),0)</f>
        <v>0</v>
      </c>
      <c r="G42" s="77">
        <f>IFERROR(VLOOKUP($B42,'[2]NUM8.2'!$H$3:$U$175,4,FALSE),0)</f>
        <v>4</v>
      </c>
      <c r="H42" s="77">
        <f>IFERROR(VLOOKUP($B42,'[2]NUM8.2'!$H$3:$U$175,5,FALSE),0)</f>
        <v>0</v>
      </c>
      <c r="I42" s="77">
        <f>IFERROR(VLOOKUP($B42,'[2]NUM8.2'!$H$3:$U$175,6,FALSE),0)</f>
        <v>0</v>
      </c>
      <c r="J42" s="77">
        <f>IFERROR(VLOOKUP($B42,'[2]NUM8.2'!$H$3:$U$175,7,FALSE),0)</f>
        <v>0</v>
      </c>
      <c r="K42" s="77">
        <f>IFERROR(VLOOKUP($B42,'[2]NUM8.2'!$H$3:$U$175,8,FALSE),0)</f>
        <v>0</v>
      </c>
      <c r="L42" s="77">
        <f>IFERROR(VLOOKUP($B42,'[2]NUM8.2'!$H$3:$U$175,9,FALSE),0)</f>
        <v>0</v>
      </c>
      <c r="M42" s="77">
        <f>IFERROR(VLOOKUP($B42,'[2]NUM8.2'!$H$3:$U$175,10,FALSE),0)</f>
        <v>2</v>
      </c>
      <c r="N42" s="77">
        <f>IFERROR(VLOOKUP($B42,'[2]NUM8.2'!$H$3:$U$175,11,FALSE),0)</f>
        <v>0</v>
      </c>
      <c r="O42" s="77">
        <f>IFERROR(VLOOKUP($B42,'[2]NUM8.2'!$H$3:$U$175,12,FALSE),0)</f>
        <v>0</v>
      </c>
      <c r="P42" s="77">
        <f>IFERROR(VLOOKUP($B42,'[2]NUM8.2'!$H$3:$U$175,13,FALSE),0)</f>
        <v>0</v>
      </c>
      <c r="Q42" s="4">
        <f t="shared" si="34"/>
        <v>6</v>
      </c>
      <c r="R42" s="2"/>
      <c r="S42" s="4">
        <f>IFERROR(VLOOKUP($B42,'[3]DEN8.2'!$H$3:$J$159,2,FALSE),0)</f>
        <v>2</v>
      </c>
      <c r="T42" s="42">
        <f t="shared" si="35"/>
        <v>2</v>
      </c>
      <c r="U42" s="4">
        <f>IFERROR(VLOOKUP($B42,'[1]DEN8.2'!$H$3:$J$175,2,FALSE),0)</f>
        <v>6</v>
      </c>
      <c r="V42" s="51">
        <f t="shared" si="36"/>
        <v>6</v>
      </c>
      <c r="W42" s="51">
        <f t="shared" si="3"/>
        <v>6</v>
      </c>
      <c r="X42" s="4">
        <f>IFERROR(VLOOKUP($B42,'[2]DEN8.2'!$H$3:$K$162,3,FALSE),0)</f>
        <v>4</v>
      </c>
      <c r="Y42" s="3"/>
      <c r="Z42" s="77">
        <f>IFERROR(VLOOKUP($B42,'[2]ACT DEN8.2'!$H$3:$U$149,2,FALSE),0)</f>
        <v>0</v>
      </c>
      <c r="AA42" s="77">
        <f>IFERROR(VLOOKUP($B42,'[2]ACT DEN8.2'!$H$3:$U$149,3,FALSE),0)</f>
        <v>0</v>
      </c>
      <c r="AB42" s="77">
        <f>IFERROR(VLOOKUP($B42,'[2]ACT DEN8.2'!$H$3:$U$149,4,FALSE),0)</f>
        <v>0</v>
      </c>
      <c r="AC42" s="77">
        <f>IFERROR(VLOOKUP($B42,'[2]ACT DEN8.2'!$H$3:$U$149,5,FALSE),0)</f>
        <v>0</v>
      </c>
      <c r="AD42" s="77">
        <f>IFERROR(VLOOKUP($B42,'[2]ACT DEN8.2'!$H$3:$U$149,6,FALSE),0)</f>
        <v>0</v>
      </c>
      <c r="AE42" s="77">
        <f>IFERROR(VLOOKUP($B42,'[2]ACT DEN8.2'!$H$3:$U$149,7,FALSE),0)</f>
        <v>0</v>
      </c>
      <c r="AF42" s="77">
        <f>IFERROR(VLOOKUP($B42,'[2]ACT DEN8.2'!$H$3:$U$149,8,FALSE),0)</f>
        <v>0</v>
      </c>
      <c r="AG42" s="77">
        <f>IFERROR(VLOOKUP($B42,'[2]ACT DEN8.2'!$H$3:$U$149,9,FALSE),0)</f>
        <v>0</v>
      </c>
      <c r="AH42" s="77">
        <f>IFERROR(VLOOKUP($B42,'[2]ACT DEN8.2'!$H$3:$U$149,10,FALSE),0)</f>
        <v>0</v>
      </c>
      <c r="AI42" s="77">
        <f>IFERROR(VLOOKUP($B42,'[2]ACT DEN8.2'!$H$3:$U$149,11,FALSE),0)</f>
        <v>0</v>
      </c>
      <c r="AJ42" s="77">
        <f>IFERROR(VLOOKUP($B42,'[2]ACT DEN8.2'!$H$3:$U$149,12,FALSE),0)</f>
        <v>0</v>
      </c>
      <c r="AK42" s="77">
        <f>IFERROR(VLOOKUP($B42,'[2]ACT DEN8.2'!$H$3:$U$149,13,FALSE),0)</f>
        <v>0</v>
      </c>
      <c r="AL42" s="4">
        <f t="shared" si="4"/>
        <v>0</v>
      </c>
      <c r="AM42" s="77">
        <f>IFERROR(VLOOKUP($B42,'[2]ACT DEN8.2'!$AE$3:$AR$135,2,FALSE),0)</f>
        <v>0</v>
      </c>
      <c r="AN42" s="77">
        <f>IFERROR(VLOOKUP($B42,'[2]ACT DEN8.2'!$AE$3:$AR$135,3,FALSE),0)</f>
        <v>0</v>
      </c>
      <c r="AO42" s="77">
        <f>IFERROR(VLOOKUP($B42,'[2]ACT DEN8.2'!$AE$3:$AR$135,4,FALSE),0)</f>
        <v>0</v>
      </c>
      <c r="AP42" s="77">
        <f>IFERROR(VLOOKUP($B42,'[2]ACT DEN8.2'!$AE$3:$AR$135,5,FALSE),0)</f>
        <v>0</v>
      </c>
      <c r="AQ42" s="77">
        <f>IFERROR(VLOOKUP($B42,'[2]ACT DEN8.2'!$AE$3:$AR$135,6,FALSE),0)</f>
        <v>0</v>
      </c>
      <c r="AR42" s="77">
        <f>IFERROR(VLOOKUP($B42,'[2]ACT DEN8.2'!$AE$3:$AR$135,7,FALSE),0)</f>
        <v>0</v>
      </c>
      <c r="AS42" s="77">
        <f>IFERROR(VLOOKUP($B42,'[2]ACT DEN8.2'!$AE$3:$AR$135,8,FALSE),0)</f>
        <v>0</v>
      </c>
      <c r="AT42" s="77">
        <f>IFERROR(VLOOKUP($B42,'[2]ACT DEN8.2'!$AE$3:$AR$135,9,FALSE),0)</f>
        <v>0</v>
      </c>
      <c r="AU42" s="77">
        <f>IFERROR(VLOOKUP($B42,'[2]ACT DEN8.2'!$AE$3:$AR$135,10,FALSE),0)</f>
        <v>0</v>
      </c>
      <c r="AV42" s="77">
        <f>IFERROR(VLOOKUP($B42,'[2]ACT DEN8.2'!$AE$3:$AR$135,11,FALSE),0)</f>
        <v>0</v>
      </c>
      <c r="AW42" s="77">
        <f>IFERROR(VLOOKUP($B42,'[2]ACT DEN8.2'!$AE$3:$AR$135,12,FALSE),0)</f>
        <v>0</v>
      </c>
      <c r="AX42" s="77">
        <f>IFERROR(VLOOKUP($B42,'[2]ACT DEN8.2'!$AE$3:$AR$135,13,FALSE),0)</f>
        <v>0</v>
      </c>
      <c r="AY42" s="4">
        <f t="shared" si="5"/>
        <v>0</v>
      </c>
    </row>
    <row r="43" spans="1:51" s="54" customFormat="1" ht="15" thickBot="1" x14ac:dyDescent="0.25">
      <c r="A43" s="1" t="s">
        <v>74</v>
      </c>
      <c r="B43" s="137" t="s">
        <v>68</v>
      </c>
      <c r="C43" s="53"/>
      <c r="D43" s="53"/>
      <c r="E43" s="77">
        <f>IFERROR(VLOOKUP($B43,'[2]NUM8.2'!$H$3:$U$175,2,FALSE),0)</f>
        <v>2</v>
      </c>
      <c r="F43" s="77">
        <f>IFERROR(VLOOKUP($B43,'[2]NUM8.2'!$H$3:$U$175,3,FALSE),0)</f>
        <v>0</v>
      </c>
      <c r="G43" s="77">
        <f>IFERROR(VLOOKUP($B43,'[2]NUM8.2'!$H$3:$U$175,4,FALSE),0)</f>
        <v>6</v>
      </c>
      <c r="H43" s="77">
        <f>IFERROR(VLOOKUP($B43,'[2]NUM8.2'!$H$3:$U$175,5,FALSE),0)</f>
        <v>12</v>
      </c>
      <c r="I43" s="77">
        <f>IFERROR(VLOOKUP($B43,'[2]NUM8.2'!$H$3:$U$175,6,FALSE),0)</f>
        <v>1</v>
      </c>
      <c r="J43" s="77">
        <f>IFERROR(VLOOKUP($B43,'[2]NUM8.2'!$H$3:$U$175,7,FALSE),0)</f>
        <v>17</v>
      </c>
      <c r="K43" s="77">
        <f>IFERROR(VLOOKUP($B43,'[2]NUM8.2'!$H$3:$U$175,8,FALSE),0)</f>
        <v>2</v>
      </c>
      <c r="L43" s="77">
        <f>IFERROR(VLOOKUP($B43,'[2]NUM8.2'!$H$3:$U$175,9,FALSE),0)</f>
        <v>1</v>
      </c>
      <c r="M43" s="77">
        <f>IFERROR(VLOOKUP($B43,'[2]NUM8.2'!$H$3:$U$175,10,FALSE),0)</f>
        <v>19</v>
      </c>
      <c r="N43" s="77">
        <f>IFERROR(VLOOKUP($B43,'[2]NUM8.2'!$H$3:$U$175,11,FALSE),0)</f>
        <v>0</v>
      </c>
      <c r="O43" s="77">
        <f>IFERROR(VLOOKUP($B43,'[2]NUM8.2'!$H$3:$U$175,12,FALSE),0)</f>
        <v>2</v>
      </c>
      <c r="P43" s="77">
        <f>IFERROR(VLOOKUP($B43,'[2]NUM8.2'!$H$3:$U$175,13,FALSE),0)</f>
        <v>0</v>
      </c>
      <c r="Q43" s="4">
        <f t="shared" si="34"/>
        <v>62</v>
      </c>
      <c r="R43" s="2"/>
      <c r="S43" s="4">
        <f>IFERROR(VLOOKUP($B43,'[3]DEN8.2'!$H$3:$J$159,2,FALSE),0)</f>
        <v>92</v>
      </c>
      <c r="T43" s="42">
        <f t="shared" si="35"/>
        <v>92</v>
      </c>
      <c r="U43" s="4">
        <f>IFERROR(VLOOKUP($B43,'[1]DEN8.2'!$H$3:$J$175,2,FALSE),0)</f>
        <v>93</v>
      </c>
      <c r="V43" s="51">
        <f t="shared" si="36"/>
        <v>93</v>
      </c>
      <c r="W43" s="51">
        <f t="shared" si="3"/>
        <v>94</v>
      </c>
      <c r="X43" s="4">
        <f>IFERROR(VLOOKUP($B43,'[2]DEN8.2'!$H$3:$K$162,3,FALSE),0)</f>
        <v>88</v>
      </c>
      <c r="Y43" s="3"/>
      <c r="Z43" s="77">
        <f>IFERROR(VLOOKUP($B43,'[2]ACT DEN8.2'!$H$3:$U$149,2,FALSE),0)</f>
        <v>0</v>
      </c>
      <c r="AA43" s="77">
        <f>IFERROR(VLOOKUP($B43,'[2]ACT DEN8.2'!$H$3:$U$149,3,FALSE),0)</f>
        <v>0</v>
      </c>
      <c r="AB43" s="77">
        <f>IFERROR(VLOOKUP($B43,'[2]ACT DEN8.2'!$H$3:$U$149,4,FALSE),0)</f>
        <v>0</v>
      </c>
      <c r="AC43" s="77">
        <f>IFERROR(VLOOKUP($B43,'[2]ACT DEN8.2'!$H$3:$U$149,5,FALSE),0)</f>
        <v>0</v>
      </c>
      <c r="AD43" s="77">
        <f>IFERROR(VLOOKUP($B43,'[2]ACT DEN8.2'!$H$3:$U$149,6,FALSE),0)</f>
        <v>1</v>
      </c>
      <c r="AE43" s="77">
        <f>IFERROR(VLOOKUP($B43,'[2]ACT DEN8.2'!$H$3:$U$149,7,FALSE),0)</f>
        <v>0</v>
      </c>
      <c r="AF43" s="77">
        <f>IFERROR(VLOOKUP($B43,'[2]ACT DEN8.2'!$H$3:$U$149,8,FALSE),0)</f>
        <v>0</v>
      </c>
      <c r="AG43" s="77">
        <f>IFERROR(VLOOKUP($B43,'[2]ACT DEN8.2'!$H$3:$U$149,9,FALSE),0)</f>
        <v>0</v>
      </c>
      <c r="AH43" s="77">
        <f>IFERROR(VLOOKUP($B43,'[2]ACT DEN8.2'!$H$3:$U$149,10,FALSE),0)</f>
        <v>1</v>
      </c>
      <c r="AI43" s="77">
        <f>IFERROR(VLOOKUP($B43,'[2]ACT DEN8.2'!$H$3:$U$149,11,FALSE),0)</f>
        <v>0</v>
      </c>
      <c r="AJ43" s="77">
        <f>IFERROR(VLOOKUP($B43,'[2]ACT DEN8.2'!$H$3:$U$149,12,FALSE),0)</f>
        <v>0</v>
      </c>
      <c r="AK43" s="77">
        <f>IFERROR(VLOOKUP($B43,'[2]ACT DEN8.2'!$H$3:$U$149,13,FALSE),0)</f>
        <v>0</v>
      </c>
      <c r="AL43" s="4">
        <f t="shared" si="4"/>
        <v>2</v>
      </c>
      <c r="AM43" s="77">
        <f>IFERROR(VLOOKUP($B43,'[2]ACT DEN8.2'!$AE$3:$AR$135,2,FALSE),0)</f>
        <v>0</v>
      </c>
      <c r="AN43" s="77">
        <f>IFERROR(VLOOKUP($B43,'[2]ACT DEN8.2'!$AE$3:$AR$135,3,FALSE),0)</f>
        <v>0</v>
      </c>
      <c r="AO43" s="77">
        <f>IFERROR(VLOOKUP($B43,'[2]ACT DEN8.2'!$AE$3:$AR$135,4,FALSE),0)</f>
        <v>0</v>
      </c>
      <c r="AP43" s="77">
        <f>IFERROR(VLOOKUP($B43,'[2]ACT DEN8.2'!$AE$3:$AR$135,5,FALSE),0)</f>
        <v>0</v>
      </c>
      <c r="AQ43" s="77">
        <f>IFERROR(VLOOKUP($B43,'[2]ACT DEN8.2'!$AE$3:$AR$135,6,FALSE),0)</f>
        <v>0</v>
      </c>
      <c r="AR43" s="77">
        <f>IFERROR(VLOOKUP($B43,'[2]ACT DEN8.2'!$AE$3:$AR$135,7,FALSE),0)</f>
        <v>0</v>
      </c>
      <c r="AS43" s="77">
        <f>IFERROR(VLOOKUP($B43,'[2]ACT DEN8.2'!$AE$3:$AR$135,8,FALSE),0)</f>
        <v>0</v>
      </c>
      <c r="AT43" s="77">
        <f>IFERROR(VLOOKUP($B43,'[2]ACT DEN8.2'!$AE$3:$AR$135,9,FALSE),0)</f>
        <v>0</v>
      </c>
      <c r="AU43" s="77">
        <f>IFERROR(VLOOKUP($B43,'[2]ACT DEN8.2'!$AE$3:$AR$135,10,FALSE),0)</f>
        <v>0</v>
      </c>
      <c r="AV43" s="77">
        <f>IFERROR(VLOOKUP($B43,'[2]ACT DEN8.2'!$AE$3:$AR$135,11,FALSE),0)</f>
        <v>0</v>
      </c>
      <c r="AW43" s="77">
        <f>IFERROR(VLOOKUP($B43,'[2]ACT DEN8.2'!$AE$3:$AR$135,12,FALSE),0)</f>
        <v>0</v>
      </c>
      <c r="AX43" s="77">
        <f>IFERROR(VLOOKUP($B43,'[2]ACT DEN8.2'!$AE$3:$AR$135,13,FALSE),0)</f>
        <v>0</v>
      </c>
      <c r="AY43" s="4">
        <f t="shared" si="5"/>
        <v>0</v>
      </c>
    </row>
    <row r="44" spans="1:51" s="54" customFormat="1" ht="15" thickBot="1" x14ac:dyDescent="0.25">
      <c r="A44" s="1" t="s">
        <v>74</v>
      </c>
      <c r="B44" s="137" t="s">
        <v>69</v>
      </c>
      <c r="C44" s="53"/>
      <c r="D44" s="53"/>
      <c r="E44" s="77">
        <f>IFERROR(VLOOKUP($B44,'[2]NUM8.2'!$H$3:$U$175,2,FALSE),0)</f>
        <v>0</v>
      </c>
      <c r="F44" s="77">
        <f>IFERROR(VLOOKUP($B44,'[2]NUM8.2'!$H$3:$U$175,3,FALSE),0)</f>
        <v>3</v>
      </c>
      <c r="G44" s="77">
        <f>IFERROR(VLOOKUP($B44,'[2]NUM8.2'!$H$3:$U$175,4,FALSE),0)</f>
        <v>1</v>
      </c>
      <c r="H44" s="77">
        <f>IFERROR(VLOOKUP($B44,'[2]NUM8.2'!$H$3:$U$175,5,FALSE),0)</f>
        <v>9</v>
      </c>
      <c r="I44" s="77">
        <f>IFERROR(VLOOKUP($B44,'[2]NUM8.2'!$H$3:$U$175,6,FALSE),0)</f>
        <v>8</v>
      </c>
      <c r="J44" s="77">
        <f>IFERROR(VLOOKUP($B44,'[2]NUM8.2'!$H$3:$U$175,7,FALSE),0)</f>
        <v>10</v>
      </c>
      <c r="K44" s="77">
        <f>IFERROR(VLOOKUP($B44,'[2]NUM8.2'!$H$3:$U$175,8,FALSE),0)</f>
        <v>7</v>
      </c>
      <c r="L44" s="77">
        <f>IFERROR(VLOOKUP($B44,'[2]NUM8.2'!$H$3:$U$175,9,FALSE),0)</f>
        <v>12</v>
      </c>
      <c r="M44" s="77">
        <f>IFERROR(VLOOKUP($B44,'[2]NUM8.2'!$H$3:$U$175,10,FALSE),0)</f>
        <v>9</v>
      </c>
      <c r="N44" s="77">
        <f>IFERROR(VLOOKUP($B44,'[2]NUM8.2'!$H$3:$U$175,11,FALSE),0)</f>
        <v>0</v>
      </c>
      <c r="O44" s="77">
        <f>IFERROR(VLOOKUP($B44,'[2]NUM8.2'!$H$3:$U$175,12,FALSE),0)</f>
        <v>6</v>
      </c>
      <c r="P44" s="77">
        <f>IFERROR(VLOOKUP($B44,'[2]NUM8.2'!$H$3:$U$175,13,FALSE),0)</f>
        <v>0</v>
      </c>
      <c r="Q44" s="4">
        <f t="shared" si="34"/>
        <v>65</v>
      </c>
      <c r="R44" s="2"/>
      <c r="S44" s="4">
        <f>IFERROR(VLOOKUP($B44,'[3]DEN8.2'!$H$3:$J$159,2,FALSE),0)</f>
        <v>62</v>
      </c>
      <c r="T44" s="42">
        <f t="shared" si="35"/>
        <v>62</v>
      </c>
      <c r="U44" s="4">
        <f>IFERROR(VLOOKUP($B44,'[1]DEN8.2'!$H$3:$J$175,2,FALSE),0)</f>
        <v>51</v>
      </c>
      <c r="V44" s="51">
        <f t="shared" si="36"/>
        <v>51</v>
      </c>
      <c r="W44" s="51">
        <f t="shared" si="3"/>
        <v>51</v>
      </c>
      <c r="X44" s="4">
        <f>IFERROR(VLOOKUP($B44,'[2]DEN8.2'!$H$3:$K$162,3,FALSE),0)</f>
        <v>53</v>
      </c>
      <c r="Y44" s="3"/>
      <c r="Z44" s="77">
        <f>IFERROR(VLOOKUP($B44,'[2]ACT DEN8.2'!$H$3:$U$149,2,FALSE),0)</f>
        <v>0</v>
      </c>
      <c r="AA44" s="77">
        <f>IFERROR(VLOOKUP($B44,'[2]ACT DEN8.2'!$H$3:$U$149,3,FALSE),0)</f>
        <v>0</v>
      </c>
      <c r="AB44" s="77">
        <f>IFERROR(VLOOKUP($B44,'[2]ACT DEN8.2'!$H$3:$U$149,4,FALSE),0)</f>
        <v>0</v>
      </c>
      <c r="AC44" s="77">
        <f>IFERROR(VLOOKUP($B44,'[2]ACT DEN8.2'!$H$3:$U$149,5,FALSE),0)</f>
        <v>0</v>
      </c>
      <c r="AD44" s="77">
        <f>IFERROR(VLOOKUP($B44,'[2]ACT DEN8.2'!$H$3:$U$149,6,FALSE),0)</f>
        <v>0</v>
      </c>
      <c r="AE44" s="77">
        <f>IFERROR(VLOOKUP($B44,'[2]ACT DEN8.2'!$H$3:$U$149,7,FALSE),0)</f>
        <v>0</v>
      </c>
      <c r="AF44" s="77">
        <f>IFERROR(VLOOKUP($B44,'[2]ACT DEN8.2'!$H$3:$U$149,8,FALSE),0)</f>
        <v>0</v>
      </c>
      <c r="AG44" s="77">
        <f>IFERROR(VLOOKUP($B44,'[2]ACT DEN8.2'!$H$3:$U$149,9,FALSE),0)</f>
        <v>0</v>
      </c>
      <c r="AH44" s="77">
        <f>IFERROR(VLOOKUP($B44,'[2]ACT DEN8.2'!$H$3:$U$149,10,FALSE),0)</f>
        <v>0</v>
      </c>
      <c r="AI44" s="77">
        <f>IFERROR(VLOOKUP($B44,'[2]ACT DEN8.2'!$H$3:$U$149,11,FALSE),0)</f>
        <v>0</v>
      </c>
      <c r="AJ44" s="77">
        <f>IFERROR(VLOOKUP($B44,'[2]ACT DEN8.2'!$H$3:$U$149,12,FALSE),0)</f>
        <v>0</v>
      </c>
      <c r="AK44" s="77">
        <f>IFERROR(VLOOKUP($B44,'[2]ACT DEN8.2'!$H$3:$U$149,13,FALSE),0)</f>
        <v>0</v>
      </c>
      <c r="AL44" s="4">
        <f t="shared" si="4"/>
        <v>0</v>
      </c>
      <c r="AM44" s="77">
        <f>IFERROR(VLOOKUP($B44,'[2]ACT DEN8.2'!$AE$3:$AR$135,2,FALSE),0)</f>
        <v>0</v>
      </c>
      <c r="AN44" s="77">
        <f>IFERROR(VLOOKUP($B44,'[2]ACT DEN8.2'!$AE$3:$AR$135,3,FALSE),0)</f>
        <v>0</v>
      </c>
      <c r="AO44" s="77">
        <f>IFERROR(VLOOKUP($B44,'[2]ACT DEN8.2'!$AE$3:$AR$135,4,FALSE),0)</f>
        <v>0</v>
      </c>
      <c r="AP44" s="77">
        <f>IFERROR(VLOOKUP($B44,'[2]ACT DEN8.2'!$AE$3:$AR$135,5,FALSE),0)</f>
        <v>0</v>
      </c>
      <c r="AQ44" s="77">
        <f>IFERROR(VLOOKUP($B44,'[2]ACT DEN8.2'!$AE$3:$AR$135,6,FALSE),0)</f>
        <v>0</v>
      </c>
      <c r="AR44" s="77">
        <f>IFERROR(VLOOKUP($B44,'[2]ACT DEN8.2'!$AE$3:$AR$135,7,FALSE),0)</f>
        <v>0</v>
      </c>
      <c r="AS44" s="77">
        <f>IFERROR(VLOOKUP($B44,'[2]ACT DEN8.2'!$AE$3:$AR$135,8,FALSE),0)</f>
        <v>0</v>
      </c>
      <c r="AT44" s="77">
        <f>IFERROR(VLOOKUP($B44,'[2]ACT DEN8.2'!$AE$3:$AR$135,9,FALSE),0)</f>
        <v>0</v>
      </c>
      <c r="AU44" s="77">
        <f>IFERROR(VLOOKUP($B44,'[2]ACT DEN8.2'!$AE$3:$AR$135,10,FALSE),0)</f>
        <v>0</v>
      </c>
      <c r="AV44" s="77">
        <f>IFERROR(VLOOKUP($B44,'[2]ACT DEN8.2'!$AE$3:$AR$135,11,FALSE),0)</f>
        <v>0</v>
      </c>
      <c r="AW44" s="77">
        <f>IFERROR(VLOOKUP($B44,'[2]ACT DEN8.2'!$AE$3:$AR$135,12,FALSE),0)</f>
        <v>0</v>
      </c>
      <c r="AX44" s="77">
        <f>IFERROR(VLOOKUP($B44,'[2]ACT DEN8.2'!$AE$3:$AR$135,13,FALSE),0)</f>
        <v>0</v>
      </c>
      <c r="AY44" s="4">
        <f t="shared" si="5"/>
        <v>0</v>
      </c>
    </row>
    <row r="45" spans="1:51" s="54" customFormat="1" ht="15" thickBot="1" x14ac:dyDescent="0.25">
      <c r="A45" s="1" t="s">
        <v>74</v>
      </c>
      <c r="B45" s="137" t="s">
        <v>70</v>
      </c>
      <c r="C45" s="53"/>
      <c r="D45" s="53"/>
      <c r="E45" s="77">
        <f>IFERROR(VLOOKUP($B45,'[2]NUM8.2'!$H$3:$U$175,2,FALSE),0)</f>
        <v>1</v>
      </c>
      <c r="F45" s="77">
        <f>IFERROR(VLOOKUP($B45,'[2]NUM8.2'!$H$3:$U$175,3,FALSE),0)</f>
        <v>6</v>
      </c>
      <c r="G45" s="77">
        <f>IFERROR(VLOOKUP($B45,'[2]NUM8.2'!$H$3:$U$175,4,FALSE),0)</f>
        <v>0</v>
      </c>
      <c r="H45" s="77">
        <f>IFERROR(VLOOKUP($B45,'[2]NUM8.2'!$H$3:$U$175,5,FALSE),0)</f>
        <v>1</v>
      </c>
      <c r="I45" s="77">
        <f>IFERROR(VLOOKUP($B45,'[2]NUM8.2'!$H$3:$U$175,6,FALSE),0)</f>
        <v>0</v>
      </c>
      <c r="J45" s="77">
        <f>IFERROR(VLOOKUP($B45,'[2]NUM8.2'!$H$3:$U$175,7,FALSE),0)</f>
        <v>7</v>
      </c>
      <c r="K45" s="77">
        <f>IFERROR(VLOOKUP($B45,'[2]NUM8.2'!$H$3:$U$175,8,FALSE),0)</f>
        <v>2</v>
      </c>
      <c r="L45" s="77">
        <f>IFERROR(VLOOKUP($B45,'[2]NUM8.2'!$H$3:$U$175,9,FALSE),0)</f>
        <v>1</v>
      </c>
      <c r="M45" s="77">
        <f>IFERROR(VLOOKUP($B45,'[2]NUM8.2'!$H$3:$U$175,10,FALSE),0)</f>
        <v>7</v>
      </c>
      <c r="N45" s="77">
        <f>IFERROR(VLOOKUP($B45,'[2]NUM8.2'!$H$3:$U$175,11,FALSE),0)</f>
        <v>0</v>
      </c>
      <c r="O45" s="77">
        <f>IFERROR(VLOOKUP($B45,'[2]NUM8.2'!$H$3:$U$175,12,FALSE),0)</f>
        <v>5</v>
      </c>
      <c r="P45" s="77">
        <f>IFERROR(VLOOKUP($B45,'[2]NUM8.2'!$H$3:$U$175,13,FALSE),0)</f>
        <v>0</v>
      </c>
      <c r="Q45" s="4">
        <f t="shared" si="34"/>
        <v>30</v>
      </c>
      <c r="R45" s="2"/>
      <c r="S45" s="4">
        <f>IFERROR(VLOOKUP($B45,'[3]DEN8.2'!$H$3:$J$159,2,FALSE),0)</f>
        <v>46</v>
      </c>
      <c r="T45" s="42">
        <f t="shared" si="35"/>
        <v>48</v>
      </c>
      <c r="U45" s="4">
        <f>IFERROR(VLOOKUP($B45,'[1]DEN8.2'!$H$3:$J$175,2,FALSE),0)</f>
        <v>58</v>
      </c>
      <c r="V45" s="51">
        <f t="shared" si="36"/>
        <v>59</v>
      </c>
      <c r="W45" s="51">
        <f t="shared" si="3"/>
        <v>59</v>
      </c>
      <c r="X45" s="4">
        <f>IFERROR(VLOOKUP($B45,'[2]DEN8.2'!$H$3:$K$162,3,FALSE),0)</f>
        <v>63</v>
      </c>
      <c r="Y45" s="3"/>
      <c r="Z45" s="77">
        <f>IFERROR(VLOOKUP($B45,'[2]ACT DEN8.2'!$H$3:$U$149,2,FALSE),0)</f>
        <v>1</v>
      </c>
      <c r="AA45" s="77">
        <f>IFERROR(VLOOKUP($B45,'[2]ACT DEN8.2'!$H$3:$U$149,3,FALSE),0)</f>
        <v>0</v>
      </c>
      <c r="AB45" s="77">
        <f>IFERROR(VLOOKUP($B45,'[2]ACT DEN8.2'!$H$3:$U$149,4,FALSE),0)</f>
        <v>1</v>
      </c>
      <c r="AC45" s="77">
        <f>IFERROR(VLOOKUP($B45,'[2]ACT DEN8.2'!$H$3:$U$149,5,FALSE),0)</f>
        <v>0</v>
      </c>
      <c r="AD45" s="77">
        <f>IFERROR(VLOOKUP($B45,'[2]ACT DEN8.2'!$H$3:$U$149,6,FALSE),0)</f>
        <v>1</v>
      </c>
      <c r="AE45" s="77">
        <f>IFERROR(VLOOKUP($B45,'[2]ACT DEN8.2'!$H$3:$U$149,7,FALSE),0)</f>
        <v>0</v>
      </c>
      <c r="AF45" s="77">
        <f>IFERROR(VLOOKUP($B45,'[2]ACT DEN8.2'!$H$3:$U$149,8,FALSE),0)</f>
        <v>1</v>
      </c>
      <c r="AG45" s="77">
        <f>IFERROR(VLOOKUP($B45,'[2]ACT DEN8.2'!$H$3:$U$149,9,FALSE),0)</f>
        <v>0</v>
      </c>
      <c r="AH45" s="77">
        <f>IFERROR(VLOOKUP($B45,'[2]ACT DEN8.2'!$H$3:$U$149,10,FALSE),0)</f>
        <v>0</v>
      </c>
      <c r="AI45" s="77">
        <f>IFERROR(VLOOKUP($B45,'[2]ACT DEN8.2'!$H$3:$U$149,11,FALSE),0)</f>
        <v>0</v>
      </c>
      <c r="AJ45" s="77">
        <f>IFERROR(VLOOKUP($B45,'[2]ACT DEN8.2'!$H$3:$U$149,12,FALSE),0)</f>
        <v>0</v>
      </c>
      <c r="AK45" s="77">
        <f>IFERROR(VLOOKUP($B45,'[2]ACT DEN8.2'!$H$3:$U$149,13,FALSE),0)</f>
        <v>0</v>
      </c>
      <c r="AL45" s="4">
        <f t="shared" si="4"/>
        <v>4</v>
      </c>
      <c r="AM45" s="77">
        <f>IFERROR(VLOOKUP($B45,'[2]ACT DEN8.2'!$AE$3:$AR$135,2,FALSE),0)</f>
        <v>0</v>
      </c>
      <c r="AN45" s="77">
        <f>IFERROR(VLOOKUP($B45,'[2]ACT DEN8.2'!$AE$3:$AR$135,3,FALSE),0)</f>
        <v>0</v>
      </c>
      <c r="AO45" s="77">
        <f>IFERROR(VLOOKUP($B45,'[2]ACT DEN8.2'!$AE$3:$AR$135,4,FALSE),0)</f>
        <v>0</v>
      </c>
      <c r="AP45" s="77">
        <f>IFERROR(VLOOKUP($B45,'[2]ACT DEN8.2'!$AE$3:$AR$135,5,FALSE),0)</f>
        <v>0</v>
      </c>
      <c r="AQ45" s="77">
        <f>IFERROR(VLOOKUP($B45,'[2]ACT DEN8.2'!$AE$3:$AR$135,6,FALSE),0)</f>
        <v>0</v>
      </c>
      <c r="AR45" s="77">
        <f>IFERROR(VLOOKUP($B45,'[2]ACT DEN8.2'!$AE$3:$AR$135,7,FALSE),0)</f>
        <v>0</v>
      </c>
      <c r="AS45" s="77">
        <f>IFERROR(VLOOKUP($B45,'[2]ACT DEN8.2'!$AE$3:$AR$135,8,FALSE),0)</f>
        <v>0</v>
      </c>
      <c r="AT45" s="77">
        <f>IFERROR(VLOOKUP($B45,'[2]ACT DEN8.2'!$AE$3:$AR$135,9,FALSE),0)</f>
        <v>0</v>
      </c>
      <c r="AU45" s="77">
        <f>IFERROR(VLOOKUP($B45,'[2]ACT DEN8.2'!$AE$3:$AR$135,10,FALSE),0)</f>
        <v>0</v>
      </c>
      <c r="AV45" s="77">
        <f>IFERROR(VLOOKUP($B45,'[2]ACT DEN8.2'!$AE$3:$AR$135,11,FALSE),0)</f>
        <v>0</v>
      </c>
      <c r="AW45" s="77">
        <f>IFERROR(VLOOKUP($B45,'[2]ACT DEN8.2'!$AE$3:$AR$135,12,FALSE),0)</f>
        <v>0</v>
      </c>
      <c r="AX45" s="77">
        <f>IFERROR(VLOOKUP($B45,'[2]ACT DEN8.2'!$AE$3:$AR$135,13,FALSE),0)</f>
        <v>0</v>
      </c>
      <c r="AY45" s="4">
        <f t="shared" si="5"/>
        <v>0</v>
      </c>
    </row>
    <row r="46" spans="1:51" s="54" customFormat="1" ht="15" thickBot="1" x14ac:dyDescent="0.25">
      <c r="A46" s="1" t="s">
        <v>74</v>
      </c>
      <c r="B46" s="137" t="s">
        <v>71</v>
      </c>
      <c r="C46" s="53"/>
      <c r="D46" s="53"/>
      <c r="E46" s="77">
        <f>IFERROR(VLOOKUP($B46,'[2]NUM8.2'!$H$3:$U$175,2,FALSE),0)</f>
        <v>0</v>
      </c>
      <c r="F46" s="77">
        <f>IFERROR(VLOOKUP($B46,'[2]NUM8.2'!$H$3:$U$175,3,FALSE),0)</f>
        <v>1</v>
      </c>
      <c r="G46" s="77">
        <f>IFERROR(VLOOKUP($B46,'[2]NUM8.2'!$H$3:$U$175,4,FALSE),0)</f>
        <v>0</v>
      </c>
      <c r="H46" s="77">
        <f>IFERROR(VLOOKUP($B46,'[2]NUM8.2'!$H$3:$U$175,5,FALSE),0)</f>
        <v>1</v>
      </c>
      <c r="I46" s="77">
        <f>IFERROR(VLOOKUP($B46,'[2]NUM8.2'!$H$3:$U$175,6,FALSE),0)</f>
        <v>0</v>
      </c>
      <c r="J46" s="77">
        <f>IFERROR(VLOOKUP($B46,'[2]NUM8.2'!$H$3:$U$175,7,FALSE),0)</f>
        <v>4</v>
      </c>
      <c r="K46" s="77">
        <f>IFERROR(VLOOKUP($B46,'[2]NUM8.2'!$H$3:$U$175,8,FALSE),0)</f>
        <v>2</v>
      </c>
      <c r="L46" s="77">
        <f>IFERROR(VLOOKUP($B46,'[2]NUM8.2'!$H$3:$U$175,9,FALSE),0)</f>
        <v>1</v>
      </c>
      <c r="M46" s="77">
        <f>IFERROR(VLOOKUP($B46,'[2]NUM8.2'!$H$3:$U$175,10,FALSE),0)</f>
        <v>2</v>
      </c>
      <c r="N46" s="77">
        <f>IFERROR(VLOOKUP($B46,'[2]NUM8.2'!$H$3:$U$175,11,FALSE),0)</f>
        <v>0</v>
      </c>
      <c r="O46" s="77">
        <f>IFERROR(VLOOKUP($B46,'[2]NUM8.2'!$H$3:$U$175,12,FALSE),0)</f>
        <v>1</v>
      </c>
      <c r="P46" s="77">
        <f>IFERROR(VLOOKUP($B46,'[2]NUM8.2'!$H$3:$U$175,13,FALSE),0)</f>
        <v>0</v>
      </c>
      <c r="Q46" s="4">
        <f t="shared" si="34"/>
        <v>12</v>
      </c>
      <c r="R46" s="2"/>
      <c r="S46" s="4">
        <f>IFERROR(VLOOKUP($B46,'[3]DEN8.2'!$H$3:$J$159,2,FALSE),0)</f>
        <v>19</v>
      </c>
      <c r="T46" s="42">
        <f t="shared" si="35"/>
        <v>19</v>
      </c>
      <c r="U46" s="4">
        <f>IFERROR(VLOOKUP($B46,'[1]DEN8.2'!$H$3:$J$175,2,FALSE),0)</f>
        <v>21</v>
      </c>
      <c r="V46" s="51">
        <f t="shared" si="36"/>
        <v>21</v>
      </c>
      <c r="W46" s="51">
        <f t="shared" si="3"/>
        <v>21</v>
      </c>
      <c r="X46" s="4">
        <f>IFERROR(VLOOKUP($B46,'[2]DEN8.2'!$H$3:$K$162,3,FALSE),0)</f>
        <v>23</v>
      </c>
      <c r="Y46" s="3"/>
      <c r="Z46" s="77">
        <f>IFERROR(VLOOKUP($B46,'[2]ACT DEN8.2'!$H$3:$U$149,2,FALSE),0)</f>
        <v>0</v>
      </c>
      <c r="AA46" s="77">
        <f>IFERROR(VLOOKUP($B46,'[2]ACT DEN8.2'!$H$3:$U$149,3,FALSE),0)</f>
        <v>0</v>
      </c>
      <c r="AB46" s="77">
        <f>IFERROR(VLOOKUP($B46,'[2]ACT DEN8.2'!$H$3:$U$149,4,FALSE),0)</f>
        <v>0</v>
      </c>
      <c r="AC46" s="77">
        <f>IFERROR(VLOOKUP($B46,'[2]ACT DEN8.2'!$H$3:$U$149,5,FALSE),0)</f>
        <v>0</v>
      </c>
      <c r="AD46" s="77">
        <f>IFERROR(VLOOKUP($B46,'[2]ACT DEN8.2'!$H$3:$U$149,6,FALSE),0)</f>
        <v>0</v>
      </c>
      <c r="AE46" s="77">
        <f>IFERROR(VLOOKUP($B46,'[2]ACT DEN8.2'!$H$3:$U$149,7,FALSE),0)</f>
        <v>0</v>
      </c>
      <c r="AF46" s="77">
        <f>IFERROR(VLOOKUP($B46,'[2]ACT DEN8.2'!$H$3:$U$149,8,FALSE),0)</f>
        <v>0</v>
      </c>
      <c r="AG46" s="77">
        <f>IFERROR(VLOOKUP($B46,'[2]ACT DEN8.2'!$H$3:$U$149,9,FALSE),0)</f>
        <v>0</v>
      </c>
      <c r="AH46" s="77">
        <f>IFERROR(VLOOKUP($B46,'[2]ACT DEN8.2'!$H$3:$U$149,10,FALSE),0)</f>
        <v>0</v>
      </c>
      <c r="AI46" s="77">
        <f>IFERROR(VLOOKUP($B46,'[2]ACT DEN8.2'!$H$3:$U$149,11,FALSE),0)</f>
        <v>0</v>
      </c>
      <c r="AJ46" s="77">
        <f>IFERROR(VLOOKUP($B46,'[2]ACT DEN8.2'!$H$3:$U$149,12,FALSE),0)</f>
        <v>0</v>
      </c>
      <c r="AK46" s="77">
        <f>IFERROR(VLOOKUP($B46,'[2]ACT DEN8.2'!$H$3:$U$149,13,FALSE),0)</f>
        <v>0</v>
      </c>
      <c r="AL46" s="4">
        <f t="shared" si="4"/>
        <v>0</v>
      </c>
      <c r="AM46" s="77">
        <f>IFERROR(VLOOKUP($B46,'[2]ACT DEN8.2'!$AE$3:$AR$135,2,FALSE),0)</f>
        <v>0</v>
      </c>
      <c r="AN46" s="77">
        <f>IFERROR(VLOOKUP($B46,'[2]ACT DEN8.2'!$AE$3:$AR$135,3,FALSE),0)</f>
        <v>0</v>
      </c>
      <c r="AO46" s="77">
        <f>IFERROR(VLOOKUP($B46,'[2]ACT DEN8.2'!$AE$3:$AR$135,4,FALSE),0)</f>
        <v>0</v>
      </c>
      <c r="AP46" s="77">
        <f>IFERROR(VLOOKUP($B46,'[2]ACT DEN8.2'!$AE$3:$AR$135,5,FALSE),0)</f>
        <v>0</v>
      </c>
      <c r="AQ46" s="77">
        <f>IFERROR(VLOOKUP($B46,'[2]ACT DEN8.2'!$AE$3:$AR$135,6,FALSE),0)</f>
        <v>0</v>
      </c>
      <c r="AR46" s="77">
        <f>IFERROR(VLOOKUP($B46,'[2]ACT DEN8.2'!$AE$3:$AR$135,7,FALSE),0)</f>
        <v>0</v>
      </c>
      <c r="AS46" s="77">
        <f>IFERROR(VLOOKUP($B46,'[2]ACT DEN8.2'!$AE$3:$AR$135,8,FALSE),0)</f>
        <v>0</v>
      </c>
      <c r="AT46" s="77">
        <f>IFERROR(VLOOKUP($B46,'[2]ACT DEN8.2'!$AE$3:$AR$135,9,FALSE),0)</f>
        <v>0</v>
      </c>
      <c r="AU46" s="77">
        <f>IFERROR(VLOOKUP($B46,'[2]ACT DEN8.2'!$AE$3:$AR$135,10,FALSE),0)</f>
        <v>0</v>
      </c>
      <c r="AV46" s="77">
        <f>IFERROR(VLOOKUP($B46,'[2]ACT DEN8.2'!$AE$3:$AR$135,11,FALSE),0)</f>
        <v>0</v>
      </c>
      <c r="AW46" s="77">
        <f>IFERROR(VLOOKUP($B46,'[2]ACT DEN8.2'!$AE$3:$AR$135,12,FALSE),0)</f>
        <v>0</v>
      </c>
      <c r="AX46" s="77">
        <f>IFERROR(VLOOKUP($B46,'[2]ACT DEN8.2'!$AE$3:$AR$135,13,FALSE),0)</f>
        <v>0</v>
      </c>
      <c r="AY46" s="4">
        <f t="shared" si="5"/>
        <v>0</v>
      </c>
    </row>
    <row r="47" spans="1:51" s="54" customFormat="1" ht="15" thickBot="1" x14ac:dyDescent="0.25">
      <c r="A47" s="1" t="s">
        <v>74</v>
      </c>
      <c r="B47" s="137" t="s">
        <v>72</v>
      </c>
      <c r="C47" s="53"/>
      <c r="D47" s="53"/>
      <c r="E47" s="77">
        <f>IFERROR(VLOOKUP($B47,'[2]NUM8.2'!$H$3:$U$175,2,FALSE),0)</f>
        <v>5</v>
      </c>
      <c r="F47" s="77">
        <f>IFERROR(VLOOKUP($B47,'[2]NUM8.2'!$H$3:$U$175,3,FALSE),0)</f>
        <v>6</v>
      </c>
      <c r="G47" s="77">
        <f>IFERROR(VLOOKUP($B47,'[2]NUM8.2'!$H$3:$U$175,4,FALSE),0)</f>
        <v>2</v>
      </c>
      <c r="H47" s="77">
        <f>IFERROR(VLOOKUP($B47,'[2]NUM8.2'!$H$3:$U$175,5,FALSE),0)</f>
        <v>3</v>
      </c>
      <c r="I47" s="77">
        <f>IFERROR(VLOOKUP($B47,'[2]NUM8.2'!$H$3:$U$175,6,FALSE),0)</f>
        <v>7</v>
      </c>
      <c r="J47" s="77">
        <f>IFERROR(VLOOKUP($B47,'[2]NUM8.2'!$H$3:$U$175,7,FALSE),0)</f>
        <v>17</v>
      </c>
      <c r="K47" s="77">
        <f>IFERROR(VLOOKUP($B47,'[2]NUM8.2'!$H$3:$U$175,8,FALSE),0)</f>
        <v>6</v>
      </c>
      <c r="L47" s="77">
        <f>IFERROR(VLOOKUP($B47,'[2]NUM8.2'!$H$3:$U$175,9,FALSE),0)</f>
        <v>7</v>
      </c>
      <c r="M47" s="77">
        <f>IFERROR(VLOOKUP($B47,'[2]NUM8.2'!$H$3:$U$175,10,FALSE),0)</f>
        <v>5</v>
      </c>
      <c r="N47" s="77">
        <f>IFERROR(VLOOKUP($B47,'[2]NUM8.2'!$H$3:$U$175,11,FALSE),0)</f>
        <v>4</v>
      </c>
      <c r="O47" s="77">
        <f>IFERROR(VLOOKUP($B47,'[2]NUM8.2'!$H$3:$U$175,12,FALSE),0)</f>
        <v>0</v>
      </c>
      <c r="P47" s="77">
        <f>IFERROR(VLOOKUP($B47,'[2]NUM8.2'!$H$3:$U$175,13,FALSE),0)</f>
        <v>0</v>
      </c>
      <c r="Q47" s="4">
        <f t="shared" si="34"/>
        <v>62</v>
      </c>
      <c r="R47" s="2"/>
      <c r="S47" s="4">
        <f>IFERROR(VLOOKUP($B47,'[3]DEN8.2'!$H$3:$J$159,2,FALSE),0)</f>
        <v>134</v>
      </c>
      <c r="T47" s="42">
        <f t="shared" si="35"/>
        <v>137</v>
      </c>
      <c r="U47" s="4">
        <f>IFERROR(VLOOKUP($B47,'[1]DEN8.2'!$H$3:$J$175,2,FALSE),0)</f>
        <v>128</v>
      </c>
      <c r="V47" s="51">
        <f t="shared" si="36"/>
        <v>128</v>
      </c>
      <c r="W47" s="51">
        <f t="shared" si="3"/>
        <v>128</v>
      </c>
      <c r="X47" s="4">
        <f>IFERROR(VLOOKUP($B47,'[2]DEN8.2'!$H$3:$K$162,3,FALSE),0)</f>
        <v>126</v>
      </c>
      <c r="Y47" s="3"/>
      <c r="Z47" s="77">
        <f>IFERROR(VLOOKUP($B47,'[2]ACT DEN8.2'!$H$3:$U$149,2,FALSE),0)</f>
        <v>0</v>
      </c>
      <c r="AA47" s="77">
        <f>IFERROR(VLOOKUP($B47,'[2]ACT DEN8.2'!$H$3:$U$149,3,FALSE),0)</f>
        <v>0</v>
      </c>
      <c r="AB47" s="77">
        <f>IFERROR(VLOOKUP($B47,'[2]ACT DEN8.2'!$H$3:$U$149,4,FALSE),0)</f>
        <v>1</v>
      </c>
      <c r="AC47" s="77">
        <f>IFERROR(VLOOKUP($B47,'[2]ACT DEN8.2'!$H$3:$U$149,5,FALSE),0)</f>
        <v>2</v>
      </c>
      <c r="AD47" s="77">
        <f>IFERROR(VLOOKUP($B47,'[2]ACT DEN8.2'!$H$3:$U$149,6,FALSE),0)</f>
        <v>1</v>
      </c>
      <c r="AE47" s="77">
        <f>IFERROR(VLOOKUP($B47,'[2]ACT DEN8.2'!$H$3:$U$149,7,FALSE),0)</f>
        <v>0</v>
      </c>
      <c r="AF47" s="77">
        <f>IFERROR(VLOOKUP($B47,'[2]ACT DEN8.2'!$H$3:$U$149,8,FALSE),0)</f>
        <v>0</v>
      </c>
      <c r="AG47" s="77">
        <f>IFERROR(VLOOKUP($B47,'[2]ACT DEN8.2'!$H$3:$U$149,9,FALSE),0)</f>
        <v>0</v>
      </c>
      <c r="AH47" s="77">
        <f>IFERROR(VLOOKUP($B47,'[2]ACT DEN8.2'!$H$3:$U$149,10,FALSE),0)</f>
        <v>0</v>
      </c>
      <c r="AI47" s="77">
        <f>IFERROR(VLOOKUP($B47,'[2]ACT DEN8.2'!$H$3:$U$149,11,FALSE),0)</f>
        <v>0</v>
      </c>
      <c r="AJ47" s="77">
        <f>IFERROR(VLOOKUP($B47,'[2]ACT DEN8.2'!$H$3:$U$149,12,FALSE),0)</f>
        <v>0</v>
      </c>
      <c r="AK47" s="77">
        <f>IFERROR(VLOOKUP($B47,'[2]ACT DEN8.2'!$H$3:$U$149,13,FALSE),0)</f>
        <v>0</v>
      </c>
      <c r="AL47" s="4">
        <f t="shared" si="4"/>
        <v>4</v>
      </c>
      <c r="AM47" s="77">
        <f>IFERROR(VLOOKUP($B47,'[2]ACT DEN8.2'!$AE$3:$AR$135,2,FALSE),0)</f>
        <v>0</v>
      </c>
      <c r="AN47" s="77">
        <f>IFERROR(VLOOKUP($B47,'[2]ACT DEN8.2'!$AE$3:$AR$135,3,FALSE),0)</f>
        <v>0</v>
      </c>
      <c r="AO47" s="77">
        <f>IFERROR(VLOOKUP($B47,'[2]ACT DEN8.2'!$AE$3:$AR$135,4,FALSE),0)</f>
        <v>0</v>
      </c>
      <c r="AP47" s="77">
        <f>IFERROR(VLOOKUP($B47,'[2]ACT DEN8.2'!$AE$3:$AR$135,5,FALSE),0)</f>
        <v>0</v>
      </c>
      <c r="AQ47" s="77">
        <f>IFERROR(VLOOKUP($B47,'[2]ACT DEN8.2'!$AE$3:$AR$135,6,FALSE),0)</f>
        <v>0</v>
      </c>
      <c r="AR47" s="77">
        <f>IFERROR(VLOOKUP($B47,'[2]ACT DEN8.2'!$AE$3:$AR$135,7,FALSE),0)</f>
        <v>0</v>
      </c>
      <c r="AS47" s="77">
        <f>IFERROR(VLOOKUP($B47,'[2]ACT DEN8.2'!$AE$3:$AR$135,8,FALSE),0)</f>
        <v>0</v>
      </c>
      <c r="AT47" s="77">
        <f>IFERROR(VLOOKUP($B47,'[2]ACT DEN8.2'!$AE$3:$AR$135,9,FALSE),0)</f>
        <v>0</v>
      </c>
      <c r="AU47" s="77">
        <f>IFERROR(VLOOKUP($B47,'[2]ACT DEN8.2'!$AE$3:$AR$135,10,FALSE),0)</f>
        <v>0</v>
      </c>
      <c r="AV47" s="77">
        <f>IFERROR(VLOOKUP($B47,'[2]ACT DEN8.2'!$AE$3:$AR$135,11,FALSE),0)</f>
        <v>0</v>
      </c>
      <c r="AW47" s="77">
        <f>IFERROR(VLOOKUP($B47,'[2]ACT DEN8.2'!$AE$3:$AR$135,12,FALSE),0)</f>
        <v>0</v>
      </c>
      <c r="AX47" s="77">
        <f>IFERROR(VLOOKUP($B47,'[2]ACT DEN8.2'!$AE$3:$AR$135,13,FALSE),0)</f>
        <v>0</v>
      </c>
      <c r="AY47" s="4">
        <f t="shared" si="5"/>
        <v>0</v>
      </c>
    </row>
    <row r="48" spans="1:51" s="54" customFormat="1" ht="15" thickBot="1" x14ac:dyDescent="0.25">
      <c r="A48" s="1" t="s">
        <v>74</v>
      </c>
      <c r="B48" s="137" t="s">
        <v>73</v>
      </c>
      <c r="C48" s="53"/>
      <c r="D48" s="53"/>
      <c r="E48" s="77">
        <f>IFERROR(VLOOKUP($B48,'[2]NUM8.2'!$H$3:$U$175,2,FALSE),0)</f>
        <v>3</v>
      </c>
      <c r="F48" s="77">
        <f>IFERROR(VLOOKUP($B48,'[2]NUM8.2'!$H$3:$U$175,3,FALSE),0)</f>
        <v>0</v>
      </c>
      <c r="G48" s="77">
        <f>IFERROR(VLOOKUP($B48,'[2]NUM8.2'!$H$3:$U$175,4,FALSE),0)</f>
        <v>3</v>
      </c>
      <c r="H48" s="77">
        <f>IFERROR(VLOOKUP($B48,'[2]NUM8.2'!$H$3:$U$175,5,FALSE),0)</f>
        <v>0</v>
      </c>
      <c r="I48" s="77">
        <f>IFERROR(VLOOKUP($B48,'[2]NUM8.2'!$H$3:$U$175,6,FALSE),0)</f>
        <v>3</v>
      </c>
      <c r="J48" s="77">
        <f>IFERROR(VLOOKUP($B48,'[2]NUM8.2'!$H$3:$U$175,7,FALSE),0)</f>
        <v>4</v>
      </c>
      <c r="K48" s="77">
        <f>IFERROR(VLOOKUP($B48,'[2]NUM8.2'!$H$3:$U$175,8,FALSE),0)</f>
        <v>1</v>
      </c>
      <c r="L48" s="77">
        <f>IFERROR(VLOOKUP($B48,'[2]NUM8.2'!$H$3:$U$175,9,FALSE),0)</f>
        <v>1</v>
      </c>
      <c r="M48" s="77">
        <f>IFERROR(VLOOKUP($B48,'[2]NUM8.2'!$H$3:$U$175,10,FALSE),0)</f>
        <v>7</v>
      </c>
      <c r="N48" s="77">
        <f>IFERROR(VLOOKUP($B48,'[2]NUM8.2'!$H$3:$U$175,11,FALSE),0)</f>
        <v>0</v>
      </c>
      <c r="O48" s="77">
        <f>IFERROR(VLOOKUP($B48,'[2]NUM8.2'!$H$3:$U$175,12,FALSE),0)</f>
        <v>1</v>
      </c>
      <c r="P48" s="77">
        <f>IFERROR(VLOOKUP($B48,'[2]NUM8.2'!$H$3:$U$175,13,FALSE),0)</f>
        <v>0</v>
      </c>
      <c r="Q48" s="4">
        <f t="shared" si="34"/>
        <v>23</v>
      </c>
      <c r="R48" s="2"/>
      <c r="S48" s="4">
        <f>IFERROR(VLOOKUP($B48,'[3]DEN8.2'!$H$3:$J$159,2,FALSE),0)</f>
        <v>18</v>
      </c>
      <c r="T48" s="42">
        <f t="shared" si="35"/>
        <v>18</v>
      </c>
      <c r="U48" s="4">
        <f>IFERROR(VLOOKUP($B48,'[1]DEN8.2'!$H$3:$J$175,2,FALSE),0)</f>
        <v>20</v>
      </c>
      <c r="V48" s="51">
        <f t="shared" si="36"/>
        <v>21</v>
      </c>
      <c r="W48" s="51">
        <f t="shared" si="3"/>
        <v>21</v>
      </c>
      <c r="X48" s="4">
        <f>IFERROR(VLOOKUP($B48,'[2]DEN8.2'!$H$3:$K$162,3,FALSE),0)</f>
        <v>20</v>
      </c>
      <c r="Y48" s="3"/>
      <c r="Z48" s="77">
        <f>IFERROR(VLOOKUP($B48,'[2]ACT DEN8.2'!$H$3:$U$149,2,FALSE),0)</f>
        <v>0</v>
      </c>
      <c r="AA48" s="77">
        <f>IFERROR(VLOOKUP($B48,'[2]ACT DEN8.2'!$H$3:$U$149,3,FALSE),0)</f>
        <v>0</v>
      </c>
      <c r="AB48" s="77">
        <f>IFERROR(VLOOKUP($B48,'[2]ACT DEN8.2'!$H$3:$U$149,4,FALSE),0)</f>
        <v>0</v>
      </c>
      <c r="AC48" s="77">
        <f>IFERROR(VLOOKUP($B48,'[2]ACT DEN8.2'!$H$3:$U$149,5,FALSE),0)</f>
        <v>0</v>
      </c>
      <c r="AD48" s="77">
        <f>IFERROR(VLOOKUP($B48,'[2]ACT DEN8.2'!$H$3:$U$149,6,FALSE),0)</f>
        <v>1</v>
      </c>
      <c r="AE48" s="77">
        <f>IFERROR(VLOOKUP($B48,'[2]ACT DEN8.2'!$H$3:$U$149,7,FALSE),0)</f>
        <v>0</v>
      </c>
      <c r="AF48" s="77">
        <f>IFERROR(VLOOKUP($B48,'[2]ACT DEN8.2'!$H$3:$U$149,8,FALSE),0)</f>
        <v>1</v>
      </c>
      <c r="AG48" s="77">
        <f>IFERROR(VLOOKUP($B48,'[2]ACT DEN8.2'!$H$3:$U$149,9,FALSE),0)</f>
        <v>0</v>
      </c>
      <c r="AH48" s="77">
        <f>IFERROR(VLOOKUP($B48,'[2]ACT DEN8.2'!$H$3:$U$149,10,FALSE),0)</f>
        <v>0</v>
      </c>
      <c r="AI48" s="77">
        <f>IFERROR(VLOOKUP($B48,'[2]ACT DEN8.2'!$H$3:$U$149,11,FALSE),0)</f>
        <v>0</v>
      </c>
      <c r="AJ48" s="77">
        <f>IFERROR(VLOOKUP($B48,'[2]ACT DEN8.2'!$H$3:$U$149,12,FALSE),0)</f>
        <v>0</v>
      </c>
      <c r="AK48" s="77">
        <f>IFERROR(VLOOKUP($B48,'[2]ACT DEN8.2'!$H$3:$U$149,13,FALSE),0)</f>
        <v>0</v>
      </c>
      <c r="AL48" s="4">
        <f t="shared" si="4"/>
        <v>2</v>
      </c>
      <c r="AM48" s="77">
        <f>IFERROR(VLOOKUP($B48,'[2]ACT DEN8.2'!$AE$3:$AR$135,2,FALSE),0)</f>
        <v>0</v>
      </c>
      <c r="AN48" s="77">
        <f>IFERROR(VLOOKUP($B48,'[2]ACT DEN8.2'!$AE$3:$AR$135,3,FALSE),0)</f>
        <v>0</v>
      </c>
      <c r="AO48" s="77">
        <f>IFERROR(VLOOKUP($B48,'[2]ACT DEN8.2'!$AE$3:$AR$135,4,FALSE),0)</f>
        <v>0</v>
      </c>
      <c r="AP48" s="77">
        <f>IFERROR(VLOOKUP($B48,'[2]ACT DEN8.2'!$AE$3:$AR$135,5,FALSE),0)</f>
        <v>0</v>
      </c>
      <c r="AQ48" s="77">
        <f>IFERROR(VLOOKUP($B48,'[2]ACT DEN8.2'!$AE$3:$AR$135,6,FALSE),0)</f>
        <v>1</v>
      </c>
      <c r="AR48" s="77">
        <f>IFERROR(VLOOKUP($B48,'[2]ACT DEN8.2'!$AE$3:$AR$135,7,FALSE),0)</f>
        <v>0</v>
      </c>
      <c r="AS48" s="77">
        <f>IFERROR(VLOOKUP($B48,'[2]ACT DEN8.2'!$AE$3:$AR$135,8,FALSE),0)</f>
        <v>0</v>
      </c>
      <c r="AT48" s="77">
        <f>IFERROR(VLOOKUP($B48,'[2]ACT DEN8.2'!$AE$3:$AR$135,9,FALSE),0)</f>
        <v>0</v>
      </c>
      <c r="AU48" s="77">
        <f>IFERROR(VLOOKUP($B48,'[2]ACT DEN8.2'!$AE$3:$AR$135,10,FALSE),0)</f>
        <v>0</v>
      </c>
      <c r="AV48" s="77">
        <f>IFERROR(VLOOKUP($B48,'[2]ACT DEN8.2'!$AE$3:$AR$135,11,FALSE),0)</f>
        <v>0</v>
      </c>
      <c r="AW48" s="77">
        <f>IFERROR(VLOOKUP($B48,'[2]ACT DEN8.2'!$AE$3:$AR$135,12,FALSE),0)</f>
        <v>0</v>
      </c>
      <c r="AX48" s="77">
        <f>IFERROR(VLOOKUP($B48,'[2]ACT DEN8.2'!$AE$3:$AR$135,13,FALSE),0)</f>
        <v>0</v>
      </c>
      <c r="AY48" s="4">
        <f t="shared" si="5"/>
        <v>1</v>
      </c>
    </row>
    <row r="49" spans="1:51" s="54" customFormat="1" ht="15" thickBot="1" x14ac:dyDescent="0.25">
      <c r="A49" s="307" t="s">
        <v>176</v>
      </c>
      <c r="B49" s="308"/>
      <c r="C49" s="222">
        <f>+D49/Metas!M17</f>
        <v>1.1030233117039174</v>
      </c>
      <c r="D49" s="14">
        <f>+Q49/R49</f>
        <v>0.37625570776255707</v>
      </c>
      <c r="E49" s="9">
        <f>SUM(E39:E48)</f>
        <v>17</v>
      </c>
      <c r="F49" s="9">
        <f t="shared" ref="F49:H49" si="37">SUM(F39:F48)</f>
        <v>29</v>
      </c>
      <c r="G49" s="9">
        <f t="shared" si="37"/>
        <v>28</v>
      </c>
      <c r="H49" s="9">
        <f t="shared" si="37"/>
        <v>29</v>
      </c>
      <c r="I49" s="9">
        <f t="shared" ref="I49:J49" si="38">SUM(I39:I48)</f>
        <v>21</v>
      </c>
      <c r="J49" s="9">
        <f t="shared" si="38"/>
        <v>85</v>
      </c>
      <c r="K49" s="9">
        <f t="shared" ref="K49:L49" si="39">SUM(K39:K48)</f>
        <v>23</v>
      </c>
      <c r="L49" s="9">
        <f t="shared" si="39"/>
        <v>43</v>
      </c>
      <c r="M49" s="9">
        <f t="shared" ref="M49:N49" si="40">SUM(M39:M48)</f>
        <v>66</v>
      </c>
      <c r="N49" s="9">
        <f t="shared" si="40"/>
        <v>5</v>
      </c>
      <c r="O49" s="9">
        <f t="shared" ref="O49:P49" si="41">SUM(O39:O48)</f>
        <v>50</v>
      </c>
      <c r="P49" s="9">
        <f t="shared" si="41"/>
        <v>16</v>
      </c>
      <c r="Q49" s="9">
        <f>SUM(Q39:Q48)</f>
        <v>412</v>
      </c>
      <c r="R49" s="10">
        <f>+Y49-X49</f>
        <v>1095</v>
      </c>
      <c r="S49" s="9">
        <f t="shared" ref="S49:W49" si="42">SUM(S39:S48)</f>
        <v>547</v>
      </c>
      <c r="T49" s="9">
        <f t="shared" si="42"/>
        <v>555</v>
      </c>
      <c r="U49" s="9">
        <f t="shared" si="42"/>
        <v>609</v>
      </c>
      <c r="V49" s="8">
        <f t="shared" si="42"/>
        <v>612</v>
      </c>
      <c r="W49" s="8">
        <f t="shared" si="42"/>
        <v>620</v>
      </c>
      <c r="X49" s="9">
        <f t="shared" ref="X49" si="43">SUM(X39:X48)</f>
        <v>566</v>
      </c>
      <c r="Y49" s="11">
        <v>1661</v>
      </c>
      <c r="Z49" s="8">
        <f>SUM(Z39:Z48)</f>
        <v>1</v>
      </c>
      <c r="AA49" s="8">
        <f t="shared" ref="AA49:AF49" si="44">SUM(AA39:AA48)</f>
        <v>0</v>
      </c>
      <c r="AB49" s="8">
        <f t="shared" si="44"/>
        <v>2</v>
      </c>
      <c r="AC49" s="8">
        <f t="shared" si="44"/>
        <v>5</v>
      </c>
      <c r="AD49" s="8">
        <f t="shared" ref="AD49" si="45">SUM(AD39:AD48)</f>
        <v>8</v>
      </c>
      <c r="AE49" s="8">
        <f t="shared" si="44"/>
        <v>3</v>
      </c>
      <c r="AF49" s="8">
        <f t="shared" si="44"/>
        <v>3</v>
      </c>
      <c r="AG49" s="8">
        <f t="shared" ref="AG49:AH49" si="46">SUM(AG39:AG48)</f>
        <v>2</v>
      </c>
      <c r="AH49" s="8">
        <f t="shared" si="46"/>
        <v>4</v>
      </c>
      <c r="AI49" s="8">
        <f t="shared" ref="AI49:AK49" si="47">SUM(AI39:AI48)</f>
        <v>3</v>
      </c>
      <c r="AJ49" s="8">
        <f t="shared" si="47"/>
        <v>2</v>
      </c>
      <c r="AK49" s="8">
        <f t="shared" si="47"/>
        <v>1</v>
      </c>
      <c r="AL49" s="8">
        <f t="shared" si="4"/>
        <v>34</v>
      </c>
      <c r="AM49" s="8">
        <f t="shared" ref="AM49:AS49" si="48">SUM(AM39:AM48)</f>
        <v>0</v>
      </c>
      <c r="AN49" s="8">
        <f t="shared" si="48"/>
        <v>0</v>
      </c>
      <c r="AO49" s="8">
        <f t="shared" si="48"/>
        <v>0</v>
      </c>
      <c r="AP49" s="8">
        <f t="shared" si="48"/>
        <v>0</v>
      </c>
      <c r="AQ49" s="8">
        <f t="shared" ref="AQ49" si="49">SUM(AQ39:AQ48)</f>
        <v>1</v>
      </c>
      <c r="AR49" s="8">
        <f t="shared" si="48"/>
        <v>0</v>
      </c>
      <c r="AS49" s="8">
        <f t="shared" si="48"/>
        <v>0</v>
      </c>
      <c r="AT49" s="8">
        <f t="shared" ref="AT49:AU49" si="50">SUM(AT39:AT48)</f>
        <v>0</v>
      </c>
      <c r="AU49" s="8">
        <f t="shared" si="50"/>
        <v>1</v>
      </c>
      <c r="AV49" s="8">
        <f t="shared" ref="AV49:AX49" si="51">SUM(AV39:AV48)</f>
        <v>0</v>
      </c>
      <c r="AW49" s="8">
        <f t="shared" si="51"/>
        <v>0</v>
      </c>
      <c r="AX49" s="8">
        <f t="shared" si="51"/>
        <v>0</v>
      </c>
      <c r="AY49" s="8">
        <f t="shared" si="5"/>
        <v>2</v>
      </c>
    </row>
    <row r="50" spans="1:51" s="54" customFormat="1" ht="15" thickBot="1" x14ac:dyDescent="0.25">
      <c r="A50" s="1" t="s">
        <v>88</v>
      </c>
      <c r="B50" s="137" t="s">
        <v>75</v>
      </c>
      <c r="C50" s="53"/>
      <c r="D50" s="53"/>
      <c r="E50" s="77">
        <f>IFERROR(VLOOKUP($B50,'[2]NUM8.2'!$H$3:$U$175,2,FALSE),0)</f>
        <v>11</v>
      </c>
      <c r="F50" s="77">
        <f>IFERROR(VLOOKUP($B50,'[2]NUM8.2'!$H$3:$U$175,3,FALSE),0)</f>
        <v>0</v>
      </c>
      <c r="G50" s="77">
        <f>IFERROR(VLOOKUP($B50,'[2]NUM8.2'!$H$3:$U$175,4,FALSE),0)</f>
        <v>0</v>
      </c>
      <c r="H50" s="77">
        <f>IFERROR(VLOOKUP($B50,'[2]NUM8.2'!$H$3:$U$175,5,FALSE),0)</f>
        <v>4</v>
      </c>
      <c r="I50" s="77">
        <f>IFERROR(VLOOKUP($B50,'[2]NUM8.2'!$H$3:$U$175,6,FALSE),0)</f>
        <v>5</v>
      </c>
      <c r="J50" s="77">
        <f>IFERROR(VLOOKUP($B50,'[2]NUM8.2'!$H$3:$U$175,7,FALSE),0)</f>
        <v>11</v>
      </c>
      <c r="K50" s="77">
        <f>IFERROR(VLOOKUP($B50,'[2]NUM8.2'!$H$3:$U$175,8,FALSE),0)</f>
        <v>3</v>
      </c>
      <c r="L50" s="77">
        <f>IFERROR(VLOOKUP($B50,'[2]NUM8.2'!$H$3:$U$175,9,FALSE),0)</f>
        <v>15</v>
      </c>
      <c r="M50" s="77">
        <f>IFERROR(VLOOKUP($B50,'[2]NUM8.2'!$H$3:$U$175,10,FALSE),0)</f>
        <v>0</v>
      </c>
      <c r="N50" s="77">
        <f>IFERROR(VLOOKUP($B50,'[2]NUM8.2'!$H$3:$U$175,11,FALSE),0)</f>
        <v>186</v>
      </c>
      <c r="O50" s="77">
        <f>IFERROR(VLOOKUP($B50,'[2]NUM8.2'!$H$3:$U$175,12,FALSE),0)</f>
        <v>0</v>
      </c>
      <c r="P50" s="77">
        <f>IFERROR(VLOOKUP($B50,'[2]NUM8.2'!$H$3:$U$175,13,FALSE),0)</f>
        <v>0</v>
      </c>
      <c r="Q50" s="4">
        <f t="shared" ref="Q50:Q63" si="52">SUM(E50:P50)</f>
        <v>235</v>
      </c>
      <c r="R50" s="2"/>
      <c r="S50" s="12">
        <f>IFERROR(VLOOKUP($B50,'[3]DEN8.2'!$H$3:$J$159,2,FALSE),0)</f>
        <v>333</v>
      </c>
      <c r="T50" s="42">
        <f t="shared" ref="T50:T62" si="53">+S50+(Z50+AA50+AB50+AC50)-(AM50+AN50+AO50+AP50)</f>
        <v>347</v>
      </c>
      <c r="U50" s="4">
        <f>IFERROR(VLOOKUP($B50,'[1]DEN8.2'!$H$3:$J$175,2,FALSE),0)</f>
        <v>349</v>
      </c>
      <c r="V50" s="51">
        <f t="shared" ref="V50:V62" si="54">+U50+(AF50)-(AS50)</f>
        <v>358</v>
      </c>
      <c r="W50" s="51">
        <f t="shared" si="3"/>
        <v>367</v>
      </c>
      <c r="X50" s="4">
        <f>IFERROR(VLOOKUP($B50,'[2]DEN8.2'!$H$3:$K$162,3,FALSE),0)</f>
        <v>398</v>
      </c>
      <c r="Y50" s="3"/>
      <c r="Z50" s="77">
        <f>IFERROR(VLOOKUP($B50,'[2]ACT DEN8.2'!$H$3:$U$149,2,FALSE),0)</f>
        <v>2</v>
      </c>
      <c r="AA50" s="77">
        <f>IFERROR(VLOOKUP($B50,'[2]ACT DEN8.2'!$H$3:$U$149,3,FALSE),0)</f>
        <v>4</v>
      </c>
      <c r="AB50" s="77">
        <f>IFERROR(VLOOKUP($B50,'[2]ACT DEN8.2'!$H$3:$U$149,4,FALSE),0)</f>
        <v>2</v>
      </c>
      <c r="AC50" s="77">
        <f>IFERROR(VLOOKUP($B50,'[2]ACT DEN8.2'!$H$3:$U$149,5,FALSE),0)</f>
        <v>6</v>
      </c>
      <c r="AD50" s="77">
        <f>IFERROR(VLOOKUP($B50,'[2]ACT DEN8.2'!$H$3:$U$149,6,FALSE),0)</f>
        <v>7</v>
      </c>
      <c r="AE50" s="77">
        <f>IFERROR(VLOOKUP($B50,'[2]ACT DEN8.2'!$H$3:$U$149,7,FALSE),0)</f>
        <v>2</v>
      </c>
      <c r="AF50" s="77">
        <f>IFERROR(VLOOKUP($B50,'[2]ACT DEN8.2'!$H$3:$U$149,8,FALSE),0)</f>
        <v>9</v>
      </c>
      <c r="AG50" s="77">
        <f>IFERROR(VLOOKUP($B50,'[2]ACT DEN8.2'!$H$3:$U$149,9,FALSE),0)</f>
        <v>4</v>
      </c>
      <c r="AH50" s="77">
        <f>IFERROR(VLOOKUP($B50,'[2]ACT DEN8.2'!$H$3:$U$149,10,FALSE),0)</f>
        <v>0</v>
      </c>
      <c r="AI50" s="77">
        <f>IFERROR(VLOOKUP($B50,'[2]ACT DEN8.2'!$H$3:$U$149,11,FALSE),0)</f>
        <v>5</v>
      </c>
      <c r="AJ50" s="77">
        <f>IFERROR(VLOOKUP($B50,'[2]ACT DEN8.2'!$H$3:$U$149,12,FALSE),0)</f>
        <v>5</v>
      </c>
      <c r="AK50" s="77">
        <f>IFERROR(VLOOKUP($B50,'[2]ACT DEN8.2'!$H$3:$U$149,13,FALSE),0)</f>
        <v>0</v>
      </c>
      <c r="AL50" s="4">
        <f t="shared" si="4"/>
        <v>46</v>
      </c>
      <c r="AM50" s="77">
        <f>IFERROR(VLOOKUP($B50,'[2]ACT DEN8.2'!$AE$3:$AR$135,2,FALSE),0)</f>
        <v>0</v>
      </c>
      <c r="AN50" s="77">
        <f>IFERROR(VLOOKUP($B50,'[2]ACT DEN8.2'!$AE$3:$AR$135,3,FALSE),0)</f>
        <v>0</v>
      </c>
      <c r="AO50" s="77">
        <f>IFERROR(VLOOKUP($B50,'[2]ACT DEN8.2'!$AE$3:$AR$135,4,FALSE),0)</f>
        <v>0</v>
      </c>
      <c r="AP50" s="77">
        <f>IFERROR(VLOOKUP($B50,'[2]ACT DEN8.2'!$AE$3:$AR$135,5,FALSE),0)</f>
        <v>0</v>
      </c>
      <c r="AQ50" s="77">
        <f>IFERROR(VLOOKUP($B50,'[2]ACT DEN8.2'!$AE$3:$AR$135,6,FALSE),0)</f>
        <v>0</v>
      </c>
      <c r="AR50" s="77">
        <f>IFERROR(VLOOKUP($B50,'[2]ACT DEN8.2'!$AE$3:$AR$135,7,FALSE),0)</f>
        <v>0</v>
      </c>
      <c r="AS50" s="77">
        <f>IFERROR(VLOOKUP($B50,'[2]ACT DEN8.2'!$AE$3:$AR$135,8,FALSE),0)</f>
        <v>0</v>
      </c>
      <c r="AT50" s="77">
        <f>IFERROR(VLOOKUP($B50,'[2]ACT DEN8.2'!$AE$3:$AR$135,9,FALSE),0)</f>
        <v>0</v>
      </c>
      <c r="AU50" s="77">
        <f>IFERROR(VLOOKUP($B50,'[2]ACT DEN8.2'!$AE$3:$AR$135,10,FALSE),0)</f>
        <v>0</v>
      </c>
      <c r="AV50" s="77">
        <f>IFERROR(VLOOKUP($B50,'[2]ACT DEN8.2'!$AE$3:$AR$135,11,FALSE),0)</f>
        <v>0</v>
      </c>
      <c r="AW50" s="77">
        <f>IFERROR(VLOOKUP($B50,'[2]ACT DEN8.2'!$AE$3:$AR$135,12,FALSE),0)</f>
        <v>0</v>
      </c>
      <c r="AX50" s="77">
        <f>IFERROR(VLOOKUP($B50,'[2]ACT DEN8.2'!$AE$3:$AR$135,13,FALSE),0)</f>
        <v>0</v>
      </c>
      <c r="AY50" s="4">
        <f t="shared" si="5"/>
        <v>0</v>
      </c>
    </row>
    <row r="51" spans="1:51" s="54" customFormat="1" ht="15" thickBot="1" x14ac:dyDescent="0.25">
      <c r="A51" s="1" t="s">
        <v>88</v>
      </c>
      <c r="B51" s="137" t="s">
        <v>76</v>
      </c>
      <c r="C51" s="53"/>
      <c r="D51" s="53"/>
      <c r="E51" s="77">
        <f>IFERROR(VLOOKUP($B51,'[2]NUM8.2'!$H$3:$U$175,2,FALSE),0)</f>
        <v>2</v>
      </c>
      <c r="F51" s="77">
        <f>IFERROR(VLOOKUP($B51,'[2]NUM8.2'!$H$3:$U$175,3,FALSE),0)</f>
        <v>1</v>
      </c>
      <c r="G51" s="77">
        <f>IFERROR(VLOOKUP($B51,'[2]NUM8.2'!$H$3:$U$175,4,FALSE),0)</f>
        <v>3</v>
      </c>
      <c r="H51" s="77">
        <f>IFERROR(VLOOKUP($B51,'[2]NUM8.2'!$H$3:$U$175,5,FALSE),0)</f>
        <v>7</v>
      </c>
      <c r="I51" s="77">
        <f>IFERROR(VLOOKUP($B51,'[2]NUM8.2'!$H$3:$U$175,6,FALSE),0)</f>
        <v>0</v>
      </c>
      <c r="J51" s="77">
        <f>IFERROR(VLOOKUP($B51,'[2]NUM8.2'!$H$3:$U$175,7,FALSE),0)</f>
        <v>0</v>
      </c>
      <c r="K51" s="77">
        <f>IFERROR(VLOOKUP($B51,'[2]NUM8.2'!$H$3:$U$175,8,FALSE),0)</f>
        <v>10</v>
      </c>
      <c r="L51" s="77">
        <f>IFERROR(VLOOKUP($B51,'[2]NUM8.2'!$H$3:$U$175,9,FALSE),0)</f>
        <v>0</v>
      </c>
      <c r="M51" s="77">
        <f>IFERROR(VLOOKUP($B51,'[2]NUM8.2'!$H$3:$U$175,10,FALSE),0)</f>
        <v>1</v>
      </c>
      <c r="N51" s="77">
        <f>IFERROR(VLOOKUP($B51,'[2]NUM8.2'!$H$3:$U$175,11,FALSE),0)</f>
        <v>0</v>
      </c>
      <c r="O51" s="77">
        <f>IFERROR(VLOOKUP($B51,'[2]NUM8.2'!$H$3:$U$175,12,FALSE),0)</f>
        <v>0</v>
      </c>
      <c r="P51" s="77">
        <f>IFERROR(VLOOKUP($B51,'[2]NUM8.2'!$H$3:$U$175,13,FALSE),0)</f>
        <v>0</v>
      </c>
      <c r="Q51" s="4">
        <f t="shared" si="52"/>
        <v>24</v>
      </c>
      <c r="R51" s="2"/>
      <c r="S51" s="12">
        <f>IFERROR(VLOOKUP($B51,'[3]DEN8.2'!$H$3:$J$159,2,FALSE),0)</f>
        <v>53</v>
      </c>
      <c r="T51" s="42">
        <f t="shared" si="53"/>
        <v>53</v>
      </c>
      <c r="U51" s="4">
        <f>IFERROR(VLOOKUP($B51,'[1]DEN8.2'!$H$3:$J$175,2,FALSE),0)</f>
        <v>48</v>
      </c>
      <c r="V51" s="51">
        <f t="shared" si="54"/>
        <v>48</v>
      </c>
      <c r="W51" s="51">
        <f t="shared" si="3"/>
        <v>48</v>
      </c>
      <c r="X51" s="4">
        <f>IFERROR(VLOOKUP($B51,'[2]DEN8.2'!$H$3:$K$162,3,FALSE),0)</f>
        <v>48</v>
      </c>
      <c r="Y51" s="3"/>
      <c r="Z51" s="77">
        <f>IFERROR(VLOOKUP($B51,'[2]ACT DEN8.2'!$H$3:$U$149,2,FALSE),0)</f>
        <v>0</v>
      </c>
      <c r="AA51" s="77">
        <f>IFERROR(VLOOKUP($B51,'[2]ACT DEN8.2'!$H$3:$U$149,3,FALSE),0)</f>
        <v>0</v>
      </c>
      <c r="AB51" s="77">
        <f>IFERROR(VLOOKUP($B51,'[2]ACT DEN8.2'!$H$3:$U$149,4,FALSE),0)</f>
        <v>0</v>
      </c>
      <c r="AC51" s="77">
        <f>IFERROR(VLOOKUP($B51,'[2]ACT DEN8.2'!$H$3:$U$149,5,FALSE),0)</f>
        <v>0</v>
      </c>
      <c r="AD51" s="77">
        <f>IFERROR(VLOOKUP($B51,'[2]ACT DEN8.2'!$H$3:$U$149,6,FALSE),0)</f>
        <v>0</v>
      </c>
      <c r="AE51" s="77">
        <f>IFERROR(VLOOKUP($B51,'[2]ACT DEN8.2'!$H$3:$U$149,7,FALSE),0)</f>
        <v>0</v>
      </c>
      <c r="AF51" s="77">
        <f>IFERROR(VLOOKUP($B51,'[2]ACT DEN8.2'!$H$3:$U$149,8,FALSE),0)</f>
        <v>0</v>
      </c>
      <c r="AG51" s="77">
        <f>IFERROR(VLOOKUP($B51,'[2]ACT DEN8.2'!$H$3:$U$149,9,FALSE),0)</f>
        <v>0</v>
      </c>
      <c r="AH51" s="77">
        <f>IFERROR(VLOOKUP($B51,'[2]ACT DEN8.2'!$H$3:$U$149,10,FALSE),0)</f>
        <v>0</v>
      </c>
      <c r="AI51" s="77">
        <f>IFERROR(VLOOKUP($B51,'[2]ACT DEN8.2'!$H$3:$U$149,11,FALSE),0)</f>
        <v>0</v>
      </c>
      <c r="AJ51" s="77">
        <f>IFERROR(VLOOKUP($B51,'[2]ACT DEN8.2'!$H$3:$U$149,12,FALSE),0)</f>
        <v>0</v>
      </c>
      <c r="AK51" s="77">
        <f>IFERROR(VLOOKUP($B51,'[2]ACT DEN8.2'!$H$3:$U$149,13,FALSE),0)</f>
        <v>0</v>
      </c>
      <c r="AL51" s="4">
        <f t="shared" si="4"/>
        <v>0</v>
      </c>
      <c r="AM51" s="77">
        <f>IFERROR(VLOOKUP($B51,'[2]ACT DEN8.2'!$AE$3:$AR$135,2,FALSE),0)</f>
        <v>0</v>
      </c>
      <c r="AN51" s="77">
        <f>IFERROR(VLOOKUP($B51,'[2]ACT DEN8.2'!$AE$3:$AR$135,3,FALSE),0)</f>
        <v>0</v>
      </c>
      <c r="AO51" s="77">
        <f>IFERROR(VLOOKUP($B51,'[2]ACT DEN8.2'!$AE$3:$AR$135,4,FALSE),0)</f>
        <v>0</v>
      </c>
      <c r="AP51" s="77">
        <f>IFERROR(VLOOKUP($B51,'[2]ACT DEN8.2'!$AE$3:$AR$135,5,FALSE),0)</f>
        <v>0</v>
      </c>
      <c r="AQ51" s="77">
        <f>IFERROR(VLOOKUP($B51,'[2]ACT DEN8.2'!$AE$3:$AR$135,6,FALSE),0)</f>
        <v>0</v>
      </c>
      <c r="AR51" s="77">
        <f>IFERROR(VLOOKUP($B51,'[2]ACT DEN8.2'!$AE$3:$AR$135,7,FALSE),0)</f>
        <v>0</v>
      </c>
      <c r="AS51" s="77">
        <f>IFERROR(VLOOKUP($B51,'[2]ACT DEN8.2'!$AE$3:$AR$135,8,FALSE),0)</f>
        <v>0</v>
      </c>
      <c r="AT51" s="77">
        <f>IFERROR(VLOOKUP($B51,'[2]ACT DEN8.2'!$AE$3:$AR$135,9,FALSE),0)</f>
        <v>0</v>
      </c>
      <c r="AU51" s="77">
        <f>IFERROR(VLOOKUP($B51,'[2]ACT DEN8.2'!$AE$3:$AR$135,10,FALSE),0)</f>
        <v>0</v>
      </c>
      <c r="AV51" s="77">
        <f>IFERROR(VLOOKUP($B51,'[2]ACT DEN8.2'!$AE$3:$AR$135,11,FALSE),0)</f>
        <v>0</v>
      </c>
      <c r="AW51" s="77">
        <f>IFERROR(VLOOKUP($B51,'[2]ACT DEN8.2'!$AE$3:$AR$135,12,FALSE),0)</f>
        <v>0</v>
      </c>
      <c r="AX51" s="77">
        <f>IFERROR(VLOOKUP($B51,'[2]ACT DEN8.2'!$AE$3:$AR$135,13,FALSE),0)</f>
        <v>0</v>
      </c>
      <c r="AY51" s="4">
        <f t="shared" si="5"/>
        <v>0</v>
      </c>
    </row>
    <row r="52" spans="1:51" s="54" customFormat="1" ht="15" thickBot="1" x14ac:dyDescent="0.25">
      <c r="A52" s="1" t="s">
        <v>88</v>
      </c>
      <c r="B52" s="137" t="s">
        <v>77</v>
      </c>
      <c r="C52" s="53"/>
      <c r="D52" s="53"/>
      <c r="E52" s="77">
        <f>IFERROR(VLOOKUP($B52,'[2]NUM8.2'!$H$3:$U$175,2,FALSE),0)</f>
        <v>2</v>
      </c>
      <c r="F52" s="77">
        <f>IFERROR(VLOOKUP($B52,'[2]NUM8.2'!$H$3:$U$175,3,FALSE),0)</f>
        <v>1</v>
      </c>
      <c r="G52" s="77">
        <f>IFERROR(VLOOKUP($B52,'[2]NUM8.2'!$H$3:$U$175,4,FALSE),0)</f>
        <v>0</v>
      </c>
      <c r="H52" s="77">
        <f>IFERROR(VLOOKUP($B52,'[2]NUM8.2'!$H$3:$U$175,5,FALSE),0)</f>
        <v>0</v>
      </c>
      <c r="I52" s="77">
        <f>IFERROR(VLOOKUP($B52,'[2]NUM8.2'!$H$3:$U$175,6,FALSE),0)</f>
        <v>0</v>
      </c>
      <c r="J52" s="77">
        <f>IFERROR(VLOOKUP($B52,'[2]NUM8.2'!$H$3:$U$175,7,FALSE),0)</f>
        <v>1</v>
      </c>
      <c r="K52" s="77">
        <f>IFERROR(VLOOKUP($B52,'[2]NUM8.2'!$H$3:$U$175,8,FALSE),0)</f>
        <v>1</v>
      </c>
      <c r="L52" s="77">
        <f>IFERROR(VLOOKUP($B52,'[2]NUM8.2'!$H$3:$U$175,9,FALSE),0)</f>
        <v>3</v>
      </c>
      <c r="M52" s="77">
        <f>IFERROR(VLOOKUP($B52,'[2]NUM8.2'!$H$3:$U$175,10,FALSE),0)</f>
        <v>3</v>
      </c>
      <c r="N52" s="77">
        <f>IFERROR(VLOOKUP($B52,'[2]NUM8.2'!$H$3:$U$175,11,FALSE),0)</f>
        <v>0</v>
      </c>
      <c r="O52" s="77">
        <f>IFERROR(VLOOKUP($B52,'[2]NUM8.2'!$H$3:$U$175,12,FALSE),0)</f>
        <v>0</v>
      </c>
      <c r="P52" s="77">
        <f>IFERROR(VLOOKUP($B52,'[2]NUM8.2'!$H$3:$U$175,13,FALSE),0)</f>
        <v>0</v>
      </c>
      <c r="Q52" s="4">
        <f t="shared" si="52"/>
        <v>11</v>
      </c>
      <c r="R52" s="2"/>
      <c r="S52" s="12">
        <f>IFERROR(VLOOKUP($B52,'[3]DEN8.2'!$H$3:$J$159,2,FALSE),0)</f>
        <v>40</v>
      </c>
      <c r="T52" s="42">
        <f t="shared" si="53"/>
        <v>41</v>
      </c>
      <c r="U52" s="4">
        <f>IFERROR(VLOOKUP($B52,'[1]DEN8.2'!$H$3:$J$175,2,FALSE),0)</f>
        <v>33</v>
      </c>
      <c r="V52" s="51">
        <f t="shared" si="54"/>
        <v>33</v>
      </c>
      <c r="W52" s="51">
        <f t="shared" si="3"/>
        <v>33</v>
      </c>
      <c r="X52" s="4">
        <f>IFERROR(VLOOKUP($B52,'[2]DEN8.2'!$H$3:$K$162,3,FALSE),0)</f>
        <v>35</v>
      </c>
      <c r="Y52" s="3"/>
      <c r="Z52" s="77">
        <f>IFERROR(VLOOKUP($B52,'[2]ACT DEN8.2'!$H$3:$U$149,2,FALSE),0)</f>
        <v>0</v>
      </c>
      <c r="AA52" s="77">
        <f>IFERROR(VLOOKUP($B52,'[2]ACT DEN8.2'!$H$3:$U$149,3,FALSE),0)</f>
        <v>0</v>
      </c>
      <c r="AB52" s="77">
        <f>IFERROR(VLOOKUP($B52,'[2]ACT DEN8.2'!$H$3:$U$149,4,FALSE),0)</f>
        <v>0</v>
      </c>
      <c r="AC52" s="77">
        <f>IFERROR(VLOOKUP($B52,'[2]ACT DEN8.2'!$H$3:$U$149,5,FALSE),0)</f>
        <v>1</v>
      </c>
      <c r="AD52" s="77">
        <f>IFERROR(VLOOKUP($B52,'[2]ACT DEN8.2'!$H$3:$U$149,6,FALSE),0)</f>
        <v>0</v>
      </c>
      <c r="AE52" s="77">
        <f>IFERROR(VLOOKUP($B52,'[2]ACT DEN8.2'!$H$3:$U$149,7,FALSE),0)</f>
        <v>0</v>
      </c>
      <c r="AF52" s="77">
        <f>IFERROR(VLOOKUP($B52,'[2]ACT DEN8.2'!$H$3:$U$149,8,FALSE),0)</f>
        <v>0</v>
      </c>
      <c r="AG52" s="77">
        <f>IFERROR(VLOOKUP($B52,'[2]ACT DEN8.2'!$H$3:$U$149,9,FALSE),0)</f>
        <v>0</v>
      </c>
      <c r="AH52" s="77">
        <f>IFERROR(VLOOKUP($B52,'[2]ACT DEN8.2'!$H$3:$U$149,10,FALSE),0)</f>
        <v>0</v>
      </c>
      <c r="AI52" s="77">
        <f>IFERROR(VLOOKUP($B52,'[2]ACT DEN8.2'!$H$3:$U$149,11,FALSE),0)</f>
        <v>0</v>
      </c>
      <c r="AJ52" s="77">
        <f>IFERROR(VLOOKUP($B52,'[2]ACT DEN8.2'!$H$3:$U$149,12,FALSE),0)</f>
        <v>1</v>
      </c>
      <c r="AK52" s="77">
        <f>IFERROR(VLOOKUP($B52,'[2]ACT DEN8.2'!$H$3:$U$149,13,FALSE),0)</f>
        <v>0</v>
      </c>
      <c r="AL52" s="4">
        <f t="shared" si="4"/>
        <v>2</v>
      </c>
      <c r="AM52" s="77">
        <f>IFERROR(VLOOKUP($B52,'[2]ACT DEN8.2'!$AE$3:$AR$135,2,FALSE),0)</f>
        <v>0</v>
      </c>
      <c r="AN52" s="77">
        <f>IFERROR(VLOOKUP($B52,'[2]ACT DEN8.2'!$AE$3:$AR$135,3,FALSE),0)</f>
        <v>0</v>
      </c>
      <c r="AO52" s="77">
        <f>IFERROR(VLOOKUP($B52,'[2]ACT DEN8.2'!$AE$3:$AR$135,4,FALSE),0)</f>
        <v>0</v>
      </c>
      <c r="AP52" s="77">
        <f>IFERROR(VLOOKUP($B52,'[2]ACT DEN8.2'!$AE$3:$AR$135,5,FALSE),0)</f>
        <v>0</v>
      </c>
      <c r="AQ52" s="77">
        <f>IFERROR(VLOOKUP($B52,'[2]ACT DEN8.2'!$AE$3:$AR$135,6,FALSE),0)</f>
        <v>0</v>
      </c>
      <c r="AR52" s="77">
        <f>IFERROR(VLOOKUP($B52,'[2]ACT DEN8.2'!$AE$3:$AR$135,7,FALSE),0)</f>
        <v>0</v>
      </c>
      <c r="AS52" s="77">
        <f>IFERROR(VLOOKUP($B52,'[2]ACT DEN8.2'!$AE$3:$AR$135,8,FALSE),0)</f>
        <v>0</v>
      </c>
      <c r="AT52" s="77">
        <f>IFERROR(VLOOKUP($B52,'[2]ACT DEN8.2'!$AE$3:$AR$135,9,FALSE),0)</f>
        <v>0</v>
      </c>
      <c r="AU52" s="77">
        <f>IFERROR(VLOOKUP($B52,'[2]ACT DEN8.2'!$AE$3:$AR$135,10,FALSE),0)</f>
        <v>0</v>
      </c>
      <c r="AV52" s="77">
        <f>IFERROR(VLOOKUP($B52,'[2]ACT DEN8.2'!$AE$3:$AR$135,11,FALSE),0)</f>
        <v>0</v>
      </c>
      <c r="AW52" s="77">
        <f>IFERROR(VLOOKUP($B52,'[2]ACT DEN8.2'!$AE$3:$AR$135,12,FALSE),0)</f>
        <v>0</v>
      </c>
      <c r="AX52" s="77">
        <f>IFERROR(VLOOKUP($B52,'[2]ACT DEN8.2'!$AE$3:$AR$135,13,FALSE),0)</f>
        <v>0</v>
      </c>
      <c r="AY52" s="4">
        <f t="shared" si="5"/>
        <v>0</v>
      </c>
    </row>
    <row r="53" spans="1:51" s="54" customFormat="1" ht="15" thickBot="1" x14ac:dyDescent="0.25">
      <c r="A53" s="1" t="s">
        <v>88</v>
      </c>
      <c r="B53" s="137" t="s">
        <v>78</v>
      </c>
      <c r="C53" s="53"/>
      <c r="D53" s="53"/>
      <c r="E53" s="77">
        <f>IFERROR(VLOOKUP($B53,'[2]NUM8.2'!$H$3:$U$175,2,FALSE),0)</f>
        <v>0</v>
      </c>
      <c r="F53" s="77">
        <f>IFERROR(VLOOKUP($B53,'[2]NUM8.2'!$H$3:$U$175,3,FALSE),0)</f>
        <v>1</v>
      </c>
      <c r="G53" s="77">
        <f>IFERROR(VLOOKUP($B53,'[2]NUM8.2'!$H$3:$U$175,4,FALSE),0)</f>
        <v>2</v>
      </c>
      <c r="H53" s="77">
        <f>IFERROR(VLOOKUP($B53,'[2]NUM8.2'!$H$3:$U$175,5,FALSE),0)</f>
        <v>1</v>
      </c>
      <c r="I53" s="77">
        <f>IFERROR(VLOOKUP($B53,'[2]NUM8.2'!$H$3:$U$175,6,FALSE),0)</f>
        <v>0</v>
      </c>
      <c r="J53" s="77">
        <f>IFERROR(VLOOKUP($B53,'[2]NUM8.2'!$H$3:$U$175,7,FALSE),0)</f>
        <v>3</v>
      </c>
      <c r="K53" s="77">
        <f>IFERROR(VLOOKUP($B53,'[2]NUM8.2'!$H$3:$U$175,8,FALSE),0)</f>
        <v>2</v>
      </c>
      <c r="L53" s="77">
        <f>IFERROR(VLOOKUP($B53,'[2]NUM8.2'!$H$3:$U$175,9,FALSE),0)</f>
        <v>1</v>
      </c>
      <c r="M53" s="77">
        <f>IFERROR(VLOOKUP($B53,'[2]NUM8.2'!$H$3:$U$175,10,FALSE),0)</f>
        <v>0</v>
      </c>
      <c r="N53" s="77">
        <f>IFERROR(VLOOKUP($B53,'[2]NUM8.2'!$H$3:$U$175,11,FALSE),0)</f>
        <v>0</v>
      </c>
      <c r="O53" s="77">
        <f>IFERROR(VLOOKUP($B53,'[2]NUM8.2'!$H$3:$U$175,12,FALSE),0)</f>
        <v>0</v>
      </c>
      <c r="P53" s="77">
        <f>IFERROR(VLOOKUP($B53,'[2]NUM8.2'!$H$3:$U$175,13,FALSE),0)</f>
        <v>0</v>
      </c>
      <c r="Q53" s="4">
        <f t="shared" si="52"/>
        <v>10</v>
      </c>
      <c r="R53" s="2"/>
      <c r="S53" s="12">
        <f>IFERROR(VLOOKUP($B53,'[3]DEN8.2'!$H$3:$J$159,2,FALSE),0)</f>
        <v>34</v>
      </c>
      <c r="T53" s="42">
        <f t="shared" si="53"/>
        <v>34</v>
      </c>
      <c r="U53" s="4">
        <f>IFERROR(VLOOKUP($B53,'[1]DEN8.2'!$H$3:$J$175,2,FALSE),0)</f>
        <v>23</v>
      </c>
      <c r="V53" s="51">
        <f t="shared" si="54"/>
        <v>23</v>
      </c>
      <c r="W53" s="51">
        <f t="shared" si="3"/>
        <v>24</v>
      </c>
      <c r="X53" s="4">
        <f>IFERROR(VLOOKUP($B53,'[2]DEN8.2'!$H$3:$K$162,3,FALSE),0)</f>
        <v>28</v>
      </c>
      <c r="Y53" s="3"/>
      <c r="Z53" s="77">
        <f>IFERROR(VLOOKUP($B53,'[2]ACT DEN8.2'!$H$3:$U$149,2,FALSE),0)</f>
        <v>0</v>
      </c>
      <c r="AA53" s="77">
        <f>IFERROR(VLOOKUP($B53,'[2]ACT DEN8.2'!$H$3:$U$149,3,FALSE),0)</f>
        <v>0</v>
      </c>
      <c r="AB53" s="77">
        <f>IFERROR(VLOOKUP($B53,'[2]ACT DEN8.2'!$H$3:$U$149,4,FALSE),0)</f>
        <v>0</v>
      </c>
      <c r="AC53" s="77">
        <f>IFERROR(VLOOKUP($B53,'[2]ACT DEN8.2'!$H$3:$U$149,5,FALSE),0)</f>
        <v>0</v>
      </c>
      <c r="AD53" s="77">
        <f>IFERROR(VLOOKUP($B53,'[2]ACT DEN8.2'!$H$3:$U$149,6,FALSE),0)</f>
        <v>0</v>
      </c>
      <c r="AE53" s="77">
        <f>IFERROR(VLOOKUP($B53,'[2]ACT DEN8.2'!$H$3:$U$149,7,FALSE),0)</f>
        <v>0</v>
      </c>
      <c r="AF53" s="77">
        <f>IFERROR(VLOOKUP($B53,'[2]ACT DEN8.2'!$H$3:$U$149,8,FALSE),0)</f>
        <v>0</v>
      </c>
      <c r="AG53" s="77">
        <f>IFERROR(VLOOKUP($B53,'[2]ACT DEN8.2'!$H$3:$U$149,9,FALSE),0)</f>
        <v>1</v>
      </c>
      <c r="AH53" s="77">
        <f>IFERROR(VLOOKUP($B53,'[2]ACT DEN8.2'!$H$3:$U$149,10,FALSE),0)</f>
        <v>0</v>
      </c>
      <c r="AI53" s="77">
        <f>IFERROR(VLOOKUP($B53,'[2]ACT DEN8.2'!$H$3:$U$149,11,FALSE),0)</f>
        <v>0</v>
      </c>
      <c r="AJ53" s="77">
        <f>IFERROR(VLOOKUP($B53,'[2]ACT DEN8.2'!$H$3:$U$149,12,FALSE),0)</f>
        <v>0</v>
      </c>
      <c r="AK53" s="77">
        <f>IFERROR(VLOOKUP($B53,'[2]ACT DEN8.2'!$H$3:$U$149,13,FALSE),0)</f>
        <v>0</v>
      </c>
      <c r="AL53" s="4">
        <f t="shared" si="4"/>
        <v>1</v>
      </c>
      <c r="AM53" s="77">
        <f>IFERROR(VLOOKUP($B53,'[2]ACT DEN8.2'!$AE$3:$AR$135,2,FALSE),0)</f>
        <v>0</v>
      </c>
      <c r="AN53" s="77">
        <f>IFERROR(VLOOKUP($B53,'[2]ACT DEN8.2'!$AE$3:$AR$135,3,FALSE),0)</f>
        <v>0</v>
      </c>
      <c r="AO53" s="77">
        <f>IFERROR(VLOOKUP($B53,'[2]ACT DEN8.2'!$AE$3:$AR$135,4,FALSE),0)</f>
        <v>0</v>
      </c>
      <c r="AP53" s="77">
        <f>IFERROR(VLOOKUP($B53,'[2]ACT DEN8.2'!$AE$3:$AR$135,5,FALSE),0)</f>
        <v>0</v>
      </c>
      <c r="AQ53" s="77">
        <f>IFERROR(VLOOKUP($B53,'[2]ACT DEN8.2'!$AE$3:$AR$135,6,FALSE),0)</f>
        <v>0</v>
      </c>
      <c r="AR53" s="77">
        <f>IFERROR(VLOOKUP($B53,'[2]ACT DEN8.2'!$AE$3:$AR$135,7,FALSE),0)</f>
        <v>0</v>
      </c>
      <c r="AS53" s="77">
        <f>IFERROR(VLOOKUP($B53,'[2]ACT DEN8.2'!$AE$3:$AR$135,8,FALSE),0)</f>
        <v>0</v>
      </c>
      <c r="AT53" s="77">
        <f>IFERROR(VLOOKUP($B53,'[2]ACT DEN8.2'!$AE$3:$AR$135,9,FALSE),0)</f>
        <v>0</v>
      </c>
      <c r="AU53" s="77">
        <f>IFERROR(VLOOKUP($B53,'[2]ACT DEN8.2'!$AE$3:$AR$135,10,FALSE),0)</f>
        <v>0</v>
      </c>
      <c r="AV53" s="77">
        <f>IFERROR(VLOOKUP($B53,'[2]ACT DEN8.2'!$AE$3:$AR$135,11,FALSE),0)</f>
        <v>0</v>
      </c>
      <c r="AW53" s="77">
        <f>IFERROR(VLOOKUP($B53,'[2]ACT DEN8.2'!$AE$3:$AR$135,12,FALSE),0)</f>
        <v>0</v>
      </c>
      <c r="AX53" s="77">
        <f>IFERROR(VLOOKUP($B53,'[2]ACT DEN8.2'!$AE$3:$AR$135,13,FALSE),0)</f>
        <v>0</v>
      </c>
      <c r="AY53" s="4">
        <f t="shared" si="5"/>
        <v>0</v>
      </c>
    </row>
    <row r="54" spans="1:51" s="54" customFormat="1" ht="15" thickBot="1" x14ac:dyDescent="0.25">
      <c r="A54" s="1" t="s">
        <v>88</v>
      </c>
      <c r="B54" s="137" t="s">
        <v>79</v>
      </c>
      <c r="C54" s="53"/>
      <c r="D54" s="53"/>
      <c r="E54" s="77">
        <f>IFERROR(VLOOKUP($B54,'[2]NUM8.2'!$H$3:$U$175,2,FALSE),0)</f>
        <v>0</v>
      </c>
      <c r="F54" s="77">
        <f>IFERROR(VLOOKUP($B54,'[2]NUM8.2'!$H$3:$U$175,3,FALSE),0)</f>
        <v>0</v>
      </c>
      <c r="G54" s="77">
        <f>IFERROR(VLOOKUP($B54,'[2]NUM8.2'!$H$3:$U$175,4,FALSE),0)</f>
        <v>0</v>
      </c>
      <c r="H54" s="77">
        <f>IFERROR(VLOOKUP($B54,'[2]NUM8.2'!$H$3:$U$175,5,FALSE),0)</f>
        <v>0</v>
      </c>
      <c r="I54" s="77">
        <f>IFERROR(VLOOKUP($B54,'[2]NUM8.2'!$H$3:$U$175,6,FALSE),0)</f>
        <v>0</v>
      </c>
      <c r="J54" s="77">
        <f>IFERROR(VLOOKUP($B54,'[2]NUM8.2'!$H$3:$U$175,7,FALSE),0)</f>
        <v>0</v>
      </c>
      <c r="K54" s="77">
        <f>IFERROR(VLOOKUP($B54,'[2]NUM8.2'!$H$3:$U$175,8,FALSE),0)</f>
        <v>0</v>
      </c>
      <c r="L54" s="77">
        <f>IFERROR(VLOOKUP($B54,'[2]NUM8.2'!$H$3:$U$175,9,FALSE),0)</f>
        <v>0</v>
      </c>
      <c r="M54" s="77">
        <f>IFERROR(VLOOKUP($B54,'[2]NUM8.2'!$H$3:$U$175,10,FALSE),0)</f>
        <v>0</v>
      </c>
      <c r="N54" s="77">
        <f>IFERROR(VLOOKUP($B54,'[2]NUM8.2'!$H$3:$U$175,11,FALSE),0)</f>
        <v>0</v>
      </c>
      <c r="O54" s="77">
        <f>IFERROR(VLOOKUP($B54,'[2]NUM8.2'!$H$3:$U$175,12,FALSE),0)</f>
        <v>0</v>
      </c>
      <c r="P54" s="77">
        <f>IFERROR(VLOOKUP($B54,'[2]NUM8.2'!$H$3:$U$175,13,FALSE),0)</f>
        <v>0</v>
      </c>
      <c r="Q54" s="4">
        <f t="shared" si="52"/>
        <v>0</v>
      </c>
      <c r="R54" s="2"/>
      <c r="S54" s="12">
        <f>IFERROR(VLOOKUP($B54,'[3]DEN8.2'!$H$3:$J$159,2,FALSE),0)</f>
        <v>6</v>
      </c>
      <c r="T54" s="42">
        <f t="shared" si="53"/>
        <v>6</v>
      </c>
      <c r="U54" s="4">
        <f>IFERROR(VLOOKUP($B54,'[1]DEN8.2'!$H$3:$J$175,2,FALSE),0)</f>
        <v>3</v>
      </c>
      <c r="V54" s="51">
        <f t="shared" si="54"/>
        <v>3</v>
      </c>
      <c r="W54" s="51">
        <f t="shared" si="3"/>
        <v>3</v>
      </c>
      <c r="X54" s="4">
        <f>IFERROR(VLOOKUP($B54,'[2]DEN8.2'!$H$3:$K$162,3,FALSE),0)</f>
        <v>5</v>
      </c>
      <c r="Y54" s="3"/>
      <c r="Z54" s="77">
        <f>IFERROR(VLOOKUP($B54,'[2]ACT DEN8.2'!$H$3:$U$149,2,FALSE),0)</f>
        <v>0</v>
      </c>
      <c r="AA54" s="77">
        <f>IFERROR(VLOOKUP($B54,'[2]ACT DEN8.2'!$H$3:$U$149,3,FALSE),0)</f>
        <v>0</v>
      </c>
      <c r="AB54" s="77">
        <f>IFERROR(VLOOKUP($B54,'[2]ACT DEN8.2'!$H$3:$U$149,4,FALSE),0)</f>
        <v>0</v>
      </c>
      <c r="AC54" s="77">
        <f>IFERROR(VLOOKUP($B54,'[2]ACT DEN8.2'!$H$3:$U$149,5,FALSE),0)</f>
        <v>0</v>
      </c>
      <c r="AD54" s="77">
        <f>IFERROR(VLOOKUP($B54,'[2]ACT DEN8.2'!$H$3:$U$149,6,FALSE),0)</f>
        <v>0</v>
      </c>
      <c r="AE54" s="77">
        <f>IFERROR(VLOOKUP($B54,'[2]ACT DEN8.2'!$H$3:$U$149,7,FALSE),0)</f>
        <v>0</v>
      </c>
      <c r="AF54" s="77">
        <f>IFERROR(VLOOKUP($B54,'[2]ACT DEN8.2'!$H$3:$U$149,8,FALSE),0)</f>
        <v>0</v>
      </c>
      <c r="AG54" s="77">
        <f>IFERROR(VLOOKUP($B54,'[2]ACT DEN8.2'!$H$3:$U$149,9,FALSE),0)</f>
        <v>0</v>
      </c>
      <c r="AH54" s="77">
        <f>IFERROR(VLOOKUP($B54,'[2]ACT DEN8.2'!$H$3:$U$149,10,FALSE),0)</f>
        <v>0</v>
      </c>
      <c r="AI54" s="77">
        <f>IFERROR(VLOOKUP($B54,'[2]ACT DEN8.2'!$H$3:$U$149,11,FALSE),0)</f>
        <v>0</v>
      </c>
      <c r="AJ54" s="77">
        <f>IFERROR(VLOOKUP($B54,'[2]ACT DEN8.2'!$H$3:$U$149,12,FALSE),0)</f>
        <v>0</v>
      </c>
      <c r="AK54" s="77">
        <f>IFERROR(VLOOKUP($B54,'[2]ACT DEN8.2'!$H$3:$U$149,13,FALSE),0)</f>
        <v>0</v>
      </c>
      <c r="AL54" s="4">
        <f t="shared" si="4"/>
        <v>0</v>
      </c>
      <c r="AM54" s="77">
        <f>IFERROR(VLOOKUP($B54,'[2]ACT DEN8.2'!$AE$3:$AR$135,2,FALSE),0)</f>
        <v>0</v>
      </c>
      <c r="AN54" s="77">
        <f>IFERROR(VLOOKUP($B54,'[2]ACT DEN8.2'!$AE$3:$AR$135,3,FALSE),0)</f>
        <v>0</v>
      </c>
      <c r="AO54" s="77">
        <f>IFERROR(VLOOKUP($B54,'[2]ACT DEN8.2'!$AE$3:$AR$135,4,FALSE),0)</f>
        <v>0</v>
      </c>
      <c r="AP54" s="77">
        <f>IFERROR(VLOOKUP($B54,'[2]ACT DEN8.2'!$AE$3:$AR$135,5,FALSE),0)</f>
        <v>0</v>
      </c>
      <c r="AQ54" s="77">
        <f>IFERROR(VLOOKUP($B54,'[2]ACT DEN8.2'!$AE$3:$AR$135,6,FALSE),0)</f>
        <v>0</v>
      </c>
      <c r="AR54" s="77">
        <f>IFERROR(VLOOKUP($B54,'[2]ACT DEN8.2'!$AE$3:$AR$135,7,FALSE),0)</f>
        <v>0</v>
      </c>
      <c r="AS54" s="77">
        <f>IFERROR(VLOOKUP($B54,'[2]ACT DEN8.2'!$AE$3:$AR$135,8,FALSE),0)</f>
        <v>0</v>
      </c>
      <c r="AT54" s="77">
        <f>IFERROR(VLOOKUP($B54,'[2]ACT DEN8.2'!$AE$3:$AR$135,9,FALSE),0)</f>
        <v>0</v>
      </c>
      <c r="AU54" s="77">
        <f>IFERROR(VLOOKUP($B54,'[2]ACT DEN8.2'!$AE$3:$AR$135,10,FALSE),0)</f>
        <v>0</v>
      </c>
      <c r="AV54" s="77">
        <f>IFERROR(VLOOKUP($B54,'[2]ACT DEN8.2'!$AE$3:$AR$135,11,FALSE),0)</f>
        <v>0</v>
      </c>
      <c r="AW54" s="77">
        <f>IFERROR(VLOOKUP($B54,'[2]ACT DEN8.2'!$AE$3:$AR$135,12,FALSE),0)</f>
        <v>0</v>
      </c>
      <c r="AX54" s="77">
        <f>IFERROR(VLOOKUP($B54,'[2]ACT DEN8.2'!$AE$3:$AR$135,13,FALSE),0)</f>
        <v>0</v>
      </c>
      <c r="AY54" s="4">
        <f t="shared" si="5"/>
        <v>0</v>
      </c>
    </row>
    <row r="55" spans="1:51" s="54" customFormat="1" ht="15" thickBot="1" x14ac:dyDescent="0.25">
      <c r="A55" s="1" t="s">
        <v>88</v>
      </c>
      <c r="B55" s="137" t="s">
        <v>80</v>
      </c>
      <c r="C55" s="53"/>
      <c r="D55" s="53"/>
      <c r="E55" s="77">
        <f>IFERROR(VLOOKUP($B55,'[2]NUM8.2'!$H$3:$U$175,2,FALSE),0)</f>
        <v>0</v>
      </c>
      <c r="F55" s="77">
        <f>IFERROR(VLOOKUP($B55,'[2]NUM8.2'!$H$3:$U$175,3,FALSE),0)</f>
        <v>1</v>
      </c>
      <c r="G55" s="77">
        <f>IFERROR(VLOOKUP($B55,'[2]NUM8.2'!$H$3:$U$175,4,FALSE),0)</f>
        <v>4</v>
      </c>
      <c r="H55" s="77">
        <f>IFERROR(VLOOKUP($B55,'[2]NUM8.2'!$H$3:$U$175,5,FALSE),0)</f>
        <v>3</v>
      </c>
      <c r="I55" s="77">
        <f>IFERROR(VLOOKUP($B55,'[2]NUM8.2'!$H$3:$U$175,6,FALSE),0)</f>
        <v>0</v>
      </c>
      <c r="J55" s="77">
        <f>IFERROR(VLOOKUP($B55,'[2]NUM8.2'!$H$3:$U$175,7,FALSE),0)</f>
        <v>1</v>
      </c>
      <c r="K55" s="77">
        <f>IFERROR(VLOOKUP($B55,'[2]NUM8.2'!$H$3:$U$175,8,FALSE),0)</f>
        <v>1</v>
      </c>
      <c r="L55" s="77">
        <f>IFERROR(VLOOKUP($B55,'[2]NUM8.2'!$H$3:$U$175,9,FALSE),0)</f>
        <v>0</v>
      </c>
      <c r="M55" s="77">
        <f>IFERROR(VLOOKUP($B55,'[2]NUM8.2'!$H$3:$U$175,10,FALSE),0)</f>
        <v>1</v>
      </c>
      <c r="N55" s="77">
        <f>IFERROR(VLOOKUP($B55,'[2]NUM8.2'!$H$3:$U$175,11,FALSE),0)</f>
        <v>0</v>
      </c>
      <c r="O55" s="77">
        <f>IFERROR(VLOOKUP($B55,'[2]NUM8.2'!$H$3:$U$175,12,FALSE),0)</f>
        <v>0</v>
      </c>
      <c r="P55" s="77">
        <f>IFERROR(VLOOKUP($B55,'[2]NUM8.2'!$H$3:$U$175,13,FALSE),0)</f>
        <v>0</v>
      </c>
      <c r="Q55" s="4">
        <f t="shared" si="52"/>
        <v>11</v>
      </c>
      <c r="R55" s="2"/>
      <c r="S55" s="12">
        <f>IFERROR(VLOOKUP($B55,'[3]DEN8.2'!$H$3:$J$159,2,FALSE),0)</f>
        <v>27</v>
      </c>
      <c r="T55" s="42">
        <f t="shared" si="53"/>
        <v>27</v>
      </c>
      <c r="U55" s="4">
        <f>IFERROR(VLOOKUP($B55,'[1]DEN8.2'!$H$3:$J$175,2,FALSE),0)</f>
        <v>22</v>
      </c>
      <c r="V55" s="51">
        <f t="shared" si="54"/>
        <v>22</v>
      </c>
      <c r="W55" s="51">
        <f t="shared" si="3"/>
        <v>22</v>
      </c>
      <c r="X55" s="4">
        <f>IFERROR(VLOOKUP($B55,'[2]DEN8.2'!$H$3:$K$162,3,FALSE),0)</f>
        <v>22</v>
      </c>
      <c r="Y55" s="3"/>
      <c r="Z55" s="77">
        <f>IFERROR(VLOOKUP($B55,'[2]ACT DEN8.2'!$H$3:$U$149,2,FALSE),0)</f>
        <v>0</v>
      </c>
      <c r="AA55" s="77">
        <f>IFERROR(VLOOKUP($B55,'[2]ACT DEN8.2'!$H$3:$U$149,3,FALSE),0)</f>
        <v>0</v>
      </c>
      <c r="AB55" s="77">
        <f>IFERROR(VLOOKUP($B55,'[2]ACT DEN8.2'!$H$3:$U$149,4,FALSE),0)</f>
        <v>0</v>
      </c>
      <c r="AC55" s="77">
        <f>IFERROR(VLOOKUP($B55,'[2]ACT DEN8.2'!$H$3:$U$149,5,FALSE),0)</f>
        <v>0</v>
      </c>
      <c r="AD55" s="77">
        <f>IFERROR(VLOOKUP($B55,'[2]ACT DEN8.2'!$H$3:$U$149,6,FALSE),0)</f>
        <v>0</v>
      </c>
      <c r="AE55" s="77">
        <f>IFERROR(VLOOKUP($B55,'[2]ACT DEN8.2'!$H$3:$U$149,7,FALSE),0)</f>
        <v>0</v>
      </c>
      <c r="AF55" s="77">
        <f>IFERROR(VLOOKUP($B55,'[2]ACT DEN8.2'!$H$3:$U$149,8,FALSE),0)</f>
        <v>0</v>
      </c>
      <c r="AG55" s="77">
        <f>IFERROR(VLOOKUP($B55,'[2]ACT DEN8.2'!$H$3:$U$149,9,FALSE),0)</f>
        <v>0</v>
      </c>
      <c r="AH55" s="77">
        <f>IFERROR(VLOOKUP($B55,'[2]ACT DEN8.2'!$H$3:$U$149,10,FALSE),0)</f>
        <v>0</v>
      </c>
      <c r="AI55" s="77">
        <f>IFERROR(VLOOKUP($B55,'[2]ACT DEN8.2'!$H$3:$U$149,11,FALSE),0)</f>
        <v>0</v>
      </c>
      <c r="AJ55" s="77">
        <f>IFERROR(VLOOKUP($B55,'[2]ACT DEN8.2'!$H$3:$U$149,12,FALSE),0)</f>
        <v>0</v>
      </c>
      <c r="AK55" s="77">
        <f>IFERROR(VLOOKUP($B55,'[2]ACT DEN8.2'!$H$3:$U$149,13,FALSE),0)</f>
        <v>0</v>
      </c>
      <c r="AL55" s="4">
        <f t="shared" si="4"/>
        <v>0</v>
      </c>
      <c r="AM55" s="77">
        <f>IFERROR(VLOOKUP($B55,'[2]ACT DEN8.2'!$AE$3:$AR$135,2,FALSE),0)</f>
        <v>0</v>
      </c>
      <c r="AN55" s="77">
        <f>IFERROR(VLOOKUP($B55,'[2]ACT DEN8.2'!$AE$3:$AR$135,3,FALSE),0)</f>
        <v>0</v>
      </c>
      <c r="AO55" s="77">
        <f>IFERROR(VLOOKUP($B55,'[2]ACT DEN8.2'!$AE$3:$AR$135,4,FALSE),0)</f>
        <v>0</v>
      </c>
      <c r="AP55" s="77">
        <f>IFERROR(VLOOKUP($B55,'[2]ACT DEN8.2'!$AE$3:$AR$135,5,FALSE),0)</f>
        <v>0</v>
      </c>
      <c r="AQ55" s="77">
        <f>IFERROR(VLOOKUP($B55,'[2]ACT DEN8.2'!$AE$3:$AR$135,6,FALSE),0)</f>
        <v>0</v>
      </c>
      <c r="AR55" s="77">
        <f>IFERROR(VLOOKUP($B55,'[2]ACT DEN8.2'!$AE$3:$AR$135,7,FALSE),0)</f>
        <v>0</v>
      </c>
      <c r="AS55" s="77">
        <f>IFERROR(VLOOKUP($B55,'[2]ACT DEN8.2'!$AE$3:$AR$135,8,FALSE),0)</f>
        <v>0</v>
      </c>
      <c r="AT55" s="77">
        <f>IFERROR(VLOOKUP($B55,'[2]ACT DEN8.2'!$AE$3:$AR$135,9,FALSE),0)</f>
        <v>0</v>
      </c>
      <c r="AU55" s="77">
        <f>IFERROR(VLOOKUP($B55,'[2]ACT DEN8.2'!$AE$3:$AR$135,10,FALSE),0)</f>
        <v>0</v>
      </c>
      <c r="AV55" s="77">
        <f>IFERROR(VLOOKUP($B55,'[2]ACT DEN8.2'!$AE$3:$AR$135,11,FALSE),0)</f>
        <v>0</v>
      </c>
      <c r="AW55" s="77">
        <f>IFERROR(VLOOKUP($B55,'[2]ACT DEN8.2'!$AE$3:$AR$135,12,FALSE),0)</f>
        <v>0</v>
      </c>
      <c r="AX55" s="77">
        <f>IFERROR(VLOOKUP($B55,'[2]ACT DEN8.2'!$AE$3:$AR$135,13,FALSE),0)</f>
        <v>0</v>
      </c>
      <c r="AY55" s="4">
        <f t="shared" si="5"/>
        <v>0</v>
      </c>
    </row>
    <row r="56" spans="1:51" s="54" customFormat="1" ht="15" thickBot="1" x14ac:dyDescent="0.25">
      <c r="A56" s="1" t="s">
        <v>88</v>
      </c>
      <c r="B56" s="137" t="s">
        <v>81</v>
      </c>
      <c r="C56" s="53"/>
      <c r="D56" s="53"/>
      <c r="E56" s="77">
        <f>IFERROR(VLOOKUP($B56,'[2]NUM8.2'!$H$3:$U$175,2,FALSE),0)</f>
        <v>0</v>
      </c>
      <c r="F56" s="77">
        <f>IFERROR(VLOOKUP($B56,'[2]NUM8.2'!$H$3:$U$175,3,FALSE),0)</f>
        <v>0</v>
      </c>
      <c r="G56" s="77">
        <f>IFERROR(VLOOKUP($B56,'[2]NUM8.2'!$H$3:$U$175,4,FALSE),0)</f>
        <v>0</v>
      </c>
      <c r="H56" s="77">
        <f>IFERROR(VLOOKUP($B56,'[2]NUM8.2'!$H$3:$U$175,5,FALSE),0)</f>
        <v>0</v>
      </c>
      <c r="I56" s="77">
        <f>IFERROR(VLOOKUP($B56,'[2]NUM8.2'!$H$3:$U$175,6,FALSE),0)</f>
        <v>3</v>
      </c>
      <c r="J56" s="77">
        <f>IFERROR(VLOOKUP($B56,'[2]NUM8.2'!$H$3:$U$175,7,FALSE),0)</f>
        <v>0</v>
      </c>
      <c r="K56" s="77">
        <f>IFERROR(VLOOKUP($B56,'[2]NUM8.2'!$H$3:$U$175,8,FALSE),0)</f>
        <v>4</v>
      </c>
      <c r="L56" s="77">
        <f>IFERROR(VLOOKUP($B56,'[2]NUM8.2'!$H$3:$U$175,9,FALSE),0)</f>
        <v>0</v>
      </c>
      <c r="M56" s="77">
        <f>IFERROR(VLOOKUP($B56,'[2]NUM8.2'!$H$3:$U$175,10,FALSE),0)</f>
        <v>0</v>
      </c>
      <c r="N56" s="77">
        <f>IFERROR(VLOOKUP($B56,'[2]NUM8.2'!$H$3:$U$175,11,FALSE),0)</f>
        <v>0</v>
      </c>
      <c r="O56" s="77">
        <f>IFERROR(VLOOKUP($B56,'[2]NUM8.2'!$H$3:$U$175,12,FALSE),0)</f>
        <v>0</v>
      </c>
      <c r="P56" s="77">
        <f>IFERROR(VLOOKUP($B56,'[2]NUM8.2'!$H$3:$U$175,13,FALSE),0)</f>
        <v>0</v>
      </c>
      <c r="Q56" s="4">
        <f t="shared" si="52"/>
        <v>7</v>
      </c>
      <c r="R56" s="2"/>
      <c r="S56" s="12">
        <f>IFERROR(VLOOKUP($B56,'[3]DEN8.2'!$H$3:$J$159,2,FALSE),0)</f>
        <v>34</v>
      </c>
      <c r="T56" s="42">
        <f t="shared" si="53"/>
        <v>34</v>
      </c>
      <c r="U56" s="4">
        <f>IFERROR(VLOOKUP($B56,'[1]DEN8.2'!$H$3:$J$175,2,FALSE),0)</f>
        <v>36</v>
      </c>
      <c r="V56" s="51">
        <f t="shared" si="54"/>
        <v>37</v>
      </c>
      <c r="W56" s="51">
        <f t="shared" si="3"/>
        <v>37</v>
      </c>
      <c r="X56" s="4">
        <f>IFERROR(VLOOKUP($B56,'[2]DEN8.2'!$H$3:$K$162,3,FALSE),0)</f>
        <v>37</v>
      </c>
      <c r="Y56" s="3"/>
      <c r="Z56" s="77">
        <f>IFERROR(VLOOKUP($B56,'[2]ACT DEN8.2'!$H$3:$U$149,2,FALSE),0)</f>
        <v>0</v>
      </c>
      <c r="AA56" s="77">
        <f>IFERROR(VLOOKUP($B56,'[2]ACT DEN8.2'!$H$3:$U$149,3,FALSE),0)</f>
        <v>0</v>
      </c>
      <c r="AB56" s="77">
        <f>IFERROR(VLOOKUP($B56,'[2]ACT DEN8.2'!$H$3:$U$149,4,FALSE),0)</f>
        <v>0</v>
      </c>
      <c r="AC56" s="77">
        <f>IFERROR(VLOOKUP($B56,'[2]ACT DEN8.2'!$H$3:$U$149,5,FALSE),0)</f>
        <v>0</v>
      </c>
      <c r="AD56" s="77">
        <f>IFERROR(VLOOKUP($B56,'[2]ACT DEN8.2'!$H$3:$U$149,6,FALSE),0)</f>
        <v>0</v>
      </c>
      <c r="AE56" s="77">
        <f>IFERROR(VLOOKUP($B56,'[2]ACT DEN8.2'!$H$3:$U$149,7,FALSE),0)</f>
        <v>3</v>
      </c>
      <c r="AF56" s="77">
        <f>IFERROR(VLOOKUP($B56,'[2]ACT DEN8.2'!$H$3:$U$149,8,FALSE),0)</f>
        <v>1</v>
      </c>
      <c r="AG56" s="77">
        <f>IFERROR(VLOOKUP($B56,'[2]ACT DEN8.2'!$H$3:$U$149,9,FALSE),0)</f>
        <v>0</v>
      </c>
      <c r="AH56" s="77">
        <f>IFERROR(VLOOKUP($B56,'[2]ACT DEN8.2'!$H$3:$U$149,10,FALSE),0)</f>
        <v>0</v>
      </c>
      <c r="AI56" s="77">
        <f>IFERROR(VLOOKUP($B56,'[2]ACT DEN8.2'!$H$3:$U$149,11,FALSE),0)</f>
        <v>0</v>
      </c>
      <c r="AJ56" s="77">
        <f>IFERROR(VLOOKUP($B56,'[2]ACT DEN8.2'!$H$3:$U$149,12,FALSE),0)</f>
        <v>0</v>
      </c>
      <c r="AK56" s="77">
        <f>IFERROR(VLOOKUP($B56,'[2]ACT DEN8.2'!$H$3:$U$149,13,FALSE),0)</f>
        <v>0</v>
      </c>
      <c r="AL56" s="4">
        <f t="shared" si="4"/>
        <v>4</v>
      </c>
      <c r="AM56" s="77">
        <f>IFERROR(VLOOKUP($B56,'[2]ACT DEN8.2'!$AE$3:$AR$135,2,FALSE),0)</f>
        <v>0</v>
      </c>
      <c r="AN56" s="77">
        <f>IFERROR(VLOOKUP($B56,'[2]ACT DEN8.2'!$AE$3:$AR$135,3,FALSE),0)</f>
        <v>0</v>
      </c>
      <c r="AO56" s="77">
        <f>IFERROR(VLOOKUP($B56,'[2]ACT DEN8.2'!$AE$3:$AR$135,4,FALSE),0)</f>
        <v>0</v>
      </c>
      <c r="AP56" s="77">
        <f>IFERROR(VLOOKUP($B56,'[2]ACT DEN8.2'!$AE$3:$AR$135,5,FALSE),0)</f>
        <v>0</v>
      </c>
      <c r="AQ56" s="77">
        <f>IFERROR(VLOOKUP($B56,'[2]ACT DEN8.2'!$AE$3:$AR$135,6,FALSE),0)</f>
        <v>0</v>
      </c>
      <c r="AR56" s="77">
        <f>IFERROR(VLOOKUP($B56,'[2]ACT DEN8.2'!$AE$3:$AR$135,7,FALSE),0)</f>
        <v>0</v>
      </c>
      <c r="AS56" s="77">
        <f>IFERROR(VLOOKUP($B56,'[2]ACT DEN8.2'!$AE$3:$AR$135,8,FALSE),0)</f>
        <v>0</v>
      </c>
      <c r="AT56" s="77">
        <f>IFERROR(VLOOKUP($B56,'[2]ACT DEN8.2'!$AE$3:$AR$135,9,FALSE),0)</f>
        <v>0</v>
      </c>
      <c r="AU56" s="77">
        <f>IFERROR(VLOOKUP($B56,'[2]ACT DEN8.2'!$AE$3:$AR$135,10,FALSE),0)</f>
        <v>0</v>
      </c>
      <c r="AV56" s="77">
        <f>IFERROR(VLOOKUP($B56,'[2]ACT DEN8.2'!$AE$3:$AR$135,11,FALSE),0)</f>
        <v>0</v>
      </c>
      <c r="AW56" s="77">
        <f>IFERROR(VLOOKUP($B56,'[2]ACT DEN8.2'!$AE$3:$AR$135,12,FALSE),0)</f>
        <v>0</v>
      </c>
      <c r="AX56" s="77">
        <f>IFERROR(VLOOKUP($B56,'[2]ACT DEN8.2'!$AE$3:$AR$135,13,FALSE),0)</f>
        <v>0</v>
      </c>
      <c r="AY56" s="4">
        <f t="shared" si="5"/>
        <v>0</v>
      </c>
    </row>
    <row r="57" spans="1:51" s="54" customFormat="1" ht="15" thickBot="1" x14ac:dyDescent="0.25">
      <c r="A57" s="1" t="s">
        <v>88</v>
      </c>
      <c r="B57" s="137" t="s">
        <v>82</v>
      </c>
      <c r="C57" s="53"/>
      <c r="D57" s="53"/>
      <c r="E57" s="77">
        <f>IFERROR(VLOOKUP($B57,'[2]NUM8.2'!$H$3:$U$175,2,FALSE),0)</f>
        <v>0</v>
      </c>
      <c r="F57" s="77">
        <f>IFERROR(VLOOKUP($B57,'[2]NUM8.2'!$H$3:$U$175,3,FALSE),0)</f>
        <v>0</v>
      </c>
      <c r="G57" s="77">
        <f>IFERROR(VLOOKUP($B57,'[2]NUM8.2'!$H$3:$U$175,4,FALSE),0)</f>
        <v>1</v>
      </c>
      <c r="H57" s="77">
        <f>IFERROR(VLOOKUP($B57,'[2]NUM8.2'!$H$3:$U$175,5,FALSE),0)</f>
        <v>0</v>
      </c>
      <c r="I57" s="77">
        <f>IFERROR(VLOOKUP($B57,'[2]NUM8.2'!$H$3:$U$175,6,FALSE),0)</f>
        <v>0</v>
      </c>
      <c r="J57" s="77">
        <f>IFERROR(VLOOKUP($B57,'[2]NUM8.2'!$H$3:$U$175,7,FALSE),0)</f>
        <v>1</v>
      </c>
      <c r="K57" s="77">
        <f>IFERROR(VLOOKUP($B57,'[2]NUM8.2'!$H$3:$U$175,8,FALSE),0)</f>
        <v>0</v>
      </c>
      <c r="L57" s="77">
        <f>IFERROR(VLOOKUP($B57,'[2]NUM8.2'!$H$3:$U$175,9,FALSE),0)</f>
        <v>0</v>
      </c>
      <c r="M57" s="77">
        <f>IFERROR(VLOOKUP($B57,'[2]NUM8.2'!$H$3:$U$175,10,FALSE),0)</f>
        <v>0</v>
      </c>
      <c r="N57" s="77">
        <f>IFERROR(VLOOKUP($B57,'[2]NUM8.2'!$H$3:$U$175,11,FALSE),0)</f>
        <v>1</v>
      </c>
      <c r="O57" s="77">
        <f>IFERROR(VLOOKUP($B57,'[2]NUM8.2'!$H$3:$U$175,12,FALSE),0)</f>
        <v>0</v>
      </c>
      <c r="P57" s="77">
        <f>IFERROR(VLOOKUP($B57,'[2]NUM8.2'!$H$3:$U$175,13,FALSE),0)</f>
        <v>0</v>
      </c>
      <c r="Q57" s="4">
        <f t="shared" si="52"/>
        <v>3</v>
      </c>
      <c r="R57" s="2"/>
      <c r="S57" s="12">
        <f>IFERROR(VLOOKUP($B57,'[3]DEN8.2'!$H$3:$J$159,2,FALSE),0)</f>
        <v>15</v>
      </c>
      <c r="T57" s="42">
        <f t="shared" si="53"/>
        <v>15</v>
      </c>
      <c r="U57" s="4">
        <f>IFERROR(VLOOKUP($B57,'[1]DEN8.2'!$H$3:$J$175,2,FALSE),0)</f>
        <v>11</v>
      </c>
      <c r="V57" s="51">
        <f t="shared" si="54"/>
        <v>11</v>
      </c>
      <c r="W57" s="51">
        <f t="shared" si="3"/>
        <v>11</v>
      </c>
      <c r="X57" s="4">
        <f>IFERROR(VLOOKUP($B57,'[2]DEN8.2'!$H$3:$K$162,3,FALSE),0)</f>
        <v>8</v>
      </c>
      <c r="Y57" s="3"/>
      <c r="Z57" s="77">
        <f>IFERROR(VLOOKUP($B57,'[2]ACT DEN8.2'!$H$3:$U$149,2,FALSE),0)</f>
        <v>0</v>
      </c>
      <c r="AA57" s="77">
        <f>IFERROR(VLOOKUP($B57,'[2]ACT DEN8.2'!$H$3:$U$149,3,FALSE),0)</f>
        <v>0</v>
      </c>
      <c r="AB57" s="77">
        <f>IFERROR(VLOOKUP($B57,'[2]ACT DEN8.2'!$H$3:$U$149,4,FALSE),0)</f>
        <v>0</v>
      </c>
      <c r="AC57" s="77">
        <f>IFERROR(VLOOKUP($B57,'[2]ACT DEN8.2'!$H$3:$U$149,5,FALSE),0)</f>
        <v>0</v>
      </c>
      <c r="AD57" s="77">
        <f>IFERROR(VLOOKUP($B57,'[2]ACT DEN8.2'!$H$3:$U$149,6,FALSE),0)</f>
        <v>0</v>
      </c>
      <c r="AE57" s="77">
        <f>IFERROR(VLOOKUP($B57,'[2]ACT DEN8.2'!$H$3:$U$149,7,FALSE),0)</f>
        <v>0</v>
      </c>
      <c r="AF57" s="77">
        <f>IFERROR(VLOOKUP($B57,'[2]ACT DEN8.2'!$H$3:$U$149,8,FALSE),0)</f>
        <v>0</v>
      </c>
      <c r="AG57" s="77">
        <f>IFERROR(VLOOKUP($B57,'[2]ACT DEN8.2'!$H$3:$U$149,9,FALSE),0)</f>
        <v>0</v>
      </c>
      <c r="AH57" s="77">
        <f>IFERROR(VLOOKUP($B57,'[2]ACT DEN8.2'!$H$3:$U$149,10,FALSE),0)</f>
        <v>0</v>
      </c>
      <c r="AI57" s="77">
        <f>IFERROR(VLOOKUP($B57,'[2]ACT DEN8.2'!$H$3:$U$149,11,FALSE),0)</f>
        <v>0</v>
      </c>
      <c r="AJ57" s="77">
        <f>IFERROR(VLOOKUP($B57,'[2]ACT DEN8.2'!$H$3:$U$149,12,FALSE),0)</f>
        <v>0</v>
      </c>
      <c r="AK57" s="77">
        <f>IFERROR(VLOOKUP($B57,'[2]ACT DEN8.2'!$H$3:$U$149,13,FALSE),0)</f>
        <v>0</v>
      </c>
      <c r="AL57" s="4">
        <f t="shared" si="4"/>
        <v>0</v>
      </c>
      <c r="AM57" s="77">
        <f>IFERROR(VLOOKUP($B57,'[2]ACT DEN8.2'!$AE$3:$AR$135,2,FALSE),0)</f>
        <v>0</v>
      </c>
      <c r="AN57" s="77">
        <f>IFERROR(VLOOKUP($B57,'[2]ACT DEN8.2'!$AE$3:$AR$135,3,FALSE),0)</f>
        <v>0</v>
      </c>
      <c r="AO57" s="77">
        <f>IFERROR(VLOOKUP($B57,'[2]ACT DEN8.2'!$AE$3:$AR$135,4,FALSE),0)</f>
        <v>0</v>
      </c>
      <c r="AP57" s="77">
        <f>IFERROR(VLOOKUP($B57,'[2]ACT DEN8.2'!$AE$3:$AR$135,5,FALSE),0)</f>
        <v>0</v>
      </c>
      <c r="AQ57" s="77">
        <f>IFERROR(VLOOKUP($B57,'[2]ACT DEN8.2'!$AE$3:$AR$135,6,FALSE),0)</f>
        <v>0</v>
      </c>
      <c r="AR57" s="77">
        <f>IFERROR(VLOOKUP($B57,'[2]ACT DEN8.2'!$AE$3:$AR$135,7,FALSE),0)</f>
        <v>0</v>
      </c>
      <c r="AS57" s="77">
        <f>IFERROR(VLOOKUP($B57,'[2]ACT DEN8.2'!$AE$3:$AR$135,8,FALSE),0)</f>
        <v>0</v>
      </c>
      <c r="AT57" s="77">
        <f>IFERROR(VLOOKUP($B57,'[2]ACT DEN8.2'!$AE$3:$AR$135,9,FALSE),0)</f>
        <v>0</v>
      </c>
      <c r="AU57" s="77">
        <f>IFERROR(VLOOKUP($B57,'[2]ACT DEN8.2'!$AE$3:$AR$135,10,FALSE),0)</f>
        <v>0</v>
      </c>
      <c r="AV57" s="77">
        <f>IFERROR(VLOOKUP($B57,'[2]ACT DEN8.2'!$AE$3:$AR$135,11,FALSE),0)</f>
        <v>0</v>
      </c>
      <c r="AW57" s="77">
        <f>IFERROR(VLOOKUP($B57,'[2]ACT DEN8.2'!$AE$3:$AR$135,12,FALSE),0)</f>
        <v>0</v>
      </c>
      <c r="AX57" s="77">
        <f>IFERROR(VLOOKUP($B57,'[2]ACT DEN8.2'!$AE$3:$AR$135,13,FALSE),0)</f>
        <v>0</v>
      </c>
      <c r="AY57" s="4">
        <f t="shared" si="5"/>
        <v>0</v>
      </c>
    </row>
    <row r="58" spans="1:51" s="54" customFormat="1" ht="15" thickBot="1" x14ac:dyDescent="0.25">
      <c r="A58" s="1" t="s">
        <v>88</v>
      </c>
      <c r="B58" s="137" t="s">
        <v>83</v>
      </c>
      <c r="C58" s="53"/>
      <c r="D58" s="53"/>
      <c r="E58" s="77">
        <f>IFERROR(VLOOKUP($B58,'[2]NUM8.2'!$H$3:$U$175,2,FALSE),0)</f>
        <v>4</v>
      </c>
      <c r="F58" s="77">
        <f>IFERROR(VLOOKUP($B58,'[2]NUM8.2'!$H$3:$U$175,3,FALSE),0)</f>
        <v>0</v>
      </c>
      <c r="G58" s="77">
        <f>IFERROR(VLOOKUP($B58,'[2]NUM8.2'!$H$3:$U$175,4,FALSE),0)</f>
        <v>11</v>
      </c>
      <c r="H58" s="77">
        <f>IFERROR(VLOOKUP($B58,'[2]NUM8.2'!$H$3:$U$175,5,FALSE),0)</f>
        <v>0</v>
      </c>
      <c r="I58" s="77">
        <f>IFERROR(VLOOKUP($B58,'[2]NUM8.2'!$H$3:$U$175,6,FALSE),0)</f>
        <v>0</v>
      </c>
      <c r="J58" s="77">
        <f>IFERROR(VLOOKUP($B58,'[2]NUM8.2'!$H$3:$U$175,7,FALSE),0)</f>
        <v>0</v>
      </c>
      <c r="K58" s="77">
        <f>IFERROR(VLOOKUP($B58,'[2]NUM8.2'!$H$3:$U$175,8,FALSE),0)</f>
        <v>0</v>
      </c>
      <c r="L58" s="77">
        <f>IFERROR(VLOOKUP($B58,'[2]NUM8.2'!$H$3:$U$175,9,FALSE),0)</f>
        <v>1</v>
      </c>
      <c r="M58" s="77">
        <f>IFERROR(VLOOKUP($B58,'[2]NUM8.2'!$H$3:$U$175,10,FALSE),0)</f>
        <v>5</v>
      </c>
      <c r="N58" s="77">
        <f>IFERROR(VLOOKUP($B58,'[2]NUM8.2'!$H$3:$U$175,11,FALSE),0)</f>
        <v>1</v>
      </c>
      <c r="O58" s="77">
        <f>IFERROR(VLOOKUP($B58,'[2]NUM8.2'!$H$3:$U$175,12,FALSE),0)</f>
        <v>0</v>
      </c>
      <c r="P58" s="77">
        <f>IFERROR(VLOOKUP($B58,'[2]NUM8.2'!$H$3:$U$175,13,FALSE),0)</f>
        <v>0</v>
      </c>
      <c r="Q58" s="4">
        <f t="shared" si="52"/>
        <v>22</v>
      </c>
      <c r="R58" s="2"/>
      <c r="S58" s="12">
        <f>IFERROR(VLOOKUP($B58,'[3]DEN8.2'!$H$3:$J$159,2,FALSE),0)</f>
        <v>53</v>
      </c>
      <c r="T58" s="42">
        <f t="shared" si="53"/>
        <v>54</v>
      </c>
      <c r="U58" s="4">
        <f>IFERROR(VLOOKUP($B58,'[1]DEN8.2'!$H$3:$J$175,2,FALSE),0)</f>
        <v>47</v>
      </c>
      <c r="V58" s="51">
        <f t="shared" si="54"/>
        <v>47</v>
      </c>
      <c r="W58" s="51">
        <f t="shared" si="3"/>
        <v>47</v>
      </c>
      <c r="X58" s="4">
        <f>IFERROR(VLOOKUP($B58,'[2]DEN8.2'!$H$3:$K$162,3,FALSE),0)</f>
        <v>46</v>
      </c>
      <c r="Y58" s="3"/>
      <c r="Z58" s="77">
        <f>IFERROR(VLOOKUP($B58,'[2]ACT DEN8.2'!$H$3:$U$149,2,FALSE),0)</f>
        <v>0</v>
      </c>
      <c r="AA58" s="77">
        <f>IFERROR(VLOOKUP($B58,'[2]ACT DEN8.2'!$H$3:$U$149,3,FALSE),0)</f>
        <v>0</v>
      </c>
      <c r="AB58" s="77">
        <f>IFERROR(VLOOKUP($B58,'[2]ACT DEN8.2'!$H$3:$U$149,4,FALSE),0)</f>
        <v>2</v>
      </c>
      <c r="AC58" s="77">
        <f>IFERROR(VLOOKUP($B58,'[2]ACT DEN8.2'!$H$3:$U$149,5,FALSE),0)</f>
        <v>0</v>
      </c>
      <c r="AD58" s="77">
        <f>IFERROR(VLOOKUP($B58,'[2]ACT DEN8.2'!$H$3:$U$149,6,FALSE),0)</f>
        <v>0</v>
      </c>
      <c r="AE58" s="77">
        <f>IFERROR(VLOOKUP($B58,'[2]ACT DEN8.2'!$H$3:$U$149,7,FALSE),0)</f>
        <v>0</v>
      </c>
      <c r="AF58" s="77">
        <f>IFERROR(VLOOKUP($B58,'[2]ACT DEN8.2'!$H$3:$U$149,8,FALSE),0)</f>
        <v>0</v>
      </c>
      <c r="AG58" s="77">
        <f>IFERROR(VLOOKUP($B58,'[2]ACT DEN8.2'!$H$3:$U$149,9,FALSE),0)</f>
        <v>0</v>
      </c>
      <c r="AH58" s="77">
        <f>IFERROR(VLOOKUP($B58,'[2]ACT DEN8.2'!$H$3:$U$149,10,FALSE),0)</f>
        <v>0</v>
      </c>
      <c r="AI58" s="77">
        <f>IFERROR(VLOOKUP($B58,'[2]ACT DEN8.2'!$H$3:$U$149,11,FALSE),0)</f>
        <v>0</v>
      </c>
      <c r="AJ58" s="77">
        <f>IFERROR(VLOOKUP($B58,'[2]ACT DEN8.2'!$H$3:$U$149,12,FALSE),0)</f>
        <v>0</v>
      </c>
      <c r="AK58" s="77">
        <f>IFERROR(VLOOKUP($B58,'[2]ACT DEN8.2'!$H$3:$U$149,13,FALSE),0)</f>
        <v>0</v>
      </c>
      <c r="AL58" s="4">
        <f t="shared" si="4"/>
        <v>2</v>
      </c>
      <c r="AM58" s="77">
        <f>IFERROR(VLOOKUP($B58,'[2]ACT DEN8.2'!$AE$3:$AR$135,2,FALSE),0)</f>
        <v>0</v>
      </c>
      <c r="AN58" s="77">
        <f>IFERROR(VLOOKUP($B58,'[2]ACT DEN8.2'!$AE$3:$AR$135,3,FALSE),0)</f>
        <v>0</v>
      </c>
      <c r="AO58" s="77">
        <f>IFERROR(VLOOKUP($B58,'[2]ACT DEN8.2'!$AE$3:$AR$135,4,FALSE),0)</f>
        <v>1</v>
      </c>
      <c r="AP58" s="77">
        <f>IFERROR(VLOOKUP($B58,'[2]ACT DEN8.2'!$AE$3:$AR$135,5,FALSE),0)</f>
        <v>0</v>
      </c>
      <c r="AQ58" s="77">
        <f>IFERROR(VLOOKUP($B58,'[2]ACT DEN8.2'!$AE$3:$AR$135,6,FALSE),0)</f>
        <v>0</v>
      </c>
      <c r="AR58" s="77">
        <f>IFERROR(VLOOKUP($B58,'[2]ACT DEN8.2'!$AE$3:$AR$135,7,FALSE),0)</f>
        <v>0</v>
      </c>
      <c r="AS58" s="77">
        <f>IFERROR(VLOOKUP($B58,'[2]ACT DEN8.2'!$AE$3:$AR$135,8,FALSE),0)</f>
        <v>0</v>
      </c>
      <c r="AT58" s="77">
        <f>IFERROR(VLOOKUP($B58,'[2]ACT DEN8.2'!$AE$3:$AR$135,9,FALSE),0)</f>
        <v>0</v>
      </c>
      <c r="AU58" s="77">
        <f>IFERROR(VLOOKUP($B58,'[2]ACT DEN8.2'!$AE$3:$AR$135,10,FALSE),0)</f>
        <v>0</v>
      </c>
      <c r="AV58" s="77">
        <f>IFERROR(VLOOKUP($B58,'[2]ACT DEN8.2'!$AE$3:$AR$135,11,FALSE),0)</f>
        <v>0</v>
      </c>
      <c r="AW58" s="77">
        <f>IFERROR(VLOOKUP($B58,'[2]ACT DEN8.2'!$AE$3:$AR$135,12,FALSE),0)</f>
        <v>0</v>
      </c>
      <c r="AX58" s="77">
        <f>IFERROR(VLOOKUP($B58,'[2]ACT DEN8.2'!$AE$3:$AR$135,13,FALSE),0)</f>
        <v>0</v>
      </c>
      <c r="AY58" s="4">
        <f t="shared" si="5"/>
        <v>1</v>
      </c>
    </row>
    <row r="59" spans="1:51" s="54" customFormat="1" ht="15" thickBot="1" x14ac:dyDescent="0.25">
      <c r="A59" s="1" t="s">
        <v>88</v>
      </c>
      <c r="B59" s="137" t="s">
        <v>84</v>
      </c>
      <c r="C59" s="53"/>
      <c r="D59" s="53"/>
      <c r="E59" s="77">
        <f>IFERROR(VLOOKUP($B59,'[2]NUM8.2'!$H$3:$U$175,2,FALSE),0)</f>
        <v>7</v>
      </c>
      <c r="F59" s="77">
        <f>IFERROR(VLOOKUP($B59,'[2]NUM8.2'!$H$3:$U$175,3,FALSE),0)</f>
        <v>4</v>
      </c>
      <c r="G59" s="77">
        <f>IFERROR(VLOOKUP($B59,'[2]NUM8.2'!$H$3:$U$175,4,FALSE),0)</f>
        <v>0</v>
      </c>
      <c r="H59" s="77">
        <f>IFERROR(VLOOKUP($B59,'[2]NUM8.2'!$H$3:$U$175,5,FALSE),0)</f>
        <v>3</v>
      </c>
      <c r="I59" s="77">
        <f>IFERROR(VLOOKUP($B59,'[2]NUM8.2'!$H$3:$U$175,6,FALSE),0)</f>
        <v>1</v>
      </c>
      <c r="J59" s="77">
        <f>IFERROR(VLOOKUP($B59,'[2]NUM8.2'!$H$3:$U$175,7,FALSE),0)</f>
        <v>0</v>
      </c>
      <c r="K59" s="77">
        <f>IFERROR(VLOOKUP($B59,'[2]NUM8.2'!$H$3:$U$175,8,FALSE),0)</f>
        <v>0</v>
      </c>
      <c r="L59" s="77">
        <f>IFERROR(VLOOKUP($B59,'[2]NUM8.2'!$H$3:$U$175,9,FALSE),0)</f>
        <v>0</v>
      </c>
      <c r="M59" s="77">
        <f>IFERROR(VLOOKUP($B59,'[2]NUM8.2'!$H$3:$U$175,10,FALSE),0)</f>
        <v>0</v>
      </c>
      <c r="N59" s="77">
        <f>IFERROR(VLOOKUP($B59,'[2]NUM8.2'!$H$3:$U$175,11,FALSE),0)</f>
        <v>0</v>
      </c>
      <c r="O59" s="77">
        <f>IFERROR(VLOOKUP($B59,'[2]NUM8.2'!$H$3:$U$175,12,FALSE),0)</f>
        <v>0</v>
      </c>
      <c r="P59" s="77">
        <f>IFERROR(VLOOKUP($B59,'[2]NUM8.2'!$H$3:$U$175,13,FALSE),0)</f>
        <v>0</v>
      </c>
      <c r="Q59" s="4">
        <f t="shared" si="52"/>
        <v>15</v>
      </c>
      <c r="R59" s="2"/>
      <c r="S59" s="12">
        <f>IFERROR(VLOOKUP($B59,'[3]DEN8.2'!$H$3:$J$159,2,FALSE),0)</f>
        <v>22</v>
      </c>
      <c r="T59" s="42">
        <f t="shared" si="53"/>
        <v>22</v>
      </c>
      <c r="U59" s="4">
        <f>IFERROR(VLOOKUP($B59,'[1]DEN8.2'!$H$3:$J$175,2,FALSE),0)</f>
        <v>18</v>
      </c>
      <c r="V59" s="51">
        <f t="shared" si="54"/>
        <v>18</v>
      </c>
      <c r="W59" s="51">
        <f t="shared" si="3"/>
        <v>18</v>
      </c>
      <c r="X59" s="4">
        <f>IFERROR(VLOOKUP($B59,'[2]DEN8.2'!$H$3:$K$162,3,FALSE),0)</f>
        <v>20</v>
      </c>
      <c r="Y59" s="3"/>
      <c r="Z59" s="77">
        <f>IFERROR(VLOOKUP($B59,'[2]ACT DEN8.2'!$H$3:$U$149,2,FALSE),0)</f>
        <v>0</v>
      </c>
      <c r="AA59" s="77">
        <f>IFERROR(VLOOKUP($B59,'[2]ACT DEN8.2'!$H$3:$U$149,3,FALSE),0)</f>
        <v>0</v>
      </c>
      <c r="AB59" s="77">
        <f>IFERROR(VLOOKUP($B59,'[2]ACT DEN8.2'!$H$3:$U$149,4,FALSE),0)</f>
        <v>0</v>
      </c>
      <c r="AC59" s="77">
        <f>IFERROR(VLOOKUP($B59,'[2]ACT DEN8.2'!$H$3:$U$149,5,FALSE),0)</f>
        <v>0</v>
      </c>
      <c r="AD59" s="77">
        <f>IFERROR(VLOOKUP($B59,'[2]ACT DEN8.2'!$H$3:$U$149,6,FALSE),0)</f>
        <v>0</v>
      </c>
      <c r="AE59" s="77">
        <f>IFERROR(VLOOKUP($B59,'[2]ACT DEN8.2'!$H$3:$U$149,7,FALSE),0)</f>
        <v>0</v>
      </c>
      <c r="AF59" s="77">
        <f>IFERROR(VLOOKUP($B59,'[2]ACT DEN8.2'!$H$3:$U$149,8,FALSE),0)</f>
        <v>0</v>
      </c>
      <c r="AG59" s="77">
        <f>IFERROR(VLOOKUP($B59,'[2]ACT DEN8.2'!$H$3:$U$149,9,FALSE),0)</f>
        <v>0</v>
      </c>
      <c r="AH59" s="77">
        <f>IFERROR(VLOOKUP($B59,'[2]ACT DEN8.2'!$H$3:$U$149,10,FALSE),0)</f>
        <v>0</v>
      </c>
      <c r="AI59" s="77">
        <f>IFERROR(VLOOKUP($B59,'[2]ACT DEN8.2'!$H$3:$U$149,11,FALSE),0)</f>
        <v>0</v>
      </c>
      <c r="AJ59" s="77">
        <f>IFERROR(VLOOKUP($B59,'[2]ACT DEN8.2'!$H$3:$U$149,12,FALSE),0)</f>
        <v>0</v>
      </c>
      <c r="AK59" s="77">
        <f>IFERROR(VLOOKUP($B59,'[2]ACT DEN8.2'!$H$3:$U$149,13,FALSE),0)</f>
        <v>0</v>
      </c>
      <c r="AL59" s="4">
        <f t="shared" si="4"/>
        <v>0</v>
      </c>
      <c r="AM59" s="77">
        <f>IFERROR(VLOOKUP($B59,'[2]ACT DEN8.2'!$AE$3:$AR$135,2,FALSE),0)</f>
        <v>0</v>
      </c>
      <c r="AN59" s="77">
        <f>IFERROR(VLOOKUP($B59,'[2]ACT DEN8.2'!$AE$3:$AR$135,3,FALSE),0)</f>
        <v>0</v>
      </c>
      <c r="AO59" s="77">
        <f>IFERROR(VLOOKUP($B59,'[2]ACT DEN8.2'!$AE$3:$AR$135,4,FALSE),0)</f>
        <v>0</v>
      </c>
      <c r="AP59" s="77">
        <f>IFERROR(VLOOKUP($B59,'[2]ACT DEN8.2'!$AE$3:$AR$135,5,FALSE),0)</f>
        <v>0</v>
      </c>
      <c r="AQ59" s="77">
        <f>IFERROR(VLOOKUP($B59,'[2]ACT DEN8.2'!$AE$3:$AR$135,6,FALSE),0)</f>
        <v>0</v>
      </c>
      <c r="AR59" s="77">
        <f>IFERROR(VLOOKUP($B59,'[2]ACT DEN8.2'!$AE$3:$AR$135,7,FALSE),0)</f>
        <v>0</v>
      </c>
      <c r="AS59" s="77">
        <f>IFERROR(VLOOKUP($B59,'[2]ACT DEN8.2'!$AE$3:$AR$135,8,FALSE),0)</f>
        <v>0</v>
      </c>
      <c r="AT59" s="77">
        <f>IFERROR(VLOOKUP($B59,'[2]ACT DEN8.2'!$AE$3:$AR$135,9,FALSE),0)</f>
        <v>0</v>
      </c>
      <c r="AU59" s="77">
        <f>IFERROR(VLOOKUP($B59,'[2]ACT DEN8.2'!$AE$3:$AR$135,10,FALSE),0)</f>
        <v>0</v>
      </c>
      <c r="AV59" s="77">
        <f>IFERROR(VLOOKUP($B59,'[2]ACT DEN8.2'!$AE$3:$AR$135,11,FALSE),0)</f>
        <v>0</v>
      </c>
      <c r="AW59" s="77">
        <f>IFERROR(VLOOKUP($B59,'[2]ACT DEN8.2'!$AE$3:$AR$135,12,FALSE),0)</f>
        <v>0</v>
      </c>
      <c r="AX59" s="77">
        <f>IFERROR(VLOOKUP($B59,'[2]ACT DEN8.2'!$AE$3:$AR$135,13,FALSE),0)</f>
        <v>0</v>
      </c>
      <c r="AY59" s="4">
        <f t="shared" si="5"/>
        <v>0</v>
      </c>
    </row>
    <row r="60" spans="1:51" s="54" customFormat="1" ht="15" thickBot="1" x14ac:dyDescent="0.25">
      <c r="A60" s="1" t="s">
        <v>88</v>
      </c>
      <c r="B60" s="137" t="s">
        <v>85</v>
      </c>
      <c r="C60" s="53"/>
      <c r="D60" s="53"/>
      <c r="E60" s="77">
        <f>IFERROR(VLOOKUP($B60,'[2]NUM8.2'!$H$3:$U$175,2,FALSE),0)</f>
        <v>0</v>
      </c>
      <c r="F60" s="77">
        <f>IFERROR(VLOOKUP($B60,'[2]NUM8.2'!$H$3:$U$175,3,FALSE),0)</f>
        <v>2</v>
      </c>
      <c r="G60" s="77">
        <f>IFERROR(VLOOKUP($B60,'[2]NUM8.2'!$H$3:$U$175,4,FALSE),0)</f>
        <v>5</v>
      </c>
      <c r="H60" s="77">
        <f>IFERROR(VLOOKUP($B60,'[2]NUM8.2'!$H$3:$U$175,5,FALSE),0)</f>
        <v>3</v>
      </c>
      <c r="I60" s="77">
        <f>IFERROR(VLOOKUP($B60,'[2]NUM8.2'!$H$3:$U$175,6,FALSE),0)</f>
        <v>1</v>
      </c>
      <c r="J60" s="77">
        <f>IFERROR(VLOOKUP($B60,'[2]NUM8.2'!$H$3:$U$175,7,FALSE),0)</f>
        <v>2</v>
      </c>
      <c r="K60" s="77">
        <f>IFERROR(VLOOKUP($B60,'[2]NUM8.2'!$H$3:$U$175,8,FALSE),0)</f>
        <v>1</v>
      </c>
      <c r="L60" s="77">
        <f>IFERROR(VLOOKUP($B60,'[2]NUM8.2'!$H$3:$U$175,9,FALSE),0)</f>
        <v>2</v>
      </c>
      <c r="M60" s="77">
        <f>IFERROR(VLOOKUP($B60,'[2]NUM8.2'!$H$3:$U$175,10,FALSE),0)</f>
        <v>9</v>
      </c>
      <c r="N60" s="77">
        <f>IFERROR(VLOOKUP($B60,'[2]NUM8.2'!$H$3:$U$175,11,FALSE),0)</f>
        <v>5</v>
      </c>
      <c r="O60" s="77">
        <f>IFERROR(VLOOKUP($B60,'[2]NUM8.2'!$H$3:$U$175,12,FALSE),0)</f>
        <v>0</v>
      </c>
      <c r="P60" s="77">
        <f>IFERROR(VLOOKUP($B60,'[2]NUM8.2'!$H$3:$U$175,13,FALSE),0)</f>
        <v>0</v>
      </c>
      <c r="Q60" s="4">
        <f t="shared" si="52"/>
        <v>30</v>
      </c>
      <c r="R60" s="2"/>
      <c r="S60" s="12">
        <f>IFERROR(VLOOKUP($B60,'[3]DEN8.2'!$H$3:$J$159,2,FALSE),0)</f>
        <v>81</v>
      </c>
      <c r="T60" s="42">
        <f t="shared" si="53"/>
        <v>81</v>
      </c>
      <c r="U60" s="4">
        <f>IFERROR(VLOOKUP($B60,'[1]DEN8.2'!$H$3:$J$175,2,FALSE),0)</f>
        <v>39</v>
      </c>
      <c r="V60" s="51">
        <f t="shared" si="54"/>
        <v>39</v>
      </c>
      <c r="W60" s="51">
        <f t="shared" si="3"/>
        <v>39</v>
      </c>
      <c r="X60" s="4">
        <f>IFERROR(VLOOKUP($B60,'[2]DEN8.2'!$H$3:$K$162,3,FALSE),0)</f>
        <v>76</v>
      </c>
      <c r="Y60" s="3"/>
      <c r="Z60" s="77">
        <f>IFERROR(VLOOKUP($B60,'[2]ACT DEN8.2'!$H$3:$U$149,2,FALSE),0)</f>
        <v>0</v>
      </c>
      <c r="AA60" s="77">
        <f>IFERROR(VLOOKUP($B60,'[2]ACT DEN8.2'!$H$3:$U$149,3,FALSE),0)</f>
        <v>0</v>
      </c>
      <c r="AB60" s="77">
        <f>IFERROR(VLOOKUP($B60,'[2]ACT DEN8.2'!$H$3:$U$149,4,FALSE),0)</f>
        <v>0</v>
      </c>
      <c r="AC60" s="77">
        <f>IFERROR(VLOOKUP($B60,'[2]ACT DEN8.2'!$H$3:$U$149,5,FALSE),0)</f>
        <v>0</v>
      </c>
      <c r="AD60" s="77">
        <f>IFERROR(VLOOKUP($B60,'[2]ACT DEN8.2'!$H$3:$U$149,6,FALSE),0)</f>
        <v>0</v>
      </c>
      <c r="AE60" s="77">
        <f>IFERROR(VLOOKUP($B60,'[2]ACT DEN8.2'!$H$3:$U$149,7,FALSE),0)</f>
        <v>0</v>
      </c>
      <c r="AF60" s="77">
        <f>IFERROR(VLOOKUP($B60,'[2]ACT DEN8.2'!$H$3:$U$149,8,FALSE),0)</f>
        <v>0</v>
      </c>
      <c r="AG60" s="77">
        <f>IFERROR(VLOOKUP($B60,'[2]ACT DEN8.2'!$H$3:$U$149,9,FALSE),0)</f>
        <v>0</v>
      </c>
      <c r="AH60" s="77">
        <f>IFERROR(VLOOKUP($B60,'[2]ACT DEN8.2'!$H$3:$U$149,10,FALSE),0)</f>
        <v>0</v>
      </c>
      <c r="AI60" s="77">
        <f>IFERROR(VLOOKUP($B60,'[2]ACT DEN8.2'!$H$3:$U$149,11,FALSE),0)</f>
        <v>0</v>
      </c>
      <c r="AJ60" s="77">
        <f>IFERROR(VLOOKUP($B60,'[2]ACT DEN8.2'!$H$3:$U$149,12,FALSE),0)</f>
        <v>1</v>
      </c>
      <c r="AK60" s="77">
        <f>IFERROR(VLOOKUP($B60,'[2]ACT DEN8.2'!$H$3:$U$149,13,FALSE),0)</f>
        <v>0</v>
      </c>
      <c r="AL60" s="4">
        <f t="shared" si="4"/>
        <v>1</v>
      </c>
      <c r="AM60" s="77">
        <f>IFERROR(VLOOKUP($B60,'[2]ACT DEN8.2'!$AE$3:$AR$135,2,FALSE),0)</f>
        <v>0</v>
      </c>
      <c r="AN60" s="77">
        <f>IFERROR(VLOOKUP($B60,'[2]ACT DEN8.2'!$AE$3:$AR$135,3,FALSE),0)</f>
        <v>0</v>
      </c>
      <c r="AO60" s="77">
        <f>IFERROR(VLOOKUP($B60,'[2]ACT DEN8.2'!$AE$3:$AR$135,4,FALSE),0)</f>
        <v>0</v>
      </c>
      <c r="AP60" s="77">
        <f>IFERROR(VLOOKUP($B60,'[2]ACT DEN8.2'!$AE$3:$AR$135,5,FALSE),0)</f>
        <v>0</v>
      </c>
      <c r="AQ60" s="77">
        <f>IFERROR(VLOOKUP($B60,'[2]ACT DEN8.2'!$AE$3:$AR$135,6,FALSE),0)</f>
        <v>0</v>
      </c>
      <c r="AR60" s="77">
        <f>IFERROR(VLOOKUP($B60,'[2]ACT DEN8.2'!$AE$3:$AR$135,7,FALSE),0)</f>
        <v>0</v>
      </c>
      <c r="AS60" s="77">
        <f>IFERROR(VLOOKUP($B60,'[2]ACT DEN8.2'!$AE$3:$AR$135,8,FALSE),0)</f>
        <v>0</v>
      </c>
      <c r="AT60" s="77">
        <f>IFERROR(VLOOKUP($B60,'[2]ACT DEN8.2'!$AE$3:$AR$135,9,FALSE),0)</f>
        <v>0</v>
      </c>
      <c r="AU60" s="77">
        <f>IFERROR(VLOOKUP($B60,'[2]ACT DEN8.2'!$AE$3:$AR$135,10,FALSE),0)</f>
        <v>0</v>
      </c>
      <c r="AV60" s="77">
        <f>IFERROR(VLOOKUP($B60,'[2]ACT DEN8.2'!$AE$3:$AR$135,11,FALSE),0)</f>
        <v>0</v>
      </c>
      <c r="AW60" s="77">
        <f>IFERROR(VLOOKUP($B60,'[2]ACT DEN8.2'!$AE$3:$AR$135,12,FALSE),0)</f>
        <v>0</v>
      </c>
      <c r="AX60" s="77">
        <f>IFERROR(VLOOKUP($B60,'[2]ACT DEN8.2'!$AE$3:$AR$135,13,FALSE),0)</f>
        <v>0</v>
      </c>
      <c r="AY60" s="4">
        <f t="shared" si="5"/>
        <v>0</v>
      </c>
    </row>
    <row r="61" spans="1:51" s="54" customFormat="1" ht="15" thickBot="1" x14ac:dyDescent="0.25">
      <c r="A61" s="1" t="s">
        <v>88</v>
      </c>
      <c r="B61" s="137" t="s">
        <v>86</v>
      </c>
      <c r="C61" s="53"/>
      <c r="D61" s="53"/>
      <c r="E61" s="77">
        <f>IFERROR(VLOOKUP($B61,'[2]NUM8.2'!$H$3:$U$175,2,FALSE),0)</f>
        <v>0</v>
      </c>
      <c r="F61" s="77">
        <f>IFERROR(VLOOKUP($B61,'[2]NUM8.2'!$H$3:$U$175,3,FALSE),0)</f>
        <v>0</v>
      </c>
      <c r="G61" s="77">
        <f>IFERROR(VLOOKUP($B61,'[2]NUM8.2'!$H$3:$U$175,4,FALSE),0)</f>
        <v>1</v>
      </c>
      <c r="H61" s="77">
        <f>IFERROR(VLOOKUP($B61,'[2]NUM8.2'!$H$3:$U$175,5,FALSE),0)</f>
        <v>1</v>
      </c>
      <c r="I61" s="77">
        <f>IFERROR(VLOOKUP($B61,'[2]NUM8.2'!$H$3:$U$175,6,FALSE),0)</f>
        <v>0</v>
      </c>
      <c r="J61" s="77">
        <f>IFERROR(VLOOKUP($B61,'[2]NUM8.2'!$H$3:$U$175,7,FALSE),0)</f>
        <v>0</v>
      </c>
      <c r="K61" s="77">
        <f>IFERROR(VLOOKUP($B61,'[2]NUM8.2'!$H$3:$U$175,8,FALSE),0)</f>
        <v>0</v>
      </c>
      <c r="L61" s="77">
        <f>IFERROR(VLOOKUP($B61,'[2]NUM8.2'!$H$3:$U$175,9,FALSE),0)</f>
        <v>0</v>
      </c>
      <c r="M61" s="77">
        <f>IFERROR(VLOOKUP($B61,'[2]NUM8.2'!$H$3:$U$175,10,FALSE),0)</f>
        <v>0</v>
      </c>
      <c r="N61" s="77">
        <f>IFERROR(VLOOKUP($B61,'[2]NUM8.2'!$H$3:$U$175,11,FALSE),0)</f>
        <v>0</v>
      </c>
      <c r="O61" s="77">
        <f>IFERROR(VLOOKUP($B61,'[2]NUM8.2'!$H$3:$U$175,12,FALSE),0)</f>
        <v>0</v>
      </c>
      <c r="P61" s="77">
        <f>IFERROR(VLOOKUP($B61,'[2]NUM8.2'!$H$3:$U$175,13,FALSE),0)</f>
        <v>0</v>
      </c>
      <c r="Q61" s="4">
        <f t="shared" si="52"/>
        <v>2</v>
      </c>
      <c r="R61" s="2"/>
      <c r="S61" s="12">
        <f>IFERROR(VLOOKUP($B61,'[3]DEN8.2'!$H$3:$J$159,2,FALSE),0)</f>
        <v>22</v>
      </c>
      <c r="T61" s="42">
        <f t="shared" si="53"/>
        <v>25</v>
      </c>
      <c r="U61" s="4">
        <f>IFERROR(VLOOKUP($B61,'[1]DEN8.2'!$H$3:$J$175,2,FALSE),0)</f>
        <v>20</v>
      </c>
      <c r="V61" s="51">
        <f t="shared" si="54"/>
        <v>20</v>
      </c>
      <c r="W61" s="51">
        <f t="shared" si="3"/>
        <v>21</v>
      </c>
      <c r="X61" s="4">
        <f>IFERROR(VLOOKUP($B61,'[2]DEN8.2'!$H$3:$K$162,3,FALSE),0)</f>
        <v>21</v>
      </c>
      <c r="Y61" s="3"/>
      <c r="Z61" s="77">
        <f>IFERROR(VLOOKUP($B61,'[2]ACT DEN8.2'!$H$3:$U$149,2,FALSE),0)</f>
        <v>1</v>
      </c>
      <c r="AA61" s="77">
        <f>IFERROR(VLOOKUP($B61,'[2]ACT DEN8.2'!$H$3:$U$149,3,FALSE),0)</f>
        <v>1</v>
      </c>
      <c r="AB61" s="77">
        <f>IFERROR(VLOOKUP($B61,'[2]ACT DEN8.2'!$H$3:$U$149,4,FALSE),0)</f>
        <v>2</v>
      </c>
      <c r="AC61" s="77">
        <f>IFERROR(VLOOKUP($B61,'[2]ACT DEN8.2'!$H$3:$U$149,5,FALSE),0)</f>
        <v>0</v>
      </c>
      <c r="AD61" s="77">
        <f>IFERROR(VLOOKUP($B61,'[2]ACT DEN8.2'!$H$3:$U$149,6,FALSE),0)</f>
        <v>0</v>
      </c>
      <c r="AE61" s="77">
        <f>IFERROR(VLOOKUP($B61,'[2]ACT DEN8.2'!$H$3:$U$149,7,FALSE),0)</f>
        <v>0</v>
      </c>
      <c r="AF61" s="77">
        <f>IFERROR(VLOOKUP($B61,'[2]ACT DEN8.2'!$H$3:$U$149,8,FALSE),0)</f>
        <v>0</v>
      </c>
      <c r="AG61" s="77">
        <f>IFERROR(VLOOKUP($B61,'[2]ACT DEN8.2'!$H$3:$U$149,9,FALSE),0)</f>
        <v>1</v>
      </c>
      <c r="AH61" s="77">
        <f>IFERROR(VLOOKUP($B61,'[2]ACT DEN8.2'!$H$3:$U$149,10,FALSE),0)</f>
        <v>0</v>
      </c>
      <c r="AI61" s="77">
        <f>IFERROR(VLOOKUP($B61,'[2]ACT DEN8.2'!$H$3:$U$149,11,FALSE),0)</f>
        <v>0</v>
      </c>
      <c r="AJ61" s="77">
        <f>IFERROR(VLOOKUP($B61,'[2]ACT DEN8.2'!$H$3:$U$149,12,FALSE),0)</f>
        <v>1</v>
      </c>
      <c r="AK61" s="77">
        <f>IFERROR(VLOOKUP($B61,'[2]ACT DEN8.2'!$H$3:$U$149,13,FALSE),0)</f>
        <v>0</v>
      </c>
      <c r="AL61" s="4">
        <f t="shared" si="4"/>
        <v>6</v>
      </c>
      <c r="AM61" s="77">
        <f>IFERROR(VLOOKUP($B61,'[2]ACT DEN8.2'!$AE$3:$AR$135,2,FALSE),0)</f>
        <v>0</v>
      </c>
      <c r="AN61" s="77">
        <f>IFERROR(VLOOKUP($B61,'[2]ACT DEN8.2'!$AE$3:$AR$135,3,FALSE),0)</f>
        <v>1</v>
      </c>
      <c r="AO61" s="77">
        <f>IFERROR(VLOOKUP($B61,'[2]ACT DEN8.2'!$AE$3:$AR$135,4,FALSE),0)</f>
        <v>0</v>
      </c>
      <c r="AP61" s="77">
        <f>IFERROR(VLOOKUP($B61,'[2]ACT DEN8.2'!$AE$3:$AR$135,5,FALSE),0)</f>
        <v>0</v>
      </c>
      <c r="AQ61" s="77">
        <f>IFERROR(VLOOKUP($B61,'[2]ACT DEN8.2'!$AE$3:$AR$135,6,FALSE),0)</f>
        <v>1</v>
      </c>
      <c r="AR61" s="77">
        <f>IFERROR(VLOOKUP($B61,'[2]ACT DEN8.2'!$AE$3:$AR$135,7,FALSE),0)</f>
        <v>0</v>
      </c>
      <c r="AS61" s="77">
        <f>IFERROR(VLOOKUP($B61,'[2]ACT DEN8.2'!$AE$3:$AR$135,8,FALSE),0)</f>
        <v>0</v>
      </c>
      <c r="AT61" s="77">
        <f>IFERROR(VLOOKUP($B61,'[2]ACT DEN8.2'!$AE$3:$AR$135,9,FALSE),0)</f>
        <v>0</v>
      </c>
      <c r="AU61" s="77">
        <f>IFERROR(VLOOKUP($B61,'[2]ACT DEN8.2'!$AE$3:$AR$135,10,FALSE),0)</f>
        <v>0</v>
      </c>
      <c r="AV61" s="77">
        <f>IFERROR(VLOOKUP($B61,'[2]ACT DEN8.2'!$AE$3:$AR$135,11,FALSE),0)</f>
        <v>0</v>
      </c>
      <c r="AW61" s="77">
        <f>IFERROR(VLOOKUP($B61,'[2]ACT DEN8.2'!$AE$3:$AR$135,12,FALSE),0)</f>
        <v>0</v>
      </c>
      <c r="AX61" s="77">
        <f>IFERROR(VLOOKUP($B61,'[2]ACT DEN8.2'!$AE$3:$AR$135,13,FALSE),0)</f>
        <v>0</v>
      </c>
      <c r="AY61" s="4">
        <f t="shared" si="5"/>
        <v>2</v>
      </c>
    </row>
    <row r="62" spans="1:51" s="54" customFormat="1" ht="15" thickBot="1" x14ac:dyDescent="0.25">
      <c r="A62" s="1" t="s">
        <v>88</v>
      </c>
      <c r="B62" s="137" t="s">
        <v>87</v>
      </c>
      <c r="C62" s="53"/>
      <c r="D62" s="53"/>
      <c r="E62" s="77">
        <f>IFERROR(VLOOKUP($B62,'[2]NUM8.2'!$H$3:$U$175,2,FALSE),0)</f>
        <v>2</v>
      </c>
      <c r="F62" s="77">
        <f>IFERROR(VLOOKUP($B62,'[2]NUM8.2'!$H$3:$U$175,3,FALSE),0)</f>
        <v>0</v>
      </c>
      <c r="G62" s="77">
        <f>IFERROR(VLOOKUP($B62,'[2]NUM8.2'!$H$3:$U$175,4,FALSE),0)</f>
        <v>1</v>
      </c>
      <c r="H62" s="77">
        <f>IFERROR(VLOOKUP($B62,'[2]NUM8.2'!$H$3:$U$175,5,FALSE),0)</f>
        <v>5</v>
      </c>
      <c r="I62" s="77">
        <f>IFERROR(VLOOKUP($B62,'[2]NUM8.2'!$H$3:$U$175,6,FALSE),0)</f>
        <v>3</v>
      </c>
      <c r="J62" s="77">
        <f>IFERROR(VLOOKUP($B62,'[2]NUM8.2'!$H$3:$U$175,7,FALSE),0)</f>
        <v>0</v>
      </c>
      <c r="K62" s="77">
        <f>IFERROR(VLOOKUP($B62,'[2]NUM8.2'!$H$3:$U$175,8,FALSE),0)</f>
        <v>0</v>
      </c>
      <c r="L62" s="77">
        <f>IFERROR(VLOOKUP($B62,'[2]NUM8.2'!$H$3:$U$175,9,FALSE),0)</f>
        <v>0</v>
      </c>
      <c r="M62" s="77">
        <f>IFERROR(VLOOKUP($B62,'[2]NUM8.2'!$H$3:$U$175,10,FALSE),0)</f>
        <v>0</v>
      </c>
      <c r="N62" s="77">
        <f>IFERROR(VLOOKUP($B62,'[2]NUM8.2'!$H$3:$U$175,11,FALSE),0)</f>
        <v>0</v>
      </c>
      <c r="O62" s="77">
        <f>IFERROR(VLOOKUP($B62,'[2]NUM8.2'!$H$3:$U$175,12,FALSE),0)</f>
        <v>0</v>
      </c>
      <c r="P62" s="77">
        <f>IFERROR(VLOOKUP($B62,'[2]NUM8.2'!$H$3:$U$175,13,FALSE),0)</f>
        <v>0</v>
      </c>
      <c r="Q62" s="4">
        <f t="shared" si="52"/>
        <v>11</v>
      </c>
      <c r="R62" s="2"/>
      <c r="S62" s="12">
        <f>IFERROR(VLOOKUP($B62,'[3]DEN8.2'!$H$3:$J$159,2,FALSE),0)</f>
        <v>25</v>
      </c>
      <c r="T62" s="42">
        <f t="shared" si="53"/>
        <v>25</v>
      </c>
      <c r="U62" s="4">
        <f>IFERROR(VLOOKUP($B62,'[1]DEN8.2'!$H$3:$J$175,2,FALSE),0)</f>
        <v>24</v>
      </c>
      <c r="V62" s="51">
        <f t="shared" si="54"/>
        <v>24</v>
      </c>
      <c r="W62" s="51">
        <f t="shared" si="3"/>
        <v>24</v>
      </c>
      <c r="X62" s="4">
        <f>IFERROR(VLOOKUP($B62,'[2]DEN8.2'!$H$3:$K$162,3,FALSE),0)</f>
        <v>25</v>
      </c>
      <c r="Y62" s="3"/>
      <c r="Z62" s="77">
        <f>IFERROR(VLOOKUP($B62,'[2]ACT DEN8.2'!$H$3:$U$149,2,FALSE),0)</f>
        <v>0</v>
      </c>
      <c r="AA62" s="77">
        <f>IFERROR(VLOOKUP($B62,'[2]ACT DEN8.2'!$H$3:$U$149,3,FALSE),0)</f>
        <v>0</v>
      </c>
      <c r="AB62" s="77">
        <f>IFERROR(VLOOKUP($B62,'[2]ACT DEN8.2'!$H$3:$U$149,4,FALSE),0)</f>
        <v>0</v>
      </c>
      <c r="AC62" s="77">
        <f>IFERROR(VLOOKUP($B62,'[2]ACT DEN8.2'!$H$3:$U$149,5,FALSE),0)</f>
        <v>0</v>
      </c>
      <c r="AD62" s="77">
        <f>IFERROR(VLOOKUP($B62,'[2]ACT DEN8.2'!$H$3:$U$149,6,FALSE),0)</f>
        <v>0</v>
      </c>
      <c r="AE62" s="77">
        <f>IFERROR(VLOOKUP($B62,'[2]ACT DEN8.2'!$H$3:$U$149,7,FALSE),0)</f>
        <v>0</v>
      </c>
      <c r="AF62" s="77">
        <f>IFERROR(VLOOKUP($B62,'[2]ACT DEN8.2'!$H$3:$U$149,8,FALSE),0)</f>
        <v>0</v>
      </c>
      <c r="AG62" s="77">
        <f>IFERROR(VLOOKUP($B62,'[2]ACT DEN8.2'!$H$3:$U$149,9,FALSE),0)</f>
        <v>0</v>
      </c>
      <c r="AH62" s="77">
        <f>IFERROR(VLOOKUP($B62,'[2]ACT DEN8.2'!$H$3:$U$149,10,FALSE),0)</f>
        <v>0</v>
      </c>
      <c r="AI62" s="77">
        <f>IFERROR(VLOOKUP($B62,'[2]ACT DEN8.2'!$H$3:$U$149,11,FALSE),0)</f>
        <v>0</v>
      </c>
      <c r="AJ62" s="77">
        <f>IFERROR(VLOOKUP($B62,'[2]ACT DEN8.2'!$H$3:$U$149,12,FALSE),0)</f>
        <v>0</v>
      </c>
      <c r="AK62" s="77">
        <f>IFERROR(VLOOKUP($B62,'[2]ACT DEN8.2'!$H$3:$U$149,13,FALSE),0)</f>
        <v>0</v>
      </c>
      <c r="AL62" s="4">
        <f t="shared" si="4"/>
        <v>0</v>
      </c>
      <c r="AM62" s="77">
        <f>IFERROR(VLOOKUP($B62,'[2]ACT DEN8.2'!$AE$3:$AR$135,2,FALSE),0)</f>
        <v>0</v>
      </c>
      <c r="AN62" s="77">
        <f>IFERROR(VLOOKUP($B62,'[2]ACT DEN8.2'!$AE$3:$AR$135,3,FALSE),0)</f>
        <v>0</v>
      </c>
      <c r="AO62" s="77">
        <f>IFERROR(VLOOKUP($B62,'[2]ACT DEN8.2'!$AE$3:$AR$135,4,FALSE),0)</f>
        <v>0</v>
      </c>
      <c r="AP62" s="77">
        <f>IFERROR(VLOOKUP($B62,'[2]ACT DEN8.2'!$AE$3:$AR$135,5,FALSE),0)</f>
        <v>0</v>
      </c>
      <c r="AQ62" s="77">
        <f>IFERROR(VLOOKUP($B62,'[2]ACT DEN8.2'!$AE$3:$AR$135,6,FALSE),0)</f>
        <v>0</v>
      </c>
      <c r="AR62" s="77">
        <f>IFERROR(VLOOKUP($B62,'[2]ACT DEN8.2'!$AE$3:$AR$135,7,FALSE),0)</f>
        <v>0</v>
      </c>
      <c r="AS62" s="77">
        <f>IFERROR(VLOOKUP($B62,'[2]ACT DEN8.2'!$AE$3:$AR$135,8,FALSE),0)</f>
        <v>0</v>
      </c>
      <c r="AT62" s="77">
        <f>IFERROR(VLOOKUP($B62,'[2]ACT DEN8.2'!$AE$3:$AR$135,9,FALSE),0)</f>
        <v>0</v>
      </c>
      <c r="AU62" s="77">
        <f>IFERROR(VLOOKUP($B62,'[2]ACT DEN8.2'!$AE$3:$AR$135,10,FALSE),0)</f>
        <v>0</v>
      </c>
      <c r="AV62" s="77">
        <f>IFERROR(VLOOKUP($B62,'[2]ACT DEN8.2'!$AE$3:$AR$135,11,FALSE),0)</f>
        <v>0</v>
      </c>
      <c r="AW62" s="77">
        <f>IFERROR(VLOOKUP($B62,'[2]ACT DEN8.2'!$AE$3:$AR$135,12,FALSE),0)</f>
        <v>0</v>
      </c>
      <c r="AX62" s="77">
        <f>IFERROR(VLOOKUP($B62,'[2]ACT DEN8.2'!$AE$3:$AR$135,13,FALSE),0)</f>
        <v>0</v>
      </c>
      <c r="AY62" s="4">
        <f t="shared" si="5"/>
        <v>0</v>
      </c>
    </row>
    <row r="63" spans="1:51" s="54" customFormat="1" ht="15" thickBot="1" x14ac:dyDescent="0.25">
      <c r="A63" s="136" t="s">
        <v>88</v>
      </c>
      <c r="B63" s="137" t="s">
        <v>397</v>
      </c>
      <c r="C63" s="53"/>
      <c r="D63" s="53"/>
      <c r="E63" s="77">
        <f>IFERROR(VLOOKUP($B63,'[2]NUM8.2'!$H$3:$U$175,2,FALSE),0)</f>
        <v>0</v>
      </c>
      <c r="F63" s="77">
        <f>IFERROR(VLOOKUP($B63,'[2]NUM8.2'!$H$3:$U$175,3,FALSE),0)</f>
        <v>0</v>
      </c>
      <c r="G63" s="77">
        <f>IFERROR(VLOOKUP($B63,'[2]NUM8.2'!$H$3:$U$175,4,FALSE),0)</f>
        <v>0</v>
      </c>
      <c r="H63" s="77">
        <f>IFERROR(VLOOKUP($B63,'[2]NUM8.2'!$H$3:$U$175,5,FALSE),0)</f>
        <v>0</v>
      </c>
      <c r="I63" s="77">
        <f>IFERROR(VLOOKUP($B63,'[2]NUM8.2'!$H$3:$U$175,6,FALSE),0)</f>
        <v>0</v>
      </c>
      <c r="J63" s="77">
        <f>IFERROR(VLOOKUP($B63,'[2]NUM8.2'!$H$3:$U$175,7,FALSE),0)</f>
        <v>0</v>
      </c>
      <c r="K63" s="77">
        <f>IFERROR(VLOOKUP($B63,'[2]NUM8.2'!$H$3:$U$175,8,FALSE),0)</f>
        <v>0</v>
      </c>
      <c r="L63" s="77">
        <f>IFERROR(VLOOKUP($B63,'[2]NUM8.2'!$H$3:$U$175,9,FALSE),0)</f>
        <v>0</v>
      </c>
      <c r="M63" s="77">
        <f>IFERROR(VLOOKUP($B63,'[2]NUM8.2'!$H$3:$U$175,10,FALSE),0)</f>
        <v>0</v>
      </c>
      <c r="N63" s="77">
        <f>IFERROR(VLOOKUP($B63,'[2]NUM8.2'!$H$3:$U$175,11,FALSE),0)</f>
        <v>0</v>
      </c>
      <c r="O63" s="77">
        <f>IFERROR(VLOOKUP($B63,'[2]NUM8.2'!$H$3:$U$175,12,FALSE),0)</f>
        <v>0</v>
      </c>
      <c r="P63" s="77">
        <f>IFERROR(VLOOKUP($B63,'[2]NUM8.2'!$H$3:$U$175,13,FALSE),0)</f>
        <v>0</v>
      </c>
      <c r="Q63" s="4">
        <f t="shared" si="52"/>
        <v>0</v>
      </c>
      <c r="R63" s="2"/>
      <c r="S63" s="12">
        <f>IFERROR(VLOOKUP($B63,'[3]DEN8.2'!$H$3:$J$159,2,FALSE),0)</f>
        <v>0</v>
      </c>
      <c r="T63" s="42">
        <f t="shared" ref="T63" si="55">+S63+(Z63+AA63+AB63+AC63)-(AM63+AN63+AO63+AP63)</f>
        <v>0</v>
      </c>
      <c r="U63" s="4">
        <f>IFERROR(VLOOKUP($B63,'[1]DEN8.2'!$H$3:$J$175,2,FALSE),0)</f>
        <v>0</v>
      </c>
      <c r="V63" s="51">
        <f t="shared" ref="V63" si="56">+U63+(AF63)-(AS63)</f>
        <v>0</v>
      </c>
      <c r="W63" s="51">
        <f t="shared" ref="W63" si="57">+U63+(AF63+AG63+AH63+AI63)-(AS63+AT63+AU63+AV63)</f>
        <v>0</v>
      </c>
      <c r="X63" s="4">
        <f>IFERROR(VLOOKUP($B63,'[2]DEN8.2'!$H$3:$K$162,3,FALSE),0)</f>
        <v>0</v>
      </c>
      <c r="Y63" s="3"/>
      <c r="Z63" s="77">
        <f>IFERROR(VLOOKUP($B63,'[2]ACT DEN8.2'!$H$3:$U$149,2,FALSE),0)</f>
        <v>0</v>
      </c>
      <c r="AA63" s="77">
        <f>IFERROR(VLOOKUP($B63,'[2]ACT DEN8.2'!$H$3:$U$149,3,FALSE),0)</f>
        <v>0</v>
      </c>
      <c r="AB63" s="77">
        <f>IFERROR(VLOOKUP($B63,'[2]ACT DEN8.2'!$H$3:$U$149,4,FALSE),0)</f>
        <v>0</v>
      </c>
      <c r="AC63" s="77">
        <f>IFERROR(VLOOKUP($B63,'[2]ACT DEN8.2'!$H$3:$U$149,5,FALSE),0)</f>
        <v>0</v>
      </c>
      <c r="AD63" s="77">
        <f>IFERROR(VLOOKUP($B63,'[2]ACT DEN8.2'!$H$3:$U$149,6,FALSE),0)</f>
        <v>0</v>
      </c>
      <c r="AE63" s="77">
        <f>IFERROR(VLOOKUP($B63,'[2]ACT DEN8.2'!$H$3:$U$149,7,FALSE),0)</f>
        <v>0</v>
      </c>
      <c r="AF63" s="77">
        <f>IFERROR(VLOOKUP($B63,'[2]ACT DEN8.2'!$H$3:$U$149,8,FALSE),0)</f>
        <v>0</v>
      </c>
      <c r="AG63" s="77">
        <f>IFERROR(VLOOKUP($B63,'[2]ACT DEN8.2'!$H$3:$U$149,9,FALSE),0)</f>
        <v>0</v>
      </c>
      <c r="AH63" s="77">
        <f>IFERROR(VLOOKUP($B63,'[2]ACT DEN8.2'!$H$3:$U$149,10,FALSE),0)</f>
        <v>0</v>
      </c>
      <c r="AI63" s="77">
        <f>IFERROR(VLOOKUP($B63,'[2]ACT DEN8.2'!$H$3:$U$149,11,FALSE),0)</f>
        <v>0</v>
      </c>
      <c r="AJ63" s="77">
        <f>IFERROR(VLOOKUP($B63,'[2]ACT DEN8.2'!$H$3:$U$149,12,FALSE),0)</f>
        <v>0</v>
      </c>
      <c r="AK63" s="77">
        <f>IFERROR(VLOOKUP($B63,'[2]ACT DEN8.2'!$H$3:$U$149,13,FALSE),0)</f>
        <v>0</v>
      </c>
      <c r="AL63" s="4">
        <f t="shared" si="4"/>
        <v>0</v>
      </c>
      <c r="AM63" s="77">
        <f>IFERROR(VLOOKUP($B63,'[2]ACT DEN8.2'!$AE$3:$AR$135,2,FALSE),0)</f>
        <v>0</v>
      </c>
      <c r="AN63" s="77">
        <f>IFERROR(VLOOKUP($B63,'[2]ACT DEN8.2'!$AE$3:$AR$135,3,FALSE),0)</f>
        <v>0</v>
      </c>
      <c r="AO63" s="77">
        <f>IFERROR(VLOOKUP($B63,'[2]ACT DEN8.2'!$AE$3:$AR$135,4,FALSE),0)</f>
        <v>0</v>
      </c>
      <c r="AP63" s="77">
        <f>IFERROR(VLOOKUP($B63,'[2]ACT DEN8.2'!$AE$3:$AR$135,5,FALSE),0)</f>
        <v>0</v>
      </c>
      <c r="AQ63" s="77">
        <f>IFERROR(VLOOKUP($B63,'[2]ACT DEN8.2'!$AE$3:$AR$135,6,FALSE),0)</f>
        <v>0</v>
      </c>
      <c r="AR63" s="77">
        <f>IFERROR(VLOOKUP($B63,'[2]ACT DEN8.2'!$AE$3:$AR$135,7,FALSE),0)</f>
        <v>0</v>
      </c>
      <c r="AS63" s="77">
        <f>IFERROR(VLOOKUP($B63,'[2]ACT DEN8.2'!$AE$3:$AR$135,8,FALSE),0)</f>
        <v>0</v>
      </c>
      <c r="AT63" s="77">
        <f>IFERROR(VLOOKUP($B63,'[2]ACT DEN8.2'!$AE$3:$AR$135,9,FALSE),0)</f>
        <v>0</v>
      </c>
      <c r="AU63" s="77">
        <f>IFERROR(VLOOKUP($B63,'[2]ACT DEN8.2'!$AE$3:$AR$135,10,FALSE),0)</f>
        <v>0</v>
      </c>
      <c r="AV63" s="77">
        <f>IFERROR(VLOOKUP($B63,'[2]ACT DEN8.2'!$AE$3:$AR$135,11,FALSE),0)</f>
        <v>0</v>
      </c>
      <c r="AW63" s="77">
        <f>IFERROR(VLOOKUP($B63,'[2]ACT DEN8.2'!$AE$3:$AR$135,12,FALSE),0)</f>
        <v>0</v>
      </c>
      <c r="AX63" s="77">
        <f>IFERROR(VLOOKUP($B63,'[2]ACT DEN8.2'!$AE$3:$AR$135,13,FALSE),0)</f>
        <v>0</v>
      </c>
      <c r="AY63" s="4">
        <f t="shared" si="5"/>
        <v>0</v>
      </c>
    </row>
    <row r="64" spans="1:51" s="54" customFormat="1" ht="15" thickBot="1" x14ac:dyDescent="0.25">
      <c r="A64" s="307" t="s">
        <v>177</v>
      </c>
      <c r="B64" s="308"/>
      <c r="C64" s="222">
        <f>+D64/Metas!M9</f>
        <v>1.0869269005847955</v>
      </c>
      <c r="D64" s="14">
        <f>+Q64/R64</f>
        <v>0.4456140350877193</v>
      </c>
      <c r="E64" s="9">
        <f>SUM(E50:E63)</f>
        <v>28</v>
      </c>
      <c r="F64" s="9">
        <f t="shared" ref="F64:Q64" si="58">SUM(F50:F63)</f>
        <v>10</v>
      </c>
      <c r="G64" s="9">
        <f t="shared" si="58"/>
        <v>28</v>
      </c>
      <c r="H64" s="9">
        <f t="shared" si="58"/>
        <v>27</v>
      </c>
      <c r="I64" s="9">
        <f t="shared" si="58"/>
        <v>13</v>
      </c>
      <c r="J64" s="9">
        <f t="shared" si="58"/>
        <v>19</v>
      </c>
      <c r="K64" s="9">
        <f t="shared" si="58"/>
        <v>22</v>
      </c>
      <c r="L64" s="9">
        <f t="shared" si="58"/>
        <v>22</v>
      </c>
      <c r="M64" s="9">
        <f t="shared" si="58"/>
        <v>19</v>
      </c>
      <c r="N64" s="9">
        <f t="shared" si="58"/>
        <v>193</v>
      </c>
      <c r="O64" s="9">
        <f t="shared" si="58"/>
        <v>0</v>
      </c>
      <c r="P64" s="9">
        <f t="shared" si="58"/>
        <v>0</v>
      </c>
      <c r="Q64" s="9">
        <f t="shared" si="58"/>
        <v>381</v>
      </c>
      <c r="R64" s="10">
        <f>+Y64-X64</f>
        <v>855</v>
      </c>
      <c r="S64" s="9">
        <f>SUM(S50:S63)</f>
        <v>745</v>
      </c>
      <c r="T64" s="9">
        <f t="shared" ref="T64:X64" si="59">SUM(T50:T63)</f>
        <v>764</v>
      </c>
      <c r="U64" s="9">
        <f t="shared" si="59"/>
        <v>673</v>
      </c>
      <c r="V64" s="9">
        <f t="shared" si="59"/>
        <v>683</v>
      </c>
      <c r="W64" s="9">
        <f t="shared" si="59"/>
        <v>694</v>
      </c>
      <c r="X64" s="9">
        <f t="shared" si="59"/>
        <v>769</v>
      </c>
      <c r="Y64" s="11">
        <v>1624</v>
      </c>
      <c r="Z64" s="39">
        <f>SUM(Z50:Z63)</f>
        <v>3</v>
      </c>
      <c r="AA64" s="39">
        <f t="shared" ref="AA64:AL64" si="60">SUM(AA50:AA63)</f>
        <v>5</v>
      </c>
      <c r="AB64" s="39">
        <f t="shared" si="60"/>
        <v>6</v>
      </c>
      <c r="AC64" s="39">
        <f t="shared" si="60"/>
        <v>7</v>
      </c>
      <c r="AD64" s="39">
        <f t="shared" si="60"/>
        <v>7</v>
      </c>
      <c r="AE64" s="39">
        <f t="shared" si="60"/>
        <v>5</v>
      </c>
      <c r="AF64" s="39">
        <f t="shared" si="60"/>
        <v>10</v>
      </c>
      <c r="AG64" s="39">
        <f t="shared" si="60"/>
        <v>6</v>
      </c>
      <c r="AH64" s="39">
        <f t="shared" si="60"/>
        <v>0</v>
      </c>
      <c r="AI64" s="39">
        <f t="shared" si="60"/>
        <v>5</v>
      </c>
      <c r="AJ64" s="39">
        <f t="shared" si="60"/>
        <v>8</v>
      </c>
      <c r="AK64" s="39">
        <f t="shared" si="60"/>
        <v>0</v>
      </c>
      <c r="AL64" s="39">
        <f t="shared" si="60"/>
        <v>62</v>
      </c>
      <c r="AM64" s="39">
        <f>SUM(AM50:AM63)</f>
        <v>0</v>
      </c>
      <c r="AN64" s="39">
        <f t="shared" ref="AN64:AY64" si="61">SUM(AN50:AN63)</f>
        <v>1</v>
      </c>
      <c r="AO64" s="39">
        <f t="shared" si="61"/>
        <v>1</v>
      </c>
      <c r="AP64" s="39">
        <f t="shared" si="61"/>
        <v>0</v>
      </c>
      <c r="AQ64" s="39">
        <f t="shared" si="61"/>
        <v>1</v>
      </c>
      <c r="AR64" s="39">
        <f t="shared" si="61"/>
        <v>0</v>
      </c>
      <c r="AS64" s="39">
        <f t="shared" si="61"/>
        <v>0</v>
      </c>
      <c r="AT64" s="39">
        <f t="shared" si="61"/>
        <v>0</v>
      </c>
      <c r="AU64" s="39">
        <f t="shared" si="61"/>
        <v>0</v>
      </c>
      <c r="AV64" s="39">
        <f t="shared" si="61"/>
        <v>0</v>
      </c>
      <c r="AW64" s="39">
        <f t="shared" si="61"/>
        <v>0</v>
      </c>
      <c r="AX64" s="39">
        <f t="shared" si="61"/>
        <v>0</v>
      </c>
      <c r="AY64" s="39">
        <f t="shared" si="61"/>
        <v>3</v>
      </c>
    </row>
    <row r="65" spans="1:51" s="54" customFormat="1" ht="15" thickBot="1" x14ac:dyDescent="0.25">
      <c r="A65" s="1" t="s">
        <v>99</v>
      </c>
      <c r="B65" s="137" t="s">
        <v>89</v>
      </c>
      <c r="C65" s="53"/>
      <c r="D65" s="53"/>
      <c r="E65" s="77">
        <f>IFERROR(VLOOKUP($B65,'[2]NUM8.2'!$H$3:$U$175,2,FALSE),0)</f>
        <v>0</v>
      </c>
      <c r="F65" s="77">
        <f>IFERROR(VLOOKUP($B65,'[2]NUM8.2'!$H$3:$U$175,3,FALSE),0)</f>
        <v>0</v>
      </c>
      <c r="G65" s="77">
        <f>IFERROR(VLOOKUP($B65,'[2]NUM8.2'!$H$3:$U$175,4,FALSE),0)</f>
        <v>12</v>
      </c>
      <c r="H65" s="77">
        <f>IFERROR(VLOOKUP($B65,'[2]NUM8.2'!$H$3:$U$175,5,FALSE),0)</f>
        <v>0</v>
      </c>
      <c r="I65" s="77">
        <f>IFERROR(VLOOKUP($B65,'[2]NUM8.2'!$H$3:$U$175,6,FALSE),0)</f>
        <v>12</v>
      </c>
      <c r="J65" s="77">
        <f>IFERROR(VLOOKUP($B65,'[2]NUM8.2'!$H$3:$U$175,7,FALSE),0)</f>
        <v>24</v>
      </c>
      <c r="K65" s="77">
        <f>IFERROR(VLOOKUP($B65,'[2]NUM8.2'!$H$3:$U$175,8,FALSE),0)</f>
        <v>35</v>
      </c>
      <c r="L65" s="77">
        <f>IFERROR(VLOOKUP($B65,'[2]NUM8.2'!$H$3:$U$175,9,FALSE),0)</f>
        <v>3</v>
      </c>
      <c r="M65" s="77">
        <f>IFERROR(VLOOKUP($B65,'[2]NUM8.2'!$H$3:$U$175,10,FALSE),0)</f>
        <v>13</v>
      </c>
      <c r="N65" s="77">
        <f>IFERROR(VLOOKUP($B65,'[2]NUM8.2'!$H$3:$U$175,11,FALSE),0)</f>
        <v>0</v>
      </c>
      <c r="O65" s="77">
        <f>IFERROR(VLOOKUP($B65,'[2]NUM8.2'!$H$3:$U$175,12,FALSE),0)</f>
        <v>0</v>
      </c>
      <c r="P65" s="77">
        <f>IFERROR(VLOOKUP($B65,'[2]NUM8.2'!$H$3:$U$175,13,FALSE),0)</f>
        <v>8</v>
      </c>
      <c r="Q65" s="4">
        <f t="shared" ref="Q65:Q74" si="62">SUM(E65:P65)</f>
        <v>107</v>
      </c>
      <c r="R65" s="2"/>
      <c r="S65" s="12">
        <f>IFERROR(VLOOKUP($B65,'[3]DEN8.2'!$H$3:$J$159,2,FALSE),0)</f>
        <v>197</v>
      </c>
      <c r="T65" s="42">
        <f t="shared" ref="T65:T74" si="63">+S65+(Z65+AA65+AB65+AC65)-(AM65+AN65+AO65+AP65)</f>
        <v>203</v>
      </c>
      <c r="U65" s="4">
        <f>IFERROR(VLOOKUP($B65,'[1]DEN8.2'!$H$3:$J$175,2,FALSE),0)</f>
        <v>215</v>
      </c>
      <c r="V65" s="51">
        <f t="shared" ref="V65:V74" si="64">+U65+(AF65)-(AS65)</f>
        <v>215</v>
      </c>
      <c r="W65" s="51">
        <f t="shared" si="3"/>
        <v>226</v>
      </c>
      <c r="X65" s="4">
        <f>IFERROR(VLOOKUP($B65,'[2]DEN8.2'!$H$3:$K$162,3,FALSE),0)</f>
        <v>237</v>
      </c>
      <c r="Y65" s="3"/>
      <c r="Z65" s="77">
        <f>IFERROR(VLOOKUP($B65,'[2]ACT DEN8.2'!$H$3:$U$149,2,FALSE),0)</f>
        <v>3</v>
      </c>
      <c r="AA65" s="77">
        <f>IFERROR(VLOOKUP($B65,'[2]ACT DEN8.2'!$H$3:$U$149,3,FALSE),0)</f>
        <v>0</v>
      </c>
      <c r="AB65" s="77">
        <f>IFERROR(VLOOKUP($B65,'[2]ACT DEN8.2'!$H$3:$U$149,4,FALSE),0)</f>
        <v>3</v>
      </c>
      <c r="AC65" s="77">
        <f>IFERROR(VLOOKUP($B65,'[2]ACT DEN8.2'!$H$3:$U$149,5,FALSE),0)</f>
        <v>2</v>
      </c>
      <c r="AD65" s="77">
        <f>IFERROR(VLOOKUP($B65,'[2]ACT DEN8.2'!$H$3:$U$149,6,FALSE),0)</f>
        <v>3</v>
      </c>
      <c r="AE65" s="77">
        <f>IFERROR(VLOOKUP($B65,'[2]ACT DEN8.2'!$H$3:$U$149,7,FALSE),0)</f>
        <v>3</v>
      </c>
      <c r="AF65" s="77">
        <f>IFERROR(VLOOKUP($B65,'[2]ACT DEN8.2'!$H$3:$U$149,8,FALSE),0)</f>
        <v>0</v>
      </c>
      <c r="AG65" s="77">
        <f>IFERROR(VLOOKUP($B65,'[2]ACT DEN8.2'!$H$3:$U$149,9,FALSE),0)</f>
        <v>4</v>
      </c>
      <c r="AH65" s="77">
        <f>IFERROR(VLOOKUP($B65,'[2]ACT DEN8.2'!$H$3:$U$149,10,FALSE),0)</f>
        <v>4</v>
      </c>
      <c r="AI65" s="77">
        <f>IFERROR(VLOOKUP($B65,'[2]ACT DEN8.2'!$H$3:$U$149,11,FALSE),0)</f>
        <v>3</v>
      </c>
      <c r="AJ65" s="77">
        <f>IFERROR(VLOOKUP($B65,'[2]ACT DEN8.2'!$H$3:$U$149,12,FALSE),0)</f>
        <v>5</v>
      </c>
      <c r="AK65" s="77">
        <f>IFERROR(VLOOKUP($B65,'[2]ACT DEN8.2'!$H$3:$U$149,13,FALSE),0)</f>
        <v>3</v>
      </c>
      <c r="AL65" s="4">
        <f t="shared" si="4"/>
        <v>33</v>
      </c>
      <c r="AM65" s="77">
        <f>IFERROR(VLOOKUP($B65,'[2]ACT DEN8.2'!$AE$3:$AR$135,2,FALSE),0)</f>
        <v>0</v>
      </c>
      <c r="AN65" s="77">
        <f>IFERROR(VLOOKUP($B65,'[2]ACT DEN8.2'!$AE$3:$AR$135,3,FALSE),0)</f>
        <v>0</v>
      </c>
      <c r="AO65" s="77">
        <f>IFERROR(VLOOKUP($B65,'[2]ACT DEN8.2'!$AE$3:$AR$135,4,FALSE),0)</f>
        <v>1</v>
      </c>
      <c r="AP65" s="77">
        <f>IFERROR(VLOOKUP($B65,'[2]ACT DEN8.2'!$AE$3:$AR$135,5,FALSE),0)</f>
        <v>1</v>
      </c>
      <c r="AQ65" s="77">
        <f>IFERROR(VLOOKUP($B65,'[2]ACT DEN8.2'!$AE$3:$AR$135,6,FALSE),0)</f>
        <v>0</v>
      </c>
      <c r="AR65" s="77">
        <f>IFERROR(VLOOKUP($B65,'[2]ACT DEN8.2'!$AE$3:$AR$135,7,FALSE),0)</f>
        <v>0</v>
      </c>
      <c r="AS65" s="77">
        <f>IFERROR(VLOOKUP($B65,'[2]ACT DEN8.2'!$AE$3:$AR$135,8,FALSE),0)</f>
        <v>0</v>
      </c>
      <c r="AT65" s="77">
        <f>IFERROR(VLOOKUP($B65,'[2]ACT DEN8.2'!$AE$3:$AR$135,9,FALSE),0)</f>
        <v>0</v>
      </c>
      <c r="AU65" s="77">
        <f>IFERROR(VLOOKUP($B65,'[2]ACT DEN8.2'!$AE$3:$AR$135,10,FALSE),0)</f>
        <v>0</v>
      </c>
      <c r="AV65" s="77">
        <f>IFERROR(VLOOKUP($B65,'[2]ACT DEN8.2'!$AE$3:$AR$135,11,FALSE),0)</f>
        <v>0</v>
      </c>
      <c r="AW65" s="77">
        <f>IFERROR(VLOOKUP($B65,'[2]ACT DEN8.2'!$AE$3:$AR$135,12,FALSE),0)</f>
        <v>0</v>
      </c>
      <c r="AX65" s="77">
        <f>IFERROR(VLOOKUP($B65,'[2]ACT DEN8.2'!$AE$3:$AR$135,13,FALSE),0)</f>
        <v>0</v>
      </c>
      <c r="AY65" s="4">
        <f t="shared" si="5"/>
        <v>2</v>
      </c>
    </row>
    <row r="66" spans="1:51" s="54" customFormat="1" ht="15" thickBot="1" x14ac:dyDescent="0.25">
      <c r="A66" s="1" t="s">
        <v>99</v>
      </c>
      <c r="B66" s="137" t="s">
        <v>90</v>
      </c>
      <c r="C66" s="53"/>
      <c r="D66" s="53"/>
      <c r="E66" s="77">
        <f>IFERROR(VLOOKUP($B66,'[2]NUM8.2'!$H$3:$U$175,2,FALSE),0)</f>
        <v>0</v>
      </c>
      <c r="F66" s="77">
        <f>IFERROR(VLOOKUP($B66,'[2]NUM8.2'!$H$3:$U$175,3,FALSE),0)</f>
        <v>0</v>
      </c>
      <c r="G66" s="77">
        <f>IFERROR(VLOOKUP($B66,'[2]NUM8.2'!$H$3:$U$175,4,FALSE),0)</f>
        <v>2</v>
      </c>
      <c r="H66" s="77">
        <f>IFERROR(VLOOKUP($B66,'[2]NUM8.2'!$H$3:$U$175,5,FALSE),0)</f>
        <v>0</v>
      </c>
      <c r="I66" s="77">
        <f>IFERROR(VLOOKUP($B66,'[2]NUM8.2'!$H$3:$U$175,6,FALSE),0)</f>
        <v>6</v>
      </c>
      <c r="J66" s="77">
        <f>IFERROR(VLOOKUP($B66,'[2]NUM8.2'!$H$3:$U$175,7,FALSE),0)</f>
        <v>12</v>
      </c>
      <c r="K66" s="77">
        <f>IFERROR(VLOOKUP($B66,'[2]NUM8.2'!$H$3:$U$175,8,FALSE),0)</f>
        <v>0</v>
      </c>
      <c r="L66" s="77">
        <f>IFERROR(VLOOKUP($B66,'[2]NUM8.2'!$H$3:$U$175,9,FALSE),0)</f>
        <v>10</v>
      </c>
      <c r="M66" s="77">
        <f>IFERROR(VLOOKUP($B66,'[2]NUM8.2'!$H$3:$U$175,10,FALSE),0)</f>
        <v>1</v>
      </c>
      <c r="N66" s="77">
        <f>IFERROR(VLOOKUP($B66,'[2]NUM8.2'!$H$3:$U$175,11,FALSE),0)</f>
        <v>0</v>
      </c>
      <c r="O66" s="77">
        <f>IFERROR(VLOOKUP($B66,'[2]NUM8.2'!$H$3:$U$175,12,FALSE),0)</f>
        <v>0</v>
      </c>
      <c r="P66" s="77">
        <f>IFERROR(VLOOKUP($B66,'[2]NUM8.2'!$H$3:$U$175,13,FALSE),0)</f>
        <v>4</v>
      </c>
      <c r="Q66" s="4">
        <f t="shared" si="62"/>
        <v>35</v>
      </c>
      <c r="R66" s="2"/>
      <c r="S66" s="12">
        <f>IFERROR(VLOOKUP($B66,'[3]DEN8.2'!$H$3:$J$159,2,FALSE),0)</f>
        <v>102</v>
      </c>
      <c r="T66" s="42">
        <f t="shared" si="63"/>
        <v>104</v>
      </c>
      <c r="U66" s="4">
        <f>IFERROR(VLOOKUP($B66,'[1]DEN8.2'!$H$3:$J$175,2,FALSE),0)</f>
        <v>100</v>
      </c>
      <c r="V66" s="51">
        <f t="shared" si="64"/>
        <v>100</v>
      </c>
      <c r="W66" s="51">
        <f t="shared" si="3"/>
        <v>99</v>
      </c>
      <c r="X66" s="4">
        <f>IFERROR(VLOOKUP($B66,'[2]DEN8.2'!$H$3:$K$162,3,FALSE),0)</f>
        <v>104</v>
      </c>
      <c r="Y66" s="3"/>
      <c r="Z66" s="77">
        <f>IFERROR(VLOOKUP($B66,'[2]ACT DEN8.2'!$H$3:$U$149,2,FALSE),0)</f>
        <v>1</v>
      </c>
      <c r="AA66" s="77">
        <f>IFERROR(VLOOKUP($B66,'[2]ACT DEN8.2'!$H$3:$U$149,3,FALSE),0)</f>
        <v>0</v>
      </c>
      <c r="AB66" s="77">
        <f>IFERROR(VLOOKUP($B66,'[2]ACT DEN8.2'!$H$3:$U$149,4,FALSE),0)</f>
        <v>1</v>
      </c>
      <c r="AC66" s="77">
        <f>IFERROR(VLOOKUP($B66,'[2]ACT DEN8.2'!$H$3:$U$149,5,FALSE),0)</f>
        <v>0</v>
      </c>
      <c r="AD66" s="77">
        <f>IFERROR(VLOOKUP($B66,'[2]ACT DEN8.2'!$H$3:$U$149,6,FALSE),0)</f>
        <v>0</v>
      </c>
      <c r="AE66" s="77">
        <f>IFERROR(VLOOKUP($B66,'[2]ACT DEN8.2'!$H$3:$U$149,7,FALSE),0)</f>
        <v>1</v>
      </c>
      <c r="AF66" s="77">
        <f>IFERROR(VLOOKUP($B66,'[2]ACT DEN8.2'!$H$3:$U$149,8,FALSE),0)</f>
        <v>0</v>
      </c>
      <c r="AG66" s="77">
        <f>IFERROR(VLOOKUP($B66,'[2]ACT DEN8.2'!$H$3:$U$149,9,FALSE),0)</f>
        <v>0</v>
      </c>
      <c r="AH66" s="77">
        <f>IFERROR(VLOOKUP($B66,'[2]ACT DEN8.2'!$H$3:$U$149,10,FALSE),0)</f>
        <v>0</v>
      </c>
      <c r="AI66" s="77">
        <f>IFERROR(VLOOKUP($B66,'[2]ACT DEN8.2'!$H$3:$U$149,11,FALSE),0)</f>
        <v>0</v>
      </c>
      <c r="AJ66" s="77">
        <f>IFERROR(VLOOKUP($B66,'[2]ACT DEN8.2'!$H$3:$U$149,12,FALSE),0)</f>
        <v>0</v>
      </c>
      <c r="AK66" s="77">
        <f>IFERROR(VLOOKUP($B66,'[2]ACT DEN8.2'!$H$3:$U$149,13,FALSE),0)</f>
        <v>0</v>
      </c>
      <c r="AL66" s="4">
        <f t="shared" si="4"/>
        <v>3</v>
      </c>
      <c r="AM66" s="77">
        <f>IFERROR(VLOOKUP($B66,'[2]ACT DEN8.2'!$AE$3:$AR$135,2,FALSE),0)</f>
        <v>0</v>
      </c>
      <c r="AN66" s="77">
        <f>IFERROR(VLOOKUP($B66,'[2]ACT DEN8.2'!$AE$3:$AR$135,3,FALSE),0)</f>
        <v>0</v>
      </c>
      <c r="AO66" s="77">
        <f>IFERROR(VLOOKUP($B66,'[2]ACT DEN8.2'!$AE$3:$AR$135,4,FALSE),0)</f>
        <v>0</v>
      </c>
      <c r="AP66" s="77">
        <f>IFERROR(VLOOKUP($B66,'[2]ACT DEN8.2'!$AE$3:$AR$135,5,FALSE),0)</f>
        <v>0</v>
      </c>
      <c r="AQ66" s="77">
        <f>IFERROR(VLOOKUP($B66,'[2]ACT DEN8.2'!$AE$3:$AR$135,6,FALSE),0)</f>
        <v>0</v>
      </c>
      <c r="AR66" s="77">
        <f>IFERROR(VLOOKUP($B66,'[2]ACT DEN8.2'!$AE$3:$AR$135,7,FALSE),0)</f>
        <v>0</v>
      </c>
      <c r="AS66" s="77">
        <f>IFERROR(VLOOKUP($B66,'[2]ACT DEN8.2'!$AE$3:$AR$135,8,FALSE),0)</f>
        <v>0</v>
      </c>
      <c r="AT66" s="77">
        <f>IFERROR(VLOOKUP($B66,'[2]ACT DEN8.2'!$AE$3:$AR$135,9,FALSE),0)</f>
        <v>0</v>
      </c>
      <c r="AU66" s="77">
        <f>IFERROR(VLOOKUP($B66,'[2]ACT DEN8.2'!$AE$3:$AR$135,10,FALSE),0)</f>
        <v>0</v>
      </c>
      <c r="AV66" s="77">
        <f>IFERROR(VLOOKUP($B66,'[2]ACT DEN8.2'!$AE$3:$AR$135,11,FALSE),0)</f>
        <v>1</v>
      </c>
      <c r="AW66" s="77">
        <f>IFERROR(VLOOKUP($B66,'[2]ACT DEN8.2'!$AE$3:$AR$135,12,FALSE),0)</f>
        <v>0</v>
      </c>
      <c r="AX66" s="77">
        <f>IFERROR(VLOOKUP($B66,'[2]ACT DEN8.2'!$AE$3:$AR$135,13,FALSE),0)</f>
        <v>0</v>
      </c>
      <c r="AY66" s="4">
        <f t="shared" si="5"/>
        <v>1</v>
      </c>
    </row>
    <row r="67" spans="1:51" s="54" customFormat="1" ht="15" thickBot="1" x14ac:dyDescent="0.25">
      <c r="A67" s="1" t="s">
        <v>99</v>
      </c>
      <c r="B67" s="137" t="s">
        <v>91</v>
      </c>
      <c r="C67" s="53"/>
      <c r="D67" s="53"/>
      <c r="E67" s="77">
        <f>IFERROR(VLOOKUP($B67,'[2]NUM8.2'!$H$3:$U$175,2,FALSE),0)</f>
        <v>0</v>
      </c>
      <c r="F67" s="77">
        <f>IFERROR(VLOOKUP($B67,'[2]NUM8.2'!$H$3:$U$175,3,FALSE),0)</f>
        <v>1</v>
      </c>
      <c r="G67" s="77">
        <f>IFERROR(VLOOKUP($B67,'[2]NUM8.2'!$H$3:$U$175,4,FALSE),0)</f>
        <v>4</v>
      </c>
      <c r="H67" s="77">
        <f>IFERROR(VLOOKUP($B67,'[2]NUM8.2'!$H$3:$U$175,5,FALSE),0)</f>
        <v>0</v>
      </c>
      <c r="I67" s="77">
        <f>IFERROR(VLOOKUP($B67,'[2]NUM8.2'!$H$3:$U$175,6,FALSE),0)</f>
        <v>1</v>
      </c>
      <c r="J67" s="77">
        <f>IFERROR(VLOOKUP($B67,'[2]NUM8.2'!$H$3:$U$175,7,FALSE),0)</f>
        <v>6</v>
      </c>
      <c r="K67" s="77">
        <f>IFERROR(VLOOKUP($B67,'[2]NUM8.2'!$H$3:$U$175,8,FALSE),0)</f>
        <v>6</v>
      </c>
      <c r="L67" s="77">
        <f>IFERROR(VLOOKUP($B67,'[2]NUM8.2'!$H$3:$U$175,9,FALSE),0)</f>
        <v>0</v>
      </c>
      <c r="M67" s="77">
        <f>IFERROR(VLOOKUP($B67,'[2]NUM8.2'!$H$3:$U$175,10,FALSE),0)</f>
        <v>0</v>
      </c>
      <c r="N67" s="77">
        <f>IFERROR(VLOOKUP($B67,'[2]NUM8.2'!$H$3:$U$175,11,FALSE),0)</f>
        <v>0</v>
      </c>
      <c r="O67" s="77">
        <f>IFERROR(VLOOKUP($B67,'[2]NUM8.2'!$H$3:$U$175,12,FALSE),0)</f>
        <v>0</v>
      </c>
      <c r="P67" s="77">
        <f>IFERROR(VLOOKUP($B67,'[2]NUM8.2'!$H$3:$U$175,13,FALSE),0)</f>
        <v>0</v>
      </c>
      <c r="Q67" s="4">
        <f t="shared" si="62"/>
        <v>18</v>
      </c>
      <c r="R67" s="2"/>
      <c r="S67" s="12">
        <f>IFERROR(VLOOKUP($B67,'[3]DEN8.2'!$H$3:$J$159,2,FALSE),0)</f>
        <v>23</v>
      </c>
      <c r="T67" s="42">
        <f t="shared" si="63"/>
        <v>23</v>
      </c>
      <c r="U67" s="4">
        <f>IFERROR(VLOOKUP($B67,'[1]DEN8.2'!$H$3:$J$175,2,FALSE),0)</f>
        <v>22</v>
      </c>
      <c r="V67" s="51">
        <f t="shared" si="64"/>
        <v>22</v>
      </c>
      <c r="W67" s="51">
        <f t="shared" si="3"/>
        <v>22</v>
      </c>
      <c r="X67" s="4">
        <f>IFERROR(VLOOKUP($B67,'[2]DEN8.2'!$H$3:$K$162,3,FALSE),0)</f>
        <v>21</v>
      </c>
      <c r="Y67" s="3"/>
      <c r="Z67" s="77">
        <f>IFERROR(VLOOKUP($B67,'[2]ACT DEN8.2'!$H$3:$U$149,2,FALSE),0)</f>
        <v>0</v>
      </c>
      <c r="AA67" s="77">
        <f>IFERROR(VLOOKUP($B67,'[2]ACT DEN8.2'!$H$3:$U$149,3,FALSE),0)</f>
        <v>0</v>
      </c>
      <c r="AB67" s="77">
        <f>IFERROR(VLOOKUP($B67,'[2]ACT DEN8.2'!$H$3:$U$149,4,FALSE),0)</f>
        <v>0</v>
      </c>
      <c r="AC67" s="77">
        <f>IFERROR(VLOOKUP($B67,'[2]ACT DEN8.2'!$H$3:$U$149,5,FALSE),0)</f>
        <v>0</v>
      </c>
      <c r="AD67" s="77">
        <f>IFERROR(VLOOKUP($B67,'[2]ACT DEN8.2'!$H$3:$U$149,6,FALSE),0)</f>
        <v>0</v>
      </c>
      <c r="AE67" s="77">
        <f>IFERROR(VLOOKUP($B67,'[2]ACT DEN8.2'!$H$3:$U$149,7,FALSE),0)</f>
        <v>2</v>
      </c>
      <c r="AF67" s="77">
        <f>IFERROR(VLOOKUP($B67,'[2]ACT DEN8.2'!$H$3:$U$149,8,FALSE),0)</f>
        <v>0</v>
      </c>
      <c r="AG67" s="77">
        <f>IFERROR(VLOOKUP($B67,'[2]ACT DEN8.2'!$H$3:$U$149,9,FALSE),0)</f>
        <v>0</v>
      </c>
      <c r="AH67" s="77">
        <f>IFERROR(VLOOKUP($B67,'[2]ACT DEN8.2'!$H$3:$U$149,10,FALSE),0)</f>
        <v>0</v>
      </c>
      <c r="AI67" s="77">
        <f>IFERROR(VLOOKUP($B67,'[2]ACT DEN8.2'!$H$3:$U$149,11,FALSE),0)</f>
        <v>0</v>
      </c>
      <c r="AJ67" s="77">
        <f>IFERROR(VLOOKUP($B67,'[2]ACT DEN8.2'!$H$3:$U$149,12,FALSE),0)</f>
        <v>0</v>
      </c>
      <c r="AK67" s="77">
        <f>IFERROR(VLOOKUP($B67,'[2]ACT DEN8.2'!$H$3:$U$149,13,FALSE),0)</f>
        <v>1</v>
      </c>
      <c r="AL67" s="4">
        <f t="shared" si="4"/>
        <v>3</v>
      </c>
      <c r="AM67" s="77">
        <f>IFERROR(VLOOKUP($B67,'[2]ACT DEN8.2'!$AE$3:$AR$135,2,FALSE),0)</f>
        <v>0</v>
      </c>
      <c r="AN67" s="77">
        <f>IFERROR(VLOOKUP($B67,'[2]ACT DEN8.2'!$AE$3:$AR$135,3,FALSE),0)</f>
        <v>0</v>
      </c>
      <c r="AO67" s="77">
        <f>IFERROR(VLOOKUP($B67,'[2]ACT DEN8.2'!$AE$3:$AR$135,4,FALSE),0)</f>
        <v>0</v>
      </c>
      <c r="AP67" s="77">
        <f>IFERROR(VLOOKUP($B67,'[2]ACT DEN8.2'!$AE$3:$AR$135,5,FALSE),0)</f>
        <v>0</v>
      </c>
      <c r="AQ67" s="77">
        <f>IFERROR(VLOOKUP($B67,'[2]ACT DEN8.2'!$AE$3:$AR$135,6,FALSE),0)</f>
        <v>0</v>
      </c>
      <c r="AR67" s="77">
        <f>IFERROR(VLOOKUP($B67,'[2]ACT DEN8.2'!$AE$3:$AR$135,7,FALSE),0)</f>
        <v>0</v>
      </c>
      <c r="AS67" s="77">
        <f>IFERROR(VLOOKUP($B67,'[2]ACT DEN8.2'!$AE$3:$AR$135,8,FALSE),0)</f>
        <v>0</v>
      </c>
      <c r="AT67" s="77">
        <f>IFERROR(VLOOKUP($B67,'[2]ACT DEN8.2'!$AE$3:$AR$135,9,FALSE),0)</f>
        <v>0</v>
      </c>
      <c r="AU67" s="77">
        <f>IFERROR(VLOOKUP($B67,'[2]ACT DEN8.2'!$AE$3:$AR$135,10,FALSE),0)</f>
        <v>0</v>
      </c>
      <c r="AV67" s="77">
        <f>IFERROR(VLOOKUP($B67,'[2]ACT DEN8.2'!$AE$3:$AR$135,11,FALSE),0)</f>
        <v>0</v>
      </c>
      <c r="AW67" s="77">
        <f>IFERROR(VLOOKUP($B67,'[2]ACT DEN8.2'!$AE$3:$AR$135,12,FALSE),0)</f>
        <v>0</v>
      </c>
      <c r="AX67" s="77">
        <f>IFERROR(VLOOKUP($B67,'[2]ACT DEN8.2'!$AE$3:$AR$135,13,FALSE),0)</f>
        <v>0</v>
      </c>
      <c r="AY67" s="4">
        <f t="shared" si="5"/>
        <v>0</v>
      </c>
    </row>
    <row r="68" spans="1:51" s="54" customFormat="1" ht="15" thickBot="1" x14ac:dyDescent="0.25">
      <c r="A68" s="1" t="s">
        <v>99</v>
      </c>
      <c r="B68" s="137" t="s">
        <v>92</v>
      </c>
      <c r="C68" s="53"/>
      <c r="D68" s="53"/>
      <c r="E68" s="77">
        <f>IFERROR(VLOOKUP($B68,'[2]NUM8.2'!$H$3:$U$175,2,FALSE),0)</f>
        <v>0</v>
      </c>
      <c r="F68" s="77">
        <f>IFERROR(VLOOKUP($B68,'[2]NUM8.2'!$H$3:$U$175,3,FALSE),0)</f>
        <v>7</v>
      </c>
      <c r="G68" s="77">
        <f>IFERROR(VLOOKUP($B68,'[2]NUM8.2'!$H$3:$U$175,4,FALSE),0)</f>
        <v>5</v>
      </c>
      <c r="H68" s="77">
        <f>IFERROR(VLOOKUP($B68,'[2]NUM8.2'!$H$3:$U$175,5,FALSE),0)</f>
        <v>0</v>
      </c>
      <c r="I68" s="77">
        <f>IFERROR(VLOOKUP($B68,'[2]NUM8.2'!$H$3:$U$175,6,FALSE),0)</f>
        <v>8</v>
      </c>
      <c r="J68" s="77">
        <f>IFERROR(VLOOKUP($B68,'[2]NUM8.2'!$H$3:$U$175,7,FALSE),0)</f>
        <v>5</v>
      </c>
      <c r="K68" s="77">
        <f>IFERROR(VLOOKUP($B68,'[2]NUM8.2'!$H$3:$U$175,8,FALSE),0)</f>
        <v>2</v>
      </c>
      <c r="L68" s="77">
        <f>IFERROR(VLOOKUP($B68,'[2]NUM8.2'!$H$3:$U$175,9,FALSE),0)</f>
        <v>4</v>
      </c>
      <c r="M68" s="77">
        <f>IFERROR(VLOOKUP($B68,'[2]NUM8.2'!$H$3:$U$175,10,FALSE),0)</f>
        <v>3</v>
      </c>
      <c r="N68" s="77">
        <f>IFERROR(VLOOKUP($B68,'[2]NUM8.2'!$H$3:$U$175,11,FALSE),0)</f>
        <v>0</v>
      </c>
      <c r="O68" s="77">
        <f>IFERROR(VLOOKUP($B68,'[2]NUM8.2'!$H$3:$U$175,12,FALSE),0)</f>
        <v>0</v>
      </c>
      <c r="P68" s="77">
        <f>IFERROR(VLOOKUP($B68,'[2]NUM8.2'!$H$3:$U$175,13,FALSE),0)</f>
        <v>0</v>
      </c>
      <c r="Q68" s="4">
        <f t="shared" si="62"/>
        <v>34</v>
      </c>
      <c r="R68" s="2"/>
      <c r="S68" s="12">
        <f>IFERROR(VLOOKUP($B68,'[3]DEN8.2'!$H$3:$J$159,2,FALSE),0)</f>
        <v>55</v>
      </c>
      <c r="T68" s="42">
        <f t="shared" si="63"/>
        <v>55</v>
      </c>
      <c r="U68" s="4">
        <f>IFERROR(VLOOKUP($B68,'[1]DEN8.2'!$H$3:$J$175,2,FALSE),0)</f>
        <v>51</v>
      </c>
      <c r="V68" s="51">
        <f t="shared" si="64"/>
        <v>51</v>
      </c>
      <c r="W68" s="51">
        <f t="shared" si="3"/>
        <v>51</v>
      </c>
      <c r="X68" s="4">
        <f>IFERROR(VLOOKUP($B68,'[2]DEN8.2'!$H$3:$K$162,3,FALSE),0)</f>
        <v>46</v>
      </c>
      <c r="Y68" s="3"/>
      <c r="Z68" s="77">
        <f>IFERROR(VLOOKUP($B68,'[2]ACT DEN8.2'!$H$3:$U$149,2,FALSE),0)</f>
        <v>0</v>
      </c>
      <c r="AA68" s="77">
        <f>IFERROR(VLOOKUP($B68,'[2]ACT DEN8.2'!$H$3:$U$149,3,FALSE),0)</f>
        <v>0</v>
      </c>
      <c r="AB68" s="77">
        <f>IFERROR(VLOOKUP($B68,'[2]ACT DEN8.2'!$H$3:$U$149,4,FALSE),0)</f>
        <v>0</v>
      </c>
      <c r="AC68" s="77">
        <f>IFERROR(VLOOKUP($B68,'[2]ACT DEN8.2'!$H$3:$U$149,5,FALSE),0)</f>
        <v>0</v>
      </c>
      <c r="AD68" s="77">
        <f>IFERROR(VLOOKUP($B68,'[2]ACT DEN8.2'!$H$3:$U$149,6,FALSE),0)</f>
        <v>0</v>
      </c>
      <c r="AE68" s="77">
        <f>IFERROR(VLOOKUP($B68,'[2]ACT DEN8.2'!$H$3:$U$149,7,FALSE),0)</f>
        <v>0</v>
      </c>
      <c r="AF68" s="77">
        <f>IFERROR(VLOOKUP($B68,'[2]ACT DEN8.2'!$H$3:$U$149,8,FALSE),0)</f>
        <v>0</v>
      </c>
      <c r="AG68" s="77">
        <f>IFERROR(VLOOKUP($B68,'[2]ACT DEN8.2'!$H$3:$U$149,9,FALSE),0)</f>
        <v>0</v>
      </c>
      <c r="AH68" s="77">
        <f>IFERROR(VLOOKUP($B68,'[2]ACT DEN8.2'!$H$3:$U$149,10,FALSE),0)</f>
        <v>0</v>
      </c>
      <c r="AI68" s="77">
        <f>IFERROR(VLOOKUP($B68,'[2]ACT DEN8.2'!$H$3:$U$149,11,FALSE),0)</f>
        <v>0</v>
      </c>
      <c r="AJ68" s="77">
        <f>IFERROR(VLOOKUP($B68,'[2]ACT DEN8.2'!$H$3:$U$149,12,FALSE),0)</f>
        <v>0</v>
      </c>
      <c r="AK68" s="77">
        <f>IFERROR(VLOOKUP($B68,'[2]ACT DEN8.2'!$H$3:$U$149,13,FALSE),0)</f>
        <v>0</v>
      </c>
      <c r="AL68" s="4">
        <f t="shared" si="4"/>
        <v>0</v>
      </c>
      <c r="AM68" s="77">
        <f>IFERROR(VLOOKUP($B68,'[2]ACT DEN8.2'!$AE$3:$AR$135,2,FALSE),0)</f>
        <v>0</v>
      </c>
      <c r="AN68" s="77">
        <f>IFERROR(VLOOKUP($B68,'[2]ACT DEN8.2'!$AE$3:$AR$135,3,FALSE),0)</f>
        <v>0</v>
      </c>
      <c r="AO68" s="77">
        <f>IFERROR(VLOOKUP($B68,'[2]ACT DEN8.2'!$AE$3:$AR$135,4,FALSE),0)</f>
        <v>0</v>
      </c>
      <c r="AP68" s="77">
        <f>IFERROR(VLOOKUP($B68,'[2]ACT DEN8.2'!$AE$3:$AR$135,5,FALSE),0)</f>
        <v>0</v>
      </c>
      <c r="AQ68" s="77">
        <f>IFERROR(VLOOKUP($B68,'[2]ACT DEN8.2'!$AE$3:$AR$135,6,FALSE),0)</f>
        <v>0</v>
      </c>
      <c r="AR68" s="77">
        <f>IFERROR(VLOOKUP($B68,'[2]ACT DEN8.2'!$AE$3:$AR$135,7,FALSE),0)</f>
        <v>0</v>
      </c>
      <c r="AS68" s="77">
        <f>IFERROR(VLOOKUP($B68,'[2]ACT DEN8.2'!$AE$3:$AR$135,8,FALSE),0)</f>
        <v>0</v>
      </c>
      <c r="AT68" s="77">
        <f>IFERROR(VLOOKUP($B68,'[2]ACT DEN8.2'!$AE$3:$AR$135,9,FALSE),0)</f>
        <v>0</v>
      </c>
      <c r="AU68" s="77">
        <f>IFERROR(VLOOKUP($B68,'[2]ACT DEN8.2'!$AE$3:$AR$135,10,FALSE),0)</f>
        <v>0</v>
      </c>
      <c r="AV68" s="77">
        <f>IFERROR(VLOOKUP($B68,'[2]ACT DEN8.2'!$AE$3:$AR$135,11,FALSE),0)</f>
        <v>0</v>
      </c>
      <c r="AW68" s="77">
        <f>IFERROR(VLOOKUP($B68,'[2]ACT DEN8.2'!$AE$3:$AR$135,12,FALSE),0)</f>
        <v>0</v>
      </c>
      <c r="AX68" s="77">
        <f>IFERROR(VLOOKUP($B68,'[2]ACT DEN8.2'!$AE$3:$AR$135,13,FALSE),0)</f>
        <v>0</v>
      </c>
      <c r="AY68" s="4">
        <f t="shared" si="5"/>
        <v>0</v>
      </c>
    </row>
    <row r="69" spans="1:51" s="54" customFormat="1" ht="15" thickBot="1" x14ac:dyDescent="0.25">
      <c r="A69" s="1" t="s">
        <v>99</v>
      </c>
      <c r="B69" s="137" t="s">
        <v>93</v>
      </c>
      <c r="C69" s="53"/>
      <c r="D69" s="53"/>
      <c r="E69" s="77">
        <f>IFERROR(VLOOKUP($B69,'[2]NUM8.2'!$H$3:$U$175,2,FALSE),0)</f>
        <v>0</v>
      </c>
      <c r="F69" s="77">
        <f>IFERROR(VLOOKUP($B69,'[2]NUM8.2'!$H$3:$U$175,3,FALSE),0)</f>
        <v>1</v>
      </c>
      <c r="G69" s="77">
        <f>IFERROR(VLOOKUP($B69,'[2]NUM8.2'!$H$3:$U$175,4,FALSE),0)</f>
        <v>6</v>
      </c>
      <c r="H69" s="77">
        <f>IFERROR(VLOOKUP($B69,'[2]NUM8.2'!$H$3:$U$175,5,FALSE),0)</f>
        <v>0</v>
      </c>
      <c r="I69" s="77">
        <f>IFERROR(VLOOKUP($B69,'[2]NUM8.2'!$H$3:$U$175,6,FALSE),0)</f>
        <v>1</v>
      </c>
      <c r="J69" s="77">
        <f>IFERROR(VLOOKUP($B69,'[2]NUM8.2'!$H$3:$U$175,7,FALSE),0)</f>
        <v>1</v>
      </c>
      <c r="K69" s="77">
        <f>IFERROR(VLOOKUP($B69,'[2]NUM8.2'!$H$3:$U$175,8,FALSE),0)</f>
        <v>0</v>
      </c>
      <c r="L69" s="77">
        <f>IFERROR(VLOOKUP($B69,'[2]NUM8.2'!$H$3:$U$175,9,FALSE),0)</f>
        <v>3</v>
      </c>
      <c r="M69" s="77">
        <f>IFERROR(VLOOKUP($B69,'[2]NUM8.2'!$H$3:$U$175,10,FALSE),0)</f>
        <v>0</v>
      </c>
      <c r="N69" s="77">
        <f>IFERROR(VLOOKUP($B69,'[2]NUM8.2'!$H$3:$U$175,11,FALSE),0)</f>
        <v>0</v>
      </c>
      <c r="O69" s="77">
        <f>IFERROR(VLOOKUP($B69,'[2]NUM8.2'!$H$3:$U$175,12,FALSE),0)</f>
        <v>0</v>
      </c>
      <c r="P69" s="77">
        <f>IFERROR(VLOOKUP($B69,'[2]NUM8.2'!$H$3:$U$175,13,FALSE),0)</f>
        <v>0</v>
      </c>
      <c r="Q69" s="4">
        <f t="shared" si="62"/>
        <v>12</v>
      </c>
      <c r="R69" s="2"/>
      <c r="S69" s="12">
        <f>IFERROR(VLOOKUP($B69,'[3]DEN8.2'!$H$3:$J$159,2,FALSE),0)</f>
        <v>9</v>
      </c>
      <c r="T69" s="42">
        <f t="shared" si="63"/>
        <v>9</v>
      </c>
      <c r="U69" s="4">
        <f>IFERROR(VLOOKUP($B69,'[1]DEN8.2'!$H$3:$J$175,2,FALSE),0)</f>
        <v>9</v>
      </c>
      <c r="V69" s="51">
        <f t="shared" si="64"/>
        <v>9</v>
      </c>
      <c r="W69" s="51">
        <f t="shared" si="3"/>
        <v>9</v>
      </c>
      <c r="X69" s="4">
        <f>IFERROR(VLOOKUP($B69,'[2]DEN8.2'!$H$3:$K$162,3,FALSE),0)</f>
        <v>9</v>
      </c>
      <c r="Y69" s="3"/>
      <c r="Z69" s="77">
        <f>IFERROR(VLOOKUP($B69,'[2]ACT DEN8.2'!$H$3:$U$149,2,FALSE),0)</f>
        <v>0</v>
      </c>
      <c r="AA69" s="77">
        <f>IFERROR(VLOOKUP($B69,'[2]ACT DEN8.2'!$H$3:$U$149,3,FALSE),0)</f>
        <v>0</v>
      </c>
      <c r="AB69" s="77">
        <f>IFERROR(VLOOKUP($B69,'[2]ACT DEN8.2'!$H$3:$U$149,4,FALSE),0)</f>
        <v>0</v>
      </c>
      <c r="AC69" s="77">
        <f>IFERROR(VLOOKUP($B69,'[2]ACT DEN8.2'!$H$3:$U$149,5,FALSE),0)</f>
        <v>0</v>
      </c>
      <c r="AD69" s="77">
        <f>IFERROR(VLOOKUP($B69,'[2]ACT DEN8.2'!$H$3:$U$149,6,FALSE),0)</f>
        <v>0</v>
      </c>
      <c r="AE69" s="77">
        <f>IFERROR(VLOOKUP($B69,'[2]ACT DEN8.2'!$H$3:$U$149,7,FALSE),0)</f>
        <v>0</v>
      </c>
      <c r="AF69" s="77">
        <f>IFERROR(VLOOKUP($B69,'[2]ACT DEN8.2'!$H$3:$U$149,8,FALSE),0)</f>
        <v>0</v>
      </c>
      <c r="AG69" s="77">
        <f>IFERROR(VLOOKUP($B69,'[2]ACT DEN8.2'!$H$3:$U$149,9,FALSE),0)</f>
        <v>0</v>
      </c>
      <c r="AH69" s="77">
        <f>IFERROR(VLOOKUP($B69,'[2]ACT DEN8.2'!$H$3:$U$149,10,FALSE),0)</f>
        <v>0</v>
      </c>
      <c r="AI69" s="77">
        <f>IFERROR(VLOOKUP($B69,'[2]ACT DEN8.2'!$H$3:$U$149,11,FALSE),0)</f>
        <v>0</v>
      </c>
      <c r="AJ69" s="77">
        <f>IFERROR(VLOOKUP($B69,'[2]ACT DEN8.2'!$H$3:$U$149,12,FALSE),0)</f>
        <v>0</v>
      </c>
      <c r="AK69" s="77">
        <f>IFERROR(VLOOKUP($B69,'[2]ACT DEN8.2'!$H$3:$U$149,13,FALSE),0)</f>
        <v>0</v>
      </c>
      <c r="AL69" s="4">
        <f t="shared" si="4"/>
        <v>0</v>
      </c>
      <c r="AM69" s="77">
        <f>IFERROR(VLOOKUP($B69,'[2]ACT DEN8.2'!$AE$3:$AR$135,2,FALSE),0)</f>
        <v>0</v>
      </c>
      <c r="AN69" s="77">
        <f>IFERROR(VLOOKUP($B69,'[2]ACT DEN8.2'!$AE$3:$AR$135,3,FALSE),0)</f>
        <v>0</v>
      </c>
      <c r="AO69" s="77">
        <f>IFERROR(VLOOKUP($B69,'[2]ACT DEN8.2'!$AE$3:$AR$135,4,FALSE),0)</f>
        <v>0</v>
      </c>
      <c r="AP69" s="77">
        <f>IFERROR(VLOOKUP($B69,'[2]ACT DEN8.2'!$AE$3:$AR$135,5,FALSE),0)</f>
        <v>0</v>
      </c>
      <c r="AQ69" s="77">
        <f>IFERROR(VLOOKUP($B69,'[2]ACT DEN8.2'!$AE$3:$AR$135,6,FALSE),0)</f>
        <v>0</v>
      </c>
      <c r="AR69" s="77">
        <f>IFERROR(VLOOKUP($B69,'[2]ACT DEN8.2'!$AE$3:$AR$135,7,FALSE),0)</f>
        <v>0</v>
      </c>
      <c r="AS69" s="77">
        <f>IFERROR(VLOOKUP($B69,'[2]ACT DEN8.2'!$AE$3:$AR$135,8,FALSE),0)</f>
        <v>0</v>
      </c>
      <c r="AT69" s="77">
        <f>IFERROR(VLOOKUP($B69,'[2]ACT DEN8.2'!$AE$3:$AR$135,9,FALSE),0)</f>
        <v>0</v>
      </c>
      <c r="AU69" s="77">
        <f>IFERROR(VLOOKUP($B69,'[2]ACT DEN8.2'!$AE$3:$AR$135,10,FALSE),0)</f>
        <v>0</v>
      </c>
      <c r="AV69" s="77">
        <f>IFERROR(VLOOKUP($B69,'[2]ACT DEN8.2'!$AE$3:$AR$135,11,FALSE),0)</f>
        <v>0</v>
      </c>
      <c r="AW69" s="77">
        <f>IFERROR(VLOOKUP($B69,'[2]ACT DEN8.2'!$AE$3:$AR$135,12,FALSE),0)</f>
        <v>0</v>
      </c>
      <c r="AX69" s="77">
        <f>IFERROR(VLOOKUP($B69,'[2]ACT DEN8.2'!$AE$3:$AR$135,13,FALSE),0)</f>
        <v>0</v>
      </c>
      <c r="AY69" s="4">
        <f t="shared" si="5"/>
        <v>0</v>
      </c>
    </row>
    <row r="70" spans="1:51" s="54" customFormat="1" ht="15" thickBot="1" x14ac:dyDescent="0.25">
      <c r="A70" s="1" t="s">
        <v>99</v>
      </c>
      <c r="B70" s="137" t="s">
        <v>94</v>
      </c>
      <c r="C70" s="53"/>
      <c r="D70" s="53"/>
      <c r="E70" s="77">
        <f>IFERROR(VLOOKUP($B70,'[2]NUM8.2'!$H$3:$U$175,2,FALSE),0)</f>
        <v>0</v>
      </c>
      <c r="F70" s="77">
        <f>IFERROR(VLOOKUP($B70,'[2]NUM8.2'!$H$3:$U$175,3,FALSE),0)</f>
        <v>0</v>
      </c>
      <c r="G70" s="77">
        <f>IFERROR(VLOOKUP($B70,'[2]NUM8.2'!$H$3:$U$175,4,FALSE),0)</f>
        <v>4</v>
      </c>
      <c r="H70" s="77">
        <f>IFERROR(VLOOKUP($B70,'[2]NUM8.2'!$H$3:$U$175,5,FALSE),0)</f>
        <v>0</v>
      </c>
      <c r="I70" s="77">
        <f>IFERROR(VLOOKUP($B70,'[2]NUM8.2'!$H$3:$U$175,6,FALSE),0)</f>
        <v>1</v>
      </c>
      <c r="J70" s="77">
        <f>IFERROR(VLOOKUP($B70,'[2]NUM8.2'!$H$3:$U$175,7,FALSE),0)</f>
        <v>9</v>
      </c>
      <c r="K70" s="77">
        <f>IFERROR(VLOOKUP($B70,'[2]NUM8.2'!$H$3:$U$175,8,FALSE),0)</f>
        <v>2</v>
      </c>
      <c r="L70" s="77">
        <f>IFERROR(VLOOKUP($B70,'[2]NUM8.2'!$H$3:$U$175,9,FALSE),0)</f>
        <v>0</v>
      </c>
      <c r="M70" s="77">
        <f>IFERROR(VLOOKUP($B70,'[2]NUM8.2'!$H$3:$U$175,10,FALSE),0)</f>
        <v>1</v>
      </c>
      <c r="N70" s="77">
        <f>IFERROR(VLOOKUP($B70,'[2]NUM8.2'!$H$3:$U$175,11,FALSE),0)</f>
        <v>0</v>
      </c>
      <c r="O70" s="77">
        <f>IFERROR(VLOOKUP($B70,'[2]NUM8.2'!$H$3:$U$175,12,FALSE),0)</f>
        <v>0</v>
      </c>
      <c r="P70" s="77">
        <f>IFERROR(VLOOKUP($B70,'[2]NUM8.2'!$H$3:$U$175,13,FALSE),0)</f>
        <v>0</v>
      </c>
      <c r="Q70" s="4">
        <f t="shared" si="62"/>
        <v>17</v>
      </c>
      <c r="R70" s="2"/>
      <c r="S70" s="12">
        <f>IFERROR(VLOOKUP($B70,'[3]DEN8.2'!$H$3:$J$159,2,FALSE),0)</f>
        <v>37</v>
      </c>
      <c r="T70" s="42">
        <f t="shared" si="63"/>
        <v>38</v>
      </c>
      <c r="U70" s="4">
        <f>IFERROR(VLOOKUP($B70,'[1]DEN8.2'!$H$3:$J$175,2,FALSE),0)</f>
        <v>37</v>
      </c>
      <c r="V70" s="51">
        <f t="shared" si="64"/>
        <v>37</v>
      </c>
      <c r="W70" s="51">
        <f t="shared" si="3"/>
        <v>38</v>
      </c>
      <c r="X70" s="4">
        <f>IFERROR(VLOOKUP($B70,'[2]DEN8.2'!$H$3:$K$162,3,FALSE),0)</f>
        <v>46</v>
      </c>
      <c r="Y70" s="3"/>
      <c r="Z70" s="77">
        <f>IFERROR(VLOOKUP($B70,'[2]ACT DEN8.2'!$H$3:$U$149,2,FALSE),0)</f>
        <v>0</v>
      </c>
      <c r="AA70" s="77">
        <f>IFERROR(VLOOKUP($B70,'[2]ACT DEN8.2'!$H$3:$U$149,3,FALSE),0)</f>
        <v>0</v>
      </c>
      <c r="AB70" s="77">
        <f>IFERROR(VLOOKUP($B70,'[2]ACT DEN8.2'!$H$3:$U$149,4,FALSE),0)</f>
        <v>0</v>
      </c>
      <c r="AC70" s="77">
        <f>IFERROR(VLOOKUP($B70,'[2]ACT DEN8.2'!$H$3:$U$149,5,FALSE),0)</f>
        <v>1</v>
      </c>
      <c r="AD70" s="77">
        <f>IFERROR(VLOOKUP($B70,'[2]ACT DEN8.2'!$H$3:$U$149,6,FALSE),0)</f>
        <v>0</v>
      </c>
      <c r="AE70" s="77">
        <f>IFERROR(VLOOKUP($B70,'[2]ACT DEN8.2'!$H$3:$U$149,7,FALSE),0)</f>
        <v>0</v>
      </c>
      <c r="AF70" s="77">
        <f>IFERROR(VLOOKUP($B70,'[2]ACT DEN8.2'!$H$3:$U$149,8,FALSE),0)</f>
        <v>0</v>
      </c>
      <c r="AG70" s="77">
        <f>IFERROR(VLOOKUP($B70,'[2]ACT DEN8.2'!$H$3:$U$149,9,FALSE),0)</f>
        <v>0</v>
      </c>
      <c r="AH70" s="77">
        <f>IFERROR(VLOOKUP($B70,'[2]ACT DEN8.2'!$H$3:$U$149,10,FALSE),0)</f>
        <v>1</v>
      </c>
      <c r="AI70" s="77">
        <f>IFERROR(VLOOKUP($B70,'[2]ACT DEN8.2'!$H$3:$U$149,11,FALSE),0)</f>
        <v>0</v>
      </c>
      <c r="AJ70" s="77">
        <f>IFERROR(VLOOKUP($B70,'[2]ACT DEN8.2'!$H$3:$U$149,12,FALSE),0)</f>
        <v>0</v>
      </c>
      <c r="AK70" s="77">
        <f>IFERROR(VLOOKUP($B70,'[2]ACT DEN8.2'!$H$3:$U$149,13,FALSE),0)</f>
        <v>0</v>
      </c>
      <c r="AL70" s="4">
        <f t="shared" si="4"/>
        <v>2</v>
      </c>
      <c r="AM70" s="77">
        <f>IFERROR(VLOOKUP($B70,'[2]ACT DEN8.2'!$AE$3:$AR$135,2,FALSE),0)</f>
        <v>0</v>
      </c>
      <c r="AN70" s="77">
        <f>IFERROR(VLOOKUP($B70,'[2]ACT DEN8.2'!$AE$3:$AR$135,3,FALSE),0)</f>
        <v>0</v>
      </c>
      <c r="AO70" s="77">
        <f>IFERROR(VLOOKUP($B70,'[2]ACT DEN8.2'!$AE$3:$AR$135,4,FALSE),0)</f>
        <v>0</v>
      </c>
      <c r="AP70" s="77">
        <f>IFERROR(VLOOKUP($B70,'[2]ACT DEN8.2'!$AE$3:$AR$135,5,FALSE),0)</f>
        <v>0</v>
      </c>
      <c r="AQ70" s="77">
        <f>IFERROR(VLOOKUP($B70,'[2]ACT DEN8.2'!$AE$3:$AR$135,6,FALSE),0)</f>
        <v>0</v>
      </c>
      <c r="AR70" s="77">
        <f>IFERROR(VLOOKUP($B70,'[2]ACT DEN8.2'!$AE$3:$AR$135,7,FALSE),0)</f>
        <v>0</v>
      </c>
      <c r="AS70" s="77">
        <f>IFERROR(VLOOKUP($B70,'[2]ACT DEN8.2'!$AE$3:$AR$135,8,FALSE),0)</f>
        <v>0</v>
      </c>
      <c r="AT70" s="77">
        <f>IFERROR(VLOOKUP($B70,'[2]ACT DEN8.2'!$AE$3:$AR$135,9,FALSE),0)</f>
        <v>0</v>
      </c>
      <c r="AU70" s="77">
        <f>IFERROR(VLOOKUP($B70,'[2]ACT DEN8.2'!$AE$3:$AR$135,10,FALSE),0)</f>
        <v>0</v>
      </c>
      <c r="AV70" s="77">
        <f>IFERROR(VLOOKUP($B70,'[2]ACT DEN8.2'!$AE$3:$AR$135,11,FALSE),0)</f>
        <v>0</v>
      </c>
      <c r="AW70" s="77">
        <f>IFERROR(VLOOKUP($B70,'[2]ACT DEN8.2'!$AE$3:$AR$135,12,FALSE),0)</f>
        <v>0</v>
      </c>
      <c r="AX70" s="77">
        <f>IFERROR(VLOOKUP($B70,'[2]ACT DEN8.2'!$AE$3:$AR$135,13,FALSE),0)</f>
        <v>0</v>
      </c>
      <c r="AY70" s="4">
        <f t="shared" si="5"/>
        <v>0</v>
      </c>
    </row>
    <row r="71" spans="1:51" s="54" customFormat="1" ht="15" thickBot="1" x14ac:dyDescent="0.25">
      <c r="A71" s="1" t="s">
        <v>99</v>
      </c>
      <c r="B71" s="137" t="s">
        <v>95</v>
      </c>
      <c r="C71" s="53"/>
      <c r="D71" s="53"/>
      <c r="E71" s="77">
        <f>IFERROR(VLOOKUP($B71,'[2]NUM8.2'!$H$3:$U$175,2,FALSE),0)</f>
        <v>0</v>
      </c>
      <c r="F71" s="77">
        <f>IFERROR(VLOOKUP($B71,'[2]NUM8.2'!$H$3:$U$175,3,FALSE),0)</f>
        <v>0</v>
      </c>
      <c r="G71" s="77">
        <f>IFERROR(VLOOKUP($B71,'[2]NUM8.2'!$H$3:$U$175,4,FALSE),0)</f>
        <v>0</v>
      </c>
      <c r="H71" s="77">
        <f>IFERROR(VLOOKUP($B71,'[2]NUM8.2'!$H$3:$U$175,5,FALSE),0)</f>
        <v>0</v>
      </c>
      <c r="I71" s="77">
        <f>IFERROR(VLOOKUP($B71,'[2]NUM8.2'!$H$3:$U$175,6,FALSE),0)</f>
        <v>1</v>
      </c>
      <c r="J71" s="77">
        <f>IFERROR(VLOOKUP($B71,'[2]NUM8.2'!$H$3:$U$175,7,FALSE),0)</f>
        <v>2</v>
      </c>
      <c r="K71" s="77">
        <f>IFERROR(VLOOKUP($B71,'[2]NUM8.2'!$H$3:$U$175,8,FALSE),0)</f>
        <v>0</v>
      </c>
      <c r="L71" s="77">
        <f>IFERROR(VLOOKUP($B71,'[2]NUM8.2'!$H$3:$U$175,9,FALSE),0)</f>
        <v>6</v>
      </c>
      <c r="M71" s="77">
        <f>IFERROR(VLOOKUP($B71,'[2]NUM8.2'!$H$3:$U$175,10,FALSE),0)</f>
        <v>1</v>
      </c>
      <c r="N71" s="77">
        <f>IFERROR(VLOOKUP($B71,'[2]NUM8.2'!$H$3:$U$175,11,FALSE),0)</f>
        <v>0</v>
      </c>
      <c r="O71" s="77">
        <f>IFERROR(VLOOKUP($B71,'[2]NUM8.2'!$H$3:$U$175,12,FALSE),0)</f>
        <v>0</v>
      </c>
      <c r="P71" s="77">
        <f>IFERROR(VLOOKUP($B71,'[2]NUM8.2'!$H$3:$U$175,13,FALSE),0)</f>
        <v>0</v>
      </c>
      <c r="Q71" s="4">
        <f t="shared" si="62"/>
        <v>10</v>
      </c>
      <c r="R71" s="2"/>
      <c r="S71" s="12">
        <f>IFERROR(VLOOKUP($B71,'[3]DEN8.2'!$H$3:$J$159,2,FALSE),0)</f>
        <v>6</v>
      </c>
      <c r="T71" s="42">
        <f t="shared" si="63"/>
        <v>6</v>
      </c>
      <c r="U71" s="4">
        <f>IFERROR(VLOOKUP($B71,'[1]DEN8.2'!$H$3:$J$175,2,FALSE),0)</f>
        <v>10</v>
      </c>
      <c r="V71" s="51">
        <f t="shared" si="64"/>
        <v>10</v>
      </c>
      <c r="W71" s="51">
        <f t="shared" si="3"/>
        <v>10</v>
      </c>
      <c r="X71" s="4">
        <f>IFERROR(VLOOKUP($B71,'[2]DEN8.2'!$H$3:$K$162,3,FALSE),0)</f>
        <v>8</v>
      </c>
      <c r="Y71" s="3"/>
      <c r="Z71" s="77">
        <f>IFERROR(VLOOKUP($B71,'[2]ACT DEN8.2'!$H$3:$U$149,2,FALSE),0)</f>
        <v>0</v>
      </c>
      <c r="AA71" s="77">
        <f>IFERROR(VLOOKUP($B71,'[2]ACT DEN8.2'!$H$3:$U$149,3,FALSE),0)</f>
        <v>0</v>
      </c>
      <c r="AB71" s="77">
        <f>IFERROR(VLOOKUP($B71,'[2]ACT DEN8.2'!$H$3:$U$149,4,FALSE),0)</f>
        <v>0</v>
      </c>
      <c r="AC71" s="77">
        <f>IFERROR(VLOOKUP($B71,'[2]ACT DEN8.2'!$H$3:$U$149,5,FALSE),0)</f>
        <v>0</v>
      </c>
      <c r="AD71" s="77">
        <f>IFERROR(VLOOKUP($B71,'[2]ACT DEN8.2'!$H$3:$U$149,6,FALSE),0)</f>
        <v>0</v>
      </c>
      <c r="AE71" s="77">
        <f>IFERROR(VLOOKUP($B71,'[2]ACT DEN8.2'!$H$3:$U$149,7,FALSE),0)</f>
        <v>0</v>
      </c>
      <c r="AF71" s="77">
        <f>IFERROR(VLOOKUP($B71,'[2]ACT DEN8.2'!$H$3:$U$149,8,FALSE),0)</f>
        <v>0</v>
      </c>
      <c r="AG71" s="77">
        <f>IFERROR(VLOOKUP($B71,'[2]ACT DEN8.2'!$H$3:$U$149,9,FALSE),0)</f>
        <v>0</v>
      </c>
      <c r="AH71" s="77">
        <f>IFERROR(VLOOKUP($B71,'[2]ACT DEN8.2'!$H$3:$U$149,10,FALSE),0)</f>
        <v>0</v>
      </c>
      <c r="AI71" s="77">
        <f>IFERROR(VLOOKUP($B71,'[2]ACT DEN8.2'!$H$3:$U$149,11,FALSE),0)</f>
        <v>0</v>
      </c>
      <c r="AJ71" s="77">
        <f>IFERROR(VLOOKUP($B71,'[2]ACT DEN8.2'!$H$3:$U$149,12,FALSE),0)</f>
        <v>0</v>
      </c>
      <c r="AK71" s="77">
        <f>IFERROR(VLOOKUP($B71,'[2]ACT DEN8.2'!$H$3:$U$149,13,FALSE),0)</f>
        <v>0</v>
      </c>
      <c r="AL71" s="4">
        <f t="shared" si="4"/>
        <v>0</v>
      </c>
      <c r="AM71" s="77">
        <f>IFERROR(VLOOKUP($B71,'[2]ACT DEN8.2'!$AE$3:$AR$135,2,FALSE),0)</f>
        <v>0</v>
      </c>
      <c r="AN71" s="77">
        <f>IFERROR(VLOOKUP($B71,'[2]ACT DEN8.2'!$AE$3:$AR$135,3,FALSE),0)</f>
        <v>0</v>
      </c>
      <c r="AO71" s="77">
        <f>IFERROR(VLOOKUP($B71,'[2]ACT DEN8.2'!$AE$3:$AR$135,4,FALSE),0)</f>
        <v>0</v>
      </c>
      <c r="AP71" s="77">
        <f>IFERROR(VLOOKUP($B71,'[2]ACT DEN8.2'!$AE$3:$AR$135,5,FALSE),0)</f>
        <v>0</v>
      </c>
      <c r="AQ71" s="77">
        <f>IFERROR(VLOOKUP($B71,'[2]ACT DEN8.2'!$AE$3:$AR$135,6,FALSE),0)</f>
        <v>0</v>
      </c>
      <c r="AR71" s="77">
        <f>IFERROR(VLOOKUP($B71,'[2]ACT DEN8.2'!$AE$3:$AR$135,7,FALSE),0)</f>
        <v>0</v>
      </c>
      <c r="AS71" s="77">
        <f>IFERROR(VLOOKUP($B71,'[2]ACT DEN8.2'!$AE$3:$AR$135,8,FALSE),0)</f>
        <v>0</v>
      </c>
      <c r="AT71" s="77">
        <f>IFERROR(VLOOKUP($B71,'[2]ACT DEN8.2'!$AE$3:$AR$135,9,FALSE),0)</f>
        <v>0</v>
      </c>
      <c r="AU71" s="77">
        <f>IFERROR(VLOOKUP($B71,'[2]ACT DEN8.2'!$AE$3:$AR$135,10,FALSE),0)</f>
        <v>0</v>
      </c>
      <c r="AV71" s="77">
        <f>IFERROR(VLOOKUP($B71,'[2]ACT DEN8.2'!$AE$3:$AR$135,11,FALSE),0)</f>
        <v>0</v>
      </c>
      <c r="AW71" s="77">
        <f>IFERROR(VLOOKUP($B71,'[2]ACT DEN8.2'!$AE$3:$AR$135,12,FALSE),0)</f>
        <v>0</v>
      </c>
      <c r="AX71" s="77">
        <f>IFERROR(VLOOKUP($B71,'[2]ACT DEN8.2'!$AE$3:$AR$135,13,FALSE),0)</f>
        <v>0</v>
      </c>
      <c r="AY71" s="4">
        <f t="shared" si="5"/>
        <v>0</v>
      </c>
    </row>
    <row r="72" spans="1:51" s="54" customFormat="1" ht="15" thickBot="1" x14ac:dyDescent="0.25">
      <c r="A72" s="1" t="s">
        <v>99</v>
      </c>
      <c r="B72" s="137" t="s">
        <v>96</v>
      </c>
      <c r="C72" s="53"/>
      <c r="D72" s="53"/>
      <c r="E72" s="77">
        <f>IFERROR(VLOOKUP($B72,'[2]NUM8.2'!$H$3:$U$175,2,FALSE),0)</f>
        <v>0</v>
      </c>
      <c r="F72" s="77">
        <f>IFERROR(VLOOKUP($B72,'[2]NUM8.2'!$H$3:$U$175,3,FALSE),0)</f>
        <v>0</v>
      </c>
      <c r="G72" s="77">
        <f>IFERROR(VLOOKUP($B72,'[2]NUM8.2'!$H$3:$U$175,4,FALSE),0)</f>
        <v>2</v>
      </c>
      <c r="H72" s="77">
        <f>IFERROR(VLOOKUP($B72,'[2]NUM8.2'!$H$3:$U$175,5,FALSE),0)</f>
        <v>0</v>
      </c>
      <c r="I72" s="77">
        <f>IFERROR(VLOOKUP($B72,'[2]NUM8.2'!$H$3:$U$175,6,FALSE),0)</f>
        <v>4</v>
      </c>
      <c r="J72" s="77">
        <f>IFERROR(VLOOKUP($B72,'[2]NUM8.2'!$H$3:$U$175,7,FALSE),0)</f>
        <v>0</v>
      </c>
      <c r="K72" s="77">
        <f>IFERROR(VLOOKUP($B72,'[2]NUM8.2'!$H$3:$U$175,8,FALSE),0)</f>
        <v>0</v>
      </c>
      <c r="L72" s="77">
        <f>IFERROR(VLOOKUP($B72,'[2]NUM8.2'!$H$3:$U$175,9,FALSE),0)</f>
        <v>1</v>
      </c>
      <c r="M72" s="77">
        <f>IFERROR(VLOOKUP($B72,'[2]NUM8.2'!$H$3:$U$175,10,FALSE),0)</f>
        <v>0</v>
      </c>
      <c r="N72" s="77">
        <f>IFERROR(VLOOKUP($B72,'[2]NUM8.2'!$H$3:$U$175,11,FALSE),0)</f>
        <v>0</v>
      </c>
      <c r="O72" s="77">
        <f>IFERROR(VLOOKUP($B72,'[2]NUM8.2'!$H$3:$U$175,12,FALSE),0)</f>
        <v>0</v>
      </c>
      <c r="P72" s="77">
        <f>IFERROR(VLOOKUP($B72,'[2]NUM8.2'!$H$3:$U$175,13,FALSE),0)</f>
        <v>0</v>
      </c>
      <c r="Q72" s="4">
        <f t="shared" si="62"/>
        <v>7</v>
      </c>
      <c r="R72" s="2"/>
      <c r="S72" s="12">
        <f>IFERROR(VLOOKUP($B72,'[3]DEN8.2'!$H$3:$J$159,2,FALSE),0)</f>
        <v>14</v>
      </c>
      <c r="T72" s="42">
        <f t="shared" si="63"/>
        <v>14</v>
      </c>
      <c r="U72" s="4">
        <f>IFERROR(VLOOKUP($B72,'[1]DEN8.2'!$H$3:$J$175,2,FALSE),0)</f>
        <v>13</v>
      </c>
      <c r="V72" s="51">
        <f t="shared" si="64"/>
        <v>14</v>
      </c>
      <c r="W72" s="51">
        <f t="shared" si="3"/>
        <v>14</v>
      </c>
      <c r="X72" s="4">
        <f>IFERROR(VLOOKUP($B72,'[2]DEN8.2'!$H$3:$K$162,3,FALSE),0)</f>
        <v>13</v>
      </c>
      <c r="Y72" s="3"/>
      <c r="Z72" s="77">
        <f>IFERROR(VLOOKUP($B72,'[2]ACT DEN8.2'!$H$3:$U$149,2,FALSE),0)</f>
        <v>0</v>
      </c>
      <c r="AA72" s="77">
        <f>IFERROR(VLOOKUP($B72,'[2]ACT DEN8.2'!$H$3:$U$149,3,FALSE),0)</f>
        <v>0</v>
      </c>
      <c r="AB72" s="77">
        <f>IFERROR(VLOOKUP($B72,'[2]ACT DEN8.2'!$H$3:$U$149,4,FALSE),0)</f>
        <v>0</v>
      </c>
      <c r="AC72" s="77">
        <f>IFERROR(VLOOKUP($B72,'[2]ACT DEN8.2'!$H$3:$U$149,5,FALSE),0)</f>
        <v>0</v>
      </c>
      <c r="AD72" s="77">
        <f>IFERROR(VLOOKUP($B72,'[2]ACT DEN8.2'!$H$3:$U$149,6,FALSE),0)</f>
        <v>0</v>
      </c>
      <c r="AE72" s="77">
        <f>IFERROR(VLOOKUP($B72,'[2]ACT DEN8.2'!$H$3:$U$149,7,FALSE),0)</f>
        <v>0</v>
      </c>
      <c r="AF72" s="77">
        <f>IFERROR(VLOOKUP($B72,'[2]ACT DEN8.2'!$H$3:$U$149,8,FALSE),0)</f>
        <v>1</v>
      </c>
      <c r="AG72" s="77">
        <f>IFERROR(VLOOKUP($B72,'[2]ACT DEN8.2'!$H$3:$U$149,9,FALSE),0)</f>
        <v>0</v>
      </c>
      <c r="AH72" s="77">
        <f>IFERROR(VLOOKUP($B72,'[2]ACT DEN8.2'!$H$3:$U$149,10,FALSE),0)</f>
        <v>0</v>
      </c>
      <c r="AI72" s="77">
        <f>IFERROR(VLOOKUP($B72,'[2]ACT DEN8.2'!$H$3:$U$149,11,FALSE),0)</f>
        <v>0</v>
      </c>
      <c r="AJ72" s="77">
        <f>IFERROR(VLOOKUP($B72,'[2]ACT DEN8.2'!$H$3:$U$149,12,FALSE),0)</f>
        <v>0</v>
      </c>
      <c r="AK72" s="77">
        <f>IFERROR(VLOOKUP($B72,'[2]ACT DEN8.2'!$H$3:$U$149,13,FALSE),0)</f>
        <v>0</v>
      </c>
      <c r="AL72" s="4">
        <f t="shared" si="4"/>
        <v>1</v>
      </c>
      <c r="AM72" s="77">
        <f>IFERROR(VLOOKUP($B72,'[2]ACT DEN8.2'!$AE$3:$AR$135,2,FALSE),0)</f>
        <v>0</v>
      </c>
      <c r="AN72" s="77">
        <f>IFERROR(VLOOKUP($B72,'[2]ACT DEN8.2'!$AE$3:$AR$135,3,FALSE),0)</f>
        <v>0</v>
      </c>
      <c r="AO72" s="77">
        <f>IFERROR(VLOOKUP($B72,'[2]ACT DEN8.2'!$AE$3:$AR$135,4,FALSE),0)</f>
        <v>0</v>
      </c>
      <c r="AP72" s="77">
        <f>IFERROR(VLOOKUP($B72,'[2]ACT DEN8.2'!$AE$3:$AR$135,5,FALSE),0)</f>
        <v>0</v>
      </c>
      <c r="AQ72" s="77">
        <f>IFERROR(VLOOKUP($B72,'[2]ACT DEN8.2'!$AE$3:$AR$135,6,FALSE),0)</f>
        <v>0</v>
      </c>
      <c r="AR72" s="77">
        <f>IFERROR(VLOOKUP($B72,'[2]ACT DEN8.2'!$AE$3:$AR$135,7,FALSE),0)</f>
        <v>0</v>
      </c>
      <c r="AS72" s="77">
        <f>IFERROR(VLOOKUP($B72,'[2]ACT DEN8.2'!$AE$3:$AR$135,8,FALSE),0)</f>
        <v>0</v>
      </c>
      <c r="AT72" s="77">
        <f>IFERROR(VLOOKUP($B72,'[2]ACT DEN8.2'!$AE$3:$AR$135,9,FALSE),0)</f>
        <v>0</v>
      </c>
      <c r="AU72" s="77">
        <f>IFERROR(VLOOKUP($B72,'[2]ACT DEN8.2'!$AE$3:$AR$135,10,FALSE),0)</f>
        <v>0</v>
      </c>
      <c r="AV72" s="77">
        <f>IFERROR(VLOOKUP($B72,'[2]ACT DEN8.2'!$AE$3:$AR$135,11,FALSE),0)</f>
        <v>0</v>
      </c>
      <c r="AW72" s="77">
        <f>IFERROR(VLOOKUP($B72,'[2]ACT DEN8.2'!$AE$3:$AR$135,12,FALSE),0)</f>
        <v>0</v>
      </c>
      <c r="AX72" s="77">
        <f>IFERROR(VLOOKUP($B72,'[2]ACT DEN8.2'!$AE$3:$AR$135,13,FALSE),0)</f>
        <v>0</v>
      </c>
      <c r="AY72" s="4">
        <f t="shared" si="5"/>
        <v>0</v>
      </c>
    </row>
    <row r="73" spans="1:51" s="54" customFormat="1" ht="15" thickBot="1" x14ac:dyDescent="0.25">
      <c r="A73" s="1" t="s">
        <v>99</v>
      </c>
      <c r="B73" s="137" t="s">
        <v>97</v>
      </c>
      <c r="C73" s="53"/>
      <c r="D73" s="53"/>
      <c r="E73" s="77">
        <f>IFERROR(VLOOKUP($B73,'[2]NUM8.2'!$H$3:$U$175,2,FALSE),0)</f>
        <v>0</v>
      </c>
      <c r="F73" s="77">
        <f>IFERROR(VLOOKUP($B73,'[2]NUM8.2'!$H$3:$U$175,3,FALSE),0)</f>
        <v>0</v>
      </c>
      <c r="G73" s="77">
        <f>IFERROR(VLOOKUP($B73,'[2]NUM8.2'!$H$3:$U$175,4,FALSE),0)</f>
        <v>0</v>
      </c>
      <c r="H73" s="77">
        <f>IFERROR(VLOOKUP($B73,'[2]NUM8.2'!$H$3:$U$175,5,FALSE),0)</f>
        <v>0</v>
      </c>
      <c r="I73" s="77">
        <f>IFERROR(VLOOKUP($B73,'[2]NUM8.2'!$H$3:$U$175,6,FALSE),0)</f>
        <v>0</v>
      </c>
      <c r="J73" s="77">
        <f>IFERROR(VLOOKUP($B73,'[2]NUM8.2'!$H$3:$U$175,7,FALSE),0)</f>
        <v>0</v>
      </c>
      <c r="K73" s="77">
        <f>IFERROR(VLOOKUP($B73,'[2]NUM8.2'!$H$3:$U$175,8,FALSE),0)</f>
        <v>0</v>
      </c>
      <c r="L73" s="77">
        <f>IFERROR(VLOOKUP($B73,'[2]NUM8.2'!$H$3:$U$175,9,FALSE),0)</f>
        <v>2</v>
      </c>
      <c r="M73" s="77">
        <f>IFERROR(VLOOKUP($B73,'[2]NUM8.2'!$H$3:$U$175,10,FALSE),0)</f>
        <v>0</v>
      </c>
      <c r="N73" s="77">
        <f>IFERROR(VLOOKUP($B73,'[2]NUM8.2'!$H$3:$U$175,11,FALSE),0)</f>
        <v>0</v>
      </c>
      <c r="O73" s="77">
        <f>IFERROR(VLOOKUP($B73,'[2]NUM8.2'!$H$3:$U$175,12,FALSE),0)</f>
        <v>0</v>
      </c>
      <c r="P73" s="77">
        <f>IFERROR(VLOOKUP($B73,'[2]NUM8.2'!$H$3:$U$175,13,FALSE),0)</f>
        <v>0</v>
      </c>
      <c r="Q73" s="4">
        <f t="shared" si="62"/>
        <v>2</v>
      </c>
      <c r="R73" s="2"/>
      <c r="S73" s="12">
        <f>IFERROR(VLOOKUP($B73,'[3]DEN8.2'!$H$3:$J$159,2,FALSE),0)</f>
        <v>7</v>
      </c>
      <c r="T73" s="42">
        <f t="shared" si="63"/>
        <v>7</v>
      </c>
      <c r="U73" s="4">
        <f>IFERROR(VLOOKUP($B73,'[1]DEN8.2'!$H$3:$J$175,2,FALSE),0)</f>
        <v>5</v>
      </c>
      <c r="V73" s="51">
        <f t="shared" si="64"/>
        <v>5</v>
      </c>
      <c r="W73" s="51">
        <f t="shared" si="3"/>
        <v>6</v>
      </c>
      <c r="X73" s="4">
        <f>IFERROR(VLOOKUP($B73,'[2]DEN8.2'!$H$3:$K$162,3,FALSE),0)</f>
        <v>7</v>
      </c>
      <c r="Y73" s="3"/>
      <c r="Z73" s="77">
        <f>IFERROR(VLOOKUP($B73,'[2]ACT DEN8.2'!$H$3:$U$149,2,FALSE),0)</f>
        <v>0</v>
      </c>
      <c r="AA73" s="77">
        <f>IFERROR(VLOOKUP($B73,'[2]ACT DEN8.2'!$H$3:$U$149,3,FALSE),0)</f>
        <v>0</v>
      </c>
      <c r="AB73" s="77">
        <f>IFERROR(VLOOKUP($B73,'[2]ACT DEN8.2'!$H$3:$U$149,4,FALSE),0)</f>
        <v>0</v>
      </c>
      <c r="AC73" s="77">
        <f>IFERROR(VLOOKUP($B73,'[2]ACT DEN8.2'!$H$3:$U$149,5,FALSE),0)</f>
        <v>0</v>
      </c>
      <c r="AD73" s="77">
        <f>IFERROR(VLOOKUP($B73,'[2]ACT DEN8.2'!$H$3:$U$149,6,FALSE),0)</f>
        <v>0</v>
      </c>
      <c r="AE73" s="77">
        <f>IFERROR(VLOOKUP($B73,'[2]ACT DEN8.2'!$H$3:$U$149,7,FALSE),0)</f>
        <v>0</v>
      </c>
      <c r="AF73" s="77">
        <f>IFERROR(VLOOKUP($B73,'[2]ACT DEN8.2'!$H$3:$U$149,8,FALSE),0)</f>
        <v>0</v>
      </c>
      <c r="AG73" s="77">
        <f>IFERROR(VLOOKUP($B73,'[2]ACT DEN8.2'!$H$3:$U$149,9,FALSE),0)</f>
        <v>0</v>
      </c>
      <c r="AH73" s="77">
        <f>IFERROR(VLOOKUP($B73,'[2]ACT DEN8.2'!$H$3:$U$149,10,FALSE),0)</f>
        <v>1</v>
      </c>
      <c r="AI73" s="77">
        <f>IFERROR(VLOOKUP($B73,'[2]ACT DEN8.2'!$H$3:$U$149,11,FALSE),0)</f>
        <v>0</v>
      </c>
      <c r="AJ73" s="77">
        <f>IFERROR(VLOOKUP($B73,'[2]ACT DEN8.2'!$H$3:$U$149,12,FALSE),0)</f>
        <v>0</v>
      </c>
      <c r="AK73" s="77">
        <f>IFERROR(VLOOKUP($B73,'[2]ACT DEN8.2'!$H$3:$U$149,13,FALSE),0)</f>
        <v>0</v>
      </c>
      <c r="AL73" s="4">
        <f t="shared" si="4"/>
        <v>1</v>
      </c>
      <c r="AM73" s="77">
        <f>IFERROR(VLOOKUP($B73,'[2]ACT DEN8.2'!$AE$3:$AR$135,2,FALSE),0)</f>
        <v>0</v>
      </c>
      <c r="AN73" s="77">
        <f>IFERROR(VLOOKUP($B73,'[2]ACT DEN8.2'!$AE$3:$AR$135,3,FALSE),0)</f>
        <v>0</v>
      </c>
      <c r="AO73" s="77">
        <f>IFERROR(VLOOKUP($B73,'[2]ACT DEN8.2'!$AE$3:$AR$135,4,FALSE),0)</f>
        <v>0</v>
      </c>
      <c r="AP73" s="77">
        <f>IFERROR(VLOOKUP($B73,'[2]ACT DEN8.2'!$AE$3:$AR$135,5,FALSE),0)</f>
        <v>0</v>
      </c>
      <c r="AQ73" s="77">
        <f>IFERROR(VLOOKUP($B73,'[2]ACT DEN8.2'!$AE$3:$AR$135,6,FALSE),0)</f>
        <v>0</v>
      </c>
      <c r="AR73" s="77">
        <f>IFERROR(VLOOKUP($B73,'[2]ACT DEN8.2'!$AE$3:$AR$135,7,FALSE),0)</f>
        <v>0</v>
      </c>
      <c r="AS73" s="77">
        <f>IFERROR(VLOOKUP($B73,'[2]ACT DEN8.2'!$AE$3:$AR$135,8,FALSE),0)</f>
        <v>0</v>
      </c>
      <c r="AT73" s="77">
        <f>IFERROR(VLOOKUP($B73,'[2]ACT DEN8.2'!$AE$3:$AR$135,9,FALSE),0)</f>
        <v>0</v>
      </c>
      <c r="AU73" s="77">
        <f>IFERROR(VLOOKUP($B73,'[2]ACT DEN8.2'!$AE$3:$AR$135,10,FALSE),0)</f>
        <v>0</v>
      </c>
      <c r="AV73" s="77">
        <f>IFERROR(VLOOKUP($B73,'[2]ACT DEN8.2'!$AE$3:$AR$135,11,FALSE),0)</f>
        <v>0</v>
      </c>
      <c r="AW73" s="77">
        <f>IFERROR(VLOOKUP($B73,'[2]ACT DEN8.2'!$AE$3:$AR$135,12,FALSE),0)</f>
        <v>0</v>
      </c>
      <c r="AX73" s="77">
        <f>IFERROR(VLOOKUP($B73,'[2]ACT DEN8.2'!$AE$3:$AR$135,13,FALSE),0)</f>
        <v>0</v>
      </c>
      <c r="AY73" s="4">
        <f t="shared" si="5"/>
        <v>0</v>
      </c>
    </row>
    <row r="74" spans="1:51" s="54" customFormat="1" ht="15" thickBot="1" x14ac:dyDescent="0.25">
      <c r="A74" s="1" t="s">
        <v>99</v>
      </c>
      <c r="B74" s="137" t="s">
        <v>98</v>
      </c>
      <c r="C74" s="53"/>
      <c r="D74" s="53"/>
      <c r="E74" s="77">
        <f>IFERROR(VLOOKUP($B74,'[2]NUM8.2'!$H$3:$U$175,2,FALSE),0)</f>
        <v>1</v>
      </c>
      <c r="F74" s="77">
        <f>IFERROR(VLOOKUP($B74,'[2]NUM8.2'!$H$3:$U$175,3,FALSE),0)</f>
        <v>0</v>
      </c>
      <c r="G74" s="77">
        <f>IFERROR(VLOOKUP($B74,'[2]NUM8.2'!$H$3:$U$175,4,FALSE),0)</f>
        <v>0</v>
      </c>
      <c r="H74" s="77">
        <f>IFERROR(VLOOKUP($B74,'[2]NUM8.2'!$H$3:$U$175,5,FALSE),0)</f>
        <v>0</v>
      </c>
      <c r="I74" s="77">
        <f>IFERROR(VLOOKUP($B74,'[2]NUM8.2'!$H$3:$U$175,6,FALSE),0)</f>
        <v>3</v>
      </c>
      <c r="J74" s="77">
        <f>IFERROR(VLOOKUP($B74,'[2]NUM8.2'!$H$3:$U$175,7,FALSE),0)</f>
        <v>1</v>
      </c>
      <c r="K74" s="77">
        <f>IFERROR(VLOOKUP($B74,'[2]NUM8.2'!$H$3:$U$175,8,FALSE),0)</f>
        <v>0</v>
      </c>
      <c r="L74" s="77">
        <f>IFERROR(VLOOKUP($B74,'[2]NUM8.2'!$H$3:$U$175,9,FALSE),0)</f>
        <v>2</v>
      </c>
      <c r="M74" s="77">
        <f>IFERROR(VLOOKUP($B74,'[2]NUM8.2'!$H$3:$U$175,10,FALSE),0)</f>
        <v>0</v>
      </c>
      <c r="N74" s="77">
        <f>IFERROR(VLOOKUP($B74,'[2]NUM8.2'!$H$3:$U$175,11,FALSE),0)</f>
        <v>0</v>
      </c>
      <c r="O74" s="77">
        <f>IFERROR(VLOOKUP($B74,'[2]NUM8.2'!$H$3:$U$175,12,FALSE),0)</f>
        <v>0</v>
      </c>
      <c r="P74" s="77">
        <f>IFERROR(VLOOKUP($B74,'[2]NUM8.2'!$H$3:$U$175,13,FALSE),0)</f>
        <v>0</v>
      </c>
      <c r="Q74" s="4">
        <f t="shared" si="62"/>
        <v>7</v>
      </c>
      <c r="R74" s="2"/>
      <c r="S74" s="12">
        <f>IFERROR(VLOOKUP($B74,'[3]DEN8.2'!$H$3:$J$159,2,FALSE),0)</f>
        <v>4</v>
      </c>
      <c r="T74" s="42">
        <f t="shared" si="63"/>
        <v>4</v>
      </c>
      <c r="U74" s="4">
        <f>IFERROR(VLOOKUP($B74,'[1]DEN8.2'!$H$3:$J$175,2,FALSE),0)</f>
        <v>5</v>
      </c>
      <c r="V74" s="51">
        <f t="shared" si="64"/>
        <v>5</v>
      </c>
      <c r="W74" s="51">
        <f t="shared" si="3"/>
        <v>5</v>
      </c>
      <c r="X74" s="4">
        <f>IFERROR(VLOOKUP($B74,'[2]DEN8.2'!$H$3:$K$162,3,FALSE),0)</f>
        <v>5</v>
      </c>
      <c r="Y74" s="3"/>
      <c r="Z74" s="77">
        <f>IFERROR(VLOOKUP($B74,'[2]ACT DEN8.2'!$H$3:$U$149,2,FALSE),0)</f>
        <v>0</v>
      </c>
      <c r="AA74" s="77">
        <f>IFERROR(VLOOKUP($B74,'[2]ACT DEN8.2'!$H$3:$U$149,3,FALSE),0)</f>
        <v>0</v>
      </c>
      <c r="AB74" s="77">
        <f>IFERROR(VLOOKUP($B74,'[2]ACT DEN8.2'!$H$3:$U$149,4,FALSE),0)</f>
        <v>0</v>
      </c>
      <c r="AC74" s="77">
        <f>IFERROR(VLOOKUP($B74,'[2]ACT DEN8.2'!$H$3:$U$149,5,FALSE),0)</f>
        <v>0</v>
      </c>
      <c r="AD74" s="77">
        <f>IFERROR(VLOOKUP($B74,'[2]ACT DEN8.2'!$H$3:$U$149,6,FALSE),0)</f>
        <v>0</v>
      </c>
      <c r="AE74" s="77">
        <f>IFERROR(VLOOKUP($B74,'[2]ACT DEN8.2'!$H$3:$U$149,7,FALSE),0)</f>
        <v>0</v>
      </c>
      <c r="AF74" s="77">
        <f>IFERROR(VLOOKUP($B74,'[2]ACT DEN8.2'!$H$3:$U$149,8,FALSE),0)</f>
        <v>0</v>
      </c>
      <c r="AG74" s="77">
        <f>IFERROR(VLOOKUP($B74,'[2]ACT DEN8.2'!$H$3:$U$149,9,FALSE),0)</f>
        <v>0</v>
      </c>
      <c r="AH74" s="77">
        <f>IFERROR(VLOOKUP($B74,'[2]ACT DEN8.2'!$H$3:$U$149,10,FALSE),0)</f>
        <v>0</v>
      </c>
      <c r="AI74" s="77">
        <f>IFERROR(VLOOKUP($B74,'[2]ACT DEN8.2'!$H$3:$U$149,11,FALSE),0)</f>
        <v>0</v>
      </c>
      <c r="AJ74" s="77">
        <f>IFERROR(VLOOKUP($B74,'[2]ACT DEN8.2'!$H$3:$U$149,12,FALSE),0)</f>
        <v>0</v>
      </c>
      <c r="AK74" s="77">
        <f>IFERROR(VLOOKUP($B74,'[2]ACT DEN8.2'!$H$3:$U$149,13,FALSE),0)</f>
        <v>0</v>
      </c>
      <c r="AL74" s="4">
        <f t="shared" si="4"/>
        <v>0</v>
      </c>
      <c r="AM74" s="77">
        <f>IFERROR(VLOOKUP($B74,'[2]ACT DEN8.2'!$AE$3:$AR$135,2,FALSE),0)</f>
        <v>0</v>
      </c>
      <c r="AN74" s="77">
        <f>IFERROR(VLOOKUP($B74,'[2]ACT DEN8.2'!$AE$3:$AR$135,3,FALSE),0)</f>
        <v>0</v>
      </c>
      <c r="AO74" s="77">
        <f>IFERROR(VLOOKUP($B74,'[2]ACT DEN8.2'!$AE$3:$AR$135,4,FALSE),0)</f>
        <v>0</v>
      </c>
      <c r="AP74" s="77">
        <f>IFERROR(VLOOKUP($B74,'[2]ACT DEN8.2'!$AE$3:$AR$135,5,FALSE),0)</f>
        <v>0</v>
      </c>
      <c r="AQ74" s="77">
        <f>IFERROR(VLOOKUP($B74,'[2]ACT DEN8.2'!$AE$3:$AR$135,6,FALSE),0)</f>
        <v>0</v>
      </c>
      <c r="AR74" s="77">
        <f>IFERROR(VLOOKUP($B74,'[2]ACT DEN8.2'!$AE$3:$AR$135,7,FALSE),0)</f>
        <v>0</v>
      </c>
      <c r="AS74" s="77">
        <f>IFERROR(VLOOKUP($B74,'[2]ACT DEN8.2'!$AE$3:$AR$135,8,FALSE),0)</f>
        <v>0</v>
      </c>
      <c r="AT74" s="77">
        <f>IFERROR(VLOOKUP($B74,'[2]ACT DEN8.2'!$AE$3:$AR$135,9,FALSE),0)</f>
        <v>0</v>
      </c>
      <c r="AU74" s="77">
        <f>IFERROR(VLOOKUP($B74,'[2]ACT DEN8.2'!$AE$3:$AR$135,10,FALSE),0)</f>
        <v>0</v>
      </c>
      <c r="AV74" s="77">
        <f>IFERROR(VLOOKUP($B74,'[2]ACT DEN8.2'!$AE$3:$AR$135,11,FALSE),0)</f>
        <v>0</v>
      </c>
      <c r="AW74" s="77">
        <f>IFERROR(VLOOKUP($B74,'[2]ACT DEN8.2'!$AE$3:$AR$135,12,FALSE),0)</f>
        <v>0</v>
      </c>
      <c r="AX74" s="77">
        <f>IFERROR(VLOOKUP($B74,'[2]ACT DEN8.2'!$AE$3:$AR$135,13,FALSE),0)</f>
        <v>0</v>
      </c>
      <c r="AY74" s="4">
        <f t="shared" si="5"/>
        <v>0</v>
      </c>
    </row>
    <row r="75" spans="1:51" s="54" customFormat="1" ht="15" thickBot="1" x14ac:dyDescent="0.25">
      <c r="A75" s="307" t="s">
        <v>18</v>
      </c>
      <c r="B75" s="308"/>
      <c r="C75" s="222">
        <f>+D75/Metas!M6</f>
        <v>1.0684358284819291</v>
      </c>
      <c r="D75" s="14">
        <f>+Q75/R75</f>
        <v>0.36350364963503651</v>
      </c>
      <c r="E75" s="9">
        <f>SUM(E65:E74)</f>
        <v>1</v>
      </c>
      <c r="F75" s="9">
        <f t="shared" ref="F75:H75" si="65">SUM(F65:F74)</f>
        <v>9</v>
      </c>
      <c r="G75" s="9">
        <f t="shared" si="65"/>
        <v>35</v>
      </c>
      <c r="H75" s="9">
        <f t="shared" si="65"/>
        <v>0</v>
      </c>
      <c r="I75" s="9">
        <f t="shared" ref="I75:J75" si="66">SUM(I65:I74)</f>
        <v>37</v>
      </c>
      <c r="J75" s="9">
        <f t="shared" si="66"/>
        <v>60</v>
      </c>
      <c r="K75" s="9">
        <f t="shared" ref="K75:L75" si="67">SUM(K65:K74)</f>
        <v>45</v>
      </c>
      <c r="L75" s="9">
        <f t="shared" si="67"/>
        <v>31</v>
      </c>
      <c r="M75" s="9">
        <f t="shared" ref="M75:N75" si="68">SUM(M65:M74)</f>
        <v>19</v>
      </c>
      <c r="N75" s="9">
        <f t="shared" si="68"/>
        <v>0</v>
      </c>
      <c r="O75" s="9">
        <f t="shared" ref="O75:P75" si="69">SUM(O65:O74)</f>
        <v>0</v>
      </c>
      <c r="P75" s="9">
        <f t="shared" si="69"/>
        <v>12</v>
      </c>
      <c r="Q75" s="9">
        <f>SUM(Q65:Q74)</f>
        <v>249</v>
      </c>
      <c r="R75" s="10">
        <f>+Y75-X75</f>
        <v>685</v>
      </c>
      <c r="S75" s="9">
        <f t="shared" ref="S75:W75" si="70">SUM(S65:S74)</f>
        <v>454</v>
      </c>
      <c r="T75" s="9">
        <f t="shared" si="70"/>
        <v>463</v>
      </c>
      <c r="U75" s="9">
        <f t="shared" si="70"/>
        <v>467</v>
      </c>
      <c r="V75" s="8">
        <f t="shared" si="70"/>
        <v>468</v>
      </c>
      <c r="W75" s="8">
        <f t="shared" si="70"/>
        <v>480</v>
      </c>
      <c r="X75" s="9">
        <f t="shared" ref="X75" si="71">SUM(X65:X74)</f>
        <v>496</v>
      </c>
      <c r="Y75" s="11">
        <v>1181</v>
      </c>
      <c r="Z75" s="8">
        <f t="shared" ref="Z75:AF75" si="72">SUM(Z65:Z74)</f>
        <v>4</v>
      </c>
      <c r="AA75" s="8">
        <f t="shared" si="72"/>
        <v>0</v>
      </c>
      <c r="AB75" s="8">
        <f t="shared" si="72"/>
        <v>4</v>
      </c>
      <c r="AC75" s="8">
        <f t="shared" si="72"/>
        <v>3</v>
      </c>
      <c r="AD75" s="8">
        <f t="shared" ref="AD75" si="73">SUM(AD65:AD74)</f>
        <v>3</v>
      </c>
      <c r="AE75" s="8">
        <f t="shared" si="72"/>
        <v>6</v>
      </c>
      <c r="AF75" s="8">
        <f t="shared" si="72"/>
        <v>1</v>
      </c>
      <c r="AG75" s="8">
        <f t="shared" ref="AG75:AH75" si="74">SUM(AG65:AG74)</f>
        <v>4</v>
      </c>
      <c r="AH75" s="8">
        <f t="shared" si="74"/>
        <v>6</v>
      </c>
      <c r="AI75" s="8">
        <f t="shared" ref="AI75:AK75" si="75">SUM(AI65:AI74)</f>
        <v>3</v>
      </c>
      <c r="AJ75" s="8">
        <f t="shared" si="75"/>
        <v>5</v>
      </c>
      <c r="AK75" s="8">
        <f t="shared" si="75"/>
        <v>4</v>
      </c>
      <c r="AL75" s="8">
        <f t="shared" si="4"/>
        <v>43</v>
      </c>
      <c r="AM75" s="8">
        <f t="shared" ref="AM75:AS75" si="76">SUM(AM65:AM74)</f>
        <v>0</v>
      </c>
      <c r="AN75" s="8">
        <f t="shared" si="76"/>
        <v>0</v>
      </c>
      <c r="AO75" s="8">
        <f t="shared" si="76"/>
        <v>1</v>
      </c>
      <c r="AP75" s="8">
        <f t="shared" si="76"/>
        <v>1</v>
      </c>
      <c r="AQ75" s="8">
        <f t="shared" ref="AQ75" si="77">SUM(AQ65:AQ74)</f>
        <v>0</v>
      </c>
      <c r="AR75" s="8">
        <f t="shared" si="76"/>
        <v>0</v>
      </c>
      <c r="AS75" s="8">
        <f t="shared" si="76"/>
        <v>0</v>
      </c>
      <c r="AT75" s="8">
        <f t="shared" ref="AT75:AU75" si="78">SUM(AT65:AT74)</f>
        <v>0</v>
      </c>
      <c r="AU75" s="8">
        <f t="shared" si="78"/>
        <v>0</v>
      </c>
      <c r="AV75" s="8">
        <f t="shared" ref="AV75:AX75" si="79">SUM(AV65:AV74)</f>
        <v>1</v>
      </c>
      <c r="AW75" s="8">
        <f t="shared" si="79"/>
        <v>0</v>
      </c>
      <c r="AX75" s="8">
        <f t="shared" si="79"/>
        <v>0</v>
      </c>
      <c r="AY75" s="8">
        <f t="shared" si="5"/>
        <v>3</v>
      </c>
    </row>
    <row r="76" spans="1:51" s="54" customFormat="1" ht="15" thickBot="1" x14ac:dyDescent="0.25">
      <c r="A76" s="1" t="s">
        <v>105</v>
      </c>
      <c r="B76" s="137" t="s">
        <v>100</v>
      </c>
      <c r="C76" s="53"/>
      <c r="D76" s="53"/>
      <c r="E76" s="77">
        <f>IFERROR(VLOOKUP($B76,'[2]NUM8.2'!$H$3:$U$175,2,FALSE),0)</f>
        <v>0</v>
      </c>
      <c r="F76" s="77">
        <f>IFERROR(VLOOKUP($B76,'[2]NUM8.2'!$H$3:$U$175,3,FALSE),0)</f>
        <v>3</v>
      </c>
      <c r="G76" s="77">
        <f>IFERROR(VLOOKUP($B76,'[2]NUM8.2'!$H$3:$U$175,4,FALSE),0)</f>
        <v>0</v>
      </c>
      <c r="H76" s="77">
        <f>IFERROR(VLOOKUP($B76,'[2]NUM8.2'!$H$3:$U$175,5,FALSE),0)</f>
        <v>8</v>
      </c>
      <c r="I76" s="77">
        <f>IFERROR(VLOOKUP($B76,'[2]NUM8.2'!$H$3:$U$175,6,FALSE),0)</f>
        <v>14</v>
      </c>
      <c r="J76" s="77">
        <f>IFERROR(VLOOKUP($B76,'[2]NUM8.2'!$H$3:$U$175,7,FALSE),0)</f>
        <v>10</v>
      </c>
      <c r="K76" s="77">
        <f>IFERROR(VLOOKUP($B76,'[2]NUM8.2'!$H$3:$U$175,8,FALSE),0)</f>
        <v>12</v>
      </c>
      <c r="L76" s="77">
        <f>IFERROR(VLOOKUP($B76,'[2]NUM8.2'!$H$3:$U$175,9,FALSE),0)</f>
        <v>7</v>
      </c>
      <c r="M76" s="77">
        <f>IFERROR(VLOOKUP($B76,'[2]NUM8.2'!$H$3:$U$175,10,FALSE),0)</f>
        <v>0</v>
      </c>
      <c r="N76" s="77">
        <f>IFERROR(VLOOKUP($B76,'[2]NUM8.2'!$H$3:$U$175,11,FALSE),0)</f>
        <v>2</v>
      </c>
      <c r="O76" s="77">
        <f>IFERROR(VLOOKUP($B76,'[2]NUM8.2'!$H$3:$U$175,12,FALSE),0)</f>
        <v>4</v>
      </c>
      <c r="P76" s="77">
        <f>IFERROR(VLOOKUP($B76,'[2]NUM8.2'!$H$3:$U$175,13,FALSE),0)</f>
        <v>4</v>
      </c>
      <c r="Q76" s="4">
        <f>SUM(E76:P76)</f>
        <v>64</v>
      </c>
      <c r="R76" s="2"/>
      <c r="S76" s="12">
        <f>IFERROR(VLOOKUP($B76,'[3]DEN8.2'!$H$3:$J$159,2,FALSE),0)</f>
        <v>152</v>
      </c>
      <c r="T76" s="42">
        <f t="shared" ref="T76:T80" si="80">+S76+(Z76+AA76+AB76+AC76)-(AM76+AN76+AO76+AP76)</f>
        <v>156</v>
      </c>
      <c r="U76" s="4">
        <f>IFERROR(VLOOKUP($B76,'[1]DEN8.2'!$H$3:$J$175,2,FALSE),0)</f>
        <v>123</v>
      </c>
      <c r="V76" s="51">
        <f>+U76+(AF76)-(AS76)</f>
        <v>127</v>
      </c>
      <c r="W76" s="51">
        <f t="shared" si="3"/>
        <v>130</v>
      </c>
      <c r="X76" s="4">
        <f>IFERROR(VLOOKUP($B76,'[2]DEN8.2'!$H$3:$K$162,3,FALSE),0)</f>
        <v>121</v>
      </c>
      <c r="Y76" s="3"/>
      <c r="Z76" s="77">
        <f>IFERROR(VLOOKUP($B76,'[2]ACT DEN8.2'!$H$3:$U$149,2,FALSE),0)</f>
        <v>0</v>
      </c>
      <c r="AA76" s="77">
        <f>IFERROR(VLOOKUP($B76,'[2]ACT DEN8.2'!$H$3:$U$149,3,FALSE),0)</f>
        <v>1</v>
      </c>
      <c r="AB76" s="77">
        <f>IFERROR(VLOOKUP($B76,'[2]ACT DEN8.2'!$H$3:$U$149,4,FALSE),0)</f>
        <v>3</v>
      </c>
      <c r="AC76" s="77">
        <f>IFERROR(VLOOKUP($B76,'[2]ACT DEN8.2'!$H$3:$U$149,5,FALSE),0)</f>
        <v>0</v>
      </c>
      <c r="AD76" s="77">
        <f>IFERROR(VLOOKUP($B76,'[2]ACT DEN8.2'!$H$3:$U$149,6,FALSE),0)</f>
        <v>0</v>
      </c>
      <c r="AE76" s="77">
        <f>IFERROR(VLOOKUP($B76,'[2]ACT DEN8.2'!$H$3:$U$149,7,FALSE),0)</f>
        <v>0</v>
      </c>
      <c r="AF76" s="77">
        <f>IFERROR(VLOOKUP($B76,'[2]ACT DEN8.2'!$H$3:$U$149,8,FALSE),0)</f>
        <v>4</v>
      </c>
      <c r="AG76" s="77">
        <f>IFERROR(VLOOKUP($B76,'[2]ACT DEN8.2'!$H$3:$U$149,9,FALSE),0)</f>
        <v>1</v>
      </c>
      <c r="AH76" s="77">
        <f>IFERROR(VLOOKUP($B76,'[2]ACT DEN8.2'!$H$3:$U$149,10,FALSE),0)</f>
        <v>1</v>
      </c>
      <c r="AI76" s="77">
        <f>IFERROR(VLOOKUP($B76,'[2]ACT DEN8.2'!$H$3:$U$149,11,FALSE),0)</f>
        <v>1</v>
      </c>
      <c r="AJ76" s="77">
        <f>IFERROR(VLOOKUP($B76,'[2]ACT DEN8.2'!$H$3:$U$149,12,FALSE),0)</f>
        <v>0</v>
      </c>
      <c r="AK76" s="77">
        <f>IFERROR(VLOOKUP($B76,'[2]ACT DEN8.2'!$H$3:$U$149,13,FALSE),0)</f>
        <v>0</v>
      </c>
      <c r="AL76" s="4">
        <f t="shared" si="4"/>
        <v>11</v>
      </c>
      <c r="AM76" s="77">
        <f>IFERROR(VLOOKUP($B76,'[2]ACT DEN8.2'!$AE$3:$AR$135,2,FALSE),0)</f>
        <v>0</v>
      </c>
      <c r="AN76" s="77">
        <f>IFERROR(VLOOKUP($B76,'[2]ACT DEN8.2'!$AE$3:$AR$135,3,FALSE),0)</f>
        <v>0</v>
      </c>
      <c r="AO76" s="77">
        <f>IFERROR(VLOOKUP($B76,'[2]ACT DEN8.2'!$AE$3:$AR$135,4,FALSE),0)</f>
        <v>0</v>
      </c>
      <c r="AP76" s="77">
        <f>IFERROR(VLOOKUP($B76,'[2]ACT DEN8.2'!$AE$3:$AR$135,5,FALSE),0)</f>
        <v>0</v>
      </c>
      <c r="AQ76" s="77">
        <f>IFERROR(VLOOKUP($B76,'[2]ACT DEN8.2'!$AE$3:$AR$135,6,FALSE),0)</f>
        <v>0</v>
      </c>
      <c r="AR76" s="77">
        <f>IFERROR(VLOOKUP($B76,'[2]ACT DEN8.2'!$AE$3:$AR$135,7,FALSE),0)</f>
        <v>0</v>
      </c>
      <c r="AS76" s="77">
        <f>IFERROR(VLOOKUP($B76,'[2]ACT DEN8.2'!$AE$3:$AR$135,8,FALSE),0)</f>
        <v>0</v>
      </c>
      <c r="AT76" s="77">
        <f>IFERROR(VLOOKUP($B76,'[2]ACT DEN8.2'!$AE$3:$AR$135,9,FALSE),0)</f>
        <v>0</v>
      </c>
      <c r="AU76" s="77">
        <f>IFERROR(VLOOKUP($B76,'[2]ACT DEN8.2'!$AE$3:$AR$135,10,FALSE),0)</f>
        <v>0</v>
      </c>
      <c r="AV76" s="77">
        <f>IFERROR(VLOOKUP($B76,'[2]ACT DEN8.2'!$AE$3:$AR$135,11,FALSE),0)</f>
        <v>0</v>
      </c>
      <c r="AW76" s="77">
        <f>IFERROR(VLOOKUP($B76,'[2]ACT DEN8.2'!$AE$3:$AR$135,12,FALSE),0)</f>
        <v>0</v>
      </c>
      <c r="AX76" s="77">
        <f>IFERROR(VLOOKUP($B76,'[2]ACT DEN8.2'!$AE$3:$AR$135,13,FALSE),0)</f>
        <v>0</v>
      </c>
      <c r="AY76" s="4">
        <f t="shared" si="5"/>
        <v>0</v>
      </c>
    </row>
    <row r="77" spans="1:51" s="54" customFormat="1" ht="15" thickBot="1" x14ac:dyDescent="0.25">
      <c r="A77" s="1" t="s">
        <v>105</v>
      </c>
      <c r="B77" s="137" t="s">
        <v>101</v>
      </c>
      <c r="C77" s="53"/>
      <c r="D77" s="53"/>
      <c r="E77" s="77">
        <f>IFERROR(VLOOKUP($B77,'[2]NUM8.2'!$H$3:$U$175,2,FALSE),0)</f>
        <v>4</v>
      </c>
      <c r="F77" s="77">
        <f>IFERROR(VLOOKUP($B77,'[2]NUM8.2'!$H$3:$U$175,3,FALSE),0)</f>
        <v>1</v>
      </c>
      <c r="G77" s="77">
        <f>IFERROR(VLOOKUP($B77,'[2]NUM8.2'!$H$3:$U$175,4,FALSE),0)</f>
        <v>0</v>
      </c>
      <c r="H77" s="77">
        <f>IFERROR(VLOOKUP($B77,'[2]NUM8.2'!$H$3:$U$175,5,FALSE),0)</f>
        <v>0</v>
      </c>
      <c r="I77" s="77">
        <f>IFERROR(VLOOKUP($B77,'[2]NUM8.2'!$H$3:$U$175,6,FALSE),0)</f>
        <v>1</v>
      </c>
      <c r="J77" s="77">
        <f>IFERROR(VLOOKUP($B77,'[2]NUM8.2'!$H$3:$U$175,7,FALSE),0)</f>
        <v>4</v>
      </c>
      <c r="K77" s="77">
        <f>IFERROR(VLOOKUP($B77,'[2]NUM8.2'!$H$3:$U$175,8,FALSE),0)</f>
        <v>1</v>
      </c>
      <c r="L77" s="77">
        <f>IFERROR(VLOOKUP($B77,'[2]NUM8.2'!$H$3:$U$175,9,FALSE),0)</f>
        <v>1</v>
      </c>
      <c r="M77" s="77">
        <f>IFERROR(VLOOKUP($B77,'[2]NUM8.2'!$H$3:$U$175,10,FALSE),0)</f>
        <v>1</v>
      </c>
      <c r="N77" s="77">
        <f>IFERROR(VLOOKUP($B77,'[2]NUM8.2'!$H$3:$U$175,11,FALSE),0)</f>
        <v>4</v>
      </c>
      <c r="O77" s="77">
        <f>IFERROR(VLOOKUP($B77,'[2]NUM8.2'!$H$3:$U$175,12,FALSE),0)</f>
        <v>1</v>
      </c>
      <c r="P77" s="77">
        <f>IFERROR(VLOOKUP($B77,'[2]NUM8.2'!$H$3:$U$175,13,FALSE),0)</f>
        <v>0</v>
      </c>
      <c r="Q77" s="4">
        <f>SUM(E77:P77)</f>
        <v>18</v>
      </c>
      <c r="R77" s="2"/>
      <c r="S77" s="12">
        <f>IFERROR(VLOOKUP($B77,'[3]DEN8.2'!$H$3:$J$159,2,FALSE),0)</f>
        <v>36</v>
      </c>
      <c r="T77" s="42">
        <f t="shared" si="80"/>
        <v>37</v>
      </c>
      <c r="U77" s="4">
        <f>IFERROR(VLOOKUP($B77,'[1]DEN8.2'!$H$3:$J$175,2,FALSE),0)</f>
        <v>37</v>
      </c>
      <c r="V77" s="51">
        <f>+U77+(AF77)-(AS77)</f>
        <v>37</v>
      </c>
      <c r="W77" s="51">
        <f t="shared" si="3"/>
        <v>37</v>
      </c>
      <c r="X77" s="4">
        <f>IFERROR(VLOOKUP($B77,'[2]DEN8.2'!$H$3:$K$162,3,FALSE),0)</f>
        <v>40</v>
      </c>
      <c r="Y77" s="3"/>
      <c r="Z77" s="77">
        <f>IFERROR(VLOOKUP($B77,'[2]ACT DEN8.2'!$H$3:$U$149,2,FALSE),0)</f>
        <v>0</v>
      </c>
      <c r="AA77" s="77">
        <f>IFERROR(VLOOKUP($B77,'[2]ACT DEN8.2'!$H$3:$U$149,3,FALSE),0)</f>
        <v>0</v>
      </c>
      <c r="AB77" s="77">
        <f>IFERROR(VLOOKUP($B77,'[2]ACT DEN8.2'!$H$3:$U$149,4,FALSE),0)</f>
        <v>1</v>
      </c>
      <c r="AC77" s="77">
        <f>IFERROR(VLOOKUP($B77,'[2]ACT DEN8.2'!$H$3:$U$149,5,FALSE),0)</f>
        <v>0</v>
      </c>
      <c r="AD77" s="77">
        <f>IFERROR(VLOOKUP($B77,'[2]ACT DEN8.2'!$H$3:$U$149,6,FALSE),0)</f>
        <v>0</v>
      </c>
      <c r="AE77" s="77">
        <f>IFERROR(VLOOKUP($B77,'[2]ACT DEN8.2'!$H$3:$U$149,7,FALSE),0)</f>
        <v>0</v>
      </c>
      <c r="AF77" s="77">
        <f>IFERROR(VLOOKUP($B77,'[2]ACT DEN8.2'!$H$3:$U$149,8,FALSE),0)</f>
        <v>0</v>
      </c>
      <c r="AG77" s="77">
        <f>IFERROR(VLOOKUP($B77,'[2]ACT DEN8.2'!$H$3:$U$149,9,FALSE),0)</f>
        <v>0</v>
      </c>
      <c r="AH77" s="77">
        <f>IFERROR(VLOOKUP($B77,'[2]ACT DEN8.2'!$H$3:$U$149,10,FALSE),0)</f>
        <v>0</v>
      </c>
      <c r="AI77" s="77">
        <f>IFERROR(VLOOKUP($B77,'[2]ACT DEN8.2'!$H$3:$U$149,11,FALSE),0)</f>
        <v>0</v>
      </c>
      <c r="AJ77" s="77">
        <f>IFERROR(VLOOKUP($B77,'[2]ACT DEN8.2'!$H$3:$U$149,12,FALSE),0)</f>
        <v>1</v>
      </c>
      <c r="AK77" s="77">
        <f>IFERROR(VLOOKUP($B77,'[2]ACT DEN8.2'!$H$3:$U$149,13,FALSE),0)</f>
        <v>1</v>
      </c>
      <c r="AL77" s="4">
        <f t="shared" si="4"/>
        <v>3</v>
      </c>
      <c r="AM77" s="77">
        <f>IFERROR(VLOOKUP($B77,'[2]ACT DEN8.2'!$AE$3:$AR$135,2,FALSE),0)</f>
        <v>0</v>
      </c>
      <c r="AN77" s="77">
        <f>IFERROR(VLOOKUP($B77,'[2]ACT DEN8.2'!$AE$3:$AR$135,3,FALSE),0)</f>
        <v>0</v>
      </c>
      <c r="AO77" s="77">
        <f>IFERROR(VLOOKUP($B77,'[2]ACT DEN8.2'!$AE$3:$AR$135,4,FALSE),0)</f>
        <v>0</v>
      </c>
      <c r="AP77" s="77">
        <f>IFERROR(VLOOKUP($B77,'[2]ACT DEN8.2'!$AE$3:$AR$135,5,FALSE),0)</f>
        <v>0</v>
      </c>
      <c r="AQ77" s="77">
        <f>IFERROR(VLOOKUP($B77,'[2]ACT DEN8.2'!$AE$3:$AR$135,6,FALSE),0)</f>
        <v>0</v>
      </c>
      <c r="AR77" s="77">
        <f>IFERROR(VLOOKUP($B77,'[2]ACT DEN8.2'!$AE$3:$AR$135,7,FALSE),0)</f>
        <v>0</v>
      </c>
      <c r="AS77" s="77">
        <f>IFERROR(VLOOKUP($B77,'[2]ACT DEN8.2'!$AE$3:$AR$135,8,FALSE),0)</f>
        <v>0</v>
      </c>
      <c r="AT77" s="77">
        <f>IFERROR(VLOOKUP($B77,'[2]ACT DEN8.2'!$AE$3:$AR$135,9,FALSE),0)</f>
        <v>0</v>
      </c>
      <c r="AU77" s="77">
        <f>IFERROR(VLOOKUP($B77,'[2]ACT DEN8.2'!$AE$3:$AR$135,10,FALSE),0)</f>
        <v>0</v>
      </c>
      <c r="AV77" s="77">
        <f>IFERROR(VLOOKUP($B77,'[2]ACT DEN8.2'!$AE$3:$AR$135,11,FALSE),0)</f>
        <v>0</v>
      </c>
      <c r="AW77" s="77">
        <f>IFERROR(VLOOKUP($B77,'[2]ACT DEN8.2'!$AE$3:$AR$135,12,FALSE),0)</f>
        <v>0</v>
      </c>
      <c r="AX77" s="77">
        <f>IFERROR(VLOOKUP($B77,'[2]ACT DEN8.2'!$AE$3:$AR$135,13,FALSE),0)</f>
        <v>0</v>
      </c>
      <c r="AY77" s="4">
        <f t="shared" si="5"/>
        <v>0</v>
      </c>
    </row>
    <row r="78" spans="1:51" s="54" customFormat="1" ht="15" thickBot="1" x14ac:dyDescent="0.25">
      <c r="A78" s="1" t="s">
        <v>105</v>
      </c>
      <c r="B78" s="137" t="s">
        <v>102</v>
      </c>
      <c r="C78" s="53"/>
      <c r="D78" s="53"/>
      <c r="E78" s="77">
        <f>IFERROR(VLOOKUP($B78,'[2]NUM8.2'!$H$3:$U$175,2,FALSE),0)</f>
        <v>0</v>
      </c>
      <c r="F78" s="77">
        <f>IFERROR(VLOOKUP($B78,'[2]NUM8.2'!$H$3:$U$175,3,FALSE),0)</f>
        <v>0</v>
      </c>
      <c r="G78" s="77">
        <f>IFERROR(VLOOKUP($B78,'[2]NUM8.2'!$H$3:$U$175,4,FALSE),0)</f>
        <v>2</v>
      </c>
      <c r="H78" s="77">
        <f>IFERROR(VLOOKUP($B78,'[2]NUM8.2'!$H$3:$U$175,5,FALSE),0)</f>
        <v>2</v>
      </c>
      <c r="I78" s="77">
        <f>IFERROR(VLOOKUP($B78,'[2]NUM8.2'!$H$3:$U$175,6,FALSE),0)</f>
        <v>3</v>
      </c>
      <c r="J78" s="77">
        <f>IFERROR(VLOOKUP($B78,'[2]NUM8.2'!$H$3:$U$175,7,FALSE),0)</f>
        <v>0</v>
      </c>
      <c r="K78" s="77">
        <f>IFERROR(VLOOKUP($B78,'[2]NUM8.2'!$H$3:$U$175,8,FALSE),0)</f>
        <v>7</v>
      </c>
      <c r="L78" s="77">
        <f>IFERROR(VLOOKUP($B78,'[2]NUM8.2'!$H$3:$U$175,9,FALSE),0)</f>
        <v>5</v>
      </c>
      <c r="M78" s="77">
        <f>IFERROR(VLOOKUP($B78,'[2]NUM8.2'!$H$3:$U$175,10,FALSE),0)</f>
        <v>2</v>
      </c>
      <c r="N78" s="77">
        <f>IFERROR(VLOOKUP($B78,'[2]NUM8.2'!$H$3:$U$175,11,FALSE),0)</f>
        <v>6</v>
      </c>
      <c r="O78" s="77">
        <f>IFERROR(VLOOKUP($B78,'[2]NUM8.2'!$H$3:$U$175,12,FALSE),0)</f>
        <v>0</v>
      </c>
      <c r="P78" s="77">
        <f>IFERROR(VLOOKUP($B78,'[2]NUM8.2'!$H$3:$U$175,13,FALSE),0)</f>
        <v>0</v>
      </c>
      <c r="Q78" s="4">
        <f>SUM(E78:P78)</f>
        <v>27</v>
      </c>
      <c r="R78" s="2"/>
      <c r="S78" s="12">
        <f>IFERROR(VLOOKUP($B78,'[3]DEN8.2'!$H$3:$J$159,2,FALSE),0)</f>
        <v>69</v>
      </c>
      <c r="T78" s="42">
        <f t="shared" si="80"/>
        <v>69</v>
      </c>
      <c r="U78" s="4">
        <f>IFERROR(VLOOKUP($B78,'[1]DEN8.2'!$H$3:$J$175,2,FALSE),0)</f>
        <v>59</v>
      </c>
      <c r="V78" s="51">
        <f>+U78+(AF78)-(AS78)</f>
        <v>61</v>
      </c>
      <c r="W78" s="51">
        <f t="shared" si="3"/>
        <v>61</v>
      </c>
      <c r="X78" s="4">
        <f>IFERROR(VLOOKUP($B78,'[2]DEN8.2'!$H$3:$K$162,3,FALSE),0)</f>
        <v>72</v>
      </c>
      <c r="Y78" s="3"/>
      <c r="Z78" s="77">
        <f>IFERROR(VLOOKUP($B78,'[2]ACT DEN8.2'!$H$3:$U$149,2,FALSE),0)</f>
        <v>0</v>
      </c>
      <c r="AA78" s="77">
        <f>IFERROR(VLOOKUP($B78,'[2]ACT DEN8.2'!$H$3:$U$149,3,FALSE),0)</f>
        <v>0</v>
      </c>
      <c r="AB78" s="77">
        <f>IFERROR(VLOOKUP($B78,'[2]ACT DEN8.2'!$H$3:$U$149,4,FALSE),0)</f>
        <v>0</v>
      </c>
      <c r="AC78" s="77">
        <f>IFERROR(VLOOKUP($B78,'[2]ACT DEN8.2'!$H$3:$U$149,5,FALSE),0)</f>
        <v>0</v>
      </c>
      <c r="AD78" s="77">
        <f>IFERROR(VLOOKUP($B78,'[2]ACT DEN8.2'!$H$3:$U$149,6,FALSE),0)</f>
        <v>0</v>
      </c>
      <c r="AE78" s="77">
        <f>IFERROR(VLOOKUP($B78,'[2]ACT DEN8.2'!$H$3:$U$149,7,FALSE),0)</f>
        <v>0</v>
      </c>
      <c r="AF78" s="77">
        <f>IFERROR(VLOOKUP($B78,'[2]ACT DEN8.2'!$H$3:$U$149,8,FALSE),0)</f>
        <v>2</v>
      </c>
      <c r="AG78" s="77">
        <f>IFERROR(VLOOKUP($B78,'[2]ACT DEN8.2'!$H$3:$U$149,9,FALSE),0)</f>
        <v>0</v>
      </c>
      <c r="AH78" s="77">
        <f>IFERROR(VLOOKUP($B78,'[2]ACT DEN8.2'!$H$3:$U$149,10,FALSE),0)</f>
        <v>0</v>
      </c>
      <c r="AI78" s="77">
        <f>IFERROR(VLOOKUP($B78,'[2]ACT DEN8.2'!$H$3:$U$149,11,FALSE),0)</f>
        <v>0</v>
      </c>
      <c r="AJ78" s="77">
        <f>IFERROR(VLOOKUP($B78,'[2]ACT DEN8.2'!$H$3:$U$149,12,FALSE),0)</f>
        <v>0</v>
      </c>
      <c r="AK78" s="77">
        <f>IFERROR(VLOOKUP($B78,'[2]ACT DEN8.2'!$H$3:$U$149,13,FALSE),0)</f>
        <v>0</v>
      </c>
      <c r="AL78" s="4">
        <f t="shared" si="4"/>
        <v>2</v>
      </c>
      <c r="AM78" s="77">
        <f>IFERROR(VLOOKUP($B78,'[2]ACT DEN8.2'!$AE$3:$AR$135,2,FALSE),0)</f>
        <v>0</v>
      </c>
      <c r="AN78" s="77">
        <f>IFERROR(VLOOKUP($B78,'[2]ACT DEN8.2'!$AE$3:$AR$135,3,FALSE),0)</f>
        <v>0</v>
      </c>
      <c r="AO78" s="77">
        <f>IFERROR(VLOOKUP($B78,'[2]ACT DEN8.2'!$AE$3:$AR$135,4,FALSE),0)</f>
        <v>0</v>
      </c>
      <c r="AP78" s="77">
        <f>IFERROR(VLOOKUP($B78,'[2]ACT DEN8.2'!$AE$3:$AR$135,5,FALSE),0)</f>
        <v>0</v>
      </c>
      <c r="AQ78" s="77">
        <f>IFERROR(VLOOKUP($B78,'[2]ACT DEN8.2'!$AE$3:$AR$135,6,FALSE),0)</f>
        <v>0</v>
      </c>
      <c r="AR78" s="77">
        <f>IFERROR(VLOOKUP($B78,'[2]ACT DEN8.2'!$AE$3:$AR$135,7,FALSE),0)</f>
        <v>0</v>
      </c>
      <c r="AS78" s="77">
        <f>IFERROR(VLOOKUP($B78,'[2]ACT DEN8.2'!$AE$3:$AR$135,8,FALSE),0)</f>
        <v>0</v>
      </c>
      <c r="AT78" s="77">
        <f>IFERROR(VLOOKUP($B78,'[2]ACT DEN8.2'!$AE$3:$AR$135,9,FALSE),0)</f>
        <v>0</v>
      </c>
      <c r="AU78" s="77">
        <f>IFERROR(VLOOKUP($B78,'[2]ACT DEN8.2'!$AE$3:$AR$135,10,FALSE),0)</f>
        <v>0</v>
      </c>
      <c r="AV78" s="77">
        <f>IFERROR(VLOOKUP($B78,'[2]ACT DEN8.2'!$AE$3:$AR$135,11,FALSE),0)</f>
        <v>0</v>
      </c>
      <c r="AW78" s="77">
        <f>IFERROR(VLOOKUP($B78,'[2]ACT DEN8.2'!$AE$3:$AR$135,12,FALSE),0)</f>
        <v>0</v>
      </c>
      <c r="AX78" s="77">
        <f>IFERROR(VLOOKUP($B78,'[2]ACT DEN8.2'!$AE$3:$AR$135,13,FALSE),0)</f>
        <v>0</v>
      </c>
      <c r="AY78" s="4">
        <f t="shared" si="5"/>
        <v>0</v>
      </c>
    </row>
    <row r="79" spans="1:51" s="54" customFormat="1" ht="15" thickBot="1" x14ac:dyDescent="0.25">
      <c r="A79" s="1" t="s">
        <v>105</v>
      </c>
      <c r="B79" s="137" t="s">
        <v>103</v>
      </c>
      <c r="C79" s="53"/>
      <c r="D79" s="53"/>
      <c r="E79" s="77">
        <f>IFERROR(VLOOKUP($B79,'[2]NUM8.2'!$H$3:$U$175,2,FALSE),0)</f>
        <v>0</v>
      </c>
      <c r="F79" s="77">
        <f>IFERROR(VLOOKUP($B79,'[2]NUM8.2'!$H$3:$U$175,3,FALSE),0)</f>
        <v>0</v>
      </c>
      <c r="G79" s="77">
        <f>IFERROR(VLOOKUP($B79,'[2]NUM8.2'!$H$3:$U$175,4,FALSE),0)</f>
        <v>1</v>
      </c>
      <c r="H79" s="77">
        <f>IFERROR(VLOOKUP($B79,'[2]NUM8.2'!$H$3:$U$175,5,FALSE),0)</f>
        <v>1</v>
      </c>
      <c r="I79" s="77">
        <f>IFERROR(VLOOKUP($B79,'[2]NUM8.2'!$H$3:$U$175,6,FALSE),0)</f>
        <v>0</v>
      </c>
      <c r="J79" s="77">
        <f>IFERROR(VLOOKUP($B79,'[2]NUM8.2'!$H$3:$U$175,7,FALSE),0)</f>
        <v>0</v>
      </c>
      <c r="K79" s="77">
        <f>IFERROR(VLOOKUP($B79,'[2]NUM8.2'!$H$3:$U$175,8,FALSE),0)</f>
        <v>3</v>
      </c>
      <c r="L79" s="77">
        <f>IFERROR(VLOOKUP($B79,'[2]NUM8.2'!$H$3:$U$175,9,FALSE),0)</f>
        <v>0</v>
      </c>
      <c r="M79" s="77">
        <f>IFERROR(VLOOKUP($B79,'[2]NUM8.2'!$H$3:$U$175,10,FALSE),0)</f>
        <v>0</v>
      </c>
      <c r="N79" s="77">
        <f>IFERROR(VLOOKUP($B79,'[2]NUM8.2'!$H$3:$U$175,11,FALSE),0)</f>
        <v>0</v>
      </c>
      <c r="O79" s="77">
        <f>IFERROR(VLOOKUP($B79,'[2]NUM8.2'!$H$3:$U$175,12,FALSE),0)</f>
        <v>0</v>
      </c>
      <c r="P79" s="77">
        <f>IFERROR(VLOOKUP($B79,'[2]NUM8.2'!$H$3:$U$175,13,FALSE),0)</f>
        <v>7</v>
      </c>
      <c r="Q79" s="4">
        <f>SUM(E79:P79)</f>
        <v>12</v>
      </c>
      <c r="R79" s="2"/>
      <c r="S79" s="12">
        <f>IFERROR(VLOOKUP($B79,'[3]DEN8.2'!$H$3:$J$159,2,FALSE),0)</f>
        <v>25</v>
      </c>
      <c r="T79" s="42">
        <f t="shared" si="80"/>
        <v>25</v>
      </c>
      <c r="U79" s="4">
        <f>IFERROR(VLOOKUP($B79,'[1]DEN8.2'!$H$3:$J$175,2,FALSE),0)</f>
        <v>21</v>
      </c>
      <c r="V79" s="51">
        <f>+U79+(AF79)-(AS79)</f>
        <v>21</v>
      </c>
      <c r="W79" s="51">
        <f t="shared" ref="W79:W80" si="81">+U79+(AF79+AG79+AH79+AI79)-(AS79+AT79+AU79+AV79)</f>
        <v>21</v>
      </c>
      <c r="X79" s="4">
        <f>IFERROR(VLOOKUP($B79,'[2]DEN8.2'!$H$3:$K$162,3,FALSE),0)</f>
        <v>25</v>
      </c>
      <c r="Y79" s="3"/>
      <c r="Z79" s="77">
        <f>IFERROR(VLOOKUP($B79,'[2]ACT DEN8.2'!$H$3:$U$149,2,FALSE),0)</f>
        <v>0</v>
      </c>
      <c r="AA79" s="77">
        <f>IFERROR(VLOOKUP($B79,'[2]ACT DEN8.2'!$H$3:$U$149,3,FALSE),0)</f>
        <v>0</v>
      </c>
      <c r="AB79" s="77">
        <f>IFERROR(VLOOKUP($B79,'[2]ACT DEN8.2'!$H$3:$U$149,4,FALSE),0)</f>
        <v>0</v>
      </c>
      <c r="AC79" s="77">
        <f>IFERROR(VLOOKUP($B79,'[2]ACT DEN8.2'!$H$3:$U$149,5,FALSE),0)</f>
        <v>0</v>
      </c>
      <c r="AD79" s="77">
        <f>IFERROR(VLOOKUP($B79,'[2]ACT DEN8.2'!$H$3:$U$149,6,FALSE),0)</f>
        <v>0</v>
      </c>
      <c r="AE79" s="77">
        <f>IFERROR(VLOOKUP($B79,'[2]ACT DEN8.2'!$H$3:$U$149,7,FALSE),0)</f>
        <v>0</v>
      </c>
      <c r="AF79" s="77">
        <f>IFERROR(VLOOKUP($B79,'[2]ACT DEN8.2'!$H$3:$U$149,8,FALSE),0)</f>
        <v>0</v>
      </c>
      <c r="AG79" s="77">
        <f>IFERROR(VLOOKUP($B79,'[2]ACT DEN8.2'!$H$3:$U$149,9,FALSE),0)</f>
        <v>0</v>
      </c>
      <c r="AH79" s="77">
        <f>IFERROR(VLOOKUP($B79,'[2]ACT DEN8.2'!$H$3:$U$149,10,FALSE),0)</f>
        <v>0</v>
      </c>
      <c r="AI79" s="77">
        <f>IFERROR(VLOOKUP($B79,'[2]ACT DEN8.2'!$H$3:$U$149,11,FALSE),0)</f>
        <v>0</v>
      </c>
      <c r="AJ79" s="77">
        <f>IFERROR(VLOOKUP($B79,'[2]ACT DEN8.2'!$H$3:$U$149,12,FALSE),0)</f>
        <v>0</v>
      </c>
      <c r="AK79" s="77">
        <f>IFERROR(VLOOKUP($B79,'[2]ACT DEN8.2'!$H$3:$U$149,13,FALSE),0)</f>
        <v>0</v>
      </c>
      <c r="AL79" s="4">
        <f t="shared" ref="AL79:AL144" si="82">SUM(Z79:AK79)</f>
        <v>0</v>
      </c>
      <c r="AM79" s="77">
        <f>IFERROR(VLOOKUP($B79,'[2]ACT DEN8.2'!$AE$3:$AR$135,2,FALSE),0)</f>
        <v>0</v>
      </c>
      <c r="AN79" s="77">
        <f>IFERROR(VLOOKUP($B79,'[2]ACT DEN8.2'!$AE$3:$AR$135,3,FALSE),0)</f>
        <v>0</v>
      </c>
      <c r="AO79" s="77">
        <f>IFERROR(VLOOKUP($B79,'[2]ACT DEN8.2'!$AE$3:$AR$135,4,FALSE),0)</f>
        <v>0</v>
      </c>
      <c r="AP79" s="77">
        <f>IFERROR(VLOOKUP($B79,'[2]ACT DEN8.2'!$AE$3:$AR$135,5,FALSE),0)</f>
        <v>0</v>
      </c>
      <c r="AQ79" s="77">
        <f>IFERROR(VLOOKUP($B79,'[2]ACT DEN8.2'!$AE$3:$AR$135,6,FALSE),0)</f>
        <v>0</v>
      </c>
      <c r="AR79" s="77">
        <f>IFERROR(VLOOKUP($B79,'[2]ACT DEN8.2'!$AE$3:$AR$135,7,FALSE),0)</f>
        <v>0</v>
      </c>
      <c r="AS79" s="77">
        <f>IFERROR(VLOOKUP($B79,'[2]ACT DEN8.2'!$AE$3:$AR$135,8,FALSE),0)</f>
        <v>0</v>
      </c>
      <c r="AT79" s="77">
        <f>IFERROR(VLOOKUP($B79,'[2]ACT DEN8.2'!$AE$3:$AR$135,9,FALSE),0)</f>
        <v>0</v>
      </c>
      <c r="AU79" s="77">
        <f>IFERROR(VLOOKUP($B79,'[2]ACT DEN8.2'!$AE$3:$AR$135,10,FALSE),0)</f>
        <v>0</v>
      </c>
      <c r="AV79" s="77">
        <f>IFERROR(VLOOKUP($B79,'[2]ACT DEN8.2'!$AE$3:$AR$135,11,FALSE),0)</f>
        <v>0</v>
      </c>
      <c r="AW79" s="77">
        <f>IFERROR(VLOOKUP($B79,'[2]ACT DEN8.2'!$AE$3:$AR$135,12,FALSE),0)</f>
        <v>0</v>
      </c>
      <c r="AX79" s="77">
        <f>IFERROR(VLOOKUP($B79,'[2]ACT DEN8.2'!$AE$3:$AR$135,13,FALSE),0)</f>
        <v>0</v>
      </c>
      <c r="AY79" s="4">
        <f t="shared" ref="AY79:AY144" si="83">SUM(AM79:AX79)</f>
        <v>0</v>
      </c>
    </row>
    <row r="80" spans="1:51" s="54" customFormat="1" ht="15" thickBot="1" x14ac:dyDescent="0.25">
      <c r="A80" s="1" t="s">
        <v>105</v>
      </c>
      <c r="B80" s="137" t="s">
        <v>104</v>
      </c>
      <c r="C80" s="53"/>
      <c r="D80" s="53"/>
      <c r="E80" s="77">
        <f>IFERROR(VLOOKUP($B80,'[2]NUM8.2'!$H$3:$U$175,2,FALSE),0)</f>
        <v>0</v>
      </c>
      <c r="F80" s="77">
        <f>IFERROR(VLOOKUP($B80,'[2]NUM8.2'!$H$3:$U$175,3,FALSE),0)</f>
        <v>0</v>
      </c>
      <c r="G80" s="77">
        <f>IFERROR(VLOOKUP($B80,'[2]NUM8.2'!$H$3:$U$175,4,FALSE),0)</f>
        <v>5</v>
      </c>
      <c r="H80" s="77">
        <f>IFERROR(VLOOKUP($B80,'[2]NUM8.2'!$H$3:$U$175,5,FALSE),0)</f>
        <v>2</v>
      </c>
      <c r="I80" s="77">
        <f>IFERROR(VLOOKUP($B80,'[2]NUM8.2'!$H$3:$U$175,6,FALSE),0)</f>
        <v>1</v>
      </c>
      <c r="J80" s="77">
        <f>IFERROR(VLOOKUP($B80,'[2]NUM8.2'!$H$3:$U$175,7,FALSE),0)</f>
        <v>0</v>
      </c>
      <c r="K80" s="77">
        <f>IFERROR(VLOOKUP($B80,'[2]NUM8.2'!$H$3:$U$175,8,FALSE),0)</f>
        <v>3</v>
      </c>
      <c r="L80" s="77">
        <f>IFERROR(VLOOKUP($B80,'[2]NUM8.2'!$H$3:$U$175,9,FALSE),0)</f>
        <v>0</v>
      </c>
      <c r="M80" s="77">
        <f>IFERROR(VLOOKUP($B80,'[2]NUM8.2'!$H$3:$U$175,10,FALSE),0)</f>
        <v>0</v>
      </c>
      <c r="N80" s="77">
        <f>IFERROR(VLOOKUP($B80,'[2]NUM8.2'!$H$3:$U$175,11,FALSE),0)</f>
        <v>7</v>
      </c>
      <c r="O80" s="77">
        <f>IFERROR(VLOOKUP($B80,'[2]NUM8.2'!$H$3:$U$175,12,FALSE),0)</f>
        <v>1</v>
      </c>
      <c r="P80" s="77">
        <f>IFERROR(VLOOKUP($B80,'[2]NUM8.2'!$H$3:$U$175,13,FALSE),0)</f>
        <v>0</v>
      </c>
      <c r="Q80" s="4">
        <f>SUM(E80:P80)</f>
        <v>19</v>
      </c>
      <c r="R80" s="2"/>
      <c r="S80" s="12">
        <f>IFERROR(VLOOKUP($B80,'[3]DEN8.2'!$H$3:$J$159,2,FALSE),0)</f>
        <v>26</v>
      </c>
      <c r="T80" s="42">
        <f t="shared" si="80"/>
        <v>26</v>
      </c>
      <c r="U80" s="4">
        <f>IFERROR(VLOOKUP($B80,'[1]DEN8.2'!$H$3:$J$175,2,FALSE),0)</f>
        <v>27</v>
      </c>
      <c r="V80" s="51">
        <f>+U80+(AF80)-(AS80)</f>
        <v>27</v>
      </c>
      <c r="W80" s="51">
        <f t="shared" si="81"/>
        <v>28</v>
      </c>
      <c r="X80" s="4">
        <f>IFERROR(VLOOKUP($B80,'[2]DEN8.2'!$H$3:$K$162,3,FALSE),0)</f>
        <v>30</v>
      </c>
      <c r="Y80" s="3"/>
      <c r="Z80" s="77">
        <f>IFERROR(VLOOKUP($B80,'[2]ACT DEN8.2'!$H$3:$U$149,2,FALSE),0)</f>
        <v>0</v>
      </c>
      <c r="AA80" s="77">
        <f>IFERROR(VLOOKUP($B80,'[2]ACT DEN8.2'!$H$3:$U$149,3,FALSE),0)</f>
        <v>0</v>
      </c>
      <c r="AB80" s="77">
        <f>IFERROR(VLOOKUP($B80,'[2]ACT DEN8.2'!$H$3:$U$149,4,FALSE),0)</f>
        <v>0</v>
      </c>
      <c r="AC80" s="77">
        <f>IFERROR(VLOOKUP($B80,'[2]ACT DEN8.2'!$H$3:$U$149,5,FALSE),0)</f>
        <v>0</v>
      </c>
      <c r="AD80" s="77">
        <f>IFERROR(VLOOKUP($B80,'[2]ACT DEN8.2'!$H$3:$U$149,6,FALSE),0)</f>
        <v>0</v>
      </c>
      <c r="AE80" s="77">
        <f>IFERROR(VLOOKUP($B80,'[2]ACT DEN8.2'!$H$3:$U$149,7,FALSE),0)</f>
        <v>0</v>
      </c>
      <c r="AF80" s="77">
        <f>IFERROR(VLOOKUP($B80,'[2]ACT DEN8.2'!$H$3:$U$149,8,FALSE),0)</f>
        <v>0</v>
      </c>
      <c r="AG80" s="77">
        <f>IFERROR(VLOOKUP($B80,'[2]ACT DEN8.2'!$H$3:$U$149,9,FALSE),0)</f>
        <v>0</v>
      </c>
      <c r="AH80" s="77">
        <f>IFERROR(VLOOKUP($B80,'[2]ACT DEN8.2'!$H$3:$U$149,10,FALSE),0)</f>
        <v>0</v>
      </c>
      <c r="AI80" s="77">
        <f>IFERROR(VLOOKUP($B80,'[2]ACT DEN8.2'!$H$3:$U$149,11,FALSE),0)</f>
        <v>1</v>
      </c>
      <c r="AJ80" s="77">
        <f>IFERROR(VLOOKUP($B80,'[2]ACT DEN8.2'!$H$3:$U$149,12,FALSE),0)</f>
        <v>0</v>
      </c>
      <c r="AK80" s="77">
        <f>IFERROR(VLOOKUP($B80,'[2]ACT DEN8.2'!$H$3:$U$149,13,FALSE),0)</f>
        <v>0</v>
      </c>
      <c r="AL80" s="4">
        <f t="shared" si="82"/>
        <v>1</v>
      </c>
      <c r="AM80" s="77">
        <f>IFERROR(VLOOKUP($B80,'[2]ACT DEN8.2'!$AE$3:$AR$135,2,FALSE),0)</f>
        <v>0</v>
      </c>
      <c r="AN80" s="77">
        <f>IFERROR(VLOOKUP($B80,'[2]ACT DEN8.2'!$AE$3:$AR$135,3,FALSE),0)</f>
        <v>0</v>
      </c>
      <c r="AO80" s="77">
        <f>IFERROR(VLOOKUP($B80,'[2]ACT DEN8.2'!$AE$3:$AR$135,4,FALSE),0)</f>
        <v>0</v>
      </c>
      <c r="AP80" s="77">
        <f>IFERROR(VLOOKUP($B80,'[2]ACT DEN8.2'!$AE$3:$AR$135,5,FALSE),0)</f>
        <v>0</v>
      </c>
      <c r="AQ80" s="77">
        <f>IFERROR(VLOOKUP($B80,'[2]ACT DEN8.2'!$AE$3:$AR$135,6,FALSE),0)</f>
        <v>0</v>
      </c>
      <c r="AR80" s="77">
        <f>IFERROR(VLOOKUP($B80,'[2]ACT DEN8.2'!$AE$3:$AR$135,7,FALSE),0)</f>
        <v>0</v>
      </c>
      <c r="AS80" s="77">
        <f>IFERROR(VLOOKUP($B80,'[2]ACT DEN8.2'!$AE$3:$AR$135,8,FALSE),0)</f>
        <v>0</v>
      </c>
      <c r="AT80" s="77">
        <f>IFERROR(VLOOKUP($B80,'[2]ACT DEN8.2'!$AE$3:$AR$135,9,FALSE),0)</f>
        <v>0</v>
      </c>
      <c r="AU80" s="77">
        <f>IFERROR(VLOOKUP($B80,'[2]ACT DEN8.2'!$AE$3:$AR$135,10,FALSE),0)</f>
        <v>0</v>
      </c>
      <c r="AV80" s="77">
        <f>IFERROR(VLOOKUP($B80,'[2]ACT DEN8.2'!$AE$3:$AR$135,11,FALSE),0)</f>
        <v>0</v>
      </c>
      <c r="AW80" s="77">
        <f>IFERROR(VLOOKUP($B80,'[2]ACT DEN8.2'!$AE$3:$AR$135,12,FALSE),0)</f>
        <v>0</v>
      </c>
      <c r="AX80" s="77">
        <f>IFERROR(VLOOKUP($B80,'[2]ACT DEN8.2'!$AE$3:$AR$135,13,FALSE),0)</f>
        <v>0</v>
      </c>
      <c r="AY80" s="4">
        <f t="shared" si="83"/>
        <v>0</v>
      </c>
    </row>
    <row r="81" spans="1:51" s="54" customFormat="1" ht="15" thickBot="1" x14ac:dyDescent="0.25">
      <c r="A81" s="307" t="s">
        <v>178</v>
      </c>
      <c r="B81" s="308"/>
      <c r="C81" s="222">
        <f>+D81/Metas!M11</f>
        <v>1.0062601437514491</v>
      </c>
      <c r="D81" s="14">
        <f>+Q81/R81</f>
        <v>0.30837004405286345</v>
      </c>
      <c r="E81" s="9">
        <f>SUM(E76:E80)</f>
        <v>4</v>
      </c>
      <c r="F81" s="9">
        <f t="shared" ref="F81:H81" si="84">SUM(F76:F80)</f>
        <v>4</v>
      </c>
      <c r="G81" s="9">
        <f t="shared" si="84"/>
        <v>8</v>
      </c>
      <c r="H81" s="9">
        <f t="shared" si="84"/>
        <v>13</v>
      </c>
      <c r="I81" s="9">
        <f t="shared" ref="I81:J81" si="85">SUM(I76:I80)</f>
        <v>19</v>
      </c>
      <c r="J81" s="9">
        <f t="shared" si="85"/>
        <v>14</v>
      </c>
      <c r="K81" s="9">
        <f t="shared" ref="K81:L81" si="86">SUM(K76:K80)</f>
        <v>26</v>
      </c>
      <c r="L81" s="9">
        <f t="shared" si="86"/>
        <v>13</v>
      </c>
      <c r="M81" s="9">
        <f t="shared" ref="M81:N81" si="87">SUM(M76:M80)</f>
        <v>3</v>
      </c>
      <c r="N81" s="9">
        <f t="shared" si="87"/>
        <v>19</v>
      </c>
      <c r="O81" s="9">
        <f t="shared" ref="O81:P81" si="88">SUM(O76:O80)</f>
        <v>6</v>
      </c>
      <c r="P81" s="9">
        <f t="shared" si="88"/>
        <v>11</v>
      </c>
      <c r="Q81" s="9">
        <f>SUM(Q76:Q80)</f>
        <v>140</v>
      </c>
      <c r="R81" s="10">
        <f>+Y81-X81</f>
        <v>454</v>
      </c>
      <c r="S81" s="9">
        <f t="shared" ref="S81:W81" si="89">SUM(S76:S80)</f>
        <v>308</v>
      </c>
      <c r="T81" s="9">
        <f t="shared" si="89"/>
        <v>313</v>
      </c>
      <c r="U81" s="9">
        <f t="shared" si="89"/>
        <v>267</v>
      </c>
      <c r="V81" s="8">
        <f t="shared" si="89"/>
        <v>273</v>
      </c>
      <c r="W81" s="8">
        <f t="shared" si="89"/>
        <v>277</v>
      </c>
      <c r="X81" s="9">
        <f t="shared" ref="X81" si="90">SUM(X76:X80)</f>
        <v>288</v>
      </c>
      <c r="Y81" s="11">
        <v>742</v>
      </c>
      <c r="Z81" s="8">
        <f>SUM(Z76:Z80)</f>
        <v>0</v>
      </c>
      <c r="AA81" s="8">
        <f t="shared" ref="AA81:AF81" si="91">SUM(AA76:AA80)</f>
        <v>1</v>
      </c>
      <c r="AB81" s="8">
        <f t="shared" si="91"/>
        <v>4</v>
      </c>
      <c r="AC81" s="8">
        <f t="shared" si="91"/>
        <v>0</v>
      </c>
      <c r="AD81" s="8">
        <f t="shared" ref="AD81" si="92">SUM(AD76:AD80)</f>
        <v>0</v>
      </c>
      <c r="AE81" s="8">
        <f t="shared" si="91"/>
        <v>0</v>
      </c>
      <c r="AF81" s="8">
        <f t="shared" si="91"/>
        <v>6</v>
      </c>
      <c r="AG81" s="8">
        <f t="shared" ref="AG81:AH81" si="93">SUM(AG76:AG80)</f>
        <v>1</v>
      </c>
      <c r="AH81" s="8">
        <f t="shared" si="93"/>
        <v>1</v>
      </c>
      <c r="AI81" s="8">
        <f t="shared" ref="AI81:AK81" si="94">SUM(AI76:AI80)</f>
        <v>2</v>
      </c>
      <c r="AJ81" s="8">
        <f t="shared" si="94"/>
        <v>1</v>
      </c>
      <c r="AK81" s="8">
        <f t="shared" si="94"/>
        <v>1</v>
      </c>
      <c r="AL81" s="8">
        <f t="shared" si="82"/>
        <v>17</v>
      </c>
      <c r="AM81" s="8">
        <f t="shared" ref="AM81:AS81" si="95">SUM(AM76:AM80)</f>
        <v>0</v>
      </c>
      <c r="AN81" s="8">
        <f t="shared" si="95"/>
        <v>0</v>
      </c>
      <c r="AO81" s="8">
        <f t="shared" si="95"/>
        <v>0</v>
      </c>
      <c r="AP81" s="8">
        <f t="shared" si="95"/>
        <v>0</v>
      </c>
      <c r="AQ81" s="8">
        <f t="shared" ref="AQ81" si="96">SUM(AQ76:AQ80)</f>
        <v>0</v>
      </c>
      <c r="AR81" s="8">
        <f t="shared" si="95"/>
        <v>0</v>
      </c>
      <c r="AS81" s="8">
        <f t="shared" si="95"/>
        <v>0</v>
      </c>
      <c r="AT81" s="8">
        <f t="shared" ref="AT81:AU81" si="97">SUM(AT76:AT80)</f>
        <v>0</v>
      </c>
      <c r="AU81" s="8">
        <f t="shared" si="97"/>
        <v>0</v>
      </c>
      <c r="AV81" s="8">
        <f t="shared" ref="AV81:AX81" si="98">SUM(AV76:AV80)</f>
        <v>0</v>
      </c>
      <c r="AW81" s="8">
        <f t="shared" si="98"/>
        <v>0</v>
      </c>
      <c r="AX81" s="8">
        <f t="shared" si="98"/>
        <v>0</v>
      </c>
      <c r="AY81" s="8">
        <f t="shared" si="83"/>
        <v>0</v>
      </c>
    </row>
    <row r="82" spans="1:51" s="54" customFormat="1" ht="15" thickBot="1" x14ac:dyDescent="0.25">
      <c r="A82" s="1" t="s">
        <v>116</v>
      </c>
      <c r="B82" s="137" t="s">
        <v>106</v>
      </c>
      <c r="C82" s="53"/>
      <c r="D82" s="53"/>
      <c r="E82" s="77">
        <f>IFERROR(VLOOKUP($B82,'[2]NUM8.2'!$H$3:$U$175,2,FALSE),0)</f>
        <v>21</v>
      </c>
      <c r="F82" s="77">
        <f>IFERROR(VLOOKUP($B82,'[2]NUM8.2'!$H$3:$U$175,3,FALSE),0)</f>
        <v>26</v>
      </c>
      <c r="G82" s="77">
        <f>IFERROR(VLOOKUP($B82,'[2]NUM8.2'!$H$3:$U$175,4,FALSE),0)</f>
        <v>18</v>
      </c>
      <c r="H82" s="77">
        <f>IFERROR(VLOOKUP($B82,'[2]NUM8.2'!$H$3:$U$175,5,FALSE),0)</f>
        <v>22</v>
      </c>
      <c r="I82" s="77">
        <f>IFERROR(VLOOKUP($B82,'[2]NUM8.2'!$H$3:$U$175,6,FALSE),0)</f>
        <v>22</v>
      </c>
      <c r="J82" s="77">
        <f>IFERROR(VLOOKUP($B82,'[2]NUM8.2'!$H$3:$U$175,7,FALSE),0)</f>
        <v>11</v>
      </c>
      <c r="K82" s="77">
        <f>IFERROR(VLOOKUP($B82,'[2]NUM8.2'!$H$3:$U$175,8,FALSE),0)</f>
        <v>31</v>
      </c>
      <c r="L82" s="77">
        <f>IFERROR(VLOOKUP($B82,'[2]NUM8.2'!$H$3:$U$175,9,FALSE),0)</f>
        <v>17</v>
      </c>
      <c r="M82" s="77">
        <f>IFERROR(VLOOKUP($B82,'[2]NUM8.2'!$H$3:$U$175,10,FALSE),0)</f>
        <v>39</v>
      </c>
      <c r="N82" s="77">
        <f>IFERROR(VLOOKUP($B82,'[2]NUM8.2'!$H$3:$U$175,11,FALSE),0)</f>
        <v>13</v>
      </c>
      <c r="O82" s="77">
        <f>IFERROR(VLOOKUP($B82,'[2]NUM8.2'!$H$3:$U$175,12,FALSE),0)</f>
        <v>16</v>
      </c>
      <c r="P82" s="77">
        <f>IFERROR(VLOOKUP($B82,'[2]NUM8.2'!$H$3:$U$175,13,FALSE),0)</f>
        <v>14</v>
      </c>
      <c r="Q82" s="4">
        <f t="shared" ref="Q82:Q91" si="99">SUM(E82:P82)</f>
        <v>250</v>
      </c>
      <c r="R82" s="2"/>
      <c r="S82" s="12">
        <f>IFERROR(VLOOKUP($B82,'[3]DEN8.2'!$H$3:$J$159,2,FALSE),0)</f>
        <v>327</v>
      </c>
      <c r="T82" s="42">
        <f t="shared" ref="T82:T91" si="100">+S82+(Z82+AA82+AB82+AC82)-(AM82+AN82+AO82+AP82)</f>
        <v>333</v>
      </c>
      <c r="U82" s="4">
        <f>IFERROR(VLOOKUP($B82,'[1]DEN8.2'!$H$3:$J$175,2,FALSE),0)</f>
        <v>322</v>
      </c>
      <c r="V82" s="51">
        <f t="shared" ref="V82:V91" si="101">+U82+(AF82)-(AS82)</f>
        <v>324</v>
      </c>
      <c r="W82" s="51">
        <f t="shared" ref="W82:W91" si="102">+U82+(AF82+AG82+AH82+AI82)-(AS82+AT82+AU82+AV82)</f>
        <v>336</v>
      </c>
      <c r="X82" s="4">
        <f>IFERROR(VLOOKUP($B82,'[2]DEN8.2'!$H$3:$K$162,3,FALSE),0)</f>
        <v>314</v>
      </c>
      <c r="Y82" s="3"/>
      <c r="Z82" s="77">
        <f>IFERROR(VLOOKUP($B82,'[2]ACT DEN8.2'!$H$3:$U$149,2,FALSE),0)</f>
        <v>3</v>
      </c>
      <c r="AA82" s="77">
        <f>IFERROR(VLOOKUP($B82,'[2]ACT DEN8.2'!$H$3:$U$149,3,FALSE),0)</f>
        <v>1</v>
      </c>
      <c r="AB82" s="77">
        <f>IFERROR(VLOOKUP($B82,'[2]ACT DEN8.2'!$H$3:$U$149,4,FALSE),0)</f>
        <v>1</v>
      </c>
      <c r="AC82" s="77">
        <f>IFERROR(VLOOKUP($B82,'[2]ACT DEN8.2'!$H$3:$U$149,5,FALSE),0)</f>
        <v>2</v>
      </c>
      <c r="AD82" s="77">
        <f>IFERROR(VLOOKUP($B82,'[2]ACT DEN8.2'!$H$3:$U$149,6,FALSE),0)</f>
        <v>1</v>
      </c>
      <c r="AE82" s="77">
        <f>IFERROR(VLOOKUP($B82,'[2]ACT DEN8.2'!$H$3:$U$149,7,FALSE),0)</f>
        <v>4</v>
      </c>
      <c r="AF82" s="77">
        <f>IFERROR(VLOOKUP($B82,'[2]ACT DEN8.2'!$H$3:$U$149,8,FALSE),0)</f>
        <v>2</v>
      </c>
      <c r="AG82" s="77">
        <f>IFERROR(VLOOKUP($B82,'[2]ACT DEN8.2'!$H$3:$U$149,9,FALSE),0)</f>
        <v>4</v>
      </c>
      <c r="AH82" s="77">
        <f>IFERROR(VLOOKUP($B82,'[2]ACT DEN8.2'!$H$3:$U$149,10,FALSE),0)</f>
        <v>4</v>
      </c>
      <c r="AI82" s="77">
        <f>IFERROR(VLOOKUP($B82,'[2]ACT DEN8.2'!$H$3:$U$149,11,FALSE),0)</f>
        <v>5</v>
      </c>
      <c r="AJ82" s="77">
        <f>IFERROR(VLOOKUP($B82,'[2]ACT DEN8.2'!$H$3:$U$149,12,FALSE),0)</f>
        <v>2</v>
      </c>
      <c r="AK82" s="77">
        <f>IFERROR(VLOOKUP($B82,'[2]ACT DEN8.2'!$H$3:$U$149,13,FALSE),0)</f>
        <v>0</v>
      </c>
      <c r="AL82" s="4">
        <f t="shared" si="82"/>
        <v>29</v>
      </c>
      <c r="AM82" s="77">
        <f>IFERROR(VLOOKUP($B82,'[2]ACT DEN8.2'!$AE$3:$AR$135,2,FALSE),0)</f>
        <v>0</v>
      </c>
      <c r="AN82" s="77">
        <f>IFERROR(VLOOKUP($B82,'[2]ACT DEN8.2'!$AE$3:$AR$135,3,FALSE),0)</f>
        <v>0</v>
      </c>
      <c r="AO82" s="77">
        <f>IFERROR(VLOOKUP($B82,'[2]ACT DEN8.2'!$AE$3:$AR$135,4,FALSE),0)</f>
        <v>1</v>
      </c>
      <c r="AP82" s="77">
        <f>IFERROR(VLOOKUP($B82,'[2]ACT DEN8.2'!$AE$3:$AR$135,5,FALSE),0)</f>
        <v>0</v>
      </c>
      <c r="AQ82" s="77">
        <f>IFERROR(VLOOKUP($B82,'[2]ACT DEN8.2'!$AE$3:$AR$135,6,FALSE),0)</f>
        <v>0</v>
      </c>
      <c r="AR82" s="77">
        <f>IFERROR(VLOOKUP($B82,'[2]ACT DEN8.2'!$AE$3:$AR$135,7,FALSE),0)</f>
        <v>1</v>
      </c>
      <c r="AS82" s="77">
        <f>IFERROR(VLOOKUP($B82,'[2]ACT DEN8.2'!$AE$3:$AR$135,8,FALSE),0)</f>
        <v>0</v>
      </c>
      <c r="AT82" s="77">
        <f>IFERROR(VLOOKUP($B82,'[2]ACT DEN8.2'!$AE$3:$AR$135,9,FALSE),0)</f>
        <v>0</v>
      </c>
      <c r="AU82" s="77">
        <f>IFERROR(VLOOKUP($B82,'[2]ACT DEN8.2'!$AE$3:$AR$135,10,FALSE),0)</f>
        <v>0</v>
      </c>
      <c r="AV82" s="77">
        <f>IFERROR(VLOOKUP($B82,'[2]ACT DEN8.2'!$AE$3:$AR$135,11,FALSE),0)</f>
        <v>1</v>
      </c>
      <c r="AW82" s="77">
        <f>IFERROR(VLOOKUP($B82,'[2]ACT DEN8.2'!$AE$3:$AR$135,12,FALSE),0)</f>
        <v>0</v>
      </c>
      <c r="AX82" s="77">
        <f>IFERROR(VLOOKUP($B82,'[2]ACT DEN8.2'!$AE$3:$AR$135,13,FALSE),0)</f>
        <v>0</v>
      </c>
      <c r="AY82" s="4">
        <f t="shared" si="83"/>
        <v>3</v>
      </c>
    </row>
    <row r="83" spans="1:51" s="54" customFormat="1" ht="15" thickBot="1" x14ac:dyDescent="0.25">
      <c r="A83" s="1" t="s">
        <v>116</v>
      </c>
      <c r="B83" s="137" t="s">
        <v>107</v>
      </c>
      <c r="C83" s="53"/>
      <c r="D83" s="53"/>
      <c r="E83" s="77">
        <f>IFERROR(VLOOKUP($B83,'[2]NUM8.2'!$H$3:$U$175,2,FALSE),0)</f>
        <v>4</v>
      </c>
      <c r="F83" s="77">
        <f>IFERROR(VLOOKUP($B83,'[2]NUM8.2'!$H$3:$U$175,3,FALSE),0)</f>
        <v>7</v>
      </c>
      <c r="G83" s="77">
        <f>IFERROR(VLOOKUP($B83,'[2]NUM8.2'!$H$3:$U$175,4,FALSE),0)</f>
        <v>6</v>
      </c>
      <c r="H83" s="77">
        <f>IFERROR(VLOOKUP($B83,'[2]NUM8.2'!$H$3:$U$175,5,FALSE),0)</f>
        <v>5</v>
      </c>
      <c r="I83" s="77">
        <f>IFERROR(VLOOKUP($B83,'[2]NUM8.2'!$H$3:$U$175,6,FALSE),0)</f>
        <v>3</v>
      </c>
      <c r="J83" s="77">
        <f>IFERROR(VLOOKUP($B83,'[2]NUM8.2'!$H$3:$U$175,7,FALSE),0)</f>
        <v>3</v>
      </c>
      <c r="K83" s="77">
        <f>IFERROR(VLOOKUP($B83,'[2]NUM8.2'!$H$3:$U$175,8,FALSE),0)</f>
        <v>5</v>
      </c>
      <c r="L83" s="77">
        <f>IFERROR(VLOOKUP($B83,'[2]NUM8.2'!$H$3:$U$175,9,FALSE),0)</f>
        <v>6</v>
      </c>
      <c r="M83" s="77">
        <f>IFERROR(VLOOKUP($B83,'[2]NUM8.2'!$H$3:$U$175,10,FALSE),0)</f>
        <v>6</v>
      </c>
      <c r="N83" s="77">
        <f>IFERROR(VLOOKUP($B83,'[2]NUM8.2'!$H$3:$U$175,11,FALSE),0)</f>
        <v>5</v>
      </c>
      <c r="O83" s="77">
        <f>IFERROR(VLOOKUP($B83,'[2]NUM8.2'!$H$3:$U$175,12,FALSE),0)</f>
        <v>6</v>
      </c>
      <c r="P83" s="77">
        <f>IFERROR(VLOOKUP($B83,'[2]NUM8.2'!$H$3:$U$175,13,FALSE),0)</f>
        <v>6</v>
      </c>
      <c r="Q83" s="4">
        <f t="shared" si="99"/>
        <v>62</v>
      </c>
      <c r="R83" s="2"/>
      <c r="S83" s="12">
        <f>IFERROR(VLOOKUP($B83,'[3]DEN8.2'!$H$3:$J$159,2,FALSE),0)</f>
        <v>43</v>
      </c>
      <c r="T83" s="42">
        <f t="shared" si="100"/>
        <v>45</v>
      </c>
      <c r="U83" s="4">
        <f>IFERROR(VLOOKUP($B83,'[1]DEN8.2'!$H$3:$J$175,2,FALSE),0)</f>
        <v>45</v>
      </c>
      <c r="V83" s="51">
        <f t="shared" si="101"/>
        <v>46</v>
      </c>
      <c r="W83" s="51">
        <f t="shared" si="102"/>
        <v>47</v>
      </c>
      <c r="X83" s="4">
        <f>IFERROR(VLOOKUP($B83,'[2]DEN8.2'!$H$3:$K$162,3,FALSE),0)</f>
        <v>47</v>
      </c>
      <c r="Y83" s="3"/>
      <c r="Z83" s="77">
        <f>IFERROR(VLOOKUP($B83,'[2]ACT DEN8.2'!$H$3:$U$149,2,FALSE),0)</f>
        <v>0</v>
      </c>
      <c r="AA83" s="77">
        <f>IFERROR(VLOOKUP($B83,'[2]ACT DEN8.2'!$H$3:$U$149,3,FALSE),0)</f>
        <v>0</v>
      </c>
      <c r="AB83" s="77">
        <f>IFERROR(VLOOKUP($B83,'[2]ACT DEN8.2'!$H$3:$U$149,4,FALSE),0)</f>
        <v>0</v>
      </c>
      <c r="AC83" s="77">
        <f>IFERROR(VLOOKUP($B83,'[2]ACT DEN8.2'!$H$3:$U$149,5,FALSE),0)</f>
        <v>2</v>
      </c>
      <c r="AD83" s="77">
        <f>IFERROR(VLOOKUP($B83,'[2]ACT DEN8.2'!$H$3:$U$149,6,FALSE),0)</f>
        <v>1</v>
      </c>
      <c r="AE83" s="77">
        <f>IFERROR(VLOOKUP($B83,'[2]ACT DEN8.2'!$H$3:$U$149,7,FALSE),0)</f>
        <v>2</v>
      </c>
      <c r="AF83" s="77">
        <f>IFERROR(VLOOKUP($B83,'[2]ACT DEN8.2'!$H$3:$U$149,8,FALSE),0)</f>
        <v>1</v>
      </c>
      <c r="AG83" s="77">
        <f>IFERROR(VLOOKUP($B83,'[2]ACT DEN8.2'!$H$3:$U$149,9,FALSE),0)</f>
        <v>1</v>
      </c>
      <c r="AH83" s="77">
        <f>IFERROR(VLOOKUP($B83,'[2]ACT DEN8.2'!$H$3:$U$149,10,FALSE),0)</f>
        <v>0</v>
      </c>
      <c r="AI83" s="77">
        <f>IFERROR(VLOOKUP($B83,'[2]ACT DEN8.2'!$H$3:$U$149,11,FALSE),0)</f>
        <v>0</v>
      </c>
      <c r="AJ83" s="77">
        <f>IFERROR(VLOOKUP($B83,'[2]ACT DEN8.2'!$H$3:$U$149,12,FALSE),0)</f>
        <v>1</v>
      </c>
      <c r="AK83" s="77">
        <f>IFERROR(VLOOKUP($B83,'[2]ACT DEN8.2'!$H$3:$U$149,13,FALSE),0)</f>
        <v>0</v>
      </c>
      <c r="AL83" s="4">
        <f t="shared" si="82"/>
        <v>8</v>
      </c>
      <c r="AM83" s="77">
        <f>IFERROR(VLOOKUP($B83,'[2]ACT DEN8.2'!$AE$3:$AR$135,2,FALSE),0)</f>
        <v>0</v>
      </c>
      <c r="AN83" s="77">
        <f>IFERROR(VLOOKUP($B83,'[2]ACT DEN8.2'!$AE$3:$AR$135,3,FALSE),0)</f>
        <v>0</v>
      </c>
      <c r="AO83" s="77">
        <f>IFERROR(VLOOKUP($B83,'[2]ACT DEN8.2'!$AE$3:$AR$135,4,FALSE),0)</f>
        <v>0</v>
      </c>
      <c r="AP83" s="77">
        <f>IFERROR(VLOOKUP($B83,'[2]ACT DEN8.2'!$AE$3:$AR$135,5,FALSE),0)</f>
        <v>0</v>
      </c>
      <c r="AQ83" s="77">
        <f>IFERROR(VLOOKUP($B83,'[2]ACT DEN8.2'!$AE$3:$AR$135,6,FALSE),0)</f>
        <v>0</v>
      </c>
      <c r="AR83" s="77">
        <f>IFERROR(VLOOKUP($B83,'[2]ACT DEN8.2'!$AE$3:$AR$135,7,FALSE),0)</f>
        <v>0</v>
      </c>
      <c r="AS83" s="77">
        <f>IFERROR(VLOOKUP($B83,'[2]ACT DEN8.2'!$AE$3:$AR$135,8,FALSE),0)</f>
        <v>0</v>
      </c>
      <c r="AT83" s="77">
        <f>IFERROR(VLOOKUP($B83,'[2]ACT DEN8.2'!$AE$3:$AR$135,9,FALSE),0)</f>
        <v>0</v>
      </c>
      <c r="AU83" s="77">
        <f>IFERROR(VLOOKUP($B83,'[2]ACT DEN8.2'!$AE$3:$AR$135,10,FALSE),0)</f>
        <v>0</v>
      </c>
      <c r="AV83" s="77">
        <f>IFERROR(VLOOKUP($B83,'[2]ACT DEN8.2'!$AE$3:$AR$135,11,FALSE),0)</f>
        <v>0</v>
      </c>
      <c r="AW83" s="77">
        <f>IFERROR(VLOOKUP($B83,'[2]ACT DEN8.2'!$AE$3:$AR$135,12,FALSE),0)</f>
        <v>0</v>
      </c>
      <c r="AX83" s="77">
        <f>IFERROR(VLOOKUP($B83,'[2]ACT DEN8.2'!$AE$3:$AR$135,13,FALSE),0)</f>
        <v>0</v>
      </c>
      <c r="AY83" s="4">
        <f t="shared" si="83"/>
        <v>0</v>
      </c>
    </row>
    <row r="84" spans="1:51" s="54" customFormat="1" ht="15" thickBot="1" x14ac:dyDescent="0.25">
      <c r="A84" s="1" t="s">
        <v>116</v>
      </c>
      <c r="B84" s="137" t="s">
        <v>108</v>
      </c>
      <c r="C84" s="53"/>
      <c r="D84" s="53"/>
      <c r="E84" s="77">
        <f>IFERROR(VLOOKUP($B84,'[2]NUM8.2'!$H$3:$U$175,2,FALSE),0)</f>
        <v>0</v>
      </c>
      <c r="F84" s="77">
        <f>IFERROR(VLOOKUP($B84,'[2]NUM8.2'!$H$3:$U$175,3,FALSE),0)</f>
        <v>0</v>
      </c>
      <c r="G84" s="77">
        <f>IFERROR(VLOOKUP($B84,'[2]NUM8.2'!$H$3:$U$175,4,FALSE),0)</f>
        <v>1</v>
      </c>
      <c r="H84" s="77">
        <f>IFERROR(VLOOKUP($B84,'[2]NUM8.2'!$H$3:$U$175,5,FALSE),0)</f>
        <v>2</v>
      </c>
      <c r="I84" s="77">
        <f>IFERROR(VLOOKUP($B84,'[2]NUM8.2'!$H$3:$U$175,6,FALSE),0)</f>
        <v>0</v>
      </c>
      <c r="J84" s="77">
        <f>IFERROR(VLOOKUP($B84,'[2]NUM8.2'!$H$3:$U$175,7,FALSE),0)</f>
        <v>2</v>
      </c>
      <c r="K84" s="77">
        <f>IFERROR(VLOOKUP($B84,'[2]NUM8.2'!$H$3:$U$175,8,FALSE),0)</f>
        <v>0</v>
      </c>
      <c r="L84" s="77">
        <f>IFERROR(VLOOKUP($B84,'[2]NUM8.2'!$H$3:$U$175,9,FALSE),0)</f>
        <v>0</v>
      </c>
      <c r="M84" s="77">
        <f>IFERROR(VLOOKUP($B84,'[2]NUM8.2'!$H$3:$U$175,10,FALSE),0)</f>
        <v>0</v>
      </c>
      <c r="N84" s="77">
        <f>IFERROR(VLOOKUP($B84,'[2]NUM8.2'!$H$3:$U$175,11,FALSE),0)</f>
        <v>0</v>
      </c>
      <c r="O84" s="77">
        <f>IFERROR(VLOOKUP($B84,'[2]NUM8.2'!$H$3:$U$175,12,FALSE),0)</f>
        <v>0</v>
      </c>
      <c r="P84" s="77">
        <f>IFERROR(VLOOKUP($B84,'[2]NUM8.2'!$H$3:$U$175,13,FALSE),0)</f>
        <v>1</v>
      </c>
      <c r="Q84" s="4">
        <f t="shared" si="99"/>
        <v>6</v>
      </c>
      <c r="R84" s="2"/>
      <c r="S84" s="12">
        <f>IFERROR(VLOOKUP($B84,'[3]DEN8.2'!$H$3:$J$159,2,FALSE),0)</f>
        <v>18</v>
      </c>
      <c r="T84" s="42">
        <f t="shared" si="100"/>
        <v>18</v>
      </c>
      <c r="U84" s="4">
        <f>IFERROR(VLOOKUP($B84,'[1]DEN8.2'!$H$3:$J$175,2,FALSE),0)</f>
        <v>17</v>
      </c>
      <c r="V84" s="51">
        <f t="shared" si="101"/>
        <v>17</v>
      </c>
      <c r="W84" s="51">
        <f t="shared" si="102"/>
        <v>17</v>
      </c>
      <c r="X84" s="4">
        <f>IFERROR(VLOOKUP($B84,'[2]DEN8.2'!$H$3:$K$162,3,FALSE),0)</f>
        <v>17</v>
      </c>
      <c r="Y84" s="3"/>
      <c r="Z84" s="77">
        <f>IFERROR(VLOOKUP($B84,'[2]ACT DEN8.2'!$H$3:$U$149,2,FALSE),0)</f>
        <v>0</v>
      </c>
      <c r="AA84" s="77">
        <f>IFERROR(VLOOKUP($B84,'[2]ACT DEN8.2'!$H$3:$U$149,3,FALSE),0)</f>
        <v>0</v>
      </c>
      <c r="AB84" s="77">
        <f>IFERROR(VLOOKUP($B84,'[2]ACT DEN8.2'!$H$3:$U$149,4,FALSE),0)</f>
        <v>0</v>
      </c>
      <c r="AC84" s="77">
        <f>IFERROR(VLOOKUP($B84,'[2]ACT DEN8.2'!$H$3:$U$149,5,FALSE),0)</f>
        <v>0</v>
      </c>
      <c r="AD84" s="77">
        <f>IFERROR(VLOOKUP($B84,'[2]ACT DEN8.2'!$H$3:$U$149,6,FALSE),0)</f>
        <v>0</v>
      </c>
      <c r="AE84" s="77">
        <f>IFERROR(VLOOKUP($B84,'[2]ACT DEN8.2'!$H$3:$U$149,7,FALSE),0)</f>
        <v>0</v>
      </c>
      <c r="AF84" s="77">
        <f>IFERROR(VLOOKUP($B84,'[2]ACT DEN8.2'!$H$3:$U$149,8,FALSE),0)</f>
        <v>0</v>
      </c>
      <c r="AG84" s="77">
        <f>IFERROR(VLOOKUP($B84,'[2]ACT DEN8.2'!$H$3:$U$149,9,FALSE),0)</f>
        <v>0</v>
      </c>
      <c r="AH84" s="77">
        <f>IFERROR(VLOOKUP($B84,'[2]ACT DEN8.2'!$H$3:$U$149,10,FALSE),0)</f>
        <v>0</v>
      </c>
      <c r="AI84" s="77">
        <f>IFERROR(VLOOKUP($B84,'[2]ACT DEN8.2'!$H$3:$U$149,11,FALSE),0)</f>
        <v>0</v>
      </c>
      <c r="AJ84" s="77">
        <f>IFERROR(VLOOKUP($B84,'[2]ACT DEN8.2'!$H$3:$U$149,12,FALSE),0)</f>
        <v>0</v>
      </c>
      <c r="AK84" s="77">
        <f>IFERROR(VLOOKUP($B84,'[2]ACT DEN8.2'!$H$3:$U$149,13,FALSE),0)</f>
        <v>0</v>
      </c>
      <c r="AL84" s="4">
        <f t="shared" si="82"/>
        <v>0</v>
      </c>
      <c r="AM84" s="77">
        <f>IFERROR(VLOOKUP($B84,'[2]ACT DEN8.2'!$AE$3:$AR$135,2,FALSE),0)</f>
        <v>0</v>
      </c>
      <c r="AN84" s="77">
        <f>IFERROR(VLOOKUP($B84,'[2]ACT DEN8.2'!$AE$3:$AR$135,3,FALSE),0)</f>
        <v>0</v>
      </c>
      <c r="AO84" s="77">
        <f>IFERROR(VLOOKUP($B84,'[2]ACT DEN8.2'!$AE$3:$AR$135,4,FALSE),0)</f>
        <v>0</v>
      </c>
      <c r="AP84" s="77">
        <f>IFERROR(VLOOKUP($B84,'[2]ACT DEN8.2'!$AE$3:$AR$135,5,FALSE),0)</f>
        <v>0</v>
      </c>
      <c r="AQ84" s="77">
        <f>IFERROR(VLOOKUP($B84,'[2]ACT DEN8.2'!$AE$3:$AR$135,6,FALSE),0)</f>
        <v>0</v>
      </c>
      <c r="AR84" s="77">
        <f>IFERROR(VLOOKUP($B84,'[2]ACT DEN8.2'!$AE$3:$AR$135,7,FALSE),0)</f>
        <v>0</v>
      </c>
      <c r="AS84" s="77">
        <f>IFERROR(VLOOKUP($B84,'[2]ACT DEN8.2'!$AE$3:$AR$135,8,FALSE),0)</f>
        <v>0</v>
      </c>
      <c r="AT84" s="77">
        <f>IFERROR(VLOOKUP($B84,'[2]ACT DEN8.2'!$AE$3:$AR$135,9,FALSE),0)</f>
        <v>0</v>
      </c>
      <c r="AU84" s="77">
        <f>IFERROR(VLOOKUP($B84,'[2]ACT DEN8.2'!$AE$3:$AR$135,10,FALSE),0)</f>
        <v>0</v>
      </c>
      <c r="AV84" s="77">
        <f>IFERROR(VLOOKUP($B84,'[2]ACT DEN8.2'!$AE$3:$AR$135,11,FALSE),0)</f>
        <v>0</v>
      </c>
      <c r="AW84" s="77">
        <f>IFERROR(VLOOKUP($B84,'[2]ACT DEN8.2'!$AE$3:$AR$135,12,FALSE),0)</f>
        <v>0</v>
      </c>
      <c r="AX84" s="77">
        <f>IFERROR(VLOOKUP($B84,'[2]ACT DEN8.2'!$AE$3:$AR$135,13,FALSE),0)</f>
        <v>0</v>
      </c>
      <c r="AY84" s="4">
        <f t="shared" si="83"/>
        <v>0</v>
      </c>
    </row>
    <row r="85" spans="1:51" s="54" customFormat="1" ht="15" thickBot="1" x14ac:dyDescent="0.25">
      <c r="A85" s="1" t="s">
        <v>116</v>
      </c>
      <c r="B85" s="137" t="s">
        <v>109</v>
      </c>
      <c r="C85" s="53"/>
      <c r="D85" s="53"/>
      <c r="E85" s="77">
        <f>IFERROR(VLOOKUP($B85,'[2]NUM8.2'!$H$3:$U$175,2,FALSE),0)</f>
        <v>1</v>
      </c>
      <c r="F85" s="77">
        <f>IFERROR(VLOOKUP($B85,'[2]NUM8.2'!$H$3:$U$175,3,FALSE),0)</f>
        <v>2</v>
      </c>
      <c r="G85" s="77">
        <f>IFERROR(VLOOKUP($B85,'[2]NUM8.2'!$H$3:$U$175,4,FALSE),0)</f>
        <v>0</v>
      </c>
      <c r="H85" s="77">
        <f>IFERROR(VLOOKUP($B85,'[2]NUM8.2'!$H$3:$U$175,5,FALSE),0)</f>
        <v>2</v>
      </c>
      <c r="I85" s="77">
        <f>IFERROR(VLOOKUP($B85,'[2]NUM8.2'!$H$3:$U$175,6,FALSE),0)</f>
        <v>3</v>
      </c>
      <c r="J85" s="77">
        <f>IFERROR(VLOOKUP($B85,'[2]NUM8.2'!$H$3:$U$175,7,FALSE),0)</f>
        <v>2</v>
      </c>
      <c r="K85" s="77">
        <f>IFERROR(VLOOKUP($B85,'[2]NUM8.2'!$H$3:$U$175,8,FALSE),0)</f>
        <v>4</v>
      </c>
      <c r="L85" s="77">
        <f>IFERROR(VLOOKUP($B85,'[2]NUM8.2'!$H$3:$U$175,9,FALSE),0)</f>
        <v>0</v>
      </c>
      <c r="M85" s="77">
        <f>IFERROR(VLOOKUP($B85,'[2]NUM8.2'!$H$3:$U$175,10,FALSE),0)</f>
        <v>4</v>
      </c>
      <c r="N85" s="77">
        <f>IFERROR(VLOOKUP($B85,'[2]NUM8.2'!$H$3:$U$175,11,FALSE),0)</f>
        <v>2</v>
      </c>
      <c r="O85" s="77">
        <f>IFERROR(VLOOKUP($B85,'[2]NUM8.2'!$H$3:$U$175,12,FALSE),0)</f>
        <v>7</v>
      </c>
      <c r="P85" s="77">
        <f>IFERROR(VLOOKUP($B85,'[2]NUM8.2'!$H$3:$U$175,13,FALSE),0)</f>
        <v>2</v>
      </c>
      <c r="Q85" s="4">
        <f t="shared" si="99"/>
        <v>29</v>
      </c>
      <c r="R85" s="2"/>
      <c r="S85" s="12">
        <f>IFERROR(VLOOKUP($B85,'[3]DEN8.2'!$H$3:$J$159,2,FALSE),0)</f>
        <v>49</v>
      </c>
      <c r="T85" s="42">
        <f t="shared" si="100"/>
        <v>54</v>
      </c>
      <c r="U85" s="4">
        <f>IFERROR(VLOOKUP($B85,'[1]DEN8.2'!$H$3:$J$175,2,FALSE),0)</f>
        <v>54</v>
      </c>
      <c r="V85" s="51">
        <f t="shared" si="101"/>
        <v>55</v>
      </c>
      <c r="W85" s="51">
        <f t="shared" si="102"/>
        <v>56</v>
      </c>
      <c r="X85" s="4">
        <f>IFERROR(VLOOKUP($B85,'[2]DEN8.2'!$H$3:$K$162,3,FALSE),0)</f>
        <v>59</v>
      </c>
      <c r="Y85" s="3"/>
      <c r="Z85" s="77">
        <f>IFERROR(VLOOKUP($B85,'[2]ACT DEN8.2'!$H$3:$U$149,2,FALSE),0)</f>
        <v>1</v>
      </c>
      <c r="AA85" s="77">
        <f>IFERROR(VLOOKUP($B85,'[2]ACT DEN8.2'!$H$3:$U$149,3,FALSE),0)</f>
        <v>1</v>
      </c>
      <c r="AB85" s="77">
        <f>IFERROR(VLOOKUP($B85,'[2]ACT DEN8.2'!$H$3:$U$149,4,FALSE),0)</f>
        <v>2</v>
      </c>
      <c r="AC85" s="77">
        <f>IFERROR(VLOOKUP($B85,'[2]ACT DEN8.2'!$H$3:$U$149,5,FALSE),0)</f>
        <v>2</v>
      </c>
      <c r="AD85" s="77">
        <f>IFERROR(VLOOKUP($B85,'[2]ACT DEN8.2'!$H$3:$U$149,6,FALSE),0)</f>
        <v>0</v>
      </c>
      <c r="AE85" s="77">
        <f>IFERROR(VLOOKUP($B85,'[2]ACT DEN8.2'!$H$3:$U$149,7,FALSE),0)</f>
        <v>0</v>
      </c>
      <c r="AF85" s="77">
        <f>IFERROR(VLOOKUP($B85,'[2]ACT DEN8.2'!$H$3:$U$149,8,FALSE),0)</f>
        <v>1</v>
      </c>
      <c r="AG85" s="77">
        <f>IFERROR(VLOOKUP($B85,'[2]ACT DEN8.2'!$H$3:$U$149,9,FALSE),0)</f>
        <v>0</v>
      </c>
      <c r="AH85" s="77">
        <f>IFERROR(VLOOKUP($B85,'[2]ACT DEN8.2'!$H$3:$U$149,10,FALSE),0)</f>
        <v>0</v>
      </c>
      <c r="AI85" s="77">
        <f>IFERROR(VLOOKUP($B85,'[2]ACT DEN8.2'!$H$3:$U$149,11,FALSE),0)</f>
        <v>2</v>
      </c>
      <c r="AJ85" s="77">
        <f>IFERROR(VLOOKUP($B85,'[2]ACT DEN8.2'!$H$3:$U$149,12,FALSE),0)</f>
        <v>0</v>
      </c>
      <c r="AK85" s="77">
        <f>IFERROR(VLOOKUP($B85,'[2]ACT DEN8.2'!$H$3:$U$149,13,FALSE),0)</f>
        <v>0</v>
      </c>
      <c r="AL85" s="4">
        <f t="shared" si="82"/>
        <v>9</v>
      </c>
      <c r="AM85" s="77">
        <f>IFERROR(VLOOKUP($B85,'[2]ACT DEN8.2'!$AE$3:$AR$135,2,FALSE),0)</f>
        <v>0</v>
      </c>
      <c r="AN85" s="77">
        <f>IFERROR(VLOOKUP($B85,'[2]ACT DEN8.2'!$AE$3:$AR$135,3,FALSE),0)</f>
        <v>0</v>
      </c>
      <c r="AO85" s="77">
        <f>IFERROR(VLOOKUP($B85,'[2]ACT DEN8.2'!$AE$3:$AR$135,4,FALSE),0)</f>
        <v>1</v>
      </c>
      <c r="AP85" s="77">
        <f>IFERROR(VLOOKUP($B85,'[2]ACT DEN8.2'!$AE$3:$AR$135,5,FALSE),0)</f>
        <v>0</v>
      </c>
      <c r="AQ85" s="77">
        <f>IFERROR(VLOOKUP($B85,'[2]ACT DEN8.2'!$AE$3:$AR$135,6,FALSE),0)</f>
        <v>0</v>
      </c>
      <c r="AR85" s="77">
        <f>IFERROR(VLOOKUP($B85,'[2]ACT DEN8.2'!$AE$3:$AR$135,7,FALSE),0)</f>
        <v>0</v>
      </c>
      <c r="AS85" s="77">
        <f>IFERROR(VLOOKUP($B85,'[2]ACT DEN8.2'!$AE$3:$AR$135,8,FALSE),0)</f>
        <v>0</v>
      </c>
      <c r="AT85" s="77">
        <f>IFERROR(VLOOKUP($B85,'[2]ACT DEN8.2'!$AE$3:$AR$135,9,FALSE),0)</f>
        <v>1</v>
      </c>
      <c r="AU85" s="77">
        <f>IFERROR(VLOOKUP($B85,'[2]ACT DEN8.2'!$AE$3:$AR$135,10,FALSE),0)</f>
        <v>0</v>
      </c>
      <c r="AV85" s="77">
        <f>IFERROR(VLOOKUP($B85,'[2]ACT DEN8.2'!$AE$3:$AR$135,11,FALSE),0)</f>
        <v>0</v>
      </c>
      <c r="AW85" s="77">
        <f>IFERROR(VLOOKUP($B85,'[2]ACT DEN8.2'!$AE$3:$AR$135,12,FALSE),0)</f>
        <v>0</v>
      </c>
      <c r="AX85" s="77">
        <f>IFERROR(VLOOKUP($B85,'[2]ACT DEN8.2'!$AE$3:$AR$135,13,FALSE),0)</f>
        <v>0</v>
      </c>
      <c r="AY85" s="4">
        <f t="shared" si="83"/>
        <v>2</v>
      </c>
    </row>
    <row r="86" spans="1:51" s="54" customFormat="1" ht="15" thickBot="1" x14ac:dyDescent="0.25">
      <c r="A86" s="1" t="s">
        <v>116</v>
      </c>
      <c r="B86" s="137" t="s">
        <v>110</v>
      </c>
      <c r="C86" s="53"/>
      <c r="D86" s="53"/>
      <c r="E86" s="77">
        <f>IFERROR(VLOOKUP($B86,'[2]NUM8.2'!$H$3:$U$175,2,FALSE),0)</f>
        <v>0</v>
      </c>
      <c r="F86" s="77">
        <f>IFERROR(VLOOKUP($B86,'[2]NUM8.2'!$H$3:$U$175,3,FALSE),0)</f>
        <v>2</v>
      </c>
      <c r="G86" s="77">
        <f>IFERROR(VLOOKUP($B86,'[2]NUM8.2'!$H$3:$U$175,4,FALSE),0)</f>
        <v>4</v>
      </c>
      <c r="H86" s="77">
        <f>IFERROR(VLOOKUP($B86,'[2]NUM8.2'!$H$3:$U$175,5,FALSE),0)</f>
        <v>4</v>
      </c>
      <c r="I86" s="77">
        <f>IFERROR(VLOOKUP($B86,'[2]NUM8.2'!$H$3:$U$175,6,FALSE),0)</f>
        <v>3</v>
      </c>
      <c r="J86" s="77">
        <f>IFERROR(VLOOKUP($B86,'[2]NUM8.2'!$H$3:$U$175,7,FALSE),0)</f>
        <v>5</v>
      </c>
      <c r="K86" s="77">
        <f>IFERROR(VLOOKUP($B86,'[2]NUM8.2'!$H$3:$U$175,8,FALSE),0)</f>
        <v>2</v>
      </c>
      <c r="L86" s="77">
        <f>IFERROR(VLOOKUP($B86,'[2]NUM8.2'!$H$3:$U$175,9,FALSE),0)</f>
        <v>5</v>
      </c>
      <c r="M86" s="77">
        <f>IFERROR(VLOOKUP($B86,'[2]NUM8.2'!$H$3:$U$175,10,FALSE),0)</f>
        <v>5</v>
      </c>
      <c r="N86" s="77">
        <f>IFERROR(VLOOKUP($B86,'[2]NUM8.2'!$H$3:$U$175,11,FALSE),0)</f>
        <v>4</v>
      </c>
      <c r="O86" s="77">
        <f>IFERROR(VLOOKUP($B86,'[2]NUM8.2'!$H$3:$U$175,12,FALSE),0)</f>
        <v>5</v>
      </c>
      <c r="P86" s="77">
        <f>IFERROR(VLOOKUP($B86,'[2]NUM8.2'!$H$3:$U$175,13,FALSE),0)</f>
        <v>7</v>
      </c>
      <c r="Q86" s="4">
        <f t="shared" si="99"/>
        <v>46</v>
      </c>
      <c r="R86" s="2"/>
      <c r="S86" s="12">
        <f>IFERROR(VLOOKUP($B86,'[3]DEN8.2'!$H$3:$J$159,2,FALSE),0)</f>
        <v>55</v>
      </c>
      <c r="T86" s="42">
        <f t="shared" si="100"/>
        <v>55</v>
      </c>
      <c r="U86" s="4">
        <f>IFERROR(VLOOKUP($B86,'[1]DEN8.2'!$H$3:$J$175,2,FALSE),0)</f>
        <v>56</v>
      </c>
      <c r="V86" s="51">
        <f t="shared" si="101"/>
        <v>56</v>
      </c>
      <c r="W86" s="51">
        <f t="shared" si="102"/>
        <v>62</v>
      </c>
      <c r="X86" s="4">
        <f>IFERROR(VLOOKUP($B86,'[2]DEN8.2'!$H$3:$K$162,3,FALSE),0)</f>
        <v>61</v>
      </c>
      <c r="Y86" s="3"/>
      <c r="Z86" s="77">
        <f>IFERROR(VLOOKUP($B86,'[2]ACT DEN8.2'!$H$3:$U$149,2,FALSE),0)</f>
        <v>0</v>
      </c>
      <c r="AA86" s="77">
        <f>IFERROR(VLOOKUP($B86,'[2]ACT DEN8.2'!$H$3:$U$149,3,FALSE),0)</f>
        <v>0</v>
      </c>
      <c r="AB86" s="77">
        <f>IFERROR(VLOOKUP($B86,'[2]ACT DEN8.2'!$H$3:$U$149,4,FALSE),0)</f>
        <v>0</v>
      </c>
      <c r="AC86" s="77">
        <f>IFERROR(VLOOKUP($B86,'[2]ACT DEN8.2'!$H$3:$U$149,5,FALSE),0)</f>
        <v>0</v>
      </c>
      <c r="AD86" s="77">
        <f>IFERROR(VLOOKUP($B86,'[2]ACT DEN8.2'!$H$3:$U$149,6,FALSE),0)</f>
        <v>0</v>
      </c>
      <c r="AE86" s="77">
        <f>IFERROR(VLOOKUP($B86,'[2]ACT DEN8.2'!$H$3:$U$149,7,FALSE),0)</f>
        <v>0</v>
      </c>
      <c r="AF86" s="77">
        <f>IFERROR(VLOOKUP($B86,'[2]ACT DEN8.2'!$H$3:$U$149,8,FALSE),0)</f>
        <v>0</v>
      </c>
      <c r="AG86" s="77">
        <f>IFERROR(VLOOKUP($B86,'[2]ACT DEN8.2'!$H$3:$U$149,9,FALSE),0)</f>
        <v>3</v>
      </c>
      <c r="AH86" s="77">
        <f>IFERROR(VLOOKUP($B86,'[2]ACT DEN8.2'!$H$3:$U$149,10,FALSE),0)</f>
        <v>1</v>
      </c>
      <c r="AI86" s="77">
        <f>IFERROR(VLOOKUP($B86,'[2]ACT DEN8.2'!$H$3:$U$149,11,FALSE),0)</f>
        <v>2</v>
      </c>
      <c r="AJ86" s="77">
        <f>IFERROR(VLOOKUP($B86,'[2]ACT DEN8.2'!$H$3:$U$149,12,FALSE),0)</f>
        <v>2</v>
      </c>
      <c r="AK86" s="77">
        <f>IFERROR(VLOOKUP($B86,'[2]ACT DEN8.2'!$H$3:$U$149,13,FALSE),0)</f>
        <v>0</v>
      </c>
      <c r="AL86" s="4">
        <f t="shared" si="82"/>
        <v>8</v>
      </c>
      <c r="AM86" s="77">
        <f>IFERROR(VLOOKUP($B86,'[2]ACT DEN8.2'!$AE$3:$AR$135,2,FALSE),0)</f>
        <v>0</v>
      </c>
      <c r="AN86" s="77">
        <f>IFERROR(VLOOKUP($B86,'[2]ACT DEN8.2'!$AE$3:$AR$135,3,FALSE),0)</f>
        <v>0</v>
      </c>
      <c r="AO86" s="77">
        <f>IFERROR(VLOOKUP($B86,'[2]ACT DEN8.2'!$AE$3:$AR$135,4,FALSE),0)</f>
        <v>0</v>
      </c>
      <c r="AP86" s="77">
        <f>IFERROR(VLOOKUP($B86,'[2]ACT DEN8.2'!$AE$3:$AR$135,5,FALSE),0)</f>
        <v>0</v>
      </c>
      <c r="AQ86" s="77">
        <f>IFERROR(VLOOKUP($B86,'[2]ACT DEN8.2'!$AE$3:$AR$135,6,FALSE),0)</f>
        <v>0</v>
      </c>
      <c r="AR86" s="77">
        <f>IFERROR(VLOOKUP($B86,'[2]ACT DEN8.2'!$AE$3:$AR$135,7,FALSE),0)</f>
        <v>0</v>
      </c>
      <c r="AS86" s="77">
        <f>IFERROR(VLOOKUP($B86,'[2]ACT DEN8.2'!$AE$3:$AR$135,8,FALSE),0)</f>
        <v>0</v>
      </c>
      <c r="AT86" s="77">
        <f>IFERROR(VLOOKUP($B86,'[2]ACT DEN8.2'!$AE$3:$AR$135,9,FALSE),0)</f>
        <v>0</v>
      </c>
      <c r="AU86" s="77">
        <f>IFERROR(VLOOKUP($B86,'[2]ACT DEN8.2'!$AE$3:$AR$135,10,FALSE),0)</f>
        <v>0</v>
      </c>
      <c r="AV86" s="77">
        <f>IFERROR(VLOOKUP($B86,'[2]ACT DEN8.2'!$AE$3:$AR$135,11,FALSE),0)</f>
        <v>0</v>
      </c>
      <c r="AW86" s="77">
        <f>IFERROR(VLOOKUP($B86,'[2]ACT DEN8.2'!$AE$3:$AR$135,12,FALSE),0)</f>
        <v>0</v>
      </c>
      <c r="AX86" s="77">
        <f>IFERROR(VLOOKUP($B86,'[2]ACT DEN8.2'!$AE$3:$AR$135,13,FALSE),0)</f>
        <v>1</v>
      </c>
      <c r="AY86" s="4">
        <f t="shared" si="83"/>
        <v>1</v>
      </c>
    </row>
    <row r="87" spans="1:51" s="54" customFormat="1" ht="15" thickBot="1" x14ac:dyDescent="0.25">
      <c r="A87" s="1" t="s">
        <v>116</v>
      </c>
      <c r="B87" s="137" t="s">
        <v>111</v>
      </c>
      <c r="C87" s="53"/>
      <c r="D87" s="53"/>
      <c r="E87" s="77">
        <f>IFERROR(VLOOKUP($B87,'[2]NUM8.2'!$H$3:$U$175,2,FALSE),0)</f>
        <v>1</v>
      </c>
      <c r="F87" s="77">
        <f>IFERROR(VLOOKUP($B87,'[2]NUM8.2'!$H$3:$U$175,3,FALSE),0)</f>
        <v>2</v>
      </c>
      <c r="G87" s="77">
        <f>IFERROR(VLOOKUP($B87,'[2]NUM8.2'!$H$3:$U$175,4,FALSE),0)</f>
        <v>0</v>
      </c>
      <c r="H87" s="77">
        <f>IFERROR(VLOOKUP($B87,'[2]NUM8.2'!$H$3:$U$175,5,FALSE),0)</f>
        <v>1</v>
      </c>
      <c r="I87" s="77">
        <f>IFERROR(VLOOKUP($B87,'[2]NUM8.2'!$H$3:$U$175,6,FALSE),0)</f>
        <v>2</v>
      </c>
      <c r="J87" s="77">
        <f>IFERROR(VLOOKUP($B87,'[2]NUM8.2'!$H$3:$U$175,7,FALSE),0)</f>
        <v>3</v>
      </c>
      <c r="K87" s="77">
        <f>IFERROR(VLOOKUP($B87,'[2]NUM8.2'!$H$3:$U$175,8,FALSE),0)</f>
        <v>0</v>
      </c>
      <c r="L87" s="77">
        <f>IFERROR(VLOOKUP($B87,'[2]NUM8.2'!$H$3:$U$175,9,FALSE),0)</f>
        <v>0</v>
      </c>
      <c r="M87" s="77">
        <f>IFERROR(VLOOKUP($B87,'[2]NUM8.2'!$H$3:$U$175,10,FALSE),0)</f>
        <v>1</v>
      </c>
      <c r="N87" s="77">
        <f>IFERROR(VLOOKUP($B87,'[2]NUM8.2'!$H$3:$U$175,11,FALSE),0)</f>
        <v>3</v>
      </c>
      <c r="O87" s="77">
        <f>IFERROR(VLOOKUP($B87,'[2]NUM8.2'!$H$3:$U$175,12,FALSE),0)</f>
        <v>2</v>
      </c>
      <c r="P87" s="77">
        <f>IFERROR(VLOOKUP($B87,'[2]NUM8.2'!$H$3:$U$175,13,FALSE),0)</f>
        <v>8</v>
      </c>
      <c r="Q87" s="4">
        <f t="shared" si="99"/>
        <v>23</v>
      </c>
      <c r="R87" s="2"/>
      <c r="S87" s="12">
        <f>IFERROR(VLOOKUP($B87,'[3]DEN8.2'!$H$3:$J$159,2,FALSE),0)</f>
        <v>47</v>
      </c>
      <c r="T87" s="42">
        <f t="shared" si="100"/>
        <v>47</v>
      </c>
      <c r="U87" s="4">
        <f>IFERROR(VLOOKUP($B87,'[1]DEN8.2'!$H$3:$J$175,2,FALSE),0)</f>
        <v>47</v>
      </c>
      <c r="V87" s="51">
        <f t="shared" si="101"/>
        <v>47</v>
      </c>
      <c r="W87" s="51">
        <f t="shared" si="102"/>
        <v>50</v>
      </c>
      <c r="X87" s="4">
        <f>IFERROR(VLOOKUP($B87,'[2]DEN8.2'!$H$3:$K$162,3,FALSE),0)</f>
        <v>47</v>
      </c>
      <c r="Y87" s="3"/>
      <c r="Z87" s="77">
        <f>IFERROR(VLOOKUP($B87,'[2]ACT DEN8.2'!$H$3:$U$149,2,FALSE),0)</f>
        <v>0</v>
      </c>
      <c r="AA87" s="77">
        <f>IFERROR(VLOOKUP($B87,'[2]ACT DEN8.2'!$H$3:$U$149,3,FALSE),0)</f>
        <v>0</v>
      </c>
      <c r="AB87" s="77">
        <f>IFERROR(VLOOKUP($B87,'[2]ACT DEN8.2'!$H$3:$U$149,4,FALSE),0)</f>
        <v>0</v>
      </c>
      <c r="AC87" s="77">
        <f>IFERROR(VLOOKUP($B87,'[2]ACT DEN8.2'!$H$3:$U$149,5,FALSE),0)</f>
        <v>0</v>
      </c>
      <c r="AD87" s="77">
        <f>IFERROR(VLOOKUP($B87,'[2]ACT DEN8.2'!$H$3:$U$149,6,FALSE),0)</f>
        <v>2</v>
      </c>
      <c r="AE87" s="77">
        <f>IFERROR(VLOOKUP($B87,'[2]ACT DEN8.2'!$H$3:$U$149,7,FALSE),0)</f>
        <v>0</v>
      </c>
      <c r="AF87" s="77">
        <f>IFERROR(VLOOKUP($B87,'[2]ACT DEN8.2'!$H$3:$U$149,8,FALSE),0)</f>
        <v>0</v>
      </c>
      <c r="AG87" s="77">
        <f>IFERROR(VLOOKUP($B87,'[2]ACT DEN8.2'!$H$3:$U$149,9,FALSE),0)</f>
        <v>1</v>
      </c>
      <c r="AH87" s="77">
        <f>IFERROR(VLOOKUP($B87,'[2]ACT DEN8.2'!$H$3:$U$149,10,FALSE),0)</f>
        <v>0</v>
      </c>
      <c r="AI87" s="77">
        <f>IFERROR(VLOOKUP($B87,'[2]ACT DEN8.2'!$H$3:$U$149,11,FALSE),0)</f>
        <v>2</v>
      </c>
      <c r="AJ87" s="77">
        <f>IFERROR(VLOOKUP($B87,'[2]ACT DEN8.2'!$H$3:$U$149,12,FALSE),0)</f>
        <v>1</v>
      </c>
      <c r="AK87" s="77">
        <f>IFERROR(VLOOKUP($B87,'[2]ACT DEN8.2'!$H$3:$U$149,13,FALSE),0)</f>
        <v>0</v>
      </c>
      <c r="AL87" s="4">
        <f t="shared" si="82"/>
        <v>6</v>
      </c>
      <c r="AM87" s="77">
        <f>IFERROR(VLOOKUP($B87,'[2]ACT DEN8.2'!$AE$3:$AR$135,2,FALSE),0)</f>
        <v>0</v>
      </c>
      <c r="AN87" s="77">
        <f>IFERROR(VLOOKUP($B87,'[2]ACT DEN8.2'!$AE$3:$AR$135,3,FALSE),0)</f>
        <v>0</v>
      </c>
      <c r="AO87" s="77">
        <f>IFERROR(VLOOKUP($B87,'[2]ACT DEN8.2'!$AE$3:$AR$135,4,FALSE),0)</f>
        <v>0</v>
      </c>
      <c r="AP87" s="77">
        <f>IFERROR(VLOOKUP($B87,'[2]ACT DEN8.2'!$AE$3:$AR$135,5,FALSE),0)</f>
        <v>0</v>
      </c>
      <c r="AQ87" s="77">
        <f>IFERROR(VLOOKUP($B87,'[2]ACT DEN8.2'!$AE$3:$AR$135,6,FALSE),0)</f>
        <v>0</v>
      </c>
      <c r="AR87" s="77">
        <f>IFERROR(VLOOKUP($B87,'[2]ACT DEN8.2'!$AE$3:$AR$135,7,FALSE),0)</f>
        <v>0</v>
      </c>
      <c r="AS87" s="77">
        <f>IFERROR(VLOOKUP($B87,'[2]ACT DEN8.2'!$AE$3:$AR$135,8,FALSE),0)</f>
        <v>0</v>
      </c>
      <c r="AT87" s="77">
        <f>IFERROR(VLOOKUP($B87,'[2]ACT DEN8.2'!$AE$3:$AR$135,9,FALSE),0)</f>
        <v>0</v>
      </c>
      <c r="AU87" s="77">
        <f>IFERROR(VLOOKUP($B87,'[2]ACT DEN8.2'!$AE$3:$AR$135,10,FALSE),0)</f>
        <v>0</v>
      </c>
      <c r="AV87" s="77">
        <f>IFERROR(VLOOKUP($B87,'[2]ACT DEN8.2'!$AE$3:$AR$135,11,FALSE),0)</f>
        <v>0</v>
      </c>
      <c r="AW87" s="77">
        <f>IFERROR(VLOOKUP($B87,'[2]ACT DEN8.2'!$AE$3:$AR$135,12,FALSE),0)</f>
        <v>0</v>
      </c>
      <c r="AX87" s="77">
        <f>IFERROR(VLOOKUP($B87,'[2]ACT DEN8.2'!$AE$3:$AR$135,13,FALSE),0)</f>
        <v>0</v>
      </c>
      <c r="AY87" s="4">
        <f t="shared" si="83"/>
        <v>0</v>
      </c>
    </row>
    <row r="88" spans="1:51" s="54" customFormat="1" ht="15" thickBot="1" x14ac:dyDescent="0.25">
      <c r="A88" s="1" t="s">
        <v>116</v>
      </c>
      <c r="B88" s="137" t="s">
        <v>112</v>
      </c>
      <c r="C88" s="53"/>
      <c r="D88" s="53"/>
      <c r="E88" s="77">
        <f>IFERROR(VLOOKUP($B88,'[2]NUM8.2'!$H$3:$U$175,2,FALSE),0)</f>
        <v>0</v>
      </c>
      <c r="F88" s="77">
        <f>IFERROR(VLOOKUP($B88,'[2]NUM8.2'!$H$3:$U$175,3,FALSE),0)</f>
        <v>0</v>
      </c>
      <c r="G88" s="77">
        <f>IFERROR(VLOOKUP($B88,'[2]NUM8.2'!$H$3:$U$175,4,FALSE),0)</f>
        <v>0</v>
      </c>
      <c r="H88" s="77">
        <f>IFERROR(VLOOKUP($B88,'[2]NUM8.2'!$H$3:$U$175,5,FALSE),0)</f>
        <v>0</v>
      </c>
      <c r="I88" s="77">
        <f>IFERROR(VLOOKUP($B88,'[2]NUM8.2'!$H$3:$U$175,6,FALSE),0)</f>
        <v>0</v>
      </c>
      <c r="J88" s="77">
        <f>IFERROR(VLOOKUP($B88,'[2]NUM8.2'!$H$3:$U$175,7,FALSE),0)</f>
        <v>2</v>
      </c>
      <c r="K88" s="77">
        <f>IFERROR(VLOOKUP($B88,'[2]NUM8.2'!$H$3:$U$175,8,FALSE),0)</f>
        <v>2</v>
      </c>
      <c r="L88" s="77">
        <f>IFERROR(VLOOKUP($B88,'[2]NUM8.2'!$H$3:$U$175,9,FALSE),0)</f>
        <v>3</v>
      </c>
      <c r="M88" s="77">
        <f>IFERROR(VLOOKUP($B88,'[2]NUM8.2'!$H$3:$U$175,10,FALSE),0)</f>
        <v>3</v>
      </c>
      <c r="N88" s="77">
        <f>IFERROR(VLOOKUP($B88,'[2]NUM8.2'!$H$3:$U$175,11,FALSE),0)</f>
        <v>0</v>
      </c>
      <c r="O88" s="77">
        <f>IFERROR(VLOOKUP($B88,'[2]NUM8.2'!$H$3:$U$175,12,FALSE),0)</f>
        <v>2</v>
      </c>
      <c r="P88" s="77">
        <f>IFERROR(VLOOKUP($B88,'[2]NUM8.2'!$H$3:$U$175,13,FALSE),0)</f>
        <v>0</v>
      </c>
      <c r="Q88" s="4">
        <f t="shared" si="99"/>
        <v>12</v>
      </c>
      <c r="R88" s="2"/>
      <c r="S88" s="12">
        <f>IFERROR(VLOOKUP($B88,'[3]DEN8.2'!$H$3:$J$159,2,FALSE),0)</f>
        <v>36</v>
      </c>
      <c r="T88" s="42">
        <f t="shared" si="100"/>
        <v>36</v>
      </c>
      <c r="U88" s="4">
        <f>IFERROR(VLOOKUP($B88,'[1]DEN8.2'!$H$3:$J$175,2,FALSE),0)</f>
        <v>40</v>
      </c>
      <c r="V88" s="51">
        <f t="shared" si="101"/>
        <v>41</v>
      </c>
      <c r="W88" s="51">
        <f t="shared" si="102"/>
        <v>42</v>
      </c>
      <c r="X88" s="4">
        <f>IFERROR(VLOOKUP($B88,'[2]DEN8.2'!$H$3:$K$162,3,FALSE),0)</f>
        <v>43</v>
      </c>
      <c r="Y88" s="3"/>
      <c r="Z88" s="77">
        <f>IFERROR(VLOOKUP($B88,'[2]ACT DEN8.2'!$H$3:$U$149,2,FALSE),0)</f>
        <v>0</v>
      </c>
      <c r="AA88" s="77">
        <f>IFERROR(VLOOKUP($B88,'[2]ACT DEN8.2'!$H$3:$U$149,3,FALSE),0)</f>
        <v>0</v>
      </c>
      <c r="AB88" s="77">
        <f>IFERROR(VLOOKUP($B88,'[2]ACT DEN8.2'!$H$3:$U$149,4,FALSE),0)</f>
        <v>0</v>
      </c>
      <c r="AC88" s="77">
        <f>IFERROR(VLOOKUP($B88,'[2]ACT DEN8.2'!$H$3:$U$149,5,FALSE),0)</f>
        <v>0</v>
      </c>
      <c r="AD88" s="77">
        <f>IFERROR(VLOOKUP($B88,'[2]ACT DEN8.2'!$H$3:$U$149,6,FALSE),0)</f>
        <v>0</v>
      </c>
      <c r="AE88" s="77">
        <f>IFERROR(VLOOKUP($B88,'[2]ACT DEN8.2'!$H$3:$U$149,7,FALSE),0)</f>
        <v>0</v>
      </c>
      <c r="AF88" s="77">
        <f>IFERROR(VLOOKUP($B88,'[2]ACT DEN8.2'!$H$3:$U$149,8,FALSE),0)</f>
        <v>1</v>
      </c>
      <c r="AG88" s="77">
        <f>IFERROR(VLOOKUP($B88,'[2]ACT DEN8.2'!$H$3:$U$149,9,FALSE),0)</f>
        <v>0</v>
      </c>
      <c r="AH88" s="77">
        <f>IFERROR(VLOOKUP($B88,'[2]ACT DEN8.2'!$H$3:$U$149,10,FALSE),0)</f>
        <v>0</v>
      </c>
      <c r="AI88" s="77">
        <f>IFERROR(VLOOKUP($B88,'[2]ACT DEN8.2'!$H$3:$U$149,11,FALSE),0)</f>
        <v>1</v>
      </c>
      <c r="AJ88" s="77">
        <f>IFERROR(VLOOKUP($B88,'[2]ACT DEN8.2'!$H$3:$U$149,12,FALSE),0)</f>
        <v>0</v>
      </c>
      <c r="AK88" s="77">
        <f>IFERROR(VLOOKUP($B88,'[2]ACT DEN8.2'!$H$3:$U$149,13,FALSE),0)</f>
        <v>0</v>
      </c>
      <c r="AL88" s="4">
        <f t="shared" si="82"/>
        <v>2</v>
      </c>
      <c r="AM88" s="77">
        <f>IFERROR(VLOOKUP($B88,'[2]ACT DEN8.2'!$AE$3:$AR$135,2,FALSE),0)</f>
        <v>0</v>
      </c>
      <c r="AN88" s="77">
        <f>IFERROR(VLOOKUP($B88,'[2]ACT DEN8.2'!$AE$3:$AR$135,3,FALSE),0)</f>
        <v>0</v>
      </c>
      <c r="AO88" s="77">
        <f>IFERROR(VLOOKUP($B88,'[2]ACT DEN8.2'!$AE$3:$AR$135,4,FALSE),0)</f>
        <v>0</v>
      </c>
      <c r="AP88" s="77">
        <f>IFERROR(VLOOKUP($B88,'[2]ACT DEN8.2'!$AE$3:$AR$135,5,FALSE),0)</f>
        <v>0</v>
      </c>
      <c r="AQ88" s="77">
        <f>IFERROR(VLOOKUP($B88,'[2]ACT DEN8.2'!$AE$3:$AR$135,6,FALSE),0)</f>
        <v>0</v>
      </c>
      <c r="AR88" s="77">
        <f>IFERROR(VLOOKUP($B88,'[2]ACT DEN8.2'!$AE$3:$AR$135,7,FALSE),0)</f>
        <v>0</v>
      </c>
      <c r="AS88" s="77">
        <f>IFERROR(VLOOKUP($B88,'[2]ACT DEN8.2'!$AE$3:$AR$135,8,FALSE),0)</f>
        <v>0</v>
      </c>
      <c r="AT88" s="77">
        <f>IFERROR(VLOOKUP($B88,'[2]ACT DEN8.2'!$AE$3:$AR$135,9,FALSE),0)</f>
        <v>0</v>
      </c>
      <c r="AU88" s="77">
        <f>IFERROR(VLOOKUP($B88,'[2]ACT DEN8.2'!$AE$3:$AR$135,10,FALSE),0)</f>
        <v>0</v>
      </c>
      <c r="AV88" s="77">
        <f>IFERROR(VLOOKUP($B88,'[2]ACT DEN8.2'!$AE$3:$AR$135,11,FALSE),0)</f>
        <v>0</v>
      </c>
      <c r="AW88" s="77">
        <f>IFERROR(VLOOKUP($B88,'[2]ACT DEN8.2'!$AE$3:$AR$135,12,FALSE),0)</f>
        <v>0</v>
      </c>
      <c r="AX88" s="77">
        <f>IFERROR(VLOOKUP($B88,'[2]ACT DEN8.2'!$AE$3:$AR$135,13,FALSE),0)</f>
        <v>0</v>
      </c>
      <c r="AY88" s="4">
        <f t="shared" si="83"/>
        <v>0</v>
      </c>
    </row>
    <row r="89" spans="1:51" s="54" customFormat="1" ht="15" thickBot="1" x14ac:dyDescent="0.25">
      <c r="A89" s="1" t="s">
        <v>116</v>
      </c>
      <c r="B89" s="137" t="s">
        <v>113</v>
      </c>
      <c r="C89" s="53"/>
      <c r="D89" s="53"/>
      <c r="E89" s="77">
        <f>IFERROR(VLOOKUP($B89,'[2]NUM8.2'!$H$3:$U$175,2,FALSE),0)</f>
        <v>1</v>
      </c>
      <c r="F89" s="77">
        <f>IFERROR(VLOOKUP($B89,'[2]NUM8.2'!$H$3:$U$175,3,FALSE),0)</f>
        <v>0</v>
      </c>
      <c r="G89" s="77">
        <f>IFERROR(VLOOKUP($B89,'[2]NUM8.2'!$H$3:$U$175,4,FALSE),0)</f>
        <v>1</v>
      </c>
      <c r="H89" s="77">
        <f>IFERROR(VLOOKUP($B89,'[2]NUM8.2'!$H$3:$U$175,5,FALSE),0)</f>
        <v>2</v>
      </c>
      <c r="I89" s="77">
        <f>IFERROR(VLOOKUP($B89,'[2]NUM8.2'!$H$3:$U$175,6,FALSE),0)</f>
        <v>2</v>
      </c>
      <c r="J89" s="77">
        <f>IFERROR(VLOOKUP($B89,'[2]NUM8.2'!$H$3:$U$175,7,FALSE),0)</f>
        <v>5</v>
      </c>
      <c r="K89" s="77">
        <f>IFERROR(VLOOKUP($B89,'[2]NUM8.2'!$H$3:$U$175,8,FALSE),0)</f>
        <v>4</v>
      </c>
      <c r="L89" s="77">
        <f>IFERROR(VLOOKUP($B89,'[2]NUM8.2'!$H$3:$U$175,9,FALSE),0)</f>
        <v>6</v>
      </c>
      <c r="M89" s="77">
        <f>IFERROR(VLOOKUP($B89,'[2]NUM8.2'!$H$3:$U$175,10,FALSE),0)</f>
        <v>2</v>
      </c>
      <c r="N89" s="77">
        <f>IFERROR(VLOOKUP($B89,'[2]NUM8.2'!$H$3:$U$175,11,FALSE),0)</f>
        <v>3</v>
      </c>
      <c r="O89" s="77">
        <f>IFERROR(VLOOKUP($B89,'[2]NUM8.2'!$H$3:$U$175,12,FALSE),0)</f>
        <v>2</v>
      </c>
      <c r="P89" s="77">
        <f>IFERROR(VLOOKUP($B89,'[2]NUM8.2'!$H$3:$U$175,13,FALSE),0)</f>
        <v>2</v>
      </c>
      <c r="Q89" s="4">
        <f t="shared" si="99"/>
        <v>30</v>
      </c>
      <c r="R89" s="2"/>
      <c r="S89" s="12">
        <f>IFERROR(VLOOKUP($B89,'[3]DEN8.2'!$H$3:$J$159,2,FALSE),0)</f>
        <v>50</v>
      </c>
      <c r="T89" s="42">
        <f t="shared" si="100"/>
        <v>50</v>
      </c>
      <c r="U89" s="4">
        <f>IFERROR(VLOOKUP($B89,'[1]DEN8.2'!$H$3:$J$175,2,FALSE),0)</f>
        <v>48</v>
      </c>
      <c r="V89" s="51">
        <f t="shared" si="101"/>
        <v>48</v>
      </c>
      <c r="W89" s="51">
        <f t="shared" si="102"/>
        <v>50</v>
      </c>
      <c r="X89" s="4">
        <f>IFERROR(VLOOKUP($B89,'[2]DEN8.2'!$H$3:$K$162,3,FALSE),0)</f>
        <v>49</v>
      </c>
      <c r="Y89" s="3"/>
      <c r="Z89" s="77">
        <f>IFERROR(VLOOKUP($B89,'[2]ACT DEN8.2'!$H$3:$U$149,2,FALSE),0)</f>
        <v>0</v>
      </c>
      <c r="AA89" s="77">
        <f>IFERROR(VLOOKUP($B89,'[2]ACT DEN8.2'!$H$3:$U$149,3,FALSE),0)</f>
        <v>0</v>
      </c>
      <c r="AB89" s="77">
        <f>IFERROR(VLOOKUP($B89,'[2]ACT DEN8.2'!$H$3:$U$149,4,FALSE),0)</f>
        <v>0</v>
      </c>
      <c r="AC89" s="77">
        <f>IFERROR(VLOOKUP($B89,'[2]ACT DEN8.2'!$H$3:$U$149,5,FALSE),0)</f>
        <v>0</v>
      </c>
      <c r="AD89" s="77">
        <f>IFERROR(VLOOKUP($B89,'[2]ACT DEN8.2'!$H$3:$U$149,6,FALSE),0)</f>
        <v>0</v>
      </c>
      <c r="AE89" s="77">
        <f>IFERROR(VLOOKUP($B89,'[2]ACT DEN8.2'!$H$3:$U$149,7,FALSE),0)</f>
        <v>0</v>
      </c>
      <c r="AF89" s="77">
        <f>IFERROR(VLOOKUP($B89,'[2]ACT DEN8.2'!$H$3:$U$149,8,FALSE),0)</f>
        <v>0</v>
      </c>
      <c r="AG89" s="77">
        <f>IFERROR(VLOOKUP($B89,'[2]ACT DEN8.2'!$H$3:$U$149,9,FALSE),0)</f>
        <v>2</v>
      </c>
      <c r="AH89" s="77">
        <f>IFERROR(VLOOKUP($B89,'[2]ACT DEN8.2'!$H$3:$U$149,10,FALSE),0)</f>
        <v>0</v>
      </c>
      <c r="AI89" s="77">
        <f>IFERROR(VLOOKUP($B89,'[2]ACT DEN8.2'!$H$3:$U$149,11,FALSE),0)</f>
        <v>0</v>
      </c>
      <c r="AJ89" s="77">
        <f>IFERROR(VLOOKUP($B89,'[2]ACT DEN8.2'!$H$3:$U$149,12,FALSE),0)</f>
        <v>0</v>
      </c>
      <c r="AK89" s="77">
        <f>IFERROR(VLOOKUP($B89,'[2]ACT DEN8.2'!$H$3:$U$149,13,FALSE),0)</f>
        <v>1</v>
      </c>
      <c r="AL89" s="4">
        <f t="shared" si="82"/>
        <v>3</v>
      </c>
      <c r="AM89" s="77">
        <f>IFERROR(VLOOKUP($B89,'[2]ACT DEN8.2'!$AE$3:$AR$135,2,FALSE),0)</f>
        <v>0</v>
      </c>
      <c r="AN89" s="77">
        <f>IFERROR(VLOOKUP($B89,'[2]ACT DEN8.2'!$AE$3:$AR$135,3,FALSE),0)</f>
        <v>0</v>
      </c>
      <c r="AO89" s="77">
        <f>IFERROR(VLOOKUP($B89,'[2]ACT DEN8.2'!$AE$3:$AR$135,4,FALSE),0)</f>
        <v>0</v>
      </c>
      <c r="AP89" s="77">
        <f>IFERROR(VLOOKUP($B89,'[2]ACT DEN8.2'!$AE$3:$AR$135,5,FALSE),0)</f>
        <v>0</v>
      </c>
      <c r="AQ89" s="77">
        <f>IFERROR(VLOOKUP($B89,'[2]ACT DEN8.2'!$AE$3:$AR$135,6,FALSE),0)</f>
        <v>0</v>
      </c>
      <c r="AR89" s="77">
        <f>IFERROR(VLOOKUP($B89,'[2]ACT DEN8.2'!$AE$3:$AR$135,7,FALSE),0)</f>
        <v>0</v>
      </c>
      <c r="AS89" s="77">
        <f>IFERROR(VLOOKUP($B89,'[2]ACT DEN8.2'!$AE$3:$AR$135,8,FALSE),0)</f>
        <v>0</v>
      </c>
      <c r="AT89" s="77">
        <f>IFERROR(VLOOKUP($B89,'[2]ACT DEN8.2'!$AE$3:$AR$135,9,FALSE),0)</f>
        <v>0</v>
      </c>
      <c r="AU89" s="77">
        <f>IFERROR(VLOOKUP($B89,'[2]ACT DEN8.2'!$AE$3:$AR$135,10,FALSE),0)</f>
        <v>0</v>
      </c>
      <c r="AV89" s="77">
        <f>IFERROR(VLOOKUP($B89,'[2]ACT DEN8.2'!$AE$3:$AR$135,11,FALSE),0)</f>
        <v>0</v>
      </c>
      <c r="AW89" s="77">
        <f>IFERROR(VLOOKUP($B89,'[2]ACT DEN8.2'!$AE$3:$AR$135,12,FALSE),0)</f>
        <v>0</v>
      </c>
      <c r="AX89" s="77">
        <f>IFERROR(VLOOKUP($B89,'[2]ACT DEN8.2'!$AE$3:$AR$135,13,FALSE),0)</f>
        <v>0</v>
      </c>
      <c r="AY89" s="4">
        <f t="shared" si="83"/>
        <v>0</v>
      </c>
    </row>
    <row r="90" spans="1:51" s="54" customFormat="1" ht="15" thickBot="1" x14ac:dyDescent="0.25">
      <c r="A90" s="1" t="s">
        <v>116</v>
      </c>
      <c r="B90" s="137" t="s">
        <v>114</v>
      </c>
      <c r="C90" s="53"/>
      <c r="D90" s="53"/>
      <c r="E90" s="77">
        <f>IFERROR(VLOOKUP($B90,'[2]NUM8.2'!$H$3:$U$175,2,FALSE),0)</f>
        <v>0</v>
      </c>
      <c r="F90" s="77">
        <f>IFERROR(VLOOKUP($B90,'[2]NUM8.2'!$H$3:$U$175,3,FALSE),0)</f>
        <v>1</v>
      </c>
      <c r="G90" s="77">
        <f>IFERROR(VLOOKUP($B90,'[2]NUM8.2'!$H$3:$U$175,4,FALSE),0)</f>
        <v>3</v>
      </c>
      <c r="H90" s="77">
        <f>IFERROR(VLOOKUP($B90,'[2]NUM8.2'!$H$3:$U$175,5,FALSE),0)</f>
        <v>1</v>
      </c>
      <c r="I90" s="77">
        <f>IFERROR(VLOOKUP($B90,'[2]NUM8.2'!$H$3:$U$175,6,FALSE),0)</f>
        <v>1</v>
      </c>
      <c r="J90" s="77">
        <f>IFERROR(VLOOKUP($B90,'[2]NUM8.2'!$H$3:$U$175,7,FALSE),0)</f>
        <v>0</v>
      </c>
      <c r="K90" s="77">
        <f>IFERROR(VLOOKUP($B90,'[2]NUM8.2'!$H$3:$U$175,8,FALSE),0)</f>
        <v>1</v>
      </c>
      <c r="L90" s="77">
        <f>IFERROR(VLOOKUP($B90,'[2]NUM8.2'!$H$3:$U$175,9,FALSE),0)</f>
        <v>0</v>
      </c>
      <c r="M90" s="77">
        <f>IFERROR(VLOOKUP($B90,'[2]NUM8.2'!$H$3:$U$175,10,FALSE),0)</f>
        <v>0</v>
      </c>
      <c r="N90" s="77">
        <f>IFERROR(VLOOKUP($B90,'[2]NUM8.2'!$H$3:$U$175,11,FALSE),0)</f>
        <v>1</v>
      </c>
      <c r="O90" s="77">
        <f>IFERROR(VLOOKUP($B90,'[2]NUM8.2'!$H$3:$U$175,12,FALSE),0)</f>
        <v>1</v>
      </c>
      <c r="P90" s="77">
        <f>IFERROR(VLOOKUP($B90,'[2]NUM8.2'!$H$3:$U$175,13,FALSE),0)</f>
        <v>0</v>
      </c>
      <c r="Q90" s="4">
        <f t="shared" si="99"/>
        <v>9</v>
      </c>
      <c r="R90" s="2"/>
      <c r="S90" s="12">
        <f>IFERROR(VLOOKUP($B90,'[3]DEN8.2'!$H$3:$J$159,2,FALSE),0)</f>
        <v>35</v>
      </c>
      <c r="T90" s="42">
        <f t="shared" si="100"/>
        <v>35</v>
      </c>
      <c r="U90" s="4">
        <f>IFERROR(VLOOKUP($B90,'[1]DEN8.2'!$H$3:$J$175,2,FALSE),0)</f>
        <v>36</v>
      </c>
      <c r="V90" s="51">
        <f t="shared" si="101"/>
        <v>36</v>
      </c>
      <c r="W90" s="51">
        <f t="shared" si="102"/>
        <v>36</v>
      </c>
      <c r="X90" s="4">
        <f>IFERROR(VLOOKUP($B90,'[2]DEN8.2'!$H$3:$K$162,3,FALSE),0)</f>
        <v>35</v>
      </c>
      <c r="Y90" s="3"/>
      <c r="Z90" s="77">
        <f>IFERROR(VLOOKUP($B90,'[2]ACT DEN8.2'!$H$3:$U$149,2,FALSE),0)</f>
        <v>0</v>
      </c>
      <c r="AA90" s="77">
        <f>IFERROR(VLOOKUP($B90,'[2]ACT DEN8.2'!$H$3:$U$149,3,FALSE),0)</f>
        <v>0</v>
      </c>
      <c r="AB90" s="77">
        <f>IFERROR(VLOOKUP($B90,'[2]ACT DEN8.2'!$H$3:$U$149,4,FALSE),0)</f>
        <v>0</v>
      </c>
      <c r="AC90" s="77">
        <f>IFERROR(VLOOKUP($B90,'[2]ACT DEN8.2'!$H$3:$U$149,5,FALSE),0)</f>
        <v>0</v>
      </c>
      <c r="AD90" s="77">
        <f>IFERROR(VLOOKUP($B90,'[2]ACT DEN8.2'!$H$3:$U$149,6,FALSE),0)</f>
        <v>0</v>
      </c>
      <c r="AE90" s="77">
        <f>IFERROR(VLOOKUP($B90,'[2]ACT DEN8.2'!$H$3:$U$149,7,FALSE),0)</f>
        <v>0</v>
      </c>
      <c r="AF90" s="77">
        <f>IFERROR(VLOOKUP($B90,'[2]ACT DEN8.2'!$H$3:$U$149,8,FALSE),0)</f>
        <v>0</v>
      </c>
      <c r="AG90" s="77">
        <f>IFERROR(VLOOKUP($B90,'[2]ACT DEN8.2'!$H$3:$U$149,9,FALSE),0)</f>
        <v>0</v>
      </c>
      <c r="AH90" s="77">
        <f>IFERROR(VLOOKUP($B90,'[2]ACT DEN8.2'!$H$3:$U$149,10,FALSE),0)</f>
        <v>0</v>
      </c>
      <c r="AI90" s="77">
        <f>IFERROR(VLOOKUP($B90,'[2]ACT DEN8.2'!$H$3:$U$149,11,FALSE),0)</f>
        <v>0</v>
      </c>
      <c r="AJ90" s="77">
        <f>IFERROR(VLOOKUP($B90,'[2]ACT DEN8.2'!$H$3:$U$149,12,FALSE),0)</f>
        <v>0</v>
      </c>
      <c r="AK90" s="77">
        <f>IFERROR(VLOOKUP($B90,'[2]ACT DEN8.2'!$H$3:$U$149,13,FALSE),0)</f>
        <v>0</v>
      </c>
      <c r="AL90" s="4">
        <f t="shared" si="82"/>
        <v>0</v>
      </c>
      <c r="AM90" s="77">
        <f>IFERROR(VLOOKUP($B90,'[2]ACT DEN8.2'!$AE$3:$AR$135,2,FALSE),0)</f>
        <v>0</v>
      </c>
      <c r="AN90" s="77">
        <f>IFERROR(VLOOKUP($B90,'[2]ACT DEN8.2'!$AE$3:$AR$135,3,FALSE),0)</f>
        <v>0</v>
      </c>
      <c r="AO90" s="77">
        <f>IFERROR(VLOOKUP($B90,'[2]ACT DEN8.2'!$AE$3:$AR$135,4,FALSE),0)</f>
        <v>0</v>
      </c>
      <c r="AP90" s="77">
        <f>IFERROR(VLOOKUP($B90,'[2]ACT DEN8.2'!$AE$3:$AR$135,5,FALSE),0)</f>
        <v>0</v>
      </c>
      <c r="AQ90" s="77">
        <f>IFERROR(VLOOKUP($B90,'[2]ACT DEN8.2'!$AE$3:$AR$135,6,FALSE),0)</f>
        <v>0</v>
      </c>
      <c r="AR90" s="77">
        <f>IFERROR(VLOOKUP($B90,'[2]ACT DEN8.2'!$AE$3:$AR$135,7,FALSE),0)</f>
        <v>0</v>
      </c>
      <c r="AS90" s="77">
        <f>IFERROR(VLOOKUP($B90,'[2]ACT DEN8.2'!$AE$3:$AR$135,8,FALSE),0)</f>
        <v>0</v>
      </c>
      <c r="AT90" s="77">
        <f>IFERROR(VLOOKUP($B90,'[2]ACT DEN8.2'!$AE$3:$AR$135,9,FALSE),0)</f>
        <v>0</v>
      </c>
      <c r="AU90" s="77">
        <f>IFERROR(VLOOKUP($B90,'[2]ACT DEN8.2'!$AE$3:$AR$135,10,FALSE),0)</f>
        <v>0</v>
      </c>
      <c r="AV90" s="77">
        <f>IFERROR(VLOOKUP($B90,'[2]ACT DEN8.2'!$AE$3:$AR$135,11,FALSE),0)</f>
        <v>0</v>
      </c>
      <c r="AW90" s="77">
        <f>IFERROR(VLOOKUP($B90,'[2]ACT DEN8.2'!$AE$3:$AR$135,12,FALSE),0)</f>
        <v>0</v>
      </c>
      <c r="AX90" s="77">
        <f>IFERROR(VLOOKUP($B90,'[2]ACT DEN8.2'!$AE$3:$AR$135,13,FALSE),0)</f>
        <v>0</v>
      </c>
      <c r="AY90" s="4">
        <f t="shared" si="83"/>
        <v>0</v>
      </c>
    </row>
    <row r="91" spans="1:51" s="54" customFormat="1" ht="15" thickBot="1" x14ac:dyDescent="0.25">
      <c r="A91" s="1" t="s">
        <v>116</v>
      </c>
      <c r="B91" s="137" t="s">
        <v>115</v>
      </c>
      <c r="C91" s="53"/>
      <c r="D91" s="53"/>
      <c r="E91" s="77">
        <f>IFERROR(VLOOKUP($B91,'[2]NUM8.2'!$H$3:$U$175,2,FALSE),0)</f>
        <v>0</v>
      </c>
      <c r="F91" s="77">
        <f>IFERROR(VLOOKUP($B91,'[2]NUM8.2'!$H$3:$U$175,3,FALSE),0)</f>
        <v>6</v>
      </c>
      <c r="G91" s="77">
        <f>IFERROR(VLOOKUP($B91,'[2]NUM8.2'!$H$3:$U$175,4,FALSE),0)</f>
        <v>5</v>
      </c>
      <c r="H91" s="77">
        <f>IFERROR(VLOOKUP($B91,'[2]NUM8.2'!$H$3:$U$175,5,FALSE),0)</f>
        <v>3</v>
      </c>
      <c r="I91" s="77">
        <f>IFERROR(VLOOKUP($B91,'[2]NUM8.2'!$H$3:$U$175,6,FALSE),0)</f>
        <v>1</v>
      </c>
      <c r="J91" s="77">
        <f>IFERROR(VLOOKUP($B91,'[2]NUM8.2'!$H$3:$U$175,7,FALSE),0)</f>
        <v>2</v>
      </c>
      <c r="K91" s="77">
        <f>IFERROR(VLOOKUP($B91,'[2]NUM8.2'!$H$3:$U$175,8,FALSE),0)</f>
        <v>1</v>
      </c>
      <c r="L91" s="77">
        <f>IFERROR(VLOOKUP($B91,'[2]NUM8.2'!$H$3:$U$175,9,FALSE),0)</f>
        <v>4</v>
      </c>
      <c r="M91" s="77">
        <f>IFERROR(VLOOKUP($B91,'[2]NUM8.2'!$H$3:$U$175,10,FALSE),0)</f>
        <v>2</v>
      </c>
      <c r="N91" s="77">
        <f>IFERROR(VLOOKUP($B91,'[2]NUM8.2'!$H$3:$U$175,11,FALSE),0)</f>
        <v>1</v>
      </c>
      <c r="O91" s="77">
        <f>IFERROR(VLOOKUP($B91,'[2]NUM8.2'!$H$3:$U$175,12,FALSE),0)</f>
        <v>5</v>
      </c>
      <c r="P91" s="77">
        <f>IFERROR(VLOOKUP($B91,'[2]NUM8.2'!$H$3:$U$175,13,FALSE),0)</f>
        <v>1</v>
      </c>
      <c r="Q91" s="4">
        <f t="shared" si="99"/>
        <v>31</v>
      </c>
      <c r="R91" s="2"/>
      <c r="S91" s="12">
        <f>IFERROR(VLOOKUP($B91,'[3]DEN8.2'!$H$3:$J$159,2,FALSE),0)</f>
        <v>31</v>
      </c>
      <c r="T91" s="42">
        <f t="shared" si="100"/>
        <v>31</v>
      </c>
      <c r="U91" s="4">
        <f>IFERROR(VLOOKUP($B91,'[1]DEN8.2'!$H$3:$J$175,2,FALSE),0)</f>
        <v>36</v>
      </c>
      <c r="V91" s="51">
        <f t="shared" si="101"/>
        <v>38</v>
      </c>
      <c r="W91" s="51">
        <f t="shared" si="102"/>
        <v>40</v>
      </c>
      <c r="X91" s="4">
        <f>IFERROR(VLOOKUP($B91,'[2]DEN8.2'!$H$3:$K$162,3,FALSE),0)</f>
        <v>42</v>
      </c>
      <c r="Y91" s="3"/>
      <c r="Z91" s="77">
        <f>IFERROR(VLOOKUP($B91,'[2]ACT DEN8.2'!$H$3:$U$149,2,FALSE),0)</f>
        <v>0</v>
      </c>
      <c r="AA91" s="77">
        <f>IFERROR(VLOOKUP($B91,'[2]ACT DEN8.2'!$H$3:$U$149,3,FALSE),0)</f>
        <v>0</v>
      </c>
      <c r="AB91" s="77">
        <f>IFERROR(VLOOKUP($B91,'[2]ACT DEN8.2'!$H$3:$U$149,4,FALSE),0)</f>
        <v>0</v>
      </c>
      <c r="AC91" s="77">
        <f>IFERROR(VLOOKUP($B91,'[2]ACT DEN8.2'!$H$3:$U$149,5,FALSE),0)</f>
        <v>0</v>
      </c>
      <c r="AD91" s="77">
        <f>IFERROR(VLOOKUP($B91,'[2]ACT DEN8.2'!$H$3:$U$149,6,FALSE),0)</f>
        <v>1</v>
      </c>
      <c r="AE91" s="77">
        <f>IFERROR(VLOOKUP($B91,'[2]ACT DEN8.2'!$H$3:$U$149,7,FALSE),0)</f>
        <v>0</v>
      </c>
      <c r="AF91" s="77">
        <f>IFERROR(VLOOKUP($B91,'[2]ACT DEN8.2'!$H$3:$U$149,8,FALSE),0)</f>
        <v>2</v>
      </c>
      <c r="AG91" s="77">
        <f>IFERROR(VLOOKUP($B91,'[2]ACT DEN8.2'!$H$3:$U$149,9,FALSE),0)</f>
        <v>2</v>
      </c>
      <c r="AH91" s="77">
        <f>IFERROR(VLOOKUP($B91,'[2]ACT DEN8.2'!$H$3:$U$149,10,FALSE),0)</f>
        <v>0</v>
      </c>
      <c r="AI91" s="77">
        <f>IFERROR(VLOOKUP($B91,'[2]ACT DEN8.2'!$H$3:$U$149,11,FALSE),0)</f>
        <v>1</v>
      </c>
      <c r="AJ91" s="77">
        <f>IFERROR(VLOOKUP($B91,'[2]ACT DEN8.2'!$H$3:$U$149,12,FALSE),0)</f>
        <v>0</v>
      </c>
      <c r="AK91" s="77">
        <f>IFERROR(VLOOKUP($B91,'[2]ACT DEN8.2'!$H$3:$U$149,13,FALSE),0)</f>
        <v>0</v>
      </c>
      <c r="AL91" s="4">
        <f t="shared" si="82"/>
        <v>6</v>
      </c>
      <c r="AM91" s="77">
        <f>IFERROR(VLOOKUP($B91,'[2]ACT DEN8.2'!$AE$3:$AR$135,2,FALSE),0)</f>
        <v>0</v>
      </c>
      <c r="AN91" s="77">
        <f>IFERROR(VLOOKUP($B91,'[2]ACT DEN8.2'!$AE$3:$AR$135,3,FALSE),0)</f>
        <v>0</v>
      </c>
      <c r="AO91" s="77">
        <f>IFERROR(VLOOKUP($B91,'[2]ACT DEN8.2'!$AE$3:$AR$135,4,FALSE),0)</f>
        <v>0</v>
      </c>
      <c r="AP91" s="77">
        <f>IFERROR(VLOOKUP($B91,'[2]ACT DEN8.2'!$AE$3:$AR$135,5,FALSE),0)</f>
        <v>0</v>
      </c>
      <c r="AQ91" s="77">
        <f>IFERROR(VLOOKUP($B91,'[2]ACT DEN8.2'!$AE$3:$AR$135,6,FALSE),0)</f>
        <v>0</v>
      </c>
      <c r="AR91" s="77">
        <f>IFERROR(VLOOKUP($B91,'[2]ACT DEN8.2'!$AE$3:$AR$135,7,FALSE),0)</f>
        <v>0</v>
      </c>
      <c r="AS91" s="77">
        <f>IFERROR(VLOOKUP($B91,'[2]ACT DEN8.2'!$AE$3:$AR$135,8,FALSE),0)</f>
        <v>0</v>
      </c>
      <c r="AT91" s="77">
        <f>IFERROR(VLOOKUP($B91,'[2]ACT DEN8.2'!$AE$3:$AR$135,9,FALSE),0)</f>
        <v>0</v>
      </c>
      <c r="AU91" s="77">
        <f>IFERROR(VLOOKUP($B91,'[2]ACT DEN8.2'!$AE$3:$AR$135,10,FALSE),0)</f>
        <v>1</v>
      </c>
      <c r="AV91" s="77">
        <f>IFERROR(VLOOKUP($B91,'[2]ACT DEN8.2'!$AE$3:$AR$135,11,FALSE),0)</f>
        <v>0</v>
      </c>
      <c r="AW91" s="77">
        <f>IFERROR(VLOOKUP($B91,'[2]ACT DEN8.2'!$AE$3:$AR$135,12,FALSE),0)</f>
        <v>0</v>
      </c>
      <c r="AX91" s="77">
        <f>IFERROR(VLOOKUP($B91,'[2]ACT DEN8.2'!$AE$3:$AR$135,13,FALSE),0)</f>
        <v>0</v>
      </c>
      <c r="AY91" s="4">
        <f t="shared" si="83"/>
        <v>1</v>
      </c>
    </row>
    <row r="92" spans="1:51" s="54" customFormat="1" ht="15" thickBot="1" x14ac:dyDescent="0.25">
      <c r="A92" s="307" t="s">
        <v>179</v>
      </c>
      <c r="B92" s="308"/>
      <c r="C92" s="222">
        <f>+D92/Metas!M16</f>
        <v>1.0658066429418742</v>
      </c>
      <c r="D92" s="14">
        <f>+Q92/R92</f>
        <v>0.59074733096085408</v>
      </c>
      <c r="E92" s="9">
        <f t="shared" ref="E92:H92" si="103">SUM(E82:E91)</f>
        <v>28</v>
      </c>
      <c r="F92" s="9">
        <f>SUM(F82:F91)</f>
        <v>46</v>
      </c>
      <c r="G92" s="9">
        <f t="shared" si="103"/>
        <v>38</v>
      </c>
      <c r="H92" s="9">
        <f t="shared" si="103"/>
        <v>42</v>
      </c>
      <c r="I92" s="9">
        <f t="shared" ref="I92:J92" si="104">SUM(I82:I91)</f>
        <v>37</v>
      </c>
      <c r="J92" s="9">
        <f t="shared" si="104"/>
        <v>35</v>
      </c>
      <c r="K92" s="9">
        <f t="shared" ref="K92:L92" si="105">SUM(K82:K91)</f>
        <v>50</v>
      </c>
      <c r="L92" s="9">
        <f t="shared" si="105"/>
        <v>41</v>
      </c>
      <c r="M92" s="9">
        <f t="shared" ref="M92:N92" si="106">SUM(M82:M91)</f>
        <v>62</v>
      </c>
      <c r="N92" s="9">
        <f t="shared" si="106"/>
        <v>32</v>
      </c>
      <c r="O92" s="9">
        <f t="shared" ref="O92:P92" si="107">SUM(O82:O91)</f>
        <v>46</v>
      </c>
      <c r="P92" s="9">
        <f t="shared" si="107"/>
        <v>41</v>
      </c>
      <c r="Q92" s="9">
        <f>SUM(Q82:Q91)</f>
        <v>498</v>
      </c>
      <c r="R92" s="10">
        <f>+Y92-X92</f>
        <v>843</v>
      </c>
      <c r="S92" s="9">
        <f t="shared" ref="S92:W92" si="108">SUM(S82:S91)</f>
        <v>691</v>
      </c>
      <c r="T92" s="9">
        <f t="shared" si="108"/>
        <v>704</v>
      </c>
      <c r="U92" s="9">
        <f t="shared" si="108"/>
        <v>701</v>
      </c>
      <c r="V92" s="8">
        <f t="shared" si="108"/>
        <v>708</v>
      </c>
      <c r="W92" s="8">
        <f t="shared" si="108"/>
        <v>736</v>
      </c>
      <c r="X92" s="9">
        <f t="shared" ref="X92" si="109">SUM(X82:X91)</f>
        <v>714</v>
      </c>
      <c r="Y92" s="11">
        <v>1557</v>
      </c>
      <c r="Z92" s="8">
        <f>SUM(Z82:Z91)</f>
        <v>4</v>
      </c>
      <c r="AA92" s="8">
        <f t="shared" ref="AA92:AF92" si="110">SUM(AA82:AA91)</f>
        <v>2</v>
      </c>
      <c r="AB92" s="8">
        <f t="shared" si="110"/>
        <v>3</v>
      </c>
      <c r="AC92" s="8">
        <f t="shared" si="110"/>
        <v>6</v>
      </c>
      <c r="AD92" s="8">
        <f t="shared" ref="AD92" si="111">SUM(AD82:AD91)</f>
        <v>5</v>
      </c>
      <c r="AE92" s="8">
        <f t="shared" si="110"/>
        <v>6</v>
      </c>
      <c r="AF92" s="8">
        <f t="shared" si="110"/>
        <v>7</v>
      </c>
      <c r="AG92" s="8">
        <f t="shared" ref="AG92:AH92" si="112">SUM(AG82:AG91)</f>
        <v>13</v>
      </c>
      <c r="AH92" s="8">
        <f t="shared" si="112"/>
        <v>5</v>
      </c>
      <c r="AI92" s="8">
        <f t="shared" ref="AI92:AK92" si="113">SUM(AI82:AI91)</f>
        <v>13</v>
      </c>
      <c r="AJ92" s="8">
        <f t="shared" si="113"/>
        <v>6</v>
      </c>
      <c r="AK92" s="8">
        <f t="shared" si="113"/>
        <v>1</v>
      </c>
      <c r="AL92" s="8">
        <f t="shared" si="82"/>
        <v>71</v>
      </c>
      <c r="AM92" s="8">
        <f t="shared" ref="AM92:AS92" si="114">SUM(AM82:AM91)</f>
        <v>0</v>
      </c>
      <c r="AN92" s="8">
        <f t="shared" si="114"/>
        <v>0</v>
      </c>
      <c r="AO92" s="8">
        <f t="shared" si="114"/>
        <v>2</v>
      </c>
      <c r="AP92" s="8">
        <f t="shared" si="114"/>
        <v>0</v>
      </c>
      <c r="AQ92" s="8">
        <f t="shared" ref="AQ92" si="115">SUM(AQ82:AQ91)</f>
        <v>0</v>
      </c>
      <c r="AR92" s="8">
        <f t="shared" si="114"/>
        <v>1</v>
      </c>
      <c r="AS92" s="8">
        <f t="shared" si="114"/>
        <v>0</v>
      </c>
      <c r="AT92" s="8">
        <f t="shared" ref="AT92:AU92" si="116">SUM(AT82:AT91)</f>
        <v>1</v>
      </c>
      <c r="AU92" s="8">
        <f t="shared" si="116"/>
        <v>1</v>
      </c>
      <c r="AV92" s="8">
        <f t="shared" ref="AV92:AX92" si="117">SUM(AV82:AV91)</f>
        <v>1</v>
      </c>
      <c r="AW92" s="8">
        <f t="shared" si="117"/>
        <v>0</v>
      </c>
      <c r="AX92" s="8">
        <f t="shared" si="117"/>
        <v>1</v>
      </c>
      <c r="AY92" s="8">
        <f t="shared" si="83"/>
        <v>7</v>
      </c>
    </row>
    <row r="93" spans="1:51" s="54" customFormat="1" ht="15" thickBot="1" x14ac:dyDescent="0.25">
      <c r="A93" s="1" t="s">
        <v>133</v>
      </c>
      <c r="B93" s="137" t="s">
        <v>117</v>
      </c>
      <c r="C93" s="53"/>
      <c r="D93" s="53"/>
      <c r="E93" s="77">
        <f>IFERROR(VLOOKUP($B93,'[2]NUM8.2'!$H$3:$U$175,2,FALSE),0)</f>
        <v>17</v>
      </c>
      <c r="F93" s="77">
        <f>IFERROR(VLOOKUP($B93,'[2]NUM8.2'!$H$3:$U$175,3,FALSE),0)</f>
        <v>26</v>
      </c>
      <c r="G93" s="77">
        <f>IFERROR(VLOOKUP($B93,'[2]NUM8.2'!$H$3:$U$175,4,FALSE),0)</f>
        <v>11</v>
      </c>
      <c r="H93" s="77">
        <f>IFERROR(VLOOKUP($B93,'[2]NUM8.2'!$H$3:$U$175,5,FALSE),0)</f>
        <v>11</v>
      </c>
      <c r="I93" s="77">
        <f>IFERROR(VLOOKUP($B93,'[2]NUM8.2'!$H$3:$U$175,6,FALSE),0)</f>
        <v>22</v>
      </c>
      <c r="J93" s="77">
        <f>IFERROR(VLOOKUP($B93,'[2]NUM8.2'!$H$3:$U$175,7,FALSE),0)</f>
        <v>11</v>
      </c>
      <c r="K93" s="77">
        <f>IFERROR(VLOOKUP($B93,'[2]NUM8.2'!$H$3:$U$175,8,FALSE),0)</f>
        <v>11</v>
      </c>
      <c r="L93" s="77">
        <f>IFERROR(VLOOKUP($B93,'[2]NUM8.2'!$H$3:$U$175,9,FALSE),0)</f>
        <v>6</v>
      </c>
      <c r="M93" s="77">
        <f>IFERROR(VLOOKUP($B93,'[2]NUM8.2'!$H$3:$U$175,10,FALSE),0)</f>
        <v>3</v>
      </c>
      <c r="N93" s="77">
        <f>IFERROR(VLOOKUP($B93,'[2]NUM8.2'!$H$3:$U$175,11,FALSE),0)</f>
        <v>11</v>
      </c>
      <c r="O93" s="77">
        <f>IFERROR(VLOOKUP($B93,'[2]NUM8.2'!$H$3:$U$175,12,FALSE),0)</f>
        <v>11</v>
      </c>
      <c r="P93" s="77">
        <f>IFERROR(VLOOKUP($B93,'[2]NUM8.2'!$H$3:$U$175,13,FALSE),0)</f>
        <v>2</v>
      </c>
      <c r="Q93" s="4">
        <f t="shared" ref="Q93:Q110" si="118">SUM(E93:P93)</f>
        <v>142</v>
      </c>
      <c r="R93" s="2"/>
      <c r="S93" s="12">
        <f>IFERROR(VLOOKUP($B93,'[3]DEN8.2'!$H$3:$J$159,2,FALSE),0)</f>
        <v>260</v>
      </c>
      <c r="T93" s="42">
        <f t="shared" ref="T93:T109" si="119">+S93+(Z93+AA93+AB93+AC93)-(AM93+AN93+AO93+AP93)</f>
        <v>285</v>
      </c>
      <c r="U93" s="4">
        <f>IFERROR(VLOOKUP($B93,'[1]DEN8.2'!$H$3:$J$175,2,FALSE),0)</f>
        <v>283</v>
      </c>
      <c r="V93" s="51">
        <f t="shared" ref="V93:V109" si="120">+U93+(AF93)-(AS93)</f>
        <v>289</v>
      </c>
      <c r="W93" s="51">
        <f t="shared" ref="W93:W109" si="121">+U93+(AF93+AG93+AH93+AI93)-(AS93+AT93+AU93+AV93)</f>
        <v>299</v>
      </c>
      <c r="X93" s="4">
        <f>IFERROR(VLOOKUP($B93,'[2]DEN8.2'!$H$3:$K$162,3,FALSE),0)</f>
        <v>293</v>
      </c>
      <c r="Y93" s="3"/>
      <c r="Z93" s="77">
        <f>IFERROR(VLOOKUP($B93,'[2]ACT DEN8.2'!$H$3:$U$149,2,FALSE),0)</f>
        <v>10</v>
      </c>
      <c r="AA93" s="77">
        <f>IFERROR(VLOOKUP($B93,'[2]ACT DEN8.2'!$H$3:$U$149,3,FALSE),0)</f>
        <v>6</v>
      </c>
      <c r="AB93" s="77">
        <f>IFERROR(VLOOKUP($B93,'[2]ACT DEN8.2'!$H$3:$U$149,4,FALSE),0)</f>
        <v>2</v>
      </c>
      <c r="AC93" s="77">
        <f>IFERROR(VLOOKUP($B93,'[2]ACT DEN8.2'!$H$3:$U$149,5,FALSE),0)</f>
        <v>7</v>
      </c>
      <c r="AD93" s="77">
        <f>IFERROR(VLOOKUP($B93,'[2]ACT DEN8.2'!$H$3:$U$149,6,FALSE),0)</f>
        <v>7</v>
      </c>
      <c r="AE93" s="77">
        <f>IFERROR(VLOOKUP($B93,'[2]ACT DEN8.2'!$H$3:$U$149,7,FALSE),0)</f>
        <v>9</v>
      </c>
      <c r="AF93" s="77">
        <f>IFERROR(VLOOKUP($B93,'[2]ACT DEN8.2'!$H$3:$U$149,8,FALSE),0)</f>
        <v>6</v>
      </c>
      <c r="AG93" s="77">
        <f>IFERROR(VLOOKUP($B93,'[2]ACT DEN8.2'!$H$3:$U$149,9,FALSE),0)</f>
        <v>7</v>
      </c>
      <c r="AH93" s="77">
        <f>IFERROR(VLOOKUP($B93,'[2]ACT DEN8.2'!$H$3:$U$149,10,FALSE),0)</f>
        <v>1</v>
      </c>
      <c r="AI93" s="77">
        <f>IFERROR(VLOOKUP($B93,'[2]ACT DEN8.2'!$H$3:$U$149,11,FALSE),0)</f>
        <v>2</v>
      </c>
      <c r="AJ93" s="77">
        <f>IFERROR(VLOOKUP($B93,'[2]ACT DEN8.2'!$H$3:$U$149,12,FALSE),0)</f>
        <v>4</v>
      </c>
      <c r="AK93" s="77">
        <f>IFERROR(VLOOKUP($B93,'[2]ACT DEN8.2'!$H$3:$U$149,13,FALSE),0)</f>
        <v>0</v>
      </c>
      <c r="AL93" s="4">
        <f t="shared" si="82"/>
        <v>61</v>
      </c>
      <c r="AM93" s="77">
        <f>IFERROR(VLOOKUP($B93,'[2]ACT DEN8.2'!$AE$3:$AR$135,2,FALSE),0)</f>
        <v>0</v>
      </c>
      <c r="AN93" s="77">
        <f>IFERROR(VLOOKUP($B93,'[2]ACT DEN8.2'!$AE$3:$AR$135,3,FALSE),0)</f>
        <v>0</v>
      </c>
      <c r="AO93" s="77">
        <f>IFERROR(VLOOKUP($B93,'[2]ACT DEN8.2'!$AE$3:$AR$135,4,FALSE),0)</f>
        <v>0</v>
      </c>
      <c r="AP93" s="77">
        <f>IFERROR(VLOOKUP($B93,'[2]ACT DEN8.2'!$AE$3:$AR$135,5,FALSE),0)</f>
        <v>0</v>
      </c>
      <c r="AQ93" s="77">
        <f>IFERROR(VLOOKUP($B93,'[2]ACT DEN8.2'!$AE$3:$AR$135,6,FALSE),0)</f>
        <v>2</v>
      </c>
      <c r="AR93" s="77">
        <f>IFERROR(VLOOKUP($B93,'[2]ACT DEN8.2'!$AE$3:$AR$135,7,FALSE),0)</f>
        <v>0</v>
      </c>
      <c r="AS93" s="77">
        <f>IFERROR(VLOOKUP($B93,'[2]ACT DEN8.2'!$AE$3:$AR$135,8,FALSE),0)</f>
        <v>0</v>
      </c>
      <c r="AT93" s="77">
        <f>IFERROR(VLOOKUP($B93,'[2]ACT DEN8.2'!$AE$3:$AR$135,9,FALSE),0)</f>
        <v>0</v>
      </c>
      <c r="AU93" s="77">
        <f>IFERROR(VLOOKUP($B93,'[2]ACT DEN8.2'!$AE$3:$AR$135,10,FALSE),0)</f>
        <v>0</v>
      </c>
      <c r="AV93" s="77">
        <f>IFERROR(VLOOKUP($B93,'[2]ACT DEN8.2'!$AE$3:$AR$135,11,FALSE),0)</f>
        <v>0</v>
      </c>
      <c r="AW93" s="77">
        <f>IFERROR(VLOOKUP($B93,'[2]ACT DEN8.2'!$AE$3:$AR$135,12,FALSE),0)</f>
        <v>0</v>
      </c>
      <c r="AX93" s="77">
        <f>IFERROR(VLOOKUP($B93,'[2]ACT DEN8.2'!$AE$3:$AR$135,13,FALSE),0)</f>
        <v>0</v>
      </c>
      <c r="AY93" s="4">
        <f t="shared" si="83"/>
        <v>2</v>
      </c>
    </row>
    <row r="94" spans="1:51" s="54" customFormat="1" ht="15" thickBot="1" x14ac:dyDescent="0.25">
      <c r="A94" s="1" t="s">
        <v>133</v>
      </c>
      <c r="B94" s="137" t="s">
        <v>118</v>
      </c>
      <c r="C94" s="53"/>
      <c r="D94" s="53"/>
      <c r="E94" s="77">
        <f>IFERROR(VLOOKUP($B94,'[2]NUM8.2'!$H$3:$U$175,2,FALSE),0)</f>
        <v>40</v>
      </c>
      <c r="F94" s="77">
        <f>IFERROR(VLOOKUP($B94,'[2]NUM8.2'!$H$3:$U$175,3,FALSE),0)</f>
        <v>82</v>
      </c>
      <c r="G94" s="77">
        <f>IFERROR(VLOOKUP($B94,'[2]NUM8.2'!$H$3:$U$175,4,FALSE),0)</f>
        <v>84</v>
      </c>
      <c r="H94" s="77">
        <f>IFERROR(VLOOKUP($B94,'[2]NUM8.2'!$H$3:$U$175,5,FALSE),0)</f>
        <v>56</v>
      </c>
      <c r="I94" s="77">
        <f>IFERROR(VLOOKUP($B94,'[2]NUM8.2'!$H$3:$U$175,6,FALSE),0)</f>
        <v>60</v>
      </c>
      <c r="J94" s="77">
        <f>IFERROR(VLOOKUP($B94,'[2]NUM8.2'!$H$3:$U$175,7,FALSE),0)</f>
        <v>50</v>
      </c>
      <c r="K94" s="77">
        <f>IFERROR(VLOOKUP($B94,'[2]NUM8.2'!$H$3:$U$175,8,FALSE),0)</f>
        <v>22</v>
      </c>
      <c r="L94" s="77">
        <f>IFERROR(VLOOKUP($B94,'[2]NUM8.2'!$H$3:$U$175,9,FALSE),0)</f>
        <v>51</v>
      </c>
      <c r="M94" s="77">
        <f>IFERROR(VLOOKUP($B94,'[2]NUM8.2'!$H$3:$U$175,10,FALSE),0)</f>
        <v>25</v>
      </c>
      <c r="N94" s="77">
        <f>IFERROR(VLOOKUP($B94,'[2]NUM8.2'!$H$3:$U$175,11,FALSE),0)</f>
        <v>44</v>
      </c>
      <c r="O94" s="77">
        <f>IFERROR(VLOOKUP($B94,'[2]NUM8.2'!$H$3:$U$175,12,FALSE),0)</f>
        <v>40</v>
      </c>
      <c r="P94" s="77">
        <f>IFERROR(VLOOKUP($B94,'[2]NUM8.2'!$H$3:$U$175,13,FALSE),0)</f>
        <v>52</v>
      </c>
      <c r="Q94" s="4">
        <f t="shared" si="118"/>
        <v>606</v>
      </c>
      <c r="R94" s="2"/>
      <c r="S94" s="12">
        <f>IFERROR(VLOOKUP($B94,'[3]DEN8.2'!$H$3:$J$159,2,FALSE),0)</f>
        <v>1140</v>
      </c>
      <c r="T94" s="42">
        <f t="shared" si="119"/>
        <v>1164</v>
      </c>
      <c r="U94" s="4">
        <f>IFERROR(VLOOKUP($B94,'[1]DEN8.2'!$H$3:$J$175,2,FALSE),0)</f>
        <v>1162</v>
      </c>
      <c r="V94" s="51">
        <f t="shared" si="120"/>
        <v>1168</v>
      </c>
      <c r="W94" s="51">
        <f t="shared" si="121"/>
        <v>1174</v>
      </c>
      <c r="X94" s="4">
        <f>IFERROR(VLOOKUP($B94,'[2]DEN8.2'!$H$3:$K$162,3,FALSE),0)</f>
        <v>1142</v>
      </c>
      <c r="Y94" s="3"/>
      <c r="Z94" s="77">
        <f>IFERROR(VLOOKUP($B94,'[2]ACT DEN8.2'!$H$3:$U$149,2,FALSE),0)</f>
        <v>7</v>
      </c>
      <c r="AA94" s="77">
        <f>IFERROR(VLOOKUP($B94,'[2]ACT DEN8.2'!$H$3:$U$149,3,FALSE),0)</f>
        <v>4</v>
      </c>
      <c r="AB94" s="77">
        <f>IFERROR(VLOOKUP($B94,'[2]ACT DEN8.2'!$H$3:$U$149,4,FALSE),0)</f>
        <v>7</v>
      </c>
      <c r="AC94" s="77">
        <f>IFERROR(VLOOKUP($B94,'[2]ACT DEN8.2'!$H$3:$U$149,5,FALSE),0)</f>
        <v>7</v>
      </c>
      <c r="AD94" s="77">
        <f>IFERROR(VLOOKUP($B94,'[2]ACT DEN8.2'!$H$3:$U$149,6,FALSE),0)</f>
        <v>10</v>
      </c>
      <c r="AE94" s="77">
        <f>IFERROR(VLOOKUP($B94,'[2]ACT DEN8.2'!$H$3:$U$149,7,FALSE),0)</f>
        <v>5</v>
      </c>
      <c r="AF94" s="77">
        <f>IFERROR(VLOOKUP($B94,'[2]ACT DEN8.2'!$H$3:$U$149,8,FALSE),0)</f>
        <v>7</v>
      </c>
      <c r="AG94" s="77">
        <f>IFERROR(VLOOKUP($B94,'[2]ACT DEN8.2'!$H$3:$U$149,9,FALSE),0)</f>
        <v>6</v>
      </c>
      <c r="AH94" s="77">
        <f>IFERROR(VLOOKUP($B94,'[2]ACT DEN8.2'!$H$3:$U$149,10,FALSE),0)</f>
        <v>2</v>
      </c>
      <c r="AI94" s="77">
        <f>IFERROR(VLOOKUP($B94,'[2]ACT DEN8.2'!$H$3:$U$149,11,FALSE),0)</f>
        <v>5</v>
      </c>
      <c r="AJ94" s="77">
        <f>IFERROR(VLOOKUP($B94,'[2]ACT DEN8.2'!$H$3:$U$149,12,FALSE),0)</f>
        <v>12</v>
      </c>
      <c r="AK94" s="77">
        <f>IFERROR(VLOOKUP($B94,'[2]ACT DEN8.2'!$H$3:$U$149,13,FALSE),0)</f>
        <v>2</v>
      </c>
      <c r="AL94" s="4">
        <f t="shared" si="82"/>
        <v>74</v>
      </c>
      <c r="AM94" s="77">
        <f>IFERROR(VLOOKUP($B94,'[2]ACT DEN8.2'!$AE$3:$AR$135,2,FALSE),0)</f>
        <v>1</v>
      </c>
      <c r="AN94" s="77">
        <f>IFERROR(VLOOKUP($B94,'[2]ACT DEN8.2'!$AE$3:$AR$135,3,FALSE),0)</f>
        <v>0</v>
      </c>
      <c r="AO94" s="77">
        <f>IFERROR(VLOOKUP($B94,'[2]ACT DEN8.2'!$AE$3:$AR$135,4,FALSE),0)</f>
        <v>0</v>
      </c>
      <c r="AP94" s="77">
        <f>IFERROR(VLOOKUP($B94,'[2]ACT DEN8.2'!$AE$3:$AR$135,5,FALSE),0)</f>
        <v>0</v>
      </c>
      <c r="AQ94" s="77">
        <f>IFERROR(VLOOKUP($B94,'[2]ACT DEN8.2'!$AE$3:$AR$135,6,FALSE),0)</f>
        <v>0</v>
      </c>
      <c r="AR94" s="77">
        <f>IFERROR(VLOOKUP($B94,'[2]ACT DEN8.2'!$AE$3:$AR$135,7,FALSE),0)</f>
        <v>1</v>
      </c>
      <c r="AS94" s="77">
        <f>IFERROR(VLOOKUP($B94,'[2]ACT DEN8.2'!$AE$3:$AR$135,8,FALSE),0)</f>
        <v>1</v>
      </c>
      <c r="AT94" s="77">
        <f>IFERROR(VLOOKUP($B94,'[2]ACT DEN8.2'!$AE$3:$AR$135,9,FALSE),0)</f>
        <v>4</v>
      </c>
      <c r="AU94" s="77">
        <f>IFERROR(VLOOKUP($B94,'[2]ACT DEN8.2'!$AE$3:$AR$135,10,FALSE),0)</f>
        <v>2</v>
      </c>
      <c r="AV94" s="77">
        <f>IFERROR(VLOOKUP($B94,'[2]ACT DEN8.2'!$AE$3:$AR$135,11,FALSE),0)</f>
        <v>1</v>
      </c>
      <c r="AW94" s="77">
        <f>IFERROR(VLOOKUP($B94,'[2]ACT DEN8.2'!$AE$3:$AR$135,12,FALSE),0)</f>
        <v>8</v>
      </c>
      <c r="AX94" s="77">
        <f>IFERROR(VLOOKUP($B94,'[2]ACT DEN8.2'!$AE$3:$AR$135,13,FALSE),0)</f>
        <v>3</v>
      </c>
      <c r="AY94" s="4">
        <f t="shared" si="83"/>
        <v>21</v>
      </c>
    </row>
    <row r="95" spans="1:51" s="54" customFormat="1" ht="15" thickBot="1" x14ac:dyDescent="0.25">
      <c r="A95" s="1" t="s">
        <v>133</v>
      </c>
      <c r="B95" s="137" t="s">
        <v>119</v>
      </c>
      <c r="C95" s="53"/>
      <c r="D95" s="53"/>
      <c r="E95" s="77">
        <f>IFERROR(VLOOKUP($B95,'[2]NUM8.2'!$H$3:$U$175,2,FALSE),0)</f>
        <v>59</v>
      </c>
      <c r="F95" s="77">
        <f>IFERROR(VLOOKUP($B95,'[2]NUM8.2'!$H$3:$U$175,3,FALSE),0)</f>
        <v>91</v>
      </c>
      <c r="G95" s="77">
        <f>IFERROR(VLOOKUP($B95,'[2]NUM8.2'!$H$3:$U$175,4,FALSE),0)</f>
        <v>219</v>
      </c>
      <c r="H95" s="77">
        <f>IFERROR(VLOOKUP($B95,'[2]NUM8.2'!$H$3:$U$175,5,FALSE),0)</f>
        <v>110</v>
      </c>
      <c r="I95" s="77">
        <f>IFERROR(VLOOKUP($B95,'[2]NUM8.2'!$H$3:$U$175,6,FALSE),0)</f>
        <v>127</v>
      </c>
      <c r="J95" s="77">
        <f>IFERROR(VLOOKUP($B95,'[2]NUM8.2'!$H$3:$U$175,7,FALSE),0)</f>
        <v>39</v>
      </c>
      <c r="K95" s="77">
        <f>IFERROR(VLOOKUP($B95,'[2]NUM8.2'!$H$3:$U$175,8,FALSE),0)</f>
        <v>64</v>
      </c>
      <c r="L95" s="77">
        <f>IFERROR(VLOOKUP($B95,'[2]NUM8.2'!$H$3:$U$175,9,FALSE),0)</f>
        <v>72</v>
      </c>
      <c r="M95" s="77">
        <f>IFERROR(VLOOKUP($B95,'[2]NUM8.2'!$H$3:$U$175,10,FALSE),0)</f>
        <v>32</v>
      </c>
      <c r="N95" s="77">
        <f>IFERROR(VLOOKUP($B95,'[2]NUM8.2'!$H$3:$U$175,11,FALSE),0)</f>
        <v>47</v>
      </c>
      <c r="O95" s="77">
        <f>IFERROR(VLOOKUP($B95,'[2]NUM8.2'!$H$3:$U$175,12,FALSE),0)</f>
        <v>38</v>
      </c>
      <c r="P95" s="77">
        <f>IFERROR(VLOOKUP($B95,'[2]NUM8.2'!$H$3:$U$175,13,FALSE),0)</f>
        <v>31</v>
      </c>
      <c r="Q95" s="4">
        <f t="shared" si="118"/>
        <v>929</v>
      </c>
      <c r="R95" s="2"/>
      <c r="S95" s="12">
        <f>IFERROR(VLOOKUP($B95,'[3]DEN8.2'!$H$3:$J$159,2,FALSE),0)</f>
        <v>1287</v>
      </c>
      <c r="T95" s="42">
        <f t="shared" si="119"/>
        <v>1352</v>
      </c>
      <c r="U95" s="4">
        <f>IFERROR(VLOOKUP($B95,'[1]DEN8.2'!$H$3:$J$175,2,FALSE),0)</f>
        <v>1395</v>
      </c>
      <c r="V95" s="51">
        <f t="shared" si="120"/>
        <v>1408</v>
      </c>
      <c r="W95" s="51">
        <f t="shared" si="121"/>
        <v>1439</v>
      </c>
      <c r="X95" s="4">
        <f>IFERROR(VLOOKUP($B95,'[2]DEN8.2'!$H$3:$K$162,3,FALSE),0)</f>
        <v>1379</v>
      </c>
      <c r="Y95" s="3"/>
      <c r="Z95" s="77">
        <f>IFERROR(VLOOKUP($B95,'[2]ACT DEN8.2'!$H$3:$U$149,2,FALSE),0)</f>
        <v>12</v>
      </c>
      <c r="AA95" s="77">
        <f>IFERROR(VLOOKUP($B95,'[2]ACT DEN8.2'!$H$3:$U$149,3,FALSE),0)</f>
        <v>20</v>
      </c>
      <c r="AB95" s="77">
        <f>IFERROR(VLOOKUP($B95,'[2]ACT DEN8.2'!$H$3:$U$149,4,FALSE),0)</f>
        <v>18</v>
      </c>
      <c r="AC95" s="77">
        <f>IFERROR(VLOOKUP($B95,'[2]ACT DEN8.2'!$H$3:$U$149,5,FALSE),0)</f>
        <v>17</v>
      </c>
      <c r="AD95" s="77">
        <f>IFERROR(VLOOKUP($B95,'[2]ACT DEN8.2'!$H$3:$U$149,6,FALSE),0)</f>
        <v>8</v>
      </c>
      <c r="AE95" s="77">
        <f>IFERROR(VLOOKUP($B95,'[2]ACT DEN8.2'!$H$3:$U$149,7,FALSE),0)</f>
        <v>17</v>
      </c>
      <c r="AF95" s="77">
        <f>IFERROR(VLOOKUP($B95,'[2]ACT DEN8.2'!$H$3:$U$149,8,FALSE),0)</f>
        <v>14</v>
      </c>
      <c r="AG95" s="77">
        <f>IFERROR(VLOOKUP($B95,'[2]ACT DEN8.2'!$H$3:$U$149,9,FALSE),0)</f>
        <v>15</v>
      </c>
      <c r="AH95" s="77">
        <f>IFERROR(VLOOKUP($B95,'[2]ACT DEN8.2'!$H$3:$U$149,10,FALSE),0)</f>
        <v>7</v>
      </c>
      <c r="AI95" s="77">
        <f>IFERROR(VLOOKUP($B95,'[2]ACT DEN8.2'!$H$3:$U$149,11,FALSE),0)</f>
        <v>12</v>
      </c>
      <c r="AJ95" s="77">
        <f>IFERROR(VLOOKUP($B95,'[2]ACT DEN8.2'!$H$3:$U$149,12,FALSE),0)</f>
        <v>5</v>
      </c>
      <c r="AK95" s="77">
        <f>IFERROR(VLOOKUP($B95,'[2]ACT DEN8.2'!$H$3:$U$149,13,FALSE),0)</f>
        <v>6</v>
      </c>
      <c r="AL95" s="4">
        <f t="shared" si="82"/>
        <v>151</v>
      </c>
      <c r="AM95" s="77">
        <f>IFERROR(VLOOKUP($B95,'[2]ACT DEN8.2'!$AE$3:$AR$135,2,FALSE),0)</f>
        <v>2</v>
      </c>
      <c r="AN95" s="77">
        <f>IFERROR(VLOOKUP($B95,'[2]ACT DEN8.2'!$AE$3:$AR$135,3,FALSE),0)</f>
        <v>0</v>
      </c>
      <c r="AO95" s="77">
        <f>IFERROR(VLOOKUP($B95,'[2]ACT DEN8.2'!$AE$3:$AR$135,4,FALSE),0)</f>
        <v>0</v>
      </c>
      <c r="AP95" s="77">
        <f>IFERROR(VLOOKUP($B95,'[2]ACT DEN8.2'!$AE$3:$AR$135,5,FALSE),0)</f>
        <v>0</v>
      </c>
      <c r="AQ95" s="77">
        <f>IFERROR(VLOOKUP($B95,'[2]ACT DEN8.2'!$AE$3:$AR$135,6,FALSE),0)</f>
        <v>0</v>
      </c>
      <c r="AR95" s="77">
        <f>IFERROR(VLOOKUP($B95,'[2]ACT DEN8.2'!$AE$3:$AR$135,7,FALSE),0)</f>
        <v>0</v>
      </c>
      <c r="AS95" s="77">
        <f>IFERROR(VLOOKUP($B95,'[2]ACT DEN8.2'!$AE$3:$AR$135,8,FALSE),0)</f>
        <v>1</v>
      </c>
      <c r="AT95" s="77">
        <f>IFERROR(VLOOKUP($B95,'[2]ACT DEN8.2'!$AE$3:$AR$135,9,FALSE),0)</f>
        <v>3</v>
      </c>
      <c r="AU95" s="77">
        <f>IFERROR(VLOOKUP($B95,'[2]ACT DEN8.2'!$AE$3:$AR$135,10,FALSE),0)</f>
        <v>0</v>
      </c>
      <c r="AV95" s="77">
        <f>IFERROR(VLOOKUP($B95,'[2]ACT DEN8.2'!$AE$3:$AR$135,11,FALSE),0)</f>
        <v>0</v>
      </c>
      <c r="AW95" s="77">
        <f>IFERROR(VLOOKUP($B95,'[2]ACT DEN8.2'!$AE$3:$AR$135,12,FALSE),0)</f>
        <v>0</v>
      </c>
      <c r="AX95" s="77">
        <f>IFERROR(VLOOKUP($B95,'[2]ACT DEN8.2'!$AE$3:$AR$135,13,FALSE),0)</f>
        <v>3</v>
      </c>
      <c r="AY95" s="4">
        <f t="shared" si="83"/>
        <v>9</v>
      </c>
    </row>
    <row r="96" spans="1:51" s="54" customFormat="1" ht="15" thickBot="1" x14ac:dyDescent="0.25">
      <c r="A96" s="1" t="s">
        <v>133</v>
      </c>
      <c r="B96" s="137" t="s">
        <v>120</v>
      </c>
      <c r="C96" s="53"/>
      <c r="D96" s="53"/>
      <c r="E96" s="77">
        <f>IFERROR(VLOOKUP($B96,'[2]NUM8.2'!$H$3:$U$175,2,FALSE),0)</f>
        <v>27</v>
      </c>
      <c r="F96" s="77">
        <f>IFERROR(VLOOKUP($B96,'[2]NUM8.2'!$H$3:$U$175,3,FALSE),0)</f>
        <v>21</v>
      </c>
      <c r="G96" s="77">
        <f>IFERROR(VLOOKUP($B96,'[2]NUM8.2'!$H$3:$U$175,4,FALSE),0)</f>
        <v>22</v>
      </c>
      <c r="H96" s="77">
        <f>IFERROR(VLOOKUP($B96,'[2]NUM8.2'!$H$3:$U$175,5,FALSE),0)</f>
        <v>24</v>
      </c>
      <c r="I96" s="77">
        <f>IFERROR(VLOOKUP($B96,'[2]NUM8.2'!$H$3:$U$175,6,FALSE),0)</f>
        <v>12</v>
      </c>
      <c r="J96" s="77">
        <f>IFERROR(VLOOKUP($B96,'[2]NUM8.2'!$H$3:$U$175,7,FALSE),0)</f>
        <v>5</v>
      </c>
      <c r="K96" s="77">
        <f>IFERROR(VLOOKUP($B96,'[2]NUM8.2'!$H$3:$U$175,8,FALSE),0)</f>
        <v>5</v>
      </c>
      <c r="L96" s="77">
        <f>IFERROR(VLOOKUP($B96,'[2]NUM8.2'!$H$3:$U$175,9,FALSE),0)</f>
        <v>5</v>
      </c>
      <c r="M96" s="77">
        <f>IFERROR(VLOOKUP($B96,'[2]NUM8.2'!$H$3:$U$175,10,FALSE),0)</f>
        <v>7</v>
      </c>
      <c r="N96" s="77">
        <f>IFERROR(VLOOKUP($B96,'[2]NUM8.2'!$H$3:$U$175,11,FALSE),0)</f>
        <v>14</v>
      </c>
      <c r="O96" s="77">
        <f>IFERROR(VLOOKUP($B96,'[2]NUM8.2'!$H$3:$U$175,12,FALSE),0)</f>
        <v>15</v>
      </c>
      <c r="P96" s="77">
        <f>IFERROR(VLOOKUP($B96,'[2]NUM8.2'!$H$3:$U$175,13,FALSE),0)</f>
        <v>9</v>
      </c>
      <c r="Q96" s="4">
        <f t="shared" si="118"/>
        <v>166</v>
      </c>
      <c r="R96" s="2"/>
      <c r="S96" s="12">
        <f>IFERROR(VLOOKUP($B96,'[3]DEN8.2'!$H$3:$J$159,2,FALSE),0)</f>
        <v>241</v>
      </c>
      <c r="T96" s="42">
        <f t="shared" si="119"/>
        <v>253</v>
      </c>
      <c r="U96" s="4">
        <f>IFERROR(VLOOKUP($B96,'[1]DEN8.2'!$H$3:$J$175,2,FALSE),0)</f>
        <v>245</v>
      </c>
      <c r="V96" s="51">
        <f t="shared" si="120"/>
        <v>248</v>
      </c>
      <c r="W96" s="51">
        <f t="shared" si="121"/>
        <v>255</v>
      </c>
      <c r="X96" s="4">
        <f>IFERROR(VLOOKUP($B96,'[2]DEN8.2'!$H$3:$K$162,3,FALSE),0)</f>
        <v>249</v>
      </c>
      <c r="Y96" s="3"/>
      <c r="Z96" s="77">
        <f>IFERROR(VLOOKUP($B96,'[2]ACT DEN8.2'!$H$3:$U$149,2,FALSE),0)</f>
        <v>0</v>
      </c>
      <c r="AA96" s="77">
        <f>IFERROR(VLOOKUP($B96,'[2]ACT DEN8.2'!$H$3:$U$149,3,FALSE),0)</f>
        <v>7</v>
      </c>
      <c r="AB96" s="77">
        <f>IFERROR(VLOOKUP($B96,'[2]ACT DEN8.2'!$H$3:$U$149,4,FALSE),0)</f>
        <v>5</v>
      </c>
      <c r="AC96" s="77">
        <f>IFERROR(VLOOKUP($B96,'[2]ACT DEN8.2'!$H$3:$U$149,5,FALSE),0)</f>
        <v>0</v>
      </c>
      <c r="AD96" s="77">
        <f>IFERROR(VLOOKUP($B96,'[2]ACT DEN8.2'!$H$3:$U$149,6,FALSE),0)</f>
        <v>0</v>
      </c>
      <c r="AE96" s="77">
        <f>IFERROR(VLOOKUP($B96,'[2]ACT DEN8.2'!$H$3:$U$149,7,FALSE),0)</f>
        <v>0</v>
      </c>
      <c r="AF96" s="77">
        <f>IFERROR(VLOOKUP($B96,'[2]ACT DEN8.2'!$H$3:$U$149,8,FALSE),0)</f>
        <v>3</v>
      </c>
      <c r="AG96" s="77">
        <f>IFERROR(VLOOKUP($B96,'[2]ACT DEN8.2'!$H$3:$U$149,9,FALSE),0)</f>
        <v>5</v>
      </c>
      <c r="AH96" s="77">
        <f>IFERROR(VLOOKUP($B96,'[2]ACT DEN8.2'!$H$3:$U$149,10,FALSE),0)</f>
        <v>1</v>
      </c>
      <c r="AI96" s="77">
        <f>IFERROR(VLOOKUP($B96,'[2]ACT DEN8.2'!$H$3:$U$149,11,FALSE),0)</f>
        <v>1</v>
      </c>
      <c r="AJ96" s="77">
        <f>IFERROR(VLOOKUP($B96,'[2]ACT DEN8.2'!$H$3:$U$149,12,FALSE),0)</f>
        <v>0</v>
      </c>
      <c r="AK96" s="77">
        <f>IFERROR(VLOOKUP($B96,'[2]ACT DEN8.2'!$H$3:$U$149,13,FALSE),0)</f>
        <v>0</v>
      </c>
      <c r="AL96" s="4">
        <f t="shared" si="82"/>
        <v>22</v>
      </c>
      <c r="AM96" s="77">
        <f>IFERROR(VLOOKUP($B96,'[2]ACT DEN8.2'!$AE$3:$AR$135,2,FALSE),0)</f>
        <v>0</v>
      </c>
      <c r="AN96" s="77">
        <f>IFERROR(VLOOKUP($B96,'[2]ACT DEN8.2'!$AE$3:$AR$135,3,FALSE),0)</f>
        <v>0</v>
      </c>
      <c r="AO96" s="77">
        <f>IFERROR(VLOOKUP($B96,'[2]ACT DEN8.2'!$AE$3:$AR$135,4,FALSE),0)</f>
        <v>0</v>
      </c>
      <c r="AP96" s="77">
        <f>IFERROR(VLOOKUP($B96,'[2]ACT DEN8.2'!$AE$3:$AR$135,5,FALSE),0)</f>
        <v>0</v>
      </c>
      <c r="AQ96" s="77">
        <f>IFERROR(VLOOKUP($B96,'[2]ACT DEN8.2'!$AE$3:$AR$135,6,FALSE),0)</f>
        <v>0</v>
      </c>
      <c r="AR96" s="77">
        <f>IFERROR(VLOOKUP($B96,'[2]ACT DEN8.2'!$AE$3:$AR$135,7,FALSE),0)</f>
        <v>0</v>
      </c>
      <c r="AS96" s="77">
        <f>IFERROR(VLOOKUP($B96,'[2]ACT DEN8.2'!$AE$3:$AR$135,8,FALSE),0)</f>
        <v>0</v>
      </c>
      <c r="AT96" s="77">
        <f>IFERROR(VLOOKUP($B96,'[2]ACT DEN8.2'!$AE$3:$AR$135,9,FALSE),0)</f>
        <v>0</v>
      </c>
      <c r="AU96" s="77">
        <f>IFERROR(VLOOKUP($B96,'[2]ACT DEN8.2'!$AE$3:$AR$135,10,FALSE),0)</f>
        <v>0</v>
      </c>
      <c r="AV96" s="77">
        <f>IFERROR(VLOOKUP($B96,'[2]ACT DEN8.2'!$AE$3:$AR$135,11,FALSE),0)</f>
        <v>0</v>
      </c>
      <c r="AW96" s="77">
        <f>IFERROR(VLOOKUP($B96,'[2]ACT DEN8.2'!$AE$3:$AR$135,12,FALSE),0)</f>
        <v>0</v>
      </c>
      <c r="AX96" s="77">
        <f>IFERROR(VLOOKUP($B96,'[2]ACT DEN8.2'!$AE$3:$AR$135,13,FALSE),0)</f>
        <v>4</v>
      </c>
      <c r="AY96" s="4">
        <f t="shared" si="83"/>
        <v>4</v>
      </c>
    </row>
    <row r="97" spans="1:51" s="54" customFormat="1" ht="15" thickBot="1" x14ac:dyDescent="0.25">
      <c r="A97" s="1" t="s">
        <v>133</v>
      </c>
      <c r="B97" s="137" t="s">
        <v>121</v>
      </c>
      <c r="C97" s="53"/>
      <c r="D97" s="53"/>
      <c r="E97" s="77">
        <f>IFERROR(VLOOKUP($B97,'[2]NUM8.2'!$H$3:$U$175,2,FALSE),0)</f>
        <v>0</v>
      </c>
      <c r="F97" s="77">
        <f>IFERROR(VLOOKUP($B97,'[2]NUM8.2'!$H$3:$U$175,3,FALSE),0)</f>
        <v>0</v>
      </c>
      <c r="G97" s="77">
        <f>IFERROR(VLOOKUP($B97,'[2]NUM8.2'!$H$3:$U$175,4,FALSE),0)</f>
        <v>1</v>
      </c>
      <c r="H97" s="77">
        <f>IFERROR(VLOOKUP($B97,'[2]NUM8.2'!$H$3:$U$175,5,FALSE),0)</f>
        <v>0</v>
      </c>
      <c r="I97" s="77">
        <f>IFERROR(VLOOKUP($B97,'[2]NUM8.2'!$H$3:$U$175,6,FALSE),0)</f>
        <v>0</v>
      </c>
      <c r="J97" s="77">
        <f>IFERROR(VLOOKUP($B97,'[2]NUM8.2'!$H$3:$U$175,7,FALSE),0)</f>
        <v>0</v>
      </c>
      <c r="K97" s="77">
        <f>IFERROR(VLOOKUP($B97,'[2]NUM8.2'!$H$3:$U$175,8,FALSE),0)</f>
        <v>0</v>
      </c>
      <c r="L97" s="77">
        <f>IFERROR(VLOOKUP($B97,'[2]NUM8.2'!$H$3:$U$175,9,FALSE),0)</f>
        <v>0</v>
      </c>
      <c r="M97" s="77">
        <f>IFERROR(VLOOKUP($B97,'[2]NUM8.2'!$H$3:$U$175,10,FALSE),0)</f>
        <v>1</v>
      </c>
      <c r="N97" s="77">
        <f>IFERROR(VLOOKUP($B97,'[2]NUM8.2'!$H$3:$U$175,11,FALSE),0)</f>
        <v>0</v>
      </c>
      <c r="O97" s="77">
        <f>IFERROR(VLOOKUP($B97,'[2]NUM8.2'!$H$3:$U$175,12,FALSE),0)</f>
        <v>0</v>
      </c>
      <c r="P97" s="77">
        <f>IFERROR(VLOOKUP($B97,'[2]NUM8.2'!$H$3:$U$175,13,FALSE),0)</f>
        <v>0</v>
      </c>
      <c r="Q97" s="4">
        <f t="shared" si="118"/>
        <v>2</v>
      </c>
      <c r="R97" s="2"/>
      <c r="S97" s="12">
        <f>IFERROR(VLOOKUP($B97,'[3]DEN8.2'!$H$3:$J$159,2,FALSE),0)</f>
        <v>75</v>
      </c>
      <c r="T97" s="42">
        <f t="shared" si="119"/>
        <v>76</v>
      </c>
      <c r="U97" s="4">
        <f>IFERROR(VLOOKUP($B97,'[1]DEN8.2'!$H$3:$J$175,2,FALSE),0)</f>
        <v>80</v>
      </c>
      <c r="V97" s="51">
        <f t="shared" si="120"/>
        <v>80</v>
      </c>
      <c r="W97" s="51">
        <f t="shared" si="121"/>
        <v>80</v>
      </c>
      <c r="X97" s="4">
        <f>IFERROR(VLOOKUP($B97,'[2]DEN8.2'!$H$3:$K$162,3,FALSE),0)</f>
        <v>75</v>
      </c>
      <c r="Y97" s="3"/>
      <c r="Z97" s="77">
        <f>IFERROR(VLOOKUP($B97,'[2]ACT DEN8.2'!$H$3:$U$149,2,FALSE),0)</f>
        <v>0</v>
      </c>
      <c r="AA97" s="77">
        <f>IFERROR(VLOOKUP($B97,'[2]ACT DEN8.2'!$H$3:$U$149,3,FALSE),0)</f>
        <v>1</v>
      </c>
      <c r="AB97" s="77">
        <f>IFERROR(VLOOKUP($B97,'[2]ACT DEN8.2'!$H$3:$U$149,4,FALSE),0)</f>
        <v>0</v>
      </c>
      <c r="AC97" s="77">
        <f>IFERROR(VLOOKUP($B97,'[2]ACT DEN8.2'!$H$3:$U$149,5,FALSE),0)</f>
        <v>0</v>
      </c>
      <c r="AD97" s="77">
        <f>IFERROR(VLOOKUP($B97,'[2]ACT DEN8.2'!$H$3:$U$149,6,FALSE),0)</f>
        <v>0</v>
      </c>
      <c r="AE97" s="77">
        <f>IFERROR(VLOOKUP($B97,'[2]ACT DEN8.2'!$H$3:$U$149,7,FALSE),0)</f>
        <v>0</v>
      </c>
      <c r="AF97" s="77">
        <f>IFERROR(VLOOKUP($B97,'[2]ACT DEN8.2'!$H$3:$U$149,8,FALSE),0)</f>
        <v>0</v>
      </c>
      <c r="AG97" s="77">
        <f>IFERROR(VLOOKUP($B97,'[2]ACT DEN8.2'!$H$3:$U$149,9,FALSE),0)</f>
        <v>0</v>
      </c>
      <c r="AH97" s="77">
        <f>IFERROR(VLOOKUP($B97,'[2]ACT DEN8.2'!$H$3:$U$149,10,FALSE),0)</f>
        <v>0</v>
      </c>
      <c r="AI97" s="77">
        <f>IFERROR(VLOOKUP($B97,'[2]ACT DEN8.2'!$H$3:$U$149,11,FALSE),0)</f>
        <v>0</v>
      </c>
      <c r="AJ97" s="77">
        <f>IFERROR(VLOOKUP($B97,'[2]ACT DEN8.2'!$H$3:$U$149,12,FALSE),0)</f>
        <v>0</v>
      </c>
      <c r="AK97" s="77">
        <f>IFERROR(VLOOKUP($B97,'[2]ACT DEN8.2'!$H$3:$U$149,13,FALSE),0)</f>
        <v>0</v>
      </c>
      <c r="AL97" s="4">
        <f t="shared" si="82"/>
        <v>1</v>
      </c>
      <c r="AM97" s="77">
        <f>IFERROR(VLOOKUP($B97,'[2]ACT DEN8.2'!$AE$3:$AR$135,2,FALSE),0)</f>
        <v>0</v>
      </c>
      <c r="AN97" s="77">
        <f>IFERROR(VLOOKUP($B97,'[2]ACT DEN8.2'!$AE$3:$AR$135,3,FALSE),0)</f>
        <v>0</v>
      </c>
      <c r="AO97" s="77">
        <f>IFERROR(VLOOKUP($B97,'[2]ACT DEN8.2'!$AE$3:$AR$135,4,FALSE),0)</f>
        <v>0</v>
      </c>
      <c r="AP97" s="77">
        <f>IFERROR(VLOOKUP($B97,'[2]ACT DEN8.2'!$AE$3:$AR$135,5,FALSE),0)</f>
        <v>0</v>
      </c>
      <c r="AQ97" s="77">
        <f>IFERROR(VLOOKUP($B97,'[2]ACT DEN8.2'!$AE$3:$AR$135,6,FALSE),0)</f>
        <v>0</v>
      </c>
      <c r="AR97" s="77">
        <f>IFERROR(VLOOKUP($B97,'[2]ACT DEN8.2'!$AE$3:$AR$135,7,FALSE),0)</f>
        <v>0</v>
      </c>
      <c r="AS97" s="77">
        <f>IFERROR(VLOOKUP($B97,'[2]ACT DEN8.2'!$AE$3:$AR$135,8,FALSE),0)</f>
        <v>0</v>
      </c>
      <c r="AT97" s="77">
        <f>IFERROR(VLOOKUP($B97,'[2]ACT DEN8.2'!$AE$3:$AR$135,9,FALSE),0)</f>
        <v>0</v>
      </c>
      <c r="AU97" s="77">
        <f>IFERROR(VLOOKUP($B97,'[2]ACT DEN8.2'!$AE$3:$AR$135,10,FALSE),0)</f>
        <v>0</v>
      </c>
      <c r="AV97" s="77">
        <f>IFERROR(VLOOKUP($B97,'[2]ACT DEN8.2'!$AE$3:$AR$135,11,FALSE),0)</f>
        <v>0</v>
      </c>
      <c r="AW97" s="77">
        <f>IFERROR(VLOOKUP($B97,'[2]ACT DEN8.2'!$AE$3:$AR$135,12,FALSE),0)</f>
        <v>0</v>
      </c>
      <c r="AX97" s="77">
        <f>IFERROR(VLOOKUP($B97,'[2]ACT DEN8.2'!$AE$3:$AR$135,13,FALSE),0)</f>
        <v>0</v>
      </c>
      <c r="AY97" s="4">
        <f t="shared" si="83"/>
        <v>0</v>
      </c>
    </row>
    <row r="98" spans="1:51" s="54" customFormat="1" ht="15" thickBot="1" x14ac:dyDescent="0.25">
      <c r="A98" s="1" t="s">
        <v>133</v>
      </c>
      <c r="B98" s="137" t="s">
        <v>122</v>
      </c>
      <c r="C98" s="53"/>
      <c r="D98" s="53"/>
      <c r="E98" s="77">
        <f>IFERROR(VLOOKUP($B98,'[2]NUM8.2'!$H$3:$U$175,2,FALSE),0)</f>
        <v>1</v>
      </c>
      <c r="F98" s="77">
        <f>IFERROR(VLOOKUP($B98,'[2]NUM8.2'!$H$3:$U$175,3,FALSE),0)</f>
        <v>0</v>
      </c>
      <c r="G98" s="77">
        <f>IFERROR(VLOOKUP($B98,'[2]NUM8.2'!$H$3:$U$175,4,FALSE),0)</f>
        <v>1</v>
      </c>
      <c r="H98" s="77">
        <f>IFERROR(VLOOKUP($B98,'[2]NUM8.2'!$H$3:$U$175,5,FALSE),0)</f>
        <v>6</v>
      </c>
      <c r="I98" s="77">
        <f>IFERROR(VLOOKUP($B98,'[2]NUM8.2'!$H$3:$U$175,6,FALSE),0)</f>
        <v>4</v>
      </c>
      <c r="J98" s="77">
        <f>IFERROR(VLOOKUP($B98,'[2]NUM8.2'!$H$3:$U$175,7,FALSE),0)</f>
        <v>10</v>
      </c>
      <c r="K98" s="77">
        <f>IFERROR(VLOOKUP($B98,'[2]NUM8.2'!$H$3:$U$175,8,FALSE),0)</f>
        <v>6</v>
      </c>
      <c r="L98" s="77">
        <f>IFERROR(VLOOKUP($B98,'[2]NUM8.2'!$H$3:$U$175,9,FALSE),0)</f>
        <v>0</v>
      </c>
      <c r="M98" s="77">
        <f>IFERROR(VLOOKUP($B98,'[2]NUM8.2'!$H$3:$U$175,10,FALSE),0)</f>
        <v>3</v>
      </c>
      <c r="N98" s="77">
        <f>IFERROR(VLOOKUP($B98,'[2]NUM8.2'!$H$3:$U$175,11,FALSE),0)</f>
        <v>1</v>
      </c>
      <c r="O98" s="77">
        <f>IFERROR(VLOOKUP($B98,'[2]NUM8.2'!$H$3:$U$175,12,FALSE),0)</f>
        <v>0</v>
      </c>
      <c r="P98" s="77">
        <f>IFERROR(VLOOKUP($B98,'[2]NUM8.2'!$H$3:$U$175,13,FALSE),0)</f>
        <v>0</v>
      </c>
      <c r="Q98" s="4">
        <f t="shared" si="118"/>
        <v>32</v>
      </c>
      <c r="R98" s="2"/>
      <c r="S98" s="12">
        <f>IFERROR(VLOOKUP($B98,'[3]DEN8.2'!$H$3:$J$159,2,FALSE),0)</f>
        <v>107</v>
      </c>
      <c r="T98" s="42">
        <f t="shared" si="119"/>
        <v>108</v>
      </c>
      <c r="U98" s="4">
        <f>IFERROR(VLOOKUP($B98,'[1]DEN8.2'!$H$3:$J$175,2,FALSE),0)</f>
        <v>189</v>
      </c>
      <c r="V98" s="51">
        <f t="shared" si="120"/>
        <v>189</v>
      </c>
      <c r="W98" s="51">
        <f t="shared" si="121"/>
        <v>188</v>
      </c>
      <c r="X98" s="4">
        <f>IFERROR(VLOOKUP($B98,'[2]DEN8.2'!$H$3:$K$162,3,FALSE),0)</f>
        <v>105</v>
      </c>
      <c r="Y98" s="3"/>
      <c r="Z98" s="77">
        <f>IFERROR(VLOOKUP($B98,'[2]ACT DEN8.2'!$H$3:$U$149,2,FALSE),0)</f>
        <v>0</v>
      </c>
      <c r="AA98" s="77">
        <f>IFERROR(VLOOKUP($B98,'[2]ACT DEN8.2'!$H$3:$U$149,3,FALSE),0)</f>
        <v>0</v>
      </c>
      <c r="AB98" s="77">
        <f>IFERROR(VLOOKUP($B98,'[2]ACT DEN8.2'!$H$3:$U$149,4,FALSE),0)</f>
        <v>1</v>
      </c>
      <c r="AC98" s="77">
        <f>IFERROR(VLOOKUP($B98,'[2]ACT DEN8.2'!$H$3:$U$149,5,FALSE),0)</f>
        <v>0</v>
      </c>
      <c r="AD98" s="77">
        <f>IFERROR(VLOOKUP($B98,'[2]ACT DEN8.2'!$H$3:$U$149,6,FALSE),0)</f>
        <v>2</v>
      </c>
      <c r="AE98" s="77">
        <f>IFERROR(VLOOKUP($B98,'[2]ACT DEN8.2'!$H$3:$U$149,7,FALSE),0)</f>
        <v>0</v>
      </c>
      <c r="AF98" s="77">
        <f>IFERROR(VLOOKUP($B98,'[2]ACT DEN8.2'!$H$3:$U$149,8,FALSE),0)</f>
        <v>0</v>
      </c>
      <c r="AG98" s="77">
        <f>IFERROR(VLOOKUP($B98,'[2]ACT DEN8.2'!$H$3:$U$149,9,FALSE),0)</f>
        <v>0</v>
      </c>
      <c r="AH98" s="77">
        <f>IFERROR(VLOOKUP($B98,'[2]ACT DEN8.2'!$H$3:$U$149,10,FALSE),0)</f>
        <v>0</v>
      </c>
      <c r="AI98" s="77">
        <f>IFERROR(VLOOKUP($B98,'[2]ACT DEN8.2'!$H$3:$U$149,11,FALSE),0)</f>
        <v>1</v>
      </c>
      <c r="AJ98" s="77">
        <f>IFERROR(VLOOKUP($B98,'[2]ACT DEN8.2'!$H$3:$U$149,12,FALSE),0)</f>
        <v>0</v>
      </c>
      <c r="AK98" s="77">
        <f>IFERROR(VLOOKUP($B98,'[2]ACT DEN8.2'!$H$3:$U$149,13,FALSE),0)</f>
        <v>0</v>
      </c>
      <c r="AL98" s="4">
        <f t="shared" si="82"/>
        <v>4</v>
      </c>
      <c r="AM98" s="77">
        <f>IFERROR(VLOOKUP($B98,'[2]ACT DEN8.2'!$AE$3:$AR$135,2,FALSE),0)</f>
        <v>0</v>
      </c>
      <c r="AN98" s="77">
        <f>IFERROR(VLOOKUP($B98,'[2]ACT DEN8.2'!$AE$3:$AR$135,3,FALSE),0)</f>
        <v>0</v>
      </c>
      <c r="AO98" s="77">
        <f>IFERROR(VLOOKUP($B98,'[2]ACT DEN8.2'!$AE$3:$AR$135,4,FALSE),0)</f>
        <v>0</v>
      </c>
      <c r="AP98" s="77">
        <f>IFERROR(VLOOKUP($B98,'[2]ACT DEN8.2'!$AE$3:$AR$135,5,FALSE),0)</f>
        <v>0</v>
      </c>
      <c r="AQ98" s="77">
        <f>IFERROR(VLOOKUP($B98,'[2]ACT DEN8.2'!$AE$3:$AR$135,6,FALSE),0)</f>
        <v>1</v>
      </c>
      <c r="AR98" s="77">
        <f>IFERROR(VLOOKUP($B98,'[2]ACT DEN8.2'!$AE$3:$AR$135,7,FALSE),0)</f>
        <v>1</v>
      </c>
      <c r="AS98" s="77">
        <f>IFERROR(VLOOKUP($B98,'[2]ACT DEN8.2'!$AE$3:$AR$135,8,FALSE),0)</f>
        <v>0</v>
      </c>
      <c r="AT98" s="77">
        <f>IFERROR(VLOOKUP($B98,'[2]ACT DEN8.2'!$AE$3:$AR$135,9,FALSE),0)</f>
        <v>1</v>
      </c>
      <c r="AU98" s="77">
        <f>IFERROR(VLOOKUP($B98,'[2]ACT DEN8.2'!$AE$3:$AR$135,10,FALSE),0)</f>
        <v>1</v>
      </c>
      <c r="AV98" s="77">
        <f>IFERROR(VLOOKUP($B98,'[2]ACT DEN8.2'!$AE$3:$AR$135,11,FALSE),0)</f>
        <v>0</v>
      </c>
      <c r="AW98" s="77">
        <f>IFERROR(VLOOKUP($B98,'[2]ACT DEN8.2'!$AE$3:$AR$135,12,FALSE),0)</f>
        <v>0</v>
      </c>
      <c r="AX98" s="77">
        <f>IFERROR(VLOOKUP($B98,'[2]ACT DEN8.2'!$AE$3:$AR$135,13,FALSE),0)</f>
        <v>0</v>
      </c>
      <c r="AY98" s="4">
        <f t="shared" si="83"/>
        <v>4</v>
      </c>
    </row>
    <row r="99" spans="1:51" s="54" customFormat="1" ht="15" thickBot="1" x14ac:dyDescent="0.25">
      <c r="A99" s="1" t="s">
        <v>133</v>
      </c>
      <c r="B99" s="137" t="s">
        <v>123</v>
      </c>
      <c r="C99" s="53"/>
      <c r="D99" s="53"/>
      <c r="E99" s="77">
        <f>IFERROR(VLOOKUP($B99,'[2]NUM8.2'!$H$3:$U$175,2,FALSE),0)</f>
        <v>0</v>
      </c>
      <c r="F99" s="77">
        <f>IFERROR(VLOOKUP($B99,'[2]NUM8.2'!$H$3:$U$175,3,FALSE),0)</f>
        <v>0</v>
      </c>
      <c r="G99" s="77">
        <f>IFERROR(VLOOKUP($B99,'[2]NUM8.2'!$H$3:$U$175,4,FALSE),0)</f>
        <v>0</v>
      </c>
      <c r="H99" s="77">
        <f>IFERROR(VLOOKUP($B99,'[2]NUM8.2'!$H$3:$U$175,5,FALSE),0)</f>
        <v>3</v>
      </c>
      <c r="I99" s="77">
        <f>IFERROR(VLOOKUP($B99,'[2]NUM8.2'!$H$3:$U$175,6,FALSE),0)</f>
        <v>0</v>
      </c>
      <c r="J99" s="77">
        <f>IFERROR(VLOOKUP($B99,'[2]NUM8.2'!$H$3:$U$175,7,FALSE),0)</f>
        <v>3</v>
      </c>
      <c r="K99" s="77">
        <f>IFERROR(VLOOKUP($B99,'[2]NUM8.2'!$H$3:$U$175,8,FALSE),0)</f>
        <v>1</v>
      </c>
      <c r="L99" s="77">
        <f>IFERROR(VLOOKUP($B99,'[2]NUM8.2'!$H$3:$U$175,9,FALSE),0)</f>
        <v>1</v>
      </c>
      <c r="M99" s="77">
        <f>IFERROR(VLOOKUP($B99,'[2]NUM8.2'!$H$3:$U$175,10,FALSE),0)</f>
        <v>0</v>
      </c>
      <c r="N99" s="77">
        <f>IFERROR(VLOOKUP($B99,'[2]NUM8.2'!$H$3:$U$175,11,FALSE),0)</f>
        <v>0</v>
      </c>
      <c r="O99" s="77">
        <f>IFERROR(VLOOKUP($B99,'[2]NUM8.2'!$H$3:$U$175,12,FALSE),0)</f>
        <v>2</v>
      </c>
      <c r="P99" s="77">
        <f>IFERROR(VLOOKUP($B99,'[2]NUM8.2'!$H$3:$U$175,13,FALSE),0)</f>
        <v>0</v>
      </c>
      <c r="Q99" s="4">
        <f t="shared" si="118"/>
        <v>10</v>
      </c>
      <c r="R99" s="2"/>
      <c r="S99" s="12">
        <f>IFERROR(VLOOKUP($B99,'[3]DEN8.2'!$H$3:$J$159,2,FALSE),0)</f>
        <v>46</v>
      </c>
      <c r="T99" s="42">
        <f t="shared" si="119"/>
        <v>47</v>
      </c>
      <c r="U99" s="4">
        <f>IFERROR(VLOOKUP($B99,'[1]DEN8.2'!$H$3:$J$175,2,FALSE),0)</f>
        <v>50</v>
      </c>
      <c r="V99" s="51">
        <f t="shared" si="120"/>
        <v>50</v>
      </c>
      <c r="W99" s="51">
        <f t="shared" si="121"/>
        <v>50</v>
      </c>
      <c r="X99" s="4">
        <f>IFERROR(VLOOKUP($B99,'[2]DEN8.2'!$H$3:$K$162,3,FALSE),0)</f>
        <v>52</v>
      </c>
      <c r="Y99" s="3"/>
      <c r="Z99" s="77">
        <f>IFERROR(VLOOKUP($B99,'[2]ACT DEN8.2'!$H$3:$U$149,2,FALSE),0)</f>
        <v>0</v>
      </c>
      <c r="AA99" s="77">
        <f>IFERROR(VLOOKUP($B99,'[2]ACT DEN8.2'!$H$3:$U$149,3,FALSE),0)</f>
        <v>0</v>
      </c>
      <c r="AB99" s="77">
        <f>IFERROR(VLOOKUP($B99,'[2]ACT DEN8.2'!$H$3:$U$149,4,FALSE),0)</f>
        <v>0</v>
      </c>
      <c r="AC99" s="77">
        <f>IFERROR(VLOOKUP($B99,'[2]ACT DEN8.2'!$H$3:$U$149,5,FALSE),0)</f>
        <v>1</v>
      </c>
      <c r="AD99" s="77">
        <f>IFERROR(VLOOKUP($B99,'[2]ACT DEN8.2'!$H$3:$U$149,6,FALSE),0)</f>
        <v>0</v>
      </c>
      <c r="AE99" s="77">
        <f>IFERROR(VLOOKUP($B99,'[2]ACT DEN8.2'!$H$3:$U$149,7,FALSE),0)</f>
        <v>1</v>
      </c>
      <c r="AF99" s="77">
        <f>IFERROR(VLOOKUP($B99,'[2]ACT DEN8.2'!$H$3:$U$149,8,FALSE),0)</f>
        <v>0</v>
      </c>
      <c r="AG99" s="77">
        <f>IFERROR(VLOOKUP($B99,'[2]ACT DEN8.2'!$H$3:$U$149,9,FALSE),0)</f>
        <v>0</v>
      </c>
      <c r="AH99" s="77">
        <f>IFERROR(VLOOKUP($B99,'[2]ACT DEN8.2'!$H$3:$U$149,10,FALSE),0)</f>
        <v>0</v>
      </c>
      <c r="AI99" s="77">
        <f>IFERROR(VLOOKUP($B99,'[2]ACT DEN8.2'!$H$3:$U$149,11,FALSE),0)</f>
        <v>0</v>
      </c>
      <c r="AJ99" s="77">
        <f>IFERROR(VLOOKUP($B99,'[2]ACT DEN8.2'!$H$3:$U$149,12,FALSE),0)</f>
        <v>0</v>
      </c>
      <c r="AK99" s="77">
        <f>IFERROR(VLOOKUP($B99,'[2]ACT DEN8.2'!$H$3:$U$149,13,FALSE),0)</f>
        <v>1</v>
      </c>
      <c r="AL99" s="4">
        <f t="shared" si="82"/>
        <v>3</v>
      </c>
      <c r="AM99" s="77">
        <f>IFERROR(VLOOKUP($B99,'[2]ACT DEN8.2'!$AE$3:$AR$135,2,FALSE),0)</f>
        <v>0</v>
      </c>
      <c r="AN99" s="77">
        <f>IFERROR(VLOOKUP($B99,'[2]ACT DEN8.2'!$AE$3:$AR$135,3,FALSE),0)</f>
        <v>0</v>
      </c>
      <c r="AO99" s="77">
        <f>IFERROR(VLOOKUP($B99,'[2]ACT DEN8.2'!$AE$3:$AR$135,4,FALSE),0)</f>
        <v>0</v>
      </c>
      <c r="AP99" s="77">
        <f>IFERROR(VLOOKUP($B99,'[2]ACT DEN8.2'!$AE$3:$AR$135,5,FALSE),0)</f>
        <v>0</v>
      </c>
      <c r="AQ99" s="77">
        <f>IFERROR(VLOOKUP($B99,'[2]ACT DEN8.2'!$AE$3:$AR$135,6,FALSE),0)</f>
        <v>0</v>
      </c>
      <c r="AR99" s="77">
        <f>IFERROR(VLOOKUP($B99,'[2]ACT DEN8.2'!$AE$3:$AR$135,7,FALSE),0)</f>
        <v>5</v>
      </c>
      <c r="AS99" s="77">
        <f>IFERROR(VLOOKUP($B99,'[2]ACT DEN8.2'!$AE$3:$AR$135,8,FALSE),0)</f>
        <v>0</v>
      </c>
      <c r="AT99" s="77">
        <f>IFERROR(VLOOKUP($B99,'[2]ACT DEN8.2'!$AE$3:$AR$135,9,FALSE),0)</f>
        <v>0</v>
      </c>
      <c r="AU99" s="77">
        <f>IFERROR(VLOOKUP($B99,'[2]ACT DEN8.2'!$AE$3:$AR$135,10,FALSE),0)</f>
        <v>0</v>
      </c>
      <c r="AV99" s="77">
        <f>IFERROR(VLOOKUP($B99,'[2]ACT DEN8.2'!$AE$3:$AR$135,11,FALSE),0)</f>
        <v>0</v>
      </c>
      <c r="AW99" s="77">
        <f>IFERROR(VLOOKUP($B99,'[2]ACT DEN8.2'!$AE$3:$AR$135,12,FALSE),0)</f>
        <v>0</v>
      </c>
      <c r="AX99" s="77">
        <f>IFERROR(VLOOKUP($B99,'[2]ACT DEN8.2'!$AE$3:$AR$135,13,FALSE),0)</f>
        <v>1</v>
      </c>
      <c r="AY99" s="4">
        <f t="shared" si="83"/>
        <v>6</v>
      </c>
    </row>
    <row r="100" spans="1:51" s="54" customFormat="1" ht="15" thickBot="1" x14ac:dyDescent="0.25">
      <c r="A100" s="1" t="s">
        <v>133</v>
      </c>
      <c r="B100" s="137" t="s">
        <v>124</v>
      </c>
      <c r="C100" s="53"/>
      <c r="D100" s="53"/>
      <c r="E100" s="77">
        <f>IFERROR(VLOOKUP($B100,'[2]NUM8.2'!$H$3:$U$175,2,FALSE),0)</f>
        <v>0</v>
      </c>
      <c r="F100" s="77">
        <f>IFERROR(VLOOKUP($B100,'[2]NUM8.2'!$H$3:$U$175,3,FALSE),0)</f>
        <v>1</v>
      </c>
      <c r="G100" s="77">
        <f>IFERROR(VLOOKUP($B100,'[2]NUM8.2'!$H$3:$U$175,4,FALSE),0)</f>
        <v>0</v>
      </c>
      <c r="H100" s="77">
        <f>IFERROR(VLOOKUP($B100,'[2]NUM8.2'!$H$3:$U$175,5,FALSE),0)</f>
        <v>0</v>
      </c>
      <c r="I100" s="77">
        <f>IFERROR(VLOOKUP($B100,'[2]NUM8.2'!$H$3:$U$175,6,FALSE),0)</f>
        <v>0</v>
      </c>
      <c r="J100" s="77">
        <f>IFERROR(VLOOKUP($B100,'[2]NUM8.2'!$H$3:$U$175,7,FALSE),0)</f>
        <v>1</v>
      </c>
      <c r="K100" s="77">
        <f>IFERROR(VLOOKUP($B100,'[2]NUM8.2'!$H$3:$U$175,8,FALSE),0)</f>
        <v>0</v>
      </c>
      <c r="L100" s="77">
        <f>IFERROR(VLOOKUP($B100,'[2]NUM8.2'!$H$3:$U$175,9,FALSE),0)</f>
        <v>0</v>
      </c>
      <c r="M100" s="77">
        <f>IFERROR(VLOOKUP($B100,'[2]NUM8.2'!$H$3:$U$175,10,FALSE),0)</f>
        <v>0</v>
      </c>
      <c r="N100" s="77">
        <f>IFERROR(VLOOKUP($B100,'[2]NUM8.2'!$H$3:$U$175,11,FALSE),0)</f>
        <v>0</v>
      </c>
      <c r="O100" s="77">
        <f>IFERROR(VLOOKUP($B100,'[2]NUM8.2'!$H$3:$U$175,12,FALSE),0)</f>
        <v>3</v>
      </c>
      <c r="P100" s="77">
        <f>IFERROR(VLOOKUP($B100,'[2]NUM8.2'!$H$3:$U$175,13,FALSE),0)</f>
        <v>0</v>
      </c>
      <c r="Q100" s="4">
        <f t="shared" si="118"/>
        <v>5</v>
      </c>
      <c r="R100" s="2"/>
      <c r="S100" s="12">
        <f>IFERROR(VLOOKUP($B100,'[3]DEN8.2'!$H$3:$J$159,2,FALSE),0)</f>
        <v>28</v>
      </c>
      <c r="T100" s="42">
        <f t="shared" si="119"/>
        <v>29</v>
      </c>
      <c r="U100" s="4">
        <f>IFERROR(VLOOKUP($B100,'[1]DEN8.2'!$H$3:$J$175,2,FALSE),0)</f>
        <v>29</v>
      </c>
      <c r="V100" s="51">
        <f t="shared" si="120"/>
        <v>29</v>
      </c>
      <c r="W100" s="51">
        <f t="shared" si="121"/>
        <v>29</v>
      </c>
      <c r="X100" s="4">
        <f>IFERROR(VLOOKUP($B100,'[2]DEN8.2'!$H$3:$K$162,3,FALSE),0)</f>
        <v>30</v>
      </c>
      <c r="Y100" s="3"/>
      <c r="Z100" s="77">
        <f>IFERROR(VLOOKUP($B100,'[2]ACT DEN8.2'!$H$3:$U$149,2,FALSE),0)</f>
        <v>0</v>
      </c>
      <c r="AA100" s="77">
        <f>IFERROR(VLOOKUP($B100,'[2]ACT DEN8.2'!$H$3:$U$149,3,FALSE),0)</f>
        <v>0</v>
      </c>
      <c r="AB100" s="77">
        <f>IFERROR(VLOOKUP($B100,'[2]ACT DEN8.2'!$H$3:$U$149,4,FALSE),0)</f>
        <v>1</v>
      </c>
      <c r="AC100" s="77">
        <f>IFERROR(VLOOKUP($B100,'[2]ACT DEN8.2'!$H$3:$U$149,5,FALSE),0)</f>
        <v>0</v>
      </c>
      <c r="AD100" s="77">
        <f>IFERROR(VLOOKUP($B100,'[2]ACT DEN8.2'!$H$3:$U$149,6,FALSE),0)</f>
        <v>0</v>
      </c>
      <c r="AE100" s="77">
        <f>IFERROR(VLOOKUP($B100,'[2]ACT DEN8.2'!$H$3:$U$149,7,FALSE),0)</f>
        <v>1</v>
      </c>
      <c r="AF100" s="77">
        <f>IFERROR(VLOOKUP($B100,'[2]ACT DEN8.2'!$H$3:$U$149,8,FALSE),0)</f>
        <v>0</v>
      </c>
      <c r="AG100" s="77">
        <f>IFERROR(VLOOKUP($B100,'[2]ACT DEN8.2'!$H$3:$U$149,9,FALSE),0)</f>
        <v>0</v>
      </c>
      <c r="AH100" s="77">
        <f>IFERROR(VLOOKUP($B100,'[2]ACT DEN8.2'!$H$3:$U$149,10,FALSE),0)</f>
        <v>1</v>
      </c>
      <c r="AI100" s="77">
        <f>IFERROR(VLOOKUP($B100,'[2]ACT DEN8.2'!$H$3:$U$149,11,FALSE),0)</f>
        <v>0</v>
      </c>
      <c r="AJ100" s="77">
        <f>IFERROR(VLOOKUP($B100,'[2]ACT DEN8.2'!$H$3:$U$149,12,FALSE),0)</f>
        <v>0</v>
      </c>
      <c r="AK100" s="77">
        <f>IFERROR(VLOOKUP($B100,'[2]ACT DEN8.2'!$H$3:$U$149,13,FALSE),0)</f>
        <v>1</v>
      </c>
      <c r="AL100" s="4">
        <f t="shared" si="82"/>
        <v>4</v>
      </c>
      <c r="AM100" s="77">
        <f>IFERROR(VLOOKUP($B100,'[2]ACT DEN8.2'!$AE$3:$AR$135,2,FALSE),0)</f>
        <v>0</v>
      </c>
      <c r="AN100" s="77">
        <f>IFERROR(VLOOKUP($B100,'[2]ACT DEN8.2'!$AE$3:$AR$135,3,FALSE),0)</f>
        <v>0</v>
      </c>
      <c r="AO100" s="77">
        <f>IFERROR(VLOOKUP($B100,'[2]ACT DEN8.2'!$AE$3:$AR$135,4,FALSE),0)</f>
        <v>0</v>
      </c>
      <c r="AP100" s="77">
        <f>IFERROR(VLOOKUP($B100,'[2]ACT DEN8.2'!$AE$3:$AR$135,5,FALSE),0)</f>
        <v>0</v>
      </c>
      <c r="AQ100" s="77">
        <f>IFERROR(VLOOKUP($B100,'[2]ACT DEN8.2'!$AE$3:$AR$135,6,FALSE),0)</f>
        <v>0</v>
      </c>
      <c r="AR100" s="77">
        <f>IFERROR(VLOOKUP($B100,'[2]ACT DEN8.2'!$AE$3:$AR$135,7,FALSE),0)</f>
        <v>0</v>
      </c>
      <c r="AS100" s="77">
        <f>IFERROR(VLOOKUP($B100,'[2]ACT DEN8.2'!$AE$3:$AR$135,8,FALSE),0)</f>
        <v>0</v>
      </c>
      <c r="AT100" s="77">
        <f>IFERROR(VLOOKUP($B100,'[2]ACT DEN8.2'!$AE$3:$AR$135,9,FALSE),0)</f>
        <v>1</v>
      </c>
      <c r="AU100" s="77">
        <f>IFERROR(VLOOKUP($B100,'[2]ACT DEN8.2'!$AE$3:$AR$135,10,FALSE),0)</f>
        <v>0</v>
      </c>
      <c r="AV100" s="77">
        <f>IFERROR(VLOOKUP($B100,'[2]ACT DEN8.2'!$AE$3:$AR$135,11,FALSE),0)</f>
        <v>0</v>
      </c>
      <c r="AW100" s="77">
        <f>IFERROR(VLOOKUP($B100,'[2]ACT DEN8.2'!$AE$3:$AR$135,12,FALSE),0)</f>
        <v>0</v>
      </c>
      <c r="AX100" s="77">
        <f>IFERROR(VLOOKUP($B100,'[2]ACT DEN8.2'!$AE$3:$AR$135,13,FALSE),0)</f>
        <v>1</v>
      </c>
      <c r="AY100" s="4">
        <f t="shared" si="83"/>
        <v>2</v>
      </c>
    </row>
    <row r="101" spans="1:51" s="54" customFormat="1" ht="15" thickBot="1" x14ac:dyDescent="0.25">
      <c r="A101" s="1" t="s">
        <v>133</v>
      </c>
      <c r="B101" s="137" t="s">
        <v>125</v>
      </c>
      <c r="C101" s="53"/>
      <c r="D101" s="53"/>
      <c r="E101" s="77">
        <f>IFERROR(VLOOKUP($B101,'[2]NUM8.2'!$H$3:$U$175,2,FALSE),0)</f>
        <v>1</v>
      </c>
      <c r="F101" s="77">
        <f>IFERROR(VLOOKUP($B101,'[2]NUM8.2'!$H$3:$U$175,3,FALSE),0)</f>
        <v>5</v>
      </c>
      <c r="G101" s="77">
        <f>IFERROR(VLOOKUP($B101,'[2]NUM8.2'!$H$3:$U$175,4,FALSE),0)</f>
        <v>1</v>
      </c>
      <c r="H101" s="77">
        <f>IFERROR(VLOOKUP($B101,'[2]NUM8.2'!$H$3:$U$175,5,FALSE),0)</f>
        <v>0</v>
      </c>
      <c r="I101" s="77">
        <f>IFERROR(VLOOKUP($B101,'[2]NUM8.2'!$H$3:$U$175,6,FALSE),0)</f>
        <v>0</v>
      </c>
      <c r="J101" s="77">
        <f>IFERROR(VLOOKUP($B101,'[2]NUM8.2'!$H$3:$U$175,7,FALSE),0)</f>
        <v>4</v>
      </c>
      <c r="K101" s="77">
        <f>IFERROR(VLOOKUP($B101,'[2]NUM8.2'!$H$3:$U$175,8,FALSE),0)</f>
        <v>0</v>
      </c>
      <c r="L101" s="77">
        <f>IFERROR(VLOOKUP($B101,'[2]NUM8.2'!$H$3:$U$175,9,FALSE),0)</f>
        <v>1</v>
      </c>
      <c r="M101" s="77">
        <f>IFERROR(VLOOKUP($B101,'[2]NUM8.2'!$H$3:$U$175,10,FALSE),0)</f>
        <v>0</v>
      </c>
      <c r="N101" s="77">
        <f>IFERROR(VLOOKUP($B101,'[2]NUM8.2'!$H$3:$U$175,11,FALSE),0)</f>
        <v>0</v>
      </c>
      <c r="O101" s="77">
        <f>IFERROR(VLOOKUP($B101,'[2]NUM8.2'!$H$3:$U$175,12,FALSE),0)</f>
        <v>0</v>
      </c>
      <c r="P101" s="77">
        <f>IFERROR(VLOOKUP($B101,'[2]NUM8.2'!$H$3:$U$175,13,FALSE),0)</f>
        <v>0</v>
      </c>
      <c r="Q101" s="4">
        <f t="shared" si="118"/>
        <v>12</v>
      </c>
      <c r="R101" s="2"/>
      <c r="S101" s="12">
        <f>IFERROR(VLOOKUP($B101,'[3]DEN8.2'!$H$3:$J$159,2,FALSE),0)</f>
        <v>153</v>
      </c>
      <c r="T101" s="42">
        <f t="shared" si="119"/>
        <v>155</v>
      </c>
      <c r="U101" s="4">
        <f>IFERROR(VLOOKUP($B101,'[1]DEN8.2'!$H$3:$J$175,2,FALSE),0)</f>
        <v>153</v>
      </c>
      <c r="V101" s="51">
        <f t="shared" si="120"/>
        <v>154</v>
      </c>
      <c r="W101" s="51">
        <f t="shared" si="121"/>
        <v>155</v>
      </c>
      <c r="X101" s="4">
        <f>IFERROR(VLOOKUP($B101,'[2]DEN8.2'!$H$3:$K$162,3,FALSE),0)</f>
        <v>0</v>
      </c>
      <c r="Y101" s="3"/>
      <c r="Z101" s="77">
        <f>IFERROR(VLOOKUP($B101,'[2]ACT DEN8.2'!$H$3:$U$149,2,FALSE),0)</f>
        <v>0</v>
      </c>
      <c r="AA101" s="77">
        <f>IFERROR(VLOOKUP($B101,'[2]ACT DEN8.2'!$H$3:$U$149,3,FALSE),0)</f>
        <v>1</v>
      </c>
      <c r="AB101" s="77">
        <f>IFERROR(VLOOKUP($B101,'[2]ACT DEN8.2'!$H$3:$U$149,4,FALSE),0)</f>
        <v>1</v>
      </c>
      <c r="AC101" s="77">
        <f>IFERROR(VLOOKUP($B101,'[2]ACT DEN8.2'!$H$3:$U$149,5,FALSE),0)</f>
        <v>0</v>
      </c>
      <c r="AD101" s="77">
        <f>IFERROR(VLOOKUP($B101,'[2]ACT DEN8.2'!$H$3:$U$149,6,FALSE),0)</f>
        <v>2</v>
      </c>
      <c r="AE101" s="77">
        <f>IFERROR(VLOOKUP($B101,'[2]ACT DEN8.2'!$H$3:$U$149,7,FALSE),0)</f>
        <v>2</v>
      </c>
      <c r="AF101" s="77">
        <f>IFERROR(VLOOKUP($B101,'[2]ACT DEN8.2'!$H$3:$U$149,8,FALSE),0)</f>
        <v>2</v>
      </c>
      <c r="AG101" s="77">
        <f>IFERROR(VLOOKUP($B101,'[2]ACT DEN8.2'!$H$3:$U$149,9,FALSE),0)</f>
        <v>1</v>
      </c>
      <c r="AH101" s="77">
        <f>IFERROR(VLOOKUP($B101,'[2]ACT DEN8.2'!$H$3:$U$149,10,FALSE),0)</f>
        <v>0</v>
      </c>
      <c r="AI101" s="77">
        <f>IFERROR(VLOOKUP($B101,'[2]ACT DEN8.2'!$H$3:$U$149,11,FALSE),0)</f>
        <v>0</v>
      </c>
      <c r="AJ101" s="77">
        <f>IFERROR(VLOOKUP($B101,'[2]ACT DEN8.2'!$H$3:$U$149,12,FALSE),0)</f>
        <v>0</v>
      </c>
      <c r="AK101" s="77">
        <f>IFERROR(VLOOKUP($B101,'[2]ACT DEN8.2'!$H$3:$U$149,13,FALSE),0)</f>
        <v>0</v>
      </c>
      <c r="AL101" s="4">
        <f t="shared" si="82"/>
        <v>9</v>
      </c>
      <c r="AM101" s="77">
        <f>IFERROR(VLOOKUP($B101,'[2]ACT DEN8.2'!$AE$3:$AR$135,2,FALSE),0)</f>
        <v>0</v>
      </c>
      <c r="AN101" s="77">
        <f>IFERROR(VLOOKUP($B101,'[2]ACT DEN8.2'!$AE$3:$AR$135,3,FALSE),0)</f>
        <v>0</v>
      </c>
      <c r="AO101" s="77">
        <f>IFERROR(VLOOKUP($B101,'[2]ACT DEN8.2'!$AE$3:$AR$135,4,FALSE),0)</f>
        <v>0</v>
      </c>
      <c r="AP101" s="77">
        <f>IFERROR(VLOOKUP($B101,'[2]ACT DEN8.2'!$AE$3:$AR$135,5,FALSE),0)</f>
        <v>0</v>
      </c>
      <c r="AQ101" s="77">
        <f>IFERROR(VLOOKUP($B101,'[2]ACT DEN8.2'!$AE$3:$AR$135,6,FALSE),0)</f>
        <v>0</v>
      </c>
      <c r="AR101" s="77">
        <f>IFERROR(VLOOKUP($B101,'[2]ACT DEN8.2'!$AE$3:$AR$135,7,FALSE),0)</f>
        <v>0</v>
      </c>
      <c r="AS101" s="77">
        <f>IFERROR(VLOOKUP($B101,'[2]ACT DEN8.2'!$AE$3:$AR$135,8,FALSE),0)</f>
        <v>1</v>
      </c>
      <c r="AT101" s="77">
        <f>IFERROR(VLOOKUP($B101,'[2]ACT DEN8.2'!$AE$3:$AR$135,9,FALSE),0)</f>
        <v>0</v>
      </c>
      <c r="AU101" s="77">
        <f>IFERROR(VLOOKUP($B101,'[2]ACT DEN8.2'!$AE$3:$AR$135,10,FALSE),0)</f>
        <v>0</v>
      </c>
      <c r="AV101" s="77">
        <f>IFERROR(VLOOKUP($B101,'[2]ACT DEN8.2'!$AE$3:$AR$135,11,FALSE),0)</f>
        <v>0</v>
      </c>
      <c r="AW101" s="77">
        <f>IFERROR(VLOOKUP($B101,'[2]ACT DEN8.2'!$AE$3:$AR$135,12,FALSE),0)</f>
        <v>0</v>
      </c>
      <c r="AX101" s="77">
        <f>IFERROR(VLOOKUP($B101,'[2]ACT DEN8.2'!$AE$3:$AR$135,13,FALSE),0)</f>
        <v>0</v>
      </c>
      <c r="AY101" s="4">
        <f t="shared" si="83"/>
        <v>1</v>
      </c>
    </row>
    <row r="102" spans="1:51" s="54" customFormat="1" ht="15" thickBot="1" x14ac:dyDescent="0.25">
      <c r="A102" s="1" t="s">
        <v>133</v>
      </c>
      <c r="B102" s="137" t="s">
        <v>126</v>
      </c>
      <c r="C102" s="53"/>
      <c r="D102" s="53"/>
      <c r="E102" s="77">
        <f>IFERROR(VLOOKUP($B102,'[2]NUM8.2'!$H$3:$U$175,2,FALSE),0)</f>
        <v>0</v>
      </c>
      <c r="F102" s="77">
        <f>IFERROR(VLOOKUP($B102,'[2]NUM8.2'!$H$3:$U$175,3,FALSE),0)</f>
        <v>0</v>
      </c>
      <c r="G102" s="77">
        <f>IFERROR(VLOOKUP($B102,'[2]NUM8.2'!$H$3:$U$175,4,FALSE),0)</f>
        <v>0</v>
      </c>
      <c r="H102" s="77">
        <f>IFERROR(VLOOKUP($B102,'[2]NUM8.2'!$H$3:$U$175,5,FALSE),0)</f>
        <v>0</v>
      </c>
      <c r="I102" s="77">
        <f>IFERROR(VLOOKUP($B102,'[2]NUM8.2'!$H$3:$U$175,6,FALSE),0)</f>
        <v>0</v>
      </c>
      <c r="J102" s="77">
        <f>IFERROR(VLOOKUP($B102,'[2]NUM8.2'!$H$3:$U$175,7,FALSE),0)</f>
        <v>0</v>
      </c>
      <c r="K102" s="77">
        <f>IFERROR(VLOOKUP($B102,'[2]NUM8.2'!$H$3:$U$175,8,FALSE),0)</f>
        <v>2</v>
      </c>
      <c r="L102" s="77">
        <f>IFERROR(VLOOKUP($B102,'[2]NUM8.2'!$H$3:$U$175,9,FALSE),0)</f>
        <v>0</v>
      </c>
      <c r="M102" s="77">
        <f>IFERROR(VLOOKUP($B102,'[2]NUM8.2'!$H$3:$U$175,10,FALSE),0)</f>
        <v>1</v>
      </c>
      <c r="N102" s="77">
        <f>IFERROR(VLOOKUP($B102,'[2]NUM8.2'!$H$3:$U$175,11,FALSE),0)</f>
        <v>0</v>
      </c>
      <c r="O102" s="77">
        <f>IFERROR(VLOOKUP($B102,'[2]NUM8.2'!$H$3:$U$175,12,FALSE),0)</f>
        <v>0</v>
      </c>
      <c r="P102" s="77">
        <f>IFERROR(VLOOKUP($B102,'[2]NUM8.2'!$H$3:$U$175,13,FALSE),0)</f>
        <v>1</v>
      </c>
      <c r="Q102" s="4">
        <f t="shared" si="118"/>
        <v>4</v>
      </c>
      <c r="R102" s="2"/>
      <c r="S102" s="12">
        <f>IFERROR(VLOOKUP($B102,'[3]DEN8.2'!$H$3:$J$159,2,FALSE),0)</f>
        <v>29</v>
      </c>
      <c r="T102" s="42">
        <f t="shared" si="119"/>
        <v>29</v>
      </c>
      <c r="U102" s="4">
        <f>IFERROR(VLOOKUP($B102,'[1]DEN8.2'!$H$3:$J$175,2,FALSE),0)</f>
        <v>28</v>
      </c>
      <c r="V102" s="51">
        <f t="shared" si="120"/>
        <v>28</v>
      </c>
      <c r="W102" s="51">
        <f t="shared" si="121"/>
        <v>29</v>
      </c>
      <c r="X102" s="4">
        <f>IFERROR(VLOOKUP($B102,'[2]DEN8.2'!$H$3:$K$162,3,FALSE),0)</f>
        <v>27</v>
      </c>
      <c r="Y102" s="3"/>
      <c r="Z102" s="77">
        <f>IFERROR(VLOOKUP($B102,'[2]ACT DEN8.2'!$H$3:$U$149,2,FALSE),0)</f>
        <v>0</v>
      </c>
      <c r="AA102" s="77">
        <f>IFERROR(VLOOKUP($B102,'[2]ACT DEN8.2'!$H$3:$U$149,3,FALSE),0)</f>
        <v>0</v>
      </c>
      <c r="AB102" s="77">
        <f>IFERROR(VLOOKUP($B102,'[2]ACT DEN8.2'!$H$3:$U$149,4,FALSE),0)</f>
        <v>0</v>
      </c>
      <c r="AC102" s="77">
        <f>IFERROR(VLOOKUP($B102,'[2]ACT DEN8.2'!$H$3:$U$149,5,FALSE),0)</f>
        <v>0</v>
      </c>
      <c r="AD102" s="77">
        <f>IFERROR(VLOOKUP($B102,'[2]ACT DEN8.2'!$H$3:$U$149,6,FALSE),0)</f>
        <v>0</v>
      </c>
      <c r="AE102" s="77">
        <f>IFERROR(VLOOKUP($B102,'[2]ACT DEN8.2'!$H$3:$U$149,7,FALSE),0)</f>
        <v>0</v>
      </c>
      <c r="AF102" s="77">
        <f>IFERROR(VLOOKUP($B102,'[2]ACT DEN8.2'!$H$3:$U$149,8,FALSE),0)</f>
        <v>0</v>
      </c>
      <c r="AG102" s="77">
        <f>IFERROR(VLOOKUP($B102,'[2]ACT DEN8.2'!$H$3:$U$149,9,FALSE),0)</f>
        <v>1</v>
      </c>
      <c r="AH102" s="77">
        <f>IFERROR(VLOOKUP($B102,'[2]ACT DEN8.2'!$H$3:$U$149,10,FALSE),0)</f>
        <v>0</v>
      </c>
      <c r="AI102" s="77">
        <f>IFERROR(VLOOKUP($B102,'[2]ACT DEN8.2'!$H$3:$U$149,11,FALSE),0)</f>
        <v>0</v>
      </c>
      <c r="AJ102" s="77">
        <f>IFERROR(VLOOKUP($B102,'[2]ACT DEN8.2'!$H$3:$U$149,12,FALSE),0)</f>
        <v>1</v>
      </c>
      <c r="AK102" s="77">
        <f>IFERROR(VLOOKUP($B102,'[2]ACT DEN8.2'!$H$3:$U$149,13,FALSE),0)</f>
        <v>0</v>
      </c>
      <c r="AL102" s="4">
        <f t="shared" si="82"/>
        <v>2</v>
      </c>
      <c r="AM102" s="77">
        <f>IFERROR(VLOOKUP($B102,'[2]ACT DEN8.2'!$AE$3:$AR$135,2,FALSE),0)</f>
        <v>0</v>
      </c>
      <c r="AN102" s="77">
        <f>IFERROR(VLOOKUP($B102,'[2]ACT DEN8.2'!$AE$3:$AR$135,3,FALSE),0)</f>
        <v>0</v>
      </c>
      <c r="AO102" s="77">
        <f>IFERROR(VLOOKUP($B102,'[2]ACT DEN8.2'!$AE$3:$AR$135,4,FALSE),0)</f>
        <v>0</v>
      </c>
      <c r="AP102" s="77">
        <f>IFERROR(VLOOKUP($B102,'[2]ACT DEN8.2'!$AE$3:$AR$135,5,FALSE),0)</f>
        <v>0</v>
      </c>
      <c r="AQ102" s="77">
        <f>IFERROR(VLOOKUP($B102,'[2]ACT DEN8.2'!$AE$3:$AR$135,6,FALSE),0)</f>
        <v>0</v>
      </c>
      <c r="AR102" s="77">
        <f>IFERROR(VLOOKUP($B102,'[2]ACT DEN8.2'!$AE$3:$AR$135,7,FALSE),0)</f>
        <v>0</v>
      </c>
      <c r="AS102" s="77">
        <f>IFERROR(VLOOKUP($B102,'[2]ACT DEN8.2'!$AE$3:$AR$135,8,FALSE),0)</f>
        <v>0</v>
      </c>
      <c r="AT102" s="77">
        <f>IFERROR(VLOOKUP($B102,'[2]ACT DEN8.2'!$AE$3:$AR$135,9,FALSE),0)</f>
        <v>0</v>
      </c>
      <c r="AU102" s="77">
        <f>IFERROR(VLOOKUP($B102,'[2]ACT DEN8.2'!$AE$3:$AR$135,10,FALSE),0)</f>
        <v>0</v>
      </c>
      <c r="AV102" s="77">
        <f>IFERROR(VLOOKUP($B102,'[2]ACT DEN8.2'!$AE$3:$AR$135,11,FALSE),0)</f>
        <v>0</v>
      </c>
      <c r="AW102" s="77">
        <f>IFERROR(VLOOKUP($B102,'[2]ACT DEN8.2'!$AE$3:$AR$135,12,FALSE),0)</f>
        <v>0</v>
      </c>
      <c r="AX102" s="77">
        <f>IFERROR(VLOOKUP($B102,'[2]ACT DEN8.2'!$AE$3:$AR$135,13,FALSE),0)</f>
        <v>0</v>
      </c>
      <c r="AY102" s="4">
        <f t="shared" si="83"/>
        <v>0</v>
      </c>
    </row>
    <row r="103" spans="1:51" s="54" customFormat="1" ht="15" thickBot="1" x14ac:dyDescent="0.25">
      <c r="A103" s="1" t="s">
        <v>133</v>
      </c>
      <c r="B103" s="137" t="s">
        <v>127</v>
      </c>
      <c r="C103" s="53"/>
      <c r="D103" s="53"/>
      <c r="E103" s="77">
        <f>IFERROR(VLOOKUP($B103,'[2]NUM8.2'!$H$3:$U$175,2,FALSE),0)</f>
        <v>1</v>
      </c>
      <c r="F103" s="77">
        <f>IFERROR(VLOOKUP($B103,'[2]NUM8.2'!$H$3:$U$175,3,FALSE),0)</f>
        <v>3</v>
      </c>
      <c r="G103" s="77">
        <f>IFERROR(VLOOKUP($B103,'[2]NUM8.2'!$H$3:$U$175,4,FALSE),0)</f>
        <v>0</v>
      </c>
      <c r="H103" s="77">
        <f>IFERROR(VLOOKUP($B103,'[2]NUM8.2'!$H$3:$U$175,5,FALSE),0)</f>
        <v>0</v>
      </c>
      <c r="I103" s="77">
        <f>IFERROR(VLOOKUP($B103,'[2]NUM8.2'!$H$3:$U$175,6,FALSE),0)</f>
        <v>3</v>
      </c>
      <c r="J103" s="77">
        <f>IFERROR(VLOOKUP($B103,'[2]NUM8.2'!$H$3:$U$175,7,FALSE),0)</f>
        <v>2</v>
      </c>
      <c r="K103" s="77">
        <f>IFERROR(VLOOKUP($B103,'[2]NUM8.2'!$H$3:$U$175,8,FALSE),0)</f>
        <v>2</v>
      </c>
      <c r="L103" s="77">
        <f>IFERROR(VLOOKUP($B103,'[2]NUM8.2'!$H$3:$U$175,9,FALSE),0)</f>
        <v>0</v>
      </c>
      <c r="M103" s="77">
        <f>IFERROR(VLOOKUP($B103,'[2]NUM8.2'!$H$3:$U$175,10,FALSE),0)</f>
        <v>0</v>
      </c>
      <c r="N103" s="77">
        <f>IFERROR(VLOOKUP($B103,'[2]NUM8.2'!$H$3:$U$175,11,FALSE),0)</f>
        <v>1</v>
      </c>
      <c r="O103" s="77">
        <f>IFERROR(VLOOKUP($B103,'[2]NUM8.2'!$H$3:$U$175,12,FALSE),0)</f>
        <v>0</v>
      </c>
      <c r="P103" s="77">
        <f>IFERROR(VLOOKUP($B103,'[2]NUM8.2'!$H$3:$U$175,13,FALSE),0)</f>
        <v>0</v>
      </c>
      <c r="Q103" s="4">
        <f t="shared" si="118"/>
        <v>12</v>
      </c>
      <c r="R103" s="2"/>
      <c r="S103" s="12">
        <f>IFERROR(VLOOKUP($B103,'[3]DEN8.2'!$H$3:$J$159,2,FALSE),0)</f>
        <v>48</v>
      </c>
      <c r="T103" s="42">
        <f t="shared" si="119"/>
        <v>47</v>
      </c>
      <c r="U103" s="4">
        <f>IFERROR(VLOOKUP($B103,'[1]DEN8.2'!$H$3:$J$175,2,FALSE),0)</f>
        <v>48</v>
      </c>
      <c r="V103" s="51">
        <f t="shared" si="120"/>
        <v>48</v>
      </c>
      <c r="W103" s="51">
        <f t="shared" si="121"/>
        <v>48</v>
      </c>
      <c r="X103" s="4">
        <f>IFERROR(VLOOKUP($B103,'[2]DEN8.2'!$H$3:$K$162,3,FALSE),0)</f>
        <v>43</v>
      </c>
      <c r="Y103" s="3"/>
      <c r="Z103" s="77">
        <f>IFERROR(VLOOKUP($B103,'[2]ACT DEN8.2'!$H$3:$U$149,2,FALSE),0)</f>
        <v>0</v>
      </c>
      <c r="AA103" s="77">
        <f>IFERROR(VLOOKUP($B103,'[2]ACT DEN8.2'!$H$3:$U$149,3,FALSE),0)</f>
        <v>0</v>
      </c>
      <c r="AB103" s="77">
        <f>IFERROR(VLOOKUP($B103,'[2]ACT DEN8.2'!$H$3:$U$149,4,FALSE),0)</f>
        <v>0</v>
      </c>
      <c r="AC103" s="77">
        <f>IFERROR(VLOOKUP($B103,'[2]ACT DEN8.2'!$H$3:$U$149,5,FALSE),0)</f>
        <v>0</v>
      </c>
      <c r="AD103" s="77">
        <f>IFERROR(VLOOKUP($B103,'[2]ACT DEN8.2'!$H$3:$U$149,6,FALSE),0)</f>
        <v>0</v>
      </c>
      <c r="AE103" s="77">
        <f>IFERROR(VLOOKUP($B103,'[2]ACT DEN8.2'!$H$3:$U$149,7,FALSE),0)</f>
        <v>0</v>
      </c>
      <c r="AF103" s="77">
        <f>IFERROR(VLOOKUP($B103,'[2]ACT DEN8.2'!$H$3:$U$149,8,FALSE),0)</f>
        <v>0</v>
      </c>
      <c r="AG103" s="77">
        <f>IFERROR(VLOOKUP($B103,'[2]ACT DEN8.2'!$H$3:$U$149,9,FALSE),0)</f>
        <v>0</v>
      </c>
      <c r="AH103" s="77">
        <f>IFERROR(VLOOKUP($B103,'[2]ACT DEN8.2'!$H$3:$U$149,10,FALSE),0)</f>
        <v>0</v>
      </c>
      <c r="AI103" s="77">
        <f>IFERROR(VLOOKUP($B103,'[2]ACT DEN8.2'!$H$3:$U$149,11,FALSE),0)</f>
        <v>0</v>
      </c>
      <c r="AJ103" s="77">
        <f>IFERROR(VLOOKUP($B103,'[2]ACT DEN8.2'!$H$3:$U$149,12,FALSE),0)</f>
        <v>0</v>
      </c>
      <c r="AK103" s="77">
        <f>IFERROR(VLOOKUP($B103,'[2]ACT DEN8.2'!$H$3:$U$149,13,FALSE),0)</f>
        <v>0</v>
      </c>
      <c r="AL103" s="4">
        <f t="shared" si="82"/>
        <v>0</v>
      </c>
      <c r="AM103" s="77">
        <f>IFERROR(VLOOKUP($B103,'[2]ACT DEN8.2'!$AE$3:$AR$135,2,FALSE),0)</f>
        <v>0</v>
      </c>
      <c r="AN103" s="77">
        <f>IFERROR(VLOOKUP($B103,'[2]ACT DEN8.2'!$AE$3:$AR$135,3,FALSE),0)</f>
        <v>1</v>
      </c>
      <c r="AO103" s="77">
        <f>IFERROR(VLOOKUP($B103,'[2]ACT DEN8.2'!$AE$3:$AR$135,4,FALSE),0)</f>
        <v>0</v>
      </c>
      <c r="AP103" s="77">
        <f>IFERROR(VLOOKUP($B103,'[2]ACT DEN8.2'!$AE$3:$AR$135,5,FALSE),0)</f>
        <v>0</v>
      </c>
      <c r="AQ103" s="77">
        <f>IFERROR(VLOOKUP($B103,'[2]ACT DEN8.2'!$AE$3:$AR$135,6,FALSE),0)</f>
        <v>0</v>
      </c>
      <c r="AR103" s="77">
        <f>IFERROR(VLOOKUP($B103,'[2]ACT DEN8.2'!$AE$3:$AR$135,7,FALSE),0)</f>
        <v>0</v>
      </c>
      <c r="AS103" s="77">
        <f>IFERROR(VLOOKUP($B103,'[2]ACT DEN8.2'!$AE$3:$AR$135,8,FALSE),0)</f>
        <v>0</v>
      </c>
      <c r="AT103" s="77">
        <f>IFERROR(VLOOKUP($B103,'[2]ACT DEN8.2'!$AE$3:$AR$135,9,FALSE),0)</f>
        <v>0</v>
      </c>
      <c r="AU103" s="77">
        <f>IFERROR(VLOOKUP($B103,'[2]ACT DEN8.2'!$AE$3:$AR$135,10,FALSE),0)</f>
        <v>0</v>
      </c>
      <c r="AV103" s="77">
        <f>IFERROR(VLOOKUP($B103,'[2]ACT DEN8.2'!$AE$3:$AR$135,11,FALSE),0)</f>
        <v>0</v>
      </c>
      <c r="AW103" s="77">
        <f>IFERROR(VLOOKUP($B103,'[2]ACT DEN8.2'!$AE$3:$AR$135,12,FALSE),0)</f>
        <v>0</v>
      </c>
      <c r="AX103" s="77">
        <f>IFERROR(VLOOKUP($B103,'[2]ACT DEN8.2'!$AE$3:$AR$135,13,FALSE),0)</f>
        <v>0</v>
      </c>
      <c r="AY103" s="4">
        <f t="shared" si="83"/>
        <v>1</v>
      </c>
    </row>
    <row r="104" spans="1:51" s="54" customFormat="1" ht="15" thickBot="1" x14ac:dyDescent="0.25">
      <c r="A104" s="1" t="s">
        <v>133</v>
      </c>
      <c r="B104" s="137" t="s">
        <v>128</v>
      </c>
      <c r="C104" s="53"/>
      <c r="D104" s="53"/>
      <c r="E104" s="77">
        <f>IFERROR(VLOOKUP($B104,'[2]NUM8.2'!$H$3:$U$175,2,FALSE),0)</f>
        <v>2</v>
      </c>
      <c r="F104" s="77">
        <f>IFERROR(VLOOKUP($B104,'[2]NUM8.2'!$H$3:$U$175,3,FALSE),0)</f>
        <v>1</v>
      </c>
      <c r="G104" s="77">
        <f>IFERROR(VLOOKUP($B104,'[2]NUM8.2'!$H$3:$U$175,4,FALSE),0)</f>
        <v>1</v>
      </c>
      <c r="H104" s="77">
        <f>IFERROR(VLOOKUP($B104,'[2]NUM8.2'!$H$3:$U$175,5,FALSE),0)</f>
        <v>0</v>
      </c>
      <c r="I104" s="77">
        <f>IFERROR(VLOOKUP($B104,'[2]NUM8.2'!$H$3:$U$175,6,FALSE),0)</f>
        <v>0</v>
      </c>
      <c r="J104" s="77">
        <f>IFERROR(VLOOKUP($B104,'[2]NUM8.2'!$H$3:$U$175,7,FALSE),0)</f>
        <v>1</v>
      </c>
      <c r="K104" s="77">
        <f>IFERROR(VLOOKUP($B104,'[2]NUM8.2'!$H$3:$U$175,8,FALSE),0)</f>
        <v>0</v>
      </c>
      <c r="L104" s="77">
        <f>IFERROR(VLOOKUP($B104,'[2]NUM8.2'!$H$3:$U$175,9,FALSE),0)</f>
        <v>0</v>
      </c>
      <c r="M104" s="77">
        <f>IFERROR(VLOOKUP($B104,'[2]NUM8.2'!$H$3:$U$175,10,FALSE),0)</f>
        <v>1</v>
      </c>
      <c r="N104" s="77">
        <f>IFERROR(VLOOKUP($B104,'[2]NUM8.2'!$H$3:$U$175,11,FALSE),0)</f>
        <v>1</v>
      </c>
      <c r="O104" s="77">
        <f>IFERROR(VLOOKUP($B104,'[2]NUM8.2'!$H$3:$U$175,12,FALSE),0)</f>
        <v>0</v>
      </c>
      <c r="P104" s="77">
        <f>IFERROR(VLOOKUP($B104,'[2]NUM8.2'!$H$3:$U$175,13,FALSE),0)</f>
        <v>0</v>
      </c>
      <c r="Q104" s="4">
        <f t="shared" si="118"/>
        <v>7</v>
      </c>
      <c r="R104" s="2"/>
      <c r="S104" s="12">
        <f>IFERROR(VLOOKUP($B104,'[3]DEN8.2'!$H$3:$J$159,2,FALSE),0)</f>
        <v>16</v>
      </c>
      <c r="T104" s="42">
        <f t="shared" si="119"/>
        <v>16</v>
      </c>
      <c r="U104" s="4">
        <f>IFERROR(VLOOKUP($B104,'[1]DEN8.2'!$H$3:$J$175,2,FALSE),0)</f>
        <v>17</v>
      </c>
      <c r="V104" s="51">
        <f t="shared" si="120"/>
        <v>17</v>
      </c>
      <c r="W104" s="51">
        <f t="shared" si="121"/>
        <v>17</v>
      </c>
      <c r="X104" s="4">
        <f>IFERROR(VLOOKUP($B104,'[2]DEN8.2'!$H$3:$K$162,3,FALSE),0)</f>
        <v>17</v>
      </c>
      <c r="Y104" s="3"/>
      <c r="Z104" s="77">
        <f>IFERROR(VLOOKUP($B104,'[2]ACT DEN8.2'!$H$3:$U$149,2,FALSE),0)</f>
        <v>0</v>
      </c>
      <c r="AA104" s="77">
        <f>IFERROR(VLOOKUP($B104,'[2]ACT DEN8.2'!$H$3:$U$149,3,FALSE),0)</f>
        <v>0</v>
      </c>
      <c r="AB104" s="77">
        <f>IFERROR(VLOOKUP($B104,'[2]ACT DEN8.2'!$H$3:$U$149,4,FALSE),0)</f>
        <v>0</v>
      </c>
      <c r="AC104" s="77">
        <f>IFERROR(VLOOKUP($B104,'[2]ACT DEN8.2'!$H$3:$U$149,5,FALSE),0)</f>
        <v>0</v>
      </c>
      <c r="AD104" s="77">
        <f>IFERROR(VLOOKUP($B104,'[2]ACT DEN8.2'!$H$3:$U$149,6,FALSE),0)</f>
        <v>0</v>
      </c>
      <c r="AE104" s="77">
        <f>IFERROR(VLOOKUP($B104,'[2]ACT DEN8.2'!$H$3:$U$149,7,FALSE),0)</f>
        <v>0</v>
      </c>
      <c r="AF104" s="77">
        <f>IFERROR(VLOOKUP($B104,'[2]ACT DEN8.2'!$H$3:$U$149,8,FALSE),0)</f>
        <v>0</v>
      </c>
      <c r="AG104" s="77">
        <f>IFERROR(VLOOKUP($B104,'[2]ACT DEN8.2'!$H$3:$U$149,9,FALSE),0)</f>
        <v>0</v>
      </c>
      <c r="AH104" s="77">
        <f>IFERROR(VLOOKUP($B104,'[2]ACT DEN8.2'!$H$3:$U$149,10,FALSE),0)</f>
        <v>0</v>
      </c>
      <c r="AI104" s="77">
        <f>IFERROR(VLOOKUP($B104,'[2]ACT DEN8.2'!$H$3:$U$149,11,FALSE),0)</f>
        <v>0</v>
      </c>
      <c r="AJ104" s="77">
        <f>IFERROR(VLOOKUP($B104,'[2]ACT DEN8.2'!$H$3:$U$149,12,FALSE),0)</f>
        <v>0</v>
      </c>
      <c r="AK104" s="77">
        <f>IFERROR(VLOOKUP($B104,'[2]ACT DEN8.2'!$H$3:$U$149,13,FALSE),0)</f>
        <v>0</v>
      </c>
      <c r="AL104" s="4">
        <f t="shared" si="82"/>
        <v>0</v>
      </c>
      <c r="AM104" s="77">
        <f>IFERROR(VLOOKUP($B104,'[2]ACT DEN8.2'!$AE$3:$AR$135,2,FALSE),0)</f>
        <v>0</v>
      </c>
      <c r="AN104" s="77">
        <f>IFERROR(VLOOKUP($B104,'[2]ACT DEN8.2'!$AE$3:$AR$135,3,FALSE),0)</f>
        <v>0</v>
      </c>
      <c r="AO104" s="77">
        <f>IFERROR(VLOOKUP($B104,'[2]ACT DEN8.2'!$AE$3:$AR$135,4,FALSE),0)</f>
        <v>0</v>
      </c>
      <c r="AP104" s="77">
        <f>IFERROR(VLOOKUP($B104,'[2]ACT DEN8.2'!$AE$3:$AR$135,5,FALSE),0)</f>
        <v>0</v>
      </c>
      <c r="AQ104" s="77">
        <f>IFERROR(VLOOKUP($B104,'[2]ACT DEN8.2'!$AE$3:$AR$135,6,FALSE),0)</f>
        <v>0</v>
      </c>
      <c r="AR104" s="77">
        <f>IFERROR(VLOOKUP($B104,'[2]ACT DEN8.2'!$AE$3:$AR$135,7,FALSE),0)</f>
        <v>0</v>
      </c>
      <c r="AS104" s="77">
        <f>IFERROR(VLOOKUP($B104,'[2]ACT DEN8.2'!$AE$3:$AR$135,8,FALSE),0)</f>
        <v>0</v>
      </c>
      <c r="AT104" s="77">
        <f>IFERROR(VLOOKUP($B104,'[2]ACT DEN8.2'!$AE$3:$AR$135,9,FALSE),0)</f>
        <v>0</v>
      </c>
      <c r="AU104" s="77">
        <f>IFERROR(VLOOKUP($B104,'[2]ACT DEN8.2'!$AE$3:$AR$135,10,FALSE),0)</f>
        <v>0</v>
      </c>
      <c r="AV104" s="77">
        <f>IFERROR(VLOOKUP($B104,'[2]ACT DEN8.2'!$AE$3:$AR$135,11,FALSE),0)</f>
        <v>0</v>
      </c>
      <c r="AW104" s="77">
        <f>IFERROR(VLOOKUP($B104,'[2]ACT DEN8.2'!$AE$3:$AR$135,12,FALSE),0)</f>
        <v>0</v>
      </c>
      <c r="AX104" s="77">
        <f>IFERROR(VLOOKUP($B104,'[2]ACT DEN8.2'!$AE$3:$AR$135,13,FALSE),0)</f>
        <v>0</v>
      </c>
      <c r="AY104" s="4">
        <f t="shared" si="83"/>
        <v>0</v>
      </c>
    </row>
    <row r="105" spans="1:51" s="54" customFormat="1" ht="15" thickBot="1" x14ac:dyDescent="0.25">
      <c r="A105" s="1" t="s">
        <v>133</v>
      </c>
      <c r="B105" s="137" t="s">
        <v>129</v>
      </c>
      <c r="C105" s="53"/>
      <c r="D105" s="53"/>
      <c r="E105" s="77">
        <f>IFERROR(VLOOKUP($B105,'[2]NUM8.2'!$H$3:$U$175,2,FALSE),0)</f>
        <v>0</v>
      </c>
      <c r="F105" s="77">
        <f>IFERROR(VLOOKUP($B105,'[2]NUM8.2'!$H$3:$U$175,3,FALSE),0)</f>
        <v>0</v>
      </c>
      <c r="G105" s="77">
        <f>IFERROR(VLOOKUP($B105,'[2]NUM8.2'!$H$3:$U$175,4,FALSE),0)</f>
        <v>6</v>
      </c>
      <c r="H105" s="77">
        <f>IFERROR(VLOOKUP($B105,'[2]NUM8.2'!$H$3:$U$175,5,FALSE),0)</f>
        <v>6</v>
      </c>
      <c r="I105" s="77">
        <f>IFERROR(VLOOKUP($B105,'[2]NUM8.2'!$H$3:$U$175,6,FALSE),0)</f>
        <v>7</v>
      </c>
      <c r="J105" s="77">
        <f>IFERROR(VLOOKUP($B105,'[2]NUM8.2'!$H$3:$U$175,7,FALSE),0)</f>
        <v>2</v>
      </c>
      <c r="K105" s="77">
        <f>IFERROR(VLOOKUP($B105,'[2]NUM8.2'!$H$3:$U$175,8,FALSE),0)</f>
        <v>4</v>
      </c>
      <c r="L105" s="77">
        <f>IFERROR(VLOOKUP($B105,'[2]NUM8.2'!$H$3:$U$175,9,FALSE),0)</f>
        <v>3</v>
      </c>
      <c r="M105" s="77">
        <f>IFERROR(VLOOKUP($B105,'[2]NUM8.2'!$H$3:$U$175,10,FALSE),0)</f>
        <v>1</v>
      </c>
      <c r="N105" s="77">
        <f>IFERROR(VLOOKUP($B105,'[2]NUM8.2'!$H$3:$U$175,11,FALSE),0)</f>
        <v>3</v>
      </c>
      <c r="O105" s="77">
        <f>IFERROR(VLOOKUP($B105,'[2]NUM8.2'!$H$3:$U$175,12,FALSE),0)</f>
        <v>0</v>
      </c>
      <c r="P105" s="77">
        <f>IFERROR(VLOOKUP($B105,'[2]NUM8.2'!$H$3:$U$175,13,FALSE),0)</f>
        <v>0</v>
      </c>
      <c r="Q105" s="4">
        <f t="shared" si="118"/>
        <v>32</v>
      </c>
      <c r="R105" s="2"/>
      <c r="S105" s="12">
        <f>IFERROR(VLOOKUP($B105,'[3]DEN8.2'!$H$3:$J$159,2,FALSE),0)</f>
        <v>103</v>
      </c>
      <c r="T105" s="42">
        <f t="shared" si="119"/>
        <v>104</v>
      </c>
      <c r="U105" s="4">
        <f>IFERROR(VLOOKUP($B105,'[1]DEN8.2'!$H$3:$J$175,2,FALSE),0)</f>
        <v>102</v>
      </c>
      <c r="V105" s="51">
        <f t="shared" si="120"/>
        <v>102</v>
      </c>
      <c r="W105" s="51">
        <f t="shared" si="121"/>
        <v>101</v>
      </c>
      <c r="X105" s="4">
        <f>IFERROR(VLOOKUP($B105,'[2]DEN8.2'!$H$3:$K$162,3,FALSE),0)</f>
        <v>89</v>
      </c>
      <c r="Y105" s="3"/>
      <c r="Z105" s="77">
        <f>IFERROR(VLOOKUP($B105,'[2]ACT DEN8.2'!$H$3:$U$149,2,FALSE),0)</f>
        <v>0</v>
      </c>
      <c r="AA105" s="77">
        <f>IFERROR(VLOOKUP($B105,'[2]ACT DEN8.2'!$H$3:$U$149,3,FALSE),0)</f>
        <v>1</v>
      </c>
      <c r="AB105" s="77">
        <f>IFERROR(VLOOKUP($B105,'[2]ACT DEN8.2'!$H$3:$U$149,4,FALSE),0)</f>
        <v>0</v>
      </c>
      <c r="AC105" s="77">
        <f>IFERROR(VLOOKUP($B105,'[2]ACT DEN8.2'!$H$3:$U$149,5,FALSE),0)</f>
        <v>0</v>
      </c>
      <c r="AD105" s="77">
        <f>IFERROR(VLOOKUP($B105,'[2]ACT DEN8.2'!$H$3:$U$149,6,FALSE),0)</f>
        <v>0</v>
      </c>
      <c r="AE105" s="77">
        <f>IFERROR(VLOOKUP($B105,'[2]ACT DEN8.2'!$H$3:$U$149,7,FALSE),0)</f>
        <v>1</v>
      </c>
      <c r="AF105" s="77">
        <f>IFERROR(VLOOKUP($B105,'[2]ACT DEN8.2'!$H$3:$U$149,8,FALSE),0)</f>
        <v>0</v>
      </c>
      <c r="AG105" s="77">
        <f>IFERROR(VLOOKUP($B105,'[2]ACT DEN8.2'!$H$3:$U$149,9,FALSE),0)</f>
        <v>0</v>
      </c>
      <c r="AH105" s="77">
        <f>IFERROR(VLOOKUP($B105,'[2]ACT DEN8.2'!$H$3:$U$149,10,FALSE),0)</f>
        <v>0</v>
      </c>
      <c r="AI105" s="77">
        <f>IFERROR(VLOOKUP($B105,'[2]ACT DEN8.2'!$H$3:$U$149,11,FALSE),0)</f>
        <v>0</v>
      </c>
      <c r="AJ105" s="77">
        <f>IFERROR(VLOOKUP($B105,'[2]ACT DEN8.2'!$H$3:$U$149,12,FALSE),0)</f>
        <v>0</v>
      </c>
      <c r="AK105" s="77">
        <f>IFERROR(VLOOKUP($B105,'[2]ACT DEN8.2'!$H$3:$U$149,13,FALSE),0)</f>
        <v>0</v>
      </c>
      <c r="AL105" s="4">
        <f t="shared" si="82"/>
        <v>2</v>
      </c>
      <c r="AM105" s="77">
        <f>IFERROR(VLOOKUP($B105,'[2]ACT DEN8.2'!$AE$3:$AR$135,2,FALSE),0)</f>
        <v>0</v>
      </c>
      <c r="AN105" s="77">
        <f>IFERROR(VLOOKUP($B105,'[2]ACT DEN8.2'!$AE$3:$AR$135,3,FALSE),0)</f>
        <v>0</v>
      </c>
      <c r="AO105" s="77">
        <f>IFERROR(VLOOKUP($B105,'[2]ACT DEN8.2'!$AE$3:$AR$135,4,FALSE),0)</f>
        <v>0</v>
      </c>
      <c r="AP105" s="77">
        <f>IFERROR(VLOOKUP($B105,'[2]ACT DEN8.2'!$AE$3:$AR$135,5,FALSE),0)</f>
        <v>0</v>
      </c>
      <c r="AQ105" s="77">
        <f>IFERROR(VLOOKUP($B105,'[2]ACT DEN8.2'!$AE$3:$AR$135,6,FALSE),0)</f>
        <v>0</v>
      </c>
      <c r="AR105" s="77">
        <f>IFERROR(VLOOKUP($B105,'[2]ACT DEN8.2'!$AE$3:$AR$135,7,FALSE),0)</f>
        <v>5</v>
      </c>
      <c r="AS105" s="77">
        <f>IFERROR(VLOOKUP($B105,'[2]ACT DEN8.2'!$AE$3:$AR$135,8,FALSE),0)</f>
        <v>0</v>
      </c>
      <c r="AT105" s="77">
        <f>IFERROR(VLOOKUP($B105,'[2]ACT DEN8.2'!$AE$3:$AR$135,9,FALSE),0)</f>
        <v>0</v>
      </c>
      <c r="AU105" s="77">
        <f>IFERROR(VLOOKUP($B105,'[2]ACT DEN8.2'!$AE$3:$AR$135,10,FALSE),0)</f>
        <v>0</v>
      </c>
      <c r="AV105" s="77">
        <f>IFERROR(VLOOKUP($B105,'[2]ACT DEN8.2'!$AE$3:$AR$135,11,FALSE),0)</f>
        <v>1</v>
      </c>
      <c r="AW105" s="77">
        <f>IFERROR(VLOOKUP($B105,'[2]ACT DEN8.2'!$AE$3:$AR$135,12,FALSE),0)</f>
        <v>3</v>
      </c>
      <c r="AX105" s="77">
        <f>IFERROR(VLOOKUP($B105,'[2]ACT DEN8.2'!$AE$3:$AR$135,13,FALSE),0)</f>
        <v>2</v>
      </c>
      <c r="AY105" s="4">
        <f t="shared" si="83"/>
        <v>11</v>
      </c>
    </row>
    <row r="106" spans="1:51" s="54" customFormat="1" ht="15" thickBot="1" x14ac:dyDescent="0.25">
      <c r="A106" s="1" t="s">
        <v>133</v>
      </c>
      <c r="B106" s="137" t="s">
        <v>130</v>
      </c>
      <c r="C106" s="53"/>
      <c r="D106" s="53"/>
      <c r="E106" s="77">
        <f>IFERROR(VLOOKUP($B106,'[2]NUM8.2'!$H$3:$U$175,2,FALSE),0)</f>
        <v>0</v>
      </c>
      <c r="F106" s="77">
        <f>IFERROR(VLOOKUP($B106,'[2]NUM8.2'!$H$3:$U$175,3,FALSE),0)</f>
        <v>1</v>
      </c>
      <c r="G106" s="77">
        <f>IFERROR(VLOOKUP($B106,'[2]NUM8.2'!$H$3:$U$175,4,FALSE),0)</f>
        <v>4</v>
      </c>
      <c r="H106" s="77">
        <f>IFERROR(VLOOKUP($B106,'[2]NUM8.2'!$H$3:$U$175,5,FALSE),0)</f>
        <v>6</v>
      </c>
      <c r="I106" s="77">
        <f>IFERROR(VLOOKUP($B106,'[2]NUM8.2'!$H$3:$U$175,6,FALSE),0)</f>
        <v>5</v>
      </c>
      <c r="J106" s="77">
        <f>IFERROR(VLOOKUP($B106,'[2]NUM8.2'!$H$3:$U$175,7,FALSE),0)</f>
        <v>1</v>
      </c>
      <c r="K106" s="77">
        <f>IFERROR(VLOOKUP($B106,'[2]NUM8.2'!$H$3:$U$175,8,FALSE),0)</f>
        <v>1</v>
      </c>
      <c r="L106" s="77">
        <f>IFERROR(VLOOKUP($B106,'[2]NUM8.2'!$H$3:$U$175,9,FALSE),0)</f>
        <v>1</v>
      </c>
      <c r="M106" s="77">
        <f>IFERROR(VLOOKUP($B106,'[2]NUM8.2'!$H$3:$U$175,10,FALSE),0)</f>
        <v>0</v>
      </c>
      <c r="N106" s="77">
        <f>IFERROR(VLOOKUP($B106,'[2]NUM8.2'!$H$3:$U$175,11,FALSE),0)</f>
        <v>0</v>
      </c>
      <c r="O106" s="77">
        <f>IFERROR(VLOOKUP($B106,'[2]NUM8.2'!$H$3:$U$175,12,FALSE),0)</f>
        <v>2</v>
      </c>
      <c r="P106" s="77">
        <f>IFERROR(VLOOKUP($B106,'[2]NUM8.2'!$H$3:$U$175,13,FALSE),0)</f>
        <v>3</v>
      </c>
      <c r="Q106" s="4">
        <f t="shared" si="118"/>
        <v>24</v>
      </c>
      <c r="R106" s="2"/>
      <c r="S106" s="12">
        <f>IFERROR(VLOOKUP($B106,'[3]DEN8.2'!$H$3:$J$159,2,FALSE),0)</f>
        <v>88</v>
      </c>
      <c r="T106" s="42">
        <f t="shared" si="119"/>
        <v>91</v>
      </c>
      <c r="U106" s="4">
        <f>IFERROR(VLOOKUP($B106,'[1]DEN8.2'!$H$3:$J$175,2,FALSE),0)</f>
        <v>88</v>
      </c>
      <c r="V106" s="51">
        <f t="shared" si="120"/>
        <v>88</v>
      </c>
      <c r="W106" s="51">
        <f t="shared" si="121"/>
        <v>89</v>
      </c>
      <c r="X106" s="4">
        <f>IFERROR(VLOOKUP($B106,'[2]DEN8.2'!$H$3:$K$162,3,FALSE),0)</f>
        <v>88</v>
      </c>
      <c r="Y106" s="3"/>
      <c r="Z106" s="77">
        <f>IFERROR(VLOOKUP($B106,'[2]ACT DEN8.2'!$H$3:$U$149,2,FALSE),0)</f>
        <v>0</v>
      </c>
      <c r="AA106" s="77">
        <f>IFERROR(VLOOKUP($B106,'[2]ACT DEN8.2'!$H$3:$U$149,3,FALSE),0)</f>
        <v>0</v>
      </c>
      <c r="AB106" s="77">
        <f>IFERROR(VLOOKUP($B106,'[2]ACT DEN8.2'!$H$3:$U$149,4,FALSE),0)</f>
        <v>3</v>
      </c>
      <c r="AC106" s="77">
        <f>IFERROR(VLOOKUP($B106,'[2]ACT DEN8.2'!$H$3:$U$149,5,FALSE),0)</f>
        <v>0</v>
      </c>
      <c r="AD106" s="77">
        <f>IFERROR(VLOOKUP($B106,'[2]ACT DEN8.2'!$H$3:$U$149,6,FALSE),0)</f>
        <v>0</v>
      </c>
      <c r="AE106" s="77">
        <f>IFERROR(VLOOKUP($B106,'[2]ACT DEN8.2'!$H$3:$U$149,7,FALSE),0)</f>
        <v>0</v>
      </c>
      <c r="AF106" s="77">
        <f>IFERROR(VLOOKUP($B106,'[2]ACT DEN8.2'!$H$3:$U$149,8,FALSE),0)</f>
        <v>0</v>
      </c>
      <c r="AG106" s="77">
        <f>IFERROR(VLOOKUP($B106,'[2]ACT DEN8.2'!$H$3:$U$149,9,FALSE),0)</f>
        <v>0</v>
      </c>
      <c r="AH106" s="77">
        <f>IFERROR(VLOOKUP($B106,'[2]ACT DEN8.2'!$H$3:$U$149,10,FALSE),0)</f>
        <v>2</v>
      </c>
      <c r="AI106" s="77">
        <f>IFERROR(VLOOKUP($B106,'[2]ACT DEN8.2'!$H$3:$U$149,11,FALSE),0)</f>
        <v>0</v>
      </c>
      <c r="AJ106" s="77">
        <f>IFERROR(VLOOKUP($B106,'[2]ACT DEN8.2'!$H$3:$U$149,12,FALSE),0)</f>
        <v>0</v>
      </c>
      <c r="AK106" s="77">
        <f>IFERROR(VLOOKUP($B106,'[2]ACT DEN8.2'!$H$3:$U$149,13,FALSE),0)</f>
        <v>0</v>
      </c>
      <c r="AL106" s="4">
        <f t="shared" si="82"/>
        <v>5</v>
      </c>
      <c r="AM106" s="77">
        <f>IFERROR(VLOOKUP($B106,'[2]ACT DEN8.2'!$AE$3:$AR$135,2,FALSE),0)</f>
        <v>0</v>
      </c>
      <c r="AN106" s="77">
        <f>IFERROR(VLOOKUP($B106,'[2]ACT DEN8.2'!$AE$3:$AR$135,3,FALSE),0)</f>
        <v>0</v>
      </c>
      <c r="AO106" s="77">
        <f>IFERROR(VLOOKUP($B106,'[2]ACT DEN8.2'!$AE$3:$AR$135,4,FALSE),0)</f>
        <v>0</v>
      </c>
      <c r="AP106" s="77">
        <f>IFERROR(VLOOKUP($B106,'[2]ACT DEN8.2'!$AE$3:$AR$135,5,FALSE),0)</f>
        <v>0</v>
      </c>
      <c r="AQ106" s="77">
        <f>IFERROR(VLOOKUP($B106,'[2]ACT DEN8.2'!$AE$3:$AR$135,6,FALSE),0)</f>
        <v>0</v>
      </c>
      <c r="AR106" s="77">
        <f>IFERROR(VLOOKUP($B106,'[2]ACT DEN8.2'!$AE$3:$AR$135,7,FALSE),0)</f>
        <v>0</v>
      </c>
      <c r="AS106" s="77">
        <f>IFERROR(VLOOKUP($B106,'[2]ACT DEN8.2'!$AE$3:$AR$135,8,FALSE),0)</f>
        <v>0</v>
      </c>
      <c r="AT106" s="77">
        <f>IFERROR(VLOOKUP($B106,'[2]ACT DEN8.2'!$AE$3:$AR$135,9,FALSE),0)</f>
        <v>0</v>
      </c>
      <c r="AU106" s="77">
        <f>IFERROR(VLOOKUP($B106,'[2]ACT DEN8.2'!$AE$3:$AR$135,10,FALSE),0)</f>
        <v>1</v>
      </c>
      <c r="AV106" s="77">
        <f>IFERROR(VLOOKUP($B106,'[2]ACT DEN8.2'!$AE$3:$AR$135,11,FALSE),0)</f>
        <v>0</v>
      </c>
      <c r="AW106" s="77">
        <f>IFERROR(VLOOKUP($B106,'[2]ACT DEN8.2'!$AE$3:$AR$135,12,FALSE),0)</f>
        <v>0</v>
      </c>
      <c r="AX106" s="77">
        <f>IFERROR(VLOOKUP($B106,'[2]ACT DEN8.2'!$AE$3:$AR$135,13,FALSE),0)</f>
        <v>1</v>
      </c>
      <c r="AY106" s="4">
        <f t="shared" si="83"/>
        <v>2</v>
      </c>
    </row>
    <row r="107" spans="1:51" s="54" customFormat="1" ht="15" thickBot="1" x14ac:dyDescent="0.25">
      <c r="A107" s="1" t="s">
        <v>133</v>
      </c>
      <c r="B107" s="137" t="s">
        <v>131</v>
      </c>
      <c r="C107" s="53"/>
      <c r="D107" s="53"/>
      <c r="E107" s="77">
        <f>IFERROR(VLOOKUP($B107,'[2]NUM8.2'!$H$3:$U$175,2,FALSE),0)</f>
        <v>32</v>
      </c>
      <c r="F107" s="77">
        <f>IFERROR(VLOOKUP($B107,'[2]NUM8.2'!$H$3:$U$175,3,FALSE),0)</f>
        <v>15</v>
      </c>
      <c r="G107" s="77">
        <f>IFERROR(VLOOKUP($B107,'[2]NUM8.2'!$H$3:$U$175,4,FALSE),0)</f>
        <v>26</v>
      </c>
      <c r="H107" s="77">
        <f>IFERROR(VLOOKUP($B107,'[2]NUM8.2'!$H$3:$U$175,5,FALSE),0)</f>
        <v>20</v>
      </c>
      <c r="I107" s="77">
        <f>IFERROR(VLOOKUP($B107,'[2]NUM8.2'!$H$3:$U$175,6,FALSE),0)</f>
        <v>18</v>
      </c>
      <c r="J107" s="77">
        <f>IFERROR(VLOOKUP($B107,'[2]NUM8.2'!$H$3:$U$175,7,FALSE),0)</f>
        <v>18</v>
      </c>
      <c r="K107" s="77">
        <f>IFERROR(VLOOKUP($B107,'[2]NUM8.2'!$H$3:$U$175,8,FALSE),0)</f>
        <v>16</v>
      </c>
      <c r="L107" s="77">
        <f>IFERROR(VLOOKUP($B107,'[2]NUM8.2'!$H$3:$U$175,9,FALSE),0)</f>
        <v>12</v>
      </c>
      <c r="M107" s="77">
        <f>IFERROR(VLOOKUP($B107,'[2]NUM8.2'!$H$3:$U$175,10,FALSE),0)</f>
        <v>4</v>
      </c>
      <c r="N107" s="77">
        <f>IFERROR(VLOOKUP($B107,'[2]NUM8.2'!$H$3:$U$175,11,FALSE),0)</f>
        <v>7</v>
      </c>
      <c r="O107" s="77">
        <f>IFERROR(VLOOKUP($B107,'[2]NUM8.2'!$H$3:$U$175,12,FALSE),0)</f>
        <v>6</v>
      </c>
      <c r="P107" s="77">
        <f>IFERROR(VLOOKUP($B107,'[2]NUM8.2'!$H$3:$U$175,13,FALSE),0)</f>
        <v>0</v>
      </c>
      <c r="Q107" s="4">
        <f t="shared" si="118"/>
        <v>174</v>
      </c>
      <c r="R107" s="2"/>
      <c r="S107" s="12">
        <f>IFERROR(VLOOKUP($B107,'[3]DEN8.2'!$H$3:$J$159,2,FALSE),0)</f>
        <v>259</v>
      </c>
      <c r="T107" s="42">
        <f t="shared" si="119"/>
        <v>259</v>
      </c>
      <c r="U107" s="4">
        <f>IFERROR(VLOOKUP($B107,'[1]DEN8.2'!$H$3:$J$175,2,FALSE),0)</f>
        <v>266</v>
      </c>
      <c r="V107" s="51">
        <f t="shared" si="120"/>
        <v>266</v>
      </c>
      <c r="W107" s="51">
        <f t="shared" si="121"/>
        <v>268</v>
      </c>
      <c r="X107" s="4">
        <f>IFERROR(VLOOKUP($B107,'[2]DEN8.2'!$H$3:$K$162,3,FALSE),0)</f>
        <v>280</v>
      </c>
      <c r="Y107" s="3"/>
      <c r="Z107" s="77">
        <f>IFERROR(VLOOKUP($B107,'[2]ACT DEN8.2'!$H$3:$U$149,2,FALSE),0)</f>
        <v>0</v>
      </c>
      <c r="AA107" s="77">
        <f>IFERROR(VLOOKUP($B107,'[2]ACT DEN8.2'!$H$3:$U$149,3,FALSE),0)</f>
        <v>0</v>
      </c>
      <c r="AB107" s="77">
        <f>IFERROR(VLOOKUP($B107,'[2]ACT DEN8.2'!$H$3:$U$149,4,FALSE),0)</f>
        <v>0</v>
      </c>
      <c r="AC107" s="77">
        <f>IFERROR(VLOOKUP($B107,'[2]ACT DEN8.2'!$H$3:$U$149,5,FALSE),0)</f>
        <v>0</v>
      </c>
      <c r="AD107" s="77">
        <f>IFERROR(VLOOKUP($B107,'[2]ACT DEN8.2'!$H$3:$U$149,6,FALSE),0)</f>
        <v>0</v>
      </c>
      <c r="AE107" s="77">
        <f>IFERROR(VLOOKUP($B107,'[2]ACT DEN8.2'!$H$3:$U$149,7,FALSE),0)</f>
        <v>2</v>
      </c>
      <c r="AF107" s="77">
        <f>IFERROR(VLOOKUP($B107,'[2]ACT DEN8.2'!$H$3:$U$149,8,FALSE),0)</f>
        <v>0</v>
      </c>
      <c r="AG107" s="77">
        <f>IFERROR(VLOOKUP($B107,'[2]ACT DEN8.2'!$H$3:$U$149,9,FALSE),0)</f>
        <v>1</v>
      </c>
      <c r="AH107" s="77">
        <f>IFERROR(VLOOKUP($B107,'[2]ACT DEN8.2'!$H$3:$U$149,10,FALSE),0)</f>
        <v>0</v>
      </c>
      <c r="AI107" s="77">
        <f>IFERROR(VLOOKUP($B107,'[2]ACT DEN8.2'!$H$3:$U$149,11,FALSE),0)</f>
        <v>1</v>
      </c>
      <c r="AJ107" s="77">
        <f>IFERROR(VLOOKUP($B107,'[2]ACT DEN8.2'!$H$3:$U$149,12,FALSE),0)</f>
        <v>0</v>
      </c>
      <c r="AK107" s="77">
        <f>IFERROR(VLOOKUP($B107,'[2]ACT DEN8.2'!$H$3:$U$149,13,FALSE),0)</f>
        <v>0</v>
      </c>
      <c r="AL107" s="4">
        <f t="shared" si="82"/>
        <v>4</v>
      </c>
      <c r="AM107" s="77">
        <f>IFERROR(VLOOKUP($B107,'[2]ACT DEN8.2'!$AE$3:$AR$135,2,FALSE),0)</f>
        <v>0</v>
      </c>
      <c r="AN107" s="77">
        <f>IFERROR(VLOOKUP($B107,'[2]ACT DEN8.2'!$AE$3:$AR$135,3,FALSE),0)</f>
        <v>0</v>
      </c>
      <c r="AO107" s="77">
        <f>IFERROR(VLOOKUP($B107,'[2]ACT DEN8.2'!$AE$3:$AR$135,4,FALSE),0)</f>
        <v>0</v>
      </c>
      <c r="AP107" s="77">
        <f>IFERROR(VLOOKUP($B107,'[2]ACT DEN8.2'!$AE$3:$AR$135,5,FALSE),0)</f>
        <v>0</v>
      </c>
      <c r="AQ107" s="77">
        <f>IFERROR(VLOOKUP($B107,'[2]ACT DEN8.2'!$AE$3:$AR$135,6,FALSE),0)</f>
        <v>0</v>
      </c>
      <c r="AR107" s="77">
        <f>IFERROR(VLOOKUP($B107,'[2]ACT DEN8.2'!$AE$3:$AR$135,7,FALSE),0)</f>
        <v>0</v>
      </c>
      <c r="AS107" s="77">
        <f>IFERROR(VLOOKUP($B107,'[2]ACT DEN8.2'!$AE$3:$AR$135,8,FALSE),0)</f>
        <v>0</v>
      </c>
      <c r="AT107" s="77">
        <f>IFERROR(VLOOKUP($B107,'[2]ACT DEN8.2'!$AE$3:$AR$135,9,FALSE),0)</f>
        <v>0</v>
      </c>
      <c r="AU107" s="77">
        <f>IFERROR(VLOOKUP($B107,'[2]ACT DEN8.2'!$AE$3:$AR$135,10,FALSE),0)</f>
        <v>0</v>
      </c>
      <c r="AV107" s="77">
        <f>IFERROR(VLOOKUP($B107,'[2]ACT DEN8.2'!$AE$3:$AR$135,11,FALSE),0)</f>
        <v>0</v>
      </c>
      <c r="AW107" s="77">
        <f>IFERROR(VLOOKUP($B107,'[2]ACT DEN8.2'!$AE$3:$AR$135,12,FALSE),0)</f>
        <v>0</v>
      </c>
      <c r="AX107" s="77">
        <f>IFERROR(VLOOKUP($B107,'[2]ACT DEN8.2'!$AE$3:$AR$135,13,FALSE),0)</f>
        <v>0</v>
      </c>
      <c r="AY107" s="4">
        <f t="shared" si="83"/>
        <v>0</v>
      </c>
    </row>
    <row r="108" spans="1:51" s="54" customFormat="1" ht="15" thickBot="1" x14ac:dyDescent="0.25">
      <c r="A108" s="1" t="s">
        <v>133</v>
      </c>
      <c r="B108" s="137" t="s">
        <v>132</v>
      </c>
      <c r="C108" s="53"/>
      <c r="D108" s="53"/>
      <c r="E108" s="77">
        <f>IFERROR(VLOOKUP($B108,'[2]NUM8.2'!$H$3:$U$175,2,FALSE),0)</f>
        <v>11</v>
      </c>
      <c r="F108" s="77">
        <f>IFERROR(VLOOKUP($B108,'[2]NUM8.2'!$H$3:$U$175,3,FALSE),0)</f>
        <v>9</v>
      </c>
      <c r="G108" s="77">
        <f>IFERROR(VLOOKUP($B108,'[2]NUM8.2'!$H$3:$U$175,4,FALSE),0)</f>
        <v>13</v>
      </c>
      <c r="H108" s="77">
        <f>IFERROR(VLOOKUP($B108,'[2]NUM8.2'!$H$3:$U$175,5,FALSE),0)</f>
        <v>2</v>
      </c>
      <c r="I108" s="77">
        <f>IFERROR(VLOOKUP($B108,'[2]NUM8.2'!$H$3:$U$175,6,FALSE),0)</f>
        <v>4</v>
      </c>
      <c r="J108" s="77">
        <f>IFERROR(VLOOKUP($B108,'[2]NUM8.2'!$H$3:$U$175,7,FALSE),0)</f>
        <v>7</v>
      </c>
      <c r="K108" s="77">
        <f>IFERROR(VLOOKUP($B108,'[2]NUM8.2'!$H$3:$U$175,8,FALSE),0)</f>
        <v>2</v>
      </c>
      <c r="L108" s="77">
        <f>IFERROR(VLOOKUP($B108,'[2]NUM8.2'!$H$3:$U$175,9,FALSE),0)</f>
        <v>3</v>
      </c>
      <c r="M108" s="77">
        <f>IFERROR(VLOOKUP($B108,'[2]NUM8.2'!$H$3:$U$175,10,FALSE),0)</f>
        <v>2</v>
      </c>
      <c r="N108" s="77">
        <f>IFERROR(VLOOKUP($B108,'[2]NUM8.2'!$H$3:$U$175,11,FALSE),0)</f>
        <v>11</v>
      </c>
      <c r="O108" s="77">
        <f>IFERROR(VLOOKUP($B108,'[2]NUM8.2'!$H$3:$U$175,12,FALSE),0)</f>
        <v>0</v>
      </c>
      <c r="P108" s="77">
        <f>IFERROR(VLOOKUP($B108,'[2]NUM8.2'!$H$3:$U$175,13,FALSE),0)</f>
        <v>6</v>
      </c>
      <c r="Q108" s="4">
        <f t="shared" si="118"/>
        <v>70</v>
      </c>
      <c r="R108" s="2"/>
      <c r="S108" s="12">
        <f>IFERROR(VLOOKUP($B108,'[3]DEN8.2'!$H$3:$J$159,2,FALSE),0)</f>
        <v>149</v>
      </c>
      <c r="T108" s="42">
        <f t="shared" si="119"/>
        <v>149</v>
      </c>
      <c r="U108" s="4">
        <f>IFERROR(VLOOKUP($B108,'[1]DEN8.2'!$H$3:$J$175,2,FALSE),0)</f>
        <v>163</v>
      </c>
      <c r="V108" s="51">
        <f t="shared" si="120"/>
        <v>162</v>
      </c>
      <c r="W108" s="51">
        <f t="shared" si="121"/>
        <v>162</v>
      </c>
      <c r="X108" s="4">
        <f>IFERROR(VLOOKUP($B108,'[2]DEN8.2'!$H$3:$K$162,3,FALSE),0)</f>
        <v>162</v>
      </c>
      <c r="Y108" s="3"/>
      <c r="Z108" s="77">
        <f>IFERROR(VLOOKUP($B108,'[2]ACT DEN8.2'!$H$3:$U$149,2,FALSE),0)</f>
        <v>0</v>
      </c>
      <c r="AA108" s="77">
        <f>IFERROR(VLOOKUP($B108,'[2]ACT DEN8.2'!$H$3:$U$149,3,FALSE),0)</f>
        <v>0</v>
      </c>
      <c r="AB108" s="77">
        <f>IFERROR(VLOOKUP($B108,'[2]ACT DEN8.2'!$H$3:$U$149,4,FALSE),0)</f>
        <v>0</v>
      </c>
      <c r="AC108" s="77">
        <f>IFERROR(VLOOKUP($B108,'[2]ACT DEN8.2'!$H$3:$U$149,5,FALSE),0)</f>
        <v>0</v>
      </c>
      <c r="AD108" s="77">
        <f>IFERROR(VLOOKUP($B108,'[2]ACT DEN8.2'!$H$3:$U$149,6,FALSE),0)</f>
        <v>0</v>
      </c>
      <c r="AE108" s="77">
        <f>IFERROR(VLOOKUP($B108,'[2]ACT DEN8.2'!$H$3:$U$149,7,FALSE),0)</f>
        <v>0</v>
      </c>
      <c r="AF108" s="77">
        <f>IFERROR(VLOOKUP($B108,'[2]ACT DEN8.2'!$H$3:$U$149,8,FALSE),0)</f>
        <v>0</v>
      </c>
      <c r="AG108" s="77">
        <f>IFERROR(VLOOKUP($B108,'[2]ACT DEN8.2'!$H$3:$U$149,9,FALSE),0)</f>
        <v>0</v>
      </c>
      <c r="AH108" s="77">
        <f>IFERROR(VLOOKUP($B108,'[2]ACT DEN8.2'!$H$3:$U$149,10,FALSE),0)</f>
        <v>0</v>
      </c>
      <c r="AI108" s="77">
        <f>IFERROR(VLOOKUP($B108,'[2]ACT DEN8.2'!$H$3:$U$149,11,FALSE),0)</f>
        <v>0</v>
      </c>
      <c r="AJ108" s="77">
        <f>IFERROR(VLOOKUP($B108,'[2]ACT DEN8.2'!$H$3:$U$149,12,FALSE),0)</f>
        <v>0</v>
      </c>
      <c r="AK108" s="77">
        <f>IFERROR(VLOOKUP($B108,'[2]ACT DEN8.2'!$H$3:$U$149,13,FALSE),0)</f>
        <v>0</v>
      </c>
      <c r="AL108" s="4">
        <f t="shared" si="82"/>
        <v>0</v>
      </c>
      <c r="AM108" s="77">
        <f>IFERROR(VLOOKUP($B108,'[2]ACT DEN8.2'!$AE$3:$AR$135,2,FALSE),0)</f>
        <v>0</v>
      </c>
      <c r="AN108" s="77">
        <f>IFERROR(VLOOKUP($B108,'[2]ACT DEN8.2'!$AE$3:$AR$135,3,FALSE),0)</f>
        <v>0</v>
      </c>
      <c r="AO108" s="77">
        <f>IFERROR(VLOOKUP($B108,'[2]ACT DEN8.2'!$AE$3:$AR$135,4,FALSE),0)</f>
        <v>0</v>
      </c>
      <c r="AP108" s="77">
        <f>IFERROR(VLOOKUP($B108,'[2]ACT DEN8.2'!$AE$3:$AR$135,5,FALSE),0)</f>
        <v>0</v>
      </c>
      <c r="AQ108" s="77">
        <f>IFERROR(VLOOKUP($B108,'[2]ACT DEN8.2'!$AE$3:$AR$135,6,FALSE),0)</f>
        <v>0</v>
      </c>
      <c r="AR108" s="77">
        <f>IFERROR(VLOOKUP($B108,'[2]ACT DEN8.2'!$AE$3:$AR$135,7,FALSE),0)</f>
        <v>0</v>
      </c>
      <c r="AS108" s="77">
        <f>IFERROR(VLOOKUP($B108,'[2]ACT DEN8.2'!$AE$3:$AR$135,8,FALSE),0)</f>
        <v>1</v>
      </c>
      <c r="AT108" s="77">
        <f>IFERROR(VLOOKUP($B108,'[2]ACT DEN8.2'!$AE$3:$AR$135,9,FALSE),0)</f>
        <v>0</v>
      </c>
      <c r="AU108" s="77">
        <f>IFERROR(VLOOKUP($B108,'[2]ACT DEN8.2'!$AE$3:$AR$135,10,FALSE),0)</f>
        <v>0</v>
      </c>
      <c r="AV108" s="77">
        <f>IFERROR(VLOOKUP($B108,'[2]ACT DEN8.2'!$AE$3:$AR$135,11,FALSE),0)</f>
        <v>0</v>
      </c>
      <c r="AW108" s="77">
        <f>IFERROR(VLOOKUP($B108,'[2]ACT DEN8.2'!$AE$3:$AR$135,12,FALSE),0)</f>
        <v>0</v>
      </c>
      <c r="AX108" s="77">
        <f>IFERROR(VLOOKUP($B108,'[2]ACT DEN8.2'!$AE$3:$AR$135,13,FALSE),0)</f>
        <v>0</v>
      </c>
      <c r="AY108" s="4">
        <f t="shared" si="83"/>
        <v>1</v>
      </c>
    </row>
    <row r="109" spans="1:51" s="54" customFormat="1" ht="15" thickBot="1" x14ac:dyDescent="0.25">
      <c r="A109" s="1" t="s">
        <v>133</v>
      </c>
      <c r="B109" s="137" t="s">
        <v>346</v>
      </c>
      <c r="C109" s="53"/>
      <c r="D109" s="53"/>
      <c r="E109" s="77">
        <f>IFERROR(VLOOKUP($B109,'[2]NUM8.2'!$H$3:$U$175,2,FALSE),0)</f>
        <v>6</v>
      </c>
      <c r="F109" s="77">
        <f>IFERROR(VLOOKUP($B109,'[2]NUM8.2'!$H$3:$U$175,3,FALSE),0)</f>
        <v>14</v>
      </c>
      <c r="G109" s="77">
        <f>IFERROR(VLOOKUP($B109,'[2]NUM8.2'!$H$3:$U$175,4,FALSE),0)</f>
        <v>6</v>
      </c>
      <c r="H109" s="77">
        <f>IFERROR(VLOOKUP($B109,'[2]NUM8.2'!$H$3:$U$175,5,FALSE),0)</f>
        <v>8</v>
      </c>
      <c r="I109" s="77">
        <f>IFERROR(VLOOKUP($B109,'[2]NUM8.2'!$H$3:$U$175,6,FALSE),0)</f>
        <v>11</v>
      </c>
      <c r="J109" s="77">
        <f>IFERROR(VLOOKUP($B109,'[2]NUM8.2'!$H$3:$U$175,7,FALSE),0)</f>
        <v>13</v>
      </c>
      <c r="K109" s="77">
        <f>IFERROR(VLOOKUP($B109,'[2]NUM8.2'!$H$3:$U$175,8,FALSE),0)</f>
        <v>9</v>
      </c>
      <c r="L109" s="77">
        <f>IFERROR(VLOOKUP($B109,'[2]NUM8.2'!$H$3:$U$175,9,FALSE),0)</f>
        <v>29</v>
      </c>
      <c r="M109" s="77">
        <f>IFERROR(VLOOKUP($B109,'[2]NUM8.2'!$H$3:$U$175,10,FALSE),0)</f>
        <v>25</v>
      </c>
      <c r="N109" s="77">
        <f>IFERROR(VLOOKUP($B109,'[2]NUM8.2'!$H$3:$U$175,11,FALSE),0)</f>
        <v>21</v>
      </c>
      <c r="O109" s="77">
        <f>IFERROR(VLOOKUP($B109,'[2]NUM8.2'!$H$3:$U$175,12,FALSE),0)</f>
        <v>3</v>
      </c>
      <c r="P109" s="77">
        <f>IFERROR(VLOOKUP($B109,'[2]NUM8.2'!$H$3:$U$175,13,FALSE),0)</f>
        <v>1</v>
      </c>
      <c r="Q109" s="4">
        <f t="shared" si="118"/>
        <v>146</v>
      </c>
      <c r="R109" s="2"/>
      <c r="S109" s="12">
        <f>IFERROR(VLOOKUP($B109,'[3]DEN8.2'!$H$3:$J$159,2,FALSE),0)</f>
        <v>64</v>
      </c>
      <c r="T109" s="42">
        <f t="shared" si="119"/>
        <v>64</v>
      </c>
      <c r="U109" s="4">
        <f>IFERROR(VLOOKUP($B109,'[1]DEN8.2'!$H$3:$J$175,2,FALSE),0)</f>
        <v>95</v>
      </c>
      <c r="V109" s="51">
        <f t="shared" si="120"/>
        <v>98</v>
      </c>
      <c r="W109" s="51">
        <f t="shared" si="121"/>
        <v>103</v>
      </c>
      <c r="X109" s="4">
        <f>IFERROR(VLOOKUP($B109,'[2]DEN8.2'!$H$3:$K$162,3,FALSE),0)</f>
        <v>126</v>
      </c>
      <c r="Y109" s="3"/>
      <c r="Z109" s="77">
        <f>IFERROR(VLOOKUP($B109,'[2]ACT DEN8.2'!$H$3:$U$149,2,FALSE),0)</f>
        <v>0</v>
      </c>
      <c r="AA109" s="77">
        <f>IFERROR(VLOOKUP($B109,'[2]ACT DEN8.2'!$H$3:$U$149,3,FALSE),0)</f>
        <v>0</v>
      </c>
      <c r="AB109" s="77">
        <f>IFERROR(VLOOKUP($B109,'[2]ACT DEN8.2'!$H$3:$U$149,4,FALSE),0)</f>
        <v>0</v>
      </c>
      <c r="AC109" s="77">
        <f>IFERROR(VLOOKUP($B109,'[2]ACT DEN8.2'!$H$3:$U$149,5,FALSE),0)</f>
        <v>0</v>
      </c>
      <c r="AD109" s="77">
        <f>IFERROR(VLOOKUP($B109,'[2]ACT DEN8.2'!$H$3:$U$149,6,FALSE),0)</f>
        <v>0</v>
      </c>
      <c r="AE109" s="77">
        <f>IFERROR(VLOOKUP($B109,'[2]ACT DEN8.2'!$H$3:$U$149,7,FALSE),0)</f>
        <v>0</v>
      </c>
      <c r="AF109" s="77">
        <f>IFERROR(VLOOKUP($B109,'[2]ACT DEN8.2'!$H$3:$U$149,8,FALSE),0)</f>
        <v>3</v>
      </c>
      <c r="AG109" s="77">
        <f>IFERROR(VLOOKUP($B109,'[2]ACT DEN8.2'!$H$3:$U$149,9,FALSE),0)</f>
        <v>3</v>
      </c>
      <c r="AH109" s="77">
        <f>IFERROR(VLOOKUP($B109,'[2]ACT DEN8.2'!$H$3:$U$149,10,FALSE),0)</f>
        <v>0</v>
      </c>
      <c r="AI109" s="77">
        <f>IFERROR(VLOOKUP($B109,'[2]ACT DEN8.2'!$H$3:$U$149,11,FALSE),0)</f>
        <v>2</v>
      </c>
      <c r="AJ109" s="77">
        <f>IFERROR(VLOOKUP($B109,'[2]ACT DEN8.2'!$H$3:$U$149,12,FALSE),0)</f>
        <v>0</v>
      </c>
      <c r="AK109" s="77">
        <f>IFERROR(VLOOKUP($B109,'[2]ACT DEN8.2'!$H$3:$U$149,13,FALSE),0)</f>
        <v>2</v>
      </c>
      <c r="AL109" s="4">
        <f t="shared" si="82"/>
        <v>10</v>
      </c>
      <c r="AM109" s="77">
        <f>IFERROR(VLOOKUP($B109,'[2]ACT DEN8.2'!$AE$3:$AR$135,2,FALSE),0)</f>
        <v>0</v>
      </c>
      <c r="AN109" s="77">
        <f>IFERROR(VLOOKUP($B109,'[2]ACT DEN8.2'!$AE$3:$AR$135,3,FALSE),0)</f>
        <v>0</v>
      </c>
      <c r="AO109" s="77">
        <f>IFERROR(VLOOKUP($B109,'[2]ACT DEN8.2'!$AE$3:$AR$135,4,FALSE),0)</f>
        <v>0</v>
      </c>
      <c r="AP109" s="77">
        <f>IFERROR(VLOOKUP($B109,'[2]ACT DEN8.2'!$AE$3:$AR$135,5,FALSE),0)</f>
        <v>0</v>
      </c>
      <c r="AQ109" s="77">
        <f>IFERROR(VLOOKUP($B109,'[2]ACT DEN8.2'!$AE$3:$AR$135,6,FALSE),0)</f>
        <v>0</v>
      </c>
      <c r="AR109" s="77">
        <f>IFERROR(VLOOKUP($B109,'[2]ACT DEN8.2'!$AE$3:$AR$135,7,FALSE),0)</f>
        <v>0</v>
      </c>
      <c r="AS109" s="77">
        <f>IFERROR(VLOOKUP($B109,'[2]ACT DEN8.2'!$AE$3:$AR$135,8,FALSE),0)</f>
        <v>0</v>
      </c>
      <c r="AT109" s="77">
        <f>IFERROR(VLOOKUP($B109,'[2]ACT DEN8.2'!$AE$3:$AR$135,9,FALSE),0)</f>
        <v>0</v>
      </c>
      <c r="AU109" s="77">
        <f>IFERROR(VLOOKUP($B109,'[2]ACT DEN8.2'!$AE$3:$AR$135,10,FALSE),0)</f>
        <v>0</v>
      </c>
      <c r="AV109" s="77">
        <f>IFERROR(VLOOKUP($B109,'[2]ACT DEN8.2'!$AE$3:$AR$135,11,FALSE),0)</f>
        <v>0</v>
      </c>
      <c r="AW109" s="77">
        <f>IFERROR(VLOOKUP($B109,'[2]ACT DEN8.2'!$AE$3:$AR$135,12,FALSE),0)</f>
        <v>0</v>
      </c>
      <c r="AX109" s="77">
        <f>IFERROR(VLOOKUP($B109,'[2]ACT DEN8.2'!$AE$3:$AR$135,13,FALSE),0)</f>
        <v>0</v>
      </c>
      <c r="AY109" s="4">
        <f t="shared" si="83"/>
        <v>0</v>
      </c>
    </row>
    <row r="110" spans="1:51" s="54" customFormat="1" ht="15" thickBot="1" x14ac:dyDescent="0.25">
      <c r="A110" s="1" t="s">
        <v>133</v>
      </c>
      <c r="B110" s="137" t="s">
        <v>395</v>
      </c>
      <c r="C110" s="53"/>
      <c r="D110" s="53"/>
      <c r="E110" s="77">
        <f>IFERROR(VLOOKUP($B110,'[2]NUM8.2'!$H$3:$U$175,2,FALSE),0)</f>
        <v>0</v>
      </c>
      <c r="F110" s="77">
        <f>IFERROR(VLOOKUP($B110,'[2]NUM8.2'!$H$3:$U$175,3,FALSE),0)</f>
        <v>0</v>
      </c>
      <c r="G110" s="77">
        <f>IFERROR(VLOOKUP($B110,'[2]NUM8.2'!$H$3:$U$175,4,FALSE),0)</f>
        <v>0</v>
      </c>
      <c r="H110" s="77">
        <f>IFERROR(VLOOKUP($B110,'[2]NUM8.2'!$H$3:$U$175,5,FALSE),0)</f>
        <v>0</v>
      </c>
      <c r="I110" s="77">
        <f>IFERROR(VLOOKUP($B110,'[2]NUM8.2'!$H$3:$U$175,6,FALSE),0)</f>
        <v>0</v>
      </c>
      <c r="J110" s="77">
        <f>IFERROR(VLOOKUP($B110,'[2]NUM8.2'!$H$3:$U$175,7,FALSE),0)</f>
        <v>0</v>
      </c>
      <c r="K110" s="77">
        <f>IFERROR(VLOOKUP($B110,'[2]NUM8.2'!$H$3:$U$175,8,FALSE),0)</f>
        <v>0</v>
      </c>
      <c r="L110" s="77">
        <f>IFERROR(VLOOKUP($B110,'[2]NUM8.2'!$H$3:$U$175,9,FALSE),0)</f>
        <v>0</v>
      </c>
      <c r="M110" s="77">
        <f>IFERROR(VLOOKUP($B110,'[2]NUM8.2'!$H$3:$U$175,10,FALSE),0)</f>
        <v>5</v>
      </c>
      <c r="N110" s="77">
        <f>IFERROR(VLOOKUP($B110,'[2]NUM8.2'!$H$3:$U$175,11,FALSE),0)</f>
        <v>7</v>
      </c>
      <c r="O110" s="77">
        <f>IFERROR(VLOOKUP($B110,'[2]NUM8.2'!$H$3:$U$175,12,FALSE),0)</f>
        <v>6</v>
      </c>
      <c r="P110" s="77">
        <f>IFERROR(VLOOKUP($B110,'[2]NUM8.2'!$H$3:$U$175,13,FALSE),0)</f>
        <v>1</v>
      </c>
      <c r="Q110" s="4">
        <f t="shared" si="118"/>
        <v>19</v>
      </c>
      <c r="R110" s="2"/>
      <c r="S110" s="12">
        <f>IFERROR(VLOOKUP($B110,'[3]DEN8.2'!$H$3:$J$159,2,FALSE),0)</f>
        <v>0</v>
      </c>
      <c r="T110" s="42">
        <f t="shared" ref="T110" si="122">+S110+(Z110+AA110+AB110+AC110)-(AM110+AN110+AO110+AP110)</f>
        <v>0</v>
      </c>
      <c r="U110" s="4">
        <f>IFERROR(VLOOKUP($B110,'[1]DEN8.2'!$H$3:$J$175,2,FALSE),0)</f>
        <v>0</v>
      </c>
      <c r="V110" s="51">
        <f t="shared" ref="V110" si="123">+U110+(AF110)-(AS110)</f>
        <v>0</v>
      </c>
      <c r="W110" s="51">
        <f t="shared" ref="W110" si="124">+U110+(AF110+AG110+AH110+AI110)-(AS110+AT110+AU110+AV110)</f>
        <v>2</v>
      </c>
      <c r="X110" s="4">
        <f>IFERROR(VLOOKUP($B110,'[2]DEN8.2'!$H$3:$K$162,3,FALSE),0)</f>
        <v>59</v>
      </c>
      <c r="Y110" s="3"/>
      <c r="Z110" s="77"/>
      <c r="AA110" s="77"/>
      <c r="AB110" s="77"/>
      <c r="AC110" s="77">
        <f>IFERROR(VLOOKUP($B110,'[2]ACT DEN8.2'!$H$3:$U$149,5,FALSE),0)</f>
        <v>0</v>
      </c>
      <c r="AD110" s="77">
        <f>IFERROR(VLOOKUP($B110,'[2]ACT DEN8.2'!$H$3:$U$149,6,FALSE),0)</f>
        <v>0</v>
      </c>
      <c r="AE110" s="77">
        <f>IFERROR(VLOOKUP($B110,'[2]ACT DEN8.2'!$H$3:$U$149,7,FALSE),0)</f>
        <v>0</v>
      </c>
      <c r="AF110" s="77">
        <f>IFERROR(VLOOKUP($B110,'[2]ACT DEN8.2'!$H$3:$U$149,8,FALSE),0)</f>
        <v>0</v>
      </c>
      <c r="AG110" s="77">
        <f>IFERROR(VLOOKUP($B110,'[2]ACT DEN8.2'!$H$3:$U$149,9,FALSE),0)</f>
        <v>0</v>
      </c>
      <c r="AH110" s="77">
        <f>IFERROR(VLOOKUP($B110,'[2]ACT DEN8.2'!$H$3:$U$149,10,FALSE),0)</f>
        <v>0</v>
      </c>
      <c r="AI110" s="77">
        <f>IFERROR(VLOOKUP($B110,'[2]ACT DEN8.2'!$H$3:$U$149,11,FALSE),0)</f>
        <v>2</v>
      </c>
      <c r="AJ110" s="77">
        <f>IFERROR(VLOOKUP($B110,'[2]ACT DEN8.2'!$H$3:$U$149,12,FALSE),0)</f>
        <v>2</v>
      </c>
      <c r="AK110" s="77">
        <f>IFERROR(VLOOKUP($B110,'[2]ACT DEN8.2'!$H$3:$U$149,13,FALSE),0)</f>
        <v>6</v>
      </c>
      <c r="AL110" s="4">
        <f t="shared" si="82"/>
        <v>10</v>
      </c>
      <c r="AM110" s="77">
        <f>IFERROR(VLOOKUP($B110,'[2]ACT DEN8.2'!$AE$3:$AR$135,2,FALSE),0)</f>
        <v>0</v>
      </c>
      <c r="AN110" s="77">
        <f>IFERROR(VLOOKUP($B110,'[2]ACT DEN8.2'!$AE$3:$AR$135,3,FALSE),0)</f>
        <v>0</v>
      </c>
      <c r="AO110" s="77">
        <f>IFERROR(VLOOKUP($B110,'[2]ACT DEN8.2'!$AE$3:$AR$135,4,FALSE),0)</f>
        <v>0</v>
      </c>
      <c r="AP110" s="77">
        <f>IFERROR(VLOOKUP($B110,'[2]ACT DEN8.2'!$AE$3:$AR$135,5,FALSE),0)</f>
        <v>0</v>
      </c>
      <c r="AQ110" s="77">
        <f>IFERROR(VLOOKUP($B110,'[2]ACT DEN8.2'!$AE$3:$AR$135,6,FALSE),0)</f>
        <v>0</v>
      </c>
      <c r="AR110" s="77">
        <f>IFERROR(VLOOKUP($B110,'[2]ACT DEN8.2'!$AE$3:$AR$135,7,FALSE),0)</f>
        <v>0</v>
      </c>
      <c r="AS110" s="77">
        <f>IFERROR(VLOOKUP($B110,'[2]ACT DEN8.2'!$AE$3:$AR$135,8,FALSE),0)</f>
        <v>0</v>
      </c>
      <c r="AT110" s="77">
        <f>IFERROR(VLOOKUP($B110,'[2]ACT DEN8.2'!$AE$3:$AR$135,9,FALSE),0)</f>
        <v>0</v>
      </c>
      <c r="AU110" s="77">
        <f>IFERROR(VLOOKUP($B110,'[2]ACT DEN8.2'!$AE$3:$AR$135,10,FALSE),0)</f>
        <v>0</v>
      </c>
      <c r="AV110" s="77">
        <f>IFERROR(VLOOKUP($B110,'[2]ACT DEN8.2'!$AE$3:$AR$135,11,FALSE),0)</f>
        <v>0</v>
      </c>
      <c r="AW110" s="77">
        <f>IFERROR(VLOOKUP($B110,'[2]ACT DEN8.2'!$AE$3:$AR$135,12,FALSE),0)</f>
        <v>0</v>
      </c>
      <c r="AX110" s="77">
        <f>IFERROR(VLOOKUP($B110,'[2]ACT DEN8.2'!$AE$3:$AR$135,13,FALSE),0)</f>
        <v>0</v>
      </c>
      <c r="AY110" s="4">
        <f t="shared" si="83"/>
        <v>0</v>
      </c>
    </row>
    <row r="111" spans="1:51" s="54" customFormat="1" ht="15" thickBot="1" x14ac:dyDescent="0.25">
      <c r="A111" s="307" t="s">
        <v>180</v>
      </c>
      <c r="B111" s="308"/>
      <c r="C111" s="222">
        <f>+D111/Metas!M13</f>
        <v>1.0919895526662522</v>
      </c>
      <c r="D111" s="221">
        <f>+Q111/R111</f>
        <v>0.3151930425616023</v>
      </c>
      <c r="E111" s="9">
        <f>SUM(E93:E110)</f>
        <v>197</v>
      </c>
      <c r="F111" s="9">
        <f t="shared" ref="F111:AU111" si="125">SUM(F93:F110)</f>
        <v>269</v>
      </c>
      <c r="G111" s="9">
        <f t="shared" si="125"/>
        <v>395</v>
      </c>
      <c r="H111" s="9">
        <f t="shared" si="125"/>
        <v>252</v>
      </c>
      <c r="I111" s="9">
        <f t="shared" si="125"/>
        <v>273</v>
      </c>
      <c r="J111" s="9">
        <f t="shared" si="125"/>
        <v>167</v>
      </c>
      <c r="K111" s="9">
        <f t="shared" si="125"/>
        <v>145</v>
      </c>
      <c r="L111" s="9">
        <f t="shared" si="125"/>
        <v>184</v>
      </c>
      <c r="M111" s="9">
        <f t="shared" si="125"/>
        <v>110</v>
      </c>
      <c r="N111" s="9">
        <f t="shared" ref="N111:P111" si="126">SUM(N93:N110)</f>
        <v>168</v>
      </c>
      <c r="O111" s="9">
        <f t="shared" si="126"/>
        <v>126</v>
      </c>
      <c r="P111" s="9">
        <f t="shared" si="126"/>
        <v>106</v>
      </c>
      <c r="Q111" s="9">
        <f t="shared" si="125"/>
        <v>2392</v>
      </c>
      <c r="R111" s="10">
        <f>+Y111-X111</f>
        <v>7589</v>
      </c>
      <c r="S111" s="9">
        <f t="shared" si="125"/>
        <v>4093</v>
      </c>
      <c r="T111" s="9">
        <f t="shared" si="125"/>
        <v>4228</v>
      </c>
      <c r="U111" s="9">
        <f t="shared" si="125"/>
        <v>4393</v>
      </c>
      <c r="V111" s="9">
        <f t="shared" si="125"/>
        <v>4424</v>
      </c>
      <c r="W111" s="9">
        <f t="shared" si="125"/>
        <v>4488</v>
      </c>
      <c r="X111" s="9">
        <f t="shared" ref="X111" si="127">SUM(X93:X110)</f>
        <v>4216</v>
      </c>
      <c r="Y111" s="9">
        <v>11805</v>
      </c>
      <c r="Z111" s="9">
        <f t="shared" si="125"/>
        <v>29</v>
      </c>
      <c r="AA111" s="9">
        <f t="shared" si="125"/>
        <v>40</v>
      </c>
      <c r="AB111" s="9">
        <f t="shared" si="125"/>
        <v>38</v>
      </c>
      <c r="AC111" s="9">
        <f t="shared" si="125"/>
        <v>32</v>
      </c>
      <c r="AD111" s="9">
        <f t="shared" si="125"/>
        <v>29</v>
      </c>
      <c r="AE111" s="9">
        <f t="shared" si="125"/>
        <v>38</v>
      </c>
      <c r="AF111" s="9">
        <f t="shared" si="125"/>
        <v>35</v>
      </c>
      <c r="AG111" s="9">
        <f t="shared" si="125"/>
        <v>39</v>
      </c>
      <c r="AH111" s="9">
        <f t="shared" si="125"/>
        <v>14</v>
      </c>
      <c r="AI111" s="9">
        <f t="shared" ref="AI111:AK111" si="128">SUM(AI93:AI110)</f>
        <v>26</v>
      </c>
      <c r="AJ111" s="9">
        <f t="shared" si="128"/>
        <v>24</v>
      </c>
      <c r="AK111" s="9">
        <f t="shared" si="128"/>
        <v>18</v>
      </c>
      <c r="AL111" s="9">
        <f>SUM(AL93:AL110)</f>
        <v>362</v>
      </c>
      <c r="AM111" s="9">
        <f t="shared" si="125"/>
        <v>3</v>
      </c>
      <c r="AN111" s="9">
        <f t="shared" si="125"/>
        <v>1</v>
      </c>
      <c r="AO111" s="9">
        <f t="shared" si="125"/>
        <v>0</v>
      </c>
      <c r="AP111" s="9">
        <f t="shared" si="125"/>
        <v>0</v>
      </c>
      <c r="AQ111" s="9">
        <f t="shared" si="125"/>
        <v>3</v>
      </c>
      <c r="AR111" s="9">
        <f t="shared" si="125"/>
        <v>12</v>
      </c>
      <c r="AS111" s="9">
        <f t="shared" si="125"/>
        <v>4</v>
      </c>
      <c r="AT111" s="9">
        <f t="shared" si="125"/>
        <v>9</v>
      </c>
      <c r="AU111" s="9">
        <f t="shared" si="125"/>
        <v>4</v>
      </c>
      <c r="AV111" s="9">
        <f t="shared" ref="AV111:AX111" si="129">SUM(AV93:AV110)</f>
        <v>2</v>
      </c>
      <c r="AW111" s="9">
        <f t="shared" si="129"/>
        <v>11</v>
      </c>
      <c r="AX111" s="9">
        <f t="shared" si="129"/>
        <v>15</v>
      </c>
      <c r="AY111" s="9">
        <f>SUM(AY93:AY110)</f>
        <v>64</v>
      </c>
    </row>
    <row r="112" spans="1:51" s="54" customFormat="1" ht="15" thickBot="1" x14ac:dyDescent="0.25">
      <c r="A112" s="1" t="s">
        <v>146</v>
      </c>
      <c r="B112" s="137" t="s">
        <v>134</v>
      </c>
      <c r="C112" s="53"/>
      <c r="D112" s="53"/>
      <c r="E112" s="77">
        <f>IFERROR(VLOOKUP($B112,'[2]NUM8.2'!$H$3:$U$175,2,FALSE),0)</f>
        <v>0</v>
      </c>
      <c r="F112" s="77">
        <f>IFERROR(VLOOKUP($B112,'[2]NUM8.2'!$H$3:$U$175,3,FALSE),0)</f>
        <v>0</v>
      </c>
      <c r="G112" s="77">
        <f>IFERROR(VLOOKUP($B112,'[2]NUM8.2'!$H$3:$U$175,4,FALSE),0)</f>
        <v>0</v>
      </c>
      <c r="H112" s="77">
        <f>IFERROR(VLOOKUP($B112,'[2]NUM8.2'!$H$3:$U$175,5,FALSE),0)</f>
        <v>0</v>
      </c>
      <c r="I112" s="77">
        <f>IFERROR(VLOOKUP($B112,'[2]NUM8.2'!$H$3:$U$175,6,FALSE),0)</f>
        <v>0</v>
      </c>
      <c r="J112" s="77">
        <f>IFERROR(VLOOKUP($B112,'[2]NUM8.2'!$H$3:$U$175,7,FALSE),0)</f>
        <v>0</v>
      </c>
      <c r="K112" s="77">
        <f>IFERROR(VLOOKUP($B112,'[2]NUM8.2'!$H$3:$U$175,8,FALSE),0)</f>
        <v>1</v>
      </c>
      <c r="L112" s="77">
        <f>IFERROR(VLOOKUP($B112,'[2]NUM8.2'!$H$3:$U$175,9,FALSE),0)</f>
        <v>0</v>
      </c>
      <c r="M112" s="77">
        <f>IFERROR(VLOOKUP($B112,'[2]NUM8.2'!$H$3:$U$175,10,FALSE),0)</f>
        <v>0</v>
      </c>
      <c r="N112" s="77">
        <f>IFERROR(VLOOKUP($B112,'[2]NUM8.2'!$H$3:$U$175,11,FALSE),0)</f>
        <v>1</v>
      </c>
      <c r="O112" s="77">
        <f>IFERROR(VLOOKUP($B112,'[2]NUM8.2'!$H$3:$U$175,12,FALSE),0)</f>
        <v>0</v>
      </c>
      <c r="P112" s="77">
        <f>IFERROR(VLOOKUP($B112,'[2]NUM8.2'!$H$3:$U$175,13,FALSE),0)</f>
        <v>0</v>
      </c>
      <c r="Q112" s="4">
        <f t="shared" ref="Q112:Q123" si="130">SUM(E112:P112)</f>
        <v>2</v>
      </c>
      <c r="R112" s="2"/>
      <c r="S112" s="12">
        <f>IFERROR(VLOOKUP($B112,'[3]DEN8.2'!$H$3:$J$159,2,FALSE),0)</f>
        <v>3</v>
      </c>
      <c r="T112" s="42">
        <f t="shared" ref="T112:T123" si="131">+S112+(Z112+AA112+AB112+AC112)-(AM112+AN112+AO112+AP112)</f>
        <v>3</v>
      </c>
      <c r="U112" s="4">
        <f>IFERROR(VLOOKUP($B112,'[1]DEN8.2'!$H$3:$J$175,2,FALSE),0)</f>
        <v>2</v>
      </c>
      <c r="V112" s="51">
        <f t="shared" ref="V112:V123" si="132">+U112+(AF112)-(AS112)</f>
        <v>2</v>
      </c>
      <c r="W112" s="51">
        <f t="shared" ref="W112:W123" si="133">+U112+(AF112+AG112+AH112+AI112)-(AS112+AT112+AU112+AV112)</f>
        <v>2</v>
      </c>
      <c r="X112" s="4">
        <f>IFERROR(VLOOKUP($B112,'[2]DEN8.2'!$H$3:$K$162,3,FALSE),0)</f>
        <v>2</v>
      </c>
      <c r="Y112" s="3"/>
      <c r="Z112" s="77">
        <f>IFERROR(VLOOKUP($B112,'[2]ACT DEN8.2'!$H$3:$U$149,2,FALSE),0)</f>
        <v>0</v>
      </c>
      <c r="AA112" s="77">
        <f>IFERROR(VLOOKUP($B112,'[2]ACT DEN8.2'!$H$3:$U$149,3,FALSE),0)</f>
        <v>0</v>
      </c>
      <c r="AB112" s="77">
        <f>IFERROR(VLOOKUP($B112,'[2]ACT DEN8.2'!$H$3:$U$149,4,FALSE),0)</f>
        <v>0</v>
      </c>
      <c r="AC112" s="77">
        <f>IFERROR(VLOOKUP($B112,'[2]ACT DEN8.2'!$H$3:$U$149,5,FALSE),0)</f>
        <v>0</v>
      </c>
      <c r="AD112" s="77">
        <f>IFERROR(VLOOKUP($B112,'[2]ACT DEN8.2'!$H$3:$U$149,6,FALSE),0)</f>
        <v>0</v>
      </c>
      <c r="AE112" s="77">
        <f>IFERROR(VLOOKUP($B112,'[2]ACT DEN8.2'!$H$3:$U$149,7,FALSE),0)</f>
        <v>0</v>
      </c>
      <c r="AF112" s="77">
        <f>IFERROR(VLOOKUP($B112,'[2]ACT DEN8.2'!$H$3:$U$149,8,FALSE),0)</f>
        <v>0</v>
      </c>
      <c r="AG112" s="77">
        <f>IFERROR(VLOOKUP($B112,'[2]ACT DEN8.2'!$H$3:$U$149,9,FALSE),0)</f>
        <v>0</v>
      </c>
      <c r="AH112" s="77">
        <f>IFERROR(VLOOKUP($B112,'[2]ACT DEN8.2'!$H$3:$U$149,10,FALSE),0)</f>
        <v>0</v>
      </c>
      <c r="AI112" s="77">
        <f>IFERROR(VLOOKUP($B112,'[2]ACT DEN8.2'!$H$3:$U$149,11,FALSE),0)</f>
        <v>0</v>
      </c>
      <c r="AJ112" s="77">
        <f>IFERROR(VLOOKUP($B112,'[2]ACT DEN8.2'!$H$3:$U$149,12,FALSE),0)</f>
        <v>0</v>
      </c>
      <c r="AK112" s="77">
        <f>IFERROR(VLOOKUP($B112,'[2]ACT DEN8.2'!$H$3:$U$149,13,FALSE),0)</f>
        <v>0</v>
      </c>
      <c r="AL112" s="4">
        <f t="shared" si="82"/>
        <v>0</v>
      </c>
      <c r="AM112" s="77">
        <f>IFERROR(VLOOKUP($B112,'[2]ACT DEN8.2'!$AE$3:$AR$135,2,FALSE),0)</f>
        <v>0</v>
      </c>
      <c r="AN112" s="77">
        <f>IFERROR(VLOOKUP($B112,'[2]ACT DEN8.2'!$AE$3:$AR$135,3,FALSE),0)</f>
        <v>0</v>
      </c>
      <c r="AO112" s="77">
        <f>IFERROR(VLOOKUP($B112,'[2]ACT DEN8.2'!$AE$3:$AR$135,4,FALSE),0)</f>
        <v>0</v>
      </c>
      <c r="AP112" s="77">
        <f>IFERROR(VLOOKUP($B112,'[2]ACT DEN8.2'!$AE$3:$AR$135,5,FALSE),0)</f>
        <v>0</v>
      </c>
      <c r="AQ112" s="77">
        <f>IFERROR(VLOOKUP($B112,'[2]ACT DEN8.2'!$AE$3:$AR$135,6,FALSE),0)</f>
        <v>0</v>
      </c>
      <c r="AR112" s="77">
        <f>IFERROR(VLOOKUP($B112,'[2]ACT DEN8.2'!$AE$3:$AR$135,7,FALSE),0)</f>
        <v>0</v>
      </c>
      <c r="AS112" s="77">
        <f>IFERROR(VLOOKUP($B112,'[2]ACT DEN8.2'!$AE$3:$AR$135,8,FALSE),0)</f>
        <v>0</v>
      </c>
      <c r="AT112" s="77">
        <f>IFERROR(VLOOKUP($B112,'[2]ACT DEN8.2'!$AE$3:$AR$135,9,FALSE),0)</f>
        <v>0</v>
      </c>
      <c r="AU112" s="77">
        <f>IFERROR(VLOOKUP($B112,'[2]ACT DEN8.2'!$AE$3:$AR$135,10,FALSE),0)</f>
        <v>0</v>
      </c>
      <c r="AV112" s="77">
        <f>IFERROR(VLOOKUP($B112,'[2]ACT DEN8.2'!$AE$3:$AR$135,11,FALSE),0)</f>
        <v>0</v>
      </c>
      <c r="AW112" s="77">
        <f>IFERROR(VLOOKUP($B112,'[2]ACT DEN8.2'!$AE$3:$AR$135,12,FALSE),0)</f>
        <v>0</v>
      </c>
      <c r="AX112" s="77">
        <f>IFERROR(VLOOKUP($B112,'[2]ACT DEN8.2'!$AE$3:$AR$135,13,FALSE),0)</f>
        <v>0</v>
      </c>
      <c r="AY112" s="4">
        <f t="shared" si="83"/>
        <v>0</v>
      </c>
    </row>
    <row r="113" spans="1:51" s="54" customFormat="1" ht="15" thickBot="1" x14ac:dyDescent="0.25">
      <c r="A113" s="1" t="s">
        <v>146</v>
      </c>
      <c r="B113" s="137" t="s">
        <v>135</v>
      </c>
      <c r="C113" s="53"/>
      <c r="D113" s="53"/>
      <c r="E113" s="77">
        <f>IFERROR(VLOOKUP($B113,'[2]NUM8.2'!$H$3:$U$175,2,FALSE),0)</f>
        <v>1</v>
      </c>
      <c r="F113" s="77">
        <f>IFERROR(VLOOKUP($B113,'[2]NUM8.2'!$H$3:$U$175,3,FALSE),0)</f>
        <v>0</v>
      </c>
      <c r="G113" s="77">
        <f>IFERROR(VLOOKUP($B113,'[2]NUM8.2'!$H$3:$U$175,4,FALSE),0)</f>
        <v>0</v>
      </c>
      <c r="H113" s="77">
        <f>IFERROR(VLOOKUP($B113,'[2]NUM8.2'!$H$3:$U$175,5,FALSE),0)</f>
        <v>2</v>
      </c>
      <c r="I113" s="77">
        <f>IFERROR(VLOOKUP($B113,'[2]NUM8.2'!$H$3:$U$175,6,FALSE),0)</f>
        <v>4</v>
      </c>
      <c r="J113" s="77">
        <f>IFERROR(VLOOKUP($B113,'[2]NUM8.2'!$H$3:$U$175,7,FALSE),0)</f>
        <v>8</v>
      </c>
      <c r="K113" s="77">
        <f>IFERROR(VLOOKUP($B113,'[2]NUM8.2'!$H$3:$U$175,8,FALSE),0)</f>
        <v>0</v>
      </c>
      <c r="L113" s="77">
        <f>IFERROR(VLOOKUP($B113,'[2]NUM8.2'!$H$3:$U$175,9,FALSE),0)</f>
        <v>2</v>
      </c>
      <c r="M113" s="77">
        <f>IFERROR(VLOOKUP($B113,'[2]NUM8.2'!$H$3:$U$175,10,FALSE),0)</f>
        <v>0</v>
      </c>
      <c r="N113" s="77">
        <f>IFERROR(VLOOKUP($B113,'[2]NUM8.2'!$H$3:$U$175,11,FALSE),0)</f>
        <v>5</v>
      </c>
      <c r="O113" s="77">
        <f>IFERROR(VLOOKUP($B113,'[2]NUM8.2'!$H$3:$U$175,12,FALSE),0)</f>
        <v>4</v>
      </c>
      <c r="P113" s="77">
        <f>IFERROR(VLOOKUP($B113,'[2]NUM8.2'!$H$3:$U$175,13,FALSE),0)</f>
        <v>0</v>
      </c>
      <c r="Q113" s="4">
        <f t="shared" si="130"/>
        <v>26</v>
      </c>
      <c r="R113" s="2"/>
      <c r="S113" s="12">
        <f>IFERROR(VLOOKUP($B113,'[3]DEN8.2'!$H$3:$J$159,2,FALSE),0)</f>
        <v>47</v>
      </c>
      <c r="T113" s="42">
        <f t="shared" si="131"/>
        <v>48</v>
      </c>
      <c r="U113" s="4">
        <f>IFERROR(VLOOKUP($B113,'[1]DEN8.2'!$H$3:$J$175,2,FALSE),0)</f>
        <v>45</v>
      </c>
      <c r="V113" s="51">
        <f t="shared" si="132"/>
        <v>45</v>
      </c>
      <c r="W113" s="51">
        <f t="shared" si="133"/>
        <v>47</v>
      </c>
      <c r="X113" s="4">
        <f>IFERROR(VLOOKUP($B113,'[2]DEN8.2'!$H$3:$K$162,3,FALSE),0)</f>
        <v>47</v>
      </c>
      <c r="Y113" s="3"/>
      <c r="Z113" s="77">
        <f>IFERROR(VLOOKUP($B113,'[2]ACT DEN8.2'!$H$3:$U$149,2,FALSE),0)</f>
        <v>0</v>
      </c>
      <c r="AA113" s="77">
        <f>IFERROR(VLOOKUP($B113,'[2]ACT DEN8.2'!$H$3:$U$149,3,FALSE),0)</f>
        <v>1</v>
      </c>
      <c r="AB113" s="77">
        <f>IFERROR(VLOOKUP($B113,'[2]ACT DEN8.2'!$H$3:$U$149,4,FALSE),0)</f>
        <v>0</v>
      </c>
      <c r="AC113" s="77">
        <f>IFERROR(VLOOKUP($B113,'[2]ACT DEN8.2'!$H$3:$U$149,5,FALSE),0)</f>
        <v>0</v>
      </c>
      <c r="AD113" s="77">
        <f>IFERROR(VLOOKUP($B113,'[2]ACT DEN8.2'!$H$3:$U$149,6,FALSE),0)</f>
        <v>0</v>
      </c>
      <c r="AE113" s="77">
        <f>IFERROR(VLOOKUP($B113,'[2]ACT DEN8.2'!$H$3:$U$149,7,FALSE),0)</f>
        <v>0</v>
      </c>
      <c r="AF113" s="77">
        <f>IFERROR(VLOOKUP($B113,'[2]ACT DEN8.2'!$H$3:$U$149,8,FALSE),0)</f>
        <v>0</v>
      </c>
      <c r="AG113" s="77">
        <f>IFERROR(VLOOKUP($B113,'[2]ACT DEN8.2'!$H$3:$U$149,9,FALSE),0)</f>
        <v>1</v>
      </c>
      <c r="AH113" s="77">
        <f>IFERROR(VLOOKUP($B113,'[2]ACT DEN8.2'!$H$3:$U$149,10,FALSE),0)</f>
        <v>0</v>
      </c>
      <c r="AI113" s="77">
        <f>IFERROR(VLOOKUP($B113,'[2]ACT DEN8.2'!$H$3:$U$149,11,FALSE),0)</f>
        <v>1</v>
      </c>
      <c r="AJ113" s="77">
        <f>IFERROR(VLOOKUP($B113,'[2]ACT DEN8.2'!$H$3:$U$149,12,FALSE),0)</f>
        <v>0</v>
      </c>
      <c r="AK113" s="77">
        <f>IFERROR(VLOOKUP($B113,'[2]ACT DEN8.2'!$H$3:$U$149,13,FALSE),0)</f>
        <v>0</v>
      </c>
      <c r="AL113" s="4">
        <f t="shared" si="82"/>
        <v>3</v>
      </c>
      <c r="AM113" s="77">
        <f>IFERROR(VLOOKUP($B113,'[2]ACT DEN8.2'!$AE$3:$AR$135,2,FALSE),0)</f>
        <v>0</v>
      </c>
      <c r="AN113" s="77">
        <f>IFERROR(VLOOKUP($B113,'[2]ACT DEN8.2'!$AE$3:$AR$135,3,FALSE),0)</f>
        <v>0</v>
      </c>
      <c r="AO113" s="77">
        <f>IFERROR(VLOOKUP($B113,'[2]ACT DEN8.2'!$AE$3:$AR$135,4,FALSE),0)</f>
        <v>0</v>
      </c>
      <c r="AP113" s="77">
        <f>IFERROR(VLOOKUP($B113,'[2]ACT DEN8.2'!$AE$3:$AR$135,5,FALSE),0)</f>
        <v>0</v>
      </c>
      <c r="AQ113" s="77">
        <f>IFERROR(VLOOKUP($B113,'[2]ACT DEN8.2'!$AE$3:$AR$135,6,FALSE),0)</f>
        <v>0</v>
      </c>
      <c r="AR113" s="77">
        <f>IFERROR(VLOOKUP($B113,'[2]ACT DEN8.2'!$AE$3:$AR$135,7,FALSE),0)</f>
        <v>1</v>
      </c>
      <c r="AS113" s="77">
        <f>IFERROR(VLOOKUP($B113,'[2]ACT DEN8.2'!$AE$3:$AR$135,8,FALSE),0)</f>
        <v>0</v>
      </c>
      <c r="AT113" s="77">
        <f>IFERROR(VLOOKUP($B113,'[2]ACT DEN8.2'!$AE$3:$AR$135,9,FALSE),0)</f>
        <v>0</v>
      </c>
      <c r="AU113" s="77">
        <f>IFERROR(VLOOKUP($B113,'[2]ACT DEN8.2'!$AE$3:$AR$135,10,FALSE),0)</f>
        <v>0</v>
      </c>
      <c r="AV113" s="77">
        <f>IFERROR(VLOOKUP($B113,'[2]ACT DEN8.2'!$AE$3:$AR$135,11,FALSE),0)</f>
        <v>0</v>
      </c>
      <c r="AW113" s="77">
        <f>IFERROR(VLOOKUP($B113,'[2]ACT DEN8.2'!$AE$3:$AR$135,12,FALSE),0)</f>
        <v>0</v>
      </c>
      <c r="AX113" s="77">
        <f>IFERROR(VLOOKUP($B113,'[2]ACT DEN8.2'!$AE$3:$AR$135,13,FALSE),0)</f>
        <v>0</v>
      </c>
      <c r="AY113" s="4">
        <f t="shared" si="83"/>
        <v>1</v>
      </c>
    </row>
    <row r="114" spans="1:51" s="54" customFormat="1" ht="15" thickBot="1" x14ac:dyDescent="0.25">
      <c r="A114" s="1" t="s">
        <v>146</v>
      </c>
      <c r="B114" s="137" t="s">
        <v>136</v>
      </c>
      <c r="C114" s="53"/>
      <c r="D114" s="53"/>
      <c r="E114" s="77">
        <f>IFERROR(VLOOKUP($B114,'[2]NUM8.2'!$H$3:$U$175,2,FALSE),0)</f>
        <v>1</v>
      </c>
      <c r="F114" s="77">
        <f>IFERROR(VLOOKUP($B114,'[2]NUM8.2'!$H$3:$U$175,3,FALSE),0)</f>
        <v>1</v>
      </c>
      <c r="G114" s="77">
        <f>IFERROR(VLOOKUP($B114,'[2]NUM8.2'!$H$3:$U$175,4,FALSE),0)</f>
        <v>2</v>
      </c>
      <c r="H114" s="77">
        <f>IFERROR(VLOOKUP($B114,'[2]NUM8.2'!$H$3:$U$175,5,FALSE),0)</f>
        <v>0</v>
      </c>
      <c r="I114" s="77">
        <f>IFERROR(VLOOKUP($B114,'[2]NUM8.2'!$H$3:$U$175,6,FALSE),0)</f>
        <v>0</v>
      </c>
      <c r="J114" s="77">
        <f>IFERROR(VLOOKUP($B114,'[2]NUM8.2'!$H$3:$U$175,7,FALSE),0)</f>
        <v>5</v>
      </c>
      <c r="K114" s="77">
        <f>IFERROR(VLOOKUP($B114,'[2]NUM8.2'!$H$3:$U$175,8,FALSE),0)</f>
        <v>0</v>
      </c>
      <c r="L114" s="77">
        <f>IFERROR(VLOOKUP($B114,'[2]NUM8.2'!$H$3:$U$175,9,FALSE),0)</f>
        <v>0</v>
      </c>
      <c r="M114" s="77">
        <f>IFERROR(VLOOKUP($B114,'[2]NUM8.2'!$H$3:$U$175,10,FALSE),0)</f>
        <v>2</v>
      </c>
      <c r="N114" s="77">
        <f>IFERROR(VLOOKUP($B114,'[2]NUM8.2'!$H$3:$U$175,11,FALSE),0)</f>
        <v>0</v>
      </c>
      <c r="O114" s="77">
        <f>IFERROR(VLOOKUP($B114,'[2]NUM8.2'!$H$3:$U$175,12,FALSE),0)</f>
        <v>0</v>
      </c>
      <c r="P114" s="77">
        <f>IFERROR(VLOOKUP($B114,'[2]NUM8.2'!$H$3:$U$175,13,FALSE),0)</f>
        <v>0</v>
      </c>
      <c r="Q114" s="4">
        <f t="shared" si="130"/>
        <v>11</v>
      </c>
      <c r="R114" s="2"/>
      <c r="S114" s="12">
        <f>IFERROR(VLOOKUP($B114,'[3]DEN8.2'!$H$3:$J$159,2,FALSE),0)</f>
        <v>23</v>
      </c>
      <c r="T114" s="42">
        <f t="shared" si="131"/>
        <v>25</v>
      </c>
      <c r="U114" s="4">
        <f>IFERROR(VLOOKUP($B114,'[1]DEN8.2'!$H$3:$J$175,2,FALSE),0)</f>
        <v>25</v>
      </c>
      <c r="V114" s="51">
        <f t="shared" si="132"/>
        <v>25</v>
      </c>
      <c r="W114" s="51">
        <f t="shared" si="133"/>
        <v>25</v>
      </c>
      <c r="X114" s="4">
        <f>IFERROR(VLOOKUP($B114,'[2]DEN8.2'!$H$3:$K$162,3,FALSE),0)</f>
        <v>25</v>
      </c>
      <c r="Y114" s="3"/>
      <c r="Z114" s="77">
        <f>IFERROR(VLOOKUP($B114,'[2]ACT DEN8.2'!$H$3:$U$149,2,FALSE),0)</f>
        <v>1</v>
      </c>
      <c r="AA114" s="77">
        <f>IFERROR(VLOOKUP($B114,'[2]ACT DEN8.2'!$H$3:$U$149,3,FALSE),0)</f>
        <v>1</v>
      </c>
      <c r="AB114" s="77">
        <f>IFERROR(VLOOKUP($B114,'[2]ACT DEN8.2'!$H$3:$U$149,4,FALSE),0)</f>
        <v>0</v>
      </c>
      <c r="AC114" s="77">
        <f>IFERROR(VLOOKUP($B114,'[2]ACT DEN8.2'!$H$3:$U$149,5,FALSE),0)</f>
        <v>0</v>
      </c>
      <c r="AD114" s="77">
        <f>IFERROR(VLOOKUP($B114,'[2]ACT DEN8.2'!$H$3:$U$149,6,FALSE),0)</f>
        <v>1</v>
      </c>
      <c r="AE114" s="77">
        <f>IFERROR(VLOOKUP($B114,'[2]ACT DEN8.2'!$H$3:$U$149,7,FALSE),0)</f>
        <v>0</v>
      </c>
      <c r="AF114" s="77">
        <f>IFERROR(VLOOKUP($B114,'[2]ACT DEN8.2'!$H$3:$U$149,8,FALSE),0)</f>
        <v>0</v>
      </c>
      <c r="AG114" s="77">
        <f>IFERROR(VLOOKUP($B114,'[2]ACT DEN8.2'!$H$3:$U$149,9,FALSE),0)</f>
        <v>0</v>
      </c>
      <c r="AH114" s="77">
        <f>IFERROR(VLOOKUP($B114,'[2]ACT DEN8.2'!$H$3:$U$149,10,FALSE),0)</f>
        <v>0</v>
      </c>
      <c r="AI114" s="77">
        <f>IFERROR(VLOOKUP($B114,'[2]ACT DEN8.2'!$H$3:$U$149,11,FALSE),0)</f>
        <v>0</v>
      </c>
      <c r="AJ114" s="77">
        <f>IFERROR(VLOOKUP($B114,'[2]ACT DEN8.2'!$H$3:$U$149,12,FALSE),0)</f>
        <v>0</v>
      </c>
      <c r="AK114" s="77">
        <f>IFERROR(VLOOKUP($B114,'[2]ACT DEN8.2'!$H$3:$U$149,13,FALSE),0)</f>
        <v>0</v>
      </c>
      <c r="AL114" s="4">
        <f t="shared" si="82"/>
        <v>3</v>
      </c>
      <c r="AM114" s="77">
        <f>IFERROR(VLOOKUP($B114,'[2]ACT DEN8.2'!$AE$3:$AR$135,2,FALSE),0)</f>
        <v>0</v>
      </c>
      <c r="AN114" s="77">
        <f>IFERROR(VLOOKUP($B114,'[2]ACT DEN8.2'!$AE$3:$AR$135,3,FALSE),0)</f>
        <v>0</v>
      </c>
      <c r="AO114" s="77">
        <f>IFERROR(VLOOKUP($B114,'[2]ACT DEN8.2'!$AE$3:$AR$135,4,FALSE),0)</f>
        <v>0</v>
      </c>
      <c r="AP114" s="77">
        <f>IFERROR(VLOOKUP($B114,'[2]ACT DEN8.2'!$AE$3:$AR$135,5,FALSE),0)</f>
        <v>0</v>
      </c>
      <c r="AQ114" s="77">
        <f>IFERROR(VLOOKUP($B114,'[2]ACT DEN8.2'!$AE$3:$AR$135,6,FALSE),0)</f>
        <v>0</v>
      </c>
      <c r="AR114" s="77">
        <f>IFERROR(VLOOKUP($B114,'[2]ACT DEN8.2'!$AE$3:$AR$135,7,FALSE),0)</f>
        <v>0</v>
      </c>
      <c r="AS114" s="77">
        <f>IFERROR(VLOOKUP($B114,'[2]ACT DEN8.2'!$AE$3:$AR$135,8,FALSE),0)</f>
        <v>0</v>
      </c>
      <c r="AT114" s="77">
        <f>IFERROR(VLOOKUP($B114,'[2]ACT DEN8.2'!$AE$3:$AR$135,9,FALSE),0)</f>
        <v>0</v>
      </c>
      <c r="AU114" s="77">
        <f>IFERROR(VLOOKUP($B114,'[2]ACT DEN8.2'!$AE$3:$AR$135,10,FALSE),0)</f>
        <v>0</v>
      </c>
      <c r="AV114" s="77">
        <f>IFERROR(VLOOKUP($B114,'[2]ACT DEN8.2'!$AE$3:$AR$135,11,FALSE),0)</f>
        <v>0</v>
      </c>
      <c r="AW114" s="77">
        <f>IFERROR(VLOOKUP($B114,'[2]ACT DEN8.2'!$AE$3:$AR$135,12,FALSE),0)</f>
        <v>0</v>
      </c>
      <c r="AX114" s="77">
        <f>IFERROR(VLOOKUP($B114,'[2]ACT DEN8.2'!$AE$3:$AR$135,13,FALSE),0)</f>
        <v>0</v>
      </c>
      <c r="AY114" s="4">
        <f t="shared" si="83"/>
        <v>0</v>
      </c>
    </row>
    <row r="115" spans="1:51" s="54" customFormat="1" ht="15" thickBot="1" x14ac:dyDescent="0.25">
      <c r="A115" s="1" t="s">
        <v>146</v>
      </c>
      <c r="B115" s="137" t="s">
        <v>137</v>
      </c>
      <c r="C115" s="53"/>
      <c r="D115" s="53"/>
      <c r="E115" s="77">
        <f>IFERROR(VLOOKUP($B115,'[2]NUM8.2'!$H$3:$U$175,2,FALSE),0)</f>
        <v>1</v>
      </c>
      <c r="F115" s="77">
        <f>IFERROR(VLOOKUP($B115,'[2]NUM8.2'!$H$3:$U$175,3,FALSE),0)</f>
        <v>1</v>
      </c>
      <c r="G115" s="77">
        <f>IFERROR(VLOOKUP($B115,'[2]NUM8.2'!$H$3:$U$175,4,FALSE),0)</f>
        <v>1</v>
      </c>
      <c r="H115" s="77">
        <f>IFERROR(VLOOKUP($B115,'[2]NUM8.2'!$H$3:$U$175,5,FALSE),0)</f>
        <v>2</v>
      </c>
      <c r="I115" s="77">
        <f>IFERROR(VLOOKUP($B115,'[2]NUM8.2'!$H$3:$U$175,6,FALSE),0)</f>
        <v>4</v>
      </c>
      <c r="J115" s="77">
        <f>IFERROR(VLOOKUP($B115,'[2]NUM8.2'!$H$3:$U$175,7,FALSE),0)</f>
        <v>4</v>
      </c>
      <c r="K115" s="77">
        <f>IFERROR(VLOOKUP($B115,'[2]NUM8.2'!$H$3:$U$175,8,FALSE),0)</f>
        <v>1</v>
      </c>
      <c r="L115" s="77">
        <f>IFERROR(VLOOKUP($B115,'[2]NUM8.2'!$H$3:$U$175,9,FALSE),0)</f>
        <v>0</v>
      </c>
      <c r="M115" s="77">
        <f>IFERROR(VLOOKUP($B115,'[2]NUM8.2'!$H$3:$U$175,10,FALSE),0)</f>
        <v>0</v>
      </c>
      <c r="N115" s="77">
        <f>IFERROR(VLOOKUP($B115,'[2]NUM8.2'!$H$3:$U$175,11,FALSE),0)</f>
        <v>3</v>
      </c>
      <c r="O115" s="77">
        <f>IFERROR(VLOOKUP($B115,'[2]NUM8.2'!$H$3:$U$175,12,FALSE),0)</f>
        <v>0</v>
      </c>
      <c r="P115" s="77">
        <f>IFERROR(VLOOKUP($B115,'[2]NUM8.2'!$H$3:$U$175,13,FALSE),0)</f>
        <v>0</v>
      </c>
      <c r="Q115" s="4">
        <f t="shared" si="130"/>
        <v>17</v>
      </c>
      <c r="R115" s="2"/>
      <c r="S115" s="12">
        <f>IFERROR(VLOOKUP($B115,'[3]DEN8.2'!$H$3:$J$159,2,FALSE),0)</f>
        <v>31</v>
      </c>
      <c r="T115" s="42">
        <f t="shared" si="131"/>
        <v>31</v>
      </c>
      <c r="U115" s="4">
        <f>IFERROR(VLOOKUP($B115,'[1]DEN8.2'!$H$3:$J$175,2,FALSE),0)</f>
        <v>34</v>
      </c>
      <c r="V115" s="51">
        <f t="shared" si="132"/>
        <v>34</v>
      </c>
      <c r="W115" s="51">
        <f t="shared" si="133"/>
        <v>34</v>
      </c>
      <c r="X115" s="4">
        <f>IFERROR(VLOOKUP($B115,'[2]DEN8.2'!$H$3:$K$162,3,FALSE),0)</f>
        <v>30</v>
      </c>
      <c r="Y115" s="3"/>
      <c r="Z115" s="77">
        <f>IFERROR(VLOOKUP($B115,'[2]ACT DEN8.2'!$H$3:$U$149,2,FALSE),0)</f>
        <v>0</v>
      </c>
      <c r="AA115" s="77">
        <f>IFERROR(VLOOKUP($B115,'[2]ACT DEN8.2'!$H$3:$U$149,3,FALSE),0)</f>
        <v>0</v>
      </c>
      <c r="AB115" s="77">
        <f>IFERROR(VLOOKUP($B115,'[2]ACT DEN8.2'!$H$3:$U$149,4,FALSE),0)</f>
        <v>0</v>
      </c>
      <c r="AC115" s="77">
        <f>IFERROR(VLOOKUP($B115,'[2]ACT DEN8.2'!$H$3:$U$149,5,FALSE),0)</f>
        <v>0</v>
      </c>
      <c r="AD115" s="77">
        <f>IFERROR(VLOOKUP($B115,'[2]ACT DEN8.2'!$H$3:$U$149,6,FALSE),0)</f>
        <v>0</v>
      </c>
      <c r="AE115" s="77">
        <f>IFERROR(VLOOKUP($B115,'[2]ACT DEN8.2'!$H$3:$U$149,7,FALSE),0)</f>
        <v>0</v>
      </c>
      <c r="AF115" s="77">
        <f>IFERROR(VLOOKUP($B115,'[2]ACT DEN8.2'!$H$3:$U$149,8,FALSE),0)</f>
        <v>0</v>
      </c>
      <c r="AG115" s="77">
        <f>IFERROR(VLOOKUP($B115,'[2]ACT DEN8.2'!$H$3:$U$149,9,FALSE),0)</f>
        <v>0</v>
      </c>
      <c r="AH115" s="77">
        <f>IFERROR(VLOOKUP($B115,'[2]ACT DEN8.2'!$H$3:$U$149,10,FALSE),0)</f>
        <v>0</v>
      </c>
      <c r="AI115" s="77">
        <f>IFERROR(VLOOKUP($B115,'[2]ACT DEN8.2'!$H$3:$U$149,11,FALSE),0)</f>
        <v>0</v>
      </c>
      <c r="AJ115" s="77">
        <f>IFERROR(VLOOKUP($B115,'[2]ACT DEN8.2'!$H$3:$U$149,12,FALSE),0)</f>
        <v>0</v>
      </c>
      <c r="AK115" s="77">
        <f>IFERROR(VLOOKUP($B115,'[2]ACT DEN8.2'!$H$3:$U$149,13,FALSE),0)</f>
        <v>0</v>
      </c>
      <c r="AL115" s="4">
        <f t="shared" si="82"/>
        <v>0</v>
      </c>
      <c r="AM115" s="77">
        <f>IFERROR(VLOOKUP($B115,'[2]ACT DEN8.2'!$AE$3:$AR$135,2,FALSE),0)</f>
        <v>0</v>
      </c>
      <c r="AN115" s="77">
        <f>IFERROR(VLOOKUP($B115,'[2]ACT DEN8.2'!$AE$3:$AR$135,3,FALSE),0)</f>
        <v>0</v>
      </c>
      <c r="AO115" s="77">
        <f>IFERROR(VLOOKUP($B115,'[2]ACT DEN8.2'!$AE$3:$AR$135,4,FALSE),0)</f>
        <v>0</v>
      </c>
      <c r="AP115" s="77">
        <f>IFERROR(VLOOKUP($B115,'[2]ACT DEN8.2'!$AE$3:$AR$135,5,FALSE),0)</f>
        <v>0</v>
      </c>
      <c r="AQ115" s="77">
        <f>IFERROR(VLOOKUP($B115,'[2]ACT DEN8.2'!$AE$3:$AR$135,6,FALSE),0)</f>
        <v>0</v>
      </c>
      <c r="AR115" s="77">
        <f>IFERROR(VLOOKUP($B115,'[2]ACT DEN8.2'!$AE$3:$AR$135,7,FALSE),0)</f>
        <v>0</v>
      </c>
      <c r="AS115" s="77">
        <f>IFERROR(VLOOKUP($B115,'[2]ACT DEN8.2'!$AE$3:$AR$135,8,FALSE),0)</f>
        <v>0</v>
      </c>
      <c r="AT115" s="77">
        <f>IFERROR(VLOOKUP($B115,'[2]ACT DEN8.2'!$AE$3:$AR$135,9,FALSE),0)</f>
        <v>0</v>
      </c>
      <c r="AU115" s="77">
        <f>IFERROR(VLOOKUP($B115,'[2]ACT DEN8.2'!$AE$3:$AR$135,10,FALSE),0)</f>
        <v>0</v>
      </c>
      <c r="AV115" s="77">
        <f>IFERROR(VLOOKUP($B115,'[2]ACT DEN8.2'!$AE$3:$AR$135,11,FALSE),0)</f>
        <v>0</v>
      </c>
      <c r="AW115" s="77">
        <f>IFERROR(VLOOKUP($B115,'[2]ACT DEN8.2'!$AE$3:$AR$135,12,FALSE),0)</f>
        <v>0</v>
      </c>
      <c r="AX115" s="77">
        <f>IFERROR(VLOOKUP($B115,'[2]ACT DEN8.2'!$AE$3:$AR$135,13,FALSE),0)</f>
        <v>0</v>
      </c>
      <c r="AY115" s="4">
        <f t="shared" si="83"/>
        <v>0</v>
      </c>
    </row>
    <row r="116" spans="1:51" s="54" customFormat="1" ht="15" thickBot="1" x14ac:dyDescent="0.25">
      <c r="A116" s="1" t="s">
        <v>146</v>
      </c>
      <c r="B116" s="137" t="s">
        <v>138</v>
      </c>
      <c r="C116" s="53"/>
      <c r="D116" s="53"/>
      <c r="E116" s="77">
        <f>IFERROR(VLOOKUP($B116,'[2]NUM8.2'!$H$3:$U$175,2,FALSE),0)</f>
        <v>6</v>
      </c>
      <c r="F116" s="77">
        <f>IFERROR(VLOOKUP($B116,'[2]NUM8.2'!$H$3:$U$175,3,FALSE),0)</f>
        <v>3</v>
      </c>
      <c r="G116" s="77">
        <f>IFERROR(VLOOKUP($B116,'[2]NUM8.2'!$H$3:$U$175,4,FALSE),0)</f>
        <v>13</v>
      </c>
      <c r="H116" s="77">
        <f>IFERROR(VLOOKUP($B116,'[2]NUM8.2'!$H$3:$U$175,5,FALSE),0)</f>
        <v>1</v>
      </c>
      <c r="I116" s="77">
        <f>IFERROR(VLOOKUP($B116,'[2]NUM8.2'!$H$3:$U$175,6,FALSE),0)</f>
        <v>0</v>
      </c>
      <c r="J116" s="77">
        <f>IFERROR(VLOOKUP($B116,'[2]NUM8.2'!$H$3:$U$175,7,FALSE),0)</f>
        <v>5</v>
      </c>
      <c r="K116" s="77">
        <f>IFERROR(VLOOKUP($B116,'[2]NUM8.2'!$H$3:$U$175,8,FALSE),0)</f>
        <v>0</v>
      </c>
      <c r="L116" s="77">
        <f>IFERROR(VLOOKUP($B116,'[2]NUM8.2'!$H$3:$U$175,9,FALSE),0)</f>
        <v>0</v>
      </c>
      <c r="M116" s="77">
        <f>IFERROR(VLOOKUP($B116,'[2]NUM8.2'!$H$3:$U$175,10,FALSE),0)</f>
        <v>0</v>
      </c>
      <c r="N116" s="77">
        <f>IFERROR(VLOOKUP($B116,'[2]NUM8.2'!$H$3:$U$175,11,FALSE),0)</f>
        <v>0</v>
      </c>
      <c r="O116" s="77">
        <f>IFERROR(VLOOKUP($B116,'[2]NUM8.2'!$H$3:$U$175,12,FALSE),0)</f>
        <v>0</v>
      </c>
      <c r="P116" s="77">
        <f>IFERROR(VLOOKUP($B116,'[2]NUM8.2'!$H$3:$U$175,13,FALSE),0)</f>
        <v>0</v>
      </c>
      <c r="Q116" s="4">
        <f t="shared" si="130"/>
        <v>28</v>
      </c>
      <c r="R116" s="2"/>
      <c r="S116" s="12">
        <f>IFERROR(VLOOKUP($B116,'[3]DEN8.2'!$H$3:$J$159,2,FALSE),0)</f>
        <v>52</v>
      </c>
      <c r="T116" s="42">
        <f t="shared" si="131"/>
        <v>52</v>
      </c>
      <c r="U116" s="4">
        <f>IFERROR(VLOOKUP($B116,'[1]DEN8.2'!$H$3:$J$175,2,FALSE),0)</f>
        <v>52</v>
      </c>
      <c r="V116" s="51">
        <f t="shared" si="132"/>
        <v>52</v>
      </c>
      <c r="W116" s="51">
        <f t="shared" si="133"/>
        <v>53</v>
      </c>
      <c r="X116" s="4">
        <f>IFERROR(VLOOKUP($B116,'[2]DEN8.2'!$H$3:$K$162,3,FALSE),0)</f>
        <v>59</v>
      </c>
      <c r="Y116" s="3"/>
      <c r="Z116" s="77">
        <f>IFERROR(VLOOKUP($B116,'[2]ACT DEN8.2'!$H$3:$U$149,2,FALSE),0)</f>
        <v>0</v>
      </c>
      <c r="AA116" s="77">
        <f>IFERROR(VLOOKUP($B116,'[2]ACT DEN8.2'!$H$3:$U$149,3,FALSE),0)</f>
        <v>0</v>
      </c>
      <c r="AB116" s="77">
        <f>IFERROR(VLOOKUP($B116,'[2]ACT DEN8.2'!$H$3:$U$149,4,FALSE),0)</f>
        <v>0</v>
      </c>
      <c r="AC116" s="77">
        <f>IFERROR(VLOOKUP($B116,'[2]ACT DEN8.2'!$H$3:$U$149,5,FALSE),0)</f>
        <v>0</v>
      </c>
      <c r="AD116" s="77">
        <f>IFERROR(VLOOKUP($B116,'[2]ACT DEN8.2'!$H$3:$U$149,6,FALSE),0)</f>
        <v>0</v>
      </c>
      <c r="AE116" s="77">
        <f>IFERROR(VLOOKUP($B116,'[2]ACT DEN8.2'!$H$3:$U$149,7,FALSE),0)</f>
        <v>1</v>
      </c>
      <c r="AF116" s="77">
        <f>IFERROR(VLOOKUP($B116,'[2]ACT DEN8.2'!$H$3:$U$149,8,FALSE),0)</f>
        <v>0</v>
      </c>
      <c r="AG116" s="77">
        <f>IFERROR(VLOOKUP($B116,'[2]ACT DEN8.2'!$H$3:$U$149,9,FALSE),0)</f>
        <v>0</v>
      </c>
      <c r="AH116" s="77">
        <f>IFERROR(VLOOKUP($B116,'[2]ACT DEN8.2'!$H$3:$U$149,10,FALSE),0)</f>
        <v>0</v>
      </c>
      <c r="AI116" s="77">
        <f>IFERROR(VLOOKUP($B116,'[2]ACT DEN8.2'!$H$3:$U$149,11,FALSE),0)</f>
        <v>1</v>
      </c>
      <c r="AJ116" s="77">
        <f>IFERROR(VLOOKUP($B116,'[2]ACT DEN8.2'!$H$3:$U$149,12,FALSE),0)</f>
        <v>0</v>
      </c>
      <c r="AK116" s="77">
        <f>IFERROR(VLOOKUP($B116,'[2]ACT DEN8.2'!$H$3:$U$149,13,FALSE),0)</f>
        <v>1</v>
      </c>
      <c r="AL116" s="4">
        <f t="shared" si="82"/>
        <v>3</v>
      </c>
      <c r="AM116" s="77">
        <f>IFERROR(VLOOKUP($B116,'[2]ACT DEN8.2'!$AE$3:$AR$135,2,FALSE),0)</f>
        <v>0</v>
      </c>
      <c r="AN116" s="77">
        <f>IFERROR(VLOOKUP($B116,'[2]ACT DEN8.2'!$AE$3:$AR$135,3,FALSE),0)</f>
        <v>0</v>
      </c>
      <c r="AO116" s="77">
        <f>IFERROR(VLOOKUP($B116,'[2]ACT DEN8.2'!$AE$3:$AR$135,4,FALSE),0)</f>
        <v>0</v>
      </c>
      <c r="AP116" s="77">
        <f>IFERROR(VLOOKUP($B116,'[2]ACT DEN8.2'!$AE$3:$AR$135,5,FALSE),0)</f>
        <v>0</v>
      </c>
      <c r="AQ116" s="77">
        <f>IFERROR(VLOOKUP($B116,'[2]ACT DEN8.2'!$AE$3:$AR$135,6,FALSE),0)</f>
        <v>0</v>
      </c>
      <c r="AR116" s="77">
        <f>IFERROR(VLOOKUP($B116,'[2]ACT DEN8.2'!$AE$3:$AR$135,7,FALSE),0)</f>
        <v>0</v>
      </c>
      <c r="AS116" s="77">
        <f>IFERROR(VLOOKUP($B116,'[2]ACT DEN8.2'!$AE$3:$AR$135,8,FALSE),0)</f>
        <v>0</v>
      </c>
      <c r="AT116" s="77">
        <f>IFERROR(VLOOKUP($B116,'[2]ACT DEN8.2'!$AE$3:$AR$135,9,FALSE),0)</f>
        <v>0</v>
      </c>
      <c r="AU116" s="77">
        <f>IFERROR(VLOOKUP($B116,'[2]ACT DEN8.2'!$AE$3:$AR$135,10,FALSE),0)</f>
        <v>0</v>
      </c>
      <c r="AV116" s="77">
        <f>IFERROR(VLOOKUP($B116,'[2]ACT DEN8.2'!$AE$3:$AR$135,11,FALSE),0)</f>
        <v>0</v>
      </c>
      <c r="AW116" s="77">
        <f>IFERROR(VLOOKUP($B116,'[2]ACT DEN8.2'!$AE$3:$AR$135,12,FALSE),0)</f>
        <v>0</v>
      </c>
      <c r="AX116" s="77">
        <f>IFERROR(VLOOKUP($B116,'[2]ACT DEN8.2'!$AE$3:$AR$135,13,FALSE),0)</f>
        <v>0</v>
      </c>
      <c r="AY116" s="4">
        <f t="shared" si="83"/>
        <v>0</v>
      </c>
    </row>
    <row r="117" spans="1:51" s="54" customFormat="1" ht="15" thickBot="1" x14ac:dyDescent="0.25">
      <c r="A117" s="1" t="s">
        <v>146</v>
      </c>
      <c r="B117" s="137" t="s">
        <v>139</v>
      </c>
      <c r="C117" s="53"/>
      <c r="D117" s="53"/>
      <c r="E117" s="77">
        <f>IFERROR(VLOOKUP($B117,'[2]NUM8.2'!$H$3:$U$175,2,FALSE),0)</f>
        <v>0</v>
      </c>
      <c r="F117" s="77">
        <f>IFERROR(VLOOKUP($B117,'[2]NUM8.2'!$H$3:$U$175,3,FALSE),0)</f>
        <v>1</v>
      </c>
      <c r="G117" s="77">
        <f>IFERROR(VLOOKUP($B117,'[2]NUM8.2'!$H$3:$U$175,4,FALSE),0)</f>
        <v>0</v>
      </c>
      <c r="H117" s="77">
        <f>IFERROR(VLOOKUP($B117,'[2]NUM8.2'!$H$3:$U$175,5,FALSE),0)</f>
        <v>0</v>
      </c>
      <c r="I117" s="77">
        <f>IFERROR(VLOOKUP($B117,'[2]NUM8.2'!$H$3:$U$175,6,FALSE),0)</f>
        <v>0</v>
      </c>
      <c r="J117" s="77">
        <f>IFERROR(VLOOKUP($B117,'[2]NUM8.2'!$H$3:$U$175,7,FALSE),0)</f>
        <v>5</v>
      </c>
      <c r="K117" s="77">
        <f>IFERROR(VLOOKUP($B117,'[2]NUM8.2'!$H$3:$U$175,8,FALSE),0)</f>
        <v>0</v>
      </c>
      <c r="L117" s="77">
        <f>IFERROR(VLOOKUP($B117,'[2]NUM8.2'!$H$3:$U$175,9,FALSE),0)</f>
        <v>0</v>
      </c>
      <c r="M117" s="77">
        <f>IFERROR(VLOOKUP($B117,'[2]NUM8.2'!$H$3:$U$175,10,FALSE),0)</f>
        <v>0</v>
      </c>
      <c r="N117" s="77">
        <f>IFERROR(VLOOKUP($B117,'[2]NUM8.2'!$H$3:$U$175,11,FALSE),0)</f>
        <v>2</v>
      </c>
      <c r="O117" s="77">
        <f>IFERROR(VLOOKUP($B117,'[2]NUM8.2'!$H$3:$U$175,12,FALSE),0)</f>
        <v>0</v>
      </c>
      <c r="P117" s="77">
        <f>IFERROR(VLOOKUP($B117,'[2]NUM8.2'!$H$3:$U$175,13,FALSE),0)</f>
        <v>0</v>
      </c>
      <c r="Q117" s="4">
        <f t="shared" si="130"/>
        <v>8</v>
      </c>
      <c r="R117" s="2"/>
      <c r="S117" s="12">
        <f>IFERROR(VLOOKUP($B117,'[3]DEN8.2'!$H$3:$J$159,2,FALSE),0)</f>
        <v>10</v>
      </c>
      <c r="T117" s="42">
        <f t="shared" si="131"/>
        <v>10</v>
      </c>
      <c r="U117" s="4">
        <f>IFERROR(VLOOKUP($B117,'[1]DEN8.2'!$H$3:$J$175,2,FALSE),0)</f>
        <v>10</v>
      </c>
      <c r="V117" s="51">
        <f t="shared" si="132"/>
        <v>10</v>
      </c>
      <c r="W117" s="51">
        <f t="shared" si="133"/>
        <v>10</v>
      </c>
      <c r="X117" s="4">
        <f>IFERROR(VLOOKUP($B117,'[2]DEN8.2'!$H$3:$K$162,3,FALSE),0)</f>
        <v>9</v>
      </c>
      <c r="Y117" s="3"/>
      <c r="Z117" s="77">
        <f>IFERROR(VLOOKUP($B117,'[2]ACT DEN8.2'!$H$3:$U$149,2,FALSE),0)</f>
        <v>0</v>
      </c>
      <c r="AA117" s="77">
        <f>IFERROR(VLOOKUP($B117,'[2]ACT DEN8.2'!$H$3:$U$149,3,FALSE),0)</f>
        <v>0</v>
      </c>
      <c r="AB117" s="77">
        <f>IFERROR(VLOOKUP($B117,'[2]ACT DEN8.2'!$H$3:$U$149,4,FALSE),0)</f>
        <v>0</v>
      </c>
      <c r="AC117" s="77">
        <f>IFERROR(VLOOKUP($B117,'[2]ACT DEN8.2'!$H$3:$U$149,5,FALSE),0)</f>
        <v>0</v>
      </c>
      <c r="AD117" s="77">
        <f>IFERROR(VLOOKUP($B117,'[2]ACT DEN8.2'!$H$3:$U$149,6,FALSE),0)</f>
        <v>0</v>
      </c>
      <c r="AE117" s="77">
        <f>IFERROR(VLOOKUP($B117,'[2]ACT DEN8.2'!$H$3:$U$149,7,FALSE),0)</f>
        <v>1</v>
      </c>
      <c r="AF117" s="77">
        <f>IFERROR(VLOOKUP($B117,'[2]ACT DEN8.2'!$H$3:$U$149,8,FALSE),0)</f>
        <v>0</v>
      </c>
      <c r="AG117" s="77">
        <f>IFERROR(VLOOKUP($B117,'[2]ACT DEN8.2'!$H$3:$U$149,9,FALSE),0)</f>
        <v>0</v>
      </c>
      <c r="AH117" s="77">
        <f>IFERROR(VLOOKUP($B117,'[2]ACT DEN8.2'!$H$3:$U$149,10,FALSE),0)</f>
        <v>0</v>
      </c>
      <c r="AI117" s="77">
        <f>IFERROR(VLOOKUP($B117,'[2]ACT DEN8.2'!$H$3:$U$149,11,FALSE),0)</f>
        <v>0</v>
      </c>
      <c r="AJ117" s="77">
        <f>IFERROR(VLOOKUP($B117,'[2]ACT DEN8.2'!$H$3:$U$149,12,FALSE),0)</f>
        <v>0</v>
      </c>
      <c r="AK117" s="77">
        <f>IFERROR(VLOOKUP($B117,'[2]ACT DEN8.2'!$H$3:$U$149,13,FALSE),0)</f>
        <v>0</v>
      </c>
      <c r="AL117" s="4">
        <f t="shared" si="82"/>
        <v>1</v>
      </c>
      <c r="AM117" s="77">
        <f>IFERROR(VLOOKUP($B117,'[2]ACT DEN8.2'!$AE$3:$AR$135,2,FALSE),0)</f>
        <v>0</v>
      </c>
      <c r="AN117" s="77">
        <f>IFERROR(VLOOKUP($B117,'[2]ACT DEN8.2'!$AE$3:$AR$135,3,FALSE),0)</f>
        <v>0</v>
      </c>
      <c r="AO117" s="77">
        <f>IFERROR(VLOOKUP($B117,'[2]ACT DEN8.2'!$AE$3:$AR$135,4,FALSE),0)</f>
        <v>0</v>
      </c>
      <c r="AP117" s="77">
        <f>IFERROR(VLOOKUP($B117,'[2]ACT DEN8.2'!$AE$3:$AR$135,5,FALSE),0)</f>
        <v>0</v>
      </c>
      <c r="AQ117" s="77">
        <f>IFERROR(VLOOKUP($B117,'[2]ACT DEN8.2'!$AE$3:$AR$135,6,FALSE),0)</f>
        <v>0</v>
      </c>
      <c r="AR117" s="77">
        <f>IFERROR(VLOOKUP($B117,'[2]ACT DEN8.2'!$AE$3:$AR$135,7,FALSE),0)</f>
        <v>0</v>
      </c>
      <c r="AS117" s="77">
        <f>IFERROR(VLOOKUP($B117,'[2]ACT DEN8.2'!$AE$3:$AR$135,8,FALSE),0)</f>
        <v>0</v>
      </c>
      <c r="AT117" s="77">
        <f>IFERROR(VLOOKUP($B117,'[2]ACT DEN8.2'!$AE$3:$AR$135,9,FALSE),0)</f>
        <v>0</v>
      </c>
      <c r="AU117" s="77">
        <f>IFERROR(VLOOKUP($B117,'[2]ACT DEN8.2'!$AE$3:$AR$135,10,FALSE),0)</f>
        <v>0</v>
      </c>
      <c r="AV117" s="77">
        <f>IFERROR(VLOOKUP($B117,'[2]ACT DEN8.2'!$AE$3:$AR$135,11,FALSE),0)</f>
        <v>0</v>
      </c>
      <c r="AW117" s="77">
        <f>IFERROR(VLOOKUP($B117,'[2]ACT DEN8.2'!$AE$3:$AR$135,12,FALSE),0)</f>
        <v>0</v>
      </c>
      <c r="AX117" s="77">
        <f>IFERROR(VLOOKUP($B117,'[2]ACT DEN8.2'!$AE$3:$AR$135,13,FALSE),0)</f>
        <v>0</v>
      </c>
      <c r="AY117" s="4">
        <f t="shared" si="83"/>
        <v>0</v>
      </c>
    </row>
    <row r="118" spans="1:51" s="54" customFormat="1" ht="15" thickBot="1" x14ac:dyDescent="0.25">
      <c r="A118" s="1" t="s">
        <v>146</v>
      </c>
      <c r="B118" s="137" t="s">
        <v>140</v>
      </c>
      <c r="C118" s="53"/>
      <c r="D118" s="53"/>
      <c r="E118" s="77">
        <f>IFERROR(VLOOKUP($B118,'[2]NUM8.2'!$H$3:$U$175,2,FALSE),0)</f>
        <v>3</v>
      </c>
      <c r="F118" s="77">
        <f>IFERROR(VLOOKUP($B118,'[2]NUM8.2'!$H$3:$U$175,3,FALSE),0)</f>
        <v>1</v>
      </c>
      <c r="G118" s="77">
        <f>IFERROR(VLOOKUP($B118,'[2]NUM8.2'!$H$3:$U$175,4,FALSE),0)</f>
        <v>0</v>
      </c>
      <c r="H118" s="77">
        <f>IFERROR(VLOOKUP($B118,'[2]NUM8.2'!$H$3:$U$175,5,FALSE),0)</f>
        <v>0</v>
      </c>
      <c r="I118" s="77">
        <f>IFERROR(VLOOKUP($B118,'[2]NUM8.2'!$H$3:$U$175,6,FALSE),0)</f>
        <v>2</v>
      </c>
      <c r="J118" s="77">
        <f>IFERROR(VLOOKUP($B118,'[2]NUM8.2'!$H$3:$U$175,7,FALSE),0)</f>
        <v>2</v>
      </c>
      <c r="K118" s="77">
        <f>IFERROR(VLOOKUP($B118,'[2]NUM8.2'!$H$3:$U$175,8,FALSE),0)</f>
        <v>6</v>
      </c>
      <c r="L118" s="77">
        <f>IFERROR(VLOOKUP($B118,'[2]NUM8.2'!$H$3:$U$175,9,FALSE),0)</f>
        <v>0</v>
      </c>
      <c r="M118" s="77">
        <f>IFERROR(VLOOKUP($B118,'[2]NUM8.2'!$H$3:$U$175,10,FALSE),0)</f>
        <v>0</v>
      </c>
      <c r="N118" s="77">
        <f>IFERROR(VLOOKUP($B118,'[2]NUM8.2'!$H$3:$U$175,11,FALSE),0)</f>
        <v>1</v>
      </c>
      <c r="O118" s="77">
        <f>IFERROR(VLOOKUP($B118,'[2]NUM8.2'!$H$3:$U$175,12,FALSE),0)</f>
        <v>0</v>
      </c>
      <c r="P118" s="77">
        <f>IFERROR(VLOOKUP($B118,'[2]NUM8.2'!$H$3:$U$175,13,FALSE),0)</f>
        <v>0</v>
      </c>
      <c r="Q118" s="4">
        <f t="shared" si="130"/>
        <v>15</v>
      </c>
      <c r="R118" s="2"/>
      <c r="S118" s="12">
        <f>IFERROR(VLOOKUP($B118,'[3]DEN8.2'!$H$3:$J$159,2,FALSE),0)</f>
        <v>22</v>
      </c>
      <c r="T118" s="42">
        <f t="shared" si="131"/>
        <v>22</v>
      </c>
      <c r="U118" s="4">
        <f>IFERROR(VLOOKUP($B118,'[1]DEN8.2'!$H$3:$J$175,2,FALSE),0)</f>
        <v>25</v>
      </c>
      <c r="V118" s="51">
        <f t="shared" si="132"/>
        <v>25</v>
      </c>
      <c r="W118" s="51">
        <f t="shared" si="133"/>
        <v>27</v>
      </c>
      <c r="X118" s="4">
        <f>IFERROR(VLOOKUP($B118,'[2]DEN8.2'!$H$3:$K$162,3,FALSE),0)</f>
        <v>25</v>
      </c>
      <c r="Y118" s="3"/>
      <c r="Z118" s="77">
        <f>IFERROR(VLOOKUP($B118,'[2]ACT DEN8.2'!$H$3:$U$149,2,FALSE),0)</f>
        <v>0</v>
      </c>
      <c r="AA118" s="77">
        <f>IFERROR(VLOOKUP($B118,'[2]ACT DEN8.2'!$H$3:$U$149,3,FALSE),0)</f>
        <v>0</v>
      </c>
      <c r="AB118" s="77">
        <f>IFERROR(VLOOKUP($B118,'[2]ACT DEN8.2'!$H$3:$U$149,4,FALSE),0)</f>
        <v>0</v>
      </c>
      <c r="AC118" s="77">
        <f>IFERROR(VLOOKUP($B118,'[2]ACT DEN8.2'!$H$3:$U$149,5,FALSE),0)</f>
        <v>0</v>
      </c>
      <c r="AD118" s="77">
        <f>IFERROR(VLOOKUP($B118,'[2]ACT DEN8.2'!$H$3:$U$149,6,FALSE),0)</f>
        <v>0</v>
      </c>
      <c r="AE118" s="77">
        <f>IFERROR(VLOOKUP($B118,'[2]ACT DEN8.2'!$H$3:$U$149,7,FALSE),0)</f>
        <v>0</v>
      </c>
      <c r="AF118" s="77">
        <f>IFERROR(VLOOKUP($B118,'[2]ACT DEN8.2'!$H$3:$U$149,8,FALSE),0)</f>
        <v>0</v>
      </c>
      <c r="AG118" s="77">
        <f>IFERROR(VLOOKUP($B118,'[2]ACT DEN8.2'!$H$3:$U$149,9,FALSE),0)</f>
        <v>1</v>
      </c>
      <c r="AH118" s="77">
        <f>IFERROR(VLOOKUP($B118,'[2]ACT DEN8.2'!$H$3:$U$149,10,FALSE),0)</f>
        <v>0</v>
      </c>
      <c r="AI118" s="77">
        <f>IFERROR(VLOOKUP($B118,'[2]ACT DEN8.2'!$H$3:$U$149,11,FALSE),0)</f>
        <v>1</v>
      </c>
      <c r="AJ118" s="77">
        <f>IFERROR(VLOOKUP($B118,'[2]ACT DEN8.2'!$H$3:$U$149,12,FALSE),0)</f>
        <v>0</v>
      </c>
      <c r="AK118" s="77">
        <f>IFERROR(VLOOKUP($B118,'[2]ACT DEN8.2'!$H$3:$U$149,13,FALSE),0)</f>
        <v>0</v>
      </c>
      <c r="AL118" s="4">
        <f t="shared" si="82"/>
        <v>2</v>
      </c>
      <c r="AM118" s="77">
        <f>IFERROR(VLOOKUP($B118,'[2]ACT DEN8.2'!$AE$3:$AR$135,2,FALSE),0)</f>
        <v>0</v>
      </c>
      <c r="AN118" s="77">
        <f>IFERROR(VLOOKUP($B118,'[2]ACT DEN8.2'!$AE$3:$AR$135,3,FALSE),0)</f>
        <v>0</v>
      </c>
      <c r="AO118" s="77">
        <f>IFERROR(VLOOKUP($B118,'[2]ACT DEN8.2'!$AE$3:$AR$135,4,FALSE),0)</f>
        <v>0</v>
      </c>
      <c r="AP118" s="77">
        <f>IFERROR(VLOOKUP($B118,'[2]ACT DEN8.2'!$AE$3:$AR$135,5,FALSE),0)</f>
        <v>0</v>
      </c>
      <c r="AQ118" s="77">
        <f>IFERROR(VLOOKUP($B118,'[2]ACT DEN8.2'!$AE$3:$AR$135,6,FALSE),0)</f>
        <v>0</v>
      </c>
      <c r="AR118" s="77">
        <f>IFERROR(VLOOKUP($B118,'[2]ACT DEN8.2'!$AE$3:$AR$135,7,FALSE),0)</f>
        <v>0</v>
      </c>
      <c r="AS118" s="77">
        <f>IFERROR(VLOOKUP($B118,'[2]ACT DEN8.2'!$AE$3:$AR$135,8,FALSE),0)</f>
        <v>0</v>
      </c>
      <c r="AT118" s="77">
        <f>IFERROR(VLOOKUP($B118,'[2]ACT DEN8.2'!$AE$3:$AR$135,9,FALSE),0)</f>
        <v>0</v>
      </c>
      <c r="AU118" s="77">
        <f>IFERROR(VLOOKUP($B118,'[2]ACT DEN8.2'!$AE$3:$AR$135,10,FALSE),0)</f>
        <v>0</v>
      </c>
      <c r="AV118" s="77">
        <f>IFERROR(VLOOKUP($B118,'[2]ACT DEN8.2'!$AE$3:$AR$135,11,FALSE),0)</f>
        <v>0</v>
      </c>
      <c r="AW118" s="77">
        <f>IFERROR(VLOOKUP($B118,'[2]ACT DEN8.2'!$AE$3:$AR$135,12,FALSE),0)</f>
        <v>0</v>
      </c>
      <c r="AX118" s="77">
        <f>IFERROR(VLOOKUP($B118,'[2]ACT DEN8.2'!$AE$3:$AR$135,13,FALSE),0)</f>
        <v>0</v>
      </c>
      <c r="AY118" s="4">
        <f t="shared" si="83"/>
        <v>0</v>
      </c>
    </row>
    <row r="119" spans="1:51" s="54" customFormat="1" ht="15" thickBot="1" x14ac:dyDescent="0.25">
      <c r="A119" s="1" t="s">
        <v>146</v>
      </c>
      <c r="B119" s="137" t="s">
        <v>141</v>
      </c>
      <c r="C119" s="53"/>
      <c r="D119" s="53"/>
      <c r="E119" s="77">
        <f>IFERROR(VLOOKUP($B119,'[2]NUM8.2'!$H$3:$U$175,2,FALSE),0)</f>
        <v>1</v>
      </c>
      <c r="F119" s="77">
        <f>IFERROR(VLOOKUP($B119,'[2]NUM8.2'!$H$3:$U$175,3,FALSE),0)</f>
        <v>1</v>
      </c>
      <c r="G119" s="77">
        <f>IFERROR(VLOOKUP($B119,'[2]NUM8.2'!$H$3:$U$175,4,FALSE),0)</f>
        <v>1</v>
      </c>
      <c r="H119" s="77">
        <f>IFERROR(VLOOKUP($B119,'[2]NUM8.2'!$H$3:$U$175,5,FALSE),0)</f>
        <v>13</v>
      </c>
      <c r="I119" s="77">
        <f>IFERROR(VLOOKUP($B119,'[2]NUM8.2'!$H$3:$U$175,6,FALSE),0)</f>
        <v>1</v>
      </c>
      <c r="J119" s="77">
        <f>IFERROR(VLOOKUP($B119,'[2]NUM8.2'!$H$3:$U$175,7,FALSE),0)</f>
        <v>4</v>
      </c>
      <c r="K119" s="77">
        <f>IFERROR(VLOOKUP($B119,'[2]NUM8.2'!$H$3:$U$175,8,FALSE),0)</f>
        <v>3</v>
      </c>
      <c r="L119" s="77">
        <f>IFERROR(VLOOKUP($B119,'[2]NUM8.2'!$H$3:$U$175,9,FALSE),0)</f>
        <v>0</v>
      </c>
      <c r="M119" s="77">
        <f>IFERROR(VLOOKUP($B119,'[2]NUM8.2'!$H$3:$U$175,10,FALSE),0)</f>
        <v>5</v>
      </c>
      <c r="N119" s="77">
        <f>IFERROR(VLOOKUP($B119,'[2]NUM8.2'!$H$3:$U$175,11,FALSE),0)</f>
        <v>1</v>
      </c>
      <c r="O119" s="77">
        <f>IFERROR(VLOOKUP($B119,'[2]NUM8.2'!$H$3:$U$175,12,FALSE),0)</f>
        <v>0</v>
      </c>
      <c r="P119" s="77">
        <f>IFERROR(VLOOKUP($B119,'[2]NUM8.2'!$H$3:$U$175,13,FALSE),0)</f>
        <v>0</v>
      </c>
      <c r="Q119" s="4">
        <f t="shared" si="130"/>
        <v>30</v>
      </c>
      <c r="R119" s="2"/>
      <c r="S119" s="12">
        <f>IFERROR(VLOOKUP($B119,'[3]DEN8.2'!$H$3:$J$159,2,FALSE),0)</f>
        <v>51</v>
      </c>
      <c r="T119" s="42">
        <f t="shared" si="131"/>
        <v>52</v>
      </c>
      <c r="U119" s="4">
        <f>IFERROR(VLOOKUP($B119,'[1]DEN8.2'!$H$3:$J$175,2,FALSE),0)</f>
        <v>63</v>
      </c>
      <c r="V119" s="51">
        <f t="shared" si="132"/>
        <v>64</v>
      </c>
      <c r="W119" s="51">
        <f t="shared" si="133"/>
        <v>66</v>
      </c>
      <c r="X119" s="4">
        <f>IFERROR(VLOOKUP($B119,'[2]DEN8.2'!$H$3:$K$162,3,FALSE),0)</f>
        <v>39</v>
      </c>
      <c r="Y119" s="3"/>
      <c r="Z119" s="77">
        <f>IFERROR(VLOOKUP($B119,'[2]ACT DEN8.2'!$H$3:$U$149,2,FALSE),0)</f>
        <v>0</v>
      </c>
      <c r="AA119" s="77">
        <f>IFERROR(VLOOKUP($B119,'[2]ACT DEN8.2'!$H$3:$U$149,3,FALSE),0)</f>
        <v>0</v>
      </c>
      <c r="AB119" s="77">
        <f>IFERROR(VLOOKUP($B119,'[2]ACT DEN8.2'!$H$3:$U$149,4,FALSE),0)</f>
        <v>0</v>
      </c>
      <c r="AC119" s="77">
        <f>IFERROR(VLOOKUP($B119,'[2]ACT DEN8.2'!$H$3:$U$149,5,FALSE),0)</f>
        <v>1</v>
      </c>
      <c r="AD119" s="77">
        <f>IFERROR(VLOOKUP($B119,'[2]ACT DEN8.2'!$H$3:$U$149,6,FALSE),0)</f>
        <v>0</v>
      </c>
      <c r="AE119" s="77">
        <f>IFERROR(VLOOKUP($B119,'[2]ACT DEN8.2'!$H$3:$U$149,7,FALSE),0)</f>
        <v>0</v>
      </c>
      <c r="AF119" s="77">
        <f>IFERROR(VLOOKUP($B119,'[2]ACT DEN8.2'!$H$3:$U$149,8,FALSE),0)</f>
        <v>1</v>
      </c>
      <c r="AG119" s="77">
        <f>IFERROR(VLOOKUP($B119,'[2]ACT DEN8.2'!$H$3:$U$149,9,FALSE),0)</f>
        <v>2</v>
      </c>
      <c r="AH119" s="77">
        <f>IFERROR(VLOOKUP($B119,'[2]ACT DEN8.2'!$H$3:$U$149,10,FALSE),0)</f>
        <v>0</v>
      </c>
      <c r="AI119" s="77">
        <f>IFERROR(VLOOKUP($B119,'[2]ACT DEN8.2'!$H$3:$U$149,11,FALSE),0)</f>
        <v>0</v>
      </c>
      <c r="AJ119" s="77">
        <f>IFERROR(VLOOKUP($B119,'[2]ACT DEN8.2'!$H$3:$U$149,12,FALSE),0)</f>
        <v>0</v>
      </c>
      <c r="AK119" s="77">
        <f>IFERROR(VLOOKUP($B119,'[2]ACT DEN8.2'!$H$3:$U$149,13,FALSE),0)</f>
        <v>0</v>
      </c>
      <c r="AL119" s="4">
        <f t="shared" si="82"/>
        <v>4</v>
      </c>
      <c r="AM119" s="77">
        <f>IFERROR(VLOOKUP($B119,'[2]ACT DEN8.2'!$AE$3:$AR$135,2,FALSE),0)</f>
        <v>0</v>
      </c>
      <c r="AN119" s="77">
        <f>IFERROR(VLOOKUP($B119,'[2]ACT DEN8.2'!$AE$3:$AR$135,3,FALSE),0)</f>
        <v>0</v>
      </c>
      <c r="AO119" s="77">
        <f>IFERROR(VLOOKUP($B119,'[2]ACT DEN8.2'!$AE$3:$AR$135,4,FALSE),0)</f>
        <v>0</v>
      </c>
      <c r="AP119" s="77">
        <f>IFERROR(VLOOKUP($B119,'[2]ACT DEN8.2'!$AE$3:$AR$135,5,FALSE),0)</f>
        <v>0</v>
      </c>
      <c r="AQ119" s="77">
        <f>IFERROR(VLOOKUP($B119,'[2]ACT DEN8.2'!$AE$3:$AR$135,6,FALSE),0)</f>
        <v>0</v>
      </c>
      <c r="AR119" s="77">
        <f>IFERROR(VLOOKUP($B119,'[2]ACT DEN8.2'!$AE$3:$AR$135,7,FALSE),0)</f>
        <v>0</v>
      </c>
      <c r="AS119" s="77">
        <f>IFERROR(VLOOKUP($B119,'[2]ACT DEN8.2'!$AE$3:$AR$135,8,FALSE),0)</f>
        <v>0</v>
      </c>
      <c r="AT119" s="77">
        <f>IFERROR(VLOOKUP($B119,'[2]ACT DEN8.2'!$AE$3:$AR$135,9,FALSE),0)</f>
        <v>0</v>
      </c>
      <c r="AU119" s="77">
        <f>IFERROR(VLOOKUP($B119,'[2]ACT DEN8.2'!$AE$3:$AR$135,10,FALSE),0)</f>
        <v>0</v>
      </c>
      <c r="AV119" s="77">
        <f>IFERROR(VLOOKUP($B119,'[2]ACT DEN8.2'!$AE$3:$AR$135,11,FALSE),0)</f>
        <v>0</v>
      </c>
      <c r="AW119" s="77">
        <f>IFERROR(VLOOKUP($B119,'[2]ACT DEN8.2'!$AE$3:$AR$135,12,FALSE),0)</f>
        <v>0</v>
      </c>
      <c r="AX119" s="77">
        <f>IFERROR(VLOOKUP($B119,'[2]ACT DEN8.2'!$AE$3:$AR$135,13,FALSE),0)</f>
        <v>0</v>
      </c>
      <c r="AY119" s="4">
        <f t="shared" si="83"/>
        <v>0</v>
      </c>
    </row>
    <row r="120" spans="1:51" s="54" customFormat="1" ht="15" thickBot="1" x14ac:dyDescent="0.25">
      <c r="A120" s="1" t="s">
        <v>146</v>
      </c>
      <c r="B120" s="137" t="s">
        <v>142</v>
      </c>
      <c r="C120" s="53"/>
      <c r="D120" s="53"/>
      <c r="E120" s="77">
        <f>IFERROR(VLOOKUP($B120,'[2]NUM8.2'!$H$3:$U$175,2,FALSE),0)</f>
        <v>2</v>
      </c>
      <c r="F120" s="77">
        <f>IFERROR(VLOOKUP($B120,'[2]NUM8.2'!$H$3:$U$175,3,FALSE),0)</f>
        <v>1</v>
      </c>
      <c r="G120" s="77">
        <f>IFERROR(VLOOKUP($B120,'[2]NUM8.2'!$H$3:$U$175,4,FALSE),0)</f>
        <v>0</v>
      </c>
      <c r="H120" s="77">
        <f>IFERROR(VLOOKUP($B120,'[2]NUM8.2'!$H$3:$U$175,5,FALSE),0)</f>
        <v>0</v>
      </c>
      <c r="I120" s="77">
        <f>IFERROR(VLOOKUP($B120,'[2]NUM8.2'!$H$3:$U$175,6,FALSE),0)</f>
        <v>0</v>
      </c>
      <c r="J120" s="77">
        <f>IFERROR(VLOOKUP($B120,'[2]NUM8.2'!$H$3:$U$175,7,FALSE),0)</f>
        <v>4</v>
      </c>
      <c r="K120" s="77">
        <f>IFERROR(VLOOKUP($B120,'[2]NUM8.2'!$H$3:$U$175,8,FALSE),0)</f>
        <v>1</v>
      </c>
      <c r="L120" s="77">
        <f>IFERROR(VLOOKUP($B120,'[2]NUM8.2'!$H$3:$U$175,9,FALSE),0)</f>
        <v>2</v>
      </c>
      <c r="M120" s="77">
        <f>IFERROR(VLOOKUP($B120,'[2]NUM8.2'!$H$3:$U$175,10,FALSE),0)</f>
        <v>0</v>
      </c>
      <c r="N120" s="77">
        <f>IFERROR(VLOOKUP($B120,'[2]NUM8.2'!$H$3:$U$175,11,FALSE),0)</f>
        <v>1</v>
      </c>
      <c r="O120" s="77">
        <f>IFERROR(VLOOKUP($B120,'[2]NUM8.2'!$H$3:$U$175,12,FALSE),0)</f>
        <v>1</v>
      </c>
      <c r="P120" s="77">
        <f>IFERROR(VLOOKUP($B120,'[2]NUM8.2'!$H$3:$U$175,13,FALSE),0)</f>
        <v>0</v>
      </c>
      <c r="Q120" s="4">
        <f t="shared" si="130"/>
        <v>12</v>
      </c>
      <c r="R120" s="2"/>
      <c r="S120" s="12">
        <f>IFERROR(VLOOKUP($B120,'[3]DEN8.2'!$H$3:$J$159,2,FALSE),0)</f>
        <v>30</v>
      </c>
      <c r="T120" s="42">
        <f t="shared" si="131"/>
        <v>30</v>
      </c>
      <c r="U120" s="4">
        <f>IFERROR(VLOOKUP($B120,'[1]DEN8.2'!$H$3:$J$175,2,FALSE),0)</f>
        <v>27</v>
      </c>
      <c r="V120" s="51">
        <f t="shared" si="132"/>
        <v>27</v>
      </c>
      <c r="W120" s="51">
        <f t="shared" si="133"/>
        <v>27</v>
      </c>
      <c r="X120" s="4">
        <f>IFERROR(VLOOKUP($B120,'[2]DEN8.2'!$H$3:$K$162,3,FALSE),0)</f>
        <v>30</v>
      </c>
      <c r="Y120" s="3"/>
      <c r="Z120" s="77">
        <f>IFERROR(VLOOKUP($B120,'[2]ACT DEN8.2'!$H$3:$U$149,2,FALSE),0)</f>
        <v>0</v>
      </c>
      <c r="AA120" s="77">
        <f>IFERROR(VLOOKUP($B120,'[2]ACT DEN8.2'!$H$3:$U$149,3,FALSE),0)</f>
        <v>0</v>
      </c>
      <c r="AB120" s="77">
        <f>IFERROR(VLOOKUP($B120,'[2]ACT DEN8.2'!$H$3:$U$149,4,FALSE),0)</f>
        <v>0</v>
      </c>
      <c r="AC120" s="77">
        <f>IFERROR(VLOOKUP($B120,'[2]ACT DEN8.2'!$H$3:$U$149,5,FALSE),0)</f>
        <v>0</v>
      </c>
      <c r="AD120" s="77">
        <f>IFERROR(VLOOKUP($B120,'[2]ACT DEN8.2'!$H$3:$U$149,6,FALSE),0)</f>
        <v>0</v>
      </c>
      <c r="AE120" s="77">
        <f>IFERROR(VLOOKUP($B120,'[2]ACT DEN8.2'!$H$3:$U$149,7,FALSE),0)</f>
        <v>0</v>
      </c>
      <c r="AF120" s="77">
        <f>IFERROR(VLOOKUP($B120,'[2]ACT DEN8.2'!$H$3:$U$149,8,FALSE),0)</f>
        <v>0</v>
      </c>
      <c r="AG120" s="77">
        <f>IFERROR(VLOOKUP($B120,'[2]ACT DEN8.2'!$H$3:$U$149,9,FALSE),0)</f>
        <v>0</v>
      </c>
      <c r="AH120" s="77">
        <f>IFERROR(VLOOKUP($B120,'[2]ACT DEN8.2'!$H$3:$U$149,10,FALSE),0)</f>
        <v>0</v>
      </c>
      <c r="AI120" s="77">
        <f>IFERROR(VLOOKUP($B120,'[2]ACT DEN8.2'!$H$3:$U$149,11,FALSE),0)</f>
        <v>0</v>
      </c>
      <c r="AJ120" s="77">
        <f>IFERROR(VLOOKUP($B120,'[2]ACT DEN8.2'!$H$3:$U$149,12,FALSE),0)</f>
        <v>0</v>
      </c>
      <c r="AK120" s="77">
        <f>IFERROR(VLOOKUP($B120,'[2]ACT DEN8.2'!$H$3:$U$149,13,FALSE),0)</f>
        <v>0</v>
      </c>
      <c r="AL120" s="4">
        <f t="shared" si="82"/>
        <v>0</v>
      </c>
      <c r="AM120" s="77">
        <f>IFERROR(VLOOKUP($B120,'[2]ACT DEN8.2'!$AE$3:$AR$135,2,FALSE),0)</f>
        <v>0</v>
      </c>
      <c r="AN120" s="77">
        <f>IFERROR(VLOOKUP($B120,'[2]ACT DEN8.2'!$AE$3:$AR$135,3,FALSE),0)</f>
        <v>0</v>
      </c>
      <c r="AO120" s="77">
        <f>IFERROR(VLOOKUP($B120,'[2]ACT DEN8.2'!$AE$3:$AR$135,4,FALSE),0)</f>
        <v>0</v>
      </c>
      <c r="AP120" s="77">
        <f>IFERROR(VLOOKUP($B120,'[2]ACT DEN8.2'!$AE$3:$AR$135,5,FALSE),0)</f>
        <v>0</v>
      </c>
      <c r="AQ120" s="77">
        <f>IFERROR(VLOOKUP($B120,'[2]ACT DEN8.2'!$AE$3:$AR$135,6,FALSE),0)</f>
        <v>0</v>
      </c>
      <c r="AR120" s="77">
        <f>IFERROR(VLOOKUP($B120,'[2]ACT DEN8.2'!$AE$3:$AR$135,7,FALSE),0)</f>
        <v>0</v>
      </c>
      <c r="AS120" s="77">
        <f>IFERROR(VLOOKUP($B120,'[2]ACT DEN8.2'!$AE$3:$AR$135,8,FALSE),0)</f>
        <v>0</v>
      </c>
      <c r="AT120" s="77">
        <f>IFERROR(VLOOKUP($B120,'[2]ACT DEN8.2'!$AE$3:$AR$135,9,FALSE),0)</f>
        <v>0</v>
      </c>
      <c r="AU120" s="77">
        <f>IFERROR(VLOOKUP($B120,'[2]ACT DEN8.2'!$AE$3:$AR$135,10,FALSE),0)</f>
        <v>0</v>
      </c>
      <c r="AV120" s="77">
        <f>IFERROR(VLOOKUP($B120,'[2]ACT DEN8.2'!$AE$3:$AR$135,11,FALSE),0)</f>
        <v>0</v>
      </c>
      <c r="AW120" s="77">
        <f>IFERROR(VLOOKUP($B120,'[2]ACT DEN8.2'!$AE$3:$AR$135,12,FALSE),0)</f>
        <v>0</v>
      </c>
      <c r="AX120" s="77">
        <f>IFERROR(VLOOKUP($B120,'[2]ACT DEN8.2'!$AE$3:$AR$135,13,FALSE),0)</f>
        <v>0</v>
      </c>
      <c r="AY120" s="4">
        <f t="shared" si="83"/>
        <v>0</v>
      </c>
    </row>
    <row r="121" spans="1:51" s="54" customFormat="1" ht="15" thickBot="1" x14ac:dyDescent="0.25">
      <c r="A121" s="1" t="s">
        <v>146</v>
      </c>
      <c r="B121" s="137" t="s">
        <v>143</v>
      </c>
      <c r="C121" s="53"/>
      <c r="D121" s="53"/>
      <c r="E121" s="77">
        <f>IFERROR(VLOOKUP($B121,'[2]NUM8.2'!$H$3:$U$175,2,FALSE),0)</f>
        <v>0</v>
      </c>
      <c r="F121" s="77">
        <f>IFERROR(VLOOKUP($B121,'[2]NUM8.2'!$H$3:$U$175,3,FALSE),0)</f>
        <v>1</v>
      </c>
      <c r="G121" s="77">
        <f>IFERROR(VLOOKUP($B121,'[2]NUM8.2'!$H$3:$U$175,4,FALSE),0)</f>
        <v>0</v>
      </c>
      <c r="H121" s="77">
        <f>IFERROR(VLOOKUP($B121,'[2]NUM8.2'!$H$3:$U$175,5,FALSE),0)</f>
        <v>2</v>
      </c>
      <c r="I121" s="77">
        <f>IFERROR(VLOOKUP($B121,'[2]NUM8.2'!$H$3:$U$175,6,FALSE),0)</f>
        <v>5</v>
      </c>
      <c r="J121" s="77">
        <f>IFERROR(VLOOKUP($B121,'[2]NUM8.2'!$H$3:$U$175,7,FALSE),0)</f>
        <v>0</v>
      </c>
      <c r="K121" s="77">
        <f>IFERROR(VLOOKUP($B121,'[2]NUM8.2'!$H$3:$U$175,8,FALSE),0)</f>
        <v>2</v>
      </c>
      <c r="L121" s="77">
        <f>IFERROR(VLOOKUP($B121,'[2]NUM8.2'!$H$3:$U$175,9,FALSE),0)</f>
        <v>3</v>
      </c>
      <c r="M121" s="77">
        <f>IFERROR(VLOOKUP($B121,'[2]NUM8.2'!$H$3:$U$175,10,FALSE),0)</f>
        <v>7</v>
      </c>
      <c r="N121" s="77">
        <f>IFERROR(VLOOKUP($B121,'[2]NUM8.2'!$H$3:$U$175,11,FALSE),0)</f>
        <v>1</v>
      </c>
      <c r="O121" s="77">
        <f>IFERROR(VLOOKUP($B121,'[2]NUM8.2'!$H$3:$U$175,12,FALSE),0)</f>
        <v>0</v>
      </c>
      <c r="P121" s="77">
        <f>IFERROR(VLOOKUP($B121,'[2]NUM8.2'!$H$3:$U$175,13,FALSE),0)</f>
        <v>0</v>
      </c>
      <c r="Q121" s="4">
        <f t="shared" si="130"/>
        <v>21</v>
      </c>
      <c r="R121" s="2"/>
      <c r="S121" s="12">
        <f>IFERROR(VLOOKUP($B121,'[3]DEN8.2'!$H$3:$J$159,2,FALSE),0)</f>
        <v>20</v>
      </c>
      <c r="T121" s="42">
        <f t="shared" si="131"/>
        <v>20</v>
      </c>
      <c r="U121" s="4">
        <f>IFERROR(VLOOKUP($B121,'[1]DEN8.2'!$H$3:$J$175,2,FALSE),0)</f>
        <v>20</v>
      </c>
      <c r="V121" s="51">
        <f t="shared" si="132"/>
        <v>20</v>
      </c>
      <c r="W121" s="51">
        <f t="shared" si="133"/>
        <v>20</v>
      </c>
      <c r="X121" s="4">
        <f>IFERROR(VLOOKUP($B121,'[2]DEN8.2'!$H$3:$K$162,3,FALSE),0)</f>
        <v>20</v>
      </c>
      <c r="Y121" s="3"/>
      <c r="Z121" s="77">
        <f>IFERROR(VLOOKUP($B121,'[2]ACT DEN8.2'!$H$3:$U$149,2,FALSE),0)</f>
        <v>0</v>
      </c>
      <c r="AA121" s="77">
        <f>IFERROR(VLOOKUP($B121,'[2]ACT DEN8.2'!$H$3:$U$149,3,FALSE),0)</f>
        <v>0</v>
      </c>
      <c r="AB121" s="77">
        <f>IFERROR(VLOOKUP($B121,'[2]ACT DEN8.2'!$H$3:$U$149,4,FALSE),0)</f>
        <v>0</v>
      </c>
      <c r="AC121" s="77">
        <f>IFERROR(VLOOKUP($B121,'[2]ACT DEN8.2'!$H$3:$U$149,5,FALSE),0)</f>
        <v>0</v>
      </c>
      <c r="AD121" s="77">
        <f>IFERROR(VLOOKUP($B121,'[2]ACT DEN8.2'!$H$3:$U$149,6,FALSE),0)</f>
        <v>0</v>
      </c>
      <c r="AE121" s="77">
        <f>IFERROR(VLOOKUP($B121,'[2]ACT DEN8.2'!$H$3:$U$149,7,FALSE),0)</f>
        <v>0</v>
      </c>
      <c r="AF121" s="77">
        <f>IFERROR(VLOOKUP($B121,'[2]ACT DEN8.2'!$H$3:$U$149,8,FALSE),0)</f>
        <v>0</v>
      </c>
      <c r="AG121" s="77">
        <f>IFERROR(VLOOKUP($B121,'[2]ACT DEN8.2'!$H$3:$U$149,9,FALSE),0)</f>
        <v>0</v>
      </c>
      <c r="AH121" s="77">
        <f>IFERROR(VLOOKUP($B121,'[2]ACT DEN8.2'!$H$3:$U$149,10,FALSE),0)</f>
        <v>0</v>
      </c>
      <c r="AI121" s="77">
        <f>IFERROR(VLOOKUP($B121,'[2]ACT DEN8.2'!$H$3:$U$149,11,FALSE),0)</f>
        <v>0</v>
      </c>
      <c r="AJ121" s="77">
        <f>IFERROR(VLOOKUP($B121,'[2]ACT DEN8.2'!$H$3:$U$149,12,FALSE),0)</f>
        <v>0</v>
      </c>
      <c r="AK121" s="77">
        <f>IFERROR(VLOOKUP($B121,'[2]ACT DEN8.2'!$H$3:$U$149,13,FALSE),0)</f>
        <v>0</v>
      </c>
      <c r="AL121" s="4">
        <f t="shared" si="82"/>
        <v>0</v>
      </c>
      <c r="AM121" s="77">
        <f>IFERROR(VLOOKUP($B121,'[2]ACT DEN8.2'!$AE$3:$AR$135,2,FALSE),0)</f>
        <v>0</v>
      </c>
      <c r="AN121" s="77">
        <f>IFERROR(VLOOKUP($B121,'[2]ACT DEN8.2'!$AE$3:$AR$135,3,FALSE),0)</f>
        <v>0</v>
      </c>
      <c r="AO121" s="77">
        <f>IFERROR(VLOOKUP($B121,'[2]ACT DEN8.2'!$AE$3:$AR$135,4,FALSE),0)</f>
        <v>0</v>
      </c>
      <c r="AP121" s="77">
        <f>IFERROR(VLOOKUP($B121,'[2]ACT DEN8.2'!$AE$3:$AR$135,5,FALSE),0)</f>
        <v>0</v>
      </c>
      <c r="AQ121" s="77">
        <f>IFERROR(VLOOKUP($B121,'[2]ACT DEN8.2'!$AE$3:$AR$135,6,FALSE),0)</f>
        <v>0</v>
      </c>
      <c r="AR121" s="77">
        <f>IFERROR(VLOOKUP($B121,'[2]ACT DEN8.2'!$AE$3:$AR$135,7,FALSE),0)</f>
        <v>0</v>
      </c>
      <c r="AS121" s="77">
        <f>IFERROR(VLOOKUP($B121,'[2]ACT DEN8.2'!$AE$3:$AR$135,8,FALSE),0)</f>
        <v>0</v>
      </c>
      <c r="AT121" s="77">
        <f>IFERROR(VLOOKUP($B121,'[2]ACT DEN8.2'!$AE$3:$AR$135,9,FALSE),0)</f>
        <v>0</v>
      </c>
      <c r="AU121" s="77">
        <f>IFERROR(VLOOKUP($B121,'[2]ACT DEN8.2'!$AE$3:$AR$135,10,FALSE),0)</f>
        <v>0</v>
      </c>
      <c r="AV121" s="77">
        <f>IFERROR(VLOOKUP($B121,'[2]ACT DEN8.2'!$AE$3:$AR$135,11,FALSE),0)</f>
        <v>0</v>
      </c>
      <c r="AW121" s="77">
        <f>IFERROR(VLOOKUP($B121,'[2]ACT DEN8.2'!$AE$3:$AR$135,12,FALSE),0)</f>
        <v>0</v>
      </c>
      <c r="AX121" s="77">
        <f>IFERROR(VLOOKUP($B121,'[2]ACT DEN8.2'!$AE$3:$AR$135,13,FALSE),0)</f>
        <v>0</v>
      </c>
      <c r="AY121" s="4">
        <f t="shared" si="83"/>
        <v>0</v>
      </c>
    </row>
    <row r="122" spans="1:51" s="54" customFormat="1" ht="15" thickBot="1" x14ac:dyDescent="0.25">
      <c r="A122" s="1" t="s">
        <v>146</v>
      </c>
      <c r="B122" s="137" t="s">
        <v>144</v>
      </c>
      <c r="C122" s="53"/>
      <c r="D122" s="53"/>
      <c r="E122" s="77">
        <f>IFERROR(VLOOKUP($B122,'[2]NUM8.2'!$H$3:$U$175,2,FALSE),0)</f>
        <v>0</v>
      </c>
      <c r="F122" s="77">
        <f>IFERROR(VLOOKUP($B122,'[2]NUM8.2'!$H$3:$U$175,3,FALSE),0)</f>
        <v>0</v>
      </c>
      <c r="G122" s="77">
        <f>IFERROR(VLOOKUP($B122,'[2]NUM8.2'!$H$3:$U$175,4,FALSE),0)</f>
        <v>0</v>
      </c>
      <c r="H122" s="77">
        <f>IFERROR(VLOOKUP($B122,'[2]NUM8.2'!$H$3:$U$175,5,FALSE),0)</f>
        <v>1</v>
      </c>
      <c r="I122" s="77">
        <f>IFERROR(VLOOKUP($B122,'[2]NUM8.2'!$H$3:$U$175,6,FALSE),0)</f>
        <v>0</v>
      </c>
      <c r="J122" s="77">
        <f>IFERROR(VLOOKUP($B122,'[2]NUM8.2'!$H$3:$U$175,7,FALSE),0)</f>
        <v>6</v>
      </c>
      <c r="K122" s="77">
        <f>IFERROR(VLOOKUP($B122,'[2]NUM8.2'!$H$3:$U$175,8,FALSE),0)</f>
        <v>0</v>
      </c>
      <c r="L122" s="77">
        <f>IFERROR(VLOOKUP($B122,'[2]NUM8.2'!$H$3:$U$175,9,FALSE),0)</f>
        <v>3</v>
      </c>
      <c r="M122" s="77">
        <f>IFERROR(VLOOKUP($B122,'[2]NUM8.2'!$H$3:$U$175,10,FALSE),0)</f>
        <v>1</v>
      </c>
      <c r="N122" s="77">
        <f>IFERROR(VLOOKUP($B122,'[2]NUM8.2'!$H$3:$U$175,11,FALSE),0)</f>
        <v>1</v>
      </c>
      <c r="O122" s="77">
        <f>IFERROR(VLOOKUP($B122,'[2]NUM8.2'!$H$3:$U$175,12,FALSE),0)</f>
        <v>0</v>
      </c>
      <c r="P122" s="77">
        <f>IFERROR(VLOOKUP($B122,'[2]NUM8.2'!$H$3:$U$175,13,FALSE),0)</f>
        <v>0</v>
      </c>
      <c r="Q122" s="4">
        <f t="shared" si="130"/>
        <v>12</v>
      </c>
      <c r="R122" s="2"/>
      <c r="S122" s="12">
        <f>IFERROR(VLOOKUP($B122,'[3]DEN8.2'!$H$3:$J$159,2,FALSE),0)</f>
        <v>13</v>
      </c>
      <c r="T122" s="42">
        <f t="shared" si="131"/>
        <v>14</v>
      </c>
      <c r="U122" s="4">
        <f>IFERROR(VLOOKUP($B122,'[1]DEN8.2'!$H$3:$J$175,2,FALSE),0)</f>
        <v>14</v>
      </c>
      <c r="V122" s="51">
        <f t="shared" si="132"/>
        <v>14</v>
      </c>
      <c r="W122" s="51">
        <f t="shared" si="133"/>
        <v>15</v>
      </c>
      <c r="X122" s="4">
        <f>IFERROR(VLOOKUP($B122,'[2]DEN8.2'!$H$3:$K$162,3,FALSE),0)</f>
        <v>14</v>
      </c>
      <c r="Y122" s="3"/>
      <c r="Z122" s="77">
        <f>IFERROR(VLOOKUP($B122,'[2]ACT DEN8.2'!$H$3:$U$149,2,FALSE),0)</f>
        <v>0</v>
      </c>
      <c r="AA122" s="77">
        <f>IFERROR(VLOOKUP($B122,'[2]ACT DEN8.2'!$H$3:$U$149,3,FALSE),0)</f>
        <v>0</v>
      </c>
      <c r="AB122" s="77">
        <f>IFERROR(VLOOKUP($B122,'[2]ACT DEN8.2'!$H$3:$U$149,4,FALSE),0)</f>
        <v>0</v>
      </c>
      <c r="AC122" s="77">
        <f>IFERROR(VLOOKUP($B122,'[2]ACT DEN8.2'!$H$3:$U$149,5,FALSE),0)</f>
        <v>1</v>
      </c>
      <c r="AD122" s="77">
        <f>IFERROR(VLOOKUP($B122,'[2]ACT DEN8.2'!$H$3:$U$149,6,FALSE),0)</f>
        <v>0</v>
      </c>
      <c r="AE122" s="77">
        <f>IFERROR(VLOOKUP($B122,'[2]ACT DEN8.2'!$H$3:$U$149,7,FALSE),0)</f>
        <v>0</v>
      </c>
      <c r="AF122" s="77">
        <f>IFERROR(VLOOKUP($B122,'[2]ACT DEN8.2'!$H$3:$U$149,8,FALSE),0)</f>
        <v>0</v>
      </c>
      <c r="AG122" s="77">
        <f>IFERROR(VLOOKUP($B122,'[2]ACT DEN8.2'!$H$3:$U$149,9,FALSE),0)</f>
        <v>1</v>
      </c>
      <c r="AH122" s="77">
        <f>IFERROR(VLOOKUP($B122,'[2]ACT DEN8.2'!$H$3:$U$149,10,FALSE),0)</f>
        <v>0</v>
      </c>
      <c r="AI122" s="77">
        <f>IFERROR(VLOOKUP($B122,'[2]ACT DEN8.2'!$H$3:$U$149,11,FALSE),0)</f>
        <v>0</v>
      </c>
      <c r="AJ122" s="77">
        <f>IFERROR(VLOOKUP($B122,'[2]ACT DEN8.2'!$H$3:$U$149,12,FALSE),0)</f>
        <v>0</v>
      </c>
      <c r="AK122" s="77">
        <f>IFERROR(VLOOKUP($B122,'[2]ACT DEN8.2'!$H$3:$U$149,13,FALSE),0)</f>
        <v>0</v>
      </c>
      <c r="AL122" s="4">
        <f t="shared" si="82"/>
        <v>2</v>
      </c>
      <c r="AM122" s="77">
        <f>IFERROR(VLOOKUP($B122,'[2]ACT DEN8.2'!$AE$3:$AR$135,2,FALSE),0)</f>
        <v>0</v>
      </c>
      <c r="AN122" s="77">
        <f>IFERROR(VLOOKUP($B122,'[2]ACT DEN8.2'!$AE$3:$AR$135,3,FALSE),0)</f>
        <v>0</v>
      </c>
      <c r="AO122" s="77">
        <f>IFERROR(VLOOKUP($B122,'[2]ACT DEN8.2'!$AE$3:$AR$135,4,FALSE),0)</f>
        <v>0</v>
      </c>
      <c r="AP122" s="77">
        <f>IFERROR(VLOOKUP($B122,'[2]ACT DEN8.2'!$AE$3:$AR$135,5,FALSE),0)</f>
        <v>0</v>
      </c>
      <c r="AQ122" s="77">
        <f>IFERROR(VLOOKUP($B122,'[2]ACT DEN8.2'!$AE$3:$AR$135,6,FALSE),0)</f>
        <v>0</v>
      </c>
      <c r="AR122" s="77">
        <f>IFERROR(VLOOKUP($B122,'[2]ACT DEN8.2'!$AE$3:$AR$135,7,FALSE),0)</f>
        <v>0</v>
      </c>
      <c r="AS122" s="77">
        <f>IFERROR(VLOOKUP($B122,'[2]ACT DEN8.2'!$AE$3:$AR$135,8,FALSE),0)</f>
        <v>0</v>
      </c>
      <c r="AT122" s="77">
        <f>IFERROR(VLOOKUP($B122,'[2]ACT DEN8.2'!$AE$3:$AR$135,9,FALSE),0)</f>
        <v>0</v>
      </c>
      <c r="AU122" s="77">
        <f>IFERROR(VLOOKUP($B122,'[2]ACT DEN8.2'!$AE$3:$AR$135,10,FALSE),0)</f>
        <v>0</v>
      </c>
      <c r="AV122" s="77">
        <f>IFERROR(VLOOKUP($B122,'[2]ACT DEN8.2'!$AE$3:$AR$135,11,FALSE),0)</f>
        <v>0</v>
      </c>
      <c r="AW122" s="77">
        <f>IFERROR(VLOOKUP($B122,'[2]ACT DEN8.2'!$AE$3:$AR$135,12,FALSE),0)</f>
        <v>0</v>
      </c>
      <c r="AX122" s="77">
        <f>IFERROR(VLOOKUP($B122,'[2]ACT DEN8.2'!$AE$3:$AR$135,13,FALSE),0)</f>
        <v>0</v>
      </c>
      <c r="AY122" s="4">
        <f t="shared" si="83"/>
        <v>0</v>
      </c>
    </row>
    <row r="123" spans="1:51" s="54" customFormat="1" ht="15" thickBot="1" x14ac:dyDescent="0.25">
      <c r="A123" s="1" t="s">
        <v>146</v>
      </c>
      <c r="B123" s="137" t="s">
        <v>145</v>
      </c>
      <c r="C123" s="53"/>
      <c r="D123" s="53"/>
      <c r="E123" s="77">
        <f>IFERROR(VLOOKUP($B123,'[2]NUM8.2'!$H$3:$U$175,2,FALSE),0)</f>
        <v>0</v>
      </c>
      <c r="F123" s="77">
        <f>IFERROR(VLOOKUP($B123,'[2]NUM8.2'!$H$3:$U$175,3,FALSE),0)</f>
        <v>0</v>
      </c>
      <c r="G123" s="77">
        <f>IFERROR(VLOOKUP($B123,'[2]NUM8.2'!$H$3:$U$175,4,FALSE),0)</f>
        <v>1</v>
      </c>
      <c r="H123" s="77">
        <f>IFERROR(VLOOKUP($B123,'[2]NUM8.2'!$H$3:$U$175,5,FALSE),0)</f>
        <v>0</v>
      </c>
      <c r="I123" s="77">
        <f>IFERROR(VLOOKUP($B123,'[2]NUM8.2'!$H$3:$U$175,6,FALSE),0)</f>
        <v>1</v>
      </c>
      <c r="J123" s="77">
        <f>IFERROR(VLOOKUP($B123,'[2]NUM8.2'!$H$3:$U$175,7,FALSE),0)</f>
        <v>3</v>
      </c>
      <c r="K123" s="77">
        <f>IFERROR(VLOOKUP($B123,'[2]NUM8.2'!$H$3:$U$175,8,FALSE),0)</f>
        <v>1</v>
      </c>
      <c r="L123" s="77">
        <f>IFERROR(VLOOKUP($B123,'[2]NUM8.2'!$H$3:$U$175,9,FALSE),0)</f>
        <v>0</v>
      </c>
      <c r="M123" s="77">
        <f>IFERROR(VLOOKUP($B123,'[2]NUM8.2'!$H$3:$U$175,10,FALSE),0)</f>
        <v>1</v>
      </c>
      <c r="N123" s="77">
        <f>IFERROR(VLOOKUP($B123,'[2]NUM8.2'!$H$3:$U$175,11,FALSE),0)</f>
        <v>0</v>
      </c>
      <c r="O123" s="77">
        <f>IFERROR(VLOOKUP($B123,'[2]NUM8.2'!$H$3:$U$175,12,FALSE),0)</f>
        <v>0</v>
      </c>
      <c r="P123" s="77">
        <f>IFERROR(VLOOKUP($B123,'[2]NUM8.2'!$H$3:$U$175,13,FALSE),0)</f>
        <v>4</v>
      </c>
      <c r="Q123" s="4">
        <f t="shared" si="130"/>
        <v>11</v>
      </c>
      <c r="R123" s="2"/>
      <c r="S123" s="12">
        <f>IFERROR(VLOOKUP($B123,'[3]DEN8.2'!$H$3:$J$159,2,FALSE),0)</f>
        <v>19</v>
      </c>
      <c r="T123" s="42">
        <f t="shared" si="131"/>
        <v>19</v>
      </c>
      <c r="U123" s="4">
        <f>IFERROR(VLOOKUP($B123,'[1]DEN8.2'!$H$3:$J$175,2,FALSE),0)</f>
        <v>18</v>
      </c>
      <c r="V123" s="51">
        <f t="shared" si="132"/>
        <v>18</v>
      </c>
      <c r="W123" s="51">
        <f t="shared" si="133"/>
        <v>18</v>
      </c>
      <c r="X123" s="4">
        <f>IFERROR(VLOOKUP($B123,'[2]DEN8.2'!$H$3:$K$162,3,FALSE),0)</f>
        <v>18</v>
      </c>
      <c r="Y123" s="3"/>
      <c r="Z123" s="77">
        <f>IFERROR(VLOOKUP($B123,'[2]ACT DEN8.2'!$H$3:$U$149,2,FALSE),0)</f>
        <v>0</v>
      </c>
      <c r="AA123" s="77">
        <f>IFERROR(VLOOKUP($B123,'[2]ACT DEN8.2'!$H$3:$U$149,3,FALSE),0)</f>
        <v>0</v>
      </c>
      <c r="AB123" s="77">
        <f>IFERROR(VLOOKUP($B123,'[2]ACT DEN8.2'!$H$3:$U$149,4,FALSE),0)</f>
        <v>0</v>
      </c>
      <c r="AC123" s="77">
        <f>IFERROR(VLOOKUP($B123,'[2]ACT DEN8.2'!$H$3:$U$149,5,FALSE),0)</f>
        <v>0</v>
      </c>
      <c r="AD123" s="77">
        <f>IFERROR(VLOOKUP($B123,'[2]ACT DEN8.2'!$H$3:$U$149,6,FALSE),0)</f>
        <v>0</v>
      </c>
      <c r="AE123" s="77">
        <f>IFERROR(VLOOKUP($B123,'[2]ACT DEN8.2'!$H$3:$U$149,7,FALSE),0)</f>
        <v>0</v>
      </c>
      <c r="AF123" s="77">
        <f>IFERROR(VLOOKUP($B123,'[2]ACT DEN8.2'!$H$3:$U$149,8,FALSE),0)</f>
        <v>0</v>
      </c>
      <c r="AG123" s="77">
        <f>IFERROR(VLOOKUP($B123,'[2]ACT DEN8.2'!$H$3:$U$149,9,FALSE),0)</f>
        <v>0</v>
      </c>
      <c r="AH123" s="77">
        <f>IFERROR(VLOOKUP($B123,'[2]ACT DEN8.2'!$H$3:$U$149,10,FALSE),0)</f>
        <v>0</v>
      </c>
      <c r="AI123" s="77">
        <f>IFERROR(VLOOKUP($B123,'[2]ACT DEN8.2'!$H$3:$U$149,11,FALSE),0)</f>
        <v>0</v>
      </c>
      <c r="AJ123" s="77">
        <f>IFERROR(VLOOKUP($B123,'[2]ACT DEN8.2'!$H$3:$U$149,12,FALSE),0)</f>
        <v>0</v>
      </c>
      <c r="AK123" s="77">
        <f>IFERROR(VLOOKUP($B123,'[2]ACT DEN8.2'!$H$3:$U$149,13,FALSE),0)</f>
        <v>0</v>
      </c>
      <c r="AL123" s="4">
        <f t="shared" si="82"/>
        <v>0</v>
      </c>
      <c r="AM123" s="77">
        <f>IFERROR(VLOOKUP($B123,'[2]ACT DEN8.2'!$AE$3:$AR$135,2,FALSE),0)</f>
        <v>0</v>
      </c>
      <c r="AN123" s="77">
        <f>IFERROR(VLOOKUP($B123,'[2]ACT DEN8.2'!$AE$3:$AR$135,3,FALSE),0)</f>
        <v>0</v>
      </c>
      <c r="AO123" s="77">
        <f>IFERROR(VLOOKUP($B123,'[2]ACT DEN8.2'!$AE$3:$AR$135,4,FALSE),0)</f>
        <v>0</v>
      </c>
      <c r="AP123" s="77">
        <f>IFERROR(VLOOKUP($B123,'[2]ACT DEN8.2'!$AE$3:$AR$135,5,FALSE),0)</f>
        <v>0</v>
      </c>
      <c r="AQ123" s="77">
        <f>IFERROR(VLOOKUP($B123,'[2]ACT DEN8.2'!$AE$3:$AR$135,6,FALSE),0)</f>
        <v>0</v>
      </c>
      <c r="AR123" s="77">
        <f>IFERROR(VLOOKUP($B123,'[2]ACT DEN8.2'!$AE$3:$AR$135,7,FALSE),0)</f>
        <v>0</v>
      </c>
      <c r="AS123" s="77">
        <f>IFERROR(VLOOKUP($B123,'[2]ACT DEN8.2'!$AE$3:$AR$135,8,FALSE),0)</f>
        <v>0</v>
      </c>
      <c r="AT123" s="77">
        <f>IFERROR(VLOOKUP($B123,'[2]ACT DEN8.2'!$AE$3:$AR$135,9,FALSE),0)</f>
        <v>0</v>
      </c>
      <c r="AU123" s="77">
        <f>IFERROR(VLOOKUP($B123,'[2]ACT DEN8.2'!$AE$3:$AR$135,10,FALSE),0)</f>
        <v>0</v>
      </c>
      <c r="AV123" s="77">
        <f>IFERROR(VLOOKUP($B123,'[2]ACT DEN8.2'!$AE$3:$AR$135,11,FALSE),0)</f>
        <v>0</v>
      </c>
      <c r="AW123" s="77">
        <f>IFERROR(VLOOKUP($B123,'[2]ACT DEN8.2'!$AE$3:$AR$135,12,FALSE),0)</f>
        <v>0</v>
      </c>
      <c r="AX123" s="77">
        <f>IFERROR(VLOOKUP($B123,'[2]ACT DEN8.2'!$AE$3:$AR$135,13,FALSE),0)</f>
        <v>0</v>
      </c>
      <c r="AY123" s="4">
        <f t="shared" si="83"/>
        <v>0</v>
      </c>
    </row>
    <row r="124" spans="1:51" s="54" customFormat="1" ht="15" thickBot="1" x14ac:dyDescent="0.25">
      <c r="A124" s="307" t="s">
        <v>181</v>
      </c>
      <c r="B124" s="308"/>
      <c r="C124" s="222">
        <f>+D124/Metas!M7</f>
        <v>0.85202087994034315</v>
      </c>
      <c r="D124" s="14">
        <f>+Q124/R124</f>
        <v>0.3238255033557047</v>
      </c>
      <c r="E124" s="9">
        <f t="shared" ref="E124:H124" si="134">SUM(E112:E123)</f>
        <v>15</v>
      </c>
      <c r="F124" s="9">
        <f t="shared" si="134"/>
        <v>10</v>
      </c>
      <c r="G124" s="9">
        <f t="shared" si="134"/>
        <v>18</v>
      </c>
      <c r="H124" s="9">
        <f t="shared" si="134"/>
        <v>21</v>
      </c>
      <c r="I124" s="9">
        <f t="shared" ref="I124:J124" si="135">SUM(I112:I123)</f>
        <v>17</v>
      </c>
      <c r="J124" s="9">
        <f t="shared" si="135"/>
        <v>46</v>
      </c>
      <c r="K124" s="9">
        <f t="shared" ref="K124:L124" si="136">SUM(K112:K123)</f>
        <v>15</v>
      </c>
      <c r="L124" s="9">
        <f t="shared" si="136"/>
        <v>10</v>
      </c>
      <c r="M124" s="9">
        <f t="shared" ref="M124:N124" si="137">SUM(M112:M123)</f>
        <v>16</v>
      </c>
      <c r="N124" s="9">
        <f t="shared" si="137"/>
        <v>16</v>
      </c>
      <c r="O124" s="9">
        <f t="shared" ref="O124:P124" si="138">SUM(O112:O123)</f>
        <v>5</v>
      </c>
      <c r="P124" s="9">
        <f t="shared" si="138"/>
        <v>4</v>
      </c>
      <c r="Q124" s="9">
        <f>SUM(Q112:Q123)</f>
        <v>193</v>
      </c>
      <c r="R124" s="10">
        <f>+Y124-X124</f>
        <v>596</v>
      </c>
      <c r="S124" s="9">
        <f t="shared" ref="S124:W124" si="139">SUM(S112:S123)</f>
        <v>321</v>
      </c>
      <c r="T124" s="9">
        <f t="shared" si="139"/>
        <v>326</v>
      </c>
      <c r="U124" s="9">
        <f t="shared" si="139"/>
        <v>335</v>
      </c>
      <c r="V124" s="8">
        <f t="shared" si="139"/>
        <v>336</v>
      </c>
      <c r="W124" s="8">
        <f t="shared" si="139"/>
        <v>344</v>
      </c>
      <c r="X124" s="9">
        <f t="shared" ref="X124" si="140">SUM(X112:X123)</f>
        <v>318</v>
      </c>
      <c r="Y124" s="11">
        <v>914</v>
      </c>
      <c r="Z124" s="8">
        <f>SUM(Z112:Z123)</f>
        <v>1</v>
      </c>
      <c r="AA124" s="8">
        <f t="shared" ref="AA124:AF124" si="141">SUM(AA112:AA123)</f>
        <v>2</v>
      </c>
      <c r="AB124" s="8">
        <f t="shared" si="141"/>
        <v>0</v>
      </c>
      <c r="AC124" s="8">
        <f t="shared" si="141"/>
        <v>2</v>
      </c>
      <c r="AD124" s="8">
        <f t="shared" ref="AD124" si="142">SUM(AD112:AD123)</f>
        <v>1</v>
      </c>
      <c r="AE124" s="8">
        <f t="shared" si="141"/>
        <v>2</v>
      </c>
      <c r="AF124" s="8">
        <f t="shared" si="141"/>
        <v>1</v>
      </c>
      <c r="AG124" s="8">
        <f t="shared" ref="AG124:AH124" si="143">SUM(AG112:AG123)</f>
        <v>5</v>
      </c>
      <c r="AH124" s="8">
        <f t="shared" si="143"/>
        <v>0</v>
      </c>
      <c r="AI124" s="8">
        <f t="shared" ref="AI124:AK124" si="144">SUM(AI112:AI123)</f>
        <v>3</v>
      </c>
      <c r="AJ124" s="8">
        <f t="shared" si="144"/>
        <v>0</v>
      </c>
      <c r="AK124" s="8">
        <f t="shared" si="144"/>
        <v>1</v>
      </c>
      <c r="AL124" s="8">
        <f t="shared" si="82"/>
        <v>18</v>
      </c>
      <c r="AM124" s="8">
        <f t="shared" ref="AM124:AS124" si="145">SUM(AM112:AM123)</f>
        <v>0</v>
      </c>
      <c r="AN124" s="8">
        <f t="shared" si="145"/>
        <v>0</v>
      </c>
      <c r="AO124" s="8">
        <f t="shared" si="145"/>
        <v>0</v>
      </c>
      <c r="AP124" s="8">
        <f t="shared" si="145"/>
        <v>0</v>
      </c>
      <c r="AQ124" s="8">
        <f t="shared" ref="AQ124" si="146">SUM(AQ112:AQ123)</f>
        <v>0</v>
      </c>
      <c r="AR124" s="8">
        <f t="shared" si="145"/>
        <v>1</v>
      </c>
      <c r="AS124" s="8">
        <f t="shared" si="145"/>
        <v>0</v>
      </c>
      <c r="AT124" s="8">
        <f t="shared" ref="AT124:AU124" si="147">SUM(AT112:AT123)</f>
        <v>0</v>
      </c>
      <c r="AU124" s="8">
        <f t="shared" si="147"/>
        <v>0</v>
      </c>
      <c r="AV124" s="8">
        <f t="shared" ref="AV124:AX124" si="148">SUM(AV112:AV123)</f>
        <v>0</v>
      </c>
      <c r="AW124" s="8">
        <f t="shared" si="148"/>
        <v>0</v>
      </c>
      <c r="AX124" s="8">
        <f t="shared" si="148"/>
        <v>0</v>
      </c>
      <c r="AY124" s="8">
        <f t="shared" si="83"/>
        <v>1</v>
      </c>
    </row>
    <row r="125" spans="1:51" ht="15" thickBot="1" x14ac:dyDescent="0.25">
      <c r="A125" s="75" t="s">
        <v>160</v>
      </c>
      <c r="B125" s="137" t="s">
        <v>147</v>
      </c>
      <c r="C125" s="53"/>
      <c r="D125" s="53"/>
      <c r="E125" s="77">
        <f>IFERROR(VLOOKUP($B125,'[2]NUM8.2'!$H$3:$U$175,2,FALSE),0)</f>
        <v>1</v>
      </c>
      <c r="F125" s="77">
        <f>IFERROR(VLOOKUP($B125,'[2]NUM8.2'!$H$3:$U$175,3,FALSE),0)</f>
        <v>5</v>
      </c>
      <c r="G125" s="77">
        <f>IFERROR(VLOOKUP($B125,'[2]NUM8.2'!$H$3:$U$175,4,FALSE),0)</f>
        <v>6</v>
      </c>
      <c r="H125" s="77">
        <f>IFERROR(VLOOKUP($B125,'[2]NUM8.2'!$H$3:$U$175,5,FALSE),0)</f>
        <v>5</v>
      </c>
      <c r="I125" s="77">
        <f>IFERROR(VLOOKUP($B125,'[2]NUM8.2'!$H$3:$U$175,6,FALSE),0)</f>
        <v>9</v>
      </c>
      <c r="J125" s="77">
        <f>IFERROR(VLOOKUP($B125,'[2]NUM8.2'!$H$3:$U$175,7,FALSE),0)</f>
        <v>5</v>
      </c>
      <c r="K125" s="77">
        <f>IFERROR(VLOOKUP($B125,'[2]NUM8.2'!$H$3:$U$175,8,FALSE),0)</f>
        <v>7</v>
      </c>
      <c r="L125" s="77">
        <f>IFERROR(VLOOKUP($B125,'[2]NUM8.2'!$H$3:$U$175,9,FALSE),0)</f>
        <v>15</v>
      </c>
      <c r="M125" s="77">
        <f>IFERROR(VLOOKUP($B125,'[2]NUM8.2'!$H$3:$U$175,10,FALSE),0)</f>
        <v>3</v>
      </c>
      <c r="N125" s="77">
        <f>IFERROR(VLOOKUP($B125,'[2]NUM8.2'!$H$3:$U$175,11,FALSE),0)</f>
        <v>12</v>
      </c>
      <c r="O125" s="77">
        <f>IFERROR(VLOOKUP($B125,'[2]NUM8.2'!$H$3:$U$175,12,FALSE),0)</f>
        <v>8</v>
      </c>
      <c r="P125" s="77">
        <f>IFERROR(VLOOKUP($B125,'[2]NUM8.2'!$H$3:$U$175,13,FALSE),0)</f>
        <v>10</v>
      </c>
      <c r="Q125" s="4">
        <f t="shared" ref="Q125:Q137" si="149">SUM(E125:P125)</f>
        <v>86</v>
      </c>
      <c r="S125" s="12">
        <f>IFERROR(VLOOKUP($B125,'[3]DEN8.2'!$H$3:$J$159,2,FALSE),0)</f>
        <v>324</v>
      </c>
      <c r="T125" s="42">
        <f t="shared" ref="T125:T137" si="150">+S125+(Z125+AA125+AB125+AC125)-(AM125+AN125+AO125+AP125)</f>
        <v>359</v>
      </c>
      <c r="U125" s="4">
        <f>IFERROR(VLOOKUP($B125,'[1]DEN8.2'!$H$3:$J$175,2,FALSE),0)</f>
        <v>340</v>
      </c>
      <c r="V125" s="51">
        <f t="shared" ref="V125:V137" si="151">+U125+(AF125)-(AS125)</f>
        <v>344</v>
      </c>
      <c r="W125" s="51">
        <f t="shared" ref="W125:W137" si="152">+U125+(AF125+AG125+AH125+AI125)-(AS125+AT125+AU125+AV125)</f>
        <v>357</v>
      </c>
      <c r="X125" s="4">
        <f>IFERROR(VLOOKUP($B125,'[2]DEN8.2'!$H$3:$K$162,3,FALSE),0)</f>
        <v>370</v>
      </c>
      <c r="Y125" s="3"/>
      <c r="Z125" s="77">
        <f>IFERROR(VLOOKUP($B125,'[2]ACT DEN8.2'!$H$3:$U$149,2,FALSE),0)</f>
        <v>12</v>
      </c>
      <c r="AA125" s="77">
        <f>IFERROR(VLOOKUP($B125,'[2]ACT DEN8.2'!$H$3:$U$149,3,FALSE),0)</f>
        <v>9</v>
      </c>
      <c r="AB125" s="77">
        <f>IFERROR(VLOOKUP($B125,'[2]ACT DEN8.2'!$H$3:$U$149,4,FALSE),0)</f>
        <v>12</v>
      </c>
      <c r="AC125" s="77">
        <f>IFERROR(VLOOKUP($B125,'[2]ACT DEN8.2'!$H$3:$U$149,5,FALSE),0)</f>
        <v>2</v>
      </c>
      <c r="AD125" s="77">
        <f>IFERROR(VLOOKUP($B125,'[2]ACT DEN8.2'!$H$3:$U$149,6,FALSE),0)</f>
        <v>4</v>
      </c>
      <c r="AE125" s="77">
        <f>IFERROR(VLOOKUP($B125,'[2]ACT DEN8.2'!$H$3:$U$149,7,FALSE),0)</f>
        <v>1</v>
      </c>
      <c r="AF125" s="77">
        <f>IFERROR(VLOOKUP($B125,'[2]ACT DEN8.2'!$H$3:$U$149,8,FALSE),0)</f>
        <v>7</v>
      </c>
      <c r="AG125" s="77">
        <f>IFERROR(VLOOKUP($B125,'[2]ACT DEN8.2'!$H$3:$U$149,9,FALSE),0)</f>
        <v>8</v>
      </c>
      <c r="AH125" s="77">
        <f>IFERROR(VLOOKUP($B125,'[2]ACT DEN8.2'!$H$3:$U$149,10,FALSE),0)</f>
        <v>3</v>
      </c>
      <c r="AI125" s="77">
        <f>IFERROR(VLOOKUP($B125,'[2]ACT DEN8.2'!$H$3:$U$149,11,FALSE),0)</f>
        <v>3</v>
      </c>
      <c r="AJ125" s="77">
        <f>IFERROR(VLOOKUP($B125,'[2]ACT DEN8.2'!$H$3:$U$149,12,FALSE),0)</f>
        <v>1</v>
      </c>
      <c r="AK125" s="77">
        <f>IFERROR(VLOOKUP($B125,'[2]ACT DEN8.2'!$H$3:$U$149,13,FALSE),0)</f>
        <v>4</v>
      </c>
      <c r="AL125" s="4">
        <f t="shared" si="82"/>
        <v>66</v>
      </c>
      <c r="AM125" s="77">
        <f>IFERROR(VLOOKUP($B125,'[2]ACT DEN8.2'!$AE$3:$AR$135,2,FALSE),0)</f>
        <v>0</v>
      </c>
      <c r="AN125" s="77">
        <f>IFERROR(VLOOKUP($B125,'[2]ACT DEN8.2'!$AE$3:$AR$135,3,FALSE),0)</f>
        <v>0</v>
      </c>
      <c r="AO125" s="77">
        <f>IFERROR(VLOOKUP($B125,'[2]ACT DEN8.2'!$AE$3:$AR$135,4,FALSE),0)</f>
        <v>0</v>
      </c>
      <c r="AP125" s="77">
        <f>IFERROR(VLOOKUP($B125,'[2]ACT DEN8.2'!$AE$3:$AR$135,5,FALSE),0)</f>
        <v>0</v>
      </c>
      <c r="AQ125" s="77">
        <f>IFERROR(VLOOKUP($B125,'[2]ACT DEN8.2'!$AE$3:$AR$135,6,FALSE),0)</f>
        <v>3</v>
      </c>
      <c r="AR125" s="77">
        <f>IFERROR(VLOOKUP($B125,'[2]ACT DEN8.2'!$AE$3:$AR$135,7,FALSE),0)</f>
        <v>0</v>
      </c>
      <c r="AS125" s="77">
        <f>IFERROR(VLOOKUP($B125,'[2]ACT DEN8.2'!$AE$3:$AR$135,8,FALSE),0)</f>
        <v>3</v>
      </c>
      <c r="AT125" s="77">
        <f>IFERROR(VLOOKUP($B125,'[2]ACT DEN8.2'!$AE$3:$AR$135,9,FALSE),0)</f>
        <v>1</v>
      </c>
      <c r="AU125" s="77">
        <f>IFERROR(VLOOKUP($B125,'[2]ACT DEN8.2'!$AE$3:$AR$135,10,FALSE),0)</f>
        <v>0</v>
      </c>
      <c r="AV125" s="77">
        <f>IFERROR(VLOOKUP($B125,'[2]ACT DEN8.2'!$AE$3:$AR$135,11,FALSE),0)</f>
        <v>0</v>
      </c>
      <c r="AW125" s="77">
        <f>IFERROR(VLOOKUP($B125,'[2]ACT DEN8.2'!$AE$3:$AR$135,12,FALSE),0)</f>
        <v>0</v>
      </c>
      <c r="AX125" s="77">
        <f>IFERROR(VLOOKUP($B125,'[2]ACT DEN8.2'!$AE$3:$AR$135,13,FALSE),0)</f>
        <v>0</v>
      </c>
      <c r="AY125" s="4">
        <f t="shared" si="83"/>
        <v>7</v>
      </c>
    </row>
    <row r="126" spans="1:51" ht="15" thickBot="1" x14ac:dyDescent="0.25">
      <c r="A126" s="75" t="s">
        <v>160</v>
      </c>
      <c r="B126" s="137" t="s">
        <v>148</v>
      </c>
      <c r="C126" s="53"/>
      <c r="D126" s="53"/>
      <c r="E126" s="77">
        <f>IFERROR(VLOOKUP($B126,'[2]NUM8.2'!$H$3:$U$175,2,FALSE),0)</f>
        <v>3</v>
      </c>
      <c r="F126" s="77">
        <f>IFERROR(VLOOKUP($B126,'[2]NUM8.2'!$H$3:$U$175,3,FALSE),0)</f>
        <v>9</v>
      </c>
      <c r="G126" s="77">
        <f>IFERROR(VLOOKUP($B126,'[2]NUM8.2'!$H$3:$U$175,4,FALSE),0)</f>
        <v>6</v>
      </c>
      <c r="H126" s="77">
        <f>IFERROR(VLOOKUP($B126,'[2]NUM8.2'!$H$3:$U$175,5,FALSE),0)</f>
        <v>2</v>
      </c>
      <c r="I126" s="77">
        <f>IFERROR(VLOOKUP($B126,'[2]NUM8.2'!$H$3:$U$175,6,FALSE),0)</f>
        <v>0</v>
      </c>
      <c r="J126" s="77">
        <f>IFERROR(VLOOKUP($B126,'[2]NUM8.2'!$H$3:$U$175,7,FALSE),0)</f>
        <v>3</v>
      </c>
      <c r="K126" s="77">
        <f>IFERROR(VLOOKUP($B126,'[2]NUM8.2'!$H$3:$U$175,8,FALSE),0)</f>
        <v>22</v>
      </c>
      <c r="L126" s="77">
        <f>IFERROR(VLOOKUP($B126,'[2]NUM8.2'!$H$3:$U$175,9,FALSE),0)</f>
        <v>10</v>
      </c>
      <c r="M126" s="77">
        <f>IFERROR(VLOOKUP($B126,'[2]NUM8.2'!$H$3:$U$175,10,FALSE),0)</f>
        <v>11</v>
      </c>
      <c r="N126" s="77">
        <f>IFERROR(VLOOKUP($B126,'[2]NUM8.2'!$H$3:$U$175,11,FALSE),0)</f>
        <v>18</v>
      </c>
      <c r="O126" s="77">
        <f>IFERROR(VLOOKUP($B126,'[2]NUM8.2'!$H$3:$U$175,12,FALSE),0)</f>
        <v>7</v>
      </c>
      <c r="P126" s="77">
        <f>IFERROR(VLOOKUP($B126,'[2]NUM8.2'!$H$3:$U$175,13,FALSE),0)</f>
        <v>25</v>
      </c>
      <c r="Q126" s="4">
        <f t="shared" si="149"/>
        <v>116</v>
      </c>
      <c r="S126" s="12">
        <f>IFERROR(VLOOKUP($B126,'[3]DEN8.2'!$H$3:$J$159,2,FALSE),0)</f>
        <v>156</v>
      </c>
      <c r="T126" s="42">
        <f t="shared" si="150"/>
        <v>158</v>
      </c>
      <c r="U126" s="4">
        <f>IFERROR(VLOOKUP($B126,'[1]DEN8.2'!$H$3:$J$175,2,FALSE),0)</f>
        <v>191</v>
      </c>
      <c r="V126" s="51">
        <f t="shared" si="151"/>
        <v>191</v>
      </c>
      <c r="W126" s="51">
        <f t="shared" si="152"/>
        <v>191</v>
      </c>
      <c r="X126" s="4">
        <f>IFERROR(VLOOKUP($B126,'[2]DEN8.2'!$H$3:$K$162,3,FALSE),0)</f>
        <v>192</v>
      </c>
      <c r="Y126" s="3"/>
      <c r="Z126" s="77">
        <f>IFERROR(VLOOKUP($B126,'[2]ACT DEN8.2'!$H$3:$U$149,2,FALSE),0)</f>
        <v>0</v>
      </c>
      <c r="AA126" s="77">
        <f>IFERROR(VLOOKUP($B126,'[2]ACT DEN8.2'!$H$3:$U$149,3,FALSE),0)</f>
        <v>4</v>
      </c>
      <c r="AB126" s="77">
        <f>IFERROR(VLOOKUP($B126,'[2]ACT DEN8.2'!$H$3:$U$149,4,FALSE),0)</f>
        <v>0</v>
      </c>
      <c r="AC126" s="77">
        <f>IFERROR(VLOOKUP($B126,'[2]ACT DEN8.2'!$H$3:$U$149,5,FALSE),0)</f>
        <v>0</v>
      </c>
      <c r="AD126" s="77">
        <f>IFERROR(VLOOKUP($B126,'[2]ACT DEN8.2'!$H$3:$U$149,6,FALSE),0)</f>
        <v>2</v>
      </c>
      <c r="AE126" s="77">
        <f>IFERROR(VLOOKUP($B126,'[2]ACT DEN8.2'!$H$3:$U$149,7,FALSE),0)</f>
        <v>1</v>
      </c>
      <c r="AF126" s="77">
        <f>IFERROR(VLOOKUP($B126,'[2]ACT DEN8.2'!$H$3:$U$149,8,FALSE),0)</f>
        <v>1</v>
      </c>
      <c r="AG126" s="77">
        <f>IFERROR(VLOOKUP($B126,'[2]ACT DEN8.2'!$H$3:$U$149,9,FALSE),0)</f>
        <v>1</v>
      </c>
      <c r="AH126" s="77">
        <f>IFERROR(VLOOKUP($B126,'[2]ACT DEN8.2'!$H$3:$U$149,10,FALSE),0)</f>
        <v>1</v>
      </c>
      <c r="AI126" s="77">
        <f>IFERROR(VLOOKUP($B126,'[2]ACT DEN8.2'!$H$3:$U$149,11,FALSE),0)</f>
        <v>0</v>
      </c>
      <c r="AJ126" s="77">
        <f>IFERROR(VLOOKUP($B126,'[2]ACT DEN8.2'!$H$3:$U$149,12,FALSE),0)</f>
        <v>0</v>
      </c>
      <c r="AK126" s="77">
        <f>IFERROR(VLOOKUP($B126,'[2]ACT DEN8.2'!$H$3:$U$149,13,FALSE),0)</f>
        <v>2</v>
      </c>
      <c r="AL126" s="4">
        <f t="shared" si="82"/>
        <v>12</v>
      </c>
      <c r="AM126" s="77">
        <f>IFERROR(VLOOKUP($B126,'[2]ACT DEN8.2'!$AE$3:$AR$135,2,FALSE),0)</f>
        <v>0</v>
      </c>
      <c r="AN126" s="77">
        <f>IFERROR(VLOOKUP($B126,'[2]ACT DEN8.2'!$AE$3:$AR$135,3,FALSE),0)</f>
        <v>1</v>
      </c>
      <c r="AO126" s="77">
        <f>IFERROR(VLOOKUP($B126,'[2]ACT DEN8.2'!$AE$3:$AR$135,4,FALSE),0)</f>
        <v>1</v>
      </c>
      <c r="AP126" s="77">
        <f>IFERROR(VLOOKUP($B126,'[2]ACT DEN8.2'!$AE$3:$AR$135,5,FALSE),0)</f>
        <v>0</v>
      </c>
      <c r="AQ126" s="77">
        <f>IFERROR(VLOOKUP($B126,'[2]ACT DEN8.2'!$AE$3:$AR$135,6,FALSE),0)</f>
        <v>0</v>
      </c>
      <c r="AR126" s="77">
        <f>IFERROR(VLOOKUP($B126,'[2]ACT DEN8.2'!$AE$3:$AR$135,7,FALSE),0)</f>
        <v>0</v>
      </c>
      <c r="AS126" s="77">
        <f>IFERROR(VLOOKUP($B126,'[2]ACT DEN8.2'!$AE$3:$AR$135,8,FALSE),0)</f>
        <v>1</v>
      </c>
      <c r="AT126" s="77">
        <f>IFERROR(VLOOKUP($B126,'[2]ACT DEN8.2'!$AE$3:$AR$135,9,FALSE),0)</f>
        <v>0</v>
      </c>
      <c r="AU126" s="77">
        <f>IFERROR(VLOOKUP($B126,'[2]ACT DEN8.2'!$AE$3:$AR$135,10,FALSE),0)</f>
        <v>2</v>
      </c>
      <c r="AV126" s="77">
        <f>IFERROR(VLOOKUP($B126,'[2]ACT DEN8.2'!$AE$3:$AR$135,11,FALSE),0)</f>
        <v>0</v>
      </c>
      <c r="AW126" s="77">
        <f>IFERROR(VLOOKUP($B126,'[2]ACT DEN8.2'!$AE$3:$AR$135,12,FALSE),0)</f>
        <v>0</v>
      </c>
      <c r="AX126" s="77">
        <f>IFERROR(VLOOKUP($B126,'[2]ACT DEN8.2'!$AE$3:$AR$135,13,FALSE),0)</f>
        <v>0</v>
      </c>
      <c r="AY126" s="4">
        <f t="shared" si="83"/>
        <v>5</v>
      </c>
    </row>
    <row r="127" spans="1:51" ht="15" thickBot="1" x14ac:dyDescent="0.25">
      <c r="A127" s="75" t="s">
        <v>160</v>
      </c>
      <c r="B127" s="137" t="s">
        <v>149</v>
      </c>
      <c r="C127" s="53"/>
      <c r="D127" s="53"/>
      <c r="E127" s="77">
        <f>IFERROR(VLOOKUP($B127,'[2]NUM8.2'!$H$3:$U$175,2,FALSE),0)</f>
        <v>0</v>
      </c>
      <c r="F127" s="77">
        <f>IFERROR(VLOOKUP($B127,'[2]NUM8.2'!$H$3:$U$175,3,FALSE),0)</f>
        <v>5</v>
      </c>
      <c r="G127" s="77">
        <f>IFERROR(VLOOKUP($B127,'[2]NUM8.2'!$H$3:$U$175,4,FALSE),0)</f>
        <v>2</v>
      </c>
      <c r="H127" s="77">
        <f>IFERROR(VLOOKUP($B127,'[2]NUM8.2'!$H$3:$U$175,5,FALSE),0)</f>
        <v>0</v>
      </c>
      <c r="I127" s="77">
        <f>IFERROR(VLOOKUP($B127,'[2]NUM8.2'!$H$3:$U$175,6,FALSE),0)</f>
        <v>1</v>
      </c>
      <c r="J127" s="77">
        <f>IFERROR(VLOOKUP($B127,'[2]NUM8.2'!$H$3:$U$175,7,FALSE),0)</f>
        <v>6</v>
      </c>
      <c r="K127" s="77">
        <f>IFERROR(VLOOKUP($B127,'[2]NUM8.2'!$H$3:$U$175,8,FALSE),0)</f>
        <v>9</v>
      </c>
      <c r="L127" s="77">
        <f>IFERROR(VLOOKUP($B127,'[2]NUM8.2'!$H$3:$U$175,9,FALSE),0)</f>
        <v>5</v>
      </c>
      <c r="M127" s="77">
        <f>IFERROR(VLOOKUP($B127,'[2]NUM8.2'!$H$3:$U$175,10,FALSE),0)</f>
        <v>10</v>
      </c>
      <c r="N127" s="77">
        <f>IFERROR(VLOOKUP($B127,'[2]NUM8.2'!$H$3:$U$175,11,FALSE),0)</f>
        <v>4</v>
      </c>
      <c r="O127" s="77">
        <f>IFERROR(VLOOKUP($B127,'[2]NUM8.2'!$H$3:$U$175,12,FALSE),0)</f>
        <v>7</v>
      </c>
      <c r="P127" s="77">
        <f>IFERROR(VLOOKUP($B127,'[2]NUM8.2'!$H$3:$U$175,13,FALSE),0)</f>
        <v>19</v>
      </c>
      <c r="Q127" s="4">
        <f t="shared" si="149"/>
        <v>68</v>
      </c>
      <c r="S127" s="12">
        <f>IFERROR(VLOOKUP($B127,'[3]DEN8.2'!$H$3:$J$159,2,FALSE),0)</f>
        <v>121</v>
      </c>
      <c r="T127" s="42">
        <f t="shared" si="150"/>
        <v>125</v>
      </c>
      <c r="U127" s="4">
        <f>IFERROR(VLOOKUP($B127,'[1]DEN8.2'!$H$3:$J$175,2,FALSE),0)</f>
        <v>128</v>
      </c>
      <c r="V127" s="51">
        <f t="shared" si="151"/>
        <v>128</v>
      </c>
      <c r="W127" s="51">
        <f t="shared" si="152"/>
        <v>132</v>
      </c>
      <c r="X127" s="4">
        <f>IFERROR(VLOOKUP($B127,'[2]DEN8.2'!$H$3:$K$162,3,FALSE),0)</f>
        <v>130</v>
      </c>
      <c r="Y127" s="3"/>
      <c r="Z127" s="77">
        <f>IFERROR(VLOOKUP($B127,'[2]ACT DEN8.2'!$H$3:$U$149,2,FALSE),0)</f>
        <v>3</v>
      </c>
      <c r="AA127" s="77">
        <f>IFERROR(VLOOKUP($B127,'[2]ACT DEN8.2'!$H$3:$U$149,3,FALSE),0)</f>
        <v>1</v>
      </c>
      <c r="AB127" s="77">
        <f>IFERROR(VLOOKUP($B127,'[2]ACT DEN8.2'!$H$3:$U$149,4,FALSE),0)</f>
        <v>1</v>
      </c>
      <c r="AC127" s="77">
        <f>IFERROR(VLOOKUP($B127,'[2]ACT DEN8.2'!$H$3:$U$149,5,FALSE),0)</f>
        <v>1</v>
      </c>
      <c r="AD127" s="77">
        <f>IFERROR(VLOOKUP($B127,'[2]ACT DEN8.2'!$H$3:$U$149,6,FALSE),0)</f>
        <v>1</v>
      </c>
      <c r="AE127" s="77">
        <f>IFERROR(VLOOKUP($B127,'[2]ACT DEN8.2'!$H$3:$U$149,7,FALSE),0)</f>
        <v>2</v>
      </c>
      <c r="AF127" s="77">
        <f>IFERROR(VLOOKUP($B127,'[2]ACT DEN8.2'!$H$3:$U$149,8,FALSE),0)</f>
        <v>1</v>
      </c>
      <c r="AG127" s="77">
        <f>IFERROR(VLOOKUP($B127,'[2]ACT DEN8.2'!$H$3:$U$149,9,FALSE),0)</f>
        <v>3</v>
      </c>
      <c r="AH127" s="77">
        <f>IFERROR(VLOOKUP($B127,'[2]ACT DEN8.2'!$H$3:$U$149,10,FALSE),0)</f>
        <v>0</v>
      </c>
      <c r="AI127" s="77">
        <f>IFERROR(VLOOKUP($B127,'[2]ACT DEN8.2'!$H$3:$U$149,11,FALSE),0)</f>
        <v>1</v>
      </c>
      <c r="AJ127" s="77">
        <f>IFERROR(VLOOKUP($B127,'[2]ACT DEN8.2'!$H$3:$U$149,12,FALSE),0)</f>
        <v>0</v>
      </c>
      <c r="AK127" s="77">
        <f>IFERROR(VLOOKUP($B127,'[2]ACT DEN8.2'!$H$3:$U$149,13,FALSE),0)</f>
        <v>0</v>
      </c>
      <c r="AL127" s="4">
        <f t="shared" si="82"/>
        <v>14</v>
      </c>
      <c r="AM127" s="77">
        <f>IFERROR(VLOOKUP($B127,'[2]ACT DEN8.2'!$AE$3:$AR$135,2,FALSE),0)</f>
        <v>0</v>
      </c>
      <c r="AN127" s="77">
        <f>IFERROR(VLOOKUP($B127,'[2]ACT DEN8.2'!$AE$3:$AR$135,3,FALSE),0)</f>
        <v>2</v>
      </c>
      <c r="AO127" s="77">
        <f>IFERROR(VLOOKUP($B127,'[2]ACT DEN8.2'!$AE$3:$AR$135,4,FALSE),0)</f>
        <v>0</v>
      </c>
      <c r="AP127" s="77">
        <f>IFERROR(VLOOKUP($B127,'[2]ACT DEN8.2'!$AE$3:$AR$135,5,FALSE),0)</f>
        <v>0</v>
      </c>
      <c r="AQ127" s="77">
        <f>IFERROR(VLOOKUP($B127,'[2]ACT DEN8.2'!$AE$3:$AR$135,6,FALSE),0)</f>
        <v>0</v>
      </c>
      <c r="AR127" s="77">
        <f>IFERROR(VLOOKUP($B127,'[2]ACT DEN8.2'!$AE$3:$AR$135,7,FALSE),0)</f>
        <v>0</v>
      </c>
      <c r="AS127" s="77">
        <f>IFERROR(VLOOKUP($B127,'[2]ACT DEN8.2'!$AE$3:$AR$135,8,FALSE),0)</f>
        <v>1</v>
      </c>
      <c r="AT127" s="77">
        <f>IFERROR(VLOOKUP($B127,'[2]ACT DEN8.2'!$AE$3:$AR$135,9,FALSE),0)</f>
        <v>0</v>
      </c>
      <c r="AU127" s="77">
        <f>IFERROR(VLOOKUP($B127,'[2]ACT DEN8.2'!$AE$3:$AR$135,10,FALSE),0)</f>
        <v>0</v>
      </c>
      <c r="AV127" s="77">
        <f>IFERROR(VLOOKUP($B127,'[2]ACT DEN8.2'!$AE$3:$AR$135,11,FALSE),0)</f>
        <v>0</v>
      </c>
      <c r="AW127" s="77">
        <f>IFERROR(VLOOKUP($B127,'[2]ACT DEN8.2'!$AE$3:$AR$135,12,FALSE),0)</f>
        <v>0</v>
      </c>
      <c r="AX127" s="77">
        <f>IFERROR(VLOOKUP($B127,'[2]ACT DEN8.2'!$AE$3:$AR$135,13,FALSE),0)</f>
        <v>0</v>
      </c>
      <c r="AY127" s="4">
        <f t="shared" si="83"/>
        <v>3</v>
      </c>
    </row>
    <row r="128" spans="1:51" ht="15" thickBot="1" x14ac:dyDescent="0.25">
      <c r="A128" s="75" t="s">
        <v>160</v>
      </c>
      <c r="B128" s="137" t="s">
        <v>150</v>
      </c>
      <c r="C128" s="53"/>
      <c r="D128" s="53"/>
      <c r="E128" s="77">
        <f>IFERROR(VLOOKUP($B128,'[2]NUM8.2'!$H$3:$U$175,2,FALSE),0)</f>
        <v>2</v>
      </c>
      <c r="F128" s="77">
        <f>IFERROR(VLOOKUP($B128,'[2]NUM8.2'!$H$3:$U$175,3,FALSE),0)</f>
        <v>27</v>
      </c>
      <c r="G128" s="77">
        <f>IFERROR(VLOOKUP($B128,'[2]NUM8.2'!$H$3:$U$175,4,FALSE),0)</f>
        <v>11</v>
      </c>
      <c r="H128" s="77">
        <f>IFERROR(VLOOKUP($B128,'[2]NUM8.2'!$H$3:$U$175,5,FALSE),0)</f>
        <v>11</v>
      </c>
      <c r="I128" s="77">
        <f>IFERROR(VLOOKUP($B128,'[2]NUM8.2'!$H$3:$U$175,6,FALSE),0)</f>
        <v>2</v>
      </c>
      <c r="J128" s="77">
        <f>IFERROR(VLOOKUP($B128,'[2]NUM8.2'!$H$3:$U$175,7,FALSE),0)</f>
        <v>37</v>
      </c>
      <c r="K128" s="77">
        <f>IFERROR(VLOOKUP($B128,'[2]NUM8.2'!$H$3:$U$175,8,FALSE),0)</f>
        <v>12</v>
      </c>
      <c r="L128" s="77">
        <f>IFERROR(VLOOKUP($B128,'[2]NUM8.2'!$H$3:$U$175,9,FALSE),0)</f>
        <v>4</v>
      </c>
      <c r="M128" s="77">
        <f>IFERROR(VLOOKUP($B128,'[2]NUM8.2'!$H$3:$U$175,10,FALSE),0)</f>
        <v>14</v>
      </c>
      <c r="N128" s="77">
        <f>IFERROR(VLOOKUP($B128,'[2]NUM8.2'!$H$3:$U$175,11,FALSE),0)</f>
        <v>9</v>
      </c>
      <c r="O128" s="77">
        <f>IFERROR(VLOOKUP($B128,'[2]NUM8.2'!$H$3:$U$175,12,FALSE),0)</f>
        <v>1</v>
      </c>
      <c r="P128" s="77">
        <f>IFERROR(VLOOKUP($B128,'[2]NUM8.2'!$H$3:$U$175,13,FALSE),0)</f>
        <v>48</v>
      </c>
      <c r="Q128" s="4">
        <f t="shared" si="149"/>
        <v>178</v>
      </c>
      <c r="S128" s="12">
        <f>IFERROR(VLOOKUP($B128,'[3]DEN8.2'!$H$3:$J$159,2,FALSE),0)</f>
        <v>364</v>
      </c>
      <c r="T128" s="42">
        <f t="shared" si="150"/>
        <v>374</v>
      </c>
      <c r="U128" s="4">
        <f>IFERROR(VLOOKUP($B128,'[1]DEN8.2'!$H$3:$J$175,2,FALSE),0)</f>
        <v>371</v>
      </c>
      <c r="V128" s="51">
        <f t="shared" si="151"/>
        <v>372</v>
      </c>
      <c r="W128" s="51">
        <f t="shared" si="152"/>
        <v>371</v>
      </c>
      <c r="X128" s="4">
        <f>IFERROR(VLOOKUP($B128,'[2]DEN8.2'!$H$3:$K$162,3,FALSE),0)</f>
        <v>383</v>
      </c>
      <c r="Y128" s="3"/>
      <c r="Z128" s="77">
        <f>IFERROR(VLOOKUP($B128,'[2]ACT DEN8.2'!$H$3:$U$149,2,FALSE),0)</f>
        <v>4</v>
      </c>
      <c r="AA128" s="77">
        <f>IFERROR(VLOOKUP($B128,'[2]ACT DEN8.2'!$H$3:$U$149,3,FALSE),0)</f>
        <v>0</v>
      </c>
      <c r="AB128" s="77">
        <f>IFERROR(VLOOKUP($B128,'[2]ACT DEN8.2'!$H$3:$U$149,4,FALSE),0)</f>
        <v>5</v>
      </c>
      <c r="AC128" s="77">
        <f>IFERROR(VLOOKUP($B128,'[2]ACT DEN8.2'!$H$3:$U$149,5,FALSE),0)</f>
        <v>2</v>
      </c>
      <c r="AD128" s="77">
        <f>IFERROR(VLOOKUP($B128,'[2]ACT DEN8.2'!$H$3:$U$149,6,FALSE),0)</f>
        <v>2</v>
      </c>
      <c r="AE128" s="77">
        <f>IFERROR(VLOOKUP($B128,'[2]ACT DEN8.2'!$H$3:$U$149,7,FALSE),0)</f>
        <v>5</v>
      </c>
      <c r="AF128" s="77">
        <f>IFERROR(VLOOKUP($B128,'[2]ACT DEN8.2'!$H$3:$U$149,8,FALSE),0)</f>
        <v>1</v>
      </c>
      <c r="AG128" s="77">
        <f>IFERROR(VLOOKUP($B128,'[2]ACT DEN8.2'!$H$3:$U$149,9,FALSE),0)</f>
        <v>0</v>
      </c>
      <c r="AH128" s="77">
        <f>IFERROR(VLOOKUP($B128,'[2]ACT DEN8.2'!$H$3:$U$149,10,FALSE),0)</f>
        <v>1</v>
      </c>
      <c r="AI128" s="77">
        <f>IFERROR(VLOOKUP($B128,'[2]ACT DEN8.2'!$H$3:$U$149,11,FALSE),0)</f>
        <v>0</v>
      </c>
      <c r="AJ128" s="77">
        <f>IFERROR(VLOOKUP($B128,'[2]ACT DEN8.2'!$H$3:$U$149,12,FALSE),0)</f>
        <v>1</v>
      </c>
      <c r="AK128" s="77">
        <f>IFERROR(VLOOKUP($B128,'[2]ACT DEN8.2'!$H$3:$U$149,13,FALSE),0)</f>
        <v>3</v>
      </c>
      <c r="AL128" s="4">
        <f t="shared" si="82"/>
        <v>24</v>
      </c>
      <c r="AM128" s="77">
        <f>IFERROR(VLOOKUP($B128,'[2]ACT DEN8.2'!$AE$3:$AR$135,2,FALSE),0)</f>
        <v>1</v>
      </c>
      <c r="AN128" s="77">
        <f>IFERROR(VLOOKUP($B128,'[2]ACT DEN8.2'!$AE$3:$AR$135,3,FALSE),0)</f>
        <v>0</v>
      </c>
      <c r="AO128" s="77">
        <f>IFERROR(VLOOKUP($B128,'[2]ACT DEN8.2'!$AE$3:$AR$135,4,FALSE),0)</f>
        <v>0</v>
      </c>
      <c r="AP128" s="77">
        <f>IFERROR(VLOOKUP($B128,'[2]ACT DEN8.2'!$AE$3:$AR$135,5,FALSE),0)</f>
        <v>0</v>
      </c>
      <c r="AQ128" s="77">
        <f>IFERROR(VLOOKUP($B128,'[2]ACT DEN8.2'!$AE$3:$AR$135,6,FALSE),0)</f>
        <v>0</v>
      </c>
      <c r="AR128" s="77">
        <f>IFERROR(VLOOKUP($B128,'[2]ACT DEN8.2'!$AE$3:$AR$135,7,FALSE),0)</f>
        <v>2</v>
      </c>
      <c r="AS128" s="77">
        <f>IFERROR(VLOOKUP($B128,'[2]ACT DEN8.2'!$AE$3:$AR$135,8,FALSE),0)</f>
        <v>0</v>
      </c>
      <c r="AT128" s="77">
        <f>IFERROR(VLOOKUP($B128,'[2]ACT DEN8.2'!$AE$3:$AR$135,9,FALSE),0)</f>
        <v>0</v>
      </c>
      <c r="AU128" s="77">
        <f>IFERROR(VLOOKUP($B128,'[2]ACT DEN8.2'!$AE$3:$AR$135,10,FALSE),0)</f>
        <v>0</v>
      </c>
      <c r="AV128" s="77">
        <f>IFERROR(VLOOKUP($B128,'[2]ACT DEN8.2'!$AE$3:$AR$135,11,FALSE),0)</f>
        <v>2</v>
      </c>
      <c r="AW128" s="77">
        <f>IFERROR(VLOOKUP($B128,'[2]ACT DEN8.2'!$AE$3:$AR$135,12,FALSE),0)</f>
        <v>0</v>
      </c>
      <c r="AX128" s="77">
        <f>IFERROR(VLOOKUP($B128,'[2]ACT DEN8.2'!$AE$3:$AR$135,13,FALSE),0)</f>
        <v>1</v>
      </c>
      <c r="AY128" s="4">
        <f t="shared" si="83"/>
        <v>6</v>
      </c>
    </row>
    <row r="129" spans="1:51" ht="15" thickBot="1" x14ac:dyDescent="0.25">
      <c r="A129" s="75" t="s">
        <v>160</v>
      </c>
      <c r="B129" s="137" t="s">
        <v>151</v>
      </c>
      <c r="C129" s="53"/>
      <c r="D129" s="53"/>
      <c r="E129" s="77">
        <f>IFERROR(VLOOKUP($B129,'[2]NUM8.2'!$H$3:$U$175,2,FALSE),0)</f>
        <v>1</v>
      </c>
      <c r="F129" s="77">
        <f>IFERROR(VLOOKUP($B129,'[2]NUM8.2'!$H$3:$U$175,3,FALSE),0)</f>
        <v>0</v>
      </c>
      <c r="G129" s="77">
        <f>IFERROR(VLOOKUP($B129,'[2]NUM8.2'!$H$3:$U$175,4,FALSE),0)</f>
        <v>0</v>
      </c>
      <c r="H129" s="77">
        <f>IFERROR(VLOOKUP($B129,'[2]NUM8.2'!$H$3:$U$175,5,FALSE),0)</f>
        <v>1</v>
      </c>
      <c r="I129" s="77">
        <f>IFERROR(VLOOKUP($B129,'[2]NUM8.2'!$H$3:$U$175,6,FALSE),0)</f>
        <v>0</v>
      </c>
      <c r="J129" s="77">
        <f>IFERROR(VLOOKUP($B129,'[2]NUM8.2'!$H$3:$U$175,7,FALSE),0)</f>
        <v>0</v>
      </c>
      <c r="K129" s="77">
        <f>IFERROR(VLOOKUP($B129,'[2]NUM8.2'!$H$3:$U$175,8,FALSE),0)</f>
        <v>4</v>
      </c>
      <c r="L129" s="77">
        <f>IFERROR(VLOOKUP($B129,'[2]NUM8.2'!$H$3:$U$175,9,FALSE),0)</f>
        <v>1</v>
      </c>
      <c r="M129" s="77">
        <f>IFERROR(VLOOKUP($B129,'[2]NUM8.2'!$H$3:$U$175,10,FALSE),0)</f>
        <v>1</v>
      </c>
      <c r="N129" s="77">
        <f>IFERROR(VLOOKUP($B129,'[2]NUM8.2'!$H$3:$U$175,11,FALSE),0)</f>
        <v>0</v>
      </c>
      <c r="O129" s="77">
        <f>IFERROR(VLOOKUP($B129,'[2]NUM8.2'!$H$3:$U$175,12,FALSE),0)</f>
        <v>0</v>
      </c>
      <c r="P129" s="77">
        <f>IFERROR(VLOOKUP($B129,'[2]NUM8.2'!$H$3:$U$175,13,FALSE),0)</f>
        <v>0</v>
      </c>
      <c r="Q129" s="4">
        <f t="shared" si="149"/>
        <v>8</v>
      </c>
      <c r="S129" s="12">
        <f>IFERROR(VLOOKUP($B129,'[3]DEN8.2'!$H$3:$J$159,2,FALSE),0)</f>
        <v>17</v>
      </c>
      <c r="T129" s="42">
        <f t="shared" si="150"/>
        <v>17</v>
      </c>
      <c r="U129" s="4">
        <f>IFERROR(VLOOKUP($B129,'[1]DEN8.2'!$H$3:$J$175,2,FALSE),0)</f>
        <v>12</v>
      </c>
      <c r="V129" s="51">
        <f t="shared" si="151"/>
        <v>12</v>
      </c>
      <c r="W129" s="51">
        <f t="shared" si="152"/>
        <v>12</v>
      </c>
      <c r="X129" s="4">
        <f>IFERROR(VLOOKUP($B129,'[2]DEN8.2'!$H$3:$K$162,3,FALSE),0)</f>
        <v>20</v>
      </c>
      <c r="Y129" s="3"/>
      <c r="Z129" s="77">
        <f>IFERROR(VLOOKUP($B129,'[2]ACT DEN8.2'!$H$3:$U$149,2,FALSE),0)</f>
        <v>0</v>
      </c>
      <c r="AA129" s="77">
        <f>IFERROR(VLOOKUP($B129,'[2]ACT DEN8.2'!$H$3:$U$149,3,FALSE),0)</f>
        <v>0</v>
      </c>
      <c r="AB129" s="77">
        <f>IFERROR(VLOOKUP($B129,'[2]ACT DEN8.2'!$H$3:$U$149,4,FALSE),0)</f>
        <v>0</v>
      </c>
      <c r="AC129" s="77">
        <f>IFERROR(VLOOKUP($B129,'[2]ACT DEN8.2'!$H$3:$U$149,5,FALSE),0)</f>
        <v>0</v>
      </c>
      <c r="AD129" s="77">
        <f>IFERROR(VLOOKUP($B129,'[2]ACT DEN8.2'!$H$3:$U$149,6,FALSE),0)</f>
        <v>0</v>
      </c>
      <c r="AE129" s="77">
        <f>IFERROR(VLOOKUP($B129,'[2]ACT DEN8.2'!$H$3:$U$149,7,FALSE),0)</f>
        <v>0</v>
      </c>
      <c r="AF129" s="77">
        <f>IFERROR(VLOOKUP($B129,'[2]ACT DEN8.2'!$H$3:$U$149,8,FALSE),0)</f>
        <v>0</v>
      </c>
      <c r="AG129" s="77">
        <f>IFERROR(VLOOKUP($B129,'[2]ACT DEN8.2'!$H$3:$U$149,9,FALSE),0)</f>
        <v>0</v>
      </c>
      <c r="AH129" s="77">
        <f>IFERROR(VLOOKUP($B129,'[2]ACT DEN8.2'!$H$3:$U$149,10,FALSE),0)</f>
        <v>0</v>
      </c>
      <c r="AI129" s="77">
        <f>IFERROR(VLOOKUP($B129,'[2]ACT DEN8.2'!$H$3:$U$149,11,FALSE),0)</f>
        <v>0</v>
      </c>
      <c r="AJ129" s="77">
        <f>IFERROR(VLOOKUP($B129,'[2]ACT DEN8.2'!$H$3:$U$149,12,FALSE),0)</f>
        <v>0</v>
      </c>
      <c r="AK129" s="77">
        <f>IFERROR(VLOOKUP($B129,'[2]ACT DEN8.2'!$H$3:$U$149,13,FALSE),0)</f>
        <v>0</v>
      </c>
      <c r="AL129" s="4">
        <f t="shared" si="82"/>
        <v>0</v>
      </c>
      <c r="AM129" s="77">
        <f>IFERROR(VLOOKUP($B129,'[2]ACT DEN8.2'!$AE$3:$AR$135,2,FALSE),0)</f>
        <v>0</v>
      </c>
      <c r="AN129" s="77">
        <f>IFERROR(VLOOKUP($B129,'[2]ACT DEN8.2'!$AE$3:$AR$135,3,FALSE),0)</f>
        <v>0</v>
      </c>
      <c r="AO129" s="77">
        <f>IFERROR(VLOOKUP($B129,'[2]ACT DEN8.2'!$AE$3:$AR$135,4,FALSE),0)</f>
        <v>0</v>
      </c>
      <c r="AP129" s="77">
        <f>IFERROR(VLOOKUP($B129,'[2]ACT DEN8.2'!$AE$3:$AR$135,5,FALSE),0)</f>
        <v>0</v>
      </c>
      <c r="AQ129" s="77">
        <f>IFERROR(VLOOKUP($B129,'[2]ACT DEN8.2'!$AE$3:$AR$135,6,FALSE),0)</f>
        <v>0</v>
      </c>
      <c r="AR129" s="77">
        <f>IFERROR(VLOOKUP($B129,'[2]ACT DEN8.2'!$AE$3:$AR$135,7,FALSE),0)</f>
        <v>0</v>
      </c>
      <c r="AS129" s="77">
        <f>IFERROR(VLOOKUP($B129,'[2]ACT DEN8.2'!$AE$3:$AR$135,8,FALSE),0)</f>
        <v>0</v>
      </c>
      <c r="AT129" s="77">
        <f>IFERROR(VLOOKUP($B129,'[2]ACT DEN8.2'!$AE$3:$AR$135,9,FALSE),0)</f>
        <v>0</v>
      </c>
      <c r="AU129" s="77">
        <f>IFERROR(VLOOKUP($B129,'[2]ACT DEN8.2'!$AE$3:$AR$135,10,FALSE),0)</f>
        <v>0</v>
      </c>
      <c r="AV129" s="77">
        <f>IFERROR(VLOOKUP($B129,'[2]ACT DEN8.2'!$AE$3:$AR$135,11,FALSE),0)</f>
        <v>0</v>
      </c>
      <c r="AW129" s="77">
        <f>IFERROR(VLOOKUP($B129,'[2]ACT DEN8.2'!$AE$3:$AR$135,12,FALSE),0)</f>
        <v>0</v>
      </c>
      <c r="AX129" s="77">
        <f>IFERROR(VLOOKUP($B129,'[2]ACT DEN8.2'!$AE$3:$AR$135,13,FALSE),0)</f>
        <v>0</v>
      </c>
      <c r="AY129" s="4">
        <f t="shared" si="83"/>
        <v>0</v>
      </c>
    </row>
    <row r="130" spans="1:51" ht="15" thickBot="1" x14ac:dyDescent="0.25">
      <c r="A130" s="75" t="s">
        <v>160</v>
      </c>
      <c r="B130" s="137" t="s">
        <v>152</v>
      </c>
      <c r="C130" s="53"/>
      <c r="D130" s="53"/>
      <c r="E130" s="77">
        <f>IFERROR(VLOOKUP($B130,'[2]NUM8.2'!$H$3:$U$175,2,FALSE),0)</f>
        <v>0</v>
      </c>
      <c r="F130" s="77">
        <f>IFERROR(VLOOKUP($B130,'[2]NUM8.2'!$H$3:$U$175,3,FALSE),0)</f>
        <v>0</v>
      </c>
      <c r="G130" s="77">
        <f>IFERROR(VLOOKUP($B130,'[2]NUM8.2'!$H$3:$U$175,4,FALSE),0)</f>
        <v>2</v>
      </c>
      <c r="H130" s="77">
        <f>IFERROR(VLOOKUP($B130,'[2]NUM8.2'!$H$3:$U$175,5,FALSE),0)</f>
        <v>1</v>
      </c>
      <c r="I130" s="77">
        <f>IFERROR(VLOOKUP($B130,'[2]NUM8.2'!$H$3:$U$175,6,FALSE),0)</f>
        <v>2</v>
      </c>
      <c r="J130" s="77">
        <f>IFERROR(VLOOKUP($B130,'[2]NUM8.2'!$H$3:$U$175,7,FALSE),0)</f>
        <v>3</v>
      </c>
      <c r="K130" s="77">
        <f>IFERROR(VLOOKUP($B130,'[2]NUM8.2'!$H$3:$U$175,8,FALSE),0)</f>
        <v>1</v>
      </c>
      <c r="L130" s="77">
        <f>IFERROR(VLOOKUP($B130,'[2]NUM8.2'!$H$3:$U$175,9,FALSE),0)</f>
        <v>3</v>
      </c>
      <c r="M130" s="77">
        <f>IFERROR(VLOOKUP($B130,'[2]NUM8.2'!$H$3:$U$175,10,FALSE),0)</f>
        <v>2</v>
      </c>
      <c r="N130" s="77">
        <f>IFERROR(VLOOKUP($B130,'[2]NUM8.2'!$H$3:$U$175,11,FALSE),0)</f>
        <v>1</v>
      </c>
      <c r="O130" s="77">
        <f>IFERROR(VLOOKUP($B130,'[2]NUM8.2'!$H$3:$U$175,12,FALSE),0)</f>
        <v>1</v>
      </c>
      <c r="P130" s="77">
        <f>IFERROR(VLOOKUP($B130,'[2]NUM8.2'!$H$3:$U$175,13,FALSE),0)</f>
        <v>1</v>
      </c>
      <c r="Q130" s="4">
        <f t="shared" si="149"/>
        <v>17</v>
      </c>
      <c r="S130" s="12">
        <f>IFERROR(VLOOKUP($B130,'[3]DEN8.2'!$H$3:$J$159,2,FALSE),0)</f>
        <v>35</v>
      </c>
      <c r="T130" s="42">
        <f t="shared" si="150"/>
        <v>35</v>
      </c>
      <c r="U130" s="4">
        <f>IFERROR(VLOOKUP($B130,'[1]DEN8.2'!$H$3:$J$175,2,FALSE),0)</f>
        <v>42</v>
      </c>
      <c r="V130" s="51">
        <f t="shared" si="151"/>
        <v>42</v>
      </c>
      <c r="W130" s="51">
        <f t="shared" si="152"/>
        <v>42</v>
      </c>
      <c r="X130" s="4">
        <f>IFERROR(VLOOKUP($B130,'[2]DEN8.2'!$H$3:$K$162,3,FALSE),0)</f>
        <v>44</v>
      </c>
      <c r="Y130" s="3"/>
      <c r="Z130" s="77">
        <f>IFERROR(VLOOKUP($B130,'[2]ACT DEN8.2'!$H$3:$U$149,2,FALSE),0)</f>
        <v>0</v>
      </c>
      <c r="AA130" s="77">
        <f>IFERROR(VLOOKUP($B130,'[2]ACT DEN8.2'!$H$3:$U$149,3,FALSE),0)</f>
        <v>0</v>
      </c>
      <c r="AB130" s="77">
        <f>IFERROR(VLOOKUP($B130,'[2]ACT DEN8.2'!$H$3:$U$149,4,FALSE),0)</f>
        <v>0</v>
      </c>
      <c r="AC130" s="77">
        <f>IFERROR(VLOOKUP($B130,'[2]ACT DEN8.2'!$H$3:$U$149,5,FALSE),0)</f>
        <v>0</v>
      </c>
      <c r="AD130" s="77">
        <f>IFERROR(VLOOKUP($B130,'[2]ACT DEN8.2'!$H$3:$U$149,6,FALSE),0)</f>
        <v>0</v>
      </c>
      <c r="AE130" s="77">
        <f>IFERROR(VLOOKUP($B130,'[2]ACT DEN8.2'!$H$3:$U$149,7,FALSE),0)</f>
        <v>0</v>
      </c>
      <c r="AF130" s="77">
        <f>IFERROR(VLOOKUP($B130,'[2]ACT DEN8.2'!$H$3:$U$149,8,FALSE),0)</f>
        <v>0</v>
      </c>
      <c r="AG130" s="77">
        <f>IFERROR(VLOOKUP($B130,'[2]ACT DEN8.2'!$H$3:$U$149,9,FALSE),0)</f>
        <v>0</v>
      </c>
      <c r="AH130" s="77">
        <f>IFERROR(VLOOKUP($B130,'[2]ACT DEN8.2'!$H$3:$U$149,10,FALSE),0)</f>
        <v>0</v>
      </c>
      <c r="AI130" s="77">
        <f>IFERROR(VLOOKUP($B130,'[2]ACT DEN8.2'!$H$3:$U$149,11,FALSE),0)</f>
        <v>0</v>
      </c>
      <c r="AJ130" s="77">
        <f>IFERROR(VLOOKUP($B130,'[2]ACT DEN8.2'!$H$3:$U$149,12,FALSE),0)</f>
        <v>0</v>
      </c>
      <c r="AK130" s="77">
        <f>IFERROR(VLOOKUP($B130,'[2]ACT DEN8.2'!$H$3:$U$149,13,FALSE),0)</f>
        <v>0</v>
      </c>
      <c r="AL130" s="4">
        <f t="shared" si="82"/>
        <v>0</v>
      </c>
      <c r="AM130" s="77">
        <f>IFERROR(VLOOKUP($B130,'[2]ACT DEN8.2'!$AE$3:$AR$135,2,FALSE),0)</f>
        <v>0</v>
      </c>
      <c r="AN130" s="77">
        <f>IFERROR(VLOOKUP($B130,'[2]ACT DEN8.2'!$AE$3:$AR$135,3,FALSE),0)</f>
        <v>0</v>
      </c>
      <c r="AO130" s="77">
        <f>IFERROR(VLOOKUP($B130,'[2]ACT DEN8.2'!$AE$3:$AR$135,4,FALSE),0)</f>
        <v>0</v>
      </c>
      <c r="AP130" s="77">
        <f>IFERROR(VLOOKUP($B130,'[2]ACT DEN8.2'!$AE$3:$AR$135,5,FALSE),0)</f>
        <v>0</v>
      </c>
      <c r="AQ130" s="77">
        <f>IFERROR(VLOOKUP($B130,'[2]ACT DEN8.2'!$AE$3:$AR$135,6,FALSE),0)</f>
        <v>0</v>
      </c>
      <c r="AR130" s="77">
        <f>IFERROR(VLOOKUP($B130,'[2]ACT DEN8.2'!$AE$3:$AR$135,7,FALSE),0)</f>
        <v>0</v>
      </c>
      <c r="AS130" s="77">
        <f>IFERROR(VLOOKUP($B130,'[2]ACT DEN8.2'!$AE$3:$AR$135,8,FALSE),0)</f>
        <v>0</v>
      </c>
      <c r="AT130" s="77">
        <f>IFERROR(VLOOKUP($B130,'[2]ACT DEN8.2'!$AE$3:$AR$135,9,FALSE),0)</f>
        <v>0</v>
      </c>
      <c r="AU130" s="77">
        <f>IFERROR(VLOOKUP($B130,'[2]ACT DEN8.2'!$AE$3:$AR$135,10,FALSE),0)</f>
        <v>0</v>
      </c>
      <c r="AV130" s="77">
        <f>IFERROR(VLOOKUP($B130,'[2]ACT DEN8.2'!$AE$3:$AR$135,11,FALSE),0)</f>
        <v>0</v>
      </c>
      <c r="AW130" s="77">
        <f>IFERROR(VLOOKUP($B130,'[2]ACT DEN8.2'!$AE$3:$AR$135,12,FALSE),0)</f>
        <v>0</v>
      </c>
      <c r="AX130" s="77">
        <f>IFERROR(VLOOKUP($B130,'[2]ACT DEN8.2'!$AE$3:$AR$135,13,FALSE),0)</f>
        <v>0</v>
      </c>
      <c r="AY130" s="4">
        <f t="shared" si="83"/>
        <v>0</v>
      </c>
    </row>
    <row r="131" spans="1:51" ht="15" thickBot="1" x14ac:dyDescent="0.25">
      <c r="A131" s="75" t="s">
        <v>160</v>
      </c>
      <c r="B131" s="137" t="s">
        <v>153</v>
      </c>
      <c r="C131" s="53"/>
      <c r="D131" s="53"/>
      <c r="E131" s="77">
        <f>IFERROR(VLOOKUP($B131,'[2]NUM8.2'!$H$3:$U$175,2,FALSE),0)</f>
        <v>2</v>
      </c>
      <c r="F131" s="77">
        <f>IFERROR(VLOOKUP($B131,'[2]NUM8.2'!$H$3:$U$175,3,FALSE),0)</f>
        <v>2</v>
      </c>
      <c r="G131" s="77">
        <f>IFERROR(VLOOKUP($B131,'[2]NUM8.2'!$H$3:$U$175,4,FALSE),0)</f>
        <v>2</v>
      </c>
      <c r="H131" s="77">
        <f>IFERROR(VLOOKUP($B131,'[2]NUM8.2'!$H$3:$U$175,5,FALSE),0)</f>
        <v>0</v>
      </c>
      <c r="I131" s="77">
        <f>IFERROR(VLOOKUP($B131,'[2]NUM8.2'!$H$3:$U$175,6,FALSE),0)</f>
        <v>1</v>
      </c>
      <c r="J131" s="77">
        <f>IFERROR(VLOOKUP($B131,'[2]NUM8.2'!$H$3:$U$175,7,FALSE),0)</f>
        <v>1</v>
      </c>
      <c r="K131" s="77">
        <f>IFERROR(VLOOKUP($B131,'[2]NUM8.2'!$H$3:$U$175,8,FALSE),0)</f>
        <v>2</v>
      </c>
      <c r="L131" s="77">
        <f>IFERROR(VLOOKUP($B131,'[2]NUM8.2'!$H$3:$U$175,9,FALSE),0)</f>
        <v>0</v>
      </c>
      <c r="M131" s="77">
        <f>IFERROR(VLOOKUP($B131,'[2]NUM8.2'!$H$3:$U$175,10,FALSE),0)</f>
        <v>5</v>
      </c>
      <c r="N131" s="77">
        <f>IFERROR(VLOOKUP($B131,'[2]NUM8.2'!$H$3:$U$175,11,FALSE),0)</f>
        <v>0</v>
      </c>
      <c r="O131" s="77">
        <f>IFERROR(VLOOKUP($B131,'[2]NUM8.2'!$H$3:$U$175,12,FALSE),0)</f>
        <v>0</v>
      </c>
      <c r="P131" s="77">
        <f>IFERROR(VLOOKUP($B131,'[2]NUM8.2'!$H$3:$U$175,13,FALSE),0)</f>
        <v>0</v>
      </c>
      <c r="Q131" s="4">
        <f t="shared" si="149"/>
        <v>15</v>
      </c>
      <c r="S131" s="12">
        <f>IFERROR(VLOOKUP($B131,'[3]DEN8.2'!$H$3:$J$159,2,FALSE),0)</f>
        <v>34</v>
      </c>
      <c r="T131" s="42">
        <f t="shared" si="150"/>
        <v>34</v>
      </c>
      <c r="U131" s="4">
        <f>IFERROR(VLOOKUP($B131,'[1]DEN8.2'!$H$3:$J$175,2,FALSE),0)</f>
        <v>38</v>
      </c>
      <c r="V131" s="51">
        <f t="shared" si="151"/>
        <v>38</v>
      </c>
      <c r="W131" s="51">
        <f t="shared" si="152"/>
        <v>38</v>
      </c>
      <c r="X131" s="4">
        <f>IFERROR(VLOOKUP($B131,'[2]DEN8.2'!$H$3:$K$162,3,FALSE),0)</f>
        <v>41</v>
      </c>
      <c r="Y131" s="3"/>
      <c r="Z131" s="77">
        <f>IFERROR(VLOOKUP($B131,'[2]ACT DEN8.2'!$H$3:$U$149,2,FALSE),0)</f>
        <v>0</v>
      </c>
      <c r="AA131" s="77">
        <f>IFERROR(VLOOKUP($B131,'[2]ACT DEN8.2'!$H$3:$U$149,3,FALSE),0)</f>
        <v>0</v>
      </c>
      <c r="AB131" s="77">
        <f>IFERROR(VLOOKUP($B131,'[2]ACT DEN8.2'!$H$3:$U$149,4,FALSE),0)</f>
        <v>0</v>
      </c>
      <c r="AC131" s="77">
        <f>IFERROR(VLOOKUP($B131,'[2]ACT DEN8.2'!$H$3:$U$149,5,FALSE),0)</f>
        <v>0</v>
      </c>
      <c r="AD131" s="77">
        <f>IFERROR(VLOOKUP($B131,'[2]ACT DEN8.2'!$H$3:$U$149,6,FALSE),0)</f>
        <v>0</v>
      </c>
      <c r="AE131" s="77">
        <f>IFERROR(VLOOKUP($B131,'[2]ACT DEN8.2'!$H$3:$U$149,7,FALSE),0)</f>
        <v>0</v>
      </c>
      <c r="AF131" s="77">
        <f>IFERROR(VLOOKUP($B131,'[2]ACT DEN8.2'!$H$3:$U$149,8,FALSE),0)</f>
        <v>0</v>
      </c>
      <c r="AG131" s="77">
        <f>IFERROR(VLOOKUP($B131,'[2]ACT DEN8.2'!$H$3:$U$149,9,FALSE),0)</f>
        <v>0</v>
      </c>
      <c r="AH131" s="77">
        <f>IFERROR(VLOOKUP($B131,'[2]ACT DEN8.2'!$H$3:$U$149,10,FALSE),0)</f>
        <v>0</v>
      </c>
      <c r="AI131" s="77">
        <f>IFERROR(VLOOKUP($B131,'[2]ACT DEN8.2'!$H$3:$U$149,11,FALSE),0)</f>
        <v>0</v>
      </c>
      <c r="AJ131" s="77">
        <f>IFERROR(VLOOKUP($B131,'[2]ACT DEN8.2'!$H$3:$U$149,12,FALSE),0)</f>
        <v>2</v>
      </c>
      <c r="AK131" s="77">
        <f>IFERROR(VLOOKUP($B131,'[2]ACT DEN8.2'!$H$3:$U$149,13,FALSE),0)</f>
        <v>0</v>
      </c>
      <c r="AL131" s="4">
        <f t="shared" si="82"/>
        <v>2</v>
      </c>
      <c r="AM131" s="77">
        <f>IFERROR(VLOOKUP($B131,'[2]ACT DEN8.2'!$AE$3:$AR$135,2,FALSE),0)</f>
        <v>0</v>
      </c>
      <c r="AN131" s="77">
        <f>IFERROR(VLOOKUP($B131,'[2]ACT DEN8.2'!$AE$3:$AR$135,3,FALSE),0)</f>
        <v>0</v>
      </c>
      <c r="AO131" s="77">
        <f>IFERROR(VLOOKUP($B131,'[2]ACT DEN8.2'!$AE$3:$AR$135,4,FALSE),0)</f>
        <v>0</v>
      </c>
      <c r="AP131" s="77">
        <f>IFERROR(VLOOKUP($B131,'[2]ACT DEN8.2'!$AE$3:$AR$135,5,FALSE),0)</f>
        <v>0</v>
      </c>
      <c r="AQ131" s="77">
        <f>IFERROR(VLOOKUP($B131,'[2]ACT DEN8.2'!$AE$3:$AR$135,6,FALSE),0)</f>
        <v>0</v>
      </c>
      <c r="AR131" s="77">
        <f>IFERROR(VLOOKUP($B131,'[2]ACT DEN8.2'!$AE$3:$AR$135,7,FALSE),0)</f>
        <v>0</v>
      </c>
      <c r="AS131" s="77">
        <f>IFERROR(VLOOKUP($B131,'[2]ACT DEN8.2'!$AE$3:$AR$135,8,FALSE),0)</f>
        <v>0</v>
      </c>
      <c r="AT131" s="77">
        <f>IFERROR(VLOOKUP($B131,'[2]ACT DEN8.2'!$AE$3:$AR$135,9,FALSE),0)</f>
        <v>0</v>
      </c>
      <c r="AU131" s="77">
        <f>IFERROR(VLOOKUP($B131,'[2]ACT DEN8.2'!$AE$3:$AR$135,10,FALSE),0)</f>
        <v>0</v>
      </c>
      <c r="AV131" s="77">
        <f>IFERROR(VLOOKUP($B131,'[2]ACT DEN8.2'!$AE$3:$AR$135,11,FALSE),0)</f>
        <v>0</v>
      </c>
      <c r="AW131" s="77">
        <f>IFERROR(VLOOKUP($B131,'[2]ACT DEN8.2'!$AE$3:$AR$135,12,FALSE),0)</f>
        <v>0</v>
      </c>
      <c r="AX131" s="77">
        <f>IFERROR(VLOOKUP($B131,'[2]ACT DEN8.2'!$AE$3:$AR$135,13,FALSE),0)</f>
        <v>0</v>
      </c>
      <c r="AY131" s="4">
        <f t="shared" si="83"/>
        <v>0</v>
      </c>
    </row>
    <row r="132" spans="1:51" ht="15" thickBot="1" x14ac:dyDescent="0.25">
      <c r="A132" s="75" t="s">
        <v>160</v>
      </c>
      <c r="B132" s="137" t="s">
        <v>154</v>
      </c>
      <c r="C132" s="53"/>
      <c r="D132" s="53"/>
      <c r="E132" s="77">
        <f>IFERROR(VLOOKUP($B132,'[2]NUM8.2'!$H$3:$U$175,2,FALSE),0)</f>
        <v>0</v>
      </c>
      <c r="F132" s="77">
        <f>IFERROR(VLOOKUP($B132,'[2]NUM8.2'!$H$3:$U$175,3,FALSE),0)</f>
        <v>0</v>
      </c>
      <c r="G132" s="77">
        <f>IFERROR(VLOOKUP($B132,'[2]NUM8.2'!$H$3:$U$175,4,FALSE),0)</f>
        <v>0</v>
      </c>
      <c r="H132" s="77">
        <f>IFERROR(VLOOKUP($B132,'[2]NUM8.2'!$H$3:$U$175,5,FALSE),0)</f>
        <v>0</v>
      </c>
      <c r="I132" s="77">
        <f>IFERROR(VLOOKUP($B132,'[2]NUM8.2'!$H$3:$U$175,6,FALSE),0)</f>
        <v>1</v>
      </c>
      <c r="J132" s="77">
        <f>IFERROR(VLOOKUP($B132,'[2]NUM8.2'!$H$3:$U$175,7,FALSE),0)</f>
        <v>1</v>
      </c>
      <c r="K132" s="77">
        <f>IFERROR(VLOOKUP($B132,'[2]NUM8.2'!$H$3:$U$175,8,FALSE),0)</f>
        <v>3</v>
      </c>
      <c r="L132" s="77">
        <f>IFERROR(VLOOKUP($B132,'[2]NUM8.2'!$H$3:$U$175,9,FALSE),0)</f>
        <v>3</v>
      </c>
      <c r="M132" s="77">
        <f>IFERROR(VLOOKUP($B132,'[2]NUM8.2'!$H$3:$U$175,10,FALSE),0)</f>
        <v>1</v>
      </c>
      <c r="N132" s="77">
        <f>IFERROR(VLOOKUP($B132,'[2]NUM8.2'!$H$3:$U$175,11,FALSE),0)</f>
        <v>0</v>
      </c>
      <c r="O132" s="77">
        <f>IFERROR(VLOOKUP($B132,'[2]NUM8.2'!$H$3:$U$175,12,FALSE),0)</f>
        <v>0</v>
      </c>
      <c r="P132" s="77">
        <f>IFERROR(VLOOKUP($B132,'[2]NUM8.2'!$H$3:$U$175,13,FALSE),0)</f>
        <v>0</v>
      </c>
      <c r="Q132" s="4">
        <f t="shared" si="149"/>
        <v>9</v>
      </c>
      <c r="S132" s="12">
        <f>IFERROR(VLOOKUP($B132,'[3]DEN8.2'!$H$3:$J$159,2,FALSE),0)</f>
        <v>16</v>
      </c>
      <c r="T132" s="42">
        <f t="shared" si="150"/>
        <v>16</v>
      </c>
      <c r="U132" s="4">
        <f>IFERROR(VLOOKUP($B132,'[1]DEN8.2'!$H$3:$J$175,2,FALSE),0)</f>
        <v>15</v>
      </c>
      <c r="V132" s="51">
        <f t="shared" si="151"/>
        <v>15</v>
      </c>
      <c r="W132" s="51">
        <f t="shared" si="152"/>
        <v>15</v>
      </c>
      <c r="X132" s="4">
        <f>IFERROR(VLOOKUP($B132,'[2]DEN8.2'!$H$3:$K$162,3,FALSE),0)</f>
        <v>18</v>
      </c>
      <c r="Y132" s="3"/>
      <c r="Z132" s="77">
        <f>IFERROR(VLOOKUP($B132,'[2]ACT DEN8.2'!$H$3:$U$149,2,FALSE),0)</f>
        <v>0</v>
      </c>
      <c r="AA132" s="77">
        <f>IFERROR(VLOOKUP($B132,'[2]ACT DEN8.2'!$H$3:$U$149,3,FALSE),0)</f>
        <v>0</v>
      </c>
      <c r="AB132" s="77">
        <f>IFERROR(VLOOKUP($B132,'[2]ACT DEN8.2'!$H$3:$U$149,4,FALSE),0)</f>
        <v>0</v>
      </c>
      <c r="AC132" s="77">
        <f>IFERROR(VLOOKUP($B132,'[2]ACT DEN8.2'!$H$3:$U$149,5,FALSE),0)</f>
        <v>0</v>
      </c>
      <c r="AD132" s="77">
        <f>IFERROR(VLOOKUP($B132,'[2]ACT DEN8.2'!$H$3:$U$149,6,FALSE),0)</f>
        <v>0</v>
      </c>
      <c r="AE132" s="77">
        <f>IFERROR(VLOOKUP($B132,'[2]ACT DEN8.2'!$H$3:$U$149,7,FALSE),0)</f>
        <v>0</v>
      </c>
      <c r="AF132" s="77">
        <f>IFERROR(VLOOKUP($B132,'[2]ACT DEN8.2'!$H$3:$U$149,8,FALSE),0)</f>
        <v>0</v>
      </c>
      <c r="AG132" s="77">
        <f>IFERROR(VLOOKUP($B132,'[2]ACT DEN8.2'!$H$3:$U$149,9,FALSE),0)</f>
        <v>0</v>
      </c>
      <c r="AH132" s="77">
        <f>IFERROR(VLOOKUP($B132,'[2]ACT DEN8.2'!$H$3:$U$149,10,FALSE),0)</f>
        <v>0</v>
      </c>
      <c r="AI132" s="77">
        <f>IFERROR(VLOOKUP($B132,'[2]ACT DEN8.2'!$H$3:$U$149,11,FALSE),0)</f>
        <v>0</v>
      </c>
      <c r="AJ132" s="77">
        <f>IFERROR(VLOOKUP($B132,'[2]ACT DEN8.2'!$H$3:$U$149,12,FALSE),0)</f>
        <v>0</v>
      </c>
      <c r="AK132" s="77">
        <f>IFERROR(VLOOKUP($B132,'[2]ACT DEN8.2'!$H$3:$U$149,13,FALSE),0)</f>
        <v>0</v>
      </c>
      <c r="AL132" s="4">
        <f t="shared" si="82"/>
        <v>0</v>
      </c>
      <c r="AM132" s="77">
        <f>IFERROR(VLOOKUP($B132,'[2]ACT DEN8.2'!$AE$3:$AR$135,2,FALSE),0)</f>
        <v>0</v>
      </c>
      <c r="AN132" s="77">
        <f>IFERROR(VLOOKUP($B132,'[2]ACT DEN8.2'!$AE$3:$AR$135,3,FALSE),0)</f>
        <v>0</v>
      </c>
      <c r="AO132" s="77">
        <f>IFERROR(VLOOKUP($B132,'[2]ACT DEN8.2'!$AE$3:$AR$135,4,FALSE),0)</f>
        <v>0</v>
      </c>
      <c r="AP132" s="77">
        <f>IFERROR(VLOOKUP($B132,'[2]ACT DEN8.2'!$AE$3:$AR$135,5,FALSE),0)</f>
        <v>0</v>
      </c>
      <c r="AQ132" s="77">
        <f>IFERROR(VLOOKUP($B132,'[2]ACT DEN8.2'!$AE$3:$AR$135,6,FALSE),0)</f>
        <v>0</v>
      </c>
      <c r="AR132" s="77">
        <f>IFERROR(VLOOKUP($B132,'[2]ACT DEN8.2'!$AE$3:$AR$135,7,FALSE),0)</f>
        <v>0</v>
      </c>
      <c r="AS132" s="77">
        <f>IFERROR(VLOOKUP($B132,'[2]ACT DEN8.2'!$AE$3:$AR$135,8,FALSE),0)</f>
        <v>0</v>
      </c>
      <c r="AT132" s="77">
        <f>IFERROR(VLOOKUP($B132,'[2]ACT DEN8.2'!$AE$3:$AR$135,9,FALSE),0)</f>
        <v>0</v>
      </c>
      <c r="AU132" s="77">
        <f>IFERROR(VLOOKUP($B132,'[2]ACT DEN8.2'!$AE$3:$AR$135,10,FALSE),0)</f>
        <v>0</v>
      </c>
      <c r="AV132" s="77">
        <f>IFERROR(VLOOKUP($B132,'[2]ACT DEN8.2'!$AE$3:$AR$135,11,FALSE),0)</f>
        <v>0</v>
      </c>
      <c r="AW132" s="77">
        <f>IFERROR(VLOOKUP($B132,'[2]ACT DEN8.2'!$AE$3:$AR$135,12,FALSE),0)</f>
        <v>0</v>
      </c>
      <c r="AX132" s="77">
        <f>IFERROR(VLOOKUP($B132,'[2]ACT DEN8.2'!$AE$3:$AR$135,13,FALSE),0)</f>
        <v>0</v>
      </c>
      <c r="AY132" s="4">
        <f t="shared" si="83"/>
        <v>0</v>
      </c>
    </row>
    <row r="133" spans="1:51" ht="15" thickBot="1" x14ac:dyDescent="0.25">
      <c r="A133" s="75" t="s">
        <v>160</v>
      </c>
      <c r="B133" s="137" t="s">
        <v>155</v>
      </c>
      <c r="C133" s="53"/>
      <c r="D133" s="53"/>
      <c r="E133" s="77">
        <f>IFERROR(VLOOKUP($B133,'[2]NUM8.2'!$H$3:$U$175,2,FALSE),0)</f>
        <v>1</v>
      </c>
      <c r="F133" s="77">
        <f>IFERROR(VLOOKUP($B133,'[2]NUM8.2'!$H$3:$U$175,3,FALSE),0)</f>
        <v>2</v>
      </c>
      <c r="G133" s="77">
        <f>IFERROR(VLOOKUP($B133,'[2]NUM8.2'!$H$3:$U$175,4,FALSE),0)</f>
        <v>1</v>
      </c>
      <c r="H133" s="77">
        <f>IFERROR(VLOOKUP($B133,'[2]NUM8.2'!$H$3:$U$175,5,FALSE),0)</f>
        <v>0</v>
      </c>
      <c r="I133" s="77">
        <f>IFERROR(VLOOKUP($B133,'[2]NUM8.2'!$H$3:$U$175,6,FALSE),0)</f>
        <v>0</v>
      </c>
      <c r="J133" s="77">
        <f>IFERROR(VLOOKUP($B133,'[2]NUM8.2'!$H$3:$U$175,7,FALSE),0)</f>
        <v>0</v>
      </c>
      <c r="K133" s="77">
        <f>IFERROR(VLOOKUP($B133,'[2]NUM8.2'!$H$3:$U$175,8,FALSE),0)</f>
        <v>3</v>
      </c>
      <c r="L133" s="77">
        <f>IFERROR(VLOOKUP($B133,'[2]NUM8.2'!$H$3:$U$175,9,FALSE),0)</f>
        <v>2</v>
      </c>
      <c r="M133" s="77">
        <f>IFERROR(VLOOKUP($B133,'[2]NUM8.2'!$H$3:$U$175,10,FALSE),0)</f>
        <v>6</v>
      </c>
      <c r="N133" s="77">
        <f>IFERROR(VLOOKUP($B133,'[2]NUM8.2'!$H$3:$U$175,11,FALSE),0)</f>
        <v>1</v>
      </c>
      <c r="O133" s="77">
        <f>IFERROR(VLOOKUP($B133,'[2]NUM8.2'!$H$3:$U$175,12,FALSE),0)</f>
        <v>0</v>
      </c>
      <c r="P133" s="77">
        <f>IFERROR(VLOOKUP($B133,'[2]NUM8.2'!$H$3:$U$175,13,FALSE),0)</f>
        <v>0</v>
      </c>
      <c r="Q133" s="4">
        <f t="shared" si="149"/>
        <v>16</v>
      </c>
      <c r="S133" s="12">
        <f>IFERROR(VLOOKUP($B133,'[3]DEN8.2'!$H$3:$J$159,2,FALSE),0)</f>
        <v>31</v>
      </c>
      <c r="T133" s="42">
        <f t="shared" si="150"/>
        <v>32</v>
      </c>
      <c r="U133" s="4">
        <f>IFERROR(VLOOKUP($B133,'[1]DEN8.2'!$H$3:$J$175,2,FALSE),0)</f>
        <v>35</v>
      </c>
      <c r="V133" s="51">
        <f t="shared" si="151"/>
        <v>35</v>
      </c>
      <c r="W133" s="51">
        <f t="shared" si="152"/>
        <v>35</v>
      </c>
      <c r="X133" s="4">
        <f>IFERROR(VLOOKUP($B133,'[2]DEN8.2'!$H$3:$K$162,3,FALSE),0)</f>
        <v>32</v>
      </c>
      <c r="Y133" s="3"/>
      <c r="Z133" s="77">
        <f>IFERROR(VLOOKUP($B133,'[2]ACT DEN8.2'!$H$3:$U$149,2,FALSE),0)</f>
        <v>1</v>
      </c>
      <c r="AA133" s="77">
        <f>IFERROR(VLOOKUP($B133,'[2]ACT DEN8.2'!$H$3:$U$149,3,FALSE),0)</f>
        <v>0</v>
      </c>
      <c r="AB133" s="77">
        <f>IFERROR(VLOOKUP($B133,'[2]ACT DEN8.2'!$H$3:$U$149,4,FALSE),0)</f>
        <v>0</v>
      </c>
      <c r="AC133" s="77">
        <f>IFERROR(VLOOKUP($B133,'[2]ACT DEN8.2'!$H$3:$U$149,5,FALSE),0)</f>
        <v>0</v>
      </c>
      <c r="AD133" s="77">
        <f>IFERROR(VLOOKUP($B133,'[2]ACT DEN8.2'!$H$3:$U$149,6,FALSE),0)</f>
        <v>1</v>
      </c>
      <c r="AE133" s="77">
        <f>IFERROR(VLOOKUP($B133,'[2]ACT DEN8.2'!$H$3:$U$149,7,FALSE),0)</f>
        <v>0</v>
      </c>
      <c r="AF133" s="77">
        <f>IFERROR(VLOOKUP($B133,'[2]ACT DEN8.2'!$H$3:$U$149,8,FALSE),0)</f>
        <v>0</v>
      </c>
      <c r="AG133" s="77">
        <f>IFERROR(VLOOKUP($B133,'[2]ACT DEN8.2'!$H$3:$U$149,9,FALSE),0)</f>
        <v>0</v>
      </c>
      <c r="AH133" s="77">
        <f>IFERROR(VLOOKUP($B133,'[2]ACT DEN8.2'!$H$3:$U$149,10,FALSE),0)</f>
        <v>0</v>
      </c>
      <c r="AI133" s="77">
        <f>IFERROR(VLOOKUP($B133,'[2]ACT DEN8.2'!$H$3:$U$149,11,FALSE),0)</f>
        <v>0</v>
      </c>
      <c r="AJ133" s="77">
        <f>IFERROR(VLOOKUP($B133,'[2]ACT DEN8.2'!$H$3:$U$149,12,FALSE),0)</f>
        <v>0</v>
      </c>
      <c r="AK133" s="77">
        <f>IFERROR(VLOOKUP($B133,'[2]ACT DEN8.2'!$H$3:$U$149,13,FALSE),0)</f>
        <v>0</v>
      </c>
      <c r="AL133" s="4">
        <f t="shared" si="82"/>
        <v>2</v>
      </c>
      <c r="AM133" s="77">
        <f>IFERROR(VLOOKUP($B133,'[2]ACT DEN8.2'!$AE$3:$AR$135,2,FALSE),0)</f>
        <v>0</v>
      </c>
      <c r="AN133" s="77">
        <f>IFERROR(VLOOKUP($B133,'[2]ACT DEN8.2'!$AE$3:$AR$135,3,FALSE),0)</f>
        <v>0</v>
      </c>
      <c r="AO133" s="77">
        <f>IFERROR(VLOOKUP($B133,'[2]ACT DEN8.2'!$AE$3:$AR$135,4,FALSE),0)</f>
        <v>0</v>
      </c>
      <c r="AP133" s="77">
        <f>IFERROR(VLOOKUP($B133,'[2]ACT DEN8.2'!$AE$3:$AR$135,5,FALSE),0)</f>
        <v>0</v>
      </c>
      <c r="AQ133" s="77">
        <f>IFERROR(VLOOKUP($B133,'[2]ACT DEN8.2'!$AE$3:$AR$135,6,FALSE),0)</f>
        <v>0</v>
      </c>
      <c r="AR133" s="77">
        <f>IFERROR(VLOOKUP($B133,'[2]ACT DEN8.2'!$AE$3:$AR$135,7,FALSE),0)</f>
        <v>0</v>
      </c>
      <c r="AS133" s="77">
        <f>IFERROR(VLOOKUP($B133,'[2]ACT DEN8.2'!$AE$3:$AR$135,8,FALSE),0)</f>
        <v>0</v>
      </c>
      <c r="AT133" s="77">
        <f>IFERROR(VLOOKUP($B133,'[2]ACT DEN8.2'!$AE$3:$AR$135,9,FALSE),0)</f>
        <v>0</v>
      </c>
      <c r="AU133" s="77">
        <f>IFERROR(VLOOKUP($B133,'[2]ACT DEN8.2'!$AE$3:$AR$135,10,FALSE),0)</f>
        <v>0</v>
      </c>
      <c r="AV133" s="77">
        <f>IFERROR(VLOOKUP($B133,'[2]ACT DEN8.2'!$AE$3:$AR$135,11,FALSE),0)</f>
        <v>0</v>
      </c>
      <c r="AW133" s="77">
        <f>IFERROR(VLOOKUP($B133,'[2]ACT DEN8.2'!$AE$3:$AR$135,12,FALSE),0)</f>
        <v>0</v>
      </c>
      <c r="AX133" s="77">
        <f>IFERROR(VLOOKUP($B133,'[2]ACT DEN8.2'!$AE$3:$AR$135,13,FALSE),0)</f>
        <v>0</v>
      </c>
      <c r="AY133" s="4">
        <f t="shared" si="83"/>
        <v>0</v>
      </c>
    </row>
    <row r="134" spans="1:51" ht="15" thickBot="1" x14ac:dyDescent="0.25">
      <c r="A134" s="75" t="s">
        <v>160</v>
      </c>
      <c r="B134" s="137" t="s">
        <v>156</v>
      </c>
      <c r="C134" s="53"/>
      <c r="D134" s="53"/>
      <c r="E134" s="77">
        <f>IFERROR(VLOOKUP($B134,'[2]NUM8.2'!$H$3:$U$175,2,FALSE),0)</f>
        <v>3</v>
      </c>
      <c r="F134" s="77">
        <f>IFERROR(VLOOKUP($B134,'[2]NUM8.2'!$H$3:$U$175,3,FALSE),0)</f>
        <v>1</v>
      </c>
      <c r="G134" s="77">
        <f>IFERROR(VLOOKUP($B134,'[2]NUM8.2'!$H$3:$U$175,4,FALSE),0)</f>
        <v>3</v>
      </c>
      <c r="H134" s="77">
        <f>IFERROR(VLOOKUP($B134,'[2]NUM8.2'!$H$3:$U$175,5,FALSE),0)</f>
        <v>1</v>
      </c>
      <c r="I134" s="77">
        <f>IFERROR(VLOOKUP($B134,'[2]NUM8.2'!$H$3:$U$175,6,FALSE),0)</f>
        <v>3</v>
      </c>
      <c r="J134" s="77">
        <f>IFERROR(VLOOKUP($B134,'[2]NUM8.2'!$H$3:$U$175,7,FALSE),0)</f>
        <v>6</v>
      </c>
      <c r="K134" s="77">
        <f>IFERROR(VLOOKUP($B134,'[2]NUM8.2'!$H$3:$U$175,8,FALSE),0)</f>
        <v>4</v>
      </c>
      <c r="L134" s="77">
        <f>IFERROR(VLOOKUP($B134,'[2]NUM8.2'!$H$3:$U$175,9,FALSE),0)</f>
        <v>2</v>
      </c>
      <c r="M134" s="77">
        <f>IFERROR(VLOOKUP($B134,'[2]NUM8.2'!$H$3:$U$175,10,FALSE),0)</f>
        <v>7</v>
      </c>
      <c r="N134" s="77">
        <f>IFERROR(VLOOKUP($B134,'[2]NUM8.2'!$H$3:$U$175,11,FALSE),0)</f>
        <v>1</v>
      </c>
      <c r="O134" s="77">
        <f>IFERROR(VLOOKUP($B134,'[2]NUM8.2'!$H$3:$U$175,12,FALSE),0)</f>
        <v>3</v>
      </c>
      <c r="P134" s="77">
        <f>IFERROR(VLOOKUP($B134,'[2]NUM8.2'!$H$3:$U$175,13,FALSE),0)</f>
        <v>7</v>
      </c>
      <c r="Q134" s="4">
        <f t="shared" si="149"/>
        <v>41</v>
      </c>
      <c r="S134" s="12">
        <f>IFERROR(VLOOKUP($B134,'[3]DEN8.2'!$H$3:$J$159,2,FALSE),0)</f>
        <v>38</v>
      </c>
      <c r="T134" s="42">
        <f t="shared" si="150"/>
        <v>37</v>
      </c>
      <c r="U134" s="4">
        <f>IFERROR(VLOOKUP($B134,'[1]DEN8.2'!$H$3:$J$175,2,FALSE),0)</f>
        <v>62</v>
      </c>
      <c r="V134" s="51">
        <f t="shared" si="151"/>
        <v>62</v>
      </c>
      <c r="W134" s="51">
        <f t="shared" si="152"/>
        <v>62</v>
      </c>
      <c r="X134" s="4">
        <f>IFERROR(VLOOKUP($B134,'[2]DEN8.2'!$H$3:$K$162,3,FALSE),0)</f>
        <v>63</v>
      </c>
      <c r="Y134" s="3"/>
      <c r="Z134" s="77">
        <f>IFERROR(VLOOKUP($B134,'[2]ACT DEN8.2'!$H$3:$U$149,2,FALSE),0)</f>
        <v>0</v>
      </c>
      <c r="AA134" s="77">
        <f>IFERROR(VLOOKUP($B134,'[2]ACT DEN8.2'!$H$3:$U$149,3,FALSE),0)</f>
        <v>0</v>
      </c>
      <c r="AB134" s="77">
        <f>IFERROR(VLOOKUP($B134,'[2]ACT DEN8.2'!$H$3:$U$149,4,FALSE),0)</f>
        <v>0</v>
      </c>
      <c r="AC134" s="77">
        <f>IFERROR(VLOOKUP($B134,'[2]ACT DEN8.2'!$H$3:$U$149,5,FALSE),0)</f>
        <v>0</v>
      </c>
      <c r="AD134" s="77">
        <f>IFERROR(VLOOKUP($B134,'[2]ACT DEN8.2'!$H$3:$U$149,6,FALSE),0)</f>
        <v>0</v>
      </c>
      <c r="AE134" s="77">
        <f>IFERROR(VLOOKUP($B134,'[2]ACT DEN8.2'!$H$3:$U$149,7,FALSE),0)</f>
        <v>0</v>
      </c>
      <c r="AF134" s="77">
        <f>IFERROR(VLOOKUP($B134,'[2]ACT DEN8.2'!$H$3:$U$149,8,FALSE),0)</f>
        <v>0</v>
      </c>
      <c r="AG134" s="77">
        <f>IFERROR(VLOOKUP($B134,'[2]ACT DEN8.2'!$H$3:$U$149,9,FALSE),0)</f>
        <v>0</v>
      </c>
      <c r="AH134" s="77">
        <f>IFERROR(VLOOKUP($B134,'[2]ACT DEN8.2'!$H$3:$U$149,10,FALSE),0)</f>
        <v>0</v>
      </c>
      <c r="AI134" s="77">
        <f>IFERROR(VLOOKUP($B134,'[2]ACT DEN8.2'!$H$3:$U$149,11,FALSE),0)</f>
        <v>0</v>
      </c>
      <c r="AJ134" s="77">
        <f>IFERROR(VLOOKUP($B134,'[2]ACT DEN8.2'!$H$3:$U$149,12,FALSE),0)</f>
        <v>0</v>
      </c>
      <c r="AK134" s="77">
        <f>IFERROR(VLOOKUP($B134,'[2]ACT DEN8.2'!$H$3:$U$149,13,FALSE),0)</f>
        <v>0</v>
      </c>
      <c r="AL134" s="4">
        <f t="shared" si="82"/>
        <v>0</v>
      </c>
      <c r="AM134" s="77">
        <f>IFERROR(VLOOKUP($B134,'[2]ACT DEN8.2'!$AE$3:$AR$135,2,FALSE),0)</f>
        <v>0</v>
      </c>
      <c r="AN134" s="77">
        <f>IFERROR(VLOOKUP($B134,'[2]ACT DEN8.2'!$AE$3:$AR$135,3,FALSE),0)</f>
        <v>0</v>
      </c>
      <c r="AO134" s="77">
        <f>IFERROR(VLOOKUP($B134,'[2]ACT DEN8.2'!$AE$3:$AR$135,4,FALSE),0)</f>
        <v>1</v>
      </c>
      <c r="AP134" s="77">
        <f>IFERROR(VLOOKUP($B134,'[2]ACT DEN8.2'!$AE$3:$AR$135,5,FALSE),0)</f>
        <v>0</v>
      </c>
      <c r="AQ134" s="77">
        <f>IFERROR(VLOOKUP($B134,'[2]ACT DEN8.2'!$AE$3:$AR$135,6,FALSE),0)</f>
        <v>0</v>
      </c>
      <c r="AR134" s="77">
        <f>IFERROR(VLOOKUP($B134,'[2]ACT DEN8.2'!$AE$3:$AR$135,7,FALSE),0)</f>
        <v>0</v>
      </c>
      <c r="AS134" s="77">
        <f>IFERROR(VLOOKUP($B134,'[2]ACT DEN8.2'!$AE$3:$AR$135,8,FALSE),0)</f>
        <v>0</v>
      </c>
      <c r="AT134" s="77">
        <f>IFERROR(VLOOKUP($B134,'[2]ACT DEN8.2'!$AE$3:$AR$135,9,FALSE),0)</f>
        <v>0</v>
      </c>
      <c r="AU134" s="77">
        <f>IFERROR(VLOOKUP($B134,'[2]ACT DEN8.2'!$AE$3:$AR$135,10,FALSE),0)</f>
        <v>0</v>
      </c>
      <c r="AV134" s="77">
        <f>IFERROR(VLOOKUP($B134,'[2]ACT DEN8.2'!$AE$3:$AR$135,11,FALSE),0)</f>
        <v>0</v>
      </c>
      <c r="AW134" s="77">
        <f>IFERROR(VLOOKUP($B134,'[2]ACT DEN8.2'!$AE$3:$AR$135,12,FALSE),0)</f>
        <v>0</v>
      </c>
      <c r="AX134" s="77">
        <f>IFERROR(VLOOKUP($B134,'[2]ACT DEN8.2'!$AE$3:$AR$135,13,FALSE),0)</f>
        <v>0</v>
      </c>
      <c r="AY134" s="4">
        <f t="shared" si="83"/>
        <v>1</v>
      </c>
    </row>
    <row r="135" spans="1:51" ht="15" thickBot="1" x14ac:dyDescent="0.25">
      <c r="A135" s="75" t="s">
        <v>160</v>
      </c>
      <c r="B135" s="137" t="s">
        <v>157</v>
      </c>
      <c r="C135" s="53"/>
      <c r="D135" s="53"/>
      <c r="E135" s="77">
        <f>IFERROR(VLOOKUP($B135,'[2]NUM8.2'!$H$3:$U$175,2,FALSE),0)</f>
        <v>0</v>
      </c>
      <c r="F135" s="77">
        <f>IFERROR(VLOOKUP($B135,'[2]NUM8.2'!$H$3:$U$175,3,FALSE),0)</f>
        <v>0</v>
      </c>
      <c r="G135" s="77">
        <f>IFERROR(VLOOKUP($B135,'[2]NUM8.2'!$H$3:$U$175,4,FALSE),0)</f>
        <v>0</v>
      </c>
      <c r="H135" s="77">
        <f>IFERROR(VLOOKUP($B135,'[2]NUM8.2'!$H$3:$U$175,5,FALSE),0)</f>
        <v>0</v>
      </c>
      <c r="I135" s="77">
        <f>IFERROR(VLOOKUP($B135,'[2]NUM8.2'!$H$3:$U$175,6,FALSE),0)</f>
        <v>0</v>
      </c>
      <c r="J135" s="77">
        <f>IFERROR(VLOOKUP($B135,'[2]NUM8.2'!$H$3:$U$175,7,FALSE),0)</f>
        <v>2</v>
      </c>
      <c r="K135" s="77">
        <f>IFERROR(VLOOKUP($B135,'[2]NUM8.2'!$H$3:$U$175,8,FALSE),0)</f>
        <v>2</v>
      </c>
      <c r="L135" s="77">
        <f>IFERROR(VLOOKUP($B135,'[2]NUM8.2'!$H$3:$U$175,9,FALSE),0)</f>
        <v>4</v>
      </c>
      <c r="M135" s="77">
        <f>IFERROR(VLOOKUP($B135,'[2]NUM8.2'!$H$3:$U$175,10,FALSE),0)</f>
        <v>2</v>
      </c>
      <c r="N135" s="77">
        <f>IFERROR(VLOOKUP($B135,'[2]NUM8.2'!$H$3:$U$175,11,FALSE),0)</f>
        <v>0</v>
      </c>
      <c r="O135" s="77">
        <f>IFERROR(VLOOKUP($B135,'[2]NUM8.2'!$H$3:$U$175,12,FALSE),0)</f>
        <v>4</v>
      </c>
      <c r="P135" s="77">
        <f>IFERROR(VLOOKUP($B135,'[2]NUM8.2'!$H$3:$U$175,13,FALSE),0)</f>
        <v>0</v>
      </c>
      <c r="Q135" s="4">
        <f t="shared" si="149"/>
        <v>14</v>
      </c>
      <c r="S135" s="12">
        <f>IFERROR(VLOOKUP($B135,'[3]DEN8.2'!$H$3:$J$159,2,FALSE),0)</f>
        <v>49</v>
      </c>
      <c r="T135" s="42">
        <f t="shared" si="150"/>
        <v>51</v>
      </c>
      <c r="U135" s="4">
        <f>IFERROR(VLOOKUP($B135,'[1]DEN8.2'!$H$3:$J$175,2,FALSE),0)</f>
        <v>51</v>
      </c>
      <c r="V135" s="51">
        <f t="shared" si="151"/>
        <v>51</v>
      </c>
      <c r="W135" s="51">
        <f t="shared" si="152"/>
        <v>53</v>
      </c>
      <c r="X135" s="4">
        <f>IFERROR(VLOOKUP($B135,'[2]DEN8.2'!$H$3:$K$162,3,FALSE),0)</f>
        <v>52</v>
      </c>
      <c r="Y135" s="3"/>
      <c r="Z135" s="77">
        <f>IFERROR(VLOOKUP($B135,'[2]ACT DEN8.2'!$H$3:$U$149,2,FALSE),0)</f>
        <v>0</v>
      </c>
      <c r="AA135" s="77">
        <f>IFERROR(VLOOKUP($B135,'[2]ACT DEN8.2'!$H$3:$U$149,3,FALSE),0)</f>
        <v>0</v>
      </c>
      <c r="AB135" s="77">
        <f>IFERROR(VLOOKUP($B135,'[2]ACT DEN8.2'!$H$3:$U$149,4,FALSE),0)</f>
        <v>1</v>
      </c>
      <c r="AC135" s="77">
        <f>IFERROR(VLOOKUP($B135,'[2]ACT DEN8.2'!$H$3:$U$149,5,FALSE),0)</f>
        <v>1</v>
      </c>
      <c r="AD135" s="77">
        <f>IFERROR(VLOOKUP($B135,'[2]ACT DEN8.2'!$H$3:$U$149,6,FALSE),0)</f>
        <v>0</v>
      </c>
      <c r="AE135" s="77">
        <f>IFERROR(VLOOKUP($B135,'[2]ACT DEN8.2'!$H$3:$U$149,7,FALSE),0)</f>
        <v>0</v>
      </c>
      <c r="AF135" s="77">
        <f>IFERROR(VLOOKUP($B135,'[2]ACT DEN8.2'!$H$3:$U$149,8,FALSE),0)</f>
        <v>0</v>
      </c>
      <c r="AG135" s="77">
        <f>IFERROR(VLOOKUP($B135,'[2]ACT DEN8.2'!$H$3:$U$149,9,FALSE),0)</f>
        <v>0</v>
      </c>
      <c r="AH135" s="77">
        <f>IFERROR(VLOOKUP($B135,'[2]ACT DEN8.2'!$H$3:$U$149,10,FALSE),0)</f>
        <v>2</v>
      </c>
      <c r="AI135" s="77">
        <f>IFERROR(VLOOKUP($B135,'[2]ACT DEN8.2'!$H$3:$U$149,11,FALSE),0)</f>
        <v>0</v>
      </c>
      <c r="AJ135" s="77">
        <f>IFERROR(VLOOKUP($B135,'[2]ACT DEN8.2'!$H$3:$U$149,12,FALSE),0)</f>
        <v>0</v>
      </c>
      <c r="AK135" s="77">
        <f>IFERROR(VLOOKUP($B135,'[2]ACT DEN8.2'!$H$3:$U$149,13,FALSE),0)</f>
        <v>0</v>
      </c>
      <c r="AL135" s="4">
        <f t="shared" si="82"/>
        <v>4</v>
      </c>
      <c r="AM135" s="77">
        <f>IFERROR(VLOOKUP($B135,'[2]ACT DEN8.2'!$AE$3:$AR$135,2,FALSE),0)</f>
        <v>0</v>
      </c>
      <c r="AN135" s="77">
        <f>IFERROR(VLOOKUP($B135,'[2]ACT DEN8.2'!$AE$3:$AR$135,3,FALSE),0)</f>
        <v>0</v>
      </c>
      <c r="AO135" s="77">
        <f>IFERROR(VLOOKUP($B135,'[2]ACT DEN8.2'!$AE$3:$AR$135,4,FALSE),0)</f>
        <v>0</v>
      </c>
      <c r="AP135" s="77">
        <f>IFERROR(VLOOKUP($B135,'[2]ACT DEN8.2'!$AE$3:$AR$135,5,FALSE),0)</f>
        <v>0</v>
      </c>
      <c r="AQ135" s="77">
        <f>IFERROR(VLOOKUP($B135,'[2]ACT DEN8.2'!$AE$3:$AR$135,6,FALSE),0)</f>
        <v>0</v>
      </c>
      <c r="AR135" s="77">
        <f>IFERROR(VLOOKUP($B135,'[2]ACT DEN8.2'!$AE$3:$AR$135,7,FALSE),0)</f>
        <v>1</v>
      </c>
      <c r="AS135" s="77">
        <f>IFERROR(VLOOKUP($B135,'[2]ACT DEN8.2'!$AE$3:$AR$135,8,FALSE),0)</f>
        <v>0</v>
      </c>
      <c r="AT135" s="77">
        <f>IFERROR(VLOOKUP($B135,'[2]ACT DEN8.2'!$AE$3:$AR$135,9,FALSE),0)</f>
        <v>0</v>
      </c>
      <c r="AU135" s="77">
        <f>IFERROR(VLOOKUP($B135,'[2]ACT DEN8.2'!$AE$3:$AR$135,10,FALSE),0)</f>
        <v>0</v>
      </c>
      <c r="AV135" s="77">
        <f>IFERROR(VLOOKUP($B135,'[2]ACT DEN8.2'!$AE$3:$AR$135,11,FALSE),0)</f>
        <v>0</v>
      </c>
      <c r="AW135" s="77">
        <f>IFERROR(VLOOKUP($B135,'[2]ACT DEN8.2'!$AE$3:$AR$135,12,FALSE),0)</f>
        <v>0</v>
      </c>
      <c r="AX135" s="77">
        <f>IFERROR(VLOOKUP($B135,'[2]ACT DEN8.2'!$AE$3:$AR$135,13,FALSE),0)</f>
        <v>0</v>
      </c>
      <c r="AY135" s="4">
        <f t="shared" si="83"/>
        <v>1</v>
      </c>
    </row>
    <row r="136" spans="1:51" ht="15" thickBot="1" x14ac:dyDescent="0.25">
      <c r="A136" s="75" t="s">
        <v>160</v>
      </c>
      <c r="B136" s="137" t="s">
        <v>158</v>
      </c>
      <c r="C136" s="53"/>
      <c r="D136" s="53"/>
      <c r="E136" s="77">
        <f>IFERROR(VLOOKUP($B136,'[2]NUM8.2'!$H$3:$U$175,2,FALSE),0)</f>
        <v>2</v>
      </c>
      <c r="F136" s="77">
        <f>IFERROR(VLOOKUP($B136,'[2]NUM8.2'!$H$3:$U$175,3,FALSE),0)</f>
        <v>1</v>
      </c>
      <c r="G136" s="77">
        <f>IFERROR(VLOOKUP($B136,'[2]NUM8.2'!$H$3:$U$175,4,FALSE),0)</f>
        <v>1</v>
      </c>
      <c r="H136" s="77">
        <f>IFERROR(VLOOKUP($B136,'[2]NUM8.2'!$H$3:$U$175,5,FALSE),0)</f>
        <v>2</v>
      </c>
      <c r="I136" s="77">
        <f>IFERROR(VLOOKUP($B136,'[2]NUM8.2'!$H$3:$U$175,6,FALSE),0)</f>
        <v>0</v>
      </c>
      <c r="J136" s="77">
        <f>IFERROR(VLOOKUP($B136,'[2]NUM8.2'!$H$3:$U$175,7,FALSE),0)</f>
        <v>0</v>
      </c>
      <c r="K136" s="77">
        <f>IFERROR(VLOOKUP($B136,'[2]NUM8.2'!$H$3:$U$175,8,FALSE),0)</f>
        <v>0</v>
      </c>
      <c r="L136" s="77">
        <f>IFERROR(VLOOKUP($B136,'[2]NUM8.2'!$H$3:$U$175,9,FALSE),0)</f>
        <v>0</v>
      </c>
      <c r="M136" s="77">
        <f>IFERROR(VLOOKUP($B136,'[2]NUM8.2'!$H$3:$U$175,10,FALSE),0)</f>
        <v>0</v>
      </c>
      <c r="N136" s="77">
        <f>IFERROR(VLOOKUP($B136,'[2]NUM8.2'!$H$3:$U$175,11,FALSE),0)</f>
        <v>0</v>
      </c>
      <c r="O136" s="77">
        <f>IFERROR(VLOOKUP($B136,'[2]NUM8.2'!$H$3:$U$175,12,FALSE),0)</f>
        <v>3</v>
      </c>
      <c r="P136" s="77">
        <f>IFERROR(VLOOKUP($B136,'[2]NUM8.2'!$H$3:$U$175,13,FALSE),0)</f>
        <v>3</v>
      </c>
      <c r="Q136" s="4">
        <f t="shared" si="149"/>
        <v>12</v>
      </c>
      <c r="S136" s="12">
        <f>IFERROR(VLOOKUP($B136,'[3]DEN8.2'!$H$3:$J$159,2,FALSE),0)</f>
        <v>17</v>
      </c>
      <c r="T136" s="42">
        <f t="shared" si="150"/>
        <v>18</v>
      </c>
      <c r="U136" s="4">
        <f>IFERROR(VLOOKUP($B136,'[1]DEN8.2'!$H$3:$J$175,2,FALSE),0)</f>
        <v>16</v>
      </c>
      <c r="V136" s="51">
        <f t="shared" si="151"/>
        <v>16</v>
      </c>
      <c r="W136" s="51">
        <f t="shared" si="152"/>
        <v>16</v>
      </c>
      <c r="X136" s="4">
        <f>IFERROR(VLOOKUP($B136,'[2]DEN8.2'!$H$3:$K$162,3,FALSE),0)</f>
        <v>16</v>
      </c>
      <c r="Y136" s="3"/>
      <c r="Z136" s="77">
        <f>IFERROR(VLOOKUP($B136,'[2]ACT DEN8.2'!$H$3:$U$149,2,FALSE),0)</f>
        <v>0</v>
      </c>
      <c r="AA136" s="77">
        <f>IFERROR(VLOOKUP($B136,'[2]ACT DEN8.2'!$H$3:$U$149,3,FALSE),0)</f>
        <v>0</v>
      </c>
      <c r="AB136" s="77">
        <f>IFERROR(VLOOKUP($B136,'[2]ACT DEN8.2'!$H$3:$U$149,4,FALSE),0)</f>
        <v>0</v>
      </c>
      <c r="AC136" s="77">
        <f>IFERROR(VLOOKUP($B136,'[2]ACT DEN8.2'!$H$3:$U$149,5,FALSE),0)</f>
        <v>1</v>
      </c>
      <c r="AD136" s="77">
        <f>IFERROR(VLOOKUP($B136,'[2]ACT DEN8.2'!$H$3:$U$149,6,FALSE),0)</f>
        <v>0</v>
      </c>
      <c r="AE136" s="77">
        <f>IFERROR(VLOOKUP($B136,'[2]ACT DEN8.2'!$H$3:$U$149,7,FALSE),0)</f>
        <v>0</v>
      </c>
      <c r="AF136" s="77">
        <f>IFERROR(VLOOKUP($B136,'[2]ACT DEN8.2'!$H$3:$U$149,8,FALSE),0)</f>
        <v>0</v>
      </c>
      <c r="AG136" s="77">
        <f>IFERROR(VLOOKUP($B136,'[2]ACT DEN8.2'!$H$3:$U$149,9,FALSE),0)</f>
        <v>0</v>
      </c>
      <c r="AH136" s="77">
        <f>IFERROR(VLOOKUP($B136,'[2]ACT DEN8.2'!$H$3:$U$149,10,FALSE),0)</f>
        <v>0</v>
      </c>
      <c r="AI136" s="77">
        <f>IFERROR(VLOOKUP($B136,'[2]ACT DEN8.2'!$H$3:$U$149,11,FALSE),0)</f>
        <v>0</v>
      </c>
      <c r="AJ136" s="77">
        <f>IFERROR(VLOOKUP($B136,'[2]ACT DEN8.2'!$H$3:$U$149,12,FALSE),0)</f>
        <v>0</v>
      </c>
      <c r="AK136" s="77">
        <f>IFERROR(VLOOKUP($B136,'[2]ACT DEN8.2'!$H$3:$U$149,13,FALSE),0)</f>
        <v>0</v>
      </c>
      <c r="AL136" s="4">
        <f t="shared" si="82"/>
        <v>1</v>
      </c>
      <c r="AM136" s="77">
        <f>IFERROR(VLOOKUP($B136,'[2]ACT DEN8.2'!$AE$3:$AR$135,2,FALSE),0)</f>
        <v>0</v>
      </c>
      <c r="AN136" s="77">
        <f>IFERROR(VLOOKUP($B136,'[2]ACT DEN8.2'!$AE$3:$AR$135,3,FALSE),0)</f>
        <v>0</v>
      </c>
      <c r="AO136" s="77">
        <f>IFERROR(VLOOKUP($B136,'[2]ACT DEN8.2'!$AE$3:$AR$135,4,FALSE),0)</f>
        <v>0</v>
      </c>
      <c r="AP136" s="77">
        <f>IFERROR(VLOOKUP($B136,'[2]ACT DEN8.2'!$AE$3:$AR$135,5,FALSE),0)</f>
        <v>0</v>
      </c>
      <c r="AQ136" s="77">
        <f>IFERROR(VLOOKUP($B136,'[2]ACT DEN8.2'!$AE$3:$AR$135,6,FALSE),0)</f>
        <v>0</v>
      </c>
      <c r="AR136" s="77">
        <f>IFERROR(VLOOKUP($B136,'[2]ACT DEN8.2'!$AE$3:$AR$135,7,FALSE),0)</f>
        <v>0</v>
      </c>
      <c r="AS136" s="77">
        <f>IFERROR(VLOOKUP($B136,'[2]ACT DEN8.2'!$AE$3:$AR$135,8,FALSE),0)</f>
        <v>0</v>
      </c>
      <c r="AT136" s="77">
        <f>IFERROR(VLOOKUP($B136,'[2]ACT DEN8.2'!$AE$3:$AR$135,9,FALSE),0)</f>
        <v>0</v>
      </c>
      <c r="AU136" s="77">
        <f>IFERROR(VLOOKUP($B136,'[2]ACT DEN8.2'!$AE$3:$AR$135,10,FALSE),0)</f>
        <v>0</v>
      </c>
      <c r="AV136" s="77">
        <f>IFERROR(VLOOKUP($B136,'[2]ACT DEN8.2'!$AE$3:$AR$135,11,FALSE),0)</f>
        <v>0</v>
      </c>
      <c r="AW136" s="77">
        <f>IFERROR(VLOOKUP($B136,'[2]ACT DEN8.2'!$AE$3:$AR$135,12,FALSE),0)</f>
        <v>0</v>
      </c>
      <c r="AX136" s="77">
        <f>IFERROR(VLOOKUP($B136,'[2]ACT DEN8.2'!$AE$3:$AR$135,13,FALSE),0)</f>
        <v>0</v>
      </c>
      <c r="AY136" s="4">
        <f t="shared" si="83"/>
        <v>0</v>
      </c>
    </row>
    <row r="137" spans="1:51" ht="15" thickBot="1" x14ac:dyDescent="0.25">
      <c r="A137" s="75" t="s">
        <v>160</v>
      </c>
      <c r="B137" s="137" t="s">
        <v>159</v>
      </c>
      <c r="C137" s="53"/>
      <c r="D137" s="53"/>
      <c r="E137" s="77">
        <f>IFERROR(VLOOKUP($B137,'[2]NUM8.2'!$H$3:$U$175,2,FALSE),0)</f>
        <v>0</v>
      </c>
      <c r="F137" s="77">
        <f>IFERROR(VLOOKUP($B137,'[2]NUM8.2'!$H$3:$U$175,3,FALSE),0)</f>
        <v>0</v>
      </c>
      <c r="G137" s="77">
        <f>IFERROR(VLOOKUP($B137,'[2]NUM8.2'!$H$3:$U$175,4,FALSE),0)</f>
        <v>0</v>
      </c>
      <c r="H137" s="77">
        <f>IFERROR(VLOOKUP($B137,'[2]NUM8.2'!$H$3:$U$175,5,FALSE),0)</f>
        <v>0</v>
      </c>
      <c r="I137" s="77">
        <f>IFERROR(VLOOKUP($B137,'[2]NUM8.2'!$H$3:$U$175,6,FALSE),0)</f>
        <v>0</v>
      </c>
      <c r="J137" s="77">
        <f>IFERROR(VLOOKUP($B137,'[2]NUM8.2'!$H$3:$U$175,7,FALSE),0)</f>
        <v>0</v>
      </c>
      <c r="K137" s="77">
        <f>IFERROR(VLOOKUP($B137,'[2]NUM8.2'!$H$3:$U$175,8,FALSE),0)</f>
        <v>2</v>
      </c>
      <c r="L137" s="77">
        <f>IFERROR(VLOOKUP($B137,'[2]NUM8.2'!$H$3:$U$175,9,FALSE),0)</f>
        <v>0</v>
      </c>
      <c r="M137" s="77">
        <f>IFERROR(VLOOKUP($B137,'[2]NUM8.2'!$H$3:$U$175,10,FALSE),0)</f>
        <v>8</v>
      </c>
      <c r="N137" s="77">
        <f>IFERROR(VLOOKUP($B137,'[2]NUM8.2'!$H$3:$U$175,11,FALSE),0)</f>
        <v>2</v>
      </c>
      <c r="O137" s="77">
        <f>IFERROR(VLOOKUP($B137,'[2]NUM8.2'!$H$3:$U$175,12,FALSE),0)</f>
        <v>2</v>
      </c>
      <c r="P137" s="77">
        <f>IFERROR(VLOOKUP($B137,'[2]NUM8.2'!$H$3:$U$175,13,FALSE),0)</f>
        <v>2</v>
      </c>
      <c r="Q137" s="4">
        <f t="shared" si="149"/>
        <v>16</v>
      </c>
      <c r="S137" s="12">
        <f>IFERROR(VLOOKUP($B137,'[3]DEN8.2'!$H$3:$J$159,2,FALSE),0)</f>
        <v>21</v>
      </c>
      <c r="T137" s="42">
        <f t="shared" si="150"/>
        <v>21</v>
      </c>
      <c r="U137" s="4">
        <f>IFERROR(VLOOKUP($B137,'[1]DEN8.2'!$H$3:$J$175,2,FALSE),0)</f>
        <v>19</v>
      </c>
      <c r="V137" s="51">
        <f t="shared" si="151"/>
        <v>20</v>
      </c>
      <c r="W137" s="51">
        <f t="shared" si="152"/>
        <v>23</v>
      </c>
      <c r="X137" s="4">
        <f>IFERROR(VLOOKUP($B137,'[2]DEN8.2'!$H$3:$K$162,3,FALSE),0)</f>
        <v>20</v>
      </c>
      <c r="Y137" s="3"/>
      <c r="Z137" s="77">
        <f>IFERROR(VLOOKUP($B137,'[2]ACT DEN8.2'!$H$3:$U$149,2,FALSE),0)</f>
        <v>0</v>
      </c>
      <c r="AA137" s="77">
        <f>IFERROR(VLOOKUP($B137,'[2]ACT DEN8.2'!$H$3:$U$149,3,FALSE),0)</f>
        <v>0</v>
      </c>
      <c r="AB137" s="77">
        <f>IFERROR(VLOOKUP($B137,'[2]ACT DEN8.2'!$H$3:$U$149,4,FALSE),0)</f>
        <v>0</v>
      </c>
      <c r="AC137" s="77">
        <f>IFERROR(VLOOKUP($B137,'[2]ACT DEN8.2'!$H$3:$U$149,5,FALSE),0)</f>
        <v>0</v>
      </c>
      <c r="AD137" s="77">
        <f>IFERROR(VLOOKUP($B137,'[2]ACT DEN8.2'!$H$3:$U$149,6,FALSE),0)</f>
        <v>0</v>
      </c>
      <c r="AE137" s="77">
        <f>IFERROR(VLOOKUP($B137,'[2]ACT DEN8.2'!$H$3:$U$149,7,FALSE),0)</f>
        <v>0</v>
      </c>
      <c r="AF137" s="77">
        <f>IFERROR(VLOOKUP($B137,'[2]ACT DEN8.2'!$H$3:$U$149,8,FALSE),0)</f>
        <v>1</v>
      </c>
      <c r="AG137" s="77">
        <f>IFERROR(VLOOKUP($B137,'[2]ACT DEN8.2'!$H$3:$U$149,9,FALSE),0)</f>
        <v>1</v>
      </c>
      <c r="AH137" s="77">
        <f>IFERROR(VLOOKUP($B137,'[2]ACT DEN8.2'!$H$3:$U$149,10,FALSE),0)</f>
        <v>0</v>
      </c>
      <c r="AI137" s="77">
        <f>IFERROR(VLOOKUP($B137,'[2]ACT DEN8.2'!$H$3:$U$149,11,FALSE),0)</f>
        <v>2</v>
      </c>
      <c r="AJ137" s="77">
        <f>IFERROR(VLOOKUP($B137,'[2]ACT DEN8.2'!$H$3:$U$149,12,FALSE),0)</f>
        <v>0</v>
      </c>
      <c r="AK137" s="77">
        <f>IFERROR(VLOOKUP($B137,'[2]ACT DEN8.2'!$H$3:$U$149,13,FALSE),0)</f>
        <v>0</v>
      </c>
      <c r="AL137" s="4">
        <f t="shared" si="82"/>
        <v>4</v>
      </c>
      <c r="AM137" s="77">
        <f>IFERROR(VLOOKUP($B137,'[2]ACT DEN8.2'!$AE$3:$AR$135,2,FALSE),0)</f>
        <v>0</v>
      </c>
      <c r="AN137" s="77">
        <f>IFERROR(VLOOKUP($B137,'[2]ACT DEN8.2'!$AE$3:$AR$135,3,FALSE),0)</f>
        <v>0</v>
      </c>
      <c r="AO137" s="77">
        <f>IFERROR(VLOOKUP($B137,'[2]ACT DEN8.2'!$AE$3:$AR$135,4,FALSE),0)</f>
        <v>0</v>
      </c>
      <c r="AP137" s="77">
        <f>IFERROR(VLOOKUP($B137,'[2]ACT DEN8.2'!$AE$3:$AR$135,5,FALSE),0)</f>
        <v>0</v>
      </c>
      <c r="AQ137" s="77">
        <f>IFERROR(VLOOKUP($B137,'[2]ACT DEN8.2'!$AE$3:$AR$135,6,FALSE),0)</f>
        <v>0</v>
      </c>
      <c r="AR137" s="77">
        <f>IFERROR(VLOOKUP($B137,'[2]ACT DEN8.2'!$AE$3:$AR$135,7,FALSE),0)</f>
        <v>1</v>
      </c>
      <c r="AS137" s="77">
        <f>IFERROR(VLOOKUP($B137,'[2]ACT DEN8.2'!$AE$3:$AR$135,8,FALSE),0)</f>
        <v>0</v>
      </c>
      <c r="AT137" s="77">
        <f>IFERROR(VLOOKUP($B137,'[2]ACT DEN8.2'!$AE$3:$AR$135,9,FALSE),0)</f>
        <v>0</v>
      </c>
      <c r="AU137" s="77">
        <f>IFERROR(VLOOKUP($B137,'[2]ACT DEN8.2'!$AE$3:$AR$135,10,FALSE),0)</f>
        <v>0</v>
      </c>
      <c r="AV137" s="77">
        <f>IFERROR(VLOOKUP($B137,'[2]ACT DEN8.2'!$AE$3:$AR$135,11,FALSE),0)</f>
        <v>0</v>
      </c>
      <c r="AW137" s="77">
        <f>IFERROR(VLOOKUP($B137,'[2]ACT DEN8.2'!$AE$3:$AR$135,12,FALSE),0)</f>
        <v>0</v>
      </c>
      <c r="AX137" s="77">
        <f>IFERROR(VLOOKUP($B137,'[2]ACT DEN8.2'!$AE$3:$AR$135,13,FALSE),0)</f>
        <v>1</v>
      </c>
      <c r="AY137" s="4">
        <f t="shared" si="83"/>
        <v>2</v>
      </c>
    </row>
    <row r="138" spans="1:51" s="54" customFormat="1" ht="15" thickBot="1" x14ac:dyDescent="0.25">
      <c r="A138" s="307" t="s">
        <v>182</v>
      </c>
      <c r="B138" s="308"/>
      <c r="C138" s="222">
        <f>+D138/Metas!M12</f>
        <v>0.86412005487235755</v>
      </c>
      <c r="D138" s="14">
        <f>+Q138/R138</f>
        <v>0.24217797643234457</v>
      </c>
      <c r="E138" s="9">
        <f t="shared" ref="E138:H138" si="153">SUM(E125:E137)</f>
        <v>15</v>
      </c>
      <c r="F138" s="9">
        <f t="shared" si="153"/>
        <v>52</v>
      </c>
      <c r="G138" s="9">
        <f t="shared" si="153"/>
        <v>34</v>
      </c>
      <c r="H138" s="9">
        <f t="shared" si="153"/>
        <v>23</v>
      </c>
      <c r="I138" s="9">
        <f t="shared" ref="I138:J138" si="154">SUM(I125:I137)</f>
        <v>19</v>
      </c>
      <c r="J138" s="9">
        <f t="shared" si="154"/>
        <v>64</v>
      </c>
      <c r="K138" s="9">
        <f t="shared" ref="K138:L138" si="155">SUM(K125:K137)</f>
        <v>71</v>
      </c>
      <c r="L138" s="9">
        <f t="shared" si="155"/>
        <v>49</v>
      </c>
      <c r="M138" s="9">
        <f t="shared" ref="M138:N138" si="156">SUM(M125:M137)</f>
        <v>70</v>
      </c>
      <c r="N138" s="9">
        <f t="shared" si="156"/>
        <v>48</v>
      </c>
      <c r="O138" s="9">
        <f t="shared" ref="O138:P138" si="157">SUM(O125:O137)</f>
        <v>36</v>
      </c>
      <c r="P138" s="9">
        <f t="shared" si="157"/>
        <v>115</v>
      </c>
      <c r="Q138" s="9">
        <f>SUM(Q125:Q137)</f>
        <v>596</v>
      </c>
      <c r="R138" s="10">
        <f>+Y138-X138</f>
        <v>2461</v>
      </c>
      <c r="S138" s="9">
        <f t="shared" ref="S138:W138" si="158">SUM(S125:S137)</f>
        <v>1223</v>
      </c>
      <c r="T138" s="9">
        <f t="shared" si="158"/>
        <v>1277</v>
      </c>
      <c r="U138" s="9">
        <f t="shared" si="158"/>
        <v>1320</v>
      </c>
      <c r="V138" s="8">
        <f t="shared" si="158"/>
        <v>1326</v>
      </c>
      <c r="W138" s="8">
        <f t="shared" si="158"/>
        <v>1347</v>
      </c>
      <c r="X138" s="9">
        <f t="shared" ref="X138" si="159">SUM(X125:X137)</f>
        <v>1381</v>
      </c>
      <c r="Y138" s="11">
        <v>3842</v>
      </c>
      <c r="Z138" s="8">
        <f>SUM(Z125:Z137)</f>
        <v>20</v>
      </c>
      <c r="AA138" s="8">
        <f t="shared" ref="AA138:AF138" si="160">SUM(AA125:AA137)</f>
        <v>14</v>
      </c>
      <c r="AB138" s="8">
        <f t="shared" si="160"/>
        <v>19</v>
      </c>
      <c r="AC138" s="8">
        <f t="shared" si="160"/>
        <v>7</v>
      </c>
      <c r="AD138" s="8">
        <f t="shared" ref="AD138" si="161">SUM(AD125:AD137)</f>
        <v>10</v>
      </c>
      <c r="AE138" s="8">
        <f t="shared" si="160"/>
        <v>9</v>
      </c>
      <c r="AF138" s="8">
        <f t="shared" si="160"/>
        <v>11</v>
      </c>
      <c r="AG138" s="8">
        <f t="shared" ref="AG138:AH138" si="162">SUM(AG125:AG137)</f>
        <v>13</v>
      </c>
      <c r="AH138" s="8">
        <f t="shared" si="162"/>
        <v>7</v>
      </c>
      <c r="AI138" s="8">
        <f t="shared" ref="AI138:AK138" si="163">SUM(AI125:AI137)</f>
        <v>6</v>
      </c>
      <c r="AJ138" s="8">
        <f t="shared" si="163"/>
        <v>4</v>
      </c>
      <c r="AK138" s="8">
        <f t="shared" si="163"/>
        <v>9</v>
      </c>
      <c r="AL138" s="8">
        <f t="shared" si="82"/>
        <v>129</v>
      </c>
      <c r="AM138" s="8">
        <f t="shared" ref="AM138:AS138" si="164">SUM(AM125:AM137)</f>
        <v>1</v>
      </c>
      <c r="AN138" s="8">
        <f t="shared" si="164"/>
        <v>3</v>
      </c>
      <c r="AO138" s="8">
        <f t="shared" si="164"/>
        <v>2</v>
      </c>
      <c r="AP138" s="8">
        <f t="shared" si="164"/>
        <v>0</v>
      </c>
      <c r="AQ138" s="8">
        <f t="shared" ref="AQ138" si="165">SUM(AQ125:AQ137)</f>
        <v>3</v>
      </c>
      <c r="AR138" s="8">
        <f t="shared" si="164"/>
        <v>4</v>
      </c>
      <c r="AS138" s="8">
        <f t="shared" si="164"/>
        <v>5</v>
      </c>
      <c r="AT138" s="8">
        <f t="shared" ref="AT138:AU138" si="166">SUM(AT125:AT137)</f>
        <v>1</v>
      </c>
      <c r="AU138" s="8">
        <f t="shared" si="166"/>
        <v>2</v>
      </c>
      <c r="AV138" s="8">
        <f t="shared" ref="AV138:AX138" si="167">SUM(AV125:AV137)</f>
        <v>2</v>
      </c>
      <c r="AW138" s="8">
        <f t="shared" si="167"/>
        <v>0</v>
      </c>
      <c r="AX138" s="8">
        <f t="shared" si="167"/>
        <v>2</v>
      </c>
      <c r="AY138" s="8">
        <f t="shared" si="83"/>
        <v>25</v>
      </c>
    </row>
    <row r="139" spans="1:51" ht="15" thickBot="1" x14ac:dyDescent="0.25">
      <c r="A139" s="75" t="s">
        <v>165</v>
      </c>
      <c r="B139" s="137" t="s">
        <v>161</v>
      </c>
      <c r="C139" s="53"/>
      <c r="D139" s="53"/>
      <c r="E139" s="77">
        <f>IFERROR(VLOOKUP($B139,'[2]NUM8.2'!$H$3:$U$175,2,FALSE),0)</f>
        <v>0</v>
      </c>
      <c r="F139" s="77">
        <f>IFERROR(VLOOKUP($B139,'[2]NUM8.2'!$H$3:$U$175,3,FALSE),0)</f>
        <v>25</v>
      </c>
      <c r="G139" s="77">
        <f>IFERROR(VLOOKUP($B139,'[2]NUM8.2'!$H$3:$U$175,4,FALSE),0)</f>
        <v>1</v>
      </c>
      <c r="H139" s="77">
        <f>IFERROR(VLOOKUP($B139,'[2]NUM8.2'!$H$3:$U$175,5,FALSE),0)</f>
        <v>42</v>
      </c>
      <c r="I139" s="77">
        <f>IFERROR(VLOOKUP($B139,'[2]NUM8.2'!$H$3:$U$175,6,FALSE),0)</f>
        <v>14</v>
      </c>
      <c r="J139" s="77">
        <f>IFERROR(VLOOKUP($B139,'[2]NUM8.2'!$H$3:$U$175,7,FALSE),0)</f>
        <v>8</v>
      </c>
      <c r="K139" s="77">
        <f>IFERROR(VLOOKUP($B139,'[2]NUM8.2'!$H$3:$U$175,8,FALSE),0)</f>
        <v>9</v>
      </c>
      <c r="L139" s="77">
        <f>IFERROR(VLOOKUP($B139,'[2]NUM8.2'!$H$3:$U$175,9,FALSE),0)</f>
        <v>9</v>
      </c>
      <c r="M139" s="77">
        <f>IFERROR(VLOOKUP($B139,'[2]NUM8.2'!$H$3:$U$175,10,FALSE),0)</f>
        <v>12</v>
      </c>
      <c r="N139" s="77">
        <f>IFERROR(VLOOKUP($B139,'[2]NUM8.2'!$H$3:$U$175,11,FALSE),0)</f>
        <v>19</v>
      </c>
      <c r="O139" s="77">
        <f>IFERROR(VLOOKUP($B139,'[2]NUM8.2'!$H$3:$U$175,12,FALSE),0)</f>
        <v>9</v>
      </c>
      <c r="P139" s="77">
        <f>IFERROR(VLOOKUP($B139,'[2]NUM8.2'!$H$3:$U$175,13,FALSE),0)</f>
        <v>37</v>
      </c>
      <c r="Q139" s="4">
        <f t="shared" ref="Q139:Q150" si="168">SUM(E139:P139)</f>
        <v>185</v>
      </c>
      <c r="S139" s="12">
        <f>IFERROR(VLOOKUP($B139,'[3]DEN8.2'!$H$3:$J$159,2,FALSE),0)</f>
        <v>589</v>
      </c>
      <c r="T139" s="42">
        <f t="shared" ref="T139:T142" si="169">+S139+(Z139+AA139+AB139+AC139)-(AM139+AN139+AO139+AP139)</f>
        <v>634</v>
      </c>
      <c r="U139" s="4">
        <f>IFERROR(VLOOKUP($B139,'[1]DEN8.2'!$H$3:$J$175,2,FALSE),0)</f>
        <v>594</v>
      </c>
      <c r="V139" s="51">
        <f>+U139+(AF139)-(AS139)</f>
        <v>600</v>
      </c>
      <c r="W139" s="51">
        <f t="shared" ref="W139:W142" si="170">+U139+(AF139+AG139+AH139+AI139)-(AS139+AT139+AU139+AV139)</f>
        <v>614</v>
      </c>
      <c r="X139" s="4">
        <f>IFERROR(VLOOKUP($B139,'[2]DEN8.2'!$H$3:$K$162,3,FALSE),0)</f>
        <v>484</v>
      </c>
      <c r="Y139" s="3"/>
      <c r="Z139" s="77">
        <f>IFERROR(VLOOKUP($B139,'[2]ACT DEN8.2'!$H$3:$U$149,2,FALSE),0)</f>
        <v>12</v>
      </c>
      <c r="AA139" s="77">
        <f>IFERROR(VLOOKUP($B139,'[2]ACT DEN8.2'!$H$3:$U$149,3,FALSE),0)</f>
        <v>6</v>
      </c>
      <c r="AB139" s="77">
        <f>IFERROR(VLOOKUP($B139,'[2]ACT DEN8.2'!$H$3:$U$149,4,FALSE),0)</f>
        <v>13</v>
      </c>
      <c r="AC139" s="77">
        <f>IFERROR(VLOOKUP($B139,'[2]ACT DEN8.2'!$H$3:$U$149,5,FALSE),0)</f>
        <v>16</v>
      </c>
      <c r="AD139" s="77">
        <f>IFERROR(VLOOKUP($B139,'[2]ACT DEN8.2'!$H$3:$U$149,6,FALSE),0)</f>
        <v>7</v>
      </c>
      <c r="AE139" s="77">
        <f>IFERROR(VLOOKUP($B139,'[2]ACT DEN8.2'!$H$3:$U$149,7,FALSE),0)</f>
        <v>13</v>
      </c>
      <c r="AF139" s="77">
        <f>IFERROR(VLOOKUP($B139,'[2]ACT DEN8.2'!$H$3:$U$149,8,FALSE),0)</f>
        <v>6</v>
      </c>
      <c r="AG139" s="77">
        <f>IFERROR(VLOOKUP($B139,'[2]ACT DEN8.2'!$H$3:$U$149,9,FALSE),0)</f>
        <v>7</v>
      </c>
      <c r="AH139" s="77">
        <f>IFERROR(VLOOKUP($B139,'[2]ACT DEN8.2'!$H$3:$U$149,10,FALSE),0)</f>
        <v>9</v>
      </c>
      <c r="AI139" s="77">
        <f>IFERROR(VLOOKUP($B139,'[2]ACT DEN8.2'!$H$3:$U$149,11,FALSE),0)</f>
        <v>9</v>
      </c>
      <c r="AJ139" s="77">
        <f>IFERROR(VLOOKUP($B139,'[2]ACT DEN8.2'!$H$3:$U$149,12,FALSE),0)</f>
        <v>4</v>
      </c>
      <c r="AK139" s="77">
        <f>IFERROR(VLOOKUP($B139,'[2]ACT DEN8.2'!$H$3:$U$149,13,FALSE),0)</f>
        <v>5</v>
      </c>
      <c r="AL139" s="4">
        <f t="shared" si="82"/>
        <v>107</v>
      </c>
      <c r="AM139" s="77">
        <f>IFERROR(VLOOKUP($B139,'[2]ACT DEN8.2'!$AE$3:$AR$135,2,FALSE),0)</f>
        <v>2</v>
      </c>
      <c r="AN139" s="77">
        <f>IFERROR(VLOOKUP($B139,'[2]ACT DEN8.2'!$AE$3:$AR$135,3,FALSE),0)</f>
        <v>0</v>
      </c>
      <c r="AO139" s="77">
        <f>IFERROR(VLOOKUP($B139,'[2]ACT DEN8.2'!$AE$3:$AR$135,4,FALSE),0)</f>
        <v>0</v>
      </c>
      <c r="AP139" s="77">
        <f>IFERROR(VLOOKUP($B139,'[2]ACT DEN8.2'!$AE$3:$AR$135,5,FALSE),0)</f>
        <v>0</v>
      </c>
      <c r="AQ139" s="77">
        <f>IFERROR(VLOOKUP($B139,'[2]ACT DEN8.2'!$AE$3:$AR$135,6,FALSE),0)</f>
        <v>0</v>
      </c>
      <c r="AR139" s="77">
        <f>IFERROR(VLOOKUP($B139,'[2]ACT DEN8.2'!$AE$3:$AR$135,7,FALSE),0)</f>
        <v>1</v>
      </c>
      <c r="AS139" s="77">
        <f>IFERROR(VLOOKUP($B139,'[2]ACT DEN8.2'!$AE$3:$AR$135,8,FALSE),0)</f>
        <v>0</v>
      </c>
      <c r="AT139" s="77">
        <f>IFERROR(VLOOKUP($B139,'[2]ACT DEN8.2'!$AE$3:$AR$135,9,FALSE),0)</f>
        <v>11</v>
      </c>
      <c r="AU139" s="77">
        <f>IFERROR(VLOOKUP($B139,'[2]ACT DEN8.2'!$AE$3:$AR$135,10,FALSE),0)</f>
        <v>0</v>
      </c>
      <c r="AV139" s="77">
        <f>IFERROR(VLOOKUP($B139,'[2]ACT DEN8.2'!$AE$3:$AR$135,11,FALSE),0)</f>
        <v>0</v>
      </c>
      <c r="AW139" s="77">
        <f>IFERROR(VLOOKUP($B139,'[2]ACT DEN8.2'!$AE$3:$AR$135,12,FALSE),0)</f>
        <v>0</v>
      </c>
      <c r="AX139" s="77">
        <f>IFERROR(VLOOKUP($B139,'[2]ACT DEN8.2'!$AE$3:$AR$135,13,FALSE),0)</f>
        <v>0</v>
      </c>
      <c r="AY139" s="4">
        <f t="shared" si="83"/>
        <v>14</v>
      </c>
    </row>
    <row r="140" spans="1:51" ht="15" thickBot="1" x14ac:dyDescent="0.25">
      <c r="A140" s="75" t="s">
        <v>165</v>
      </c>
      <c r="B140" s="137" t="s">
        <v>162</v>
      </c>
      <c r="C140" s="53"/>
      <c r="D140" s="53"/>
      <c r="E140" s="77">
        <f>IFERROR(VLOOKUP($B140,'[2]NUM8.2'!$H$3:$U$175,2,FALSE),0)</f>
        <v>0</v>
      </c>
      <c r="F140" s="77">
        <f>IFERROR(VLOOKUP($B140,'[2]NUM8.2'!$H$3:$U$175,3,FALSE),0)</f>
        <v>0</v>
      </c>
      <c r="G140" s="77">
        <f>IFERROR(VLOOKUP($B140,'[2]NUM8.2'!$H$3:$U$175,4,FALSE),0)</f>
        <v>0</v>
      </c>
      <c r="H140" s="77">
        <f>IFERROR(VLOOKUP($B140,'[2]NUM8.2'!$H$3:$U$175,5,FALSE),0)</f>
        <v>0</v>
      </c>
      <c r="I140" s="77">
        <f>IFERROR(VLOOKUP($B140,'[2]NUM8.2'!$H$3:$U$175,6,FALSE),0)</f>
        <v>0</v>
      </c>
      <c r="J140" s="77">
        <f>IFERROR(VLOOKUP($B140,'[2]NUM8.2'!$H$3:$U$175,7,FALSE),0)</f>
        <v>0</v>
      </c>
      <c r="K140" s="77">
        <f>IFERROR(VLOOKUP($B140,'[2]NUM8.2'!$H$3:$U$175,8,FALSE),0)</f>
        <v>3</v>
      </c>
      <c r="L140" s="77">
        <f>IFERROR(VLOOKUP($B140,'[2]NUM8.2'!$H$3:$U$175,9,FALSE),0)</f>
        <v>0</v>
      </c>
      <c r="M140" s="77">
        <f>IFERROR(VLOOKUP($B140,'[2]NUM8.2'!$H$3:$U$175,10,FALSE),0)</f>
        <v>0</v>
      </c>
      <c r="N140" s="77">
        <f>IFERROR(VLOOKUP($B140,'[2]NUM8.2'!$H$3:$U$175,11,FALSE),0)</f>
        <v>0</v>
      </c>
      <c r="O140" s="77">
        <f>IFERROR(VLOOKUP($B140,'[2]NUM8.2'!$H$3:$U$175,12,FALSE),0)</f>
        <v>0</v>
      </c>
      <c r="P140" s="77">
        <f>IFERROR(VLOOKUP($B140,'[2]NUM8.2'!$H$3:$U$175,13,FALSE),0)</f>
        <v>0</v>
      </c>
      <c r="Q140" s="4">
        <f t="shared" si="168"/>
        <v>3</v>
      </c>
      <c r="S140" s="44">
        <f>IFERROR(VLOOKUP($B140,'[3]DEN8.2'!$H$3:$J$159,2,FALSE),0)</f>
        <v>91</v>
      </c>
      <c r="T140" s="42">
        <f t="shared" si="169"/>
        <v>91</v>
      </c>
      <c r="U140" s="4">
        <f>IFERROR(VLOOKUP($B140,'[1]DEN8.2'!$H$3:$J$175,2,FALSE),0)</f>
        <v>79</v>
      </c>
      <c r="V140" s="51">
        <f>+U140+(AF140)-(AS140)</f>
        <v>79</v>
      </c>
      <c r="W140" s="51">
        <f t="shared" si="170"/>
        <v>87</v>
      </c>
      <c r="X140" s="4">
        <f>IFERROR(VLOOKUP($B140,'[2]DEN8.2'!$H$3:$K$162,3,FALSE),0)</f>
        <v>83</v>
      </c>
      <c r="Y140" s="3"/>
      <c r="Z140" s="77">
        <f>IFERROR(VLOOKUP($B140,'[2]ACT DEN8.2'!$H$3:$U$149,2,FALSE),0)</f>
        <v>0</v>
      </c>
      <c r="AA140" s="77">
        <f>IFERROR(VLOOKUP($B140,'[2]ACT DEN8.2'!$H$3:$U$149,3,FALSE),0)</f>
        <v>0</v>
      </c>
      <c r="AB140" s="77">
        <f>IFERROR(VLOOKUP($B140,'[2]ACT DEN8.2'!$H$3:$U$149,4,FALSE),0)</f>
        <v>2</v>
      </c>
      <c r="AC140" s="77">
        <f>IFERROR(VLOOKUP($B140,'[2]ACT DEN8.2'!$H$3:$U$149,5,FALSE),0)</f>
        <v>0</v>
      </c>
      <c r="AD140" s="77">
        <f>IFERROR(VLOOKUP($B140,'[2]ACT DEN8.2'!$H$3:$U$149,6,FALSE),0)</f>
        <v>1</v>
      </c>
      <c r="AE140" s="77">
        <f>IFERROR(VLOOKUP($B140,'[2]ACT DEN8.2'!$H$3:$U$149,7,FALSE),0)</f>
        <v>0</v>
      </c>
      <c r="AF140" s="77">
        <f>IFERROR(VLOOKUP($B140,'[2]ACT DEN8.2'!$H$3:$U$149,8,FALSE),0)</f>
        <v>0</v>
      </c>
      <c r="AG140" s="77">
        <f>IFERROR(VLOOKUP($B140,'[2]ACT DEN8.2'!$H$3:$U$149,9,FALSE),0)</f>
        <v>7</v>
      </c>
      <c r="AH140" s="77">
        <f>IFERROR(VLOOKUP($B140,'[2]ACT DEN8.2'!$H$3:$U$149,10,FALSE),0)</f>
        <v>0</v>
      </c>
      <c r="AI140" s="77">
        <f>IFERROR(VLOOKUP($B140,'[2]ACT DEN8.2'!$H$3:$U$149,11,FALSE),0)</f>
        <v>1</v>
      </c>
      <c r="AJ140" s="77">
        <f>IFERROR(VLOOKUP($B140,'[2]ACT DEN8.2'!$H$3:$U$149,12,FALSE),0)</f>
        <v>0</v>
      </c>
      <c r="AK140" s="77">
        <f>IFERROR(VLOOKUP($B140,'[2]ACT DEN8.2'!$H$3:$U$149,13,FALSE),0)</f>
        <v>0</v>
      </c>
      <c r="AL140" s="4">
        <f t="shared" si="82"/>
        <v>11</v>
      </c>
      <c r="AM140" s="77">
        <f>IFERROR(VLOOKUP($B140,'[2]ACT DEN8.2'!$AE$3:$AR$135,2,FALSE),0)</f>
        <v>0</v>
      </c>
      <c r="AN140" s="77">
        <f>IFERROR(VLOOKUP($B140,'[2]ACT DEN8.2'!$AE$3:$AR$135,3,FALSE),0)</f>
        <v>0</v>
      </c>
      <c r="AO140" s="77">
        <f>IFERROR(VLOOKUP($B140,'[2]ACT DEN8.2'!$AE$3:$AR$135,4,FALSE),0)</f>
        <v>1</v>
      </c>
      <c r="AP140" s="77">
        <f>IFERROR(VLOOKUP($B140,'[2]ACT DEN8.2'!$AE$3:$AR$135,5,FALSE),0)</f>
        <v>1</v>
      </c>
      <c r="AQ140" s="77">
        <f>IFERROR(VLOOKUP($B140,'[2]ACT DEN8.2'!$AE$3:$AR$135,6,FALSE),0)</f>
        <v>0</v>
      </c>
      <c r="AR140" s="77">
        <f>IFERROR(VLOOKUP($B140,'[2]ACT DEN8.2'!$AE$3:$AR$135,7,FALSE),0)</f>
        <v>0</v>
      </c>
      <c r="AS140" s="77">
        <f>IFERROR(VLOOKUP($B140,'[2]ACT DEN8.2'!$AE$3:$AR$135,8,FALSE),0)</f>
        <v>0</v>
      </c>
      <c r="AT140" s="77">
        <f>IFERROR(VLOOKUP($B140,'[2]ACT DEN8.2'!$AE$3:$AR$135,9,FALSE),0)</f>
        <v>0</v>
      </c>
      <c r="AU140" s="77">
        <f>IFERROR(VLOOKUP($B140,'[2]ACT DEN8.2'!$AE$3:$AR$135,10,FALSE),0)</f>
        <v>0</v>
      </c>
      <c r="AV140" s="77">
        <f>IFERROR(VLOOKUP($B140,'[2]ACT DEN8.2'!$AE$3:$AR$135,11,FALSE),0)</f>
        <v>0</v>
      </c>
      <c r="AW140" s="77">
        <f>IFERROR(VLOOKUP($B140,'[2]ACT DEN8.2'!$AE$3:$AR$135,12,FALSE),0)</f>
        <v>0</v>
      </c>
      <c r="AX140" s="77">
        <f>IFERROR(VLOOKUP($B140,'[2]ACT DEN8.2'!$AE$3:$AR$135,13,FALSE),0)</f>
        <v>0</v>
      </c>
      <c r="AY140" s="4">
        <f t="shared" si="83"/>
        <v>2</v>
      </c>
    </row>
    <row r="141" spans="1:51" ht="15" thickBot="1" x14ac:dyDescent="0.25">
      <c r="A141" s="75" t="s">
        <v>165</v>
      </c>
      <c r="B141" s="137" t="s">
        <v>163</v>
      </c>
      <c r="C141" s="53"/>
      <c r="D141" s="53"/>
      <c r="E141" s="77">
        <f>IFERROR(VLOOKUP($B141,'[2]NUM8.2'!$H$3:$U$175,2,FALSE),0)</f>
        <v>0</v>
      </c>
      <c r="F141" s="77">
        <f>IFERROR(VLOOKUP($B141,'[2]NUM8.2'!$H$3:$U$175,3,FALSE),0)</f>
        <v>0</v>
      </c>
      <c r="G141" s="77">
        <f>IFERROR(VLOOKUP($B141,'[2]NUM8.2'!$H$3:$U$175,4,FALSE),0)</f>
        <v>0</v>
      </c>
      <c r="H141" s="77">
        <f>IFERROR(VLOOKUP($B141,'[2]NUM8.2'!$H$3:$U$175,5,FALSE),0)</f>
        <v>0</v>
      </c>
      <c r="I141" s="77">
        <f>IFERROR(VLOOKUP($B141,'[2]NUM8.2'!$H$3:$U$175,6,FALSE),0)</f>
        <v>0</v>
      </c>
      <c r="J141" s="77">
        <f>IFERROR(VLOOKUP($B141,'[2]NUM8.2'!$H$3:$U$175,7,FALSE),0)</f>
        <v>0</v>
      </c>
      <c r="K141" s="77">
        <f>IFERROR(VLOOKUP($B141,'[2]NUM8.2'!$H$3:$U$175,8,FALSE),0)</f>
        <v>0</v>
      </c>
      <c r="L141" s="77">
        <f>IFERROR(VLOOKUP($B141,'[2]NUM8.2'!$H$3:$U$175,9,FALSE),0)</f>
        <v>0</v>
      </c>
      <c r="M141" s="77">
        <f>IFERROR(VLOOKUP($B141,'[2]NUM8.2'!$H$3:$U$175,10,FALSE),0)</f>
        <v>0</v>
      </c>
      <c r="N141" s="77">
        <f>IFERROR(VLOOKUP($B141,'[2]NUM8.2'!$H$3:$U$175,11,FALSE),0)</f>
        <v>0</v>
      </c>
      <c r="O141" s="77">
        <f>IFERROR(VLOOKUP($B141,'[2]NUM8.2'!$H$3:$U$175,12,FALSE),0)</f>
        <v>0</v>
      </c>
      <c r="P141" s="77">
        <f>IFERROR(VLOOKUP($B141,'[2]NUM8.2'!$H$3:$U$175,13,FALSE),0)</f>
        <v>0</v>
      </c>
      <c r="Q141" s="4">
        <f t="shared" si="168"/>
        <v>0</v>
      </c>
      <c r="S141" s="44">
        <f>IFERROR(VLOOKUP($B141,'[3]DEN8.2'!$H$3:$J$159,2,FALSE),0)</f>
        <v>12</v>
      </c>
      <c r="T141" s="42">
        <f t="shared" si="169"/>
        <v>12</v>
      </c>
      <c r="U141" s="4">
        <f>IFERROR(VLOOKUP($B141,'[1]DEN8.2'!$H$3:$J$175,2,FALSE),0)</f>
        <v>8</v>
      </c>
      <c r="V141" s="51">
        <f>+U141+(AF141)-(AS141)</f>
        <v>8</v>
      </c>
      <c r="W141" s="51">
        <f t="shared" si="170"/>
        <v>8</v>
      </c>
      <c r="X141" s="4">
        <f>IFERROR(VLOOKUP($B141,'[2]DEN8.2'!$H$3:$K$162,3,FALSE),0)</f>
        <v>9</v>
      </c>
      <c r="Y141" s="3"/>
      <c r="Z141" s="77">
        <f>IFERROR(VLOOKUP($B141,'[2]ACT DEN8.2'!$H$3:$U$149,2,FALSE),0)</f>
        <v>0</v>
      </c>
      <c r="AA141" s="77">
        <f>IFERROR(VLOOKUP($B141,'[2]ACT DEN8.2'!$H$3:$U$149,3,FALSE),0)</f>
        <v>0</v>
      </c>
      <c r="AB141" s="77">
        <f>IFERROR(VLOOKUP($B141,'[2]ACT DEN8.2'!$H$3:$U$149,4,FALSE),0)</f>
        <v>0</v>
      </c>
      <c r="AC141" s="77">
        <f>IFERROR(VLOOKUP($B141,'[2]ACT DEN8.2'!$H$3:$U$149,5,FALSE),0)</f>
        <v>0</v>
      </c>
      <c r="AD141" s="77">
        <f>IFERROR(VLOOKUP($B141,'[2]ACT DEN8.2'!$H$3:$U$149,6,FALSE),0)</f>
        <v>0</v>
      </c>
      <c r="AE141" s="77">
        <f>IFERROR(VLOOKUP($B141,'[2]ACT DEN8.2'!$H$3:$U$149,7,FALSE),0)</f>
        <v>0</v>
      </c>
      <c r="AF141" s="77">
        <f>IFERROR(VLOOKUP($B141,'[2]ACT DEN8.2'!$H$3:$U$149,8,FALSE),0)</f>
        <v>0</v>
      </c>
      <c r="AG141" s="77">
        <f>IFERROR(VLOOKUP($B141,'[2]ACT DEN8.2'!$H$3:$U$149,9,FALSE),0)</f>
        <v>0</v>
      </c>
      <c r="AH141" s="77">
        <f>IFERROR(VLOOKUP($B141,'[2]ACT DEN8.2'!$H$3:$U$149,10,FALSE),0)</f>
        <v>0</v>
      </c>
      <c r="AI141" s="77">
        <f>IFERROR(VLOOKUP($B141,'[2]ACT DEN8.2'!$H$3:$U$149,11,FALSE),0)</f>
        <v>0</v>
      </c>
      <c r="AJ141" s="77">
        <f>IFERROR(VLOOKUP($B141,'[2]ACT DEN8.2'!$H$3:$U$149,12,FALSE),0)</f>
        <v>0</v>
      </c>
      <c r="AK141" s="77">
        <f>IFERROR(VLOOKUP($B141,'[2]ACT DEN8.2'!$H$3:$U$149,13,FALSE),0)</f>
        <v>0</v>
      </c>
      <c r="AL141" s="4">
        <f t="shared" si="82"/>
        <v>0</v>
      </c>
      <c r="AM141" s="77">
        <f>IFERROR(VLOOKUP($B141,'[2]ACT DEN8.2'!$AE$3:$AR$135,2,FALSE),0)</f>
        <v>0</v>
      </c>
      <c r="AN141" s="77">
        <f>IFERROR(VLOOKUP($B141,'[2]ACT DEN8.2'!$AE$3:$AR$135,3,FALSE),0)</f>
        <v>0</v>
      </c>
      <c r="AO141" s="77">
        <f>IFERROR(VLOOKUP($B141,'[2]ACT DEN8.2'!$AE$3:$AR$135,4,FALSE),0)</f>
        <v>0</v>
      </c>
      <c r="AP141" s="77">
        <f>IFERROR(VLOOKUP($B141,'[2]ACT DEN8.2'!$AE$3:$AR$135,5,FALSE),0)</f>
        <v>0</v>
      </c>
      <c r="AQ141" s="77">
        <f>IFERROR(VLOOKUP($B141,'[2]ACT DEN8.2'!$AE$3:$AR$135,6,FALSE),0)</f>
        <v>0</v>
      </c>
      <c r="AR141" s="77">
        <f>IFERROR(VLOOKUP($B141,'[2]ACT DEN8.2'!$AE$3:$AR$135,7,FALSE),0)</f>
        <v>0</v>
      </c>
      <c r="AS141" s="77">
        <f>IFERROR(VLOOKUP($B141,'[2]ACT DEN8.2'!$AE$3:$AR$135,8,FALSE),0)</f>
        <v>0</v>
      </c>
      <c r="AT141" s="77">
        <f>IFERROR(VLOOKUP($B141,'[2]ACT DEN8.2'!$AE$3:$AR$135,9,FALSE),0)</f>
        <v>0</v>
      </c>
      <c r="AU141" s="77">
        <f>IFERROR(VLOOKUP($B141,'[2]ACT DEN8.2'!$AE$3:$AR$135,10,FALSE),0)</f>
        <v>0</v>
      </c>
      <c r="AV141" s="77">
        <f>IFERROR(VLOOKUP($B141,'[2]ACT DEN8.2'!$AE$3:$AR$135,11,FALSE),0)</f>
        <v>0</v>
      </c>
      <c r="AW141" s="77">
        <f>IFERROR(VLOOKUP($B141,'[2]ACT DEN8.2'!$AE$3:$AR$135,12,FALSE),0)</f>
        <v>0</v>
      </c>
      <c r="AX141" s="77">
        <f>IFERROR(VLOOKUP($B141,'[2]ACT DEN8.2'!$AE$3:$AR$135,13,FALSE),0)</f>
        <v>0</v>
      </c>
      <c r="AY141" s="4">
        <f t="shared" si="83"/>
        <v>0</v>
      </c>
    </row>
    <row r="142" spans="1:51" ht="15" thickBot="1" x14ac:dyDescent="0.25">
      <c r="A142" s="75" t="s">
        <v>165</v>
      </c>
      <c r="B142" s="137" t="s">
        <v>164</v>
      </c>
      <c r="C142" s="53"/>
      <c r="D142" s="53"/>
      <c r="E142" s="77">
        <f>IFERROR(VLOOKUP($B142,'[2]NUM8.2'!$H$3:$U$175,2,FALSE),0)</f>
        <v>0</v>
      </c>
      <c r="F142" s="77">
        <f>IFERROR(VLOOKUP($B142,'[2]NUM8.2'!$H$3:$U$175,3,FALSE),0)</f>
        <v>0</v>
      </c>
      <c r="G142" s="77">
        <f>IFERROR(VLOOKUP($B142,'[2]NUM8.2'!$H$3:$U$175,4,FALSE),0)</f>
        <v>0</v>
      </c>
      <c r="H142" s="77">
        <f>IFERROR(VLOOKUP($B142,'[2]NUM8.2'!$H$3:$U$175,5,FALSE),0)</f>
        <v>0</v>
      </c>
      <c r="I142" s="77">
        <f>IFERROR(VLOOKUP($B142,'[2]NUM8.2'!$H$3:$U$175,6,FALSE),0)</f>
        <v>0</v>
      </c>
      <c r="J142" s="77">
        <f>IFERROR(VLOOKUP($B142,'[2]NUM8.2'!$H$3:$U$175,7,FALSE),0)</f>
        <v>0</v>
      </c>
      <c r="K142" s="77">
        <f>IFERROR(VLOOKUP($B142,'[2]NUM8.2'!$H$3:$U$175,8,FALSE),0)</f>
        <v>0</v>
      </c>
      <c r="L142" s="77">
        <f>IFERROR(VLOOKUP($B142,'[2]NUM8.2'!$H$3:$U$175,9,FALSE),0)</f>
        <v>0</v>
      </c>
      <c r="M142" s="77">
        <f>IFERROR(VLOOKUP($B142,'[2]NUM8.2'!$H$3:$U$175,10,FALSE),0)</f>
        <v>0</v>
      </c>
      <c r="N142" s="77">
        <f>IFERROR(VLOOKUP($B142,'[2]NUM8.2'!$H$3:$U$175,11,FALSE),0)</f>
        <v>0</v>
      </c>
      <c r="O142" s="77">
        <f>IFERROR(VLOOKUP($B142,'[2]NUM8.2'!$H$3:$U$175,12,FALSE),0)</f>
        <v>0</v>
      </c>
      <c r="P142" s="77">
        <f>IFERROR(VLOOKUP($B142,'[2]NUM8.2'!$H$3:$U$175,13,FALSE),0)</f>
        <v>0</v>
      </c>
      <c r="Q142" s="4">
        <f t="shared" si="168"/>
        <v>0</v>
      </c>
      <c r="S142" s="44">
        <f>IFERROR(VLOOKUP($B142,'[3]DEN8.2'!$H$3:$J$159,2,FALSE),0)</f>
        <v>11</v>
      </c>
      <c r="T142" s="42">
        <f t="shared" si="169"/>
        <v>11</v>
      </c>
      <c r="U142" s="4">
        <f>IFERROR(VLOOKUP($B142,'[1]DEN8.2'!$H$3:$J$175,2,FALSE),0)</f>
        <v>13</v>
      </c>
      <c r="V142" s="51">
        <f>+U142+(AF142)-(AS142)</f>
        <v>13</v>
      </c>
      <c r="W142" s="51">
        <f t="shared" si="170"/>
        <v>13</v>
      </c>
      <c r="X142" s="4">
        <f>IFERROR(VLOOKUP($B142,'[2]DEN8.2'!$H$3:$K$162,3,FALSE),0)</f>
        <v>12</v>
      </c>
      <c r="Y142" s="3"/>
      <c r="Z142" s="77">
        <f>IFERROR(VLOOKUP($B142,'[2]ACT DEN8.2'!$H$3:$U$149,2,FALSE),0)</f>
        <v>0</v>
      </c>
      <c r="AA142" s="77">
        <f>IFERROR(VLOOKUP($B142,'[2]ACT DEN8.2'!$H$3:$U$149,3,FALSE),0)</f>
        <v>0</v>
      </c>
      <c r="AB142" s="77">
        <f>IFERROR(VLOOKUP($B142,'[2]ACT DEN8.2'!$H$3:$U$149,4,FALSE),0)</f>
        <v>0</v>
      </c>
      <c r="AC142" s="77">
        <f>IFERROR(VLOOKUP($B142,'[2]ACT DEN8.2'!$H$3:$U$149,5,FALSE),0)</f>
        <v>0</v>
      </c>
      <c r="AD142" s="77">
        <f>IFERROR(VLOOKUP($B142,'[2]ACT DEN8.2'!$H$3:$U$149,6,FALSE),0)</f>
        <v>0</v>
      </c>
      <c r="AE142" s="77">
        <f>IFERROR(VLOOKUP($B142,'[2]ACT DEN8.2'!$H$3:$U$149,7,FALSE),0)</f>
        <v>0</v>
      </c>
      <c r="AF142" s="77">
        <f>IFERROR(VLOOKUP($B142,'[2]ACT DEN8.2'!$H$3:$U$149,8,FALSE),0)</f>
        <v>0</v>
      </c>
      <c r="AG142" s="77">
        <f>IFERROR(VLOOKUP($B142,'[2]ACT DEN8.2'!$H$3:$U$149,9,FALSE),0)</f>
        <v>0</v>
      </c>
      <c r="AH142" s="77">
        <f>IFERROR(VLOOKUP($B142,'[2]ACT DEN8.2'!$H$3:$U$149,10,FALSE),0)</f>
        <v>0</v>
      </c>
      <c r="AI142" s="77">
        <f>IFERROR(VLOOKUP($B142,'[2]ACT DEN8.2'!$H$3:$U$149,11,FALSE),0)</f>
        <v>0</v>
      </c>
      <c r="AJ142" s="77">
        <f>IFERROR(VLOOKUP($B142,'[2]ACT DEN8.2'!$H$3:$U$149,12,FALSE),0)</f>
        <v>0</v>
      </c>
      <c r="AK142" s="77">
        <f>IFERROR(VLOOKUP($B142,'[2]ACT DEN8.2'!$H$3:$U$149,13,FALSE),0)</f>
        <v>0</v>
      </c>
      <c r="AL142" s="4">
        <f t="shared" si="82"/>
        <v>0</v>
      </c>
      <c r="AM142" s="77">
        <f>IFERROR(VLOOKUP($B142,'[2]ACT DEN8.2'!$AE$3:$AR$135,2,FALSE),0)</f>
        <v>0</v>
      </c>
      <c r="AN142" s="77">
        <f>IFERROR(VLOOKUP($B142,'[2]ACT DEN8.2'!$AE$3:$AR$135,3,FALSE),0)</f>
        <v>0</v>
      </c>
      <c r="AO142" s="77">
        <f>IFERROR(VLOOKUP($B142,'[2]ACT DEN8.2'!$AE$3:$AR$135,4,FALSE),0)</f>
        <v>0</v>
      </c>
      <c r="AP142" s="77">
        <f>IFERROR(VLOOKUP($B142,'[2]ACT DEN8.2'!$AE$3:$AR$135,5,FALSE),0)</f>
        <v>0</v>
      </c>
      <c r="AQ142" s="77">
        <f>IFERROR(VLOOKUP($B142,'[2]ACT DEN8.2'!$AE$3:$AR$135,6,FALSE),0)</f>
        <v>0</v>
      </c>
      <c r="AR142" s="77">
        <f>IFERROR(VLOOKUP($B142,'[2]ACT DEN8.2'!$AE$3:$AR$135,7,FALSE),0)</f>
        <v>0</v>
      </c>
      <c r="AS142" s="77">
        <f>IFERROR(VLOOKUP($B142,'[2]ACT DEN8.2'!$AE$3:$AR$135,8,FALSE),0)</f>
        <v>0</v>
      </c>
      <c r="AT142" s="77">
        <f>IFERROR(VLOOKUP($B142,'[2]ACT DEN8.2'!$AE$3:$AR$135,9,FALSE),0)</f>
        <v>0</v>
      </c>
      <c r="AU142" s="77">
        <f>IFERROR(VLOOKUP($B142,'[2]ACT DEN8.2'!$AE$3:$AR$135,10,FALSE),0)</f>
        <v>0</v>
      </c>
      <c r="AV142" s="77">
        <f>IFERROR(VLOOKUP($B142,'[2]ACT DEN8.2'!$AE$3:$AR$135,11,FALSE),0)</f>
        <v>0</v>
      </c>
      <c r="AW142" s="77">
        <f>IFERROR(VLOOKUP($B142,'[2]ACT DEN8.2'!$AE$3:$AR$135,12,FALSE),0)</f>
        <v>0</v>
      </c>
      <c r="AX142" s="77">
        <f>IFERROR(VLOOKUP($B142,'[2]ACT DEN8.2'!$AE$3:$AR$135,13,FALSE),0)</f>
        <v>0</v>
      </c>
      <c r="AY142" s="4">
        <f t="shared" si="83"/>
        <v>0</v>
      </c>
    </row>
    <row r="143" spans="1:51" s="54" customFormat="1" ht="20.25" customHeight="1" thickBot="1" x14ac:dyDescent="0.25">
      <c r="A143" s="307" t="s">
        <v>183</v>
      </c>
      <c r="B143" s="308"/>
      <c r="C143" s="222">
        <f>+D143/Metas!M14</f>
        <v>0.75800993592051258</v>
      </c>
      <c r="D143" s="14">
        <f>+Q143/R143</f>
        <v>0.25718194254445964</v>
      </c>
      <c r="E143" s="9">
        <f t="shared" ref="E143:H143" si="171">SUM(E139:E142)</f>
        <v>0</v>
      </c>
      <c r="F143" s="9">
        <f t="shared" si="171"/>
        <v>25</v>
      </c>
      <c r="G143" s="9">
        <f t="shared" si="171"/>
        <v>1</v>
      </c>
      <c r="H143" s="9">
        <f t="shared" si="171"/>
        <v>42</v>
      </c>
      <c r="I143" s="9">
        <f t="shared" ref="I143:J143" si="172">SUM(I139:I142)</f>
        <v>14</v>
      </c>
      <c r="J143" s="9">
        <f t="shared" si="172"/>
        <v>8</v>
      </c>
      <c r="K143" s="9">
        <f t="shared" ref="K143:L143" si="173">SUM(K139:K142)</f>
        <v>12</v>
      </c>
      <c r="L143" s="9">
        <f t="shared" si="173"/>
        <v>9</v>
      </c>
      <c r="M143" s="9">
        <f t="shared" ref="M143:N143" si="174">SUM(M139:M142)</f>
        <v>12</v>
      </c>
      <c r="N143" s="9">
        <f t="shared" si="174"/>
        <v>19</v>
      </c>
      <c r="O143" s="9">
        <f t="shared" ref="O143:P143" si="175">SUM(O139:O142)</f>
        <v>9</v>
      </c>
      <c r="P143" s="9">
        <f t="shared" si="175"/>
        <v>37</v>
      </c>
      <c r="Q143" s="9">
        <f>SUM(Q139:Q142)</f>
        <v>188</v>
      </c>
      <c r="R143" s="10">
        <f>+Y143-X143</f>
        <v>731</v>
      </c>
      <c r="S143" s="9">
        <f t="shared" ref="S143:W143" si="176">SUM(S139:S142)</f>
        <v>703</v>
      </c>
      <c r="T143" s="9">
        <f t="shared" si="176"/>
        <v>748</v>
      </c>
      <c r="U143" s="9">
        <f t="shared" si="176"/>
        <v>694</v>
      </c>
      <c r="V143" s="8">
        <f t="shared" si="176"/>
        <v>700</v>
      </c>
      <c r="W143" s="8">
        <f t="shared" si="176"/>
        <v>722</v>
      </c>
      <c r="X143" s="9">
        <f t="shared" ref="X143" si="177">SUM(X139:X142)</f>
        <v>588</v>
      </c>
      <c r="Y143" s="11">
        <v>1319</v>
      </c>
      <c r="Z143" s="39">
        <f>SUM(Z139:Z142)</f>
        <v>12</v>
      </c>
      <c r="AA143" s="39">
        <f t="shared" ref="AA143:AF143" si="178">SUM(AA139:AA142)</f>
        <v>6</v>
      </c>
      <c r="AB143" s="39">
        <f t="shared" si="178"/>
        <v>15</v>
      </c>
      <c r="AC143" s="39">
        <f t="shared" si="178"/>
        <v>16</v>
      </c>
      <c r="AD143" s="39">
        <f t="shared" ref="AD143" si="179">SUM(AD139:AD142)</f>
        <v>8</v>
      </c>
      <c r="AE143" s="39">
        <f t="shared" si="178"/>
        <v>13</v>
      </c>
      <c r="AF143" s="39">
        <f t="shared" si="178"/>
        <v>6</v>
      </c>
      <c r="AG143" s="39">
        <f t="shared" ref="AG143:AH143" si="180">SUM(AG139:AG142)</f>
        <v>14</v>
      </c>
      <c r="AH143" s="39">
        <f t="shared" si="180"/>
        <v>9</v>
      </c>
      <c r="AI143" s="39">
        <f t="shared" ref="AI143:AK143" si="181">SUM(AI139:AI142)</f>
        <v>10</v>
      </c>
      <c r="AJ143" s="39">
        <f t="shared" si="181"/>
        <v>4</v>
      </c>
      <c r="AK143" s="39">
        <f t="shared" si="181"/>
        <v>5</v>
      </c>
      <c r="AL143" s="8">
        <f t="shared" si="82"/>
        <v>118</v>
      </c>
      <c r="AM143" s="39">
        <f t="shared" ref="AM143:AS143" si="182">SUM(AM139:AM142)</f>
        <v>2</v>
      </c>
      <c r="AN143" s="39">
        <f t="shared" si="182"/>
        <v>0</v>
      </c>
      <c r="AO143" s="39">
        <f t="shared" si="182"/>
        <v>1</v>
      </c>
      <c r="AP143" s="39">
        <f t="shared" si="182"/>
        <v>1</v>
      </c>
      <c r="AQ143" s="39">
        <f t="shared" ref="AQ143" si="183">SUM(AQ139:AQ142)</f>
        <v>0</v>
      </c>
      <c r="AR143" s="39">
        <f t="shared" si="182"/>
        <v>1</v>
      </c>
      <c r="AS143" s="39">
        <f t="shared" si="182"/>
        <v>0</v>
      </c>
      <c r="AT143" s="39">
        <f t="shared" ref="AT143:AU143" si="184">SUM(AT139:AT142)</f>
        <v>11</v>
      </c>
      <c r="AU143" s="39">
        <f t="shared" si="184"/>
        <v>0</v>
      </c>
      <c r="AV143" s="39">
        <f t="shared" ref="AV143:AX143" si="185">SUM(AV139:AV142)</f>
        <v>0</v>
      </c>
      <c r="AW143" s="39">
        <f t="shared" si="185"/>
        <v>0</v>
      </c>
      <c r="AX143" s="39">
        <f t="shared" si="185"/>
        <v>0</v>
      </c>
      <c r="AY143" s="8">
        <f t="shared" si="83"/>
        <v>16</v>
      </c>
    </row>
    <row r="144" spans="1:51" ht="15" thickBot="1" x14ac:dyDescent="0.25">
      <c r="A144" s="75" t="s">
        <v>173</v>
      </c>
      <c r="B144" s="137" t="s">
        <v>166</v>
      </c>
      <c r="C144" s="53"/>
      <c r="D144" s="53"/>
      <c r="E144" s="77">
        <f>IFERROR(VLOOKUP($B144,'[2]NUM8.2'!$H$3:$U$175,2,FALSE),0)</f>
        <v>4</v>
      </c>
      <c r="F144" s="77">
        <f>IFERROR(VLOOKUP($B144,'[2]NUM8.2'!$H$3:$U$175,3,FALSE),0)</f>
        <v>0</v>
      </c>
      <c r="G144" s="77">
        <f>IFERROR(VLOOKUP($B144,'[2]NUM8.2'!$H$3:$U$175,4,FALSE),0)</f>
        <v>1</v>
      </c>
      <c r="H144" s="77">
        <f>IFERROR(VLOOKUP($B144,'[2]NUM8.2'!$H$3:$U$175,5,FALSE),0)</f>
        <v>0</v>
      </c>
      <c r="I144" s="77">
        <f>IFERROR(VLOOKUP($B144,'[2]NUM8.2'!$H$3:$U$175,6,FALSE),0)</f>
        <v>0</v>
      </c>
      <c r="J144" s="77">
        <f>IFERROR(VLOOKUP($B144,'[2]NUM8.2'!$H$3:$U$175,7,FALSE),0)</f>
        <v>0</v>
      </c>
      <c r="K144" s="77">
        <f>IFERROR(VLOOKUP($B144,'[2]NUM8.2'!$H$3:$U$175,8,FALSE),0)</f>
        <v>15</v>
      </c>
      <c r="L144" s="77">
        <f>IFERROR(VLOOKUP($B144,'[2]NUM8.2'!$H$3:$U$175,9,FALSE),0)</f>
        <v>0</v>
      </c>
      <c r="M144" s="77">
        <f>IFERROR(VLOOKUP($B144,'[2]NUM8.2'!$H$3:$U$175,10,FALSE),0)</f>
        <v>2</v>
      </c>
      <c r="N144" s="77">
        <f>IFERROR(VLOOKUP($B144,'[2]NUM8.2'!$H$3:$U$175,11,FALSE),0)</f>
        <v>3</v>
      </c>
      <c r="O144" s="77">
        <f>IFERROR(VLOOKUP($B144,'[2]NUM8.2'!$H$3:$U$175,12,FALSE),0)</f>
        <v>3</v>
      </c>
      <c r="P144" s="77">
        <f>IFERROR(VLOOKUP($B144,'[2]NUM8.2'!$H$3:$U$175,13,FALSE),0)</f>
        <v>0</v>
      </c>
      <c r="Q144" s="4">
        <f t="shared" si="168"/>
        <v>28</v>
      </c>
      <c r="S144" s="44">
        <f>IFERROR(VLOOKUP($B144,'[3]DEN8.2'!$H$3:$J$159,2,FALSE),0)</f>
        <v>100</v>
      </c>
      <c r="T144" s="42">
        <f t="shared" ref="T144:T150" si="186">+S144+(Z144+AA144+AB144+AC144)-(AM144+AN144+AO144+AP144)</f>
        <v>100</v>
      </c>
      <c r="U144" s="4">
        <f>IFERROR(VLOOKUP($B144,'[1]DEN8.2'!$H$3:$J$175,2,FALSE),0)</f>
        <v>107</v>
      </c>
      <c r="V144" s="51">
        <f t="shared" ref="V144:V150" si="187">+U144+(AF144)-(AS144)</f>
        <v>108</v>
      </c>
      <c r="W144" s="51">
        <f t="shared" ref="W144:W150" si="188">+U144+(AF144+AG144+AH144+AI144)-(AS144+AT144+AU144+AV144)</f>
        <v>109</v>
      </c>
      <c r="X144" s="4">
        <f>IFERROR(VLOOKUP($B144,'[2]DEN8.2'!$H$3:$K$162,3,FALSE),0)</f>
        <v>111</v>
      </c>
      <c r="Y144" s="3"/>
      <c r="Z144" s="77">
        <f>IFERROR(VLOOKUP($B144,'[2]ACT DEN8.2'!$H$3:$U$149,2,FALSE),0)</f>
        <v>0</v>
      </c>
      <c r="AA144" s="77">
        <f>IFERROR(VLOOKUP($B144,'[2]ACT DEN8.2'!$H$3:$U$149,3,FALSE),0)</f>
        <v>0</v>
      </c>
      <c r="AB144" s="77">
        <f>IFERROR(VLOOKUP($B144,'[2]ACT DEN8.2'!$H$3:$U$149,4,FALSE),0)</f>
        <v>0</v>
      </c>
      <c r="AC144" s="77">
        <f>IFERROR(VLOOKUP($B144,'[2]ACT DEN8.2'!$H$3:$U$149,5,FALSE),0)</f>
        <v>0</v>
      </c>
      <c r="AD144" s="77">
        <f>IFERROR(VLOOKUP($B144,'[2]ACT DEN8.2'!$H$3:$U$149,6,FALSE),0)</f>
        <v>0</v>
      </c>
      <c r="AE144" s="77">
        <f>IFERROR(VLOOKUP($B144,'[2]ACT DEN8.2'!$H$3:$U$149,7,FALSE),0)</f>
        <v>0</v>
      </c>
      <c r="AF144" s="77">
        <f>IFERROR(VLOOKUP($B144,'[2]ACT DEN8.2'!$H$3:$U$149,8,FALSE),0)</f>
        <v>1</v>
      </c>
      <c r="AG144" s="77">
        <f>IFERROR(VLOOKUP($B144,'[2]ACT DEN8.2'!$H$3:$U$149,9,FALSE),0)</f>
        <v>1</v>
      </c>
      <c r="AH144" s="77">
        <f>IFERROR(VLOOKUP($B144,'[2]ACT DEN8.2'!$H$3:$U$149,10,FALSE),0)</f>
        <v>0</v>
      </c>
      <c r="AI144" s="77">
        <f>IFERROR(VLOOKUP($B144,'[2]ACT DEN8.2'!$H$3:$U$149,11,FALSE),0)</f>
        <v>0</v>
      </c>
      <c r="AJ144" s="77">
        <f>IFERROR(VLOOKUP($B144,'[2]ACT DEN8.2'!$H$3:$U$149,12,FALSE),0)</f>
        <v>1</v>
      </c>
      <c r="AK144" s="77">
        <f>IFERROR(VLOOKUP($B144,'[2]ACT DEN8.2'!$H$3:$U$149,13,FALSE),0)</f>
        <v>4</v>
      </c>
      <c r="AL144" s="4">
        <f t="shared" si="82"/>
        <v>7</v>
      </c>
      <c r="AM144" s="77">
        <f>IFERROR(VLOOKUP($B144,'[2]ACT DEN8.2'!$AE$3:$AR$135,2,FALSE),0)</f>
        <v>0</v>
      </c>
      <c r="AN144" s="77">
        <f>IFERROR(VLOOKUP($B144,'[2]ACT DEN8.2'!$AE$3:$AR$135,3,FALSE),0)</f>
        <v>0</v>
      </c>
      <c r="AO144" s="77">
        <f>IFERROR(VLOOKUP($B144,'[2]ACT DEN8.2'!$AE$3:$AR$135,4,FALSE),0)</f>
        <v>0</v>
      </c>
      <c r="AP144" s="77">
        <f>IFERROR(VLOOKUP($B144,'[2]ACT DEN8.2'!$AE$3:$AR$135,5,FALSE),0)</f>
        <v>0</v>
      </c>
      <c r="AQ144" s="77">
        <f>IFERROR(VLOOKUP($B144,'[2]ACT DEN8.2'!$AE$3:$AR$135,6,FALSE),0)</f>
        <v>0</v>
      </c>
      <c r="AR144" s="77">
        <f>IFERROR(VLOOKUP($B144,'[2]ACT DEN8.2'!$AE$3:$AR$135,7,FALSE),0)</f>
        <v>0</v>
      </c>
      <c r="AS144" s="77">
        <f>IFERROR(VLOOKUP($B144,'[2]ACT DEN8.2'!$AE$3:$AR$135,8,FALSE),0)</f>
        <v>0</v>
      </c>
      <c r="AT144" s="77">
        <f>IFERROR(VLOOKUP($B144,'[2]ACT DEN8.2'!$AE$3:$AR$135,9,FALSE),0)</f>
        <v>0</v>
      </c>
      <c r="AU144" s="77">
        <f>IFERROR(VLOOKUP($B144,'[2]ACT DEN8.2'!$AE$3:$AR$135,10,FALSE),0)</f>
        <v>0</v>
      </c>
      <c r="AV144" s="77">
        <f>IFERROR(VLOOKUP($B144,'[2]ACT DEN8.2'!$AE$3:$AR$135,11,FALSE),0)</f>
        <v>0</v>
      </c>
      <c r="AW144" s="77">
        <f>IFERROR(VLOOKUP($B144,'[2]ACT DEN8.2'!$AE$3:$AR$135,12,FALSE),0)</f>
        <v>0</v>
      </c>
      <c r="AX144" s="77">
        <f>IFERROR(VLOOKUP($B144,'[2]ACT DEN8.2'!$AE$3:$AR$135,13,FALSE),0)</f>
        <v>1</v>
      </c>
      <c r="AY144" s="4">
        <f t="shared" si="83"/>
        <v>1</v>
      </c>
    </row>
    <row r="145" spans="1:51" ht="15" thickBot="1" x14ac:dyDescent="0.25">
      <c r="A145" s="75" t="s">
        <v>173</v>
      </c>
      <c r="B145" s="137" t="s">
        <v>167</v>
      </c>
      <c r="C145" s="53"/>
      <c r="D145" s="53"/>
      <c r="E145" s="77">
        <f>IFERROR(VLOOKUP($B145,'[2]NUM8.2'!$H$3:$U$175,2,FALSE),0)</f>
        <v>3</v>
      </c>
      <c r="F145" s="77">
        <f>IFERROR(VLOOKUP($B145,'[2]NUM8.2'!$H$3:$U$175,3,FALSE),0)</f>
        <v>0</v>
      </c>
      <c r="G145" s="77">
        <f>IFERROR(VLOOKUP($B145,'[2]NUM8.2'!$H$3:$U$175,4,FALSE),0)</f>
        <v>0</v>
      </c>
      <c r="H145" s="77">
        <f>IFERROR(VLOOKUP($B145,'[2]NUM8.2'!$H$3:$U$175,5,FALSE),0)</f>
        <v>1</v>
      </c>
      <c r="I145" s="77">
        <f>IFERROR(VLOOKUP($B145,'[2]NUM8.2'!$H$3:$U$175,6,FALSE),0)</f>
        <v>1</v>
      </c>
      <c r="J145" s="77">
        <f>IFERROR(VLOOKUP($B145,'[2]NUM8.2'!$H$3:$U$175,7,FALSE),0)</f>
        <v>3</v>
      </c>
      <c r="K145" s="77">
        <f>IFERROR(VLOOKUP($B145,'[2]NUM8.2'!$H$3:$U$175,8,FALSE),0)</f>
        <v>1</v>
      </c>
      <c r="L145" s="77">
        <f>IFERROR(VLOOKUP($B145,'[2]NUM8.2'!$H$3:$U$175,9,FALSE),0)</f>
        <v>0</v>
      </c>
      <c r="M145" s="77">
        <f>IFERROR(VLOOKUP($B145,'[2]NUM8.2'!$H$3:$U$175,10,FALSE),0)</f>
        <v>2</v>
      </c>
      <c r="N145" s="77">
        <f>IFERROR(VLOOKUP($B145,'[2]NUM8.2'!$H$3:$U$175,11,FALSE),0)</f>
        <v>3</v>
      </c>
      <c r="O145" s="77">
        <f>IFERROR(VLOOKUP($B145,'[2]NUM8.2'!$H$3:$U$175,12,FALSE),0)</f>
        <v>0</v>
      </c>
      <c r="P145" s="77">
        <f>IFERROR(VLOOKUP($B145,'[2]NUM8.2'!$H$3:$U$175,13,FALSE),0)</f>
        <v>0</v>
      </c>
      <c r="Q145" s="4">
        <f t="shared" si="168"/>
        <v>14</v>
      </c>
      <c r="S145" s="44">
        <f>IFERROR(VLOOKUP($B145,'[3]DEN8.2'!$H$3:$J$159,2,FALSE),0)</f>
        <v>6</v>
      </c>
      <c r="T145" s="42">
        <f t="shared" si="186"/>
        <v>6</v>
      </c>
      <c r="U145" s="4">
        <f>IFERROR(VLOOKUP($B145,'[1]DEN8.2'!$H$3:$J$175,2,FALSE),0)</f>
        <v>6</v>
      </c>
      <c r="V145" s="51">
        <f t="shared" si="187"/>
        <v>6</v>
      </c>
      <c r="W145" s="51">
        <f t="shared" si="188"/>
        <v>6</v>
      </c>
      <c r="X145" s="4">
        <f>IFERROR(VLOOKUP($B145,'[2]DEN8.2'!$H$3:$K$162,3,FALSE),0)</f>
        <v>8</v>
      </c>
      <c r="Y145" s="3"/>
      <c r="Z145" s="77">
        <f>IFERROR(VLOOKUP($B145,'[2]ACT DEN8.2'!$H$3:$U$149,2,FALSE),0)</f>
        <v>0</v>
      </c>
      <c r="AA145" s="77">
        <f>IFERROR(VLOOKUP($B145,'[2]ACT DEN8.2'!$H$3:$U$149,3,FALSE),0)</f>
        <v>0</v>
      </c>
      <c r="AB145" s="77">
        <f>IFERROR(VLOOKUP($B145,'[2]ACT DEN8.2'!$H$3:$U$149,4,FALSE),0)</f>
        <v>0</v>
      </c>
      <c r="AC145" s="77">
        <f>IFERROR(VLOOKUP($B145,'[2]ACT DEN8.2'!$H$3:$U$149,5,FALSE),0)</f>
        <v>0</v>
      </c>
      <c r="AD145" s="77">
        <f>IFERROR(VLOOKUP($B145,'[2]ACT DEN8.2'!$H$3:$U$149,6,FALSE),0)</f>
        <v>0</v>
      </c>
      <c r="AE145" s="77">
        <f>IFERROR(VLOOKUP($B145,'[2]ACT DEN8.2'!$H$3:$U$149,7,FALSE),0)</f>
        <v>0</v>
      </c>
      <c r="AF145" s="77">
        <f>IFERROR(VLOOKUP($B145,'[2]ACT DEN8.2'!$H$3:$U$149,8,FALSE),0)</f>
        <v>0</v>
      </c>
      <c r="AG145" s="77">
        <f>IFERROR(VLOOKUP($B145,'[2]ACT DEN8.2'!$H$3:$U$149,9,FALSE),0)</f>
        <v>0</v>
      </c>
      <c r="AH145" s="77">
        <f>IFERROR(VLOOKUP($B145,'[2]ACT DEN8.2'!$H$3:$U$149,10,FALSE),0)</f>
        <v>0</v>
      </c>
      <c r="AI145" s="77">
        <f>IFERROR(VLOOKUP($B145,'[2]ACT DEN8.2'!$H$3:$U$149,11,FALSE),0)</f>
        <v>0</v>
      </c>
      <c r="AJ145" s="77">
        <f>IFERROR(VLOOKUP($B145,'[2]ACT DEN8.2'!$H$3:$U$149,12,FALSE),0)</f>
        <v>0</v>
      </c>
      <c r="AK145" s="77">
        <f>IFERROR(VLOOKUP($B145,'[2]ACT DEN8.2'!$H$3:$U$149,13,FALSE),0)</f>
        <v>0</v>
      </c>
      <c r="AL145" s="4">
        <f t="shared" ref="AL145:AL151" si="189">SUM(Z145:AK145)</f>
        <v>0</v>
      </c>
      <c r="AM145" s="77">
        <f>IFERROR(VLOOKUP($B145,'[2]ACT DEN8.2'!$AE$3:$AR$135,2,FALSE),0)</f>
        <v>0</v>
      </c>
      <c r="AN145" s="77">
        <f>IFERROR(VLOOKUP($B145,'[2]ACT DEN8.2'!$AE$3:$AR$135,3,FALSE),0)</f>
        <v>0</v>
      </c>
      <c r="AO145" s="77">
        <f>IFERROR(VLOOKUP($B145,'[2]ACT DEN8.2'!$AE$3:$AR$135,4,FALSE),0)</f>
        <v>0</v>
      </c>
      <c r="AP145" s="77">
        <f>IFERROR(VLOOKUP($B145,'[2]ACT DEN8.2'!$AE$3:$AR$135,5,FALSE),0)</f>
        <v>0</v>
      </c>
      <c r="AQ145" s="77">
        <f>IFERROR(VLOOKUP($B145,'[2]ACT DEN8.2'!$AE$3:$AR$135,6,FALSE),0)</f>
        <v>0</v>
      </c>
      <c r="AR145" s="77">
        <f>IFERROR(VLOOKUP($B145,'[2]ACT DEN8.2'!$AE$3:$AR$135,7,FALSE),0)</f>
        <v>0</v>
      </c>
      <c r="AS145" s="77">
        <f>IFERROR(VLOOKUP($B145,'[2]ACT DEN8.2'!$AE$3:$AR$135,8,FALSE),0)</f>
        <v>0</v>
      </c>
      <c r="AT145" s="77">
        <f>IFERROR(VLOOKUP($B145,'[2]ACT DEN8.2'!$AE$3:$AR$135,9,FALSE),0)</f>
        <v>0</v>
      </c>
      <c r="AU145" s="77">
        <f>IFERROR(VLOOKUP($B145,'[2]ACT DEN8.2'!$AE$3:$AR$135,10,FALSE),0)</f>
        <v>0</v>
      </c>
      <c r="AV145" s="77">
        <f>IFERROR(VLOOKUP($B145,'[2]ACT DEN8.2'!$AE$3:$AR$135,11,FALSE),0)</f>
        <v>0</v>
      </c>
      <c r="AW145" s="77">
        <f>IFERROR(VLOOKUP($B145,'[2]ACT DEN8.2'!$AE$3:$AR$135,12,FALSE),0)</f>
        <v>1</v>
      </c>
      <c r="AX145" s="77">
        <f>IFERROR(VLOOKUP($B145,'[2]ACT DEN8.2'!$AE$3:$AR$135,13,FALSE),0)</f>
        <v>0</v>
      </c>
      <c r="AY145" s="4">
        <f t="shared" ref="AY145:AY151" si="190">SUM(AM145:AX145)</f>
        <v>1</v>
      </c>
    </row>
    <row r="146" spans="1:51" ht="15" thickBot="1" x14ac:dyDescent="0.25">
      <c r="A146" s="75" t="s">
        <v>173</v>
      </c>
      <c r="B146" s="137" t="s">
        <v>168</v>
      </c>
      <c r="C146" s="53"/>
      <c r="D146" s="53"/>
      <c r="E146" s="77">
        <f>IFERROR(VLOOKUP($B146,'[2]NUM8.2'!$H$3:$U$175,2,FALSE),0)</f>
        <v>2</v>
      </c>
      <c r="F146" s="77">
        <f>IFERROR(VLOOKUP($B146,'[2]NUM8.2'!$H$3:$U$175,3,FALSE),0)</f>
        <v>5</v>
      </c>
      <c r="G146" s="77">
        <f>IFERROR(VLOOKUP($B146,'[2]NUM8.2'!$H$3:$U$175,4,FALSE),0)</f>
        <v>4</v>
      </c>
      <c r="H146" s="77">
        <f>IFERROR(VLOOKUP($B146,'[2]NUM8.2'!$H$3:$U$175,5,FALSE),0)</f>
        <v>3</v>
      </c>
      <c r="I146" s="77">
        <f>IFERROR(VLOOKUP($B146,'[2]NUM8.2'!$H$3:$U$175,6,FALSE),0)</f>
        <v>2</v>
      </c>
      <c r="J146" s="77">
        <f>IFERROR(VLOOKUP($B146,'[2]NUM8.2'!$H$3:$U$175,7,FALSE),0)</f>
        <v>4</v>
      </c>
      <c r="K146" s="77">
        <f>IFERROR(VLOOKUP($B146,'[2]NUM8.2'!$H$3:$U$175,8,FALSE),0)</f>
        <v>2</v>
      </c>
      <c r="L146" s="77">
        <f>IFERROR(VLOOKUP($B146,'[2]NUM8.2'!$H$3:$U$175,9,FALSE),0)</f>
        <v>1</v>
      </c>
      <c r="M146" s="77">
        <f>IFERROR(VLOOKUP($B146,'[2]NUM8.2'!$H$3:$U$175,10,FALSE),0)</f>
        <v>5</v>
      </c>
      <c r="N146" s="77">
        <f>IFERROR(VLOOKUP($B146,'[2]NUM8.2'!$H$3:$U$175,11,FALSE),0)</f>
        <v>0</v>
      </c>
      <c r="O146" s="77">
        <f>IFERROR(VLOOKUP($B146,'[2]NUM8.2'!$H$3:$U$175,12,FALSE),0)</f>
        <v>1</v>
      </c>
      <c r="P146" s="77">
        <f>IFERROR(VLOOKUP($B146,'[2]NUM8.2'!$H$3:$U$175,13,FALSE),0)</f>
        <v>0</v>
      </c>
      <c r="Q146" s="4">
        <f t="shared" si="168"/>
        <v>29</v>
      </c>
      <c r="S146" s="44">
        <f>IFERROR(VLOOKUP($B146,'[3]DEN8.2'!$H$3:$J$159,2,FALSE),0)</f>
        <v>30</v>
      </c>
      <c r="T146" s="42">
        <f t="shared" si="186"/>
        <v>30</v>
      </c>
      <c r="U146" s="4">
        <f>IFERROR(VLOOKUP($B146,'[1]DEN8.2'!$H$3:$J$175,2,FALSE),0)</f>
        <v>29</v>
      </c>
      <c r="V146" s="51">
        <f t="shared" si="187"/>
        <v>29</v>
      </c>
      <c r="W146" s="51">
        <f t="shared" si="188"/>
        <v>29</v>
      </c>
      <c r="X146" s="4">
        <f>IFERROR(VLOOKUP($B146,'[2]DEN8.2'!$H$3:$K$162,3,FALSE),0)</f>
        <v>27</v>
      </c>
      <c r="Y146" s="3"/>
      <c r="Z146" s="77">
        <f>IFERROR(VLOOKUP($B146,'[2]ACT DEN8.2'!$H$3:$U$149,2,FALSE),0)</f>
        <v>0</v>
      </c>
      <c r="AA146" s="77">
        <f>IFERROR(VLOOKUP($B146,'[2]ACT DEN8.2'!$H$3:$U$149,3,FALSE),0)</f>
        <v>0</v>
      </c>
      <c r="AB146" s="77">
        <f>IFERROR(VLOOKUP($B146,'[2]ACT DEN8.2'!$H$3:$U$149,4,FALSE),0)</f>
        <v>0</v>
      </c>
      <c r="AC146" s="77">
        <f>IFERROR(VLOOKUP($B146,'[2]ACT DEN8.2'!$H$3:$U$149,5,FALSE),0)</f>
        <v>0</v>
      </c>
      <c r="AD146" s="77">
        <f>IFERROR(VLOOKUP($B146,'[2]ACT DEN8.2'!$H$3:$U$149,6,FALSE),0)</f>
        <v>0</v>
      </c>
      <c r="AE146" s="77">
        <f>IFERROR(VLOOKUP($B146,'[2]ACT DEN8.2'!$H$3:$U$149,7,FALSE),0)</f>
        <v>0</v>
      </c>
      <c r="AF146" s="77">
        <f>IFERROR(VLOOKUP($B146,'[2]ACT DEN8.2'!$H$3:$U$149,8,FALSE),0)</f>
        <v>0</v>
      </c>
      <c r="AG146" s="77">
        <f>IFERROR(VLOOKUP($B146,'[2]ACT DEN8.2'!$H$3:$U$149,9,FALSE),0)</f>
        <v>0</v>
      </c>
      <c r="AH146" s="77">
        <f>IFERROR(VLOOKUP($B146,'[2]ACT DEN8.2'!$H$3:$U$149,10,FALSE),0)</f>
        <v>0</v>
      </c>
      <c r="AI146" s="77">
        <f>IFERROR(VLOOKUP($B146,'[2]ACT DEN8.2'!$H$3:$U$149,11,FALSE),0)</f>
        <v>0</v>
      </c>
      <c r="AJ146" s="77">
        <f>IFERROR(VLOOKUP($B146,'[2]ACT DEN8.2'!$H$3:$U$149,12,FALSE),0)</f>
        <v>0</v>
      </c>
      <c r="AK146" s="77">
        <f>IFERROR(VLOOKUP($B146,'[2]ACT DEN8.2'!$H$3:$U$149,13,FALSE),0)</f>
        <v>1</v>
      </c>
      <c r="AL146" s="4">
        <f t="shared" si="189"/>
        <v>1</v>
      </c>
      <c r="AM146" s="77">
        <f>IFERROR(VLOOKUP($B146,'[2]ACT DEN8.2'!$AE$3:$AR$135,2,FALSE),0)</f>
        <v>0</v>
      </c>
      <c r="AN146" s="77">
        <f>IFERROR(VLOOKUP($B146,'[2]ACT DEN8.2'!$AE$3:$AR$135,3,FALSE),0)</f>
        <v>0</v>
      </c>
      <c r="AO146" s="77">
        <f>IFERROR(VLOOKUP($B146,'[2]ACT DEN8.2'!$AE$3:$AR$135,4,FALSE),0)</f>
        <v>0</v>
      </c>
      <c r="AP146" s="77">
        <f>IFERROR(VLOOKUP($B146,'[2]ACT DEN8.2'!$AE$3:$AR$135,5,FALSE),0)</f>
        <v>0</v>
      </c>
      <c r="AQ146" s="77">
        <f>IFERROR(VLOOKUP($B146,'[2]ACT DEN8.2'!$AE$3:$AR$135,6,FALSE),0)</f>
        <v>0</v>
      </c>
      <c r="AR146" s="77">
        <f>IFERROR(VLOOKUP($B146,'[2]ACT DEN8.2'!$AE$3:$AR$135,7,FALSE),0)</f>
        <v>0</v>
      </c>
      <c r="AS146" s="77">
        <f>IFERROR(VLOOKUP($B146,'[2]ACT DEN8.2'!$AE$3:$AR$135,8,FALSE),0)</f>
        <v>0</v>
      </c>
      <c r="AT146" s="77">
        <f>IFERROR(VLOOKUP($B146,'[2]ACT DEN8.2'!$AE$3:$AR$135,9,FALSE),0)</f>
        <v>0</v>
      </c>
      <c r="AU146" s="77">
        <f>IFERROR(VLOOKUP($B146,'[2]ACT DEN8.2'!$AE$3:$AR$135,10,FALSE),0)</f>
        <v>0</v>
      </c>
      <c r="AV146" s="77">
        <f>IFERROR(VLOOKUP($B146,'[2]ACT DEN8.2'!$AE$3:$AR$135,11,FALSE),0)</f>
        <v>0</v>
      </c>
      <c r="AW146" s="77">
        <f>IFERROR(VLOOKUP($B146,'[2]ACT DEN8.2'!$AE$3:$AR$135,12,FALSE),0)</f>
        <v>0</v>
      </c>
      <c r="AX146" s="77">
        <f>IFERROR(VLOOKUP($B146,'[2]ACT DEN8.2'!$AE$3:$AR$135,13,FALSE),0)</f>
        <v>1</v>
      </c>
      <c r="AY146" s="4">
        <f t="shared" si="190"/>
        <v>1</v>
      </c>
    </row>
    <row r="147" spans="1:51" ht="15" thickBot="1" x14ac:dyDescent="0.25">
      <c r="A147" s="75" t="s">
        <v>173</v>
      </c>
      <c r="B147" s="137" t="s">
        <v>169</v>
      </c>
      <c r="C147" s="53"/>
      <c r="D147" s="53"/>
      <c r="E147" s="77">
        <f>IFERROR(VLOOKUP($B147,'[2]NUM8.2'!$H$3:$U$175,2,FALSE),0)</f>
        <v>0</v>
      </c>
      <c r="F147" s="77">
        <f>IFERROR(VLOOKUP($B147,'[2]NUM8.2'!$H$3:$U$175,3,FALSE),0)</f>
        <v>0</v>
      </c>
      <c r="G147" s="77">
        <f>IFERROR(VLOOKUP($B147,'[2]NUM8.2'!$H$3:$U$175,4,FALSE),0)</f>
        <v>0</v>
      </c>
      <c r="H147" s="77">
        <f>IFERROR(VLOOKUP($B147,'[2]NUM8.2'!$H$3:$U$175,5,FALSE),0)</f>
        <v>0</v>
      </c>
      <c r="I147" s="77">
        <f>IFERROR(VLOOKUP($B147,'[2]NUM8.2'!$H$3:$U$175,6,FALSE),0)</f>
        <v>0</v>
      </c>
      <c r="J147" s="77">
        <f>IFERROR(VLOOKUP($B147,'[2]NUM8.2'!$H$3:$U$175,7,FALSE),0)</f>
        <v>2</v>
      </c>
      <c r="K147" s="77">
        <f>IFERROR(VLOOKUP($B147,'[2]NUM8.2'!$H$3:$U$175,8,FALSE),0)</f>
        <v>1</v>
      </c>
      <c r="L147" s="77">
        <f>IFERROR(VLOOKUP($B147,'[2]NUM8.2'!$H$3:$U$175,9,FALSE),0)</f>
        <v>2</v>
      </c>
      <c r="M147" s="77">
        <f>IFERROR(VLOOKUP($B147,'[2]NUM8.2'!$H$3:$U$175,10,FALSE),0)</f>
        <v>0</v>
      </c>
      <c r="N147" s="77">
        <f>IFERROR(VLOOKUP($B147,'[2]NUM8.2'!$H$3:$U$175,11,FALSE),0)</f>
        <v>0</v>
      </c>
      <c r="O147" s="77">
        <f>IFERROR(VLOOKUP($B147,'[2]NUM8.2'!$H$3:$U$175,12,FALSE),0)</f>
        <v>0</v>
      </c>
      <c r="P147" s="77">
        <f>IFERROR(VLOOKUP($B147,'[2]NUM8.2'!$H$3:$U$175,13,FALSE),0)</f>
        <v>3</v>
      </c>
      <c r="Q147" s="4">
        <f t="shared" si="168"/>
        <v>8</v>
      </c>
      <c r="S147" s="44">
        <f>IFERROR(VLOOKUP($B147,'[3]DEN8.2'!$H$3:$J$159,2,FALSE),0)</f>
        <v>15</v>
      </c>
      <c r="T147" s="42">
        <f t="shared" si="186"/>
        <v>15</v>
      </c>
      <c r="U147" s="4">
        <f>IFERROR(VLOOKUP($B147,'[1]DEN8.2'!$H$3:$J$175,2,FALSE),0)</f>
        <v>13</v>
      </c>
      <c r="V147" s="51">
        <f t="shared" si="187"/>
        <v>13</v>
      </c>
      <c r="W147" s="51">
        <f t="shared" si="188"/>
        <v>13</v>
      </c>
      <c r="X147" s="4">
        <f>IFERROR(VLOOKUP($B147,'[2]DEN8.2'!$H$3:$K$162,3,FALSE),0)</f>
        <v>13</v>
      </c>
      <c r="Y147" s="3"/>
      <c r="Z147" s="77">
        <f>IFERROR(VLOOKUP($B147,'[2]ACT DEN8.2'!$H$3:$U$149,2,FALSE),0)</f>
        <v>0</v>
      </c>
      <c r="AA147" s="77">
        <f>IFERROR(VLOOKUP($B147,'[2]ACT DEN8.2'!$H$3:$U$149,3,FALSE),0)</f>
        <v>0</v>
      </c>
      <c r="AB147" s="77">
        <f>IFERROR(VLOOKUP($B147,'[2]ACT DEN8.2'!$H$3:$U$149,4,FALSE),0)</f>
        <v>0</v>
      </c>
      <c r="AC147" s="77">
        <f>IFERROR(VLOOKUP($B147,'[2]ACT DEN8.2'!$H$3:$U$149,5,FALSE),0)</f>
        <v>0</v>
      </c>
      <c r="AD147" s="77">
        <f>IFERROR(VLOOKUP($B147,'[2]ACT DEN8.2'!$H$3:$U$149,6,FALSE),0)</f>
        <v>0</v>
      </c>
      <c r="AE147" s="77">
        <f>IFERROR(VLOOKUP($B147,'[2]ACT DEN8.2'!$H$3:$U$149,7,FALSE),0)</f>
        <v>0</v>
      </c>
      <c r="AF147" s="77">
        <f>IFERROR(VLOOKUP($B147,'[2]ACT DEN8.2'!$H$3:$U$149,8,FALSE),0)</f>
        <v>0</v>
      </c>
      <c r="AG147" s="77">
        <f>IFERROR(VLOOKUP($B147,'[2]ACT DEN8.2'!$H$3:$U$149,9,FALSE),0)</f>
        <v>0</v>
      </c>
      <c r="AH147" s="77">
        <f>IFERROR(VLOOKUP($B147,'[2]ACT DEN8.2'!$H$3:$U$149,10,FALSE),0)</f>
        <v>0</v>
      </c>
      <c r="AI147" s="77">
        <f>IFERROR(VLOOKUP($B147,'[2]ACT DEN8.2'!$H$3:$U$149,11,FALSE),0)</f>
        <v>0</v>
      </c>
      <c r="AJ147" s="77">
        <f>IFERROR(VLOOKUP($B147,'[2]ACT DEN8.2'!$H$3:$U$149,12,FALSE),0)</f>
        <v>0</v>
      </c>
      <c r="AK147" s="77">
        <f>IFERROR(VLOOKUP($B147,'[2]ACT DEN8.2'!$H$3:$U$149,13,FALSE),0)</f>
        <v>0</v>
      </c>
      <c r="AL147" s="4">
        <f t="shared" si="189"/>
        <v>0</v>
      </c>
      <c r="AM147" s="77">
        <f>IFERROR(VLOOKUP($B147,'[2]ACT DEN8.2'!$AE$3:$AR$135,2,FALSE),0)</f>
        <v>0</v>
      </c>
      <c r="AN147" s="77">
        <f>IFERROR(VLOOKUP($B147,'[2]ACT DEN8.2'!$AE$3:$AR$135,3,FALSE),0)</f>
        <v>0</v>
      </c>
      <c r="AO147" s="77">
        <f>IFERROR(VLOOKUP($B147,'[2]ACT DEN8.2'!$AE$3:$AR$135,4,FALSE),0)</f>
        <v>0</v>
      </c>
      <c r="AP147" s="77">
        <f>IFERROR(VLOOKUP($B147,'[2]ACT DEN8.2'!$AE$3:$AR$135,5,FALSE),0)</f>
        <v>0</v>
      </c>
      <c r="AQ147" s="77">
        <f>IFERROR(VLOOKUP($B147,'[2]ACT DEN8.2'!$AE$3:$AR$135,6,FALSE),0)</f>
        <v>0</v>
      </c>
      <c r="AR147" s="77">
        <f>IFERROR(VLOOKUP($B147,'[2]ACT DEN8.2'!$AE$3:$AR$135,7,FALSE),0)</f>
        <v>0</v>
      </c>
      <c r="AS147" s="77">
        <f>IFERROR(VLOOKUP($B147,'[2]ACT DEN8.2'!$AE$3:$AR$135,8,FALSE),0)</f>
        <v>0</v>
      </c>
      <c r="AT147" s="77">
        <f>IFERROR(VLOOKUP($B147,'[2]ACT DEN8.2'!$AE$3:$AR$135,9,FALSE),0)</f>
        <v>0</v>
      </c>
      <c r="AU147" s="77">
        <f>IFERROR(VLOOKUP($B147,'[2]ACT DEN8.2'!$AE$3:$AR$135,10,FALSE),0)</f>
        <v>0</v>
      </c>
      <c r="AV147" s="77">
        <f>IFERROR(VLOOKUP($B147,'[2]ACT DEN8.2'!$AE$3:$AR$135,11,FALSE),0)</f>
        <v>0</v>
      </c>
      <c r="AW147" s="77">
        <f>IFERROR(VLOOKUP($B147,'[2]ACT DEN8.2'!$AE$3:$AR$135,12,FALSE),0)</f>
        <v>0</v>
      </c>
      <c r="AX147" s="77">
        <f>IFERROR(VLOOKUP($B147,'[2]ACT DEN8.2'!$AE$3:$AR$135,13,FALSE),0)</f>
        <v>0</v>
      </c>
      <c r="AY147" s="4">
        <f t="shared" si="190"/>
        <v>0</v>
      </c>
    </row>
    <row r="148" spans="1:51" ht="15" thickBot="1" x14ac:dyDescent="0.25">
      <c r="A148" s="75" t="s">
        <v>173</v>
      </c>
      <c r="B148" s="137" t="s">
        <v>170</v>
      </c>
      <c r="C148" s="53"/>
      <c r="D148" s="53"/>
      <c r="E148" s="77">
        <f>IFERROR(VLOOKUP($B148,'[2]NUM8.2'!$H$3:$U$175,2,FALSE),0)</f>
        <v>2</v>
      </c>
      <c r="F148" s="77">
        <f>IFERROR(VLOOKUP($B148,'[2]NUM8.2'!$H$3:$U$175,3,FALSE),0)</f>
        <v>2</v>
      </c>
      <c r="G148" s="77">
        <f>IFERROR(VLOOKUP($B148,'[2]NUM8.2'!$H$3:$U$175,4,FALSE),0)</f>
        <v>1</v>
      </c>
      <c r="H148" s="77">
        <f>IFERROR(VLOOKUP($B148,'[2]NUM8.2'!$H$3:$U$175,5,FALSE),0)</f>
        <v>4</v>
      </c>
      <c r="I148" s="77">
        <f>IFERROR(VLOOKUP($B148,'[2]NUM8.2'!$H$3:$U$175,6,FALSE),0)</f>
        <v>2</v>
      </c>
      <c r="J148" s="77">
        <f>IFERROR(VLOOKUP($B148,'[2]NUM8.2'!$H$3:$U$175,7,FALSE),0)</f>
        <v>0</v>
      </c>
      <c r="K148" s="77">
        <f>IFERROR(VLOOKUP($B148,'[2]NUM8.2'!$H$3:$U$175,8,FALSE),0)</f>
        <v>0</v>
      </c>
      <c r="L148" s="77">
        <f>IFERROR(VLOOKUP($B148,'[2]NUM8.2'!$H$3:$U$175,9,FALSE),0)</f>
        <v>5</v>
      </c>
      <c r="M148" s="77">
        <f>IFERROR(VLOOKUP($B148,'[2]NUM8.2'!$H$3:$U$175,10,FALSE),0)</f>
        <v>0</v>
      </c>
      <c r="N148" s="77">
        <f>IFERROR(VLOOKUP($B148,'[2]NUM8.2'!$H$3:$U$175,11,FALSE),0)</f>
        <v>0</v>
      </c>
      <c r="O148" s="77">
        <f>IFERROR(VLOOKUP($B148,'[2]NUM8.2'!$H$3:$U$175,12,FALSE),0)</f>
        <v>6</v>
      </c>
      <c r="P148" s="77">
        <f>IFERROR(VLOOKUP($B148,'[2]NUM8.2'!$H$3:$U$175,13,FALSE),0)</f>
        <v>19</v>
      </c>
      <c r="Q148" s="4">
        <f t="shared" si="168"/>
        <v>41</v>
      </c>
      <c r="S148" s="44">
        <f>IFERROR(VLOOKUP($B148,'[3]DEN8.2'!$H$3:$J$159,2,FALSE),0)</f>
        <v>41</v>
      </c>
      <c r="T148" s="42">
        <f t="shared" si="186"/>
        <v>42</v>
      </c>
      <c r="U148" s="4">
        <f>IFERROR(VLOOKUP($B148,'[1]DEN8.2'!$H$3:$J$175,2,FALSE),0)</f>
        <v>42</v>
      </c>
      <c r="V148" s="51">
        <f t="shared" si="187"/>
        <v>42</v>
      </c>
      <c r="W148" s="51">
        <f t="shared" si="188"/>
        <v>42</v>
      </c>
      <c r="X148" s="4">
        <f>IFERROR(VLOOKUP($B148,'[2]DEN8.2'!$H$3:$K$162,3,FALSE),0)</f>
        <v>42</v>
      </c>
      <c r="Y148" s="3"/>
      <c r="Z148" s="77">
        <f>IFERROR(VLOOKUP($B148,'[2]ACT DEN8.2'!$H$3:$U$149,2,FALSE),0)</f>
        <v>0</v>
      </c>
      <c r="AA148" s="77">
        <f>IFERROR(VLOOKUP($B148,'[2]ACT DEN8.2'!$H$3:$U$149,3,FALSE),0)</f>
        <v>0</v>
      </c>
      <c r="AB148" s="77">
        <f>IFERROR(VLOOKUP($B148,'[2]ACT DEN8.2'!$H$3:$U$149,4,FALSE),0)</f>
        <v>1</v>
      </c>
      <c r="AC148" s="77">
        <f>IFERROR(VLOOKUP($B148,'[2]ACT DEN8.2'!$H$3:$U$149,5,FALSE),0)</f>
        <v>0</v>
      </c>
      <c r="AD148" s="77">
        <f>IFERROR(VLOOKUP($B148,'[2]ACT DEN8.2'!$H$3:$U$149,6,FALSE),0)</f>
        <v>0</v>
      </c>
      <c r="AE148" s="77">
        <f>IFERROR(VLOOKUP($B148,'[2]ACT DEN8.2'!$H$3:$U$149,7,FALSE),0)</f>
        <v>0</v>
      </c>
      <c r="AF148" s="77">
        <f>IFERROR(VLOOKUP($B148,'[2]ACT DEN8.2'!$H$3:$U$149,8,FALSE),0)</f>
        <v>0</v>
      </c>
      <c r="AG148" s="77">
        <f>IFERROR(VLOOKUP($B148,'[2]ACT DEN8.2'!$H$3:$U$149,9,FALSE),0)</f>
        <v>0</v>
      </c>
      <c r="AH148" s="77">
        <f>IFERROR(VLOOKUP($B148,'[2]ACT DEN8.2'!$H$3:$U$149,10,FALSE),0)</f>
        <v>0</v>
      </c>
      <c r="AI148" s="77">
        <f>IFERROR(VLOOKUP($B148,'[2]ACT DEN8.2'!$H$3:$U$149,11,FALSE),0)</f>
        <v>0</v>
      </c>
      <c r="AJ148" s="77">
        <f>IFERROR(VLOOKUP($B148,'[2]ACT DEN8.2'!$H$3:$U$149,12,FALSE),0)</f>
        <v>0</v>
      </c>
      <c r="AK148" s="77">
        <f>IFERROR(VLOOKUP($B148,'[2]ACT DEN8.2'!$H$3:$U$149,13,FALSE),0)</f>
        <v>0</v>
      </c>
      <c r="AL148" s="4">
        <f t="shared" si="189"/>
        <v>1</v>
      </c>
      <c r="AM148" s="77">
        <f>IFERROR(VLOOKUP($B148,'[2]ACT DEN8.2'!$AE$3:$AR$135,2,FALSE),0)</f>
        <v>0</v>
      </c>
      <c r="AN148" s="77">
        <f>IFERROR(VLOOKUP($B148,'[2]ACT DEN8.2'!$AE$3:$AR$135,3,FALSE),0)</f>
        <v>0</v>
      </c>
      <c r="AO148" s="77">
        <f>IFERROR(VLOOKUP($B148,'[2]ACT DEN8.2'!$AE$3:$AR$135,4,FALSE),0)</f>
        <v>0</v>
      </c>
      <c r="AP148" s="77">
        <f>IFERROR(VLOOKUP($B148,'[2]ACT DEN8.2'!$AE$3:$AR$135,5,FALSE),0)</f>
        <v>0</v>
      </c>
      <c r="AQ148" s="77">
        <f>IFERROR(VLOOKUP($B148,'[2]ACT DEN8.2'!$AE$3:$AR$135,6,FALSE),0)</f>
        <v>0</v>
      </c>
      <c r="AR148" s="77">
        <f>IFERROR(VLOOKUP($B148,'[2]ACT DEN8.2'!$AE$3:$AR$135,7,FALSE),0)</f>
        <v>0</v>
      </c>
      <c r="AS148" s="77">
        <f>IFERROR(VLOOKUP($B148,'[2]ACT DEN8.2'!$AE$3:$AR$135,8,FALSE),0)</f>
        <v>0</v>
      </c>
      <c r="AT148" s="77">
        <f>IFERROR(VLOOKUP($B148,'[2]ACT DEN8.2'!$AE$3:$AR$135,9,FALSE),0)</f>
        <v>0</v>
      </c>
      <c r="AU148" s="77">
        <f>IFERROR(VLOOKUP($B148,'[2]ACT DEN8.2'!$AE$3:$AR$135,10,FALSE),0)</f>
        <v>0</v>
      </c>
      <c r="AV148" s="77">
        <f>IFERROR(VLOOKUP($B148,'[2]ACT DEN8.2'!$AE$3:$AR$135,11,FALSE),0)</f>
        <v>0</v>
      </c>
      <c r="AW148" s="77">
        <f>IFERROR(VLOOKUP($B148,'[2]ACT DEN8.2'!$AE$3:$AR$135,12,FALSE),0)</f>
        <v>0</v>
      </c>
      <c r="AX148" s="77">
        <f>IFERROR(VLOOKUP($B148,'[2]ACT DEN8.2'!$AE$3:$AR$135,13,FALSE),0)</f>
        <v>0</v>
      </c>
      <c r="AY148" s="4">
        <f t="shared" si="190"/>
        <v>0</v>
      </c>
    </row>
    <row r="149" spans="1:51" ht="15" thickBot="1" x14ac:dyDescent="0.25">
      <c r="A149" s="75" t="s">
        <v>173</v>
      </c>
      <c r="B149" s="137" t="s">
        <v>171</v>
      </c>
      <c r="C149" s="53"/>
      <c r="D149" s="53"/>
      <c r="E149" s="77">
        <f>IFERROR(VLOOKUP($B149,'[2]NUM8.2'!$H$3:$U$175,2,FALSE),0)</f>
        <v>2</v>
      </c>
      <c r="F149" s="77">
        <f>IFERROR(VLOOKUP($B149,'[2]NUM8.2'!$H$3:$U$175,3,FALSE),0)</f>
        <v>0</v>
      </c>
      <c r="G149" s="77">
        <f>IFERROR(VLOOKUP($B149,'[2]NUM8.2'!$H$3:$U$175,4,FALSE),0)</f>
        <v>0</v>
      </c>
      <c r="H149" s="77">
        <f>IFERROR(VLOOKUP($B149,'[2]NUM8.2'!$H$3:$U$175,5,FALSE),0)</f>
        <v>0</v>
      </c>
      <c r="I149" s="77">
        <f>IFERROR(VLOOKUP($B149,'[2]NUM8.2'!$H$3:$U$175,6,FALSE),0)</f>
        <v>5</v>
      </c>
      <c r="J149" s="77">
        <f>IFERROR(VLOOKUP($B149,'[2]NUM8.2'!$H$3:$U$175,7,FALSE),0)</f>
        <v>0</v>
      </c>
      <c r="K149" s="77">
        <f>IFERROR(VLOOKUP($B149,'[2]NUM8.2'!$H$3:$U$175,8,FALSE),0)</f>
        <v>0</v>
      </c>
      <c r="L149" s="77">
        <f>IFERROR(VLOOKUP($B149,'[2]NUM8.2'!$H$3:$U$175,9,FALSE),0)</f>
        <v>0</v>
      </c>
      <c r="M149" s="77">
        <f>IFERROR(VLOOKUP($B149,'[2]NUM8.2'!$H$3:$U$175,10,FALSE),0)</f>
        <v>1</v>
      </c>
      <c r="N149" s="77">
        <f>IFERROR(VLOOKUP($B149,'[2]NUM8.2'!$H$3:$U$175,11,FALSE),0)</f>
        <v>2</v>
      </c>
      <c r="O149" s="77">
        <f>IFERROR(VLOOKUP($B149,'[2]NUM8.2'!$H$3:$U$175,12,FALSE),0)</f>
        <v>17</v>
      </c>
      <c r="P149" s="77">
        <f>IFERROR(VLOOKUP($B149,'[2]NUM8.2'!$H$3:$U$175,13,FALSE),0)</f>
        <v>9</v>
      </c>
      <c r="Q149" s="4">
        <f t="shared" si="168"/>
        <v>36</v>
      </c>
      <c r="S149" s="44">
        <f>IFERROR(VLOOKUP($B149,'[3]DEN8.2'!$H$3:$J$159,2,FALSE),0)</f>
        <v>37</v>
      </c>
      <c r="T149" s="42">
        <f t="shared" si="186"/>
        <v>38</v>
      </c>
      <c r="U149" s="4">
        <f>IFERROR(VLOOKUP($B149,'[1]DEN8.2'!$H$3:$J$175,2,FALSE),0)</f>
        <v>35</v>
      </c>
      <c r="V149" s="51">
        <f t="shared" si="187"/>
        <v>35</v>
      </c>
      <c r="W149" s="51">
        <f t="shared" si="188"/>
        <v>35</v>
      </c>
      <c r="X149" s="4">
        <f>IFERROR(VLOOKUP($B149,'[2]DEN8.2'!$H$3:$K$162,3,FALSE),0)</f>
        <v>35</v>
      </c>
      <c r="Y149" s="3"/>
      <c r="Z149" s="77">
        <f>IFERROR(VLOOKUP($B149,'[2]ACT DEN8.2'!$H$3:$U$149,2,FALSE),0)</f>
        <v>0</v>
      </c>
      <c r="AA149" s="77">
        <f>IFERROR(VLOOKUP($B149,'[2]ACT DEN8.2'!$H$3:$U$149,3,FALSE),0)</f>
        <v>1</v>
      </c>
      <c r="AB149" s="77">
        <f>IFERROR(VLOOKUP($B149,'[2]ACT DEN8.2'!$H$3:$U$149,4,FALSE),0)</f>
        <v>0</v>
      </c>
      <c r="AC149" s="77">
        <f>IFERROR(VLOOKUP($B149,'[2]ACT DEN8.2'!$H$3:$U$149,5,FALSE),0)</f>
        <v>0</v>
      </c>
      <c r="AD149" s="77">
        <f>IFERROR(VLOOKUP($B149,'[2]ACT DEN8.2'!$H$3:$U$149,6,FALSE),0)</f>
        <v>0</v>
      </c>
      <c r="AE149" s="77">
        <f>IFERROR(VLOOKUP($B149,'[2]ACT DEN8.2'!$H$3:$U$149,7,FALSE),0)</f>
        <v>0</v>
      </c>
      <c r="AF149" s="77">
        <f>IFERROR(VLOOKUP($B149,'[2]ACT DEN8.2'!$H$3:$U$149,8,FALSE),0)</f>
        <v>0</v>
      </c>
      <c r="AG149" s="77">
        <f>IFERROR(VLOOKUP($B149,'[2]ACT DEN8.2'!$H$3:$U$149,9,FALSE),0)</f>
        <v>0</v>
      </c>
      <c r="AH149" s="77">
        <f>IFERROR(VLOOKUP($B149,'[2]ACT DEN8.2'!$H$3:$U$149,10,FALSE),0)</f>
        <v>0</v>
      </c>
      <c r="AI149" s="77">
        <f>IFERROR(VLOOKUP($B149,'[2]ACT DEN8.2'!$H$3:$U$149,11,FALSE),0)</f>
        <v>0</v>
      </c>
      <c r="AJ149" s="77">
        <f>IFERROR(VLOOKUP($B149,'[2]ACT DEN8.2'!$H$3:$U$149,12,FALSE),0)</f>
        <v>0</v>
      </c>
      <c r="AK149" s="77">
        <f>IFERROR(VLOOKUP($B149,'[2]ACT DEN8.2'!$H$3:$U$149,13,FALSE),0)</f>
        <v>0</v>
      </c>
      <c r="AL149" s="4">
        <f t="shared" si="189"/>
        <v>1</v>
      </c>
      <c r="AM149" s="77">
        <f>IFERROR(VLOOKUP($B149,'[2]ACT DEN8.2'!$AE$3:$AR$135,2,FALSE),0)</f>
        <v>0</v>
      </c>
      <c r="AN149" s="77">
        <f>IFERROR(VLOOKUP($B149,'[2]ACT DEN8.2'!$AE$3:$AR$135,3,FALSE),0)</f>
        <v>0</v>
      </c>
      <c r="AO149" s="77">
        <f>IFERROR(VLOOKUP($B149,'[2]ACT DEN8.2'!$AE$3:$AR$135,4,FALSE),0)</f>
        <v>0</v>
      </c>
      <c r="AP149" s="77">
        <f>IFERROR(VLOOKUP($B149,'[2]ACT DEN8.2'!$AE$3:$AR$135,5,FALSE),0)</f>
        <v>0</v>
      </c>
      <c r="AQ149" s="77">
        <f>IFERROR(VLOOKUP($B149,'[2]ACT DEN8.2'!$AE$3:$AR$135,6,FALSE),0)</f>
        <v>0</v>
      </c>
      <c r="AR149" s="77">
        <f>IFERROR(VLOOKUP($B149,'[2]ACT DEN8.2'!$AE$3:$AR$135,7,FALSE),0)</f>
        <v>0</v>
      </c>
      <c r="AS149" s="77">
        <f>IFERROR(VLOOKUP($B149,'[2]ACT DEN8.2'!$AE$3:$AR$135,8,FALSE),0)</f>
        <v>0</v>
      </c>
      <c r="AT149" s="77">
        <f>IFERROR(VLOOKUP($B149,'[2]ACT DEN8.2'!$AE$3:$AR$135,9,FALSE),0)</f>
        <v>0</v>
      </c>
      <c r="AU149" s="77">
        <f>IFERROR(VLOOKUP($B149,'[2]ACT DEN8.2'!$AE$3:$AR$135,10,FALSE),0)</f>
        <v>0</v>
      </c>
      <c r="AV149" s="77">
        <f>IFERROR(VLOOKUP($B149,'[2]ACT DEN8.2'!$AE$3:$AR$135,11,FALSE),0)</f>
        <v>0</v>
      </c>
      <c r="AW149" s="77">
        <f>IFERROR(VLOOKUP($B149,'[2]ACT DEN8.2'!$AE$3:$AR$135,12,FALSE),0)</f>
        <v>0</v>
      </c>
      <c r="AX149" s="77">
        <f>IFERROR(VLOOKUP($B149,'[2]ACT DEN8.2'!$AE$3:$AR$135,13,FALSE),0)</f>
        <v>0</v>
      </c>
      <c r="AY149" s="4">
        <f t="shared" si="190"/>
        <v>0</v>
      </c>
    </row>
    <row r="150" spans="1:51" ht="15" thickBot="1" x14ac:dyDescent="0.25">
      <c r="A150" s="75" t="s">
        <v>173</v>
      </c>
      <c r="B150" s="137" t="s">
        <v>172</v>
      </c>
      <c r="C150" s="53"/>
      <c r="D150" s="53"/>
      <c r="E150" s="77">
        <f>IFERROR(VLOOKUP($B150,'[2]NUM8.2'!$H$3:$U$175,2,FALSE),0)</f>
        <v>0</v>
      </c>
      <c r="F150" s="77">
        <f>IFERROR(VLOOKUP($B150,'[2]NUM8.2'!$H$3:$U$175,3,FALSE),0)</f>
        <v>0</v>
      </c>
      <c r="G150" s="77">
        <f>IFERROR(VLOOKUP($B150,'[2]NUM8.2'!$H$3:$U$175,4,FALSE),0)</f>
        <v>0</v>
      </c>
      <c r="H150" s="77">
        <f>IFERROR(VLOOKUP($B150,'[2]NUM8.2'!$H$3:$U$175,5,FALSE),0)</f>
        <v>0</v>
      </c>
      <c r="I150" s="77">
        <f>IFERROR(VLOOKUP($B150,'[2]NUM8.2'!$H$3:$U$175,6,FALSE),0)</f>
        <v>0</v>
      </c>
      <c r="J150" s="77">
        <f>IFERROR(VLOOKUP($B150,'[2]NUM8.2'!$H$3:$U$175,7,FALSE),0)</f>
        <v>6</v>
      </c>
      <c r="K150" s="77">
        <f>IFERROR(VLOOKUP($B150,'[2]NUM8.2'!$H$3:$U$175,8,FALSE),0)</f>
        <v>0</v>
      </c>
      <c r="L150" s="77">
        <f>IFERROR(VLOOKUP($B150,'[2]NUM8.2'!$H$3:$U$175,9,FALSE),0)</f>
        <v>6</v>
      </c>
      <c r="M150" s="77">
        <f>IFERROR(VLOOKUP($B150,'[2]NUM8.2'!$H$3:$U$175,10,FALSE),0)</f>
        <v>0</v>
      </c>
      <c r="N150" s="77">
        <f>IFERROR(VLOOKUP($B150,'[2]NUM8.2'!$H$3:$U$175,11,FALSE),0)</f>
        <v>0</v>
      </c>
      <c r="O150" s="77">
        <f>IFERROR(VLOOKUP($B150,'[2]NUM8.2'!$H$3:$U$175,12,FALSE),0)</f>
        <v>6</v>
      </c>
      <c r="P150" s="77">
        <f>IFERROR(VLOOKUP($B150,'[2]NUM8.2'!$H$3:$U$175,13,FALSE),0)</f>
        <v>0</v>
      </c>
      <c r="Q150" s="4">
        <f t="shared" si="168"/>
        <v>18</v>
      </c>
      <c r="S150" s="44">
        <f>IFERROR(VLOOKUP($B150,'[3]DEN8.2'!$H$3:$J$159,2,FALSE),0)</f>
        <v>23</v>
      </c>
      <c r="T150" s="42">
        <f t="shared" si="186"/>
        <v>23</v>
      </c>
      <c r="U150" s="4">
        <f>IFERROR(VLOOKUP($B150,'[1]DEN8.2'!$H$3:$J$175,2,FALSE),0)</f>
        <v>19</v>
      </c>
      <c r="V150" s="51">
        <f t="shared" si="187"/>
        <v>19</v>
      </c>
      <c r="W150" s="51">
        <f t="shared" si="188"/>
        <v>19</v>
      </c>
      <c r="X150" s="4">
        <f>IFERROR(VLOOKUP($B150,'[2]DEN8.2'!$H$3:$K$162,3,FALSE),0)</f>
        <v>15</v>
      </c>
      <c r="Y150" s="3"/>
      <c r="Z150" s="77">
        <f>IFERROR(VLOOKUP($B150,'[2]ACT DEN8.2'!$H$3:$U$149,2,FALSE),0)</f>
        <v>0</v>
      </c>
      <c r="AA150" s="77">
        <f>IFERROR(VLOOKUP($B150,'[2]ACT DEN8.2'!$H$3:$U$149,3,FALSE),0)</f>
        <v>0</v>
      </c>
      <c r="AB150" s="77">
        <f>IFERROR(VLOOKUP($B150,'[2]ACT DEN8.2'!$H$3:$U$149,4,FALSE),0)</f>
        <v>0</v>
      </c>
      <c r="AC150" s="77">
        <f>IFERROR(VLOOKUP($B150,'[2]ACT DEN8.2'!$H$3:$U$149,5,FALSE),0)</f>
        <v>0</v>
      </c>
      <c r="AD150" s="77">
        <f>IFERROR(VLOOKUP($B150,'[2]ACT DEN8.2'!$H$3:$U$149,6,FALSE),0)</f>
        <v>0</v>
      </c>
      <c r="AE150" s="77">
        <f>IFERROR(VLOOKUP($B150,'[2]ACT DEN8.2'!$H$3:$U$149,7,FALSE),0)</f>
        <v>0</v>
      </c>
      <c r="AF150" s="77">
        <f>IFERROR(VLOOKUP($B150,'[2]ACT DEN8.2'!$H$3:$U$149,8,FALSE),0)</f>
        <v>0</v>
      </c>
      <c r="AG150" s="77">
        <f>IFERROR(VLOOKUP($B150,'[2]ACT DEN8.2'!$H$3:$U$149,9,FALSE),0)</f>
        <v>0</v>
      </c>
      <c r="AH150" s="77">
        <f>IFERROR(VLOOKUP($B150,'[2]ACT DEN8.2'!$H$3:$U$149,10,FALSE),0)</f>
        <v>0</v>
      </c>
      <c r="AI150" s="77">
        <f>IFERROR(VLOOKUP($B150,'[2]ACT DEN8.2'!$H$3:$U$149,11,FALSE),0)</f>
        <v>0</v>
      </c>
      <c r="AJ150" s="77">
        <f>IFERROR(VLOOKUP($B150,'[2]ACT DEN8.2'!$H$3:$U$149,12,FALSE),0)</f>
        <v>0</v>
      </c>
      <c r="AK150" s="77">
        <f>IFERROR(VLOOKUP($B150,'[2]ACT DEN8.2'!$H$3:$U$149,13,FALSE),0)</f>
        <v>1</v>
      </c>
      <c r="AL150" s="4">
        <f t="shared" si="189"/>
        <v>1</v>
      </c>
      <c r="AM150" s="77">
        <f>IFERROR(VLOOKUP($B150,'[2]ACT DEN8.2'!$AE$3:$AR$135,2,FALSE),0)</f>
        <v>0</v>
      </c>
      <c r="AN150" s="77">
        <f>IFERROR(VLOOKUP($B150,'[2]ACT DEN8.2'!$AE$3:$AR$135,3,FALSE),0)</f>
        <v>0</v>
      </c>
      <c r="AO150" s="77">
        <f>IFERROR(VLOOKUP($B150,'[2]ACT DEN8.2'!$AE$3:$AR$135,4,FALSE),0)</f>
        <v>0</v>
      </c>
      <c r="AP150" s="77">
        <f>IFERROR(VLOOKUP($B150,'[2]ACT DEN8.2'!$AE$3:$AR$135,5,FALSE),0)</f>
        <v>0</v>
      </c>
      <c r="AQ150" s="77">
        <f>IFERROR(VLOOKUP($B150,'[2]ACT DEN8.2'!$AE$3:$AR$135,6,FALSE),0)</f>
        <v>0</v>
      </c>
      <c r="AR150" s="77">
        <f>IFERROR(VLOOKUP($B150,'[2]ACT DEN8.2'!$AE$3:$AR$135,7,FALSE),0)</f>
        <v>0</v>
      </c>
      <c r="AS150" s="77">
        <f>IFERROR(VLOOKUP($B150,'[2]ACT DEN8.2'!$AE$3:$AR$135,8,FALSE),0)</f>
        <v>0</v>
      </c>
      <c r="AT150" s="77">
        <f>IFERROR(VLOOKUP($B150,'[2]ACT DEN8.2'!$AE$3:$AR$135,9,FALSE),0)</f>
        <v>0</v>
      </c>
      <c r="AU150" s="77">
        <f>IFERROR(VLOOKUP($B150,'[2]ACT DEN8.2'!$AE$3:$AR$135,10,FALSE),0)</f>
        <v>0</v>
      </c>
      <c r="AV150" s="77">
        <f>IFERROR(VLOOKUP($B150,'[2]ACT DEN8.2'!$AE$3:$AR$135,11,FALSE),0)</f>
        <v>0</v>
      </c>
      <c r="AW150" s="77">
        <f>IFERROR(VLOOKUP($B150,'[2]ACT DEN8.2'!$AE$3:$AR$135,12,FALSE),0)</f>
        <v>0</v>
      </c>
      <c r="AX150" s="77">
        <f>IFERROR(VLOOKUP($B150,'[2]ACT DEN8.2'!$AE$3:$AR$135,13,FALSE),0)</f>
        <v>0</v>
      </c>
      <c r="AY150" s="4">
        <f t="shared" si="190"/>
        <v>0</v>
      </c>
    </row>
    <row r="151" spans="1:51" s="54" customFormat="1" ht="15" thickBot="1" x14ac:dyDescent="0.25">
      <c r="A151" s="307" t="s">
        <v>184</v>
      </c>
      <c r="B151" s="308"/>
      <c r="C151" s="222">
        <f>+D151/Metas!M15</f>
        <v>0.82198440605412015</v>
      </c>
      <c r="D151" s="14">
        <f>+Q151/R151</f>
        <v>0.56129032258064515</v>
      </c>
      <c r="E151" s="9">
        <f t="shared" ref="E151:H151" si="191">SUM(E144:E150)</f>
        <v>13</v>
      </c>
      <c r="F151" s="9">
        <f t="shared" si="191"/>
        <v>7</v>
      </c>
      <c r="G151" s="9">
        <f t="shared" si="191"/>
        <v>6</v>
      </c>
      <c r="H151" s="9">
        <f t="shared" si="191"/>
        <v>8</v>
      </c>
      <c r="I151" s="9">
        <f t="shared" ref="I151:J151" si="192">SUM(I144:I150)</f>
        <v>10</v>
      </c>
      <c r="J151" s="9">
        <f t="shared" si="192"/>
        <v>15</v>
      </c>
      <c r="K151" s="9">
        <f t="shared" ref="K151:L151" si="193">SUM(K144:K150)</f>
        <v>19</v>
      </c>
      <c r="L151" s="9">
        <f t="shared" si="193"/>
        <v>14</v>
      </c>
      <c r="M151" s="9">
        <f t="shared" ref="M151:N151" si="194">SUM(M144:M150)</f>
        <v>10</v>
      </c>
      <c r="N151" s="9">
        <f t="shared" si="194"/>
        <v>8</v>
      </c>
      <c r="O151" s="9">
        <f t="shared" ref="O151:P151" si="195">SUM(O144:O150)</f>
        <v>33</v>
      </c>
      <c r="P151" s="9">
        <f t="shared" si="195"/>
        <v>31</v>
      </c>
      <c r="Q151" s="9">
        <f>SUM(Q144:Q150)</f>
        <v>174</v>
      </c>
      <c r="R151" s="10">
        <f>+Y151-X151</f>
        <v>310</v>
      </c>
      <c r="S151" s="9">
        <f t="shared" ref="S151:X151" si="196">SUM(S144:S150)</f>
        <v>252</v>
      </c>
      <c r="T151" s="9">
        <f>SUM(T144:T150)</f>
        <v>254</v>
      </c>
      <c r="U151" s="9">
        <f t="shared" ref="U151" si="197">SUM(U144:U150)</f>
        <v>251</v>
      </c>
      <c r="V151" s="8">
        <f t="shared" si="196"/>
        <v>252</v>
      </c>
      <c r="W151" s="8">
        <f t="shared" si="196"/>
        <v>253</v>
      </c>
      <c r="X151" s="9">
        <f t="shared" si="196"/>
        <v>251</v>
      </c>
      <c r="Y151" s="11">
        <v>561</v>
      </c>
      <c r="Z151" s="8">
        <f>SUM(Z144:Z150)</f>
        <v>0</v>
      </c>
      <c r="AA151" s="8">
        <f t="shared" ref="AA151:AF151" si="198">SUM(AA144:AA150)</f>
        <v>1</v>
      </c>
      <c r="AB151" s="8">
        <f t="shared" si="198"/>
        <v>1</v>
      </c>
      <c r="AC151" s="8">
        <f t="shared" si="198"/>
        <v>0</v>
      </c>
      <c r="AD151" s="8">
        <f t="shared" ref="AD151" si="199">SUM(AD144:AD150)</f>
        <v>0</v>
      </c>
      <c r="AE151" s="8">
        <f t="shared" si="198"/>
        <v>0</v>
      </c>
      <c r="AF151" s="8">
        <f t="shared" si="198"/>
        <v>1</v>
      </c>
      <c r="AG151" s="8">
        <f t="shared" ref="AG151:AH151" si="200">SUM(AG144:AG150)</f>
        <v>1</v>
      </c>
      <c r="AH151" s="8">
        <f t="shared" si="200"/>
        <v>0</v>
      </c>
      <c r="AI151" s="8">
        <f t="shared" ref="AI151:AK151" si="201">SUM(AI144:AI150)</f>
        <v>0</v>
      </c>
      <c r="AJ151" s="8">
        <f t="shared" si="201"/>
        <v>1</v>
      </c>
      <c r="AK151" s="8">
        <f t="shared" si="201"/>
        <v>6</v>
      </c>
      <c r="AL151" s="8">
        <f t="shared" si="189"/>
        <v>11</v>
      </c>
      <c r="AM151" s="8">
        <f t="shared" ref="AM151:AS151" si="202">SUM(AM144:AM150)</f>
        <v>0</v>
      </c>
      <c r="AN151" s="8">
        <f t="shared" si="202"/>
        <v>0</v>
      </c>
      <c r="AO151" s="8">
        <f t="shared" si="202"/>
        <v>0</v>
      </c>
      <c r="AP151" s="8">
        <f t="shared" si="202"/>
        <v>0</v>
      </c>
      <c r="AQ151" s="8">
        <f t="shared" ref="AQ151" si="203">SUM(AQ144:AQ150)</f>
        <v>0</v>
      </c>
      <c r="AR151" s="8">
        <f t="shared" si="202"/>
        <v>0</v>
      </c>
      <c r="AS151" s="8">
        <f t="shared" si="202"/>
        <v>0</v>
      </c>
      <c r="AT151" s="8">
        <f t="shared" ref="AT151:AU151" si="204">SUM(AT144:AT150)</f>
        <v>0</v>
      </c>
      <c r="AU151" s="8">
        <f t="shared" si="204"/>
        <v>0</v>
      </c>
      <c r="AV151" s="8">
        <f t="shared" ref="AV151:AX151" si="205">SUM(AV144:AV150)</f>
        <v>0</v>
      </c>
      <c r="AW151" s="8">
        <f t="shared" si="205"/>
        <v>1</v>
      </c>
      <c r="AX151" s="8">
        <f t="shared" si="205"/>
        <v>2</v>
      </c>
      <c r="AY151" s="8">
        <f t="shared" si="190"/>
        <v>3</v>
      </c>
    </row>
    <row r="152" spans="1:51" s="75" customFormat="1" ht="15" x14ac:dyDescent="0.25">
      <c r="B152" s="80" t="s">
        <v>189</v>
      </c>
      <c r="C152" s="234"/>
      <c r="D152" s="76"/>
      <c r="E152" s="99">
        <f t="shared" ref="E152:AY152" si="206">+E26+E38+E49+E64+E75+E81+E92+E111+E124+E138+E143+E151</f>
        <v>828</v>
      </c>
      <c r="F152" s="99">
        <f t="shared" si="206"/>
        <v>994</v>
      </c>
      <c r="G152" s="99">
        <f t="shared" si="206"/>
        <v>1361</v>
      </c>
      <c r="H152" s="99">
        <f t="shared" si="206"/>
        <v>988</v>
      </c>
      <c r="I152" s="99">
        <f t="shared" ref="I152:J152" si="207">+I26+I38+I49+I64+I75+I81+I92+I111+I124+I138+I143+I151</f>
        <v>1218</v>
      </c>
      <c r="J152" s="99">
        <f t="shared" si="207"/>
        <v>1217</v>
      </c>
      <c r="K152" s="99">
        <f t="shared" ref="K152:L152" si="208">+K26+K38+K49+K64+K75+K81+K92+K111+K124+K138+K143+K151</f>
        <v>1160</v>
      </c>
      <c r="L152" s="99">
        <f t="shared" si="208"/>
        <v>958</v>
      </c>
      <c r="M152" s="99">
        <f t="shared" ref="M152:N152" si="209">+M26+M38+M49+M64+M75+M81+M92+M111+M124+M138+M143+M151</f>
        <v>935</v>
      </c>
      <c r="N152" s="99">
        <f t="shared" si="209"/>
        <v>1460</v>
      </c>
      <c r="O152" s="99">
        <f t="shared" ref="O152:P152" si="210">+O26+O38+O49+O64+O75+O81+O92+O111+O124+O138+O143+O151</f>
        <v>1151</v>
      </c>
      <c r="P152" s="99">
        <f t="shared" si="210"/>
        <v>1043</v>
      </c>
      <c r="Q152" s="99">
        <f>+Q26+Q38+Q49+Q64+Q75+Q81+Q92+Q111+Q124+Q138+Q143+Q151</f>
        <v>13313</v>
      </c>
      <c r="R152" s="76">
        <f t="shared" si="206"/>
        <v>47708</v>
      </c>
      <c r="S152" s="94">
        <f t="shared" si="206"/>
        <v>23556</v>
      </c>
      <c r="T152" s="94">
        <f t="shared" si="206"/>
        <v>24413</v>
      </c>
      <c r="U152" s="94">
        <f t="shared" si="206"/>
        <v>24041</v>
      </c>
      <c r="V152" s="76">
        <f t="shared" si="206"/>
        <v>24281</v>
      </c>
      <c r="W152" s="76">
        <f>+W26+W38+W49+W64+W75+W81+W92+W111+W124+W138+W143+W151</f>
        <v>24826</v>
      </c>
      <c r="X152" s="94">
        <f t="shared" ref="X152" si="211">+X26+X38+X49+X64+X75+X81+X92+X111+X124+X138+X143+X151</f>
        <v>23982</v>
      </c>
      <c r="Y152" s="76">
        <f t="shared" si="206"/>
        <v>71690</v>
      </c>
      <c r="Z152" s="76">
        <f t="shared" si="206"/>
        <v>261</v>
      </c>
      <c r="AA152" s="76">
        <f t="shared" si="206"/>
        <v>221</v>
      </c>
      <c r="AB152" s="76">
        <f t="shared" si="206"/>
        <v>270</v>
      </c>
      <c r="AC152" s="76">
        <f t="shared" si="206"/>
        <v>223</v>
      </c>
      <c r="AD152" s="76">
        <f t="shared" ref="AD152" si="212">+AD26+AD38+AD49+AD64+AD75+AD81+AD92+AD111+AD124+AD138+AD143+AD151</f>
        <v>260</v>
      </c>
      <c r="AE152" s="76">
        <f t="shared" si="206"/>
        <v>230</v>
      </c>
      <c r="AF152" s="76">
        <f t="shared" si="206"/>
        <v>298</v>
      </c>
      <c r="AG152" s="76">
        <f t="shared" ref="AG152:AH152" si="213">+AG26+AG38+AG49+AG64+AG75+AG81+AG92+AG111+AG124+AG138+AG143+AG151</f>
        <v>303</v>
      </c>
      <c r="AH152" s="76">
        <f t="shared" si="213"/>
        <v>184</v>
      </c>
      <c r="AI152" s="76">
        <f t="shared" ref="AI152:AK152" si="214">+AI26+AI38+AI49+AI64+AI75+AI81+AI92+AI111+AI124+AI138+AI143+AI151</f>
        <v>250</v>
      </c>
      <c r="AJ152" s="76">
        <f t="shared" si="214"/>
        <v>199</v>
      </c>
      <c r="AK152" s="76">
        <f t="shared" si="214"/>
        <v>168</v>
      </c>
      <c r="AL152" s="76">
        <f t="shared" si="206"/>
        <v>2867</v>
      </c>
      <c r="AM152" s="75">
        <f t="shared" si="206"/>
        <v>38</v>
      </c>
      <c r="AN152" s="75">
        <f t="shared" si="206"/>
        <v>10</v>
      </c>
      <c r="AO152" s="75">
        <f t="shared" si="206"/>
        <v>31</v>
      </c>
      <c r="AP152" s="75">
        <f t="shared" si="206"/>
        <v>39</v>
      </c>
      <c r="AQ152" s="75">
        <f t="shared" ref="AQ152" si="215">+AQ26+AQ38+AQ49+AQ64+AQ75+AQ81+AQ92+AQ111+AQ124+AQ138+AQ143+AQ151</f>
        <v>66</v>
      </c>
      <c r="AR152" s="75">
        <f t="shared" si="206"/>
        <v>138</v>
      </c>
      <c r="AS152" s="75">
        <f t="shared" si="206"/>
        <v>58</v>
      </c>
      <c r="AT152" s="75">
        <f t="shared" ref="AT152:AU152" si="216">+AT26+AT38+AT49+AT64+AT75+AT81+AT92+AT111+AT124+AT138+AT143+AT151</f>
        <v>84</v>
      </c>
      <c r="AU152" s="75">
        <f t="shared" si="216"/>
        <v>56</v>
      </c>
      <c r="AV152" s="75">
        <f t="shared" ref="AV152:AX152" si="217">+AV26+AV38+AV49+AV64+AV75+AV81+AV92+AV111+AV124+AV138+AV143+AV151</f>
        <v>52</v>
      </c>
      <c r="AW152" s="75">
        <f t="shared" si="217"/>
        <v>59</v>
      </c>
      <c r="AX152" s="75">
        <f t="shared" si="217"/>
        <v>138</v>
      </c>
      <c r="AY152" s="76">
        <f t="shared" si="206"/>
        <v>769</v>
      </c>
    </row>
    <row r="153" spans="1:51" x14ac:dyDescent="0.2">
      <c r="C153" s="231"/>
      <c r="D153" s="71"/>
    </row>
    <row r="154" spans="1:51" x14ac:dyDescent="0.2">
      <c r="D154" s="71"/>
      <c r="Q154" s="58"/>
    </row>
  </sheetData>
  <mergeCells count="23">
    <mergeCell ref="A138:B138"/>
    <mergeCell ref="A143:B143"/>
    <mergeCell ref="A49:B49"/>
    <mergeCell ref="S10:X10"/>
    <mergeCell ref="A151:B151"/>
    <mergeCell ref="A75:B75"/>
    <mergeCell ref="A81:B81"/>
    <mergeCell ref="A92:B92"/>
    <mergeCell ref="A111:B111"/>
    <mergeCell ref="A124:B124"/>
    <mergeCell ref="AM10:AY10"/>
    <mergeCell ref="D1:D10"/>
    <mergeCell ref="C1:C11"/>
    <mergeCell ref="A64:B64"/>
    <mergeCell ref="A26:B26"/>
    <mergeCell ref="A38:B38"/>
    <mergeCell ref="B1:B10"/>
    <mergeCell ref="E1:AY1"/>
    <mergeCell ref="E2:Q9"/>
    <mergeCell ref="R2:AY9"/>
    <mergeCell ref="E10:Q10"/>
    <mergeCell ref="Z10:AL10"/>
    <mergeCell ref="A1:A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AD15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9" style="75" customWidth="1"/>
    <col min="2" max="2" width="36.7109375" style="75" bestFit="1" customWidth="1"/>
    <col min="3" max="3" width="14.42578125" style="54" customWidth="1"/>
    <col min="4" max="4" width="12.7109375" style="52" customWidth="1"/>
    <col min="5" max="6" width="9.85546875" style="62" customWidth="1"/>
    <col min="7" max="7" width="10.85546875" style="62" bestFit="1" customWidth="1"/>
    <col min="8" max="11" width="9.85546875" style="52" customWidth="1"/>
    <col min="12" max="16" width="11.140625" style="52" bestFit="1" customWidth="1"/>
    <col min="17" max="17" width="13.28515625" style="62" bestFit="1" customWidth="1"/>
    <col min="18" max="18" width="16.28515625" style="52" customWidth="1"/>
    <col min="19" max="19" width="16.7109375" style="52" customWidth="1"/>
    <col min="20" max="16384" width="11.42578125" style="52"/>
  </cols>
  <sheetData>
    <row r="1" spans="1:19" s="100" customFormat="1" ht="94.5" customHeight="1" thickTop="1" thickBot="1" x14ac:dyDescent="0.25">
      <c r="A1" s="309" t="s">
        <v>0</v>
      </c>
      <c r="B1" s="278" t="s">
        <v>1</v>
      </c>
      <c r="C1" s="278" t="s">
        <v>190</v>
      </c>
      <c r="D1" s="304" t="s">
        <v>187</v>
      </c>
      <c r="E1" s="290" t="s">
        <v>293</v>
      </c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</row>
    <row r="2" spans="1:19" s="100" customFormat="1" ht="15" customHeight="1" x14ac:dyDescent="0.2">
      <c r="A2" s="310"/>
      <c r="B2" s="312"/>
      <c r="C2" s="279"/>
      <c r="D2" s="305"/>
      <c r="E2" s="345" t="s">
        <v>2</v>
      </c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5" t="s">
        <v>3</v>
      </c>
      <c r="S2" s="362"/>
    </row>
    <row r="3" spans="1:19" s="100" customFormat="1" ht="15" customHeight="1" x14ac:dyDescent="0.2">
      <c r="A3" s="310"/>
      <c r="B3" s="312"/>
      <c r="C3" s="279"/>
      <c r="D3" s="305"/>
      <c r="E3" s="347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7"/>
      <c r="S3" s="328"/>
    </row>
    <row r="4" spans="1:19" s="100" customFormat="1" ht="15" customHeight="1" x14ac:dyDescent="0.2">
      <c r="A4" s="310"/>
      <c r="B4" s="312"/>
      <c r="C4" s="279"/>
      <c r="D4" s="305"/>
      <c r="E4" s="347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  <c r="Q4" s="343"/>
      <c r="R4" s="347"/>
      <c r="S4" s="328"/>
    </row>
    <row r="5" spans="1:19" s="100" customFormat="1" ht="15" customHeight="1" x14ac:dyDescent="0.2">
      <c r="A5" s="310"/>
      <c r="B5" s="312"/>
      <c r="C5" s="279"/>
      <c r="D5" s="305"/>
      <c r="E5" s="347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7"/>
      <c r="S5" s="328"/>
    </row>
    <row r="6" spans="1:19" s="100" customFormat="1" ht="15" customHeight="1" x14ac:dyDescent="0.2">
      <c r="A6" s="310"/>
      <c r="B6" s="312"/>
      <c r="C6" s="279"/>
      <c r="D6" s="305"/>
      <c r="E6" s="347"/>
      <c r="F6" s="343"/>
      <c r="G6" s="343"/>
      <c r="H6" s="343"/>
      <c r="I6" s="343"/>
      <c r="J6" s="343"/>
      <c r="K6" s="343"/>
      <c r="L6" s="343"/>
      <c r="M6" s="343"/>
      <c r="N6" s="343"/>
      <c r="O6" s="343"/>
      <c r="P6" s="343"/>
      <c r="Q6" s="343"/>
      <c r="R6" s="347"/>
      <c r="S6" s="328"/>
    </row>
    <row r="7" spans="1:19" s="100" customFormat="1" ht="15" customHeight="1" x14ac:dyDescent="0.2">
      <c r="A7" s="310"/>
      <c r="B7" s="312"/>
      <c r="C7" s="279"/>
      <c r="D7" s="305"/>
      <c r="E7" s="347"/>
      <c r="F7" s="343"/>
      <c r="G7" s="343"/>
      <c r="H7" s="343"/>
      <c r="I7" s="343"/>
      <c r="J7" s="343"/>
      <c r="K7" s="343"/>
      <c r="L7" s="343"/>
      <c r="M7" s="343"/>
      <c r="N7" s="343"/>
      <c r="O7" s="343"/>
      <c r="P7" s="343"/>
      <c r="Q7" s="343"/>
      <c r="R7" s="347"/>
      <c r="S7" s="328"/>
    </row>
    <row r="8" spans="1:19" s="100" customFormat="1" ht="15" customHeight="1" x14ac:dyDescent="0.2">
      <c r="A8" s="310"/>
      <c r="B8" s="312"/>
      <c r="C8" s="279"/>
      <c r="D8" s="305"/>
      <c r="E8" s="347"/>
      <c r="F8" s="343"/>
      <c r="G8" s="343"/>
      <c r="H8" s="343"/>
      <c r="I8" s="343"/>
      <c r="J8" s="343"/>
      <c r="K8" s="343"/>
      <c r="L8" s="343"/>
      <c r="M8" s="343"/>
      <c r="N8" s="343"/>
      <c r="O8" s="343"/>
      <c r="P8" s="343"/>
      <c r="Q8" s="343"/>
      <c r="R8" s="347"/>
      <c r="S8" s="328"/>
    </row>
    <row r="9" spans="1:19" s="100" customFormat="1" ht="15.75" customHeight="1" thickBot="1" x14ac:dyDescent="0.25">
      <c r="A9" s="310"/>
      <c r="B9" s="312"/>
      <c r="C9" s="279"/>
      <c r="D9" s="305"/>
      <c r="E9" s="349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49"/>
      <c r="S9" s="363"/>
    </row>
    <row r="10" spans="1:19" s="100" customFormat="1" ht="57.75" customHeight="1" thickBot="1" x14ac:dyDescent="0.25">
      <c r="A10" s="311"/>
      <c r="B10" s="280"/>
      <c r="C10" s="279"/>
      <c r="D10" s="306"/>
      <c r="E10" s="339" t="s">
        <v>27</v>
      </c>
      <c r="F10" s="339"/>
      <c r="G10" s="339"/>
      <c r="H10" s="339"/>
      <c r="I10" s="339"/>
      <c r="J10" s="339"/>
      <c r="K10" s="339"/>
      <c r="L10" s="339"/>
      <c r="M10" s="339"/>
      <c r="N10" s="339"/>
      <c r="O10" s="339"/>
      <c r="P10" s="339"/>
      <c r="Q10" s="339"/>
      <c r="R10" s="341" t="s">
        <v>30</v>
      </c>
      <c r="S10" s="359"/>
    </row>
    <row r="11" spans="1:19" s="100" customFormat="1" ht="15" thickBot="1" x14ac:dyDescent="0.25">
      <c r="A11" s="108"/>
      <c r="B11" s="108"/>
      <c r="C11" s="280"/>
      <c r="D11" s="103" t="s">
        <v>188</v>
      </c>
      <c r="E11" s="109" t="s">
        <v>4</v>
      </c>
      <c r="F11" s="109" t="s">
        <v>5</v>
      </c>
      <c r="G11" s="109" t="s">
        <v>6</v>
      </c>
      <c r="H11" s="103" t="s">
        <v>7</v>
      </c>
      <c r="I11" s="103" t="s">
        <v>8</v>
      </c>
      <c r="J11" s="103" t="s">
        <v>9</v>
      </c>
      <c r="K11" s="103" t="s">
        <v>10</v>
      </c>
      <c r="L11" s="103" t="s">
        <v>11</v>
      </c>
      <c r="M11" s="103" t="s">
        <v>12</v>
      </c>
      <c r="N11" s="103" t="s">
        <v>13</v>
      </c>
      <c r="O11" s="103" t="s">
        <v>14</v>
      </c>
      <c r="P11" s="103" t="s">
        <v>15</v>
      </c>
      <c r="Q11" s="110" t="s">
        <v>16</v>
      </c>
      <c r="R11" s="338"/>
      <c r="S11" s="340"/>
    </row>
    <row r="12" spans="1:19" ht="15" thickBot="1" x14ac:dyDescent="0.25">
      <c r="A12" s="1" t="s">
        <v>52</v>
      </c>
      <c r="B12" s="138" t="s">
        <v>39</v>
      </c>
      <c r="C12" s="53"/>
      <c r="E12" s="79">
        <f>IFERROR(VLOOKUP($B12,'[2]NUM8.3'!$H$3:$U$169,2,FALSE),0)</f>
        <v>50</v>
      </c>
      <c r="F12" s="79">
        <f>IFERROR(VLOOKUP($B12,'[2]NUM8.3'!$H$3:$U$169,3,FALSE),0)</f>
        <v>170</v>
      </c>
      <c r="G12" s="79">
        <f>IFERROR(VLOOKUP($B12,'[2]NUM8.3'!$H$3:$U$169,4,FALSE),0)</f>
        <v>312</v>
      </c>
      <c r="H12" s="79">
        <f>IFERROR(VLOOKUP($B12,'[2]NUM8.3'!$H$3:$U$169,5,FALSE),0)</f>
        <v>131</v>
      </c>
      <c r="I12" s="79">
        <f>IFERROR(VLOOKUP($B12,'[2]NUM8.3'!$H$3:$U$169,6,FALSE),0)</f>
        <v>119</v>
      </c>
      <c r="J12" s="79">
        <f>IFERROR(VLOOKUP($B12,'[2]NUM8.3'!$H$3:$U$169,7,FALSE),0)</f>
        <v>117</v>
      </c>
      <c r="K12" s="79">
        <f>IFERROR(VLOOKUP($B12,'[2]NUM8.3'!$H$3:$U$169,8,FALSE),0)</f>
        <v>106</v>
      </c>
      <c r="L12" s="79">
        <f>IFERROR(VLOOKUP($B12,'[2]NUM8.3'!$H$3:$U$169,9,FALSE),0)</f>
        <v>34</v>
      </c>
      <c r="M12" s="79">
        <f>IFERROR(VLOOKUP($B12,'[2]NUM8.3'!$H$3:$U$169,10,FALSE),0)</f>
        <v>123</v>
      </c>
      <c r="N12" s="79">
        <f>IFERROR(VLOOKUP($B12,'[2]NUM8.3'!$H$3:$U$169,11,FALSE),0)</f>
        <v>258</v>
      </c>
      <c r="O12" s="79">
        <f>IFERROR(VLOOKUP($B12,'[2]NUM8.3'!$H$3:$U$169,12,FALSE),0)</f>
        <v>188</v>
      </c>
      <c r="P12" s="79">
        <f>IFERROR(VLOOKUP($B12,'[2]NUM8.3'!$H$3:$U$169,13,FALSE),0)</f>
        <v>173</v>
      </c>
      <c r="Q12" s="12">
        <f>SUM(E12:P12)</f>
        <v>1781</v>
      </c>
      <c r="R12" s="357"/>
      <c r="S12" s="358"/>
    </row>
    <row r="13" spans="1:19" ht="15" thickBot="1" x14ac:dyDescent="0.25">
      <c r="A13" s="1" t="s">
        <v>52</v>
      </c>
      <c r="B13" s="138" t="s">
        <v>40</v>
      </c>
      <c r="C13" s="53"/>
      <c r="E13" s="79">
        <f>IFERROR(VLOOKUP($B13,'[2]NUM8.3'!$H$3:$U$169,2,FALSE),0)</f>
        <v>130</v>
      </c>
      <c r="F13" s="79">
        <f>IFERROR(VLOOKUP($B13,'[2]NUM8.3'!$H$3:$U$169,3,FALSE),0)</f>
        <v>88</v>
      </c>
      <c r="G13" s="79">
        <f>IFERROR(VLOOKUP($B13,'[2]NUM8.3'!$H$3:$U$169,4,FALSE),0)</f>
        <v>118</v>
      </c>
      <c r="H13" s="79">
        <f>IFERROR(VLOOKUP($B13,'[2]NUM8.3'!$H$3:$U$169,5,FALSE),0)</f>
        <v>70</v>
      </c>
      <c r="I13" s="79">
        <f>IFERROR(VLOOKUP($B13,'[2]NUM8.3'!$H$3:$U$169,6,FALSE),0)</f>
        <v>74</v>
      </c>
      <c r="J13" s="79">
        <f>IFERROR(VLOOKUP($B13,'[2]NUM8.3'!$H$3:$U$169,7,FALSE),0)</f>
        <v>171</v>
      </c>
      <c r="K13" s="79">
        <f>IFERROR(VLOOKUP($B13,'[2]NUM8.3'!$H$3:$U$169,8,FALSE),0)</f>
        <v>134</v>
      </c>
      <c r="L13" s="79">
        <f>IFERROR(VLOOKUP($B13,'[2]NUM8.3'!$H$3:$U$169,9,FALSE),0)</f>
        <v>108</v>
      </c>
      <c r="M13" s="79">
        <f>IFERROR(VLOOKUP($B13,'[2]NUM8.3'!$H$3:$U$169,10,FALSE),0)</f>
        <v>72</v>
      </c>
      <c r="N13" s="79">
        <f>IFERROR(VLOOKUP($B13,'[2]NUM8.3'!$H$3:$U$169,11,FALSE),0)</f>
        <v>114</v>
      </c>
      <c r="O13" s="79">
        <f>IFERROR(VLOOKUP($B13,'[2]NUM8.3'!$H$3:$U$169,12,FALSE),0)</f>
        <v>113</v>
      </c>
      <c r="P13" s="79">
        <f>IFERROR(VLOOKUP($B13,'[2]NUM8.3'!$H$3:$U$169,13,FALSE),0)</f>
        <v>146</v>
      </c>
      <c r="Q13" s="12">
        <f t="shared" ref="Q13:Q24" si="0">SUM(E13:P13)</f>
        <v>1338</v>
      </c>
      <c r="R13" s="357"/>
      <c r="S13" s="358"/>
    </row>
    <row r="14" spans="1:19" ht="15" thickBot="1" x14ac:dyDescent="0.25">
      <c r="A14" s="1" t="s">
        <v>52</v>
      </c>
      <c r="B14" s="138" t="s">
        <v>41</v>
      </c>
      <c r="C14" s="53"/>
      <c r="E14" s="79">
        <f>IFERROR(VLOOKUP($B14,'[2]NUM8.3'!$H$3:$U$169,2,FALSE),0)</f>
        <v>137</v>
      </c>
      <c r="F14" s="79">
        <f>IFERROR(VLOOKUP($B14,'[2]NUM8.3'!$H$3:$U$169,3,FALSE),0)</f>
        <v>90</v>
      </c>
      <c r="G14" s="79">
        <f>IFERROR(VLOOKUP($B14,'[2]NUM8.3'!$H$3:$U$169,4,FALSE),0)</f>
        <v>180</v>
      </c>
      <c r="H14" s="79">
        <f>IFERROR(VLOOKUP($B14,'[2]NUM8.3'!$H$3:$U$169,5,FALSE),0)</f>
        <v>74</v>
      </c>
      <c r="I14" s="79">
        <f>IFERROR(VLOOKUP($B14,'[2]NUM8.3'!$H$3:$U$169,6,FALSE),0)</f>
        <v>95</v>
      </c>
      <c r="J14" s="79">
        <f>IFERROR(VLOOKUP($B14,'[2]NUM8.3'!$H$3:$U$169,7,FALSE),0)</f>
        <v>121</v>
      </c>
      <c r="K14" s="79">
        <f>IFERROR(VLOOKUP($B14,'[2]NUM8.3'!$H$3:$U$169,8,FALSE),0)</f>
        <v>50</v>
      </c>
      <c r="L14" s="79">
        <f>IFERROR(VLOOKUP($B14,'[2]NUM8.3'!$H$3:$U$169,9,FALSE),0)</f>
        <v>94</v>
      </c>
      <c r="M14" s="79">
        <f>IFERROR(VLOOKUP($B14,'[2]NUM8.3'!$H$3:$U$169,10,FALSE),0)</f>
        <v>71</v>
      </c>
      <c r="N14" s="79">
        <f>IFERROR(VLOOKUP($B14,'[2]NUM8.3'!$H$3:$U$169,11,FALSE),0)</f>
        <v>195</v>
      </c>
      <c r="O14" s="79">
        <f>IFERROR(VLOOKUP($B14,'[2]NUM8.3'!$H$3:$U$169,12,FALSE),0)</f>
        <v>151</v>
      </c>
      <c r="P14" s="79">
        <f>IFERROR(VLOOKUP($B14,'[2]NUM8.3'!$H$3:$U$169,13,FALSE),0)</f>
        <v>61</v>
      </c>
      <c r="Q14" s="12">
        <f t="shared" si="0"/>
        <v>1319</v>
      </c>
      <c r="R14" s="357"/>
      <c r="S14" s="358"/>
    </row>
    <row r="15" spans="1:19" ht="15" thickBot="1" x14ac:dyDescent="0.25">
      <c r="A15" s="1" t="s">
        <v>52</v>
      </c>
      <c r="B15" s="138" t="s">
        <v>42</v>
      </c>
      <c r="C15" s="53"/>
      <c r="E15" s="79">
        <f>IFERROR(VLOOKUP($B15,'[2]NUM8.3'!$H$3:$U$169,2,FALSE),0)</f>
        <v>125</v>
      </c>
      <c r="F15" s="79">
        <f>IFERROR(VLOOKUP($B15,'[2]NUM8.3'!$H$3:$U$169,3,FALSE),0)</f>
        <v>55</v>
      </c>
      <c r="G15" s="79">
        <f>IFERROR(VLOOKUP($B15,'[2]NUM8.3'!$H$3:$U$169,4,FALSE),0)</f>
        <v>270</v>
      </c>
      <c r="H15" s="79">
        <f>IFERROR(VLOOKUP($B15,'[2]NUM8.3'!$H$3:$U$169,5,FALSE),0)</f>
        <v>162</v>
      </c>
      <c r="I15" s="79">
        <f>IFERROR(VLOOKUP($B15,'[2]NUM8.3'!$H$3:$U$169,6,FALSE),0)</f>
        <v>142</v>
      </c>
      <c r="J15" s="79">
        <f>IFERROR(VLOOKUP($B15,'[2]NUM8.3'!$H$3:$U$169,7,FALSE),0)</f>
        <v>185</v>
      </c>
      <c r="K15" s="79">
        <f>IFERROR(VLOOKUP($B15,'[2]NUM8.3'!$H$3:$U$169,8,FALSE),0)</f>
        <v>113</v>
      </c>
      <c r="L15" s="79">
        <f>IFERROR(VLOOKUP($B15,'[2]NUM8.3'!$H$3:$U$169,9,FALSE),0)</f>
        <v>199</v>
      </c>
      <c r="M15" s="79">
        <f>IFERROR(VLOOKUP($B15,'[2]NUM8.3'!$H$3:$U$169,10,FALSE),0)</f>
        <v>34</v>
      </c>
      <c r="N15" s="79">
        <f>IFERROR(VLOOKUP($B15,'[2]NUM8.3'!$H$3:$U$169,11,FALSE),0)</f>
        <v>341</v>
      </c>
      <c r="O15" s="79">
        <f>IFERROR(VLOOKUP($B15,'[2]NUM8.3'!$H$3:$U$169,12,FALSE),0)</f>
        <v>183</v>
      </c>
      <c r="P15" s="79">
        <f>IFERROR(VLOOKUP($B15,'[2]NUM8.3'!$H$3:$U$169,13,FALSE),0)</f>
        <v>218</v>
      </c>
      <c r="Q15" s="12">
        <f t="shared" si="0"/>
        <v>2027</v>
      </c>
      <c r="R15" s="357"/>
      <c r="S15" s="358"/>
    </row>
    <row r="16" spans="1:19" ht="15" thickBot="1" x14ac:dyDescent="0.25">
      <c r="A16" s="1" t="s">
        <v>52</v>
      </c>
      <c r="B16" s="138" t="s">
        <v>43</v>
      </c>
      <c r="C16" s="55"/>
      <c r="E16" s="79">
        <f>IFERROR(VLOOKUP($B16,'[2]NUM8.3'!$H$3:$U$169,2,FALSE),0)</f>
        <v>60</v>
      </c>
      <c r="F16" s="79">
        <f>IFERROR(VLOOKUP($B16,'[2]NUM8.3'!$H$3:$U$169,3,FALSE),0)</f>
        <v>77</v>
      </c>
      <c r="G16" s="79">
        <f>IFERROR(VLOOKUP($B16,'[2]NUM8.3'!$H$3:$U$169,4,FALSE),0)</f>
        <v>143</v>
      </c>
      <c r="H16" s="79">
        <f>IFERROR(VLOOKUP($B16,'[2]NUM8.3'!$H$3:$U$169,5,FALSE),0)</f>
        <v>71</v>
      </c>
      <c r="I16" s="79">
        <f>IFERROR(VLOOKUP($B16,'[2]NUM8.3'!$H$3:$U$169,6,FALSE),0)</f>
        <v>141</v>
      </c>
      <c r="J16" s="79">
        <f>IFERROR(VLOOKUP($B16,'[2]NUM8.3'!$H$3:$U$169,7,FALSE),0)</f>
        <v>73</v>
      </c>
      <c r="K16" s="79">
        <f>IFERROR(VLOOKUP($B16,'[2]NUM8.3'!$H$3:$U$169,8,FALSE),0)</f>
        <v>73</v>
      </c>
      <c r="L16" s="79">
        <f>IFERROR(VLOOKUP($B16,'[2]NUM8.3'!$H$3:$U$169,9,FALSE),0)</f>
        <v>66</v>
      </c>
      <c r="M16" s="79">
        <f>IFERROR(VLOOKUP($B16,'[2]NUM8.3'!$H$3:$U$169,10,FALSE),0)</f>
        <v>105</v>
      </c>
      <c r="N16" s="79">
        <f>IFERROR(VLOOKUP($B16,'[2]NUM8.3'!$H$3:$U$169,11,FALSE),0)</f>
        <v>148</v>
      </c>
      <c r="O16" s="79">
        <f>IFERROR(VLOOKUP($B16,'[2]NUM8.3'!$H$3:$U$169,12,FALSE),0)</f>
        <v>75</v>
      </c>
      <c r="P16" s="79">
        <f>IFERROR(VLOOKUP($B16,'[2]NUM8.3'!$H$3:$U$169,13,FALSE),0)</f>
        <v>61</v>
      </c>
      <c r="Q16" s="12">
        <f t="shared" si="0"/>
        <v>1093</v>
      </c>
      <c r="R16" s="357"/>
      <c r="S16" s="358"/>
    </row>
    <row r="17" spans="1:30" ht="15" thickBot="1" x14ac:dyDescent="0.25">
      <c r="A17" s="1" t="s">
        <v>52</v>
      </c>
      <c r="B17" s="138" t="s">
        <v>44</v>
      </c>
      <c r="C17" s="53"/>
      <c r="E17" s="79">
        <f>IFERROR(VLOOKUP($B17,'[2]NUM8.3'!$H$3:$U$169,2,FALSE),0)</f>
        <v>30</v>
      </c>
      <c r="F17" s="79">
        <f>IFERROR(VLOOKUP($B17,'[2]NUM8.3'!$H$3:$U$169,3,FALSE),0)</f>
        <v>32</v>
      </c>
      <c r="G17" s="79">
        <f>IFERROR(VLOOKUP($B17,'[2]NUM8.3'!$H$3:$U$169,4,FALSE),0)</f>
        <v>54</v>
      </c>
      <c r="H17" s="79">
        <f>IFERROR(VLOOKUP($B17,'[2]NUM8.3'!$H$3:$U$169,5,FALSE),0)</f>
        <v>53</v>
      </c>
      <c r="I17" s="79">
        <f>IFERROR(VLOOKUP($B17,'[2]NUM8.3'!$H$3:$U$169,6,FALSE),0)</f>
        <v>47</v>
      </c>
      <c r="J17" s="79">
        <f>IFERROR(VLOOKUP($B17,'[2]NUM8.3'!$H$3:$U$169,7,FALSE),0)</f>
        <v>31</v>
      </c>
      <c r="K17" s="79">
        <f>IFERROR(VLOOKUP($B17,'[2]NUM8.3'!$H$3:$U$169,8,FALSE),0)</f>
        <v>28</v>
      </c>
      <c r="L17" s="79">
        <f>IFERROR(VLOOKUP($B17,'[2]NUM8.3'!$H$3:$U$169,9,FALSE),0)</f>
        <v>62</v>
      </c>
      <c r="M17" s="79">
        <f>IFERROR(VLOOKUP($B17,'[2]NUM8.3'!$H$3:$U$169,10,FALSE),0)</f>
        <v>48</v>
      </c>
      <c r="N17" s="79">
        <f>IFERROR(VLOOKUP($B17,'[2]NUM8.3'!$H$3:$U$169,11,FALSE),0)</f>
        <v>37</v>
      </c>
      <c r="O17" s="79">
        <f>IFERROR(VLOOKUP($B17,'[2]NUM8.3'!$H$3:$U$169,12,FALSE),0)</f>
        <v>62</v>
      </c>
      <c r="P17" s="79">
        <f>IFERROR(VLOOKUP($B17,'[2]NUM8.3'!$H$3:$U$169,13,FALSE),0)</f>
        <v>15</v>
      </c>
      <c r="Q17" s="12">
        <f t="shared" si="0"/>
        <v>499</v>
      </c>
      <c r="R17" s="357"/>
      <c r="S17" s="358"/>
    </row>
    <row r="18" spans="1:30" ht="15" thickBot="1" x14ac:dyDescent="0.25">
      <c r="A18" s="1" t="s">
        <v>52</v>
      </c>
      <c r="B18" s="138" t="s">
        <v>45</v>
      </c>
      <c r="C18" s="53"/>
      <c r="E18" s="79">
        <f>IFERROR(VLOOKUP($B18,'[2]NUM8.3'!$H$3:$U$169,2,FALSE),0)</f>
        <v>30</v>
      </c>
      <c r="F18" s="79">
        <f>IFERROR(VLOOKUP($B18,'[2]NUM8.3'!$H$3:$U$169,3,FALSE),0)</f>
        <v>12</v>
      </c>
      <c r="G18" s="79">
        <f>IFERROR(VLOOKUP($B18,'[2]NUM8.3'!$H$3:$U$169,4,FALSE),0)</f>
        <v>34</v>
      </c>
      <c r="H18" s="79">
        <f>IFERROR(VLOOKUP($B18,'[2]NUM8.3'!$H$3:$U$169,5,FALSE),0)</f>
        <v>34</v>
      </c>
      <c r="I18" s="79">
        <f>IFERROR(VLOOKUP($B18,'[2]NUM8.3'!$H$3:$U$169,6,FALSE),0)</f>
        <v>32</v>
      </c>
      <c r="J18" s="79">
        <f>IFERROR(VLOOKUP($B18,'[2]NUM8.3'!$H$3:$U$169,7,FALSE),0)</f>
        <v>84</v>
      </c>
      <c r="K18" s="79">
        <f>IFERROR(VLOOKUP($B18,'[2]NUM8.3'!$H$3:$U$169,8,FALSE),0)</f>
        <v>23</v>
      </c>
      <c r="L18" s="79">
        <f>IFERROR(VLOOKUP($B18,'[2]NUM8.3'!$H$3:$U$169,9,FALSE),0)</f>
        <v>27</v>
      </c>
      <c r="M18" s="79">
        <f>IFERROR(VLOOKUP($B18,'[2]NUM8.3'!$H$3:$U$169,10,FALSE),0)</f>
        <v>15</v>
      </c>
      <c r="N18" s="79">
        <f>IFERROR(VLOOKUP($B18,'[2]NUM8.3'!$H$3:$U$169,11,FALSE),0)</f>
        <v>38</v>
      </c>
      <c r="O18" s="79">
        <f>IFERROR(VLOOKUP($B18,'[2]NUM8.3'!$H$3:$U$169,12,FALSE),0)</f>
        <v>25</v>
      </c>
      <c r="P18" s="79">
        <f>IFERROR(VLOOKUP($B18,'[2]NUM8.3'!$H$3:$U$169,13,FALSE),0)</f>
        <v>21</v>
      </c>
      <c r="Q18" s="12">
        <f t="shared" si="0"/>
        <v>375</v>
      </c>
      <c r="R18" s="357"/>
      <c r="S18" s="358"/>
    </row>
    <row r="19" spans="1:30" ht="15" thickBot="1" x14ac:dyDescent="0.25">
      <c r="A19" s="1" t="s">
        <v>52</v>
      </c>
      <c r="B19" s="138" t="s">
        <v>46</v>
      </c>
      <c r="C19" s="53"/>
      <c r="E19" s="79">
        <f>IFERROR(VLOOKUP($B19,'[2]NUM8.3'!$H$3:$U$169,2,FALSE),0)</f>
        <v>4</v>
      </c>
      <c r="F19" s="79">
        <f>IFERROR(VLOOKUP($B19,'[2]NUM8.3'!$H$3:$U$169,3,FALSE),0)</f>
        <v>0</v>
      </c>
      <c r="G19" s="79">
        <f>IFERROR(VLOOKUP($B19,'[2]NUM8.3'!$H$3:$U$169,4,FALSE),0)</f>
        <v>11</v>
      </c>
      <c r="H19" s="79">
        <f>IFERROR(VLOOKUP($B19,'[2]NUM8.3'!$H$3:$U$169,5,FALSE),0)</f>
        <v>2</v>
      </c>
      <c r="I19" s="79">
        <f>IFERROR(VLOOKUP($B19,'[2]NUM8.3'!$H$3:$U$169,6,FALSE),0)</f>
        <v>10</v>
      </c>
      <c r="J19" s="79">
        <f>IFERROR(VLOOKUP($B19,'[2]NUM8.3'!$H$3:$U$169,7,FALSE),0)</f>
        <v>28</v>
      </c>
      <c r="K19" s="79">
        <f>IFERROR(VLOOKUP($B19,'[2]NUM8.3'!$H$3:$U$169,8,FALSE),0)</f>
        <v>2</v>
      </c>
      <c r="L19" s="79">
        <f>IFERROR(VLOOKUP($B19,'[2]NUM8.3'!$H$3:$U$169,9,FALSE),0)</f>
        <v>1</v>
      </c>
      <c r="M19" s="79">
        <f>IFERROR(VLOOKUP($B19,'[2]NUM8.3'!$H$3:$U$169,10,FALSE),0)</f>
        <v>8</v>
      </c>
      <c r="N19" s="79">
        <f>IFERROR(VLOOKUP($B19,'[2]NUM8.3'!$H$3:$U$169,11,FALSE),0)</f>
        <v>2</v>
      </c>
      <c r="O19" s="79">
        <f>IFERROR(VLOOKUP($B19,'[2]NUM8.3'!$H$3:$U$169,12,FALSE),0)</f>
        <v>2</v>
      </c>
      <c r="P19" s="79">
        <f>IFERROR(VLOOKUP($B19,'[2]NUM8.3'!$H$3:$U$169,13,FALSE),0)</f>
        <v>5</v>
      </c>
      <c r="Q19" s="12">
        <f t="shared" si="0"/>
        <v>75</v>
      </c>
      <c r="R19" s="357"/>
      <c r="S19" s="358"/>
    </row>
    <row r="20" spans="1:30" ht="15" thickBot="1" x14ac:dyDescent="0.25">
      <c r="A20" s="1" t="s">
        <v>52</v>
      </c>
      <c r="B20" s="138" t="s">
        <v>47</v>
      </c>
      <c r="C20" s="53"/>
      <c r="E20" s="79">
        <f>IFERROR(VLOOKUP($B20,'[2]NUM8.3'!$H$3:$U$169,2,FALSE),0)</f>
        <v>4</v>
      </c>
      <c r="F20" s="79">
        <f>IFERROR(VLOOKUP($B20,'[2]NUM8.3'!$H$3:$U$169,3,FALSE),0)</f>
        <v>5</v>
      </c>
      <c r="G20" s="79">
        <f>IFERROR(VLOOKUP($B20,'[2]NUM8.3'!$H$3:$U$169,4,FALSE),0)</f>
        <v>6</v>
      </c>
      <c r="H20" s="79">
        <f>IFERROR(VLOOKUP($B20,'[2]NUM8.3'!$H$3:$U$169,5,FALSE),0)</f>
        <v>14</v>
      </c>
      <c r="I20" s="79">
        <f>IFERROR(VLOOKUP($B20,'[2]NUM8.3'!$H$3:$U$169,6,FALSE),0)</f>
        <v>1</v>
      </c>
      <c r="J20" s="79">
        <f>IFERROR(VLOOKUP($B20,'[2]NUM8.3'!$H$3:$U$169,7,FALSE),0)</f>
        <v>27</v>
      </c>
      <c r="K20" s="79">
        <f>IFERROR(VLOOKUP($B20,'[2]NUM8.3'!$H$3:$U$169,8,FALSE),0)</f>
        <v>6</v>
      </c>
      <c r="L20" s="79">
        <f>IFERROR(VLOOKUP($B20,'[2]NUM8.3'!$H$3:$U$169,9,FALSE),0)</f>
        <v>1</v>
      </c>
      <c r="M20" s="79">
        <f>IFERROR(VLOOKUP($B20,'[2]NUM8.3'!$H$3:$U$169,10,FALSE),0)</f>
        <v>2</v>
      </c>
      <c r="N20" s="79">
        <f>IFERROR(VLOOKUP($B20,'[2]NUM8.3'!$H$3:$U$169,11,FALSE),0)</f>
        <v>1</v>
      </c>
      <c r="O20" s="79">
        <f>IFERROR(VLOOKUP($B20,'[2]NUM8.3'!$H$3:$U$169,12,FALSE),0)</f>
        <v>14</v>
      </c>
      <c r="P20" s="79">
        <f>IFERROR(VLOOKUP($B20,'[2]NUM8.3'!$H$3:$U$169,13,FALSE),0)</f>
        <v>4</v>
      </c>
      <c r="Q20" s="12">
        <f t="shared" si="0"/>
        <v>85</v>
      </c>
      <c r="R20" s="357"/>
      <c r="S20" s="358"/>
    </row>
    <row r="21" spans="1:30" ht="15" thickBot="1" x14ac:dyDescent="0.25">
      <c r="A21" s="1" t="s">
        <v>52</v>
      </c>
      <c r="B21" s="138" t="s">
        <v>48</v>
      </c>
      <c r="C21" s="56"/>
      <c r="E21" s="79">
        <f>IFERROR(VLOOKUP($B21,'[2]NUM8.3'!$H$3:$U$169,2,FALSE),0)</f>
        <v>0</v>
      </c>
      <c r="F21" s="79">
        <f>IFERROR(VLOOKUP($B21,'[2]NUM8.3'!$H$3:$U$169,3,FALSE),0)</f>
        <v>0</v>
      </c>
      <c r="G21" s="79">
        <f>IFERROR(VLOOKUP($B21,'[2]NUM8.3'!$H$3:$U$169,4,FALSE),0)</f>
        <v>4</v>
      </c>
      <c r="H21" s="79">
        <f>IFERROR(VLOOKUP($B21,'[2]NUM8.3'!$H$3:$U$169,5,FALSE),0)</f>
        <v>7</v>
      </c>
      <c r="I21" s="79">
        <f>IFERROR(VLOOKUP($B21,'[2]NUM8.3'!$H$3:$U$169,6,FALSE),0)</f>
        <v>1</v>
      </c>
      <c r="J21" s="79">
        <f>IFERROR(VLOOKUP($B21,'[2]NUM8.3'!$H$3:$U$169,7,FALSE),0)</f>
        <v>15</v>
      </c>
      <c r="K21" s="79">
        <f>IFERROR(VLOOKUP($B21,'[2]NUM8.3'!$H$3:$U$169,8,FALSE),0)</f>
        <v>2</v>
      </c>
      <c r="L21" s="79">
        <f>IFERROR(VLOOKUP($B21,'[2]NUM8.3'!$H$3:$U$169,9,FALSE),0)</f>
        <v>0</v>
      </c>
      <c r="M21" s="79">
        <f>IFERROR(VLOOKUP($B21,'[2]NUM8.3'!$H$3:$U$169,10,FALSE),0)</f>
        <v>1</v>
      </c>
      <c r="N21" s="79">
        <f>IFERROR(VLOOKUP($B21,'[2]NUM8.3'!$H$3:$U$169,11,FALSE),0)</f>
        <v>0</v>
      </c>
      <c r="O21" s="79">
        <f>IFERROR(VLOOKUP($B21,'[2]NUM8.3'!$H$3:$U$169,12,FALSE),0)</f>
        <v>4</v>
      </c>
      <c r="P21" s="79">
        <f>IFERROR(VLOOKUP($B21,'[2]NUM8.3'!$H$3:$U$169,13,FALSE),0)</f>
        <v>0</v>
      </c>
      <c r="Q21" s="12">
        <f t="shared" si="0"/>
        <v>34</v>
      </c>
      <c r="R21" s="357"/>
      <c r="S21" s="358"/>
    </row>
    <row r="22" spans="1:30" ht="15" thickBot="1" x14ac:dyDescent="0.25">
      <c r="A22" s="1" t="s">
        <v>52</v>
      </c>
      <c r="B22" s="138" t="s">
        <v>49</v>
      </c>
      <c r="C22" s="53"/>
      <c r="E22" s="79">
        <f>IFERROR(VLOOKUP($B22,'[2]NUM8.3'!$H$3:$U$169,2,FALSE),0)</f>
        <v>11</v>
      </c>
      <c r="F22" s="79">
        <f>IFERROR(VLOOKUP($B22,'[2]NUM8.3'!$H$3:$U$169,3,FALSE),0)</f>
        <v>16</v>
      </c>
      <c r="G22" s="79">
        <f>IFERROR(VLOOKUP($B22,'[2]NUM8.3'!$H$3:$U$169,4,FALSE),0)</f>
        <v>19</v>
      </c>
      <c r="H22" s="79">
        <f>IFERROR(VLOOKUP($B22,'[2]NUM8.3'!$H$3:$U$169,5,FALSE),0)</f>
        <v>17</v>
      </c>
      <c r="I22" s="79">
        <f>IFERROR(VLOOKUP($B22,'[2]NUM8.3'!$H$3:$U$169,6,FALSE),0)</f>
        <v>9</v>
      </c>
      <c r="J22" s="79">
        <f>IFERROR(VLOOKUP($B22,'[2]NUM8.3'!$H$3:$U$169,7,FALSE),0)</f>
        <v>14</v>
      </c>
      <c r="K22" s="79">
        <f>IFERROR(VLOOKUP($B22,'[2]NUM8.3'!$H$3:$U$169,8,FALSE),0)</f>
        <v>15</v>
      </c>
      <c r="L22" s="79">
        <f>IFERROR(VLOOKUP($B22,'[2]NUM8.3'!$H$3:$U$169,9,FALSE),0)</f>
        <v>15</v>
      </c>
      <c r="M22" s="79">
        <f>IFERROR(VLOOKUP($B22,'[2]NUM8.3'!$H$3:$U$169,10,FALSE),0)</f>
        <v>15</v>
      </c>
      <c r="N22" s="79">
        <f>IFERROR(VLOOKUP($B22,'[2]NUM8.3'!$H$3:$U$169,11,FALSE),0)</f>
        <v>21</v>
      </c>
      <c r="O22" s="79">
        <f>IFERROR(VLOOKUP($B22,'[2]NUM8.3'!$H$3:$U$169,12,FALSE),0)</f>
        <v>2</v>
      </c>
      <c r="P22" s="79">
        <f>IFERROR(VLOOKUP($B22,'[2]NUM8.3'!$H$3:$U$169,13,FALSE),0)</f>
        <v>12</v>
      </c>
      <c r="Q22" s="12">
        <f t="shared" si="0"/>
        <v>166</v>
      </c>
      <c r="R22" s="357"/>
      <c r="S22" s="358"/>
    </row>
    <row r="23" spans="1:30" ht="15" thickBot="1" x14ac:dyDescent="0.25">
      <c r="A23" s="1" t="s">
        <v>52</v>
      </c>
      <c r="B23" s="138" t="s">
        <v>50</v>
      </c>
      <c r="C23" s="53"/>
      <c r="E23" s="79">
        <f>IFERROR(VLOOKUP($B23,'[2]NUM8.3'!$H$3:$U$169,2,FALSE),0)</f>
        <v>0</v>
      </c>
      <c r="F23" s="79">
        <f>IFERROR(VLOOKUP($B23,'[2]NUM8.3'!$H$3:$U$169,3,FALSE),0)</f>
        <v>3</v>
      </c>
      <c r="G23" s="79">
        <f>IFERROR(VLOOKUP($B23,'[2]NUM8.3'!$H$3:$U$169,4,FALSE),0)</f>
        <v>7</v>
      </c>
      <c r="H23" s="79">
        <f>IFERROR(VLOOKUP($B23,'[2]NUM8.3'!$H$3:$U$169,5,FALSE),0)</f>
        <v>0</v>
      </c>
      <c r="I23" s="79">
        <f>IFERROR(VLOOKUP($B23,'[2]NUM8.3'!$H$3:$U$169,6,FALSE),0)</f>
        <v>3</v>
      </c>
      <c r="J23" s="79">
        <f>IFERROR(VLOOKUP($B23,'[2]NUM8.3'!$H$3:$U$169,7,FALSE),0)</f>
        <v>0</v>
      </c>
      <c r="K23" s="79">
        <f>IFERROR(VLOOKUP($B23,'[2]NUM8.3'!$H$3:$U$169,8,FALSE),0)</f>
        <v>3</v>
      </c>
      <c r="L23" s="79">
        <f>IFERROR(VLOOKUP($B23,'[2]NUM8.3'!$H$3:$U$169,9,FALSE),0)</f>
        <v>9</v>
      </c>
      <c r="M23" s="79">
        <f>IFERROR(VLOOKUP($B23,'[2]NUM8.3'!$H$3:$U$169,10,FALSE),0)</f>
        <v>2</v>
      </c>
      <c r="N23" s="79">
        <f>IFERROR(VLOOKUP($B23,'[2]NUM8.3'!$H$3:$U$169,11,FALSE),0)</f>
        <v>2</v>
      </c>
      <c r="O23" s="79">
        <f>IFERROR(VLOOKUP($B23,'[2]NUM8.3'!$H$3:$U$169,12,FALSE),0)</f>
        <v>4</v>
      </c>
      <c r="P23" s="79">
        <f>IFERROR(VLOOKUP($B23,'[2]NUM8.3'!$H$3:$U$169,13,FALSE),0)</f>
        <v>5</v>
      </c>
      <c r="Q23" s="12">
        <f t="shared" si="0"/>
        <v>38</v>
      </c>
      <c r="R23" s="357"/>
      <c r="S23" s="358"/>
    </row>
    <row r="24" spans="1:30" ht="15" thickBot="1" x14ac:dyDescent="0.25">
      <c r="A24" s="1" t="s">
        <v>52</v>
      </c>
      <c r="B24" s="138" t="s">
        <v>51</v>
      </c>
      <c r="C24" s="53"/>
      <c r="E24" s="79">
        <f>IFERROR(VLOOKUP($B24,'[2]NUM8.3'!$H$3:$U$169,2,FALSE),0)</f>
        <v>4</v>
      </c>
      <c r="F24" s="79">
        <f>IFERROR(VLOOKUP($B24,'[2]NUM8.3'!$H$3:$U$169,3,FALSE),0)</f>
        <v>3</v>
      </c>
      <c r="G24" s="79">
        <f>IFERROR(VLOOKUP($B24,'[2]NUM8.3'!$H$3:$U$169,4,FALSE),0)</f>
        <v>4</v>
      </c>
      <c r="H24" s="79">
        <f>IFERROR(VLOOKUP($B24,'[2]NUM8.3'!$H$3:$U$169,5,FALSE),0)</f>
        <v>6</v>
      </c>
      <c r="I24" s="79">
        <f>IFERROR(VLOOKUP($B24,'[2]NUM8.3'!$H$3:$U$169,6,FALSE),0)</f>
        <v>16</v>
      </c>
      <c r="J24" s="79">
        <f>IFERROR(VLOOKUP($B24,'[2]NUM8.3'!$H$3:$U$169,7,FALSE),0)</f>
        <v>6</v>
      </c>
      <c r="K24" s="79">
        <f>IFERROR(VLOOKUP($B24,'[2]NUM8.3'!$H$3:$U$169,8,FALSE),0)</f>
        <v>16</v>
      </c>
      <c r="L24" s="79">
        <f>IFERROR(VLOOKUP($B24,'[2]NUM8.3'!$H$3:$U$169,9,FALSE),0)</f>
        <v>19</v>
      </c>
      <c r="M24" s="79">
        <f>IFERROR(VLOOKUP($B24,'[2]NUM8.3'!$H$3:$U$169,10,FALSE),0)</f>
        <v>7</v>
      </c>
      <c r="N24" s="79">
        <f>IFERROR(VLOOKUP($B24,'[2]NUM8.3'!$H$3:$U$169,11,FALSE),0)</f>
        <v>15</v>
      </c>
      <c r="O24" s="79">
        <f>IFERROR(VLOOKUP($B24,'[2]NUM8.3'!$H$3:$U$169,12,FALSE),0)</f>
        <v>7</v>
      </c>
      <c r="P24" s="79">
        <f>IFERROR(VLOOKUP($B24,'[2]NUM8.3'!$H$3:$U$169,13,FALSE),0)</f>
        <v>9</v>
      </c>
      <c r="Q24" s="12">
        <f t="shared" si="0"/>
        <v>112</v>
      </c>
      <c r="R24" s="357"/>
      <c r="S24" s="358"/>
    </row>
    <row r="25" spans="1:30" ht="15" thickBot="1" x14ac:dyDescent="0.25">
      <c r="A25" s="72" t="s">
        <v>52</v>
      </c>
      <c r="B25" s="138" t="s">
        <v>396</v>
      </c>
      <c r="C25" s="53"/>
      <c r="E25" s="79">
        <f>IFERROR(VLOOKUP($B25,'[2]NUM8.3'!$H$3:$U$169,2,FALSE),0)</f>
        <v>0</v>
      </c>
      <c r="F25" s="79">
        <f>IFERROR(VLOOKUP($B25,'[2]NUM8.3'!$H$3:$U$169,3,FALSE),0)</f>
        <v>0</v>
      </c>
      <c r="G25" s="79">
        <f>IFERROR(VLOOKUP($B25,'[2]NUM8.3'!$H$3:$U$169,4,FALSE),0)</f>
        <v>0</v>
      </c>
      <c r="H25" s="79">
        <f>IFERROR(VLOOKUP($B25,'[2]NUM8.3'!$H$3:$U$169,5,FALSE),0)</f>
        <v>0</v>
      </c>
      <c r="I25" s="79">
        <f>IFERROR(VLOOKUP($B25,'[2]NUM8.3'!$H$3:$U$169,6,FALSE),0)</f>
        <v>0</v>
      </c>
      <c r="J25" s="79">
        <f>IFERROR(VLOOKUP($B25,'[2]NUM8.3'!$H$3:$U$169,7,FALSE),0)</f>
        <v>0</v>
      </c>
      <c r="K25" s="79">
        <f>IFERROR(VLOOKUP($B25,'[2]NUM8.3'!$H$3:$U$169,8,FALSE),0)</f>
        <v>0</v>
      </c>
      <c r="L25" s="79">
        <f>IFERROR(VLOOKUP($B25,'[2]NUM8.3'!$H$3:$U$169,9,FALSE),0)</f>
        <v>0</v>
      </c>
      <c r="M25" s="79">
        <f>IFERROR(VLOOKUP($B25,'[2]NUM8.3'!$H$3:$U$169,10,FALSE),0)</f>
        <v>0</v>
      </c>
      <c r="N25" s="79">
        <f>IFERROR(VLOOKUP($B25,'[2]NUM8.3'!$H$3:$U$169,11,FALSE),0)</f>
        <v>0</v>
      </c>
      <c r="O25" s="79">
        <f>IFERROR(VLOOKUP($B25,'[2]NUM8.3'!$H$3:$U$169,12,FALSE),0)</f>
        <v>2</v>
      </c>
      <c r="P25" s="79">
        <f>IFERROR(VLOOKUP($B25,'[2]NUM8.3'!$H$3:$U$169,13,FALSE),0)</f>
        <v>0</v>
      </c>
      <c r="Q25" s="12">
        <f t="shared" ref="Q25" si="1">SUM(E25:P25)</f>
        <v>2</v>
      </c>
      <c r="R25" s="357"/>
      <c r="S25" s="358"/>
    </row>
    <row r="26" spans="1:30" s="54" customFormat="1" ht="15" thickBot="1" x14ac:dyDescent="0.25">
      <c r="A26" s="307" t="s">
        <v>174</v>
      </c>
      <c r="B26" s="308"/>
      <c r="C26" s="222">
        <f>+D26/Metas!N10</f>
        <v>0.85148514851485146</v>
      </c>
      <c r="D26" s="14">
        <f>+Q26/R26</f>
        <v>0.39166228761604482</v>
      </c>
      <c r="E26" s="63">
        <f>SUM(E12:E25)</f>
        <v>585</v>
      </c>
      <c r="F26" s="63">
        <f t="shared" ref="F26:Q26" si="2">SUM(F12:F25)</f>
        <v>551</v>
      </c>
      <c r="G26" s="63">
        <f t="shared" si="2"/>
        <v>1162</v>
      </c>
      <c r="H26" s="63">
        <f t="shared" si="2"/>
        <v>641</v>
      </c>
      <c r="I26" s="63">
        <f t="shared" si="2"/>
        <v>690</v>
      </c>
      <c r="J26" s="63">
        <f t="shared" si="2"/>
        <v>872</v>
      </c>
      <c r="K26" s="63">
        <f t="shared" si="2"/>
        <v>571</v>
      </c>
      <c r="L26" s="63">
        <f t="shared" si="2"/>
        <v>635</v>
      </c>
      <c r="M26" s="63">
        <f t="shared" si="2"/>
        <v>503</v>
      </c>
      <c r="N26" s="63">
        <f t="shared" si="2"/>
        <v>1172</v>
      </c>
      <c r="O26" s="63">
        <f t="shared" si="2"/>
        <v>832</v>
      </c>
      <c r="P26" s="63">
        <f t="shared" si="2"/>
        <v>730</v>
      </c>
      <c r="Q26" s="63">
        <f t="shared" si="2"/>
        <v>8944</v>
      </c>
      <c r="R26" s="364">
        <v>22836</v>
      </c>
      <c r="S26" s="365"/>
      <c r="Z26" s="54">
        <f>SUM(Z12:Z25)</f>
        <v>0</v>
      </c>
      <c r="AA26" s="54">
        <f>SUM(AA12:AA25)</f>
        <v>0</v>
      </c>
      <c r="AB26" s="54">
        <f>SUM(AB12:AB25)</f>
        <v>0</v>
      </c>
      <c r="AC26" s="54">
        <f>SUM(AC12:AC25)</f>
        <v>0</v>
      </c>
      <c r="AD26" s="54">
        <f>SUM(AD12:AD25)</f>
        <v>0</v>
      </c>
    </row>
    <row r="27" spans="1:30" ht="15" thickBot="1" x14ac:dyDescent="0.25">
      <c r="A27" s="1" t="s">
        <v>53</v>
      </c>
      <c r="B27" s="137" t="s">
        <v>54</v>
      </c>
      <c r="C27" s="53"/>
      <c r="D27" s="53"/>
      <c r="E27" s="79">
        <f>IFERROR(VLOOKUP($B27,'[2]NUM8.3'!$H$3:$U$169,2,FALSE),0)</f>
        <v>120</v>
      </c>
      <c r="F27" s="79">
        <f>IFERROR(VLOOKUP($B27,'[2]NUM8.3'!$H$3:$U$169,3,FALSE),0)</f>
        <v>74</v>
      </c>
      <c r="G27" s="79">
        <f>IFERROR(VLOOKUP($B27,'[2]NUM8.3'!$H$3:$U$169,4,FALSE),0)</f>
        <v>133</v>
      </c>
      <c r="H27" s="79">
        <f>IFERROR(VLOOKUP($B27,'[2]NUM8.3'!$H$3:$U$169,5,FALSE),0)</f>
        <v>100</v>
      </c>
      <c r="I27" s="79">
        <f>IFERROR(VLOOKUP($B27,'[2]NUM8.3'!$H$3:$U$169,6,FALSE),0)</f>
        <v>110</v>
      </c>
      <c r="J27" s="79">
        <f>IFERROR(VLOOKUP($B27,'[2]NUM8.3'!$H$3:$U$169,7,FALSE),0)</f>
        <v>100</v>
      </c>
      <c r="K27" s="79">
        <f>IFERROR(VLOOKUP($B27,'[2]NUM8.3'!$H$3:$U$169,8,FALSE),0)</f>
        <v>209</v>
      </c>
      <c r="L27" s="79">
        <f>IFERROR(VLOOKUP($B27,'[2]NUM8.3'!$H$3:$U$169,9,FALSE),0)</f>
        <v>240</v>
      </c>
      <c r="M27" s="79">
        <f>IFERROR(VLOOKUP($B27,'[2]NUM8.3'!$H$3:$U$169,10,FALSE),0)</f>
        <v>177</v>
      </c>
      <c r="N27" s="79">
        <f>IFERROR(VLOOKUP($B27,'[2]NUM8.3'!$H$3:$U$169,11,FALSE),0)</f>
        <v>226</v>
      </c>
      <c r="O27" s="79">
        <f>IFERROR(VLOOKUP($B27,'[2]NUM8.3'!$H$3:$U$169,12,FALSE),0)</f>
        <v>208</v>
      </c>
      <c r="P27" s="79">
        <f>IFERROR(VLOOKUP($B27,'[2]NUM8.3'!$H$3:$U$169,13,FALSE),0)</f>
        <v>159</v>
      </c>
      <c r="Q27" s="12">
        <f t="shared" ref="Q27:Q61" si="3">SUM(E27:P27)</f>
        <v>1856</v>
      </c>
      <c r="R27" s="360"/>
      <c r="S27" s="361"/>
    </row>
    <row r="28" spans="1:30" ht="15" thickBot="1" x14ac:dyDescent="0.25">
      <c r="A28" s="1" t="s">
        <v>53</v>
      </c>
      <c r="B28" s="137" t="s">
        <v>55</v>
      </c>
      <c r="C28" s="53"/>
      <c r="D28" s="53"/>
      <c r="E28" s="79">
        <f>IFERROR(VLOOKUP($B28,'[2]NUM8.3'!$H$3:$U$169,2,FALSE),0)</f>
        <v>180</v>
      </c>
      <c r="F28" s="79">
        <f>IFERROR(VLOOKUP($B28,'[2]NUM8.3'!$H$3:$U$169,3,FALSE),0)</f>
        <v>133</v>
      </c>
      <c r="G28" s="79">
        <f>IFERROR(VLOOKUP($B28,'[2]NUM8.3'!$H$3:$U$169,4,FALSE),0)</f>
        <v>172</v>
      </c>
      <c r="H28" s="79">
        <f>IFERROR(VLOOKUP($B28,'[2]NUM8.3'!$H$3:$U$169,5,FALSE),0)</f>
        <v>105</v>
      </c>
      <c r="I28" s="79">
        <f>IFERROR(VLOOKUP($B28,'[2]NUM8.3'!$H$3:$U$169,6,FALSE),0)</f>
        <v>171</v>
      </c>
      <c r="J28" s="79">
        <f>IFERROR(VLOOKUP($B28,'[2]NUM8.3'!$H$3:$U$169,7,FALSE),0)</f>
        <v>158</v>
      </c>
      <c r="K28" s="79">
        <f>IFERROR(VLOOKUP($B28,'[2]NUM8.3'!$H$3:$U$169,8,FALSE),0)</f>
        <v>118</v>
      </c>
      <c r="L28" s="79">
        <f>IFERROR(VLOOKUP($B28,'[2]NUM8.3'!$H$3:$U$169,9,FALSE),0)</f>
        <v>115</v>
      </c>
      <c r="M28" s="79">
        <f>IFERROR(VLOOKUP($B28,'[2]NUM8.3'!$H$3:$U$169,10,FALSE),0)</f>
        <v>63</v>
      </c>
      <c r="N28" s="79">
        <f>IFERROR(VLOOKUP($B28,'[2]NUM8.3'!$H$3:$U$169,11,FALSE),0)</f>
        <v>116</v>
      </c>
      <c r="O28" s="79">
        <f>IFERROR(VLOOKUP($B28,'[2]NUM8.3'!$H$3:$U$169,12,FALSE),0)</f>
        <v>139</v>
      </c>
      <c r="P28" s="79">
        <f>IFERROR(VLOOKUP($B28,'[2]NUM8.3'!$H$3:$U$169,13,FALSE),0)</f>
        <v>48</v>
      </c>
      <c r="Q28" s="12">
        <f t="shared" si="3"/>
        <v>1518</v>
      </c>
      <c r="R28" s="360"/>
      <c r="S28" s="361"/>
    </row>
    <row r="29" spans="1:30" ht="15" thickBot="1" x14ac:dyDescent="0.25">
      <c r="A29" s="1" t="s">
        <v>53</v>
      </c>
      <c r="B29" s="137" t="s">
        <v>56</v>
      </c>
      <c r="C29" s="53"/>
      <c r="D29" s="53"/>
      <c r="E29" s="79">
        <f>IFERROR(VLOOKUP($B29,'[2]NUM8.3'!$H$3:$U$169,2,FALSE),0)</f>
        <v>316</v>
      </c>
      <c r="F29" s="79">
        <f>IFERROR(VLOOKUP($B29,'[2]NUM8.3'!$H$3:$U$169,3,FALSE),0)</f>
        <v>213</v>
      </c>
      <c r="G29" s="79">
        <f>IFERROR(VLOOKUP($B29,'[2]NUM8.3'!$H$3:$U$169,4,FALSE),0)</f>
        <v>316</v>
      </c>
      <c r="H29" s="79">
        <f>IFERROR(VLOOKUP($B29,'[2]NUM8.3'!$H$3:$U$169,5,FALSE),0)</f>
        <v>169</v>
      </c>
      <c r="I29" s="79">
        <f>IFERROR(VLOOKUP($B29,'[2]NUM8.3'!$H$3:$U$169,6,FALSE),0)</f>
        <v>242</v>
      </c>
      <c r="J29" s="79">
        <f>IFERROR(VLOOKUP($B29,'[2]NUM8.3'!$H$3:$U$169,7,FALSE),0)</f>
        <v>269</v>
      </c>
      <c r="K29" s="79">
        <f>IFERROR(VLOOKUP($B29,'[2]NUM8.3'!$H$3:$U$169,8,FALSE),0)</f>
        <v>179</v>
      </c>
      <c r="L29" s="79">
        <f>IFERROR(VLOOKUP($B29,'[2]NUM8.3'!$H$3:$U$169,9,FALSE),0)</f>
        <v>210</v>
      </c>
      <c r="M29" s="79">
        <f>IFERROR(VLOOKUP($B29,'[2]NUM8.3'!$H$3:$U$169,10,FALSE),0)</f>
        <v>171</v>
      </c>
      <c r="N29" s="79">
        <f>IFERROR(VLOOKUP($B29,'[2]NUM8.3'!$H$3:$U$169,11,FALSE),0)</f>
        <v>208</v>
      </c>
      <c r="O29" s="79">
        <f>IFERROR(VLOOKUP($B29,'[2]NUM8.3'!$H$3:$U$169,12,FALSE),0)</f>
        <v>140</v>
      </c>
      <c r="P29" s="79">
        <f>IFERROR(VLOOKUP($B29,'[2]NUM8.3'!$H$3:$U$169,13,FALSE),0)</f>
        <v>136</v>
      </c>
      <c r="Q29" s="12">
        <f t="shared" si="3"/>
        <v>2569</v>
      </c>
      <c r="R29" s="360"/>
      <c r="S29" s="361"/>
    </row>
    <row r="30" spans="1:30" ht="15" thickBot="1" x14ac:dyDescent="0.25">
      <c r="A30" s="1" t="s">
        <v>53</v>
      </c>
      <c r="B30" s="137" t="s">
        <v>57</v>
      </c>
      <c r="C30" s="53"/>
      <c r="D30" s="53"/>
      <c r="E30" s="79">
        <f>IFERROR(VLOOKUP($B30,'[2]NUM8.3'!$H$3:$U$169,2,FALSE),0)</f>
        <v>18</v>
      </c>
      <c r="F30" s="79">
        <f>IFERROR(VLOOKUP($B30,'[2]NUM8.3'!$H$3:$U$169,3,FALSE),0)</f>
        <v>15</v>
      </c>
      <c r="G30" s="79">
        <f>IFERROR(VLOOKUP($B30,'[2]NUM8.3'!$H$3:$U$169,4,FALSE),0)</f>
        <v>22</v>
      </c>
      <c r="H30" s="79">
        <f>IFERROR(VLOOKUP($B30,'[2]NUM8.3'!$H$3:$U$169,5,FALSE),0)</f>
        <v>22</v>
      </c>
      <c r="I30" s="79">
        <f>IFERROR(VLOOKUP($B30,'[2]NUM8.3'!$H$3:$U$169,6,FALSE),0)</f>
        <v>50</v>
      </c>
      <c r="J30" s="79">
        <f>IFERROR(VLOOKUP($B30,'[2]NUM8.3'!$H$3:$U$169,7,FALSE),0)</f>
        <v>35</v>
      </c>
      <c r="K30" s="79">
        <f>IFERROR(VLOOKUP($B30,'[2]NUM8.3'!$H$3:$U$169,8,FALSE),0)</f>
        <v>15</v>
      </c>
      <c r="L30" s="79">
        <f>IFERROR(VLOOKUP($B30,'[2]NUM8.3'!$H$3:$U$169,9,FALSE),0)</f>
        <v>34</v>
      </c>
      <c r="M30" s="79">
        <f>IFERROR(VLOOKUP($B30,'[2]NUM8.3'!$H$3:$U$169,10,FALSE),0)</f>
        <v>29</v>
      </c>
      <c r="N30" s="79">
        <f>IFERROR(VLOOKUP($B30,'[2]NUM8.3'!$H$3:$U$169,11,FALSE),0)</f>
        <v>36</v>
      </c>
      <c r="O30" s="79">
        <f>IFERROR(VLOOKUP($B30,'[2]NUM8.3'!$H$3:$U$169,12,FALSE),0)</f>
        <v>37</v>
      </c>
      <c r="P30" s="79">
        <f>IFERROR(VLOOKUP($B30,'[2]NUM8.3'!$H$3:$U$169,13,FALSE),0)</f>
        <v>23</v>
      </c>
      <c r="Q30" s="12">
        <f t="shared" si="3"/>
        <v>336</v>
      </c>
      <c r="R30" s="360"/>
      <c r="S30" s="361"/>
    </row>
    <row r="31" spans="1:30" ht="15" thickBot="1" x14ac:dyDescent="0.25">
      <c r="A31" s="1" t="s">
        <v>53</v>
      </c>
      <c r="B31" s="137" t="s">
        <v>58</v>
      </c>
      <c r="C31" s="53"/>
      <c r="D31" s="53"/>
      <c r="E31" s="79">
        <f>IFERROR(VLOOKUP($B31,'[2]NUM8.3'!$H$3:$U$169,2,FALSE),0)</f>
        <v>225</v>
      </c>
      <c r="F31" s="79">
        <f>IFERROR(VLOOKUP($B31,'[2]NUM8.3'!$H$3:$U$169,3,FALSE),0)</f>
        <v>375</v>
      </c>
      <c r="G31" s="79">
        <f>IFERROR(VLOOKUP($B31,'[2]NUM8.3'!$H$3:$U$169,4,FALSE),0)</f>
        <v>335</v>
      </c>
      <c r="H31" s="79">
        <f>IFERROR(VLOOKUP($B31,'[2]NUM8.3'!$H$3:$U$169,5,FALSE),0)</f>
        <v>225</v>
      </c>
      <c r="I31" s="79">
        <f>IFERROR(VLOOKUP($B31,'[2]NUM8.3'!$H$3:$U$169,6,FALSE),0)</f>
        <v>326</v>
      </c>
      <c r="J31" s="79">
        <f>IFERROR(VLOOKUP($B31,'[2]NUM8.3'!$H$3:$U$169,7,FALSE),0)</f>
        <v>303</v>
      </c>
      <c r="K31" s="79">
        <f>IFERROR(VLOOKUP($B31,'[2]NUM8.3'!$H$3:$U$169,8,FALSE),0)</f>
        <v>321</v>
      </c>
      <c r="L31" s="79">
        <f>IFERROR(VLOOKUP($B31,'[2]NUM8.3'!$H$3:$U$169,9,FALSE),0)</f>
        <v>273</v>
      </c>
      <c r="M31" s="79">
        <f>IFERROR(VLOOKUP($B31,'[2]NUM8.3'!$H$3:$U$169,10,FALSE),0)</f>
        <v>257</v>
      </c>
      <c r="N31" s="79">
        <f>IFERROR(VLOOKUP($B31,'[2]NUM8.3'!$H$3:$U$169,11,FALSE),0)</f>
        <v>247</v>
      </c>
      <c r="O31" s="79">
        <f>IFERROR(VLOOKUP($B31,'[2]NUM8.3'!$H$3:$U$169,12,FALSE),0)</f>
        <v>193</v>
      </c>
      <c r="P31" s="79">
        <f>IFERROR(VLOOKUP($B31,'[2]NUM8.3'!$H$3:$U$169,13,FALSE),0)</f>
        <v>281</v>
      </c>
      <c r="Q31" s="12">
        <f t="shared" si="3"/>
        <v>3361</v>
      </c>
      <c r="R31" s="360"/>
      <c r="S31" s="361"/>
    </row>
    <row r="32" spans="1:30" ht="15" thickBot="1" x14ac:dyDescent="0.25">
      <c r="A32" s="1" t="s">
        <v>53</v>
      </c>
      <c r="B32" s="137" t="s">
        <v>59</v>
      </c>
      <c r="C32" s="53"/>
      <c r="D32" s="53"/>
      <c r="E32" s="79">
        <f>IFERROR(VLOOKUP($B32,'[2]NUM8.3'!$H$3:$U$169,2,FALSE),0)</f>
        <v>1</v>
      </c>
      <c r="F32" s="79">
        <f>IFERROR(VLOOKUP($B32,'[2]NUM8.3'!$H$3:$U$169,3,FALSE),0)</f>
        <v>2</v>
      </c>
      <c r="G32" s="79">
        <f>IFERROR(VLOOKUP($B32,'[2]NUM8.3'!$H$3:$U$169,4,FALSE),0)</f>
        <v>0</v>
      </c>
      <c r="H32" s="79">
        <f>IFERROR(VLOOKUP($B32,'[2]NUM8.3'!$H$3:$U$169,5,FALSE),0)</f>
        <v>1</v>
      </c>
      <c r="I32" s="79">
        <f>IFERROR(VLOOKUP($B32,'[2]NUM8.3'!$H$3:$U$169,6,FALSE),0)</f>
        <v>9</v>
      </c>
      <c r="J32" s="79">
        <f>IFERROR(VLOOKUP($B32,'[2]NUM8.3'!$H$3:$U$169,7,FALSE),0)</f>
        <v>0</v>
      </c>
      <c r="K32" s="79">
        <f>IFERROR(VLOOKUP($B32,'[2]NUM8.3'!$H$3:$U$169,8,FALSE),0)</f>
        <v>4</v>
      </c>
      <c r="L32" s="79">
        <f>IFERROR(VLOOKUP($B32,'[2]NUM8.3'!$H$3:$U$169,9,FALSE),0)</f>
        <v>2</v>
      </c>
      <c r="M32" s="79">
        <f>IFERROR(VLOOKUP($B32,'[2]NUM8.3'!$H$3:$U$169,10,FALSE),0)</f>
        <v>2</v>
      </c>
      <c r="N32" s="79">
        <f>IFERROR(VLOOKUP($B32,'[2]NUM8.3'!$H$3:$U$169,11,FALSE),0)</f>
        <v>1</v>
      </c>
      <c r="O32" s="79">
        <f>IFERROR(VLOOKUP($B32,'[2]NUM8.3'!$H$3:$U$169,12,FALSE),0)</f>
        <v>1</v>
      </c>
      <c r="P32" s="79">
        <f>IFERROR(VLOOKUP($B32,'[2]NUM8.3'!$H$3:$U$169,13,FALSE),0)</f>
        <v>3</v>
      </c>
      <c r="Q32" s="12">
        <f t="shared" si="3"/>
        <v>26</v>
      </c>
      <c r="R32" s="360"/>
      <c r="S32" s="361"/>
    </row>
    <row r="33" spans="1:19" ht="15" thickBot="1" x14ac:dyDescent="0.25">
      <c r="A33" s="1" t="s">
        <v>53</v>
      </c>
      <c r="B33" s="137" t="s">
        <v>60</v>
      </c>
      <c r="C33" s="53"/>
      <c r="D33" s="53"/>
      <c r="E33" s="79">
        <f>IFERROR(VLOOKUP($B33,'[2]NUM8.3'!$H$3:$U$169,2,FALSE),0)</f>
        <v>12</v>
      </c>
      <c r="F33" s="79">
        <f>IFERROR(VLOOKUP($B33,'[2]NUM8.3'!$H$3:$U$169,3,FALSE),0)</f>
        <v>9</v>
      </c>
      <c r="G33" s="79">
        <f>IFERROR(VLOOKUP($B33,'[2]NUM8.3'!$H$3:$U$169,4,FALSE),0)</f>
        <v>4</v>
      </c>
      <c r="H33" s="79">
        <f>IFERROR(VLOOKUP($B33,'[2]NUM8.3'!$H$3:$U$169,5,FALSE),0)</f>
        <v>5</v>
      </c>
      <c r="I33" s="79">
        <f>IFERROR(VLOOKUP($B33,'[2]NUM8.3'!$H$3:$U$169,6,FALSE),0)</f>
        <v>3</v>
      </c>
      <c r="J33" s="79">
        <f>IFERROR(VLOOKUP($B33,'[2]NUM8.3'!$H$3:$U$169,7,FALSE),0)</f>
        <v>21</v>
      </c>
      <c r="K33" s="79">
        <f>IFERROR(VLOOKUP($B33,'[2]NUM8.3'!$H$3:$U$169,8,FALSE),0)</f>
        <v>0</v>
      </c>
      <c r="L33" s="79">
        <f>IFERROR(VLOOKUP($B33,'[2]NUM8.3'!$H$3:$U$169,9,FALSE),0)</f>
        <v>0</v>
      </c>
      <c r="M33" s="79">
        <f>IFERROR(VLOOKUP($B33,'[2]NUM8.3'!$H$3:$U$169,10,FALSE),0)</f>
        <v>8</v>
      </c>
      <c r="N33" s="79">
        <f>IFERROR(VLOOKUP($B33,'[2]NUM8.3'!$H$3:$U$169,11,FALSE),0)</f>
        <v>13</v>
      </c>
      <c r="O33" s="79">
        <f>IFERROR(VLOOKUP($B33,'[2]NUM8.3'!$H$3:$U$169,12,FALSE),0)</f>
        <v>11</v>
      </c>
      <c r="P33" s="79">
        <f>IFERROR(VLOOKUP($B33,'[2]NUM8.3'!$H$3:$U$169,13,FALSE),0)</f>
        <v>10</v>
      </c>
      <c r="Q33" s="12">
        <f t="shared" si="3"/>
        <v>96</v>
      </c>
      <c r="R33" s="360"/>
      <c r="S33" s="361"/>
    </row>
    <row r="34" spans="1:19" ht="15" thickBot="1" x14ac:dyDescent="0.25">
      <c r="A34" s="1" t="s">
        <v>53</v>
      </c>
      <c r="B34" s="137" t="s">
        <v>61</v>
      </c>
      <c r="C34" s="53"/>
      <c r="D34" s="53"/>
      <c r="E34" s="79">
        <f>IFERROR(VLOOKUP($B34,'[2]NUM8.3'!$H$3:$U$169,2,FALSE),0)</f>
        <v>6</v>
      </c>
      <c r="F34" s="79">
        <f>IFERROR(VLOOKUP($B34,'[2]NUM8.3'!$H$3:$U$169,3,FALSE),0)</f>
        <v>32</v>
      </c>
      <c r="G34" s="79">
        <f>IFERROR(VLOOKUP($B34,'[2]NUM8.3'!$H$3:$U$169,4,FALSE),0)</f>
        <v>47</v>
      </c>
      <c r="H34" s="79">
        <f>IFERROR(VLOOKUP($B34,'[2]NUM8.3'!$H$3:$U$169,5,FALSE),0)</f>
        <v>23</v>
      </c>
      <c r="I34" s="79">
        <f>IFERROR(VLOOKUP($B34,'[2]NUM8.3'!$H$3:$U$169,6,FALSE),0)</f>
        <v>32</v>
      </c>
      <c r="J34" s="79">
        <f>IFERROR(VLOOKUP($B34,'[2]NUM8.3'!$H$3:$U$169,7,FALSE),0)</f>
        <v>28</v>
      </c>
      <c r="K34" s="79">
        <f>IFERROR(VLOOKUP($B34,'[2]NUM8.3'!$H$3:$U$169,8,FALSE),0)</f>
        <v>20</v>
      </c>
      <c r="L34" s="79">
        <f>IFERROR(VLOOKUP($B34,'[2]NUM8.3'!$H$3:$U$169,9,FALSE),0)</f>
        <v>45</v>
      </c>
      <c r="M34" s="79">
        <f>IFERROR(VLOOKUP($B34,'[2]NUM8.3'!$H$3:$U$169,10,FALSE),0)</f>
        <v>31</v>
      </c>
      <c r="N34" s="79">
        <f>IFERROR(VLOOKUP($B34,'[2]NUM8.3'!$H$3:$U$169,11,FALSE),0)</f>
        <v>34</v>
      </c>
      <c r="O34" s="79">
        <f>IFERROR(VLOOKUP($B34,'[2]NUM8.3'!$H$3:$U$169,12,FALSE),0)</f>
        <v>50</v>
      </c>
      <c r="P34" s="79">
        <f>IFERROR(VLOOKUP($B34,'[2]NUM8.3'!$H$3:$U$169,13,FALSE),0)</f>
        <v>37</v>
      </c>
      <c r="Q34" s="12">
        <f t="shared" si="3"/>
        <v>385</v>
      </c>
      <c r="R34" s="360"/>
      <c r="S34" s="361"/>
    </row>
    <row r="35" spans="1:19" ht="15" thickBot="1" x14ac:dyDescent="0.25">
      <c r="A35" s="1" t="s">
        <v>53</v>
      </c>
      <c r="B35" s="137" t="s">
        <v>62</v>
      </c>
      <c r="C35" s="53"/>
      <c r="D35" s="53"/>
      <c r="E35" s="79">
        <f>IFERROR(VLOOKUP($B35,'[2]NUM8.3'!$H$3:$U$169,2,FALSE),0)</f>
        <v>0</v>
      </c>
      <c r="F35" s="79">
        <f>IFERROR(VLOOKUP($B35,'[2]NUM8.3'!$H$3:$U$169,3,FALSE),0)</f>
        <v>0</v>
      </c>
      <c r="G35" s="79">
        <f>IFERROR(VLOOKUP($B35,'[2]NUM8.3'!$H$3:$U$169,4,FALSE),0)</f>
        <v>6</v>
      </c>
      <c r="H35" s="79">
        <f>IFERROR(VLOOKUP($B35,'[2]NUM8.3'!$H$3:$U$169,5,FALSE),0)</f>
        <v>0</v>
      </c>
      <c r="I35" s="79">
        <f>IFERROR(VLOOKUP($B35,'[2]NUM8.3'!$H$3:$U$169,6,FALSE),0)</f>
        <v>5</v>
      </c>
      <c r="J35" s="79">
        <f>IFERROR(VLOOKUP($B35,'[2]NUM8.3'!$H$3:$U$169,7,FALSE),0)</f>
        <v>10</v>
      </c>
      <c r="K35" s="79">
        <f>IFERROR(VLOOKUP($B35,'[2]NUM8.3'!$H$3:$U$169,8,FALSE),0)</f>
        <v>1</v>
      </c>
      <c r="L35" s="79">
        <f>IFERROR(VLOOKUP($B35,'[2]NUM8.3'!$H$3:$U$169,9,FALSE),0)</f>
        <v>8</v>
      </c>
      <c r="M35" s="79">
        <f>IFERROR(VLOOKUP($B35,'[2]NUM8.3'!$H$3:$U$169,10,FALSE),0)</f>
        <v>12</v>
      </c>
      <c r="N35" s="79">
        <f>IFERROR(VLOOKUP($B35,'[2]NUM8.3'!$H$3:$U$169,11,FALSE),0)</f>
        <v>11</v>
      </c>
      <c r="O35" s="79">
        <f>IFERROR(VLOOKUP($B35,'[2]NUM8.3'!$H$3:$U$169,12,FALSE),0)</f>
        <v>13</v>
      </c>
      <c r="P35" s="79">
        <f>IFERROR(VLOOKUP($B35,'[2]NUM8.3'!$H$3:$U$169,13,FALSE),0)</f>
        <v>2</v>
      </c>
      <c r="Q35" s="12">
        <f>SUM(E35:P35)</f>
        <v>68</v>
      </c>
      <c r="R35" s="360"/>
      <c r="S35" s="361"/>
    </row>
    <row r="36" spans="1:19" ht="15" thickBot="1" x14ac:dyDescent="0.25">
      <c r="A36" s="1" t="s">
        <v>53</v>
      </c>
      <c r="B36" s="137" t="s">
        <v>63</v>
      </c>
      <c r="C36" s="53"/>
      <c r="D36" s="53"/>
      <c r="E36" s="79">
        <f>IFERROR(VLOOKUP($B36,'[2]NUM8.3'!$H$3:$U$169,2,FALSE),0)</f>
        <v>3</v>
      </c>
      <c r="F36" s="79">
        <f>IFERROR(VLOOKUP($B36,'[2]NUM8.3'!$H$3:$U$169,3,FALSE),0)</f>
        <v>0</v>
      </c>
      <c r="G36" s="79">
        <f>IFERROR(VLOOKUP($B36,'[2]NUM8.3'!$H$3:$U$169,4,FALSE),0)</f>
        <v>0</v>
      </c>
      <c r="H36" s="79">
        <f>IFERROR(VLOOKUP($B36,'[2]NUM8.3'!$H$3:$U$169,5,FALSE),0)</f>
        <v>0</v>
      </c>
      <c r="I36" s="79">
        <f>IFERROR(VLOOKUP($B36,'[2]NUM8.3'!$H$3:$U$169,6,FALSE),0)</f>
        <v>3</v>
      </c>
      <c r="J36" s="79">
        <f>IFERROR(VLOOKUP($B36,'[2]NUM8.3'!$H$3:$U$169,7,FALSE),0)</f>
        <v>3</v>
      </c>
      <c r="K36" s="79">
        <f>IFERROR(VLOOKUP($B36,'[2]NUM8.3'!$H$3:$U$169,8,FALSE),0)</f>
        <v>2</v>
      </c>
      <c r="L36" s="79">
        <f>IFERROR(VLOOKUP($B36,'[2]NUM8.3'!$H$3:$U$169,9,FALSE),0)</f>
        <v>1</v>
      </c>
      <c r="M36" s="79">
        <f>IFERROR(VLOOKUP($B36,'[2]NUM8.3'!$H$3:$U$169,10,FALSE),0)</f>
        <v>0</v>
      </c>
      <c r="N36" s="79">
        <f>IFERROR(VLOOKUP($B36,'[2]NUM8.3'!$H$3:$U$169,11,FALSE),0)</f>
        <v>0</v>
      </c>
      <c r="O36" s="79">
        <f>IFERROR(VLOOKUP($B36,'[2]NUM8.3'!$H$3:$U$169,12,FALSE),0)</f>
        <v>2</v>
      </c>
      <c r="P36" s="79">
        <f>IFERROR(VLOOKUP($B36,'[2]NUM8.3'!$H$3:$U$169,13,FALSE),0)</f>
        <v>13</v>
      </c>
      <c r="Q36" s="12">
        <f>SUM(E36:P36)</f>
        <v>27</v>
      </c>
      <c r="R36" s="360"/>
      <c r="S36" s="361"/>
    </row>
    <row r="37" spans="1:19" ht="15" thickBot="1" x14ac:dyDescent="0.25">
      <c r="A37" s="1" t="s">
        <v>53</v>
      </c>
      <c r="B37" s="137" t="s">
        <v>345</v>
      </c>
      <c r="C37" s="53"/>
      <c r="D37" s="53"/>
      <c r="E37" s="79">
        <f>IFERROR(VLOOKUP($B37,'[2]NUM8.3'!$H$3:$U$169,2,FALSE),0)</f>
        <v>13</v>
      </c>
      <c r="F37" s="79">
        <f>IFERROR(VLOOKUP($B37,'[2]NUM8.3'!$H$3:$U$169,3,FALSE),0)</f>
        <v>4</v>
      </c>
      <c r="G37" s="79">
        <f>IFERROR(VLOOKUP($B37,'[2]NUM8.3'!$H$3:$U$169,4,FALSE),0)</f>
        <v>4</v>
      </c>
      <c r="H37" s="79">
        <f>IFERROR(VLOOKUP($B37,'[2]NUM8.3'!$H$3:$U$169,5,FALSE),0)</f>
        <v>12</v>
      </c>
      <c r="I37" s="79">
        <f>IFERROR(VLOOKUP($B37,'[2]NUM8.3'!$H$3:$U$169,6,FALSE),0)</f>
        <v>3</v>
      </c>
      <c r="J37" s="79">
        <f>IFERROR(VLOOKUP($B37,'[2]NUM8.3'!$H$3:$U$169,7,FALSE),0)</f>
        <v>1</v>
      </c>
      <c r="K37" s="79">
        <f>IFERROR(VLOOKUP($B37,'[2]NUM8.3'!$H$3:$U$169,8,FALSE),0)</f>
        <v>10</v>
      </c>
      <c r="L37" s="79">
        <f>IFERROR(VLOOKUP($B37,'[2]NUM8.3'!$H$3:$U$169,9,FALSE),0)</f>
        <v>10</v>
      </c>
      <c r="M37" s="79">
        <f>IFERROR(VLOOKUP($B37,'[2]NUM8.3'!$H$3:$U$169,10,FALSE),0)</f>
        <v>6</v>
      </c>
      <c r="N37" s="79">
        <f>IFERROR(VLOOKUP($B37,'[2]NUM8.3'!$H$3:$U$169,11,FALSE),0)</f>
        <v>9</v>
      </c>
      <c r="O37" s="79">
        <f>IFERROR(VLOOKUP($B37,'[2]NUM8.3'!$H$3:$U$169,12,FALSE),0)</f>
        <v>12</v>
      </c>
      <c r="P37" s="79">
        <f>IFERROR(VLOOKUP($B37,'[2]NUM8.3'!$H$3:$U$169,13,FALSE),0)</f>
        <v>7</v>
      </c>
      <c r="Q37" s="12">
        <f>SUM(E37:P37)</f>
        <v>91</v>
      </c>
      <c r="R37" s="134"/>
      <c r="S37" s="135"/>
    </row>
    <row r="38" spans="1:19" s="54" customFormat="1" ht="15" thickBot="1" x14ac:dyDescent="0.25">
      <c r="A38" s="307" t="s">
        <v>175</v>
      </c>
      <c r="B38" s="308"/>
      <c r="C38" s="222">
        <f>+D38/Metas!N8</f>
        <v>1.0437373737373736</v>
      </c>
      <c r="D38" s="14">
        <f>+Q38/R38</f>
        <v>0.48011337236316326</v>
      </c>
      <c r="E38" s="9">
        <f>SUM(E27:E37)</f>
        <v>894</v>
      </c>
      <c r="F38" s="9">
        <f t="shared" ref="F38:H38" si="4">SUM(F27:F37)</f>
        <v>857</v>
      </c>
      <c r="G38" s="9">
        <f t="shared" si="4"/>
        <v>1039</v>
      </c>
      <c r="H38" s="45">
        <f t="shared" si="4"/>
        <v>662</v>
      </c>
      <c r="I38" s="45">
        <f t="shared" ref="I38:J38" si="5">SUM(I27:I37)</f>
        <v>954</v>
      </c>
      <c r="J38" s="45">
        <f t="shared" si="5"/>
        <v>928</v>
      </c>
      <c r="K38" s="45">
        <f t="shared" ref="K38:L38" si="6">SUM(K27:K37)</f>
        <v>879</v>
      </c>
      <c r="L38" s="45">
        <f t="shared" si="6"/>
        <v>938</v>
      </c>
      <c r="M38" s="45">
        <f t="shared" ref="M38:N38" si="7">SUM(M27:M37)</f>
        <v>756</v>
      </c>
      <c r="N38" s="45">
        <f t="shared" si="7"/>
        <v>901</v>
      </c>
      <c r="O38" s="45">
        <f t="shared" ref="O38:P38" si="8">SUM(O27:O37)</f>
        <v>806</v>
      </c>
      <c r="P38" s="45">
        <f t="shared" si="8"/>
        <v>719</v>
      </c>
      <c r="Q38" s="9">
        <f>SUM(Q27:Q37)</f>
        <v>10333</v>
      </c>
      <c r="R38" s="366">
        <v>21522</v>
      </c>
      <c r="S38" s="367"/>
    </row>
    <row r="39" spans="1:19" ht="15" thickBot="1" x14ac:dyDescent="0.25">
      <c r="A39" s="1" t="s">
        <v>74</v>
      </c>
      <c r="B39" s="137" t="s">
        <v>64</v>
      </c>
      <c r="C39" s="53"/>
      <c r="D39" s="53"/>
      <c r="E39" s="79">
        <f>IFERROR(VLOOKUP($B39,'[2]NUM8.3'!$H$3:$U$169,2,FALSE),0)</f>
        <v>7</v>
      </c>
      <c r="F39" s="79">
        <f>IFERROR(VLOOKUP($B39,'[2]NUM8.3'!$H$3:$U$169,3,FALSE),0)</f>
        <v>3</v>
      </c>
      <c r="G39" s="79">
        <f>IFERROR(VLOOKUP($B39,'[2]NUM8.3'!$H$3:$U$169,4,FALSE),0)</f>
        <v>8</v>
      </c>
      <c r="H39" s="79">
        <f>IFERROR(VLOOKUP($B39,'[2]NUM8.3'!$H$3:$U$169,5,FALSE),0)</f>
        <v>7</v>
      </c>
      <c r="I39" s="79">
        <f>IFERROR(VLOOKUP($B39,'[2]NUM8.3'!$H$3:$U$169,6,FALSE),0)</f>
        <v>1</v>
      </c>
      <c r="J39" s="79">
        <f>IFERROR(VLOOKUP($B39,'[2]NUM8.3'!$H$3:$U$169,7,FALSE),0)</f>
        <v>3</v>
      </c>
      <c r="K39" s="79">
        <f>IFERROR(VLOOKUP($B39,'[2]NUM8.3'!$H$3:$U$169,8,FALSE),0)</f>
        <v>7</v>
      </c>
      <c r="L39" s="79">
        <f>IFERROR(VLOOKUP($B39,'[2]NUM8.3'!$H$3:$U$169,9,FALSE),0)</f>
        <v>3</v>
      </c>
      <c r="M39" s="79">
        <f>IFERROR(VLOOKUP($B39,'[2]NUM8.3'!$H$3:$U$169,10,FALSE),0)</f>
        <v>5</v>
      </c>
      <c r="N39" s="79">
        <f>IFERROR(VLOOKUP($B39,'[2]NUM8.3'!$H$3:$U$169,11,FALSE),0)</f>
        <v>8</v>
      </c>
      <c r="O39" s="79">
        <f>IFERROR(VLOOKUP($B39,'[2]NUM8.3'!$H$3:$U$169,12,FALSE),0)</f>
        <v>18</v>
      </c>
      <c r="P39" s="79">
        <f>IFERROR(VLOOKUP($B39,'[2]NUM8.3'!$H$3:$U$169,13,FALSE),0)</f>
        <v>12</v>
      </c>
      <c r="Q39" s="12">
        <f t="shared" si="3"/>
        <v>82</v>
      </c>
      <c r="R39" s="360"/>
      <c r="S39" s="361"/>
    </row>
    <row r="40" spans="1:19" ht="15" thickBot="1" x14ac:dyDescent="0.25">
      <c r="A40" s="1" t="s">
        <v>74</v>
      </c>
      <c r="B40" s="137" t="s">
        <v>65</v>
      </c>
      <c r="C40" s="53"/>
      <c r="D40" s="53"/>
      <c r="E40" s="79">
        <f>IFERROR(VLOOKUP($B40,'[2]NUM8.3'!$H$3:$U$169,2,FALSE),0)</f>
        <v>13</v>
      </c>
      <c r="F40" s="79">
        <f>IFERROR(VLOOKUP($B40,'[2]NUM8.3'!$H$3:$U$169,3,FALSE),0)</f>
        <v>7</v>
      </c>
      <c r="G40" s="79">
        <f>IFERROR(VLOOKUP($B40,'[2]NUM8.3'!$H$3:$U$169,4,FALSE),0)</f>
        <v>1</v>
      </c>
      <c r="H40" s="79">
        <f>IFERROR(VLOOKUP($B40,'[2]NUM8.3'!$H$3:$U$169,5,FALSE),0)</f>
        <v>0</v>
      </c>
      <c r="I40" s="79">
        <f>IFERROR(VLOOKUP($B40,'[2]NUM8.3'!$H$3:$U$169,6,FALSE),0)</f>
        <v>0</v>
      </c>
      <c r="J40" s="79">
        <f>IFERROR(VLOOKUP($B40,'[2]NUM8.3'!$H$3:$U$169,7,FALSE),0)</f>
        <v>16</v>
      </c>
      <c r="K40" s="79">
        <f>IFERROR(VLOOKUP($B40,'[2]NUM8.3'!$H$3:$U$169,8,FALSE),0)</f>
        <v>1</v>
      </c>
      <c r="L40" s="79">
        <f>IFERROR(VLOOKUP($B40,'[2]NUM8.3'!$H$3:$U$169,9,FALSE),0)</f>
        <v>9</v>
      </c>
      <c r="M40" s="79">
        <f>IFERROR(VLOOKUP($B40,'[2]NUM8.3'!$H$3:$U$169,10,FALSE),0)</f>
        <v>6</v>
      </c>
      <c r="N40" s="79">
        <f>IFERROR(VLOOKUP($B40,'[2]NUM8.3'!$H$3:$U$169,11,FALSE),0)</f>
        <v>2</v>
      </c>
      <c r="O40" s="79">
        <f>IFERROR(VLOOKUP($B40,'[2]NUM8.3'!$H$3:$U$169,12,FALSE),0)</f>
        <v>3</v>
      </c>
      <c r="P40" s="79">
        <f>IFERROR(VLOOKUP($B40,'[2]NUM8.3'!$H$3:$U$169,13,FALSE),0)</f>
        <v>5</v>
      </c>
      <c r="Q40" s="12">
        <f t="shared" si="3"/>
        <v>63</v>
      </c>
      <c r="R40" s="360"/>
      <c r="S40" s="361"/>
    </row>
    <row r="41" spans="1:19" ht="15" thickBot="1" x14ac:dyDescent="0.25">
      <c r="A41" s="1" t="s">
        <v>74</v>
      </c>
      <c r="B41" s="137" t="s">
        <v>66</v>
      </c>
      <c r="C41" s="53"/>
      <c r="D41" s="53"/>
      <c r="E41" s="79">
        <f>IFERROR(VLOOKUP($B41,'[2]NUM8.3'!$H$3:$U$169,2,FALSE),0)</f>
        <v>20</v>
      </c>
      <c r="F41" s="79">
        <f>IFERROR(VLOOKUP($B41,'[2]NUM8.3'!$H$3:$U$169,3,FALSE),0)</f>
        <v>13</v>
      </c>
      <c r="G41" s="79">
        <f>IFERROR(VLOOKUP($B41,'[2]NUM8.3'!$H$3:$U$169,4,FALSE),0)</f>
        <v>9</v>
      </c>
      <c r="H41" s="79">
        <f>IFERROR(VLOOKUP($B41,'[2]NUM8.3'!$H$3:$U$169,5,FALSE),0)</f>
        <v>3</v>
      </c>
      <c r="I41" s="79">
        <f>IFERROR(VLOOKUP($B41,'[2]NUM8.3'!$H$3:$U$169,6,FALSE),0)</f>
        <v>2</v>
      </c>
      <c r="J41" s="79">
        <f>IFERROR(VLOOKUP($B41,'[2]NUM8.3'!$H$3:$U$169,7,FALSE),0)</f>
        <v>4</v>
      </c>
      <c r="K41" s="79">
        <f>IFERROR(VLOOKUP($B41,'[2]NUM8.3'!$H$3:$U$169,8,FALSE),0)</f>
        <v>20</v>
      </c>
      <c r="L41" s="79">
        <f>IFERROR(VLOOKUP($B41,'[2]NUM8.3'!$H$3:$U$169,9,FALSE),0)</f>
        <v>26</v>
      </c>
      <c r="M41" s="79">
        <f>IFERROR(VLOOKUP($B41,'[2]NUM8.3'!$H$3:$U$169,10,FALSE),0)</f>
        <v>5</v>
      </c>
      <c r="N41" s="79">
        <f>IFERROR(VLOOKUP($B41,'[2]NUM8.3'!$H$3:$U$169,11,FALSE),0)</f>
        <v>0</v>
      </c>
      <c r="O41" s="79">
        <f>IFERROR(VLOOKUP($B41,'[2]NUM8.3'!$H$3:$U$169,12,FALSE),0)</f>
        <v>2</v>
      </c>
      <c r="P41" s="79">
        <f>IFERROR(VLOOKUP($B41,'[2]NUM8.3'!$H$3:$U$169,13,FALSE),0)</f>
        <v>3</v>
      </c>
      <c r="Q41" s="12">
        <f t="shared" si="3"/>
        <v>107</v>
      </c>
      <c r="R41" s="360"/>
      <c r="S41" s="361"/>
    </row>
    <row r="42" spans="1:19" ht="15" thickBot="1" x14ac:dyDescent="0.25">
      <c r="A42" s="1" t="s">
        <v>74</v>
      </c>
      <c r="B42" s="137" t="s">
        <v>67</v>
      </c>
      <c r="C42" s="53"/>
      <c r="D42" s="53"/>
      <c r="E42" s="79">
        <f>IFERROR(VLOOKUP($B42,'[2]NUM8.3'!$H$3:$U$169,2,FALSE),0)</f>
        <v>0</v>
      </c>
      <c r="F42" s="79">
        <f>IFERROR(VLOOKUP($B42,'[2]NUM8.3'!$H$3:$U$169,3,FALSE),0)</f>
        <v>1</v>
      </c>
      <c r="G42" s="79">
        <f>IFERROR(VLOOKUP($B42,'[2]NUM8.3'!$H$3:$U$169,4,FALSE),0)</f>
        <v>10</v>
      </c>
      <c r="H42" s="79">
        <f>IFERROR(VLOOKUP($B42,'[2]NUM8.3'!$H$3:$U$169,5,FALSE),0)</f>
        <v>0</v>
      </c>
      <c r="I42" s="79">
        <f>IFERROR(VLOOKUP($B42,'[2]NUM8.3'!$H$3:$U$169,6,FALSE),0)</f>
        <v>0</v>
      </c>
      <c r="J42" s="79">
        <f>IFERROR(VLOOKUP($B42,'[2]NUM8.3'!$H$3:$U$169,7,FALSE),0)</f>
        <v>1</v>
      </c>
      <c r="K42" s="79">
        <f>IFERROR(VLOOKUP($B42,'[2]NUM8.3'!$H$3:$U$169,8,FALSE),0)</f>
        <v>0</v>
      </c>
      <c r="L42" s="79">
        <f>IFERROR(VLOOKUP($B42,'[2]NUM8.3'!$H$3:$U$169,9,FALSE),0)</f>
        <v>1</v>
      </c>
      <c r="M42" s="79">
        <f>IFERROR(VLOOKUP($B42,'[2]NUM8.3'!$H$3:$U$169,10,FALSE),0)</f>
        <v>3</v>
      </c>
      <c r="N42" s="79">
        <f>IFERROR(VLOOKUP($B42,'[2]NUM8.3'!$H$3:$U$169,11,FALSE),0)</f>
        <v>1</v>
      </c>
      <c r="O42" s="79">
        <f>IFERROR(VLOOKUP($B42,'[2]NUM8.3'!$H$3:$U$169,12,FALSE),0)</f>
        <v>6</v>
      </c>
      <c r="P42" s="79">
        <f>IFERROR(VLOOKUP($B42,'[2]NUM8.3'!$H$3:$U$169,13,FALSE),0)</f>
        <v>2</v>
      </c>
      <c r="Q42" s="12">
        <f t="shared" si="3"/>
        <v>25</v>
      </c>
      <c r="R42" s="360"/>
      <c r="S42" s="361"/>
    </row>
    <row r="43" spans="1:19" ht="15" thickBot="1" x14ac:dyDescent="0.25">
      <c r="A43" s="1" t="s">
        <v>74</v>
      </c>
      <c r="B43" s="137" t="s">
        <v>68</v>
      </c>
      <c r="C43" s="53"/>
      <c r="D43" s="53"/>
      <c r="E43" s="79">
        <f>IFERROR(VLOOKUP($B43,'[2]NUM8.3'!$H$3:$U$169,2,FALSE),0)</f>
        <v>11</v>
      </c>
      <c r="F43" s="79">
        <f>IFERROR(VLOOKUP($B43,'[2]NUM8.3'!$H$3:$U$169,3,FALSE),0)</f>
        <v>0</v>
      </c>
      <c r="G43" s="79">
        <f>IFERROR(VLOOKUP($B43,'[2]NUM8.3'!$H$3:$U$169,4,FALSE),0)</f>
        <v>28</v>
      </c>
      <c r="H43" s="79">
        <f>IFERROR(VLOOKUP($B43,'[2]NUM8.3'!$H$3:$U$169,5,FALSE),0)</f>
        <v>4</v>
      </c>
      <c r="I43" s="79">
        <f>IFERROR(VLOOKUP($B43,'[2]NUM8.3'!$H$3:$U$169,6,FALSE),0)</f>
        <v>16</v>
      </c>
      <c r="J43" s="79">
        <f>IFERROR(VLOOKUP($B43,'[2]NUM8.3'!$H$3:$U$169,7,FALSE),0)</f>
        <v>16</v>
      </c>
      <c r="K43" s="79">
        <f>IFERROR(VLOOKUP($B43,'[2]NUM8.3'!$H$3:$U$169,8,FALSE),0)</f>
        <v>28</v>
      </c>
      <c r="L43" s="79">
        <f>IFERROR(VLOOKUP($B43,'[2]NUM8.3'!$H$3:$U$169,9,FALSE),0)</f>
        <v>17</v>
      </c>
      <c r="M43" s="79">
        <f>IFERROR(VLOOKUP($B43,'[2]NUM8.3'!$H$3:$U$169,10,FALSE),0)</f>
        <v>3</v>
      </c>
      <c r="N43" s="79">
        <f>IFERROR(VLOOKUP($B43,'[2]NUM8.3'!$H$3:$U$169,11,FALSE),0)</f>
        <v>7</v>
      </c>
      <c r="O43" s="79">
        <f>IFERROR(VLOOKUP($B43,'[2]NUM8.3'!$H$3:$U$169,12,FALSE),0)</f>
        <v>2</v>
      </c>
      <c r="P43" s="79">
        <f>IFERROR(VLOOKUP($B43,'[2]NUM8.3'!$H$3:$U$169,13,FALSE),0)</f>
        <v>2</v>
      </c>
      <c r="Q43" s="12">
        <f t="shared" si="3"/>
        <v>134</v>
      </c>
      <c r="R43" s="360"/>
      <c r="S43" s="361"/>
    </row>
    <row r="44" spans="1:19" ht="15" thickBot="1" x14ac:dyDescent="0.25">
      <c r="A44" s="1" t="s">
        <v>74</v>
      </c>
      <c r="B44" s="137" t="s">
        <v>69</v>
      </c>
      <c r="C44" s="53"/>
      <c r="D44" s="53"/>
      <c r="E44" s="79">
        <f>IFERROR(VLOOKUP($B44,'[2]NUM8.3'!$H$3:$U$169,2,FALSE),0)</f>
        <v>12</v>
      </c>
      <c r="F44" s="79">
        <f>IFERROR(VLOOKUP($B44,'[2]NUM8.3'!$H$3:$U$169,3,FALSE),0)</f>
        <v>6</v>
      </c>
      <c r="G44" s="79">
        <f>IFERROR(VLOOKUP($B44,'[2]NUM8.3'!$H$3:$U$169,4,FALSE),0)</f>
        <v>9</v>
      </c>
      <c r="H44" s="79">
        <f>IFERROR(VLOOKUP($B44,'[2]NUM8.3'!$H$3:$U$169,5,FALSE),0)</f>
        <v>0</v>
      </c>
      <c r="I44" s="79">
        <f>IFERROR(VLOOKUP($B44,'[2]NUM8.3'!$H$3:$U$169,6,FALSE),0)</f>
        <v>3</v>
      </c>
      <c r="J44" s="79">
        <f>IFERROR(VLOOKUP($B44,'[2]NUM8.3'!$H$3:$U$169,7,FALSE),0)</f>
        <v>12</v>
      </c>
      <c r="K44" s="79">
        <f>IFERROR(VLOOKUP($B44,'[2]NUM8.3'!$H$3:$U$169,8,FALSE),0)</f>
        <v>8</v>
      </c>
      <c r="L44" s="79">
        <f>IFERROR(VLOOKUP($B44,'[2]NUM8.3'!$H$3:$U$169,9,FALSE),0)</f>
        <v>8</v>
      </c>
      <c r="M44" s="79">
        <f>IFERROR(VLOOKUP($B44,'[2]NUM8.3'!$H$3:$U$169,10,FALSE),0)</f>
        <v>9</v>
      </c>
      <c r="N44" s="79">
        <f>IFERROR(VLOOKUP($B44,'[2]NUM8.3'!$H$3:$U$169,11,FALSE),0)</f>
        <v>13</v>
      </c>
      <c r="O44" s="79">
        <f>IFERROR(VLOOKUP($B44,'[2]NUM8.3'!$H$3:$U$169,12,FALSE),0)</f>
        <v>4</v>
      </c>
      <c r="P44" s="79">
        <f>IFERROR(VLOOKUP($B44,'[2]NUM8.3'!$H$3:$U$169,13,FALSE),0)</f>
        <v>8</v>
      </c>
      <c r="Q44" s="12">
        <f t="shared" si="3"/>
        <v>92</v>
      </c>
      <c r="R44" s="360"/>
      <c r="S44" s="361"/>
    </row>
    <row r="45" spans="1:19" ht="15" thickBot="1" x14ac:dyDescent="0.25">
      <c r="A45" s="1" t="s">
        <v>74</v>
      </c>
      <c r="B45" s="137" t="s">
        <v>70</v>
      </c>
      <c r="C45" s="53"/>
      <c r="D45" s="53"/>
      <c r="E45" s="79">
        <f>IFERROR(VLOOKUP($B45,'[2]NUM8.3'!$H$3:$U$169,2,FALSE),0)</f>
        <v>20</v>
      </c>
      <c r="F45" s="79">
        <f>IFERROR(VLOOKUP($B45,'[2]NUM8.3'!$H$3:$U$169,3,FALSE),0)</f>
        <v>10</v>
      </c>
      <c r="G45" s="79">
        <f>IFERROR(VLOOKUP($B45,'[2]NUM8.3'!$H$3:$U$169,4,FALSE),0)</f>
        <v>21</v>
      </c>
      <c r="H45" s="79">
        <f>IFERROR(VLOOKUP($B45,'[2]NUM8.3'!$H$3:$U$169,5,FALSE),0)</f>
        <v>3</v>
      </c>
      <c r="I45" s="79">
        <f>IFERROR(VLOOKUP($B45,'[2]NUM8.3'!$H$3:$U$169,6,FALSE),0)</f>
        <v>2</v>
      </c>
      <c r="J45" s="79">
        <f>IFERROR(VLOOKUP($B45,'[2]NUM8.3'!$H$3:$U$169,7,FALSE),0)</f>
        <v>10</v>
      </c>
      <c r="K45" s="79">
        <f>IFERROR(VLOOKUP($B45,'[2]NUM8.3'!$H$3:$U$169,8,FALSE),0)</f>
        <v>3</v>
      </c>
      <c r="L45" s="79">
        <f>IFERROR(VLOOKUP($B45,'[2]NUM8.3'!$H$3:$U$169,9,FALSE),0)</f>
        <v>16</v>
      </c>
      <c r="M45" s="79">
        <f>IFERROR(VLOOKUP($B45,'[2]NUM8.3'!$H$3:$U$169,10,FALSE),0)</f>
        <v>11</v>
      </c>
      <c r="N45" s="79">
        <f>IFERROR(VLOOKUP($B45,'[2]NUM8.3'!$H$3:$U$169,11,FALSE),0)</f>
        <v>0</v>
      </c>
      <c r="O45" s="79">
        <f>IFERROR(VLOOKUP($B45,'[2]NUM8.3'!$H$3:$U$169,12,FALSE),0)</f>
        <v>5</v>
      </c>
      <c r="P45" s="79">
        <f>IFERROR(VLOOKUP($B45,'[2]NUM8.3'!$H$3:$U$169,13,FALSE),0)</f>
        <v>9</v>
      </c>
      <c r="Q45" s="12">
        <f t="shared" si="3"/>
        <v>110</v>
      </c>
      <c r="R45" s="360"/>
      <c r="S45" s="361"/>
    </row>
    <row r="46" spans="1:19" ht="15" thickBot="1" x14ac:dyDescent="0.25">
      <c r="A46" s="1" t="s">
        <v>74</v>
      </c>
      <c r="B46" s="137" t="s">
        <v>71</v>
      </c>
      <c r="C46" s="53"/>
      <c r="D46" s="53"/>
      <c r="E46" s="79">
        <f>IFERROR(VLOOKUP($B46,'[2]NUM8.3'!$H$3:$U$169,2,FALSE),0)</f>
        <v>0</v>
      </c>
      <c r="F46" s="79">
        <f>IFERROR(VLOOKUP($B46,'[2]NUM8.3'!$H$3:$U$169,3,FALSE),0)</f>
        <v>3</v>
      </c>
      <c r="G46" s="79">
        <f>IFERROR(VLOOKUP($B46,'[2]NUM8.3'!$H$3:$U$169,4,FALSE),0)</f>
        <v>2</v>
      </c>
      <c r="H46" s="79">
        <f>IFERROR(VLOOKUP($B46,'[2]NUM8.3'!$H$3:$U$169,5,FALSE),0)</f>
        <v>0</v>
      </c>
      <c r="I46" s="79">
        <f>IFERROR(VLOOKUP($B46,'[2]NUM8.3'!$H$3:$U$169,6,FALSE),0)</f>
        <v>1</v>
      </c>
      <c r="J46" s="79">
        <f>IFERROR(VLOOKUP($B46,'[2]NUM8.3'!$H$3:$U$169,7,FALSE),0)</f>
        <v>0</v>
      </c>
      <c r="K46" s="79">
        <f>IFERROR(VLOOKUP($B46,'[2]NUM8.3'!$H$3:$U$169,8,FALSE),0)</f>
        <v>5</v>
      </c>
      <c r="L46" s="79">
        <f>IFERROR(VLOOKUP($B46,'[2]NUM8.3'!$H$3:$U$169,9,FALSE),0)</f>
        <v>3</v>
      </c>
      <c r="M46" s="79">
        <f>IFERROR(VLOOKUP($B46,'[2]NUM8.3'!$H$3:$U$169,10,FALSE),0)</f>
        <v>0</v>
      </c>
      <c r="N46" s="79">
        <f>IFERROR(VLOOKUP($B46,'[2]NUM8.3'!$H$3:$U$169,11,FALSE),0)</f>
        <v>4</v>
      </c>
      <c r="O46" s="79">
        <f>IFERROR(VLOOKUP($B46,'[2]NUM8.3'!$H$3:$U$169,12,FALSE),0)</f>
        <v>3</v>
      </c>
      <c r="P46" s="79">
        <f>IFERROR(VLOOKUP($B46,'[2]NUM8.3'!$H$3:$U$169,13,FALSE),0)</f>
        <v>1</v>
      </c>
      <c r="Q46" s="12">
        <f t="shared" si="3"/>
        <v>22</v>
      </c>
      <c r="R46" s="360"/>
      <c r="S46" s="361"/>
    </row>
    <row r="47" spans="1:19" ht="15" thickBot="1" x14ac:dyDescent="0.25">
      <c r="A47" s="1" t="s">
        <v>74</v>
      </c>
      <c r="B47" s="137" t="s">
        <v>72</v>
      </c>
      <c r="C47" s="53"/>
      <c r="D47" s="53"/>
      <c r="E47" s="79">
        <f>IFERROR(VLOOKUP($B47,'[2]NUM8.3'!$H$3:$U$169,2,FALSE),0)</f>
        <v>29</v>
      </c>
      <c r="F47" s="79">
        <f>IFERROR(VLOOKUP($B47,'[2]NUM8.3'!$H$3:$U$169,3,FALSE),0)</f>
        <v>0</v>
      </c>
      <c r="G47" s="79">
        <f>IFERROR(VLOOKUP($B47,'[2]NUM8.3'!$H$3:$U$169,4,FALSE),0)</f>
        <v>27</v>
      </c>
      <c r="H47" s="79">
        <f>IFERROR(VLOOKUP($B47,'[2]NUM8.3'!$H$3:$U$169,5,FALSE),0)</f>
        <v>13</v>
      </c>
      <c r="I47" s="79">
        <f>IFERROR(VLOOKUP($B47,'[2]NUM8.3'!$H$3:$U$169,6,FALSE),0)</f>
        <v>18</v>
      </c>
      <c r="J47" s="79">
        <f>IFERROR(VLOOKUP($B47,'[2]NUM8.3'!$H$3:$U$169,7,FALSE),0)</f>
        <v>22</v>
      </c>
      <c r="K47" s="79">
        <f>IFERROR(VLOOKUP($B47,'[2]NUM8.3'!$H$3:$U$169,8,FALSE),0)</f>
        <v>14</v>
      </c>
      <c r="L47" s="79">
        <f>IFERROR(VLOOKUP($B47,'[2]NUM8.3'!$H$3:$U$169,9,FALSE),0)</f>
        <v>15</v>
      </c>
      <c r="M47" s="79">
        <f>IFERROR(VLOOKUP($B47,'[2]NUM8.3'!$H$3:$U$169,10,FALSE),0)</f>
        <v>1</v>
      </c>
      <c r="N47" s="79">
        <f>IFERROR(VLOOKUP($B47,'[2]NUM8.3'!$H$3:$U$169,11,FALSE),0)</f>
        <v>9</v>
      </c>
      <c r="O47" s="79">
        <f>IFERROR(VLOOKUP($B47,'[2]NUM8.3'!$H$3:$U$169,12,FALSE),0)</f>
        <v>0</v>
      </c>
      <c r="P47" s="79">
        <f>IFERROR(VLOOKUP($B47,'[2]NUM8.3'!$H$3:$U$169,13,FALSE),0)</f>
        <v>6</v>
      </c>
      <c r="Q47" s="12">
        <f t="shared" si="3"/>
        <v>154</v>
      </c>
      <c r="R47" s="360"/>
      <c r="S47" s="361"/>
    </row>
    <row r="48" spans="1:19" ht="15" thickBot="1" x14ac:dyDescent="0.25">
      <c r="A48" s="1" t="s">
        <v>74</v>
      </c>
      <c r="B48" s="137" t="s">
        <v>73</v>
      </c>
      <c r="C48" s="53"/>
      <c r="D48" s="53"/>
      <c r="E48" s="79">
        <f>IFERROR(VLOOKUP($B48,'[2]NUM8.3'!$H$3:$U$169,2,FALSE),0)</f>
        <v>6</v>
      </c>
      <c r="F48" s="79">
        <f>IFERROR(VLOOKUP($B48,'[2]NUM8.3'!$H$3:$U$169,3,FALSE),0)</f>
        <v>6</v>
      </c>
      <c r="G48" s="79">
        <f>IFERROR(VLOOKUP($B48,'[2]NUM8.3'!$H$3:$U$169,4,FALSE),0)</f>
        <v>8</v>
      </c>
      <c r="H48" s="79">
        <f>IFERROR(VLOOKUP($B48,'[2]NUM8.3'!$H$3:$U$169,5,FALSE),0)</f>
        <v>0</v>
      </c>
      <c r="I48" s="79">
        <f>IFERROR(VLOOKUP($B48,'[2]NUM8.3'!$H$3:$U$169,6,FALSE),0)</f>
        <v>7</v>
      </c>
      <c r="J48" s="79">
        <f>IFERROR(VLOOKUP($B48,'[2]NUM8.3'!$H$3:$U$169,7,FALSE),0)</f>
        <v>2</v>
      </c>
      <c r="K48" s="79">
        <f>IFERROR(VLOOKUP($B48,'[2]NUM8.3'!$H$3:$U$169,8,FALSE),0)</f>
        <v>12</v>
      </c>
      <c r="L48" s="79">
        <f>IFERROR(VLOOKUP($B48,'[2]NUM8.3'!$H$3:$U$169,9,FALSE),0)</f>
        <v>2</v>
      </c>
      <c r="M48" s="79">
        <f>IFERROR(VLOOKUP($B48,'[2]NUM8.3'!$H$3:$U$169,10,FALSE),0)</f>
        <v>9</v>
      </c>
      <c r="N48" s="79">
        <f>IFERROR(VLOOKUP($B48,'[2]NUM8.3'!$H$3:$U$169,11,FALSE),0)</f>
        <v>0</v>
      </c>
      <c r="O48" s="79">
        <f>IFERROR(VLOOKUP($B48,'[2]NUM8.3'!$H$3:$U$169,12,FALSE),0)</f>
        <v>4</v>
      </c>
      <c r="P48" s="79">
        <f>IFERROR(VLOOKUP($B48,'[2]NUM8.3'!$H$3:$U$169,13,FALSE),0)</f>
        <v>1</v>
      </c>
      <c r="Q48" s="12">
        <f t="shared" si="3"/>
        <v>57</v>
      </c>
      <c r="R48" s="360"/>
      <c r="S48" s="361"/>
    </row>
    <row r="49" spans="1:19" s="54" customFormat="1" ht="15" thickBot="1" x14ac:dyDescent="0.25">
      <c r="A49" s="307" t="s">
        <v>176</v>
      </c>
      <c r="B49" s="308"/>
      <c r="C49" s="222">
        <f>+D49/Metas!N17</f>
        <v>1.1432432432432433</v>
      </c>
      <c r="D49" s="14">
        <f>+Q49/R49</f>
        <v>0.52481389578163773</v>
      </c>
      <c r="E49" s="9">
        <f>SUM(E39:E48)</f>
        <v>118</v>
      </c>
      <c r="F49" s="9">
        <f t="shared" ref="F49:M49" si="9">SUM(F39:F48)</f>
        <v>49</v>
      </c>
      <c r="G49" s="9">
        <f t="shared" si="9"/>
        <v>123</v>
      </c>
      <c r="H49" s="9">
        <f t="shared" si="9"/>
        <v>30</v>
      </c>
      <c r="I49" s="9">
        <f t="shared" si="9"/>
        <v>50</v>
      </c>
      <c r="J49" s="9">
        <f t="shared" si="9"/>
        <v>86</v>
      </c>
      <c r="K49" s="9">
        <f t="shared" si="9"/>
        <v>98</v>
      </c>
      <c r="L49" s="9">
        <f t="shared" si="9"/>
        <v>100</v>
      </c>
      <c r="M49" s="9">
        <f t="shared" si="9"/>
        <v>52</v>
      </c>
      <c r="N49" s="9">
        <f t="shared" ref="N49:P49" si="10">SUM(N39:N48)</f>
        <v>44</v>
      </c>
      <c r="O49" s="9">
        <f t="shared" si="10"/>
        <v>47</v>
      </c>
      <c r="P49" s="9">
        <f t="shared" si="10"/>
        <v>49</v>
      </c>
      <c r="Q49" s="9">
        <f t="shared" ref="Q49" si="11">SUM(Q39:Q48)</f>
        <v>846</v>
      </c>
      <c r="R49" s="366">
        <v>1612</v>
      </c>
      <c r="S49" s="367"/>
    </row>
    <row r="50" spans="1:19" ht="15" thickBot="1" x14ac:dyDescent="0.25">
      <c r="A50" s="1" t="s">
        <v>88</v>
      </c>
      <c r="B50" s="137" t="s">
        <v>75</v>
      </c>
      <c r="C50" s="53"/>
      <c r="D50" s="53"/>
      <c r="E50" s="79">
        <f>IFERROR(VLOOKUP($B50,'[2]NUM8.3'!$H$3:$U$169,2,FALSE),0)</f>
        <v>28</v>
      </c>
      <c r="F50" s="79">
        <f>IFERROR(VLOOKUP($B50,'[2]NUM8.3'!$H$3:$U$169,3,FALSE),0)</f>
        <v>34</v>
      </c>
      <c r="G50" s="79">
        <f>IFERROR(VLOOKUP($B50,'[2]NUM8.3'!$H$3:$U$169,4,FALSE),0)</f>
        <v>33</v>
      </c>
      <c r="H50" s="79">
        <f>IFERROR(VLOOKUP($B50,'[2]NUM8.3'!$H$3:$U$169,5,FALSE),0)</f>
        <v>8</v>
      </c>
      <c r="I50" s="79">
        <f>IFERROR(VLOOKUP($B50,'[2]NUM8.3'!$H$3:$U$169,6,FALSE),0)</f>
        <v>24</v>
      </c>
      <c r="J50" s="79">
        <f>IFERROR(VLOOKUP($B50,'[2]NUM8.3'!$H$3:$U$169,7,FALSE),0)</f>
        <v>23</v>
      </c>
      <c r="K50" s="79">
        <f>IFERROR(VLOOKUP($B50,'[2]NUM8.3'!$H$3:$U$169,8,FALSE),0)</f>
        <v>27</v>
      </c>
      <c r="L50" s="79">
        <f>IFERROR(VLOOKUP($B50,'[2]NUM8.3'!$H$3:$U$169,9,FALSE),0)</f>
        <v>17</v>
      </c>
      <c r="M50" s="79">
        <f>IFERROR(VLOOKUP($B50,'[2]NUM8.3'!$H$3:$U$169,10,FALSE),0)</f>
        <v>0</v>
      </c>
      <c r="N50" s="79">
        <f>IFERROR(VLOOKUP($B50,'[2]NUM8.3'!$H$3:$U$169,11,FALSE),0)</f>
        <v>89</v>
      </c>
      <c r="O50" s="79">
        <f>IFERROR(VLOOKUP($B50,'[2]NUM8.3'!$H$3:$U$169,12,FALSE),0)</f>
        <v>11</v>
      </c>
      <c r="P50" s="79">
        <f>IFERROR(VLOOKUP($B50,'[2]NUM8.3'!$H$3:$U$169,13,FALSE),0)</f>
        <v>7</v>
      </c>
      <c r="Q50" s="12">
        <f t="shared" si="3"/>
        <v>301</v>
      </c>
      <c r="R50" s="360"/>
      <c r="S50" s="361"/>
    </row>
    <row r="51" spans="1:19" ht="15" thickBot="1" x14ac:dyDescent="0.25">
      <c r="A51" s="1" t="s">
        <v>88</v>
      </c>
      <c r="B51" s="137" t="s">
        <v>76</v>
      </c>
      <c r="C51" s="53"/>
      <c r="D51" s="53"/>
      <c r="E51" s="79">
        <f>IFERROR(VLOOKUP($B51,'[2]NUM8.3'!$H$3:$U$169,2,FALSE),0)</f>
        <v>0</v>
      </c>
      <c r="F51" s="79">
        <f>IFERROR(VLOOKUP($B51,'[2]NUM8.3'!$H$3:$U$169,3,FALSE),0)</f>
        <v>2</v>
      </c>
      <c r="G51" s="79">
        <f>IFERROR(VLOOKUP($B51,'[2]NUM8.3'!$H$3:$U$169,4,FALSE),0)</f>
        <v>13</v>
      </c>
      <c r="H51" s="79">
        <f>IFERROR(VLOOKUP($B51,'[2]NUM8.3'!$H$3:$U$169,5,FALSE),0)</f>
        <v>29</v>
      </c>
      <c r="I51" s="79">
        <f>IFERROR(VLOOKUP($B51,'[2]NUM8.3'!$H$3:$U$169,6,FALSE),0)</f>
        <v>8</v>
      </c>
      <c r="J51" s="79">
        <f>IFERROR(VLOOKUP($B51,'[2]NUM8.3'!$H$3:$U$169,7,FALSE),0)</f>
        <v>1</v>
      </c>
      <c r="K51" s="79">
        <f>IFERROR(VLOOKUP($B51,'[2]NUM8.3'!$H$3:$U$169,8,FALSE),0)</f>
        <v>0</v>
      </c>
      <c r="L51" s="79">
        <f>IFERROR(VLOOKUP($B51,'[2]NUM8.3'!$H$3:$U$169,9,FALSE),0)</f>
        <v>29</v>
      </c>
      <c r="M51" s="79">
        <f>IFERROR(VLOOKUP($B51,'[2]NUM8.3'!$H$3:$U$169,10,FALSE),0)</f>
        <v>12</v>
      </c>
      <c r="N51" s="79">
        <f>IFERROR(VLOOKUP($B51,'[2]NUM8.3'!$H$3:$U$169,11,FALSE),0)</f>
        <v>3</v>
      </c>
      <c r="O51" s="79">
        <f>IFERROR(VLOOKUP($B51,'[2]NUM8.3'!$H$3:$U$169,12,FALSE),0)</f>
        <v>0</v>
      </c>
      <c r="P51" s="79">
        <f>IFERROR(VLOOKUP($B51,'[2]NUM8.3'!$H$3:$U$169,13,FALSE),0)</f>
        <v>0</v>
      </c>
      <c r="Q51" s="12">
        <f t="shared" si="3"/>
        <v>97</v>
      </c>
      <c r="R51" s="360"/>
      <c r="S51" s="361"/>
    </row>
    <row r="52" spans="1:19" ht="15" thickBot="1" x14ac:dyDescent="0.25">
      <c r="A52" s="1" t="s">
        <v>88</v>
      </c>
      <c r="B52" s="137" t="s">
        <v>77</v>
      </c>
      <c r="C52" s="53"/>
      <c r="D52" s="53"/>
      <c r="E52" s="79">
        <f>IFERROR(VLOOKUP($B52,'[2]NUM8.3'!$H$3:$U$169,2,FALSE),0)</f>
        <v>7</v>
      </c>
      <c r="F52" s="79">
        <f>IFERROR(VLOOKUP($B52,'[2]NUM8.3'!$H$3:$U$169,3,FALSE),0)</f>
        <v>0</v>
      </c>
      <c r="G52" s="79">
        <f>IFERROR(VLOOKUP($B52,'[2]NUM8.3'!$H$3:$U$169,4,FALSE),0)</f>
        <v>4</v>
      </c>
      <c r="H52" s="79">
        <f>IFERROR(VLOOKUP($B52,'[2]NUM8.3'!$H$3:$U$169,5,FALSE),0)</f>
        <v>6</v>
      </c>
      <c r="I52" s="79">
        <f>IFERROR(VLOOKUP($B52,'[2]NUM8.3'!$H$3:$U$169,6,FALSE),0)</f>
        <v>7</v>
      </c>
      <c r="J52" s="79">
        <f>IFERROR(VLOOKUP($B52,'[2]NUM8.3'!$H$3:$U$169,7,FALSE),0)</f>
        <v>0</v>
      </c>
      <c r="K52" s="79">
        <f>IFERROR(VLOOKUP($B52,'[2]NUM8.3'!$H$3:$U$169,8,FALSE),0)</f>
        <v>1</v>
      </c>
      <c r="L52" s="79">
        <f>IFERROR(VLOOKUP($B52,'[2]NUM8.3'!$H$3:$U$169,9,FALSE),0)</f>
        <v>3</v>
      </c>
      <c r="M52" s="79">
        <f>IFERROR(VLOOKUP($B52,'[2]NUM8.3'!$H$3:$U$169,10,FALSE),0)</f>
        <v>5</v>
      </c>
      <c r="N52" s="79">
        <f>IFERROR(VLOOKUP($B52,'[2]NUM8.3'!$H$3:$U$169,11,FALSE),0)</f>
        <v>3</v>
      </c>
      <c r="O52" s="79">
        <f>IFERROR(VLOOKUP($B52,'[2]NUM8.3'!$H$3:$U$169,12,FALSE),0)</f>
        <v>3</v>
      </c>
      <c r="P52" s="79">
        <f>IFERROR(VLOOKUP($B52,'[2]NUM8.3'!$H$3:$U$169,13,FALSE),0)</f>
        <v>1</v>
      </c>
      <c r="Q52" s="12">
        <f t="shared" si="3"/>
        <v>40</v>
      </c>
      <c r="R52" s="360"/>
      <c r="S52" s="361"/>
    </row>
    <row r="53" spans="1:19" ht="15" thickBot="1" x14ac:dyDescent="0.25">
      <c r="A53" s="1" t="s">
        <v>88</v>
      </c>
      <c r="B53" s="137" t="s">
        <v>78</v>
      </c>
      <c r="C53" s="53"/>
      <c r="D53" s="53"/>
      <c r="E53" s="79">
        <f>IFERROR(VLOOKUP($B53,'[2]NUM8.3'!$H$3:$U$169,2,FALSE),0)</f>
        <v>4</v>
      </c>
      <c r="F53" s="79">
        <f>IFERROR(VLOOKUP($B53,'[2]NUM8.3'!$H$3:$U$169,3,FALSE),0)</f>
        <v>5</v>
      </c>
      <c r="G53" s="79">
        <f>IFERROR(VLOOKUP($B53,'[2]NUM8.3'!$H$3:$U$169,4,FALSE),0)</f>
        <v>4</v>
      </c>
      <c r="H53" s="79">
        <f>IFERROR(VLOOKUP($B53,'[2]NUM8.3'!$H$3:$U$169,5,FALSE),0)</f>
        <v>3</v>
      </c>
      <c r="I53" s="79">
        <f>IFERROR(VLOOKUP($B53,'[2]NUM8.3'!$H$3:$U$169,6,FALSE),0)</f>
        <v>2</v>
      </c>
      <c r="J53" s="79">
        <f>IFERROR(VLOOKUP($B53,'[2]NUM8.3'!$H$3:$U$169,7,FALSE),0)</f>
        <v>0</v>
      </c>
      <c r="K53" s="79">
        <f>IFERROR(VLOOKUP($B53,'[2]NUM8.3'!$H$3:$U$169,8,FALSE),0)</f>
        <v>5</v>
      </c>
      <c r="L53" s="79">
        <f>IFERROR(VLOOKUP($B53,'[2]NUM8.3'!$H$3:$U$169,9,FALSE),0)</f>
        <v>3</v>
      </c>
      <c r="M53" s="79">
        <f>IFERROR(VLOOKUP($B53,'[2]NUM8.3'!$H$3:$U$169,10,FALSE),0)</f>
        <v>0</v>
      </c>
      <c r="N53" s="79">
        <f>IFERROR(VLOOKUP($B53,'[2]NUM8.3'!$H$3:$U$169,11,FALSE),0)</f>
        <v>3</v>
      </c>
      <c r="O53" s="79">
        <f>IFERROR(VLOOKUP($B53,'[2]NUM8.3'!$H$3:$U$169,12,FALSE),0)</f>
        <v>2</v>
      </c>
      <c r="P53" s="79">
        <f>IFERROR(VLOOKUP($B53,'[2]NUM8.3'!$H$3:$U$169,13,FALSE),0)</f>
        <v>0</v>
      </c>
      <c r="Q53" s="12">
        <f t="shared" si="3"/>
        <v>31</v>
      </c>
      <c r="R53" s="360"/>
      <c r="S53" s="361"/>
    </row>
    <row r="54" spans="1:19" ht="15" thickBot="1" x14ac:dyDescent="0.25">
      <c r="A54" s="1" t="s">
        <v>88</v>
      </c>
      <c r="B54" s="137" t="s">
        <v>79</v>
      </c>
      <c r="C54" s="53"/>
      <c r="D54" s="53"/>
      <c r="E54" s="79">
        <f>IFERROR(VLOOKUP($B54,'[2]NUM8.3'!$H$3:$U$169,2,FALSE),0)</f>
        <v>0</v>
      </c>
      <c r="F54" s="79">
        <f>IFERROR(VLOOKUP($B54,'[2]NUM8.3'!$H$3:$U$169,3,FALSE),0)</f>
        <v>0</v>
      </c>
      <c r="G54" s="79">
        <f>IFERROR(VLOOKUP($B54,'[2]NUM8.3'!$H$3:$U$169,4,FALSE),0)</f>
        <v>1</v>
      </c>
      <c r="H54" s="79">
        <f>IFERROR(VLOOKUP($B54,'[2]NUM8.3'!$H$3:$U$169,5,FALSE),0)</f>
        <v>2</v>
      </c>
      <c r="I54" s="79">
        <f>IFERROR(VLOOKUP($B54,'[2]NUM8.3'!$H$3:$U$169,6,FALSE),0)</f>
        <v>1</v>
      </c>
      <c r="J54" s="79">
        <f>IFERROR(VLOOKUP($B54,'[2]NUM8.3'!$H$3:$U$169,7,FALSE),0)</f>
        <v>1</v>
      </c>
      <c r="K54" s="79">
        <f>IFERROR(VLOOKUP($B54,'[2]NUM8.3'!$H$3:$U$169,8,FALSE),0)</f>
        <v>0</v>
      </c>
      <c r="L54" s="79">
        <f>IFERROR(VLOOKUP($B54,'[2]NUM8.3'!$H$3:$U$169,9,FALSE),0)</f>
        <v>0</v>
      </c>
      <c r="M54" s="79">
        <f>IFERROR(VLOOKUP($B54,'[2]NUM8.3'!$H$3:$U$169,10,FALSE),0)</f>
        <v>0</v>
      </c>
      <c r="N54" s="79">
        <f>IFERROR(VLOOKUP($B54,'[2]NUM8.3'!$H$3:$U$169,11,FALSE),0)</f>
        <v>0</v>
      </c>
      <c r="O54" s="79">
        <f>IFERROR(VLOOKUP($B54,'[2]NUM8.3'!$H$3:$U$169,12,FALSE),0)</f>
        <v>1</v>
      </c>
      <c r="P54" s="79">
        <f>IFERROR(VLOOKUP($B54,'[2]NUM8.3'!$H$3:$U$169,13,FALSE),0)</f>
        <v>0</v>
      </c>
      <c r="Q54" s="12">
        <f t="shared" si="3"/>
        <v>6</v>
      </c>
      <c r="R54" s="360"/>
      <c r="S54" s="361"/>
    </row>
    <row r="55" spans="1:19" ht="15" thickBot="1" x14ac:dyDescent="0.25">
      <c r="A55" s="1" t="s">
        <v>88</v>
      </c>
      <c r="B55" s="137" t="s">
        <v>80</v>
      </c>
      <c r="C55" s="53"/>
      <c r="D55" s="53"/>
      <c r="E55" s="79">
        <f>IFERROR(VLOOKUP($B55,'[2]NUM8.3'!$H$3:$U$169,2,FALSE),0)</f>
        <v>5</v>
      </c>
      <c r="F55" s="79">
        <f>IFERROR(VLOOKUP($B55,'[2]NUM8.3'!$H$3:$U$169,3,FALSE),0)</f>
        <v>12</v>
      </c>
      <c r="G55" s="79">
        <f>IFERROR(VLOOKUP($B55,'[2]NUM8.3'!$H$3:$U$169,4,FALSE),0)</f>
        <v>1</v>
      </c>
      <c r="H55" s="79">
        <f>IFERROR(VLOOKUP($B55,'[2]NUM8.3'!$H$3:$U$169,5,FALSE),0)</f>
        <v>7</v>
      </c>
      <c r="I55" s="79">
        <f>IFERROR(VLOOKUP($B55,'[2]NUM8.3'!$H$3:$U$169,6,FALSE),0)</f>
        <v>1</v>
      </c>
      <c r="J55" s="79">
        <f>IFERROR(VLOOKUP($B55,'[2]NUM8.3'!$H$3:$U$169,7,FALSE),0)</f>
        <v>0</v>
      </c>
      <c r="K55" s="79">
        <f>IFERROR(VLOOKUP($B55,'[2]NUM8.3'!$H$3:$U$169,8,FALSE),0)</f>
        <v>0</v>
      </c>
      <c r="L55" s="79">
        <f>IFERROR(VLOOKUP($B55,'[2]NUM8.3'!$H$3:$U$169,9,FALSE),0)</f>
        <v>0</v>
      </c>
      <c r="M55" s="79">
        <f>IFERROR(VLOOKUP($B55,'[2]NUM8.3'!$H$3:$U$169,10,FALSE),0)</f>
        <v>0</v>
      </c>
      <c r="N55" s="79">
        <f>IFERROR(VLOOKUP($B55,'[2]NUM8.3'!$H$3:$U$169,11,FALSE),0)</f>
        <v>5</v>
      </c>
      <c r="O55" s="79">
        <f>IFERROR(VLOOKUP($B55,'[2]NUM8.3'!$H$3:$U$169,12,FALSE),0)</f>
        <v>10</v>
      </c>
      <c r="P55" s="79">
        <f>IFERROR(VLOOKUP($B55,'[2]NUM8.3'!$H$3:$U$169,13,FALSE),0)</f>
        <v>0</v>
      </c>
      <c r="Q55" s="12">
        <f t="shared" si="3"/>
        <v>41</v>
      </c>
      <c r="R55" s="360"/>
      <c r="S55" s="361"/>
    </row>
    <row r="56" spans="1:19" ht="15" thickBot="1" x14ac:dyDescent="0.25">
      <c r="A56" s="1" t="s">
        <v>88</v>
      </c>
      <c r="B56" s="137" t="s">
        <v>81</v>
      </c>
      <c r="C56" s="53"/>
      <c r="D56" s="53"/>
      <c r="E56" s="79">
        <f>IFERROR(VLOOKUP($B56,'[2]NUM8.3'!$H$3:$U$169,2,FALSE),0)</f>
        <v>0</v>
      </c>
      <c r="F56" s="79">
        <f>IFERROR(VLOOKUP($B56,'[2]NUM8.3'!$H$3:$U$169,3,FALSE),0)</f>
        <v>0</v>
      </c>
      <c r="G56" s="79">
        <f>IFERROR(VLOOKUP($B56,'[2]NUM8.3'!$H$3:$U$169,4,FALSE),0)</f>
        <v>0</v>
      </c>
      <c r="H56" s="79">
        <f>IFERROR(VLOOKUP($B56,'[2]NUM8.3'!$H$3:$U$169,5,FALSE),0)</f>
        <v>4</v>
      </c>
      <c r="I56" s="79">
        <f>IFERROR(VLOOKUP($B56,'[2]NUM8.3'!$H$3:$U$169,6,FALSE),0)</f>
        <v>5</v>
      </c>
      <c r="J56" s="79">
        <f>IFERROR(VLOOKUP($B56,'[2]NUM8.3'!$H$3:$U$169,7,FALSE),0)</f>
        <v>1</v>
      </c>
      <c r="K56" s="79">
        <f>IFERROR(VLOOKUP($B56,'[2]NUM8.3'!$H$3:$U$169,8,FALSE),0)</f>
        <v>0</v>
      </c>
      <c r="L56" s="79">
        <f>IFERROR(VLOOKUP($B56,'[2]NUM8.3'!$H$3:$U$169,9,FALSE),0)</f>
        <v>1</v>
      </c>
      <c r="M56" s="79">
        <f>IFERROR(VLOOKUP($B56,'[2]NUM8.3'!$H$3:$U$169,10,FALSE),0)</f>
        <v>5</v>
      </c>
      <c r="N56" s="79">
        <f>IFERROR(VLOOKUP($B56,'[2]NUM8.3'!$H$3:$U$169,11,FALSE),0)</f>
        <v>5</v>
      </c>
      <c r="O56" s="79">
        <f>IFERROR(VLOOKUP($B56,'[2]NUM8.3'!$H$3:$U$169,12,FALSE),0)</f>
        <v>4</v>
      </c>
      <c r="P56" s="79">
        <f>IFERROR(VLOOKUP($B56,'[2]NUM8.3'!$H$3:$U$169,13,FALSE),0)</f>
        <v>0</v>
      </c>
      <c r="Q56" s="12">
        <f t="shared" si="3"/>
        <v>25</v>
      </c>
      <c r="R56" s="360"/>
      <c r="S56" s="361"/>
    </row>
    <row r="57" spans="1:19" ht="15" thickBot="1" x14ac:dyDescent="0.25">
      <c r="A57" s="1" t="s">
        <v>88</v>
      </c>
      <c r="B57" s="137" t="s">
        <v>82</v>
      </c>
      <c r="C57" s="53"/>
      <c r="D57" s="53"/>
      <c r="E57" s="79">
        <f>IFERROR(VLOOKUP($B57,'[2]NUM8.3'!$H$3:$U$169,2,FALSE),0)</f>
        <v>1</v>
      </c>
      <c r="F57" s="79">
        <f>IFERROR(VLOOKUP($B57,'[2]NUM8.3'!$H$3:$U$169,3,FALSE),0)</f>
        <v>1</v>
      </c>
      <c r="G57" s="79">
        <f>IFERROR(VLOOKUP($B57,'[2]NUM8.3'!$H$3:$U$169,4,FALSE),0)</f>
        <v>1</v>
      </c>
      <c r="H57" s="79">
        <f>IFERROR(VLOOKUP($B57,'[2]NUM8.3'!$H$3:$U$169,5,FALSE),0)</f>
        <v>2</v>
      </c>
      <c r="I57" s="79">
        <f>IFERROR(VLOOKUP($B57,'[2]NUM8.3'!$H$3:$U$169,6,FALSE),0)</f>
        <v>1</v>
      </c>
      <c r="J57" s="79">
        <f>IFERROR(VLOOKUP($B57,'[2]NUM8.3'!$H$3:$U$169,7,FALSE),0)</f>
        <v>2</v>
      </c>
      <c r="K57" s="79">
        <f>IFERROR(VLOOKUP($B57,'[2]NUM8.3'!$H$3:$U$169,8,FALSE),0)</f>
        <v>4</v>
      </c>
      <c r="L57" s="79">
        <f>IFERROR(VLOOKUP($B57,'[2]NUM8.3'!$H$3:$U$169,9,FALSE),0)</f>
        <v>1</v>
      </c>
      <c r="M57" s="79">
        <f>IFERROR(VLOOKUP($B57,'[2]NUM8.3'!$H$3:$U$169,10,FALSE),0)</f>
        <v>2</v>
      </c>
      <c r="N57" s="79">
        <f>IFERROR(VLOOKUP($B57,'[2]NUM8.3'!$H$3:$U$169,11,FALSE),0)</f>
        <v>2</v>
      </c>
      <c r="O57" s="79">
        <f>IFERROR(VLOOKUP($B57,'[2]NUM8.3'!$H$3:$U$169,12,FALSE),0)</f>
        <v>2</v>
      </c>
      <c r="P57" s="79">
        <f>IFERROR(VLOOKUP($B57,'[2]NUM8.3'!$H$3:$U$169,13,FALSE),0)</f>
        <v>0</v>
      </c>
      <c r="Q57" s="12">
        <f t="shared" si="3"/>
        <v>19</v>
      </c>
      <c r="R57" s="360"/>
      <c r="S57" s="361"/>
    </row>
    <row r="58" spans="1:19" ht="15" thickBot="1" x14ac:dyDescent="0.25">
      <c r="A58" s="1" t="s">
        <v>88</v>
      </c>
      <c r="B58" s="137" t="s">
        <v>83</v>
      </c>
      <c r="C58" s="53"/>
      <c r="D58" s="53"/>
      <c r="E58" s="79">
        <f>IFERROR(VLOOKUP($B58,'[2]NUM8.3'!$H$3:$U$169,2,FALSE),0)</f>
        <v>9</v>
      </c>
      <c r="F58" s="79">
        <f>IFERROR(VLOOKUP($B58,'[2]NUM8.3'!$H$3:$U$169,3,FALSE),0)</f>
        <v>11</v>
      </c>
      <c r="G58" s="79">
        <f>IFERROR(VLOOKUP($B58,'[2]NUM8.3'!$H$3:$U$169,4,FALSE),0)</f>
        <v>0</v>
      </c>
      <c r="H58" s="79">
        <f>IFERROR(VLOOKUP($B58,'[2]NUM8.3'!$H$3:$U$169,5,FALSE),0)</f>
        <v>6</v>
      </c>
      <c r="I58" s="79">
        <f>IFERROR(VLOOKUP($B58,'[2]NUM8.3'!$H$3:$U$169,6,FALSE),0)</f>
        <v>0</v>
      </c>
      <c r="J58" s="79">
        <f>IFERROR(VLOOKUP($B58,'[2]NUM8.3'!$H$3:$U$169,7,FALSE),0)</f>
        <v>0</v>
      </c>
      <c r="K58" s="79">
        <f>IFERROR(VLOOKUP($B58,'[2]NUM8.3'!$H$3:$U$169,8,FALSE),0)</f>
        <v>8</v>
      </c>
      <c r="L58" s="79">
        <f>IFERROR(VLOOKUP($B58,'[2]NUM8.3'!$H$3:$U$169,9,FALSE),0)</f>
        <v>2</v>
      </c>
      <c r="M58" s="79">
        <f>IFERROR(VLOOKUP($B58,'[2]NUM8.3'!$H$3:$U$169,10,FALSE),0)</f>
        <v>5</v>
      </c>
      <c r="N58" s="79">
        <f>IFERROR(VLOOKUP($B58,'[2]NUM8.3'!$H$3:$U$169,11,FALSE),0)</f>
        <v>4</v>
      </c>
      <c r="O58" s="79">
        <f>IFERROR(VLOOKUP($B58,'[2]NUM8.3'!$H$3:$U$169,12,FALSE),0)</f>
        <v>3</v>
      </c>
      <c r="P58" s="79">
        <f>IFERROR(VLOOKUP($B58,'[2]NUM8.3'!$H$3:$U$169,13,FALSE),0)</f>
        <v>0</v>
      </c>
      <c r="Q58" s="12">
        <f t="shared" si="3"/>
        <v>48</v>
      </c>
      <c r="R58" s="360"/>
      <c r="S58" s="361"/>
    </row>
    <row r="59" spans="1:19" ht="15" thickBot="1" x14ac:dyDescent="0.25">
      <c r="A59" s="1" t="s">
        <v>88</v>
      </c>
      <c r="B59" s="137" t="s">
        <v>84</v>
      </c>
      <c r="C59" s="53"/>
      <c r="D59" s="53"/>
      <c r="E59" s="79">
        <f>IFERROR(VLOOKUP($B59,'[2]NUM8.3'!$H$3:$U$169,2,FALSE),0)</f>
        <v>12</v>
      </c>
      <c r="F59" s="79">
        <f>IFERROR(VLOOKUP($B59,'[2]NUM8.3'!$H$3:$U$169,3,FALSE),0)</f>
        <v>2</v>
      </c>
      <c r="G59" s="79">
        <f>IFERROR(VLOOKUP($B59,'[2]NUM8.3'!$H$3:$U$169,4,FALSE),0)</f>
        <v>7</v>
      </c>
      <c r="H59" s="79">
        <f>IFERROR(VLOOKUP($B59,'[2]NUM8.3'!$H$3:$U$169,5,FALSE),0)</f>
        <v>1</v>
      </c>
      <c r="I59" s="79">
        <f>IFERROR(VLOOKUP($B59,'[2]NUM8.3'!$H$3:$U$169,6,FALSE),0)</f>
        <v>4</v>
      </c>
      <c r="J59" s="79">
        <f>IFERROR(VLOOKUP($B59,'[2]NUM8.3'!$H$3:$U$169,7,FALSE),0)</f>
        <v>1</v>
      </c>
      <c r="K59" s="79">
        <f>IFERROR(VLOOKUP($B59,'[2]NUM8.3'!$H$3:$U$169,8,FALSE),0)</f>
        <v>1</v>
      </c>
      <c r="L59" s="79">
        <f>IFERROR(VLOOKUP($B59,'[2]NUM8.3'!$H$3:$U$169,9,FALSE),0)</f>
        <v>5</v>
      </c>
      <c r="M59" s="79">
        <f>IFERROR(VLOOKUP($B59,'[2]NUM8.3'!$H$3:$U$169,10,FALSE),0)</f>
        <v>4</v>
      </c>
      <c r="N59" s="79">
        <f>IFERROR(VLOOKUP($B59,'[2]NUM8.3'!$H$3:$U$169,11,FALSE),0)</f>
        <v>5</v>
      </c>
      <c r="O59" s="79">
        <f>IFERROR(VLOOKUP($B59,'[2]NUM8.3'!$H$3:$U$169,12,FALSE),0)</f>
        <v>0</v>
      </c>
      <c r="P59" s="79">
        <f>IFERROR(VLOOKUP($B59,'[2]NUM8.3'!$H$3:$U$169,13,FALSE),0)</f>
        <v>0</v>
      </c>
      <c r="Q59" s="12">
        <f t="shared" si="3"/>
        <v>42</v>
      </c>
      <c r="R59" s="360"/>
      <c r="S59" s="361"/>
    </row>
    <row r="60" spans="1:19" ht="15" thickBot="1" x14ac:dyDescent="0.25">
      <c r="A60" s="1" t="s">
        <v>88</v>
      </c>
      <c r="B60" s="137" t="s">
        <v>85</v>
      </c>
      <c r="C60" s="53"/>
      <c r="D60" s="53"/>
      <c r="E60" s="79">
        <f>IFERROR(VLOOKUP($B60,'[2]NUM8.3'!$H$3:$U$169,2,FALSE),0)</f>
        <v>17</v>
      </c>
      <c r="F60" s="79">
        <f>IFERROR(VLOOKUP($B60,'[2]NUM8.3'!$H$3:$U$169,3,FALSE),0)</f>
        <v>18</v>
      </c>
      <c r="G60" s="79">
        <f>IFERROR(VLOOKUP($B60,'[2]NUM8.3'!$H$3:$U$169,4,FALSE),0)</f>
        <v>10</v>
      </c>
      <c r="H60" s="79">
        <f>IFERROR(VLOOKUP($B60,'[2]NUM8.3'!$H$3:$U$169,5,FALSE),0)</f>
        <v>11</v>
      </c>
      <c r="I60" s="79">
        <f>IFERROR(VLOOKUP($B60,'[2]NUM8.3'!$H$3:$U$169,6,FALSE),0)</f>
        <v>8</v>
      </c>
      <c r="J60" s="79">
        <f>IFERROR(VLOOKUP($B60,'[2]NUM8.3'!$H$3:$U$169,7,FALSE),0)</f>
        <v>7</v>
      </c>
      <c r="K60" s="79">
        <f>IFERROR(VLOOKUP($B60,'[2]NUM8.3'!$H$3:$U$169,8,FALSE),0)</f>
        <v>4</v>
      </c>
      <c r="L60" s="79">
        <f>IFERROR(VLOOKUP($B60,'[2]NUM8.3'!$H$3:$U$169,9,FALSE),0)</f>
        <v>0</v>
      </c>
      <c r="M60" s="79">
        <f>IFERROR(VLOOKUP($B60,'[2]NUM8.3'!$H$3:$U$169,10,FALSE),0)</f>
        <v>11</v>
      </c>
      <c r="N60" s="79">
        <f>IFERROR(VLOOKUP($B60,'[2]NUM8.3'!$H$3:$U$169,11,FALSE),0)</f>
        <v>21</v>
      </c>
      <c r="O60" s="79">
        <f>IFERROR(VLOOKUP($B60,'[2]NUM8.3'!$H$3:$U$169,12,FALSE),0)</f>
        <v>14</v>
      </c>
      <c r="P60" s="79">
        <f>IFERROR(VLOOKUP($B60,'[2]NUM8.3'!$H$3:$U$169,13,FALSE),0)</f>
        <v>0</v>
      </c>
      <c r="Q60" s="12">
        <f t="shared" si="3"/>
        <v>121</v>
      </c>
      <c r="R60" s="360"/>
      <c r="S60" s="361"/>
    </row>
    <row r="61" spans="1:19" ht="15" thickBot="1" x14ac:dyDescent="0.25">
      <c r="A61" s="1" t="s">
        <v>88</v>
      </c>
      <c r="B61" s="137" t="s">
        <v>86</v>
      </c>
      <c r="C61" s="53"/>
      <c r="D61" s="53"/>
      <c r="E61" s="79">
        <f>IFERROR(VLOOKUP($B61,'[2]NUM8.3'!$H$3:$U$169,2,FALSE),0)</f>
        <v>0</v>
      </c>
      <c r="F61" s="79">
        <f>IFERROR(VLOOKUP($B61,'[2]NUM8.3'!$H$3:$U$169,3,FALSE),0)</f>
        <v>14</v>
      </c>
      <c r="G61" s="79">
        <f>IFERROR(VLOOKUP($B61,'[2]NUM8.3'!$H$3:$U$169,4,FALSE),0)</f>
        <v>2</v>
      </c>
      <c r="H61" s="79">
        <f>IFERROR(VLOOKUP($B61,'[2]NUM8.3'!$H$3:$U$169,5,FALSE),0)</f>
        <v>3</v>
      </c>
      <c r="I61" s="79">
        <f>IFERROR(VLOOKUP($B61,'[2]NUM8.3'!$H$3:$U$169,6,FALSE),0)</f>
        <v>1</v>
      </c>
      <c r="J61" s="79">
        <f>IFERROR(VLOOKUP($B61,'[2]NUM8.3'!$H$3:$U$169,7,FALSE),0)</f>
        <v>0</v>
      </c>
      <c r="K61" s="79">
        <f>IFERROR(VLOOKUP($B61,'[2]NUM8.3'!$H$3:$U$169,8,FALSE),0)</f>
        <v>0</v>
      </c>
      <c r="L61" s="79">
        <f>IFERROR(VLOOKUP($B61,'[2]NUM8.3'!$H$3:$U$169,9,FALSE),0)</f>
        <v>0</v>
      </c>
      <c r="M61" s="79">
        <f>IFERROR(VLOOKUP($B61,'[2]NUM8.3'!$H$3:$U$169,10,FALSE),0)</f>
        <v>0</v>
      </c>
      <c r="N61" s="79">
        <f>IFERROR(VLOOKUP($B61,'[2]NUM8.3'!$H$3:$U$169,11,FALSE),0)</f>
        <v>1</v>
      </c>
      <c r="O61" s="79">
        <f>IFERROR(VLOOKUP($B61,'[2]NUM8.3'!$H$3:$U$169,12,FALSE),0)</f>
        <v>1</v>
      </c>
      <c r="P61" s="79">
        <f>IFERROR(VLOOKUP($B61,'[2]NUM8.3'!$H$3:$U$169,13,FALSE),0)</f>
        <v>0</v>
      </c>
      <c r="Q61" s="12">
        <f t="shared" si="3"/>
        <v>22</v>
      </c>
      <c r="R61" s="360"/>
      <c r="S61" s="361"/>
    </row>
    <row r="62" spans="1:19" ht="15" thickBot="1" x14ac:dyDescent="0.25">
      <c r="A62" s="1" t="s">
        <v>88</v>
      </c>
      <c r="B62" s="137" t="s">
        <v>87</v>
      </c>
      <c r="C62" s="53"/>
      <c r="D62" s="53"/>
      <c r="E62" s="79">
        <f>IFERROR(VLOOKUP($B62,'[2]NUM8.3'!$H$3:$U$169,2,FALSE),0)</f>
        <v>1</v>
      </c>
      <c r="F62" s="79">
        <f>IFERROR(VLOOKUP($B62,'[2]NUM8.3'!$H$3:$U$169,3,FALSE),0)</f>
        <v>4</v>
      </c>
      <c r="G62" s="79">
        <f>IFERROR(VLOOKUP($B62,'[2]NUM8.3'!$H$3:$U$169,4,FALSE),0)</f>
        <v>1</v>
      </c>
      <c r="H62" s="79">
        <f>IFERROR(VLOOKUP($B62,'[2]NUM8.3'!$H$3:$U$169,5,FALSE),0)</f>
        <v>8</v>
      </c>
      <c r="I62" s="79">
        <f>IFERROR(VLOOKUP($B62,'[2]NUM8.3'!$H$3:$U$169,6,FALSE),0)</f>
        <v>1</v>
      </c>
      <c r="J62" s="79">
        <f>IFERROR(VLOOKUP($B62,'[2]NUM8.3'!$H$3:$U$169,7,FALSE),0)</f>
        <v>3</v>
      </c>
      <c r="K62" s="79">
        <f>IFERROR(VLOOKUP($B62,'[2]NUM8.3'!$H$3:$U$169,8,FALSE),0)</f>
        <v>6</v>
      </c>
      <c r="L62" s="79">
        <f>IFERROR(VLOOKUP($B62,'[2]NUM8.3'!$H$3:$U$169,9,FALSE),0)</f>
        <v>3</v>
      </c>
      <c r="M62" s="79">
        <f>IFERROR(VLOOKUP($B62,'[2]NUM8.3'!$H$3:$U$169,10,FALSE),0)</f>
        <v>1</v>
      </c>
      <c r="N62" s="79">
        <f>IFERROR(VLOOKUP($B62,'[2]NUM8.3'!$H$3:$U$169,11,FALSE),0)</f>
        <v>1</v>
      </c>
      <c r="O62" s="79">
        <f>IFERROR(VLOOKUP($B62,'[2]NUM8.3'!$H$3:$U$169,12,FALSE),0)</f>
        <v>2</v>
      </c>
      <c r="P62" s="79">
        <f>IFERROR(VLOOKUP($B62,'[2]NUM8.3'!$H$3:$U$169,13,FALSE),0)</f>
        <v>0</v>
      </c>
      <c r="Q62" s="12">
        <f>SUM(E62:P62)</f>
        <v>31</v>
      </c>
      <c r="R62" s="360"/>
      <c r="S62" s="361"/>
    </row>
    <row r="63" spans="1:19" ht="15" thickBot="1" x14ac:dyDescent="0.25">
      <c r="A63" s="136" t="s">
        <v>88</v>
      </c>
      <c r="B63" s="137" t="s">
        <v>397</v>
      </c>
      <c r="C63" s="53"/>
      <c r="D63" s="53"/>
      <c r="E63" s="79">
        <f>IFERROR(VLOOKUP($B63,'[2]NUM8.3'!$H$3:$U$169,2,FALSE),0)</f>
        <v>0</v>
      </c>
      <c r="F63" s="79">
        <f>IFERROR(VLOOKUP($B63,'[2]NUM8.3'!$H$3:$U$169,3,FALSE),0)</f>
        <v>0</v>
      </c>
      <c r="G63" s="79">
        <f>IFERROR(VLOOKUP($B63,'[2]NUM8.3'!$H$3:$U$169,4,FALSE),0)</f>
        <v>0</v>
      </c>
      <c r="H63" s="79">
        <f>IFERROR(VLOOKUP($B63,'[2]NUM8.3'!$H$3:$U$169,5,FALSE),0)</f>
        <v>0</v>
      </c>
      <c r="I63" s="79">
        <f>IFERROR(VLOOKUP($B63,'[2]NUM8.3'!$H$3:$U$169,6,FALSE),0)</f>
        <v>0</v>
      </c>
      <c r="J63" s="79">
        <f>IFERROR(VLOOKUP($B63,'[2]NUM8.3'!$H$3:$U$169,7,FALSE),0)</f>
        <v>0</v>
      </c>
      <c r="K63" s="79">
        <f>IFERROR(VLOOKUP($B63,'[2]NUM8.3'!$H$3:$U$169,8,FALSE),0)</f>
        <v>0</v>
      </c>
      <c r="L63" s="79">
        <f>IFERROR(VLOOKUP($B63,'[2]NUM8.3'!$H$3:$U$169,9,FALSE),0)</f>
        <v>0</v>
      </c>
      <c r="M63" s="79">
        <f>IFERROR(VLOOKUP($B63,'[2]NUM8.3'!$H$3:$U$169,10,FALSE),0)</f>
        <v>0</v>
      </c>
      <c r="N63" s="79">
        <f>IFERROR(VLOOKUP($B63,'[2]NUM8.3'!$H$3:$U$169,11,FALSE),0)</f>
        <v>0</v>
      </c>
      <c r="O63" s="79">
        <f>IFERROR(VLOOKUP($B63,'[2]NUM8.3'!$H$3:$U$169,12,FALSE),0)</f>
        <v>0</v>
      </c>
      <c r="P63" s="79">
        <f>IFERROR(VLOOKUP($B63,'[2]NUM8.3'!$H$3:$U$169,13,FALSE),0)</f>
        <v>0</v>
      </c>
      <c r="Q63" s="12">
        <f>SUM(E63:P63)</f>
        <v>0</v>
      </c>
      <c r="R63" s="242"/>
      <c r="S63" s="243"/>
    </row>
    <row r="64" spans="1:19" s="54" customFormat="1" ht="15" thickBot="1" x14ac:dyDescent="0.25">
      <c r="A64" s="307" t="s">
        <v>177</v>
      </c>
      <c r="B64" s="308"/>
      <c r="C64" s="222">
        <f>+D64/Metas!N9</f>
        <v>1.0430379746835441</v>
      </c>
      <c r="D64" s="14">
        <f>+Q64/R64</f>
        <v>0.57024221453287194</v>
      </c>
      <c r="E64" s="9">
        <f>SUM(E50:E63)</f>
        <v>84</v>
      </c>
      <c r="F64" s="9">
        <f t="shared" ref="F64:P64" si="12">SUM(F50:F63)</f>
        <v>103</v>
      </c>
      <c r="G64" s="9">
        <f t="shared" si="12"/>
        <v>77</v>
      </c>
      <c r="H64" s="9">
        <f t="shared" si="12"/>
        <v>90</v>
      </c>
      <c r="I64" s="9">
        <f t="shared" si="12"/>
        <v>63</v>
      </c>
      <c r="J64" s="9">
        <f t="shared" si="12"/>
        <v>39</v>
      </c>
      <c r="K64" s="9">
        <f t="shared" si="12"/>
        <v>56</v>
      </c>
      <c r="L64" s="9">
        <f t="shared" si="12"/>
        <v>64</v>
      </c>
      <c r="M64" s="9">
        <f t="shared" si="12"/>
        <v>45</v>
      </c>
      <c r="N64" s="9">
        <f t="shared" si="12"/>
        <v>142</v>
      </c>
      <c r="O64" s="9">
        <f t="shared" si="12"/>
        <v>53</v>
      </c>
      <c r="P64" s="9">
        <f t="shared" si="12"/>
        <v>8</v>
      </c>
      <c r="Q64" s="9">
        <f>SUM(Q50:Q63)</f>
        <v>824</v>
      </c>
      <c r="R64" s="366">
        <v>1445</v>
      </c>
      <c r="S64" s="367"/>
    </row>
    <row r="65" spans="1:19" ht="15" thickBot="1" x14ac:dyDescent="0.25">
      <c r="A65" s="1" t="s">
        <v>99</v>
      </c>
      <c r="B65" s="137" t="s">
        <v>89</v>
      </c>
      <c r="C65" s="53"/>
      <c r="D65" s="53"/>
      <c r="E65" s="79">
        <f>IFERROR(VLOOKUP($B65,'[2]NUM8.3'!$H$3:$U$169,2,FALSE),0)</f>
        <v>16</v>
      </c>
      <c r="F65" s="79">
        <f>IFERROR(VLOOKUP($B65,'[2]NUM8.3'!$H$3:$U$169,3,FALSE),0)</f>
        <v>16</v>
      </c>
      <c r="G65" s="79">
        <f>IFERROR(VLOOKUP($B65,'[2]NUM8.3'!$H$3:$U$169,4,FALSE),0)</f>
        <v>69</v>
      </c>
      <c r="H65" s="79">
        <f>IFERROR(VLOOKUP($B65,'[2]NUM8.3'!$H$3:$U$169,5,FALSE),0)</f>
        <v>37</v>
      </c>
      <c r="I65" s="79">
        <f>IFERROR(VLOOKUP($B65,'[2]NUM8.3'!$H$3:$U$169,6,FALSE),0)</f>
        <v>26</v>
      </c>
      <c r="J65" s="79">
        <f>IFERROR(VLOOKUP($B65,'[2]NUM8.3'!$H$3:$U$169,7,FALSE),0)</f>
        <v>30</v>
      </c>
      <c r="K65" s="79">
        <f>IFERROR(VLOOKUP($B65,'[2]NUM8.3'!$H$3:$U$169,8,FALSE),0)</f>
        <v>15</v>
      </c>
      <c r="L65" s="79">
        <f>IFERROR(VLOOKUP($B65,'[2]NUM8.3'!$H$3:$U$169,9,FALSE),0)</f>
        <v>13</v>
      </c>
      <c r="M65" s="79">
        <f>IFERROR(VLOOKUP($B65,'[2]NUM8.3'!$H$3:$U$169,10,FALSE),0)</f>
        <v>29</v>
      </c>
      <c r="N65" s="79">
        <f>IFERROR(VLOOKUP($B65,'[2]NUM8.3'!$H$3:$U$169,11,FALSE),0)</f>
        <v>130</v>
      </c>
      <c r="O65" s="79">
        <f>IFERROR(VLOOKUP($B65,'[2]NUM8.3'!$H$3:$U$169,12,FALSE),0)</f>
        <v>63</v>
      </c>
      <c r="P65" s="79">
        <f>IFERROR(VLOOKUP($B65,'[2]NUM8.3'!$H$3:$U$169,13,FALSE),0)</f>
        <v>69</v>
      </c>
      <c r="Q65" s="12">
        <f t="shared" ref="Q65:Q74" si="13">SUM(E65:P65)</f>
        <v>513</v>
      </c>
      <c r="R65" s="360"/>
      <c r="S65" s="361"/>
    </row>
    <row r="66" spans="1:19" ht="15" thickBot="1" x14ac:dyDescent="0.25">
      <c r="A66" s="1" t="s">
        <v>99</v>
      </c>
      <c r="B66" s="137" t="s">
        <v>90</v>
      </c>
      <c r="C66" s="53"/>
      <c r="D66" s="53"/>
      <c r="E66" s="79">
        <f>IFERROR(VLOOKUP($B66,'[2]NUM8.3'!$H$3:$U$169,2,FALSE),0)</f>
        <v>12</v>
      </c>
      <c r="F66" s="79">
        <f>IFERROR(VLOOKUP($B66,'[2]NUM8.3'!$H$3:$U$169,3,FALSE),0)</f>
        <v>15</v>
      </c>
      <c r="G66" s="79">
        <f>IFERROR(VLOOKUP($B66,'[2]NUM8.3'!$H$3:$U$169,4,FALSE),0)</f>
        <v>31</v>
      </c>
      <c r="H66" s="79">
        <f>IFERROR(VLOOKUP($B66,'[2]NUM8.3'!$H$3:$U$169,5,FALSE),0)</f>
        <v>12</v>
      </c>
      <c r="I66" s="79">
        <f>IFERROR(VLOOKUP($B66,'[2]NUM8.3'!$H$3:$U$169,6,FALSE),0)</f>
        <v>14</v>
      </c>
      <c r="J66" s="79">
        <f>IFERROR(VLOOKUP($B66,'[2]NUM8.3'!$H$3:$U$169,7,FALSE),0)</f>
        <v>23</v>
      </c>
      <c r="K66" s="79">
        <f>IFERROR(VLOOKUP($B66,'[2]NUM8.3'!$H$3:$U$169,8,FALSE),0)</f>
        <v>17</v>
      </c>
      <c r="L66" s="79">
        <f>IFERROR(VLOOKUP($B66,'[2]NUM8.3'!$H$3:$U$169,9,FALSE),0)</f>
        <v>18</v>
      </c>
      <c r="M66" s="79">
        <f>IFERROR(VLOOKUP($B66,'[2]NUM8.3'!$H$3:$U$169,10,FALSE),0)</f>
        <v>12</v>
      </c>
      <c r="N66" s="79">
        <f>IFERROR(VLOOKUP($B66,'[2]NUM8.3'!$H$3:$U$169,11,FALSE),0)</f>
        <v>43</v>
      </c>
      <c r="O66" s="79">
        <f>IFERROR(VLOOKUP($B66,'[2]NUM8.3'!$H$3:$U$169,12,FALSE),0)</f>
        <v>31</v>
      </c>
      <c r="P66" s="79">
        <f>IFERROR(VLOOKUP($B66,'[2]NUM8.3'!$H$3:$U$169,13,FALSE),0)</f>
        <v>59</v>
      </c>
      <c r="Q66" s="12">
        <f t="shared" si="13"/>
        <v>287</v>
      </c>
      <c r="R66" s="360"/>
      <c r="S66" s="361"/>
    </row>
    <row r="67" spans="1:19" ht="15" thickBot="1" x14ac:dyDescent="0.25">
      <c r="A67" s="1" t="s">
        <v>99</v>
      </c>
      <c r="B67" s="137" t="s">
        <v>91</v>
      </c>
      <c r="C67" s="53"/>
      <c r="D67" s="53"/>
      <c r="E67" s="79">
        <f>IFERROR(VLOOKUP($B67,'[2]NUM8.3'!$H$3:$U$169,2,FALSE),0)</f>
        <v>0</v>
      </c>
      <c r="F67" s="79">
        <f>IFERROR(VLOOKUP($B67,'[2]NUM8.3'!$H$3:$U$169,3,FALSE),0)</f>
        <v>2</v>
      </c>
      <c r="G67" s="79">
        <f>IFERROR(VLOOKUP($B67,'[2]NUM8.3'!$H$3:$U$169,4,FALSE),0)</f>
        <v>7</v>
      </c>
      <c r="H67" s="79">
        <f>IFERROR(VLOOKUP($B67,'[2]NUM8.3'!$H$3:$U$169,5,FALSE),0)</f>
        <v>0</v>
      </c>
      <c r="I67" s="79">
        <f>IFERROR(VLOOKUP($B67,'[2]NUM8.3'!$H$3:$U$169,6,FALSE),0)</f>
        <v>6</v>
      </c>
      <c r="J67" s="79">
        <f>IFERROR(VLOOKUP($B67,'[2]NUM8.3'!$H$3:$U$169,7,FALSE),0)</f>
        <v>0</v>
      </c>
      <c r="K67" s="79">
        <f>IFERROR(VLOOKUP($B67,'[2]NUM8.3'!$H$3:$U$169,8,FALSE),0)</f>
        <v>0</v>
      </c>
      <c r="L67" s="79">
        <f>IFERROR(VLOOKUP($B67,'[2]NUM8.3'!$H$3:$U$169,9,FALSE),0)</f>
        <v>8</v>
      </c>
      <c r="M67" s="79">
        <f>IFERROR(VLOOKUP($B67,'[2]NUM8.3'!$H$3:$U$169,10,FALSE),0)</f>
        <v>4</v>
      </c>
      <c r="N67" s="79">
        <f>IFERROR(VLOOKUP($B67,'[2]NUM8.3'!$H$3:$U$169,11,FALSE),0)</f>
        <v>5</v>
      </c>
      <c r="O67" s="79">
        <f>IFERROR(VLOOKUP($B67,'[2]NUM8.3'!$H$3:$U$169,12,FALSE),0)</f>
        <v>6</v>
      </c>
      <c r="P67" s="79">
        <f>IFERROR(VLOOKUP($B67,'[2]NUM8.3'!$H$3:$U$169,13,FALSE),0)</f>
        <v>5</v>
      </c>
      <c r="Q67" s="12">
        <f t="shared" si="13"/>
        <v>43</v>
      </c>
      <c r="R67" s="360"/>
      <c r="S67" s="361"/>
    </row>
    <row r="68" spans="1:19" ht="15" thickBot="1" x14ac:dyDescent="0.25">
      <c r="A68" s="1" t="s">
        <v>99</v>
      </c>
      <c r="B68" s="137" t="s">
        <v>92</v>
      </c>
      <c r="C68" s="53"/>
      <c r="D68" s="53"/>
      <c r="E68" s="79">
        <f>IFERROR(VLOOKUP($B68,'[2]NUM8.3'!$H$3:$U$169,2,FALSE),0)</f>
        <v>4</v>
      </c>
      <c r="F68" s="79">
        <f>IFERROR(VLOOKUP($B68,'[2]NUM8.3'!$H$3:$U$169,3,FALSE),0)</f>
        <v>0</v>
      </c>
      <c r="G68" s="79">
        <f>IFERROR(VLOOKUP($B68,'[2]NUM8.3'!$H$3:$U$169,4,FALSE),0)</f>
        <v>0</v>
      </c>
      <c r="H68" s="79">
        <f>IFERROR(VLOOKUP($B68,'[2]NUM8.3'!$H$3:$U$169,5,FALSE),0)</f>
        <v>12</v>
      </c>
      <c r="I68" s="79">
        <f>IFERROR(VLOOKUP($B68,'[2]NUM8.3'!$H$3:$U$169,6,FALSE),0)</f>
        <v>33</v>
      </c>
      <c r="J68" s="79">
        <f>IFERROR(VLOOKUP($B68,'[2]NUM8.3'!$H$3:$U$169,7,FALSE),0)</f>
        <v>40</v>
      </c>
      <c r="K68" s="79">
        <f>IFERROR(VLOOKUP($B68,'[2]NUM8.3'!$H$3:$U$169,8,FALSE),0)</f>
        <v>28</v>
      </c>
      <c r="L68" s="79">
        <f>IFERROR(VLOOKUP($B68,'[2]NUM8.3'!$H$3:$U$169,9,FALSE),0)</f>
        <v>7</v>
      </c>
      <c r="M68" s="79">
        <f>IFERROR(VLOOKUP($B68,'[2]NUM8.3'!$H$3:$U$169,10,FALSE),0)</f>
        <v>2</v>
      </c>
      <c r="N68" s="79">
        <f>IFERROR(VLOOKUP($B68,'[2]NUM8.3'!$H$3:$U$169,11,FALSE),0)</f>
        <v>41</v>
      </c>
      <c r="O68" s="79">
        <f>IFERROR(VLOOKUP($B68,'[2]NUM8.3'!$H$3:$U$169,12,FALSE),0)</f>
        <v>4</v>
      </c>
      <c r="P68" s="79">
        <f>IFERROR(VLOOKUP($B68,'[2]NUM8.3'!$H$3:$U$169,13,FALSE),0)</f>
        <v>0</v>
      </c>
      <c r="Q68" s="12">
        <f t="shared" si="13"/>
        <v>171</v>
      </c>
      <c r="R68" s="360"/>
      <c r="S68" s="361"/>
    </row>
    <row r="69" spans="1:19" ht="15" thickBot="1" x14ac:dyDescent="0.25">
      <c r="A69" s="1" t="s">
        <v>99</v>
      </c>
      <c r="B69" s="137" t="s">
        <v>93</v>
      </c>
      <c r="C69" s="53"/>
      <c r="D69" s="53"/>
      <c r="E69" s="79">
        <f>IFERROR(VLOOKUP($B69,'[2]NUM8.3'!$H$3:$U$169,2,FALSE),0)</f>
        <v>0</v>
      </c>
      <c r="F69" s="79">
        <f>IFERROR(VLOOKUP($B69,'[2]NUM8.3'!$H$3:$U$169,3,FALSE),0)</f>
        <v>8</v>
      </c>
      <c r="G69" s="79">
        <f>IFERROR(VLOOKUP($B69,'[2]NUM8.3'!$H$3:$U$169,4,FALSE),0)</f>
        <v>7</v>
      </c>
      <c r="H69" s="79">
        <f>IFERROR(VLOOKUP($B69,'[2]NUM8.3'!$H$3:$U$169,5,FALSE),0)</f>
        <v>8</v>
      </c>
      <c r="I69" s="79">
        <f>IFERROR(VLOOKUP($B69,'[2]NUM8.3'!$H$3:$U$169,6,FALSE),0)</f>
        <v>11</v>
      </c>
      <c r="J69" s="79">
        <f>IFERROR(VLOOKUP($B69,'[2]NUM8.3'!$H$3:$U$169,7,FALSE),0)</f>
        <v>5</v>
      </c>
      <c r="K69" s="79">
        <f>IFERROR(VLOOKUP($B69,'[2]NUM8.3'!$H$3:$U$169,8,FALSE),0)</f>
        <v>5</v>
      </c>
      <c r="L69" s="79">
        <f>IFERROR(VLOOKUP($B69,'[2]NUM8.3'!$H$3:$U$169,9,FALSE),0)</f>
        <v>15</v>
      </c>
      <c r="M69" s="79">
        <f>IFERROR(VLOOKUP($B69,'[2]NUM8.3'!$H$3:$U$169,10,FALSE),0)</f>
        <v>5</v>
      </c>
      <c r="N69" s="79">
        <f>IFERROR(VLOOKUP($B69,'[2]NUM8.3'!$H$3:$U$169,11,FALSE),0)</f>
        <v>7</v>
      </c>
      <c r="O69" s="79">
        <f>IFERROR(VLOOKUP($B69,'[2]NUM8.3'!$H$3:$U$169,12,FALSE),0)</f>
        <v>5</v>
      </c>
      <c r="P69" s="79">
        <f>IFERROR(VLOOKUP($B69,'[2]NUM8.3'!$H$3:$U$169,13,FALSE),0)</f>
        <v>2</v>
      </c>
      <c r="Q69" s="12">
        <f t="shared" si="13"/>
        <v>78</v>
      </c>
      <c r="R69" s="360"/>
      <c r="S69" s="361"/>
    </row>
    <row r="70" spans="1:19" ht="15" thickBot="1" x14ac:dyDescent="0.25">
      <c r="A70" s="1" t="s">
        <v>99</v>
      </c>
      <c r="B70" s="137" t="s">
        <v>94</v>
      </c>
      <c r="C70" s="53"/>
      <c r="D70" s="53"/>
      <c r="E70" s="79">
        <f>IFERROR(VLOOKUP($B70,'[2]NUM8.3'!$H$3:$U$169,2,FALSE),0)</f>
        <v>1</v>
      </c>
      <c r="F70" s="79">
        <f>IFERROR(VLOOKUP($B70,'[2]NUM8.3'!$H$3:$U$169,3,FALSE),0)</f>
        <v>4</v>
      </c>
      <c r="G70" s="79">
        <f>IFERROR(VLOOKUP($B70,'[2]NUM8.3'!$H$3:$U$169,4,FALSE),0)</f>
        <v>0</v>
      </c>
      <c r="H70" s="79">
        <f>IFERROR(VLOOKUP($B70,'[2]NUM8.3'!$H$3:$U$169,5,FALSE),0)</f>
        <v>1</v>
      </c>
      <c r="I70" s="79">
        <f>IFERROR(VLOOKUP($B70,'[2]NUM8.3'!$H$3:$U$169,6,FALSE),0)</f>
        <v>2</v>
      </c>
      <c r="J70" s="79">
        <f>IFERROR(VLOOKUP($B70,'[2]NUM8.3'!$H$3:$U$169,7,FALSE),0)</f>
        <v>8</v>
      </c>
      <c r="K70" s="79">
        <f>IFERROR(VLOOKUP($B70,'[2]NUM8.3'!$H$3:$U$169,8,FALSE),0)</f>
        <v>2</v>
      </c>
      <c r="L70" s="79">
        <f>IFERROR(VLOOKUP($B70,'[2]NUM8.3'!$H$3:$U$169,9,FALSE),0)</f>
        <v>20</v>
      </c>
      <c r="M70" s="79">
        <f>IFERROR(VLOOKUP($B70,'[2]NUM8.3'!$H$3:$U$169,10,FALSE),0)</f>
        <v>0</v>
      </c>
      <c r="N70" s="79">
        <f>IFERROR(VLOOKUP($B70,'[2]NUM8.3'!$H$3:$U$169,11,FALSE),0)</f>
        <v>18</v>
      </c>
      <c r="O70" s="79">
        <f>IFERROR(VLOOKUP($B70,'[2]NUM8.3'!$H$3:$U$169,12,FALSE),0)</f>
        <v>12</v>
      </c>
      <c r="P70" s="79">
        <f>IFERROR(VLOOKUP($B70,'[2]NUM8.3'!$H$3:$U$169,13,FALSE),0)</f>
        <v>1</v>
      </c>
      <c r="Q70" s="12">
        <f t="shared" si="13"/>
        <v>69</v>
      </c>
      <c r="R70" s="360"/>
      <c r="S70" s="361"/>
    </row>
    <row r="71" spans="1:19" ht="15" thickBot="1" x14ac:dyDescent="0.25">
      <c r="A71" s="1" t="s">
        <v>99</v>
      </c>
      <c r="B71" s="137" t="s">
        <v>95</v>
      </c>
      <c r="C71" s="53"/>
      <c r="D71" s="53"/>
      <c r="E71" s="79">
        <f>IFERROR(VLOOKUP($B71,'[2]NUM8.3'!$H$3:$U$169,2,FALSE),0)</f>
        <v>5</v>
      </c>
      <c r="F71" s="79">
        <f>IFERROR(VLOOKUP($B71,'[2]NUM8.3'!$H$3:$U$169,3,FALSE),0)</f>
        <v>0</v>
      </c>
      <c r="G71" s="79">
        <f>IFERROR(VLOOKUP($B71,'[2]NUM8.3'!$H$3:$U$169,4,FALSE),0)</f>
        <v>5</v>
      </c>
      <c r="H71" s="79">
        <f>IFERROR(VLOOKUP($B71,'[2]NUM8.3'!$H$3:$U$169,5,FALSE),0)</f>
        <v>2</v>
      </c>
      <c r="I71" s="79">
        <f>IFERROR(VLOOKUP($B71,'[2]NUM8.3'!$H$3:$U$169,6,FALSE),0)</f>
        <v>0</v>
      </c>
      <c r="J71" s="79">
        <f>IFERROR(VLOOKUP($B71,'[2]NUM8.3'!$H$3:$U$169,7,FALSE),0)</f>
        <v>3</v>
      </c>
      <c r="K71" s="79">
        <f>IFERROR(VLOOKUP($B71,'[2]NUM8.3'!$H$3:$U$169,8,FALSE),0)</f>
        <v>0</v>
      </c>
      <c r="L71" s="79">
        <f>IFERROR(VLOOKUP($B71,'[2]NUM8.3'!$H$3:$U$169,9,FALSE),0)</f>
        <v>0</v>
      </c>
      <c r="M71" s="79">
        <f>IFERROR(VLOOKUP($B71,'[2]NUM8.3'!$H$3:$U$169,10,FALSE),0)</f>
        <v>2</v>
      </c>
      <c r="N71" s="79">
        <f>IFERROR(VLOOKUP($B71,'[2]NUM8.3'!$H$3:$U$169,11,FALSE),0)</f>
        <v>3</v>
      </c>
      <c r="O71" s="79">
        <f>IFERROR(VLOOKUP($B71,'[2]NUM8.3'!$H$3:$U$169,12,FALSE),0)</f>
        <v>3</v>
      </c>
      <c r="P71" s="79">
        <f>IFERROR(VLOOKUP($B71,'[2]NUM8.3'!$H$3:$U$169,13,FALSE),0)</f>
        <v>0</v>
      </c>
      <c r="Q71" s="12">
        <f t="shared" si="13"/>
        <v>23</v>
      </c>
      <c r="R71" s="360"/>
      <c r="S71" s="361"/>
    </row>
    <row r="72" spans="1:19" ht="15" thickBot="1" x14ac:dyDescent="0.25">
      <c r="A72" s="1" t="s">
        <v>99</v>
      </c>
      <c r="B72" s="137" t="s">
        <v>96</v>
      </c>
      <c r="C72" s="53"/>
      <c r="D72" s="53"/>
      <c r="E72" s="79">
        <f>IFERROR(VLOOKUP($B72,'[2]NUM8.3'!$H$3:$U$169,2,FALSE),0)</f>
        <v>5</v>
      </c>
      <c r="F72" s="79">
        <f>IFERROR(VLOOKUP($B72,'[2]NUM8.3'!$H$3:$U$169,3,FALSE),0)</f>
        <v>0</v>
      </c>
      <c r="G72" s="79">
        <f>IFERROR(VLOOKUP($B72,'[2]NUM8.3'!$H$3:$U$169,4,FALSE),0)</f>
        <v>2</v>
      </c>
      <c r="H72" s="79">
        <f>IFERROR(VLOOKUP($B72,'[2]NUM8.3'!$H$3:$U$169,5,FALSE),0)</f>
        <v>3</v>
      </c>
      <c r="I72" s="79">
        <f>IFERROR(VLOOKUP($B72,'[2]NUM8.3'!$H$3:$U$169,6,FALSE),0)</f>
        <v>6</v>
      </c>
      <c r="J72" s="79">
        <f>IFERROR(VLOOKUP($B72,'[2]NUM8.3'!$H$3:$U$169,7,FALSE),0)</f>
        <v>0</v>
      </c>
      <c r="K72" s="79">
        <f>IFERROR(VLOOKUP($B72,'[2]NUM8.3'!$H$3:$U$169,8,FALSE),0)</f>
        <v>0</v>
      </c>
      <c r="L72" s="79">
        <f>IFERROR(VLOOKUP($B72,'[2]NUM8.3'!$H$3:$U$169,9,FALSE),0)</f>
        <v>6</v>
      </c>
      <c r="M72" s="79">
        <f>IFERROR(VLOOKUP($B72,'[2]NUM8.3'!$H$3:$U$169,10,FALSE),0)</f>
        <v>5</v>
      </c>
      <c r="N72" s="79">
        <f>IFERROR(VLOOKUP($B72,'[2]NUM8.3'!$H$3:$U$169,11,FALSE),0)</f>
        <v>0</v>
      </c>
      <c r="O72" s="79">
        <f>IFERROR(VLOOKUP($B72,'[2]NUM8.3'!$H$3:$U$169,12,FALSE),0)</f>
        <v>1</v>
      </c>
      <c r="P72" s="79">
        <f>IFERROR(VLOOKUP($B72,'[2]NUM8.3'!$H$3:$U$169,13,FALSE),0)</f>
        <v>0</v>
      </c>
      <c r="Q72" s="12">
        <f t="shared" si="13"/>
        <v>28</v>
      </c>
      <c r="R72" s="360"/>
      <c r="S72" s="361"/>
    </row>
    <row r="73" spans="1:19" ht="15" thickBot="1" x14ac:dyDescent="0.25">
      <c r="A73" s="1" t="s">
        <v>99</v>
      </c>
      <c r="B73" s="137" t="s">
        <v>97</v>
      </c>
      <c r="C73" s="53"/>
      <c r="D73" s="53"/>
      <c r="E73" s="79">
        <f>IFERROR(VLOOKUP($B73,'[2]NUM8.3'!$H$3:$U$169,2,FALSE),0)</f>
        <v>0</v>
      </c>
      <c r="F73" s="79">
        <f>IFERROR(VLOOKUP($B73,'[2]NUM8.3'!$H$3:$U$169,3,FALSE),0)</f>
        <v>8</v>
      </c>
      <c r="G73" s="79">
        <f>IFERROR(VLOOKUP($B73,'[2]NUM8.3'!$H$3:$U$169,4,FALSE),0)</f>
        <v>2</v>
      </c>
      <c r="H73" s="79">
        <f>IFERROR(VLOOKUP($B73,'[2]NUM8.3'!$H$3:$U$169,5,FALSE),0)</f>
        <v>4</v>
      </c>
      <c r="I73" s="79">
        <f>IFERROR(VLOOKUP($B73,'[2]NUM8.3'!$H$3:$U$169,6,FALSE),0)</f>
        <v>0</v>
      </c>
      <c r="J73" s="79">
        <f>IFERROR(VLOOKUP($B73,'[2]NUM8.3'!$H$3:$U$169,7,FALSE),0)</f>
        <v>4</v>
      </c>
      <c r="K73" s="79">
        <f>IFERROR(VLOOKUP($B73,'[2]NUM8.3'!$H$3:$U$169,8,FALSE),0)</f>
        <v>3</v>
      </c>
      <c r="L73" s="79">
        <f>IFERROR(VLOOKUP($B73,'[2]NUM8.3'!$H$3:$U$169,9,FALSE),0)</f>
        <v>0</v>
      </c>
      <c r="M73" s="79">
        <f>IFERROR(VLOOKUP($B73,'[2]NUM8.3'!$H$3:$U$169,10,FALSE),0)</f>
        <v>1</v>
      </c>
      <c r="N73" s="79">
        <f>IFERROR(VLOOKUP($B73,'[2]NUM8.3'!$H$3:$U$169,11,FALSE),0)</f>
        <v>4</v>
      </c>
      <c r="O73" s="79">
        <f>IFERROR(VLOOKUP($B73,'[2]NUM8.3'!$H$3:$U$169,12,FALSE),0)</f>
        <v>0</v>
      </c>
      <c r="P73" s="79">
        <f>IFERROR(VLOOKUP($B73,'[2]NUM8.3'!$H$3:$U$169,13,FALSE),0)</f>
        <v>0</v>
      </c>
      <c r="Q73" s="12">
        <f t="shared" si="13"/>
        <v>26</v>
      </c>
      <c r="R73" s="360"/>
      <c r="S73" s="361"/>
    </row>
    <row r="74" spans="1:19" ht="15" thickBot="1" x14ac:dyDescent="0.25">
      <c r="A74" s="1" t="s">
        <v>99</v>
      </c>
      <c r="B74" s="137" t="s">
        <v>98</v>
      </c>
      <c r="C74" s="53"/>
      <c r="D74" s="53"/>
      <c r="E74" s="79">
        <f>IFERROR(VLOOKUP($B74,'[2]NUM8.3'!$H$3:$U$169,2,FALSE),0)</f>
        <v>3</v>
      </c>
      <c r="F74" s="79">
        <f>IFERROR(VLOOKUP($B74,'[2]NUM8.3'!$H$3:$U$169,3,FALSE),0)</f>
        <v>0</v>
      </c>
      <c r="G74" s="79">
        <f>IFERROR(VLOOKUP($B74,'[2]NUM8.3'!$H$3:$U$169,4,FALSE),0)</f>
        <v>3</v>
      </c>
      <c r="H74" s="79">
        <f>IFERROR(VLOOKUP($B74,'[2]NUM8.3'!$H$3:$U$169,5,FALSE),0)</f>
        <v>2</v>
      </c>
      <c r="I74" s="79">
        <f>IFERROR(VLOOKUP($B74,'[2]NUM8.3'!$H$3:$U$169,6,FALSE),0)</f>
        <v>2</v>
      </c>
      <c r="J74" s="79">
        <f>IFERROR(VLOOKUP($B74,'[2]NUM8.3'!$H$3:$U$169,7,FALSE),0)</f>
        <v>0</v>
      </c>
      <c r="K74" s="79">
        <f>IFERROR(VLOOKUP($B74,'[2]NUM8.3'!$H$3:$U$169,8,FALSE),0)</f>
        <v>0</v>
      </c>
      <c r="L74" s="79">
        <f>IFERROR(VLOOKUP($B74,'[2]NUM8.3'!$H$3:$U$169,9,FALSE),0)</f>
        <v>0</v>
      </c>
      <c r="M74" s="79">
        <f>IFERROR(VLOOKUP($B74,'[2]NUM8.3'!$H$3:$U$169,10,FALSE),0)</f>
        <v>0</v>
      </c>
      <c r="N74" s="79">
        <f>IFERROR(VLOOKUP($B74,'[2]NUM8.3'!$H$3:$U$169,11,FALSE),0)</f>
        <v>7</v>
      </c>
      <c r="O74" s="79">
        <f>IFERROR(VLOOKUP($B74,'[2]NUM8.3'!$H$3:$U$169,12,FALSE),0)</f>
        <v>0</v>
      </c>
      <c r="P74" s="79">
        <f>IFERROR(VLOOKUP($B74,'[2]NUM8.3'!$H$3:$U$169,13,FALSE),0)</f>
        <v>0</v>
      </c>
      <c r="Q74" s="12">
        <f t="shared" si="13"/>
        <v>17</v>
      </c>
      <c r="R74" s="360"/>
      <c r="S74" s="361"/>
    </row>
    <row r="75" spans="1:19" s="54" customFormat="1" ht="15" thickBot="1" x14ac:dyDescent="0.25">
      <c r="A75" s="307" t="s">
        <v>18</v>
      </c>
      <c r="B75" s="308"/>
      <c r="C75" s="222">
        <f>+D75/Metas!N6</f>
        <v>1.003197442046363</v>
      </c>
      <c r="D75" s="14">
        <f>+Q75/R75</f>
        <v>0.76758409785932724</v>
      </c>
      <c r="E75" s="9">
        <f>SUM(E65:E74)</f>
        <v>46</v>
      </c>
      <c r="F75" s="9">
        <f t="shared" ref="F75:H75" si="14">SUM(F65:F74)</f>
        <v>53</v>
      </c>
      <c r="G75" s="9">
        <f t="shared" si="14"/>
        <v>126</v>
      </c>
      <c r="H75" s="9">
        <f t="shared" si="14"/>
        <v>81</v>
      </c>
      <c r="I75" s="9">
        <f t="shared" ref="I75:J75" si="15">SUM(I65:I74)</f>
        <v>100</v>
      </c>
      <c r="J75" s="9">
        <f t="shared" si="15"/>
        <v>113</v>
      </c>
      <c r="K75" s="9">
        <f t="shared" ref="K75:L75" si="16">SUM(K65:K74)</f>
        <v>70</v>
      </c>
      <c r="L75" s="9">
        <f t="shared" si="16"/>
        <v>87</v>
      </c>
      <c r="M75" s="9">
        <f t="shared" ref="M75:N75" si="17">SUM(M65:M74)</f>
        <v>60</v>
      </c>
      <c r="N75" s="9">
        <f t="shared" si="17"/>
        <v>258</v>
      </c>
      <c r="O75" s="9">
        <f t="shared" ref="O75:P75" si="18">SUM(O65:O74)</f>
        <v>125</v>
      </c>
      <c r="P75" s="9">
        <f t="shared" si="18"/>
        <v>136</v>
      </c>
      <c r="Q75" s="9">
        <f>SUM(Q65:Q74)</f>
        <v>1255</v>
      </c>
      <c r="R75" s="366">
        <v>1635</v>
      </c>
      <c r="S75" s="367"/>
    </row>
    <row r="76" spans="1:19" ht="15" thickBot="1" x14ac:dyDescent="0.25">
      <c r="A76" s="1" t="s">
        <v>105</v>
      </c>
      <c r="B76" s="137" t="s">
        <v>100</v>
      </c>
      <c r="C76" s="53"/>
      <c r="D76" s="53"/>
      <c r="E76" s="79">
        <f>IFERROR(VLOOKUP($B76,'[2]NUM8.3'!$H$3:$U$169,2,FALSE),0)</f>
        <v>4</v>
      </c>
      <c r="F76" s="79">
        <f>IFERROR(VLOOKUP($B76,'[2]NUM8.3'!$H$3:$U$169,3,FALSE),0)</f>
        <v>4</v>
      </c>
      <c r="G76" s="79">
        <f>IFERROR(VLOOKUP($B76,'[2]NUM8.3'!$H$3:$U$169,4,FALSE),0)</f>
        <v>26</v>
      </c>
      <c r="H76" s="79">
        <f>IFERROR(VLOOKUP($B76,'[2]NUM8.3'!$H$3:$U$169,5,FALSE),0)</f>
        <v>11</v>
      </c>
      <c r="I76" s="79">
        <f>IFERROR(VLOOKUP($B76,'[2]NUM8.3'!$H$3:$U$169,6,FALSE),0)</f>
        <v>3</v>
      </c>
      <c r="J76" s="79">
        <f>IFERROR(VLOOKUP($B76,'[2]NUM8.3'!$H$3:$U$169,7,FALSE),0)</f>
        <v>22</v>
      </c>
      <c r="K76" s="79">
        <f>IFERROR(VLOOKUP($B76,'[2]NUM8.3'!$H$3:$U$169,8,FALSE),0)</f>
        <v>25</v>
      </c>
      <c r="L76" s="79">
        <f>IFERROR(VLOOKUP($B76,'[2]NUM8.3'!$H$3:$U$169,9,FALSE),0)</f>
        <v>29</v>
      </c>
      <c r="M76" s="79">
        <f>IFERROR(VLOOKUP($B76,'[2]NUM8.3'!$H$3:$U$169,10,FALSE),0)</f>
        <v>23</v>
      </c>
      <c r="N76" s="79">
        <f>IFERROR(VLOOKUP($B76,'[2]NUM8.3'!$H$3:$U$169,11,FALSE),0)</f>
        <v>32</v>
      </c>
      <c r="O76" s="79">
        <f>IFERROR(VLOOKUP($B76,'[2]NUM8.3'!$H$3:$U$169,12,FALSE),0)</f>
        <v>8</v>
      </c>
      <c r="P76" s="79">
        <f>IFERROR(VLOOKUP($B76,'[2]NUM8.3'!$H$3:$U$169,13,FALSE),0)</f>
        <v>19</v>
      </c>
      <c r="Q76" s="12">
        <f>SUM(E76:P76)</f>
        <v>206</v>
      </c>
      <c r="R76" s="360"/>
      <c r="S76" s="361"/>
    </row>
    <row r="77" spans="1:19" ht="15" thickBot="1" x14ac:dyDescent="0.25">
      <c r="A77" s="1" t="s">
        <v>105</v>
      </c>
      <c r="B77" s="137" t="s">
        <v>101</v>
      </c>
      <c r="C77" s="53"/>
      <c r="D77" s="53"/>
      <c r="E77" s="79">
        <f>IFERROR(VLOOKUP($B77,'[2]NUM8.3'!$H$3:$U$169,2,FALSE),0)</f>
        <v>5</v>
      </c>
      <c r="F77" s="79">
        <f>IFERROR(VLOOKUP($B77,'[2]NUM8.3'!$H$3:$U$169,3,FALSE),0)</f>
        <v>7</v>
      </c>
      <c r="G77" s="79">
        <f>IFERROR(VLOOKUP($B77,'[2]NUM8.3'!$H$3:$U$169,4,FALSE),0)</f>
        <v>34</v>
      </c>
      <c r="H77" s="79">
        <f>IFERROR(VLOOKUP($B77,'[2]NUM8.3'!$H$3:$U$169,5,FALSE),0)</f>
        <v>1</v>
      </c>
      <c r="I77" s="79">
        <f>IFERROR(VLOOKUP($B77,'[2]NUM8.3'!$H$3:$U$169,6,FALSE),0)</f>
        <v>3</v>
      </c>
      <c r="J77" s="79">
        <f>IFERROR(VLOOKUP($B77,'[2]NUM8.3'!$H$3:$U$169,7,FALSE),0)</f>
        <v>4</v>
      </c>
      <c r="K77" s="79">
        <f>IFERROR(VLOOKUP($B77,'[2]NUM8.3'!$H$3:$U$169,8,FALSE),0)</f>
        <v>3</v>
      </c>
      <c r="L77" s="79">
        <f>IFERROR(VLOOKUP($B77,'[2]NUM8.3'!$H$3:$U$169,9,FALSE),0)</f>
        <v>10</v>
      </c>
      <c r="M77" s="79">
        <f>IFERROR(VLOOKUP($B77,'[2]NUM8.3'!$H$3:$U$169,10,FALSE),0)</f>
        <v>6</v>
      </c>
      <c r="N77" s="79">
        <f>IFERROR(VLOOKUP($B77,'[2]NUM8.3'!$H$3:$U$169,11,FALSE),0)</f>
        <v>4</v>
      </c>
      <c r="O77" s="79">
        <f>IFERROR(VLOOKUP($B77,'[2]NUM8.3'!$H$3:$U$169,12,FALSE),0)</f>
        <v>2</v>
      </c>
      <c r="P77" s="79">
        <f>IFERROR(VLOOKUP($B77,'[2]NUM8.3'!$H$3:$U$169,13,FALSE),0)</f>
        <v>4</v>
      </c>
      <c r="Q77" s="12">
        <f>SUM(E77:P77)</f>
        <v>83</v>
      </c>
      <c r="R77" s="360"/>
      <c r="S77" s="361"/>
    </row>
    <row r="78" spans="1:19" ht="15" thickBot="1" x14ac:dyDescent="0.25">
      <c r="A78" s="1" t="s">
        <v>105</v>
      </c>
      <c r="B78" s="137" t="s">
        <v>102</v>
      </c>
      <c r="C78" s="53"/>
      <c r="D78" s="53"/>
      <c r="E78" s="79">
        <f>IFERROR(VLOOKUP($B78,'[2]NUM8.3'!$H$3:$U$169,2,FALSE),0)</f>
        <v>15</v>
      </c>
      <c r="F78" s="79">
        <f>IFERROR(VLOOKUP($B78,'[2]NUM8.3'!$H$3:$U$169,3,FALSE),0)</f>
        <v>4</v>
      </c>
      <c r="G78" s="79">
        <f>IFERROR(VLOOKUP($B78,'[2]NUM8.3'!$H$3:$U$169,4,FALSE),0)</f>
        <v>5</v>
      </c>
      <c r="H78" s="79">
        <f>IFERROR(VLOOKUP($B78,'[2]NUM8.3'!$H$3:$U$169,5,FALSE),0)</f>
        <v>4</v>
      </c>
      <c r="I78" s="79">
        <f>IFERROR(VLOOKUP($B78,'[2]NUM8.3'!$H$3:$U$169,6,FALSE),0)</f>
        <v>17</v>
      </c>
      <c r="J78" s="79">
        <f>IFERROR(VLOOKUP($B78,'[2]NUM8.3'!$H$3:$U$169,7,FALSE),0)</f>
        <v>14</v>
      </c>
      <c r="K78" s="79">
        <f>IFERROR(VLOOKUP($B78,'[2]NUM8.3'!$H$3:$U$169,8,FALSE),0)</f>
        <v>15</v>
      </c>
      <c r="L78" s="79">
        <f>IFERROR(VLOOKUP($B78,'[2]NUM8.3'!$H$3:$U$169,9,FALSE),0)</f>
        <v>13</v>
      </c>
      <c r="M78" s="79">
        <f>IFERROR(VLOOKUP($B78,'[2]NUM8.3'!$H$3:$U$169,10,FALSE),0)</f>
        <v>15</v>
      </c>
      <c r="N78" s="79">
        <f>IFERROR(VLOOKUP($B78,'[2]NUM8.3'!$H$3:$U$169,11,FALSE),0)</f>
        <v>6</v>
      </c>
      <c r="O78" s="79">
        <f>IFERROR(VLOOKUP($B78,'[2]NUM8.3'!$H$3:$U$169,12,FALSE),0)</f>
        <v>3</v>
      </c>
      <c r="P78" s="79">
        <f>IFERROR(VLOOKUP($B78,'[2]NUM8.3'!$H$3:$U$169,13,FALSE),0)</f>
        <v>0</v>
      </c>
      <c r="Q78" s="12">
        <f>SUM(E78:P78)</f>
        <v>111</v>
      </c>
      <c r="R78" s="360"/>
      <c r="S78" s="361"/>
    </row>
    <row r="79" spans="1:19" ht="15" thickBot="1" x14ac:dyDescent="0.25">
      <c r="A79" s="1" t="s">
        <v>105</v>
      </c>
      <c r="B79" s="137" t="s">
        <v>103</v>
      </c>
      <c r="C79" s="53"/>
      <c r="D79" s="53"/>
      <c r="E79" s="79">
        <f>IFERROR(VLOOKUP($B79,'[2]NUM8.3'!$H$3:$U$169,2,FALSE),0)</f>
        <v>0</v>
      </c>
      <c r="F79" s="79">
        <f>IFERROR(VLOOKUP($B79,'[2]NUM8.3'!$H$3:$U$169,3,FALSE),0)</f>
        <v>0</v>
      </c>
      <c r="G79" s="79">
        <f>IFERROR(VLOOKUP($B79,'[2]NUM8.3'!$H$3:$U$169,4,FALSE),0)</f>
        <v>2</v>
      </c>
      <c r="H79" s="79">
        <f>IFERROR(VLOOKUP($B79,'[2]NUM8.3'!$H$3:$U$169,5,FALSE),0)</f>
        <v>3</v>
      </c>
      <c r="I79" s="79">
        <f>IFERROR(VLOOKUP($B79,'[2]NUM8.3'!$H$3:$U$169,6,FALSE),0)</f>
        <v>4</v>
      </c>
      <c r="J79" s="79">
        <f>IFERROR(VLOOKUP($B79,'[2]NUM8.3'!$H$3:$U$169,7,FALSE),0)</f>
        <v>4</v>
      </c>
      <c r="K79" s="79">
        <f>IFERROR(VLOOKUP($B79,'[2]NUM8.3'!$H$3:$U$169,8,FALSE),0)</f>
        <v>4</v>
      </c>
      <c r="L79" s="79">
        <f>IFERROR(VLOOKUP($B79,'[2]NUM8.3'!$H$3:$U$169,9,FALSE),0)</f>
        <v>2</v>
      </c>
      <c r="M79" s="79">
        <f>IFERROR(VLOOKUP($B79,'[2]NUM8.3'!$H$3:$U$169,10,FALSE),0)</f>
        <v>2</v>
      </c>
      <c r="N79" s="79">
        <f>IFERROR(VLOOKUP($B79,'[2]NUM8.3'!$H$3:$U$169,11,FALSE),0)</f>
        <v>6</v>
      </c>
      <c r="O79" s="79">
        <f>IFERROR(VLOOKUP($B79,'[2]NUM8.3'!$H$3:$U$169,12,FALSE),0)</f>
        <v>2</v>
      </c>
      <c r="P79" s="79">
        <f>IFERROR(VLOOKUP($B79,'[2]NUM8.3'!$H$3:$U$169,13,FALSE),0)</f>
        <v>3</v>
      </c>
      <c r="Q79" s="12">
        <f>SUM(E79:P79)</f>
        <v>32</v>
      </c>
      <c r="R79" s="360"/>
      <c r="S79" s="361"/>
    </row>
    <row r="80" spans="1:19" ht="15" thickBot="1" x14ac:dyDescent="0.25">
      <c r="A80" s="1" t="s">
        <v>105</v>
      </c>
      <c r="B80" s="137" t="s">
        <v>104</v>
      </c>
      <c r="C80" s="53"/>
      <c r="D80" s="53"/>
      <c r="E80" s="79">
        <f>IFERROR(VLOOKUP($B80,'[2]NUM8.3'!$H$3:$U$169,2,FALSE),0)</f>
        <v>8</v>
      </c>
      <c r="F80" s="79">
        <f>IFERROR(VLOOKUP($B80,'[2]NUM8.3'!$H$3:$U$169,3,FALSE),0)</f>
        <v>5</v>
      </c>
      <c r="G80" s="79">
        <f>IFERROR(VLOOKUP($B80,'[2]NUM8.3'!$H$3:$U$169,4,FALSE),0)</f>
        <v>11</v>
      </c>
      <c r="H80" s="79">
        <f>IFERROR(VLOOKUP($B80,'[2]NUM8.3'!$H$3:$U$169,5,FALSE),0)</f>
        <v>12</v>
      </c>
      <c r="I80" s="79">
        <f>IFERROR(VLOOKUP($B80,'[2]NUM8.3'!$H$3:$U$169,6,FALSE),0)</f>
        <v>4</v>
      </c>
      <c r="J80" s="79">
        <f>IFERROR(VLOOKUP($B80,'[2]NUM8.3'!$H$3:$U$169,7,FALSE),0)</f>
        <v>7</v>
      </c>
      <c r="K80" s="79">
        <f>IFERROR(VLOOKUP($B80,'[2]NUM8.3'!$H$3:$U$169,8,FALSE),0)</f>
        <v>1</v>
      </c>
      <c r="L80" s="79">
        <f>IFERROR(VLOOKUP($B80,'[2]NUM8.3'!$H$3:$U$169,9,FALSE),0)</f>
        <v>5</v>
      </c>
      <c r="M80" s="79">
        <f>IFERROR(VLOOKUP($B80,'[2]NUM8.3'!$H$3:$U$169,10,FALSE),0)</f>
        <v>4</v>
      </c>
      <c r="N80" s="79">
        <f>IFERROR(VLOOKUP($B80,'[2]NUM8.3'!$H$3:$U$169,11,FALSE),0)</f>
        <v>8</v>
      </c>
      <c r="O80" s="79">
        <f>IFERROR(VLOOKUP($B80,'[2]NUM8.3'!$H$3:$U$169,12,FALSE),0)</f>
        <v>2</v>
      </c>
      <c r="P80" s="79">
        <f>IFERROR(VLOOKUP($B80,'[2]NUM8.3'!$H$3:$U$169,13,FALSE),0)</f>
        <v>1</v>
      </c>
      <c r="Q80" s="12">
        <f>SUM(E80:P80)</f>
        <v>68</v>
      </c>
      <c r="R80" s="360"/>
      <c r="S80" s="361"/>
    </row>
    <row r="81" spans="1:19" s="54" customFormat="1" ht="15" thickBot="1" x14ac:dyDescent="0.25">
      <c r="A81" s="307" t="s">
        <v>178</v>
      </c>
      <c r="B81" s="308"/>
      <c r="C81" s="222">
        <f>+D81/Metas!N11</f>
        <v>0.98814229249011853</v>
      </c>
      <c r="D81" s="14">
        <f>+Q81/R81</f>
        <v>0.56369785794813976</v>
      </c>
      <c r="E81" s="9">
        <f>SUM(E76:E80)</f>
        <v>32</v>
      </c>
      <c r="F81" s="9">
        <f t="shared" ref="F81:H81" si="19">SUM(F76:F80)</f>
        <v>20</v>
      </c>
      <c r="G81" s="9">
        <f t="shared" si="19"/>
        <v>78</v>
      </c>
      <c r="H81" s="9">
        <f t="shared" si="19"/>
        <v>31</v>
      </c>
      <c r="I81" s="9">
        <f t="shared" ref="I81:J81" si="20">SUM(I76:I80)</f>
        <v>31</v>
      </c>
      <c r="J81" s="9">
        <f t="shared" si="20"/>
        <v>51</v>
      </c>
      <c r="K81" s="9">
        <f t="shared" ref="K81:L81" si="21">SUM(K76:K80)</f>
        <v>48</v>
      </c>
      <c r="L81" s="9">
        <f t="shared" si="21"/>
        <v>59</v>
      </c>
      <c r="M81" s="9">
        <f t="shared" ref="M81:N81" si="22">SUM(M76:M80)</f>
        <v>50</v>
      </c>
      <c r="N81" s="9">
        <f t="shared" si="22"/>
        <v>56</v>
      </c>
      <c r="O81" s="9">
        <f t="shared" ref="O81:P81" si="23">SUM(O76:O80)</f>
        <v>17</v>
      </c>
      <c r="P81" s="9">
        <f t="shared" si="23"/>
        <v>27</v>
      </c>
      <c r="Q81" s="9">
        <f>SUM(Q76:Q80)</f>
        <v>500</v>
      </c>
      <c r="R81" s="366">
        <v>887</v>
      </c>
      <c r="S81" s="367"/>
    </row>
    <row r="82" spans="1:19" ht="15" thickBot="1" x14ac:dyDescent="0.25">
      <c r="A82" s="1" t="s">
        <v>116</v>
      </c>
      <c r="B82" s="137" t="s">
        <v>106</v>
      </c>
      <c r="C82" s="53"/>
      <c r="D82" s="53"/>
      <c r="E82" s="79">
        <f>IFERROR(VLOOKUP($B82,'[2]NUM8.3'!$H$3:$U$169,2,FALSE),0)</f>
        <v>68</v>
      </c>
      <c r="F82" s="79">
        <f>IFERROR(VLOOKUP($B82,'[2]NUM8.3'!$H$3:$U$169,3,FALSE),0)</f>
        <v>35</v>
      </c>
      <c r="G82" s="79">
        <f>IFERROR(VLOOKUP($B82,'[2]NUM8.3'!$H$3:$U$169,4,FALSE),0)</f>
        <v>36</v>
      </c>
      <c r="H82" s="79">
        <f>IFERROR(VLOOKUP($B82,'[2]NUM8.3'!$H$3:$U$169,5,FALSE),0)</f>
        <v>39</v>
      </c>
      <c r="I82" s="79">
        <f>IFERROR(VLOOKUP($B82,'[2]NUM8.3'!$H$3:$U$169,6,FALSE),0)</f>
        <v>43</v>
      </c>
      <c r="J82" s="79">
        <f>IFERROR(VLOOKUP($B82,'[2]NUM8.3'!$H$3:$U$169,7,FALSE),0)</f>
        <v>29</v>
      </c>
      <c r="K82" s="79">
        <f>IFERROR(VLOOKUP($B82,'[2]NUM8.3'!$H$3:$U$169,8,FALSE),0)</f>
        <v>48</v>
      </c>
      <c r="L82" s="79">
        <f>IFERROR(VLOOKUP($B82,'[2]NUM8.3'!$H$3:$U$169,9,FALSE),0)</f>
        <v>24</v>
      </c>
      <c r="M82" s="79">
        <f>IFERROR(VLOOKUP($B82,'[2]NUM8.3'!$H$3:$U$169,10,FALSE),0)</f>
        <v>23</v>
      </c>
      <c r="N82" s="79">
        <f>IFERROR(VLOOKUP($B82,'[2]NUM8.3'!$H$3:$U$169,11,FALSE),0)</f>
        <v>76</v>
      </c>
      <c r="O82" s="79">
        <f>IFERROR(VLOOKUP($B82,'[2]NUM8.3'!$H$3:$U$169,12,FALSE),0)</f>
        <v>14</v>
      </c>
      <c r="P82" s="79">
        <f>IFERROR(VLOOKUP($B82,'[2]NUM8.3'!$H$3:$U$169,13,FALSE),0)</f>
        <v>39</v>
      </c>
      <c r="Q82" s="12">
        <f t="shared" ref="Q82:Q91" si="24">SUM(E82:P82)</f>
        <v>474</v>
      </c>
      <c r="R82" s="360"/>
      <c r="S82" s="361"/>
    </row>
    <row r="83" spans="1:19" ht="15" thickBot="1" x14ac:dyDescent="0.25">
      <c r="A83" s="1" t="s">
        <v>116</v>
      </c>
      <c r="B83" s="137" t="s">
        <v>107</v>
      </c>
      <c r="C83" s="53"/>
      <c r="D83" s="53"/>
      <c r="E83" s="79">
        <f>IFERROR(VLOOKUP($B83,'[2]NUM8.3'!$H$3:$U$169,2,FALSE),0)</f>
        <v>11</v>
      </c>
      <c r="F83" s="79">
        <f>IFERROR(VLOOKUP($B83,'[2]NUM8.3'!$H$3:$U$169,3,FALSE),0)</f>
        <v>10</v>
      </c>
      <c r="G83" s="79">
        <f>IFERROR(VLOOKUP($B83,'[2]NUM8.3'!$H$3:$U$169,4,FALSE),0)</f>
        <v>6</v>
      </c>
      <c r="H83" s="79">
        <f>IFERROR(VLOOKUP($B83,'[2]NUM8.3'!$H$3:$U$169,5,FALSE),0)</f>
        <v>6</v>
      </c>
      <c r="I83" s="79">
        <f>IFERROR(VLOOKUP($B83,'[2]NUM8.3'!$H$3:$U$169,6,FALSE),0)</f>
        <v>12</v>
      </c>
      <c r="J83" s="79">
        <f>IFERROR(VLOOKUP($B83,'[2]NUM8.3'!$H$3:$U$169,7,FALSE),0)</f>
        <v>0</v>
      </c>
      <c r="K83" s="79">
        <f>IFERROR(VLOOKUP($B83,'[2]NUM8.3'!$H$3:$U$169,8,FALSE),0)</f>
        <v>4</v>
      </c>
      <c r="L83" s="79">
        <f>IFERROR(VLOOKUP($B83,'[2]NUM8.3'!$H$3:$U$169,9,FALSE),0)</f>
        <v>4</v>
      </c>
      <c r="M83" s="79">
        <f>IFERROR(VLOOKUP($B83,'[2]NUM8.3'!$H$3:$U$169,10,FALSE),0)</f>
        <v>0</v>
      </c>
      <c r="N83" s="79">
        <f>IFERROR(VLOOKUP($B83,'[2]NUM8.3'!$H$3:$U$169,11,FALSE),0)</f>
        <v>1</v>
      </c>
      <c r="O83" s="79">
        <f>IFERROR(VLOOKUP($B83,'[2]NUM8.3'!$H$3:$U$169,12,FALSE),0)</f>
        <v>15</v>
      </c>
      <c r="P83" s="79">
        <f>IFERROR(VLOOKUP($B83,'[2]NUM8.3'!$H$3:$U$169,13,FALSE),0)</f>
        <v>2</v>
      </c>
      <c r="Q83" s="12">
        <f t="shared" si="24"/>
        <v>71</v>
      </c>
      <c r="R83" s="360"/>
      <c r="S83" s="361"/>
    </row>
    <row r="84" spans="1:19" ht="15" thickBot="1" x14ac:dyDescent="0.25">
      <c r="A84" s="1" t="s">
        <v>116</v>
      </c>
      <c r="B84" s="137" t="s">
        <v>108</v>
      </c>
      <c r="C84" s="53"/>
      <c r="D84" s="53"/>
      <c r="E84" s="79">
        <f>IFERROR(VLOOKUP($B84,'[2]NUM8.3'!$H$3:$U$169,2,FALSE),0)</f>
        <v>7</v>
      </c>
      <c r="F84" s="79">
        <f>IFERROR(VLOOKUP($B84,'[2]NUM8.3'!$H$3:$U$169,3,FALSE),0)</f>
        <v>10</v>
      </c>
      <c r="G84" s="79">
        <f>IFERROR(VLOOKUP($B84,'[2]NUM8.3'!$H$3:$U$169,4,FALSE),0)</f>
        <v>5</v>
      </c>
      <c r="H84" s="79">
        <f>IFERROR(VLOOKUP($B84,'[2]NUM8.3'!$H$3:$U$169,5,FALSE),0)</f>
        <v>9</v>
      </c>
      <c r="I84" s="79">
        <f>IFERROR(VLOOKUP($B84,'[2]NUM8.3'!$H$3:$U$169,6,FALSE),0)</f>
        <v>0</v>
      </c>
      <c r="J84" s="79">
        <f>IFERROR(VLOOKUP($B84,'[2]NUM8.3'!$H$3:$U$169,7,FALSE),0)</f>
        <v>3</v>
      </c>
      <c r="K84" s="79">
        <f>IFERROR(VLOOKUP($B84,'[2]NUM8.3'!$H$3:$U$169,8,FALSE),0)</f>
        <v>7</v>
      </c>
      <c r="L84" s="79">
        <f>IFERROR(VLOOKUP($B84,'[2]NUM8.3'!$H$3:$U$169,9,FALSE),0)</f>
        <v>3</v>
      </c>
      <c r="M84" s="79">
        <f>IFERROR(VLOOKUP($B84,'[2]NUM8.3'!$H$3:$U$169,10,FALSE),0)</f>
        <v>7</v>
      </c>
      <c r="N84" s="79">
        <f>IFERROR(VLOOKUP($B84,'[2]NUM8.3'!$H$3:$U$169,11,FALSE),0)</f>
        <v>1</v>
      </c>
      <c r="O84" s="79">
        <f>IFERROR(VLOOKUP($B84,'[2]NUM8.3'!$H$3:$U$169,12,FALSE),0)</f>
        <v>4</v>
      </c>
      <c r="P84" s="79">
        <f>IFERROR(VLOOKUP($B84,'[2]NUM8.3'!$H$3:$U$169,13,FALSE),0)</f>
        <v>0</v>
      </c>
      <c r="Q84" s="12">
        <f t="shared" si="24"/>
        <v>56</v>
      </c>
      <c r="R84" s="360"/>
      <c r="S84" s="361"/>
    </row>
    <row r="85" spans="1:19" ht="15" thickBot="1" x14ac:dyDescent="0.25">
      <c r="A85" s="1" t="s">
        <v>116</v>
      </c>
      <c r="B85" s="137" t="s">
        <v>109</v>
      </c>
      <c r="C85" s="53"/>
      <c r="D85" s="53"/>
      <c r="E85" s="79">
        <f>IFERROR(VLOOKUP($B85,'[2]NUM8.3'!$H$3:$U$169,2,FALSE),0)</f>
        <v>8</v>
      </c>
      <c r="F85" s="79">
        <f>IFERROR(VLOOKUP($B85,'[2]NUM8.3'!$H$3:$U$169,3,FALSE),0)</f>
        <v>6</v>
      </c>
      <c r="G85" s="79">
        <f>IFERROR(VLOOKUP($B85,'[2]NUM8.3'!$H$3:$U$169,4,FALSE),0)</f>
        <v>6</v>
      </c>
      <c r="H85" s="79">
        <f>IFERROR(VLOOKUP($B85,'[2]NUM8.3'!$H$3:$U$169,5,FALSE),0)</f>
        <v>4</v>
      </c>
      <c r="I85" s="79">
        <f>IFERROR(VLOOKUP($B85,'[2]NUM8.3'!$H$3:$U$169,6,FALSE),0)</f>
        <v>16</v>
      </c>
      <c r="J85" s="79">
        <f>IFERROR(VLOOKUP($B85,'[2]NUM8.3'!$H$3:$U$169,7,FALSE),0)</f>
        <v>0</v>
      </c>
      <c r="K85" s="79">
        <f>IFERROR(VLOOKUP($B85,'[2]NUM8.3'!$H$3:$U$169,8,FALSE),0)</f>
        <v>1</v>
      </c>
      <c r="L85" s="79">
        <f>IFERROR(VLOOKUP($B85,'[2]NUM8.3'!$H$3:$U$169,9,FALSE),0)</f>
        <v>2</v>
      </c>
      <c r="M85" s="79">
        <f>IFERROR(VLOOKUP($B85,'[2]NUM8.3'!$H$3:$U$169,10,FALSE),0)</f>
        <v>3</v>
      </c>
      <c r="N85" s="79">
        <f>IFERROR(VLOOKUP($B85,'[2]NUM8.3'!$H$3:$U$169,11,FALSE),0)</f>
        <v>11</v>
      </c>
      <c r="O85" s="79">
        <f>IFERROR(VLOOKUP($B85,'[2]NUM8.3'!$H$3:$U$169,12,FALSE),0)</f>
        <v>6</v>
      </c>
      <c r="P85" s="79">
        <f>IFERROR(VLOOKUP($B85,'[2]NUM8.3'!$H$3:$U$169,13,FALSE),0)</f>
        <v>4</v>
      </c>
      <c r="Q85" s="12">
        <f t="shared" si="24"/>
        <v>67</v>
      </c>
      <c r="R85" s="360"/>
      <c r="S85" s="361"/>
    </row>
    <row r="86" spans="1:19" ht="15" thickBot="1" x14ac:dyDescent="0.25">
      <c r="A86" s="1" t="s">
        <v>116</v>
      </c>
      <c r="B86" s="137" t="s">
        <v>110</v>
      </c>
      <c r="C86" s="53"/>
      <c r="D86" s="53"/>
      <c r="E86" s="79">
        <f>IFERROR(VLOOKUP($B86,'[2]NUM8.3'!$H$3:$U$169,2,FALSE),0)</f>
        <v>7</v>
      </c>
      <c r="F86" s="79">
        <f>IFERROR(VLOOKUP($B86,'[2]NUM8.3'!$H$3:$U$169,3,FALSE),0)</f>
        <v>9</v>
      </c>
      <c r="G86" s="79">
        <f>IFERROR(VLOOKUP($B86,'[2]NUM8.3'!$H$3:$U$169,4,FALSE),0)</f>
        <v>9</v>
      </c>
      <c r="H86" s="79">
        <f>IFERROR(VLOOKUP($B86,'[2]NUM8.3'!$H$3:$U$169,5,FALSE),0)</f>
        <v>4</v>
      </c>
      <c r="I86" s="79">
        <f>IFERROR(VLOOKUP($B86,'[2]NUM8.3'!$H$3:$U$169,6,FALSE),0)</f>
        <v>5</v>
      </c>
      <c r="J86" s="79">
        <f>IFERROR(VLOOKUP($B86,'[2]NUM8.3'!$H$3:$U$169,7,FALSE),0)</f>
        <v>7</v>
      </c>
      <c r="K86" s="79">
        <f>IFERROR(VLOOKUP($B86,'[2]NUM8.3'!$H$3:$U$169,8,FALSE),0)</f>
        <v>3</v>
      </c>
      <c r="L86" s="79">
        <f>IFERROR(VLOOKUP($B86,'[2]NUM8.3'!$H$3:$U$169,9,FALSE),0)</f>
        <v>3</v>
      </c>
      <c r="M86" s="79">
        <f>IFERROR(VLOOKUP($B86,'[2]NUM8.3'!$H$3:$U$169,10,FALSE),0)</f>
        <v>4</v>
      </c>
      <c r="N86" s="79">
        <f>IFERROR(VLOOKUP($B86,'[2]NUM8.3'!$H$3:$U$169,11,FALSE),0)</f>
        <v>2</v>
      </c>
      <c r="O86" s="79">
        <f>IFERROR(VLOOKUP($B86,'[2]NUM8.3'!$H$3:$U$169,12,FALSE),0)</f>
        <v>4</v>
      </c>
      <c r="P86" s="79">
        <f>IFERROR(VLOOKUP($B86,'[2]NUM8.3'!$H$3:$U$169,13,FALSE),0)</f>
        <v>0</v>
      </c>
      <c r="Q86" s="12">
        <f t="shared" si="24"/>
        <v>57</v>
      </c>
      <c r="R86" s="360"/>
      <c r="S86" s="361"/>
    </row>
    <row r="87" spans="1:19" ht="15" thickBot="1" x14ac:dyDescent="0.25">
      <c r="A87" s="1" t="s">
        <v>116</v>
      </c>
      <c r="B87" s="137" t="s">
        <v>111</v>
      </c>
      <c r="C87" s="53"/>
      <c r="D87" s="53"/>
      <c r="E87" s="79">
        <f>IFERROR(VLOOKUP($B87,'[2]NUM8.3'!$H$3:$U$169,2,FALSE),0)</f>
        <v>4</v>
      </c>
      <c r="F87" s="79">
        <f>IFERROR(VLOOKUP($B87,'[2]NUM8.3'!$H$3:$U$169,3,FALSE),0)</f>
        <v>5</v>
      </c>
      <c r="G87" s="79">
        <f>IFERROR(VLOOKUP($B87,'[2]NUM8.3'!$H$3:$U$169,4,FALSE),0)</f>
        <v>6</v>
      </c>
      <c r="H87" s="79">
        <f>IFERROR(VLOOKUP($B87,'[2]NUM8.3'!$H$3:$U$169,5,FALSE),0)</f>
        <v>4</v>
      </c>
      <c r="I87" s="79">
        <f>IFERROR(VLOOKUP($B87,'[2]NUM8.3'!$H$3:$U$169,6,FALSE),0)</f>
        <v>5</v>
      </c>
      <c r="J87" s="79">
        <f>IFERROR(VLOOKUP($B87,'[2]NUM8.3'!$H$3:$U$169,7,FALSE),0)</f>
        <v>5</v>
      </c>
      <c r="K87" s="79">
        <f>IFERROR(VLOOKUP($B87,'[2]NUM8.3'!$H$3:$U$169,8,FALSE),0)</f>
        <v>3</v>
      </c>
      <c r="L87" s="79">
        <f>IFERROR(VLOOKUP($B87,'[2]NUM8.3'!$H$3:$U$169,9,FALSE),0)</f>
        <v>7</v>
      </c>
      <c r="M87" s="79">
        <f>IFERROR(VLOOKUP($B87,'[2]NUM8.3'!$H$3:$U$169,10,FALSE),0)</f>
        <v>6</v>
      </c>
      <c r="N87" s="79">
        <f>IFERROR(VLOOKUP($B87,'[2]NUM8.3'!$H$3:$U$169,11,FALSE),0)</f>
        <v>1</v>
      </c>
      <c r="O87" s="79">
        <f>IFERROR(VLOOKUP($B87,'[2]NUM8.3'!$H$3:$U$169,12,FALSE),0)</f>
        <v>5</v>
      </c>
      <c r="P87" s="79">
        <f>IFERROR(VLOOKUP($B87,'[2]NUM8.3'!$H$3:$U$169,13,FALSE),0)</f>
        <v>6</v>
      </c>
      <c r="Q87" s="12">
        <f t="shared" si="24"/>
        <v>57</v>
      </c>
      <c r="R87" s="360"/>
      <c r="S87" s="361"/>
    </row>
    <row r="88" spans="1:19" ht="15" thickBot="1" x14ac:dyDescent="0.25">
      <c r="A88" s="1" t="s">
        <v>116</v>
      </c>
      <c r="B88" s="137" t="s">
        <v>112</v>
      </c>
      <c r="C88" s="53"/>
      <c r="D88" s="53"/>
      <c r="E88" s="79">
        <f>IFERROR(VLOOKUP($B88,'[2]NUM8.3'!$H$3:$U$169,2,FALSE),0)</f>
        <v>6</v>
      </c>
      <c r="F88" s="79">
        <f>IFERROR(VLOOKUP($B88,'[2]NUM8.3'!$H$3:$U$169,3,FALSE),0)</f>
        <v>4</v>
      </c>
      <c r="G88" s="79">
        <f>IFERROR(VLOOKUP($B88,'[2]NUM8.3'!$H$3:$U$169,4,FALSE),0)</f>
        <v>4</v>
      </c>
      <c r="H88" s="79">
        <f>IFERROR(VLOOKUP($B88,'[2]NUM8.3'!$H$3:$U$169,5,FALSE),0)</f>
        <v>3</v>
      </c>
      <c r="I88" s="79">
        <f>IFERROR(VLOOKUP($B88,'[2]NUM8.3'!$H$3:$U$169,6,FALSE),0)</f>
        <v>1</v>
      </c>
      <c r="J88" s="79">
        <f>IFERROR(VLOOKUP($B88,'[2]NUM8.3'!$H$3:$U$169,7,FALSE),0)</f>
        <v>0</v>
      </c>
      <c r="K88" s="79">
        <f>IFERROR(VLOOKUP($B88,'[2]NUM8.3'!$H$3:$U$169,8,FALSE),0)</f>
        <v>6</v>
      </c>
      <c r="L88" s="79">
        <f>IFERROR(VLOOKUP($B88,'[2]NUM8.3'!$H$3:$U$169,9,FALSE),0)</f>
        <v>0</v>
      </c>
      <c r="M88" s="79">
        <f>IFERROR(VLOOKUP($B88,'[2]NUM8.3'!$H$3:$U$169,10,FALSE),0)</f>
        <v>2</v>
      </c>
      <c r="N88" s="79">
        <f>IFERROR(VLOOKUP($B88,'[2]NUM8.3'!$H$3:$U$169,11,FALSE),0)</f>
        <v>11</v>
      </c>
      <c r="O88" s="79">
        <f>IFERROR(VLOOKUP($B88,'[2]NUM8.3'!$H$3:$U$169,12,FALSE),0)</f>
        <v>9</v>
      </c>
      <c r="P88" s="79">
        <f>IFERROR(VLOOKUP($B88,'[2]NUM8.3'!$H$3:$U$169,13,FALSE),0)</f>
        <v>6</v>
      </c>
      <c r="Q88" s="12">
        <f t="shared" si="24"/>
        <v>52</v>
      </c>
      <c r="R88" s="360"/>
      <c r="S88" s="361"/>
    </row>
    <row r="89" spans="1:19" ht="15" thickBot="1" x14ac:dyDescent="0.25">
      <c r="A89" s="1" t="s">
        <v>116</v>
      </c>
      <c r="B89" s="137" t="s">
        <v>113</v>
      </c>
      <c r="C89" s="53"/>
      <c r="D89" s="53"/>
      <c r="E89" s="79">
        <f>IFERROR(VLOOKUP($B89,'[2]NUM8.3'!$H$3:$U$169,2,FALSE),0)</f>
        <v>4</v>
      </c>
      <c r="F89" s="79">
        <f>IFERROR(VLOOKUP($B89,'[2]NUM8.3'!$H$3:$U$169,3,FALSE),0)</f>
        <v>1</v>
      </c>
      <c r="G89" s="79">
        <f>IFERROR(VLOOKUP($B89,'[2]NUM8.3'!$H$3:$U$169,4,FALSE),0)</f>
        <v>3</v>
      </c>
      <c r="H89" s="79">
        <f>IFERROR(VLOOKUP($B89,'[2]NUM8.3'!$H$3:$U$169,5,FALSE),0)</f>
        <v>1</v>
      </c>
      <c r="I89" s="79">
        <f>IFERROR(VLOOKUP($B89,'[2]NUM8.3'!$H$3:$U$169,6,FALSE),0)</f>
        <v>5</v>
      </c>
      <c r="J89" s="79">
        <f>IFERROR(VLOOKUP($B89,'[2]NUM8.3'!$H$3:$U$169,7,FALSE),0)</f>
        <v>17</v>
      </c>
      <c r="K89" s="79">
        <f>IFERROR(VLOOKUP($B89,'[2]NUM8.3'!$H$3:$U$169,8,FALSE),0)</f>
        <v>6</v>
      </c>
      <c r="L89" s="79">
        <f>IFERROR(VLOOKUP($B89,'[2]NUM8.3'!$H$3:$U$169,9,FALSE),0)</f>
        <v>3</v>
      </c>
      <c r="M89" s="79">
        <f>IFERROR(VLOOKUP($B89,'[2]NUM8.3'!$H$3:$U$169,10,FALSE),0)</f>
        <v>9</v>
      </c>
      <c r="N89" s="79">
        <f>IFERROR(VLOOKUP($B89,'[2]NUM8.3'!$H$3:$U$169,11,FALSE),0)</f>
        <v>4</v>
      </c>
      <c r="O89" s="79">
        <f>IFERROR(VLOOKUP($B89,'[2]NUM8.3'!$H$3:$U$169,12,FALSE),0)</f>
        <v>6</v>
      </c>
      <c r="P89" s="79">
        <f>IFERROR(VLOOKUP($B89,'[2]NUM8.3'!$H$3:$U$169,13,FALSE),0)</f>
        <v>4</v>
      </c>
      <c r="Q89" s="12">
        <f t="shared" si="24"/>
        <v>63</v>
      </c>
      <c r="R89" s="360"/>
      <c r="S89" s="361"/>
    </row>
    <row r="90" spans="1:19" ht="15" thickBot="1" x14ac:dyDescent="0.25">
      <c r="A90" s="1" t="s">
        <v>116</v>
      </c>
      <c r="B90" s="137" t="s">
        <v>114</v>
      </c>
      <c r="C90" s="53"/>
      <c r="D90" s="53"/>
      <c r="E90" s="79">
        <f>IFERROR(VLOOKUP($B90,'[2]NUM8.3'!$H$3:$U$169,2,FALSE),0)</f>
        <v>8</v>
      </c>
      <c r="F90" s="79">
        <f>IFERROR(VLOOKUP($B90,'[2]NUM8.3'!$H$3:$U$169,3,FALSE),0)</f>
        <v>2</v>
      </c>
      <c r="G90" s="79">
        <f>IFERROR(VLOOKUP($B90,'[2]NUM8.3'!$H$3:$U$169,4,FALSE),0)</f>
        <v>4</v>
      </c>
      <c r="H90" s="79">
        <f>IFERROR(VLOOKUP($B90,'[2]NUM8.3'!$H$3:$U$169,5,FALSE),0)</f>
        <v>11</v>
      </c>
      <c r="I90" s="79">
        <f>IFERROR(VLOOKUP($B90,'[2]NUM8.3'!$H$3:$U$169,6,FALSE),0)</f>
        <v>5</v>
      </c>
      <c r="J90" s="79">
        <f>IFERROR(VLOOKUP($B90,'[2]NUM8.3'!$H$3:$U$169,7,FALSE),0)</f>
        <v>7</v>
      </c>
      <c r="K90" s="79">
        <f>IFERROR(VLOOKUP($B90,'[2]NUM8.3'!$H$3:$U$169,8,FALSE),0)</f>
        <v>4</v>
      </c>
      <c r="L90" s="79">
        <f>IFERROR(VLOOKUP($B90,'[2]NUM8.3'!$H$3:$U$169,9,FALSE),0)</f>
        <v>9</v>
      </c>
      <c r="M90" s="79">
        <f>IFERROR(VLOOKUP($B90,'[2]NUM8.3'!$H$3:$U$169,10,FALSE),0)</f>
        <v>3</v>
      </c>
      <c r="N90" s="79">
        <f>IFERROR(VLOOKUP($B90,'[2]NUM8.3'!$H$3:$U$169,11,FALSE),0)</f>
        <v>2</v>
      </c>
      <c r="O90" s="79">
        <f>IFERROR(VLOOKUP($B90,'[2]NUM8.3'!$H$3:$U$169,12,FALSE),0)</f>
        <v>0</v>
      </c>
      <c r="P90" s="79">
        <f>IFERROR(VLOOKUP($B90,'[2]NUM8.3'!$H$3:$U$169,13,FALSE),0)</f>
        <v>0</v>
      </c>
      <c r="Q90" s="12">
        <f t="shared" si="24"/>
        <v>55</v>
      </c>
      <c r="R90" s="360"/>
      <c r="S90" s="361"/>
    </row>
    <row r="91" spans="1:19" ht="15" thickBot="1" x14ac:dyDescent="0.25">
      <c r="A91" s="1" t="s">
        <v>116</v>
      </c>
      <c r="B91" s="137" t="s">
        <v>115</v>
      </c>
      <c r="C91" s="53"/>
      <c r="D91" s="53"/>
      <c r="E91" s="79">
        <f>IFERROR(VLOOKUP($B91,'[2]NUM8.3'!$H$3:$U$169,2,FALSE),0)</f>
        <v>33</v>
      </c>
      <c r="F91" s="79">
        <f>IFERROR(VLOOKUP($B91,'[2]NUM8.3'!$H$3:$U$169,3,FALSE),0)</f>
        <v>10</v>
      </c>
      <c r="G91" s="79">
        <f>IFERROR(VLOOKUP($B91,'[2]NUM8.3'!$H$3:$U$169,4,FALSE),0)</f>
        <v>10</v>
      </c>
      <c r="H91" s="79">
        <f>IFERROR(VLOOKUP($B91,'[2]NUM8.3'!$H$3:$U$169,5,FALSE),0)</f>
        <v>16</v>
      </c>
      <c r="I91" s="79">
        <f>IFERROR(VLOOKUP($B91,'[2]NUM8.3'!$H$3:$U$169,6,FALSE),0)</f>
        <v>4</v>
      </c>
      <c r="J91" s="79">
        <f>IFERROR(VLOOKUP($B91,'[2]NUM8.3'!$H$3:$U$169,7,FALSE),0)</f>
        <v>4</v>
      </c>
      <c r="K91" s="79">
        <f>IFERROR(VLOOKUP($B91,'[2]NUM8.3'!$H$3:$U$169,8,FALSE),0)</f>
        <v>11</v>
      </c>
      <c r="L91" s="79">
        <f>IFERROR(VLOOKUP($B91,'[2]NUM8.3'!$H$3:$U$169,9,FALSE),0)</f>
        <v>7</v>
      </c>
      <c r="M91" s="79">
        <f>IFERROR(VLOOKUP($B91,'[2]NUM8.3'!$H$3:$U$169,10,FALSE),0)</f>
        <v>4</v>
      </c>
      <c r="N91" s="79">
        <f>IFERROR(VLOOKUP($B91,'[2]NUM8.3'!$H$3:$U$169,11,FALSE),0)</f>
        <v>14</v>
      </c>
      <c r="O91" s="79">
        <f>IFERROR(VLOOKUP($B91,'[2]NUM8.3'!$H$3:$U$169,12,FALSE),0)</f>
        <v>10</v>
      </c>
      <c r="P91" s="79">
        <f>IFERROR(VLOOKUP($B91,'[2]NUM8.3'!$H$3:$U$169,13,FALSE),0)</f>
        <v>30</v>
      </c>
      <c r="Q91" s="12">
        <f t="shared" si="24"/>
        <v>153</v>
      </c>
      <c r="R91" s="360"/>
      <c r="S91" s="361"/>
    </row>
    <row r="92" spans="1:19" s="54" customFormat="1" ht="21" customHeight="1" thickBot="1" x14ac:dyDescent="0.25">
      <c r="A92" s="307" t="s">
        <v>179</v>
      </c>
      <c r="B92" s="308"/>
      <c r="C92" s="222">
        <f>+D92/Metas!N16</f>
        <v>0.99549549549549543</v>
      </c>
      <c r="D92" s="14">
        <f>+Q92/R92</f>
        <v>0.64393939393939392</v>
      </c>
      <c r="E92" s="9">
        <f>SUM(E82:E91)</f>
        <v>156</v>
      </c>
      <c r="F92" s="9">
        <f t="shared" ref="F92:H92" si="25">SUM(F82:F91)</f>
        <v>92</v>
      </c>
      <c r="G92" s="9">
        <f t="shared" si="25"/>
        <v>89</v>
      </c>
      <c r="H92" s="9">
        <f t="shared" si="25"/>
        <v>97</v>
      </c>
      <c r="I92" s="9">
        <f t="shared" ref="I92:J92" si="26">SUM(I82:I91)</f>
        <v>96</v>
      </c>
      <c r="J92" s="9">
        <f t="shared" si="26"/>
        <v>72</v>
      </c>
      <c r="K92" s="9">
        <f t="shared" ref="K92:L92" si="27">SUM(K82:K91)</f>
        <v>93</v>
      </c>
      <c r="L92" s="9">
        <f t="shared" si="27"/>
        <v>62</v>
      </c>
      <c r="M92" s="9">
        <f t="shared" ref="M92:N92" si="28">SUM(M82:M91)</f>
        <v>61</v>
      </c>
      <c r="N92" s="9">
        <f t="shared" si="28"/>
        <v>123</v>
      </c>
      <c r="O92" s="9">
        <f t="shared" ref="O92:P92" si="29">SUM(O82:O91)</f>
        <v>73</v>
      </c>
      <c r="P92" s="9">
        <f t="shared" si="29"/>
        <v>91</v>
      </c>
      <c r="Q92" s="9">
        <f>SUM(Q82:Q91)</f>
        <v>1105</v>
      </c>
      <c r="R92" s="366">
        <v>1716</v>
      </c>
      <c r="S92" s="367"/>
    </row>
    <row r="93" spans="1:19" ht="15" thickBot="1" x14ac:dyDescent="0.25">
      <c r="A93" s="1" t="s">
        <v>133</v>
      </c>
      <c r="B93" s="137" t="s">
        <v>117</v>
      </c>
      <c r="C93" s="53"/>
      <c r="D93" s="53"/>
      <c r="E93" s="79">
        <f>IFERROR(VLOOKUP($B93,'[2]NUM8.3'!$H$3:$U$169,2,FALSE),0)</f>
        <v>53</v>
      </c>
      <c r="F93" s="79">
        <f>IFERROR(VLOOKUP($B93,'[2]NUM8.3'!$H$3:$U$169,3,FALSE),0)</f>
        <v>29</v>
      </c>
      <c r="G93" s="79">
        <f>IFERROR(VLOOKUP($B93,'[2]NUM8.3'!$H$3:$U$169,4,FALSE),0)</f>
        <v>54</v>
      </c>
      <c r="H93" s="79">
        <f>IFERROR(VLOOKUP($B93,'[2]NUM8.3'!$H$3:$U$169,5,FALSE),0)</f>
        <v>27</v>
      </c>
      <c r="I93" s="79">
        <f>IFERROR(VLOOKUP($B93,'[2]NUM8.3'!$H$3:$U$169,6,FALSE),0)</f>
        <v>29</v>
      </c>
      <c r="J93" s="79">
        <f>IFERROR(VLOOKUP($B93,'[2]NUM8.3'!$H$3:$U$169,7,FALSE),0)</f>
        <v>33</v>
      </c>
      <c r="K93" s="79">
        <f>IFERROR(VLOOKUP($B93,'[2]NUM8.3'!$H$3:$U$169,8,FALSE),0)</f>
        <v>21</v>
      </c>
      <c r="L93" s="79">
        <f>IFERROR(VLOOKUP($B93,'[2]NUM8.3'!$H$3:$U$169,9,FALSE),0)</f>
        <v>32</v>
      </c>
      <c r="M93" s="79">
        <f>IFERROR(VLOOKUP($B93,'[2]NUM8.3'!$H$3:$U$169,10,FALSE),0)</f>
        <v>17</v>
      </c>
      <c r="N93" s="79">
        <f>IFERROR(VLOOKUP($B93,'[2]NUM8.3'!$H$3:$U$169,11,FALSE),0)</f>
        <v>45</v>
      </c>
      <c r="O93" s="79">
        <f>IFERROR(VLOOKUP($B93,'[2]NUM8.3'!$H$3:$U$169,12,FALSE),0)</f>
        <v>17</v>
      </c>
      <c r="P93" s="79">
        <f>IFERROR(VLOOKUP($B93,'[2]NUM8.3'!$H$3:$U$169,13,FALSE),0)</f>
        <v>29</v>
      </c>
      <c r="Q93" s="12">
        <f t="shared" ref="Q93:Q110" si="30">SUM(E93:P93)</f>
        <v>386</v>
      </c>
      <c r="R93" s="360"/>
      <c r="S93" s="361"/>
    </row>
    <row r="94" spans="1:19" ht="15" thickBot="1" x14ac:dyDescent="0.25">
      <c r="A94" s="1" t="s">
        <v>133</v>
      </c>
      <c r="B94" s="137" t="s">
        <v>118</v>
      </c>
      <c r="C94" s="53"/>
      <c r="D94" s="53"/>
      <c r="E94" s="79">
        <f>IFERROR(VLOOKUP($B94,'[2]NUM8.3'!$H$3:$U$169,2,FALSE),0)</f>
        <v>72</v>
      </c>
      <c r="F94" s="79">
        <f>IFERROR(VLOOKUP($B94,'[2]NUM8.3'!$H$3:$U$169,3,FALSE),0)</f>
        <v>99</v>
      </c>
      <c r="G94" s="79">
        <f>IFERROR(VLOOKUP($B94,'[2]NUM8.3'!$H$3:$U$169,4,FALSE),0)</f>
        <v>153</v>
      </c>
      <c r="H94" s="79">
        <f>IFERROR(VLOOKUP($B94,'[2]NUM8.3'!$H$3:$U$169,5,FALSE),0)</f>
        <v>113</v>
      </c>
      <c r="I94" s="79">
        <f>IFERROR(VLOOKUP($B94,'[2]NUM8.3'!$H$3:$U$169,6,FALSE),0)</f>
        <v>139</v>
      </c>
      <c r="J94" s="79">
        <f>IFERROR(VLOOKUP($B94,'[2]NUM8.3'!$H$3:$U$169,7,FALSE),0)</f>
        <v>147</v>
      </c>
      <c r="K94" s="79">
        <f>IFERROR(VLOOKUP($B94,'[2]NUM8.3'!$H$3:$U$169,8,FALSE),0)</f>
        <v>157</v>
      </c>
      <c r="L94" s="79">
        <f>IFERROR(VLOOKUP($B94,'[2]NUM8.3'!$H$3:$U$169,9,FALSE),0)</f>
        <v>187</v>
      </c>
      <c r="M94" s="79">
        <f>IFERROR(VLOOKUP($B94,'[2]NUM8.3'!$H$3:$U$169,10,FALSE),0)</f>
        <v>100</v>
      </c>
      <c r="N94" s="79">
        <f>IFERROR(VLOOKUP($B94,'[2]NUM8.3'!$H$3:$U$169,11,FALSE),0)</f>
        <v>134</v>
      </c>
      <c r="O94" s="79">
        <f>IFERROR(VLOOKUP($B94,'[2]NUM8.3'!$H$3:$U$169,12,FALSE),0)</f>
        <v>91</v>
      </c>
      <c r="P94" s="79">
        <f>IFERROR(VLOOKUP($B94,'[2]NUM8.3'!$H$3:$U$169,13,FALSE),0)</f>
        <v>61</v>
      </c>
      <c r="Q94" s="12">
        <f t="shared" si="30"/>
        <v>1453</v>
      </c>
      <c r="R94" s="360"/>
      <c r="S94" s="361"/>
    </row>
    <row r="95" spans="1:19" ht="15" thickBot="1" x14ac:dyDescent="0.25">
      <c r="A95" s="1" t="s">
        <v>133</v>
      </c>
      <c r="B95" s="137" t="s">
        <v>119</v>
      </c>
      <c r="C95" s="53"/>
      <c r="D95" s="53"/>
      <c r="E95" s="79">
        <f>IFERROR(VLOOKUP($B95,'[2]NUM8.3'!$H$3:$U$169,2,FALSE),0)</f>
        <v>342</v>
      </c>
      <c r="F95" s="79">
        <f>IFERROR(VLOOKUP($B95,'[2]NUM8.3'!$H$3:$U$169,3,FALSE),0)</f>
        <v>324</v>
      </c>
      <c r="G95" s="79">
        <f>IFERROR(VLOOKUP($B95,'[2]NUM8.3'!$H$3:$U$169,4,FALSE),0)</f>
        <v>393</v>
      </c>
      <c r="H95" s="79">
        <f>IFERROR(VLOOKUP($B95,'[2]NUM8.3'!$H$3:$U$169,5,FALSE),0)</f>
        <v>262</v>
      </c>
      <c r="I95" s="79">
        <f>IFERROR(VLOOKUP($B95,'[2]NUM8.3'!$H$3:$U$169,6,FALSE),0)</f>
        <v>281</v>
      </c>
      <c r="J95" s="79">
        <f>IFERROR(VLOOKUP($B95,'[2]NUM8.3'!$H$3:$U$169,7,FALSE),0)</f>
        <v>181</v>
      </c>
      <c r="K95" s="79">
        <f>IFERROR(VLOOKUP($B95,'[2]NUM8.3'!$H$3:$U$169,8,FALSE),0)</f>
        <v>130</v>
      </c>
      <c r="L95" s="79">
        <f>IFERROR(VLOOKUP($B95,'[2]NUM8.3'!$H$3:$U$169,9,FALSE),0)</f>
        <v>196</v>
      </c>
      <c r="M95" s="79">
        <f>IFERROR(VLOOKUP($B95,'[2]NUM8.3'!$H$3:$U$169,10,FALSE),0)</f>
        <v>135</v>
      </c>
      <c r="N95" s="79">
        <f>IFERROR(VLOOKUP($B95,'[2]NUM8.3'!$H$3:$U$169,11,FALSE),0)</f>
        <v>153</v>
      </c>
      <c r="O95" s="79">
        <f>IFERROR(VLOOKUP($B95,'[2]NUM8.3'!$H$3:$U$169,12,FALSE),0)</f>
        <v>102</v>
      </c>
      <c r="P95" s="79">
        <f>IFERROR(VLOOKUP($B95,'[2]NUM8.3'!$H$3:$U$169,13,FALSE),0)</f>
        <v>8</v>
      </c>
      <c r="Q95" s="12">
        <f t="shared" si="30"/>
        <v>2507</v>
      </c>
      <c r="R95" s="360"/>
      <c r="S95" s="361"/>
    </row>
    <row r="96" spans="1:19" ht="15" thickBot="1" x14ac:dyDescent="0.25">
      <c r="A96" s="1" t="s">
        <v>133</v>
      </c>
      <c r="B96" s="137" t="s">
        <v>120</v>
      </c>
      <c r="C96" s="53"/>
      <c r="D96" s="53"/>
      <c r="E96" s="79">
        <f>IFERROR(VLOOKUP($B96,'[2]NUM8.3'!$H$3:$U$169,2,FALSE),0)</f>
        <v>55</v>
      </c>
      <c r="F96" s="79">
        <f>IFERROR(VLOOKUP($B96,'[2]NUM8.3'!$H$3:$U$169,3,FALSE),0)</f>
        <v>13</v>
      </c>
      <c r="G96" s="79">
        <f>IFERROR(VLOOKUP($B96,'[2]NUM8.3'!$H$3:$U$169,4,FALSE),0)</f>
        <v>19</v>
      </c>
      <c r="H96" s="79">
        <f>IFERROR(VLOOKUP($B96,'[2]NUM8.3'!$H$3:$U$169,5,FALSE),0)</f>
        <v>50</v>
      </c>
      <c r="I96" s="79">
        <f>IFERROR(VLOOKUP($B96,'[2]NUM8.3'!$H$3:$U$169,6,FALSE),0)</f>
        <v>37</v>
      </c>
      <c r="J96" s="79">
        <f>IFERROR(VLOOKUP($B96,'[2]NUM8.3'!$H$3:$U$169,7,FALSE),0)</f>
        <v>27</v>
      </c>
      <c r="K96" s="79">
        <f>IFERROR(VLOOKUP($B96,'[2]NUM8.3'!$H$3:$U$169,8,FALSE),0)</f>
        <v>21</v>
      </c>
      <c r="L96" s="79">
        <f>IFERROR(VLOOKUP($B96,'[2]NUM8.3'!$H$3:$U$169,9,FALSE),0)</f>
        <v>33</v>
      </c>
      <c r="M96" s="79">
        <f>IFERROR(VLOOKUP($B96,'[2]NUM8.3'!$H$3:$U$169,10,FALSE),0)</f>
        <v>23</v>
      </c>
      <c r="N96" s="79">
        <f>IFERROR(VLOOKUP($B96,'[2]NUM8.3'!$H$3:$U$169,11,FALSE),0)</f>
        <v>28</v>
      </c>
      <c r="O96" s="79">
        <f>IFERROR(VLOOKUP($B96,'[2]NUM8.3'!$H$3:$U$169,12,FALSE),0)</f>
        <v>26</v>
      </c>
      <c r="P96" s="79">
        <f>IFERROR(VLOOKUP($B96,'[2]NUM8.3'!$H$3:$U$169,13,FALSE),0)</f>
        <v>12</v>
      </c>
      <c r="Q96" s="12">
        <f t="shared" si="30"/>
        <v>344</v>
      </c>
      <c r="R96" s="360"/>
      <c r="S96" s="361"/>
    </row>
    <row r="97" spans="1:19" ht="15" thickBot="1" x14ac:dyDescent="0.25">
      <c r="A97" s="1" t="s">
        <v>133</v>
      </c>
      <c r="B97" s="137" t="s">
        <v>121</v>
      </c>
      <c r="C97" s="53"/>
      <c r="D97" s="53"/>
      <c r="E97" s="79">
        <f>IFERROR(VLOOKUP($B97,'[2]NUM8.3'!$H$3:$U$169,2,FALSE),0)</f>
        <v>0</v>
      </c>
      <c r="F97" s="79">
        <f>IFERROR(VLOOKUP($B97,'[2]NUM8.3'!$H$3:$U$169,3,FALSE),0)</f>
        <v>12</v>
      </c>
      <c r="G97" s="79">
        <f>IFERROR(VLOOKUP($B97,'[2]NUM8.3'!$H$3:$U$169,4,FALSE),0)</f>
        <v>18</v>
      </c>
      <c r="H97" s="79">
        <f>IFERROR(VLOOKUP($B97,'[2]NUM8.3'!$H$3:$U$169,5,FALSE),0)</f>
        <v>12</v>
      </c>
      <c r="I97" s="79">
        <f>IFERROR(VLOOKUP($B97,'[2]NUM8.3'!$H$3:$U$169,6,FALSE),0)</f>
        <v>10</v>
      </c>
      <c r="J97" s="79">
        <f>IFERROR(VLOOKUP($B97,'[2]NUM8.3'!$H$3:$U$169,7,FALSE),0)</f>
        <v>25</v>
      </c>
      <c r="K97" s="79">
        <f>IFERROR(VLOOKUP($B97,'[2]NUM8.3'!$H$3:$U$169,8,FALSE),0)</f>
        <v>8</v>
      </c>
      <c r="L97" s="79">
        <f>IFERROR(VLOOKUP($B97,'[2]NUM8.3'!$H$3:$U$169,9,FALSE),0)</f>
        <v>5</v>
      </c>
      <c r="M97" s="79">
        <f>IFERROR(VLOOKUP($B97,'[2]NUM8.3'!$H$3:$U$169,10,FALSE),0)</f>
        <v>16</v>
      </c>
      <c r="N97" s="79">
        <f>IFERROR(VLOOKUP($B97,'[2]NUM8.3'!$H$3:$U$169,11,FALSE),0)</f>
        <v>16</v>
      </c>
      <c r="O97" s="79">
        <f>IFERROR(VLOOKUP($B97,'[2]NUM8.3'!$H$3:$U$169,12,FALSE),0)</f>
        <v>12</v>
      </c>
      <c r="P97" s="79">
        <f>IFERROR(VLOOKUP($B97,'[2]NUM8.3'!$H$3:$U$169,13,FALSE),0)</f>
        <v>6</v>
      </c>
      <c r="Q97" s="12">
        <f t="shared" si="30"/>
        <v>140</v>
      </c>
      <c r="R97" s="360"/>
      <c r="S97" s="361"/>
    </row>
    <row r="98" spans="1:19" ht="15" thickBot="1" x14ac:dyDescent="0.25">
      <c r="A98" s="1" t="s">
        <v>133</v>
      </c>
      <c r="B98" s="137" t="s">
        <v>122</v>
      </c>
      <c r="C98" s="53"/>
      <c r="D98" s="53"/>
      <c r="E98" s="79">
        <f>IFERROR(VLOOKUP($B98,'[2]NUM8.3'!$H$3:$U$169,2,FALSE),0)</f>
        <v>15</v>
      </c>
      <c r="F98" s="79">
        <f>IFERROR(VLOOKUP($B98,'[2]NUM8.3'!$H$3:$U$169,3,FALSE),0)</f>
        <v>2</v>
      </c>
      <c r="G98" s="79">
        <f>IFERROR(VLOOKUP($B98,'[2]NUM8.3'!$H$3:$U$169,4,FALSE),0)</f>
        <v>7</v>
      </c>
      <c r="H98" s="79">
        <f>IFERROR(VLOOKUP($B98,'[2]NUM8.3'!$H$3:$U$169,5,FALSE),0)</f>
        <v>14</v>
      </c>
      <c r="I98" s="79">
        <f>IFERROR(VLOOKUP($B98,'[2]NUM8.3'!$H$3:$U$169,6,FALSE),0)</f>
        <v>2</v>
      </c>
      <c r="J98" s="79">
        <f>IFERROR(VLOOKUP($B98,'[2]NUM8.3'!$H$3:$U$169,7,FALSE),0)</f>
        <v>4</v>
      </c>
      <c r="K98" s="79">
        <f>IFERROR(VLOOKUP($B98,'[2]NUM8.3'!$H$3:$U$169,8,FALSE),0)</f>
        <v>12</v>
      </c>
      <c r="L98" s="79">
        <f>IFERROR(VLOOKUP($B98,'[2]NUM8.3'!$H$3:$U$169,9,FALSE),0)</f>
        <v>11</v>
      </c>
      <c r="M98" s="79">
        <f>IFERROR(VLOOKUP($B98,'[2]NUM8.3'!$H$3:$U$169,10,FALSE),0)</f>
        <v>2</v>
      </c>
      <c r="N98" s="79">
        <f>IFERROR(VLOOKUP($B98,'[2]NUM8.3'!$H$3:$U$169,11,FALSE),0)</f>
        <v>29</v>
      </c>
      <c r="O98" s="79">
        <f>IFERROR(VLOOKUP($B98,'[2]NUM8.3'!$H$3:$U$169,12,FALSE),0)</f>
        <v>17</v>
      </c>
      <c r="P98" s="79">
        <f>IFERROR(VLOOKUP($B98,'[2]NUM8.3'!$H$3:$U$169,13,FALSE),0)</f>
        <v>20</v>
      </c>
      <c r="Q98" s="12">
        <f t="shared" si="30"/>
        <v>135</v>
      </c>
      <c r="R98" s="360"/>
      <c r="S98" s="361"/>
    </row>
    <row r="99" spans="1:19" ht="15" thickBot="1" x14ac:dyDescent="0.25">
      <c r="A99" s="1" t="s">
        <v>133</v>
      </c>
      <c r="B99" s="137" t="s">
        <v>123</v>
      </c>
      <c r="C99" s="53"/>
      <c r="D99" s="53"/>
      <c r="E99" s="79">
        <f>IFERROR(VLOOKUP($B99,'[2]NUM8.3'!$H$3:$U$169,2,FALSE),0)</f>
        <v>6</v>
      </c>
      <c r="F99" s="79">
        <f>IFERROR(VLOOKUP($B99,'[2]NUM8.3'!$H$3:$U$169,3,FALSE),0)</f>
        <v>4</v>
      </c>
      <c r="G99" s="79">
        <f>IFERROR(VLOOKUP($B99,'[2]NUM8.3'!$H$3:$U$169,4,FALSE),0)</f>
        <v>1</v>
      </c>
      <c r="H99" s="79">
        <f>IFERROR(VLOOKUP($B99,'[2]NUM8.3'!$H$3:$U$169,5,FALSE),0)</f>
        <v>16</v>
      </c>
      <c r="I99" s="79">
        <f>IFERROR(VLOOKUP($B99,'[2]NUM8.3'!$H$3:$U$169,6,FALSE),0)</f>
        <v>11</v>
      </c>
      <c r="J99" s="79">
        <f>IFERROR(VLOOKUP($B99,'[2]NUM8.3'!$H$3:$U$169,7,FALSE),0)</f>
        <v>6</v>
      </c>
      <c r="K99" s="79">
        <f>IFERROR(VLOOKUP($B99,'[2]NUM8.3'!$H$3:$U$169,8,FALSE),0)</f>
        <v>0</v>
      </c>
      <c r="L99" s="79">
        <f>IFERROR(VLOOKUP($B99,'[2]NUM8.3'!$H$3:$U$169,9,FALSE),0)</f>
        <v>8</v>
      </c>
      <c r="M99" s="79">
        <f>IFERROR(VLOOKUP($B99,'[2]NUM8.3'!$H$3:$U$169,10,FALSE),0)</f>
        <v>0</v>
      </c>
      <c r="N99" s="79">
        <f>IFERROR(VLOOKUP($B99,'[2]NUM8.3'!$H$3:$U$169,11,FALSE),0)</f>
        <v>2</v>
      </c>
      <c r="O99" s="79">
        <f>IFERROR(VLOOKUP($B99,'[2]NUM8.3'!$H$3:$U$169,12,FALSE),0)</f>
        <v>15</v>
      </c>
      <c r="P99" s="79">
        <f>IFERROR(VLOOKUP($B99,'[2]NUM8.3'!$H$3:$U$169,13,FALSE),0)</f>
        <v>19</v>
      </c>
      <c r="Q99" s="12">
        <f t="shared" si="30"/>
        <v>88</v>
      </c>
      <c r="R99" s="360"/>
      <c r="S99" s="361"/>
    </row>
    <row r="100" spans="1:19" ht="15" thickBot="1" x14ac:dyDescent="0.25">
      <c r="A100" s="1" t="s">
        <v>133</v>
      </c>
      <c r="B100" s="137" t="s">
        <v>124</v>
      </c>
      <c r="C100" s="53"/>
      <c r="D100" s="53"/>
      <c r="E100" s="79">
        <f>IFERROR(VLOOKUP($B100,'[2]NUM8.3'!$H$3:$U$169,2,FALSE),0)</f>
        <v>6</v>
      </c>
      <c r="F100" s="79">
        <f>IFERROR(VLOOKUP($B100,'[2]NUM8.3'!$H$3:$U$169,3,FALSE),0)</f>
        <v>11</v>
      </c>
      <c r="G100" s="79">
        <f>IFERROR(VLOOKUP($B100,'[2]NUM8.3'!$H$3:$U$169,4,FALSE),0)</f>
        <v>10</v>
      </c>
      <c r="H100" s="79">
        <f>IFERROR(VLOOKUP($B100,'[2]NUM8.3'!$H$3:$U$169,5,FALSE),0)</f>
        <v>12</v>
      </c>
      <c r="I100" s="79">
        <f>IFERROR(VLOOKUP($B100,'[2]NUM8.3'!$H$3:$U$169,6,FALSE),0)</f>
        <v>4</v>
      </c>
      <c r="J100" s="79">
        <f>IFERROR(VLOOKUP($B100,'[2]NUM8.3'!$H$3:$U$169,7,FALSE),0)</f>
        <v>0</v>
      </c>
      <c r="K100" s="79">
        <f>IFERROR(VLOOKUP($B100,'[2]NUM8.3'!$H$3:$U$169,8,FALSE),0)</f>
        <v>9</v>
      </c>
      <c r="L100" s="79">
        <f>IFERROR(VLOOKUP($B100,'[2]NUM8.3'!$H$3:$U$169,9,FALSE),0)</f>
        <v>4</v>
      </c>
      <c r="M100" s="79">
        <f>IFERROR(VLOOKUP($B100,'[2]NUM8.3'!$H$3:$U$169,10,FALSE),0)</f>
        <v>3</v>
      </c>
      <c r="N100" s="79">
        <f>IFERROR(VLOOKUP($B100,'[2]NUM8.3'!$H$3:$U$169,11,FALSE),0)</f>
        <v>4</v>
      </c>
      <c r="O100" s="79">
        <f>IFERROR(VLOOKUP($B100,'[2]NUM8.3'!$H$3:$U$169,12,FALSE),0)</f>
        <v>2</v>
      </c>
      <c r="P100" s="79">
        <f>IFERROR(VLOOKUP($B100,'[2]NUM8.3'!$H$3:$U$169,13,FALSE),0)</f>
        <v>2</v>
      </c>
      <c r="Q100" s="12">
        <f t="shared" si="30"/>
        <v>67</v>
      </c>
      <c r="R100" s="360"/>
      <c r="S100" s="361"/>
    </row>
    <row r="101" spans="1:19" ht="15" thickBot="1" x14ac:dyDescent="0.25">
      <c r="A101" s="1" t="s">
        <v>133</v>
      </c>
      <c r="B101" s="137" t="s">
        <v>125</v>
      </c>
      <c r="C101" s="53"/>
      <c r="D101" s="53"/>
      <c r="E101" s="79">
        <f>IFERROR(VLOOKUP($B101,'[2]NUM8.3'!$H$3:$U$169,2,FALSE),0)</f>
        <v>0</v>
      </c>
      <c r="F101" s="79">
        <f>IFERROR(VLOOKUP($B101,'[2]NUM8.3'!$H$3:$U$169,3,FALSE),0)</f>
        <v>1</v>
      </c>
      <c r="G101" s="79">
        <f>IFERROR(VLOOKUP($B101,'[2]NUM8.3'!$H$3:$U$169,4,FALSE),0)</f>
        <v>3</v>
      </c>
      <c r="H101" s="79">
        <f>IFERROR(VLOOKUP($B101,'[2]NUM8.3'!$H$3:$U$169,5,FALSE),0)</f>
        <v>9</v>
      </c>
      <c r="I101" s="79">
        <f>IFERROR(VLOOKUP($B101,'[2]NUM8.3'!$H$3:$U$169,6,FALSE),0)</f>
        <v>21</v>
      </c>
      <c r="J101" s="79">
        <f>IFERROR(VLOOKUP($B101,'[2]NUM8.3'!$H$3:$U$169,7,FALSE),0)</f>
        <v>21</v>
      </c>
      <c r="K101" s="79">
        <f>IFERROR(VLOOKUP($B101,'[2]NUM8.3'!$H$3:$U$169,8,FALSE),0)</f>
        <v>29</v>
      </c>
      <c r="L101" s="79">
        <f>IFERROR(VLOOKUP($B101,'[2]NUM8.3'!$H$3:$U$169,9,FALSE),0)</f>
        <v>31</v>
      </c>
      <c r="M101" s="79">
        <f>IFERROR(VLOOKUP($B101,'[2]NUM8.3'!$H$3:$U$169,10,FALSE),0)</f>
        <v>0</v>
      </c>
      <c r="N101" s="79">
        <f>IFERROR(VLOOKUP($B101,'[2]NUM8.3'!$H$3:$U$169,11,FALSE),0)</f>
        <v>0</v>
      </c>
      <c r="O101" s="79">
        <f>IFERROR(VLOOKUP($B101,'[2]NUM8.3'!$H$3:$U$169,12,FALSE),0)</f>
        <v>0</v>
      </c>
      <c r="P101" s="79">
        <f>IFERROR(VLOOKUP($B101,'[2]NUM8.3'!$H$3:$U$169,13,FALSE),0)</f>
        <v>0</v>
      </c>
      <c r="Q101" s="12">
        <f t="shared" si="30"/>
        <v>115</v>
      </c>
      <c r="R101" s="360"/>
      <c r="S101" s="361"/>
    </row>
    <row r="102" spans="1:19" ht="15" thickBot="1" x14ac:dyDescent="0.25">
      <c r="A102" s="1" t="s">
        <v>133</v>
      </c>
      <c r="B102" s="137" t="s">
        <v>126</v>
      </c>
      <c r="C102" s="53"/>
      <c r="D102" s="53"/>
      <c r="E102" s="79">
        <f>IFERROR(VLOOKUP($B102,'[2]NUM8.3'!$H$3:$U$169,2,FALSE),0)</f>
        <v>2</v>
      </c>
      <c r="F102" s="79">
        <f>IFERROR(VLOOKUP($B102,'[2]NUM8.3'!$H$3:$U$169,3,FALSE),0)</f>
        <v>0</v>
      </c>
      <c r="G102" s="79">
        <f>IFERROR(VLOOKUP($B102,'[2]NUM8.3'!$H$3:$U$169,4,FALSE),0)</f>
        <v>1</v>
      </c>
      <c r="H102" s="79">
        <f>IFERROR(VLOOKUP($B102,'[2]NUM8.3'!$H$3:$U$169,5,FALSE),0)</f>
        <v>0</v>
      </c>
      <c r="I102" s="79">
        <f>IFERROR(VLOOKUP($B102,'[2]NUM8.3'!$H$3:$U$169,6,FALSE),0)</f>
        <v>0</v>
      </c>
      <c r="J102" s="79">
        <f>IFERROR(VLOOKUP($B102,'[2]NUM8.3'!$H$3:$U$169,7,FALSE),0)</f>
        <v>1</v>
      </c>
      <c r="K102" s="79">
        <f>IFERROR(VLOOKUP($B102,'[2]NUM8.3'!$H$3:$U$169,8,FALSE),0)</f>
        <v>2</v>
      </c>
      <c r="L102" s="79">
        <f>IFERROR(VLOOKUP($B102,'[2]NUM8.3'!$H$3:$U$169,9,FALSE),0)</f>
        <v>1</v>
      </c>
      <c r="M102" s="79">
        <f>IFERROR(VLOOKUP($B102,'[2]NUM8.3'!$H$3:$U$169,10,FALSE),0)</f>
        <v>7</v>
      </c>
      <c r="N102" s="79">
        <f>IFERROR(VLOOKUP($B102,'[2]NUM8.3'!$H$3:$U$169,11,FALSE),0)</f>
        <v>0</v>
      </c>
      <c r="O102" s="79">
        <f>IFERROR(VLOOKUP($B102,'[2]NUM8.3'!$H$3:$U$169,12,FALSE),0)</f>
        <v>3</v>
      </c>
      <c r="P102" s="79">
        <f>IFERROR(VLOOKUP($B102,'[2]NUM8.3'!$H$3:$U$169,13,FALSE),0)</f>
        <v>5</v>
      </c>
      <c r="Q102" s="12">
        <f t="shared" si="30"/>
        <v>22</v>
      </c>
      <c r="R102" s="360"/>
      <c r="S102" s="361"/>
    </row>
    <row r="103" spans="1:19" ht="15" thickBot="1" x14ac:dyDescent="0.25">
      <c r="A103" s="1" t="s">
        <v>133</v>
      </c>
      <c r="B103" s="137" t="s">
        <v>127</v>
      </c>
      <c r="C103" s="53"/>
      <c r="D103" s="53"/>
      <c r="E103" s="79">
        <f>IFERROR(VLOOKUP($B103,'[2]NUM8.3'!$H$3:$U$169,2,FALSE),0)</f>
        <v>0</v>
      </c>
      <c r="F103" s="79">
        <f>IFERROR(VLOOKUP($B103,'[2]NUM8.3'!$H$3:$U$169,3,FALSE),0)</f>
        <v>6</v>
      </c>
      <c r="G103" s="79">
        <f>IFERROR(VLOOKUP($B103,'[2]NUM8.3'!$H$3:$U$169,4,FALSE),0)</f>
        <v>5</v>
      </c>
      <c r="H103" s="79">
        <f>IFERROR(VLOOKUP($B103,'[2]NUM8.3'!$H$3:$U$169,5,FALSE),0)</f>
        <v>10</v>
      </c>
      <c r="I103" s="79">
        <f>IFERROR(VLOOKUP($B103,'[2]NUM8.3'!$H$3:$U$169,6,FALSE),0)</f>
        <v>7</v>
      </c>
      <c r="J103" s="79">
        <f>IFERROR(VLOOKUP($B103,'[2]NUM8.3'!$H$3:$U$169,7,FALSE),0)</f>
        <v>12</v>
      </c>
      <c r="K103" s="79">
        <f>IFERROR(VLOOKUP($B103,'[2]NUM8.3'!$H$3:$U$169,8,FALSE),0)</f>
        <v>4</v>
      </c>
      <c r="L103" s="79">
        <f>IFERROR(VLOOKUP($B103,'[2]NUM8.3'!$H$3:$U$169,9,FALSE),0)</f>
        <v>14</v>
      </c>
      <c r="M103" s="79">
        <f>IFERROR(VLOOKUP($B103,'[2]NUM8.3'!$H$3:$U$169,10,FALSE),0)</f>
        <v>1</v>
      </c>
      <c r="N103" s="79">
        <f>IFERROR(VLOOKUP($B103,'[2]NUM8.3'!$H$3:$U$169,11,FALSE),0)</f>
        <v>4</v>
      </c>
      <c r="O103" s="79">
        <f>IFERROR(VLOOKUP($B103,'[2]NUM8.3'!$H$3:$U$169,12,FALSE),0)</f>
        <v>20</v>
      </c>
      <c r="P103" s="79">
        <f>IFERROR(VLOOKUP($B103,'[2]NUM8.3'!$H$3:$U$169,13,FALSE),0)</f>
        <v>2</v>
      </c>
      <c r="Q103" s="12">
        <f t="shared" si="30"/>
        <v>85</v>
      </c>
      <c r="R103" s="360"/>
      <c r="S103" s="361"/>
    </row>
    <row r="104" spans="1:19" ht="15" thickBot="1" x14ac:dyDescent="0.25">
      <c r="A104" s="1" t="s">
        <v>133</v>
      </c>
      <c r="B104" s="137" t="s">
        <v>128</v>
      </c>
      <c r="C104" s="53"/>
      <c r="D104" s="53"/>
      <c r="E104" s="79">
        <f>IFERROR(VLOOKUP($B104,'[2]NUM8.3'!$H$3:$U$169,2,FALSE),0)</f>
        <v>3</v>
      </c>
      <c r="F104" s="79">
        <f>IFERROR(VLOOKUP($B104,'[2]NUM8.3'!$H$3:$U$169,3,FALSE),0)</f>
        <v>3</v>
      </c>
      <c r="G104" s="79">
        <f>IFERROR(VLOOKUP($B104,'[2]NUM8.3'!$H$3:$U$169,4,FALSE),0)</f>
        <v>2</v>
      </c>
      <c r="H104" s="79">
        <f>IFERROR(VLOOKUP($B104,'[2]NUM8.3'!$H$3:$U$169,5,FALSE),0)</f>
        <v>2</v>
      </c>
      <c r="I104" s="79">
        <f>IFERROR(VLOOKUP($B104,'[2]NUM8.3'!$H$3:$U$169,6,FALSE),0)</f>
        <v>3</v>
      </c>
      <c r="J104" s="79">
        <f>IFERROR(VLOOKUP($B104,'[2]NUM8.3'!$H$3:$U$169,7,FALSE),0)</f>
        <v>3</v>
      </c>
      <c r="K104" s="79">
        <f>IFERROR(VLOOKUP($B104,'[2]NUM8.3'!$H$3:$U$169,8,FALSE),0)</f>
        <v>2</v>
      </c>
      <c r="L104" s="79">
        <f>IFERROR(VLOOKUP($B104,'[2]NUM8.3'!$H$3:$U$169,9,FALSE),0)</f>
        <v>3</v>
      </c>
      <c r="M104" s="79">
        <f>IFERROR(VLOOKUP($B104,'[2]NUM8.3'!$H$3:$U$169,10,FALSE),0)</f>
        <v>0</v>
      </c>
      <c r="N104" s="79">
        <f>IFERROR(VLOOKUP($B104,'[2]NUM8.3'!$H$3:$U$169,11,FALSE),0)</f>
        <v>7</v>
      </c>
      <c r="O104" s="79">
        <f>IFERROR(VLOOKUP($B104,'[2]NUM8.3'!$H$3:$U$169,12,FALSE),0)</f>
        <v>6</v>
      </c>
      <c r="P104" s="79">
        <f>IFERROR(VLOOKUP($B104,'[2]NUM8.3'!$H$3:$U$169,13,FALSE),0)</f>
        <v>7</v>
      </c>
      <c r="Q104" s="12">
        <f t="shared" si="30"/>
        <v>41</v>
      </c>
      <c r="R104" s="360"/>
      <c r="S104" s="361"/>
    </row>
    <row r="105" spans="1:19" ht="15" thickBot="1" x14ac:dyDescent="0.25">
      <c r="A105" s="1" t="s">
        <v>133</v>
      </c>
      <c r="B105" s="137" t="s">
        <v>129</v>
      </c>
      <c r="C105" s="53"/>
      <c r="D105" s="53"/>
      <c r="E105" s="79">
        <f>IFERROR(VLOOKUP($B105,'[2]NUM8.3'!$H$3:$U$169,2,FALSE),0)</f>
        <v>0</v>
      </c>
      <c r="F105" s="79">
        <f>IFERROR(VLOOKUP($B105,'[2]NUM8.3'!$H$3:$U$169,3,FALSE),0)</f>
        <v>2</v>
      </c>
      <c r="G105" s="79">
        <f>IFERROR(VLOOKUP($B105,'[2]NUM8.3'!$H$3:$U$169,4,FALSE),0)</f>
        <v>10</v>
      </c>
      <c r="H105" s="79">
        <f>IFERROR(VLOOKUP($B105,'[2]NUM8.3'!$H$3:$U$169,5,FALSE),0)</f>
        <v>10</v>
      </c>
      <c r="I105" s="79">
        <f>IFERROR(VLOOKUP($B105,'[2]NUM8.3'!$H$3:$U$169,6,FALSE),0)</f>
        <v>6</v>
      </c>
      <c r="J105" s="79">
        <f>IFERROR(VLOOKUP($B105,'[2]NUM8.3'!$H$3:$U$169,7,FALSE),0)</f>
        <v>20</v>
      </c>
      <c r="K105" s="79">
        <f>IFERROR(VLOOKUP($B105,'[2]NUM8.3'!$H$3:$U$169,8,FALSE),0)</f>
        <v>16</v>
      </c>
      <c r="L105" s="79">
        <f>IFERROR(VLOOKUP($B105,'[2]NUM8.3'!$H$3:$U$169,9,FALSE),0)</f>
        <v>13</v>
      </c>
      <c r="M105" s="79">
        <f>IFERROR(VLOOKUP($B105,'[2]NUM8.3'!$H$3:$U$169,10,FALSE),0)</f>
        <v>12</v>
      </c>
      <c r="N105" s="79">
        <f>IFERROR(VLOOKUP($B105,'[2]NUM8.3'!$H$3:$U$169,11,FALSE),0)</f>
        <v>15</v>
      </c>
      <c r="O105" s="79">
        <f>IFERROR(VLOOKUP($B105,'[2]NUM8.3'!$H$3:$U$169,12,FALSE),0)</f>
        <v>25</v>
      </c>
      <c r="P105" s="79">
        <f>IFERROR(VLOOKUP($B105,'[2]NUM8.3'!$H$3:$U$169,13,FALSE),0)</f>
        <v>15</v>
      </c>
      <c r="Q105" s="12">
        <f t="shared" si="30"/>
        <v>144</v>
      </c>
      <c r="R105" s="360"/>
      <c r="S105" s="361"/>
    </row>
    <row r="106" spans="1:19" ht="15" thickBot="1" x14ac:dyDescent="0.25">
      <c r="A106" s="1" t="s">
        <v>133</v>
      </c>
      <c r="B106" s="137" t="s">
        <v>130</v>
      </c>
      <c r="C106" s="53"/>
      <c r="D106" s="53"/>
      <c r="E106" s="79">
        <f>IFERROR(VLOOKUP($B106,'[2]NUM8.3'!$H$3:$U$169,2,FALSE),0)</f>
        <v>3</v>
      </c>
      <c r="F106" s="79">
        <f>IFERROR(VLOOKUP($B106,'[2]NUM8.3'!$H$3:$U$169,3,FALSE),0)</f>
        <v>4</v>
      </c>
      <c r="G106" s="79">
        <f>IFERROR(VLOOKUP($B106,'[2]NUM8.3'!$H$3:$U$169,4,FALSE),0)</f>
        <v>4</v>
      </c>
      <c r="H106" s="79">
        <f>IFERROR(VLOOKUP($B106,'[2]NUM8.3'!$H$3:$U$169,5,FALSE),0)</f>
        <v>8</v>
      </c>
      <c r="I106" s="79">
        <f>IFERROR(VLOOKUP($B106,'[2]NUM8.3'!$H$3:$U$169,6,FALSE),0)</f>
        <v>10</v>
      </c>
      <c r="J106" s="79">
        <f>IFERROR(VLOOKUP($B106,'[2]NUM8.3'!$H$3:$U$169,7,FALSE),0)</f>
        <v>19</v>
      </c>
      <c r="K106" s="79">
        <f>IFERROR(VLOOKUP($B106,'[2]NUM8.3'!$H$3:$U$169,8,FALSE),0)</f>
        <v>10</v>
      </c>
      <c r="L106" s="79">
        <f>IFERROR(VLOOKUP($B106,'[2]NUM8.3'!$H$3:$U$169,9,FALSE),0)</f>
        <v>12</v>
      </c>
      <c r="M106" s="79">
        <f>IFERROR(VLOOKUP($B106,'[2]NUM8.3'!$H$3:$U$169,10,FALSE),0)</f>
        <v>5</v>
      </c>
      <c r="N106" s="79">
        <f>IFERROR(VLOOKUP($B106,'[2]NUM8.3'!$H$3:$U$169,11,FALSE),0)</f>
        <v>19</v>
      </c>
      <c r="O106" s="79">
        <f>IFERROR(VLOOKUP($B106,'[2]NUM8.3'!$H$3:$U$169,12,FALSE),0)</f>
        <v>15</v>
      </c>
      <c r="P106" s="79">
        <f>IFERROR(VLOOKUP($B106,'[2]NUM8.3'!$H$3:$U$169,13,FALSE),0)</f>
        <v>9</v>
      </c>
      <c r="Q106" s="12">
        <f t="shared" si="30"/>
        <v>118</v>
      </c>
      <c r="R106" s="360"/>
      <c r="S106" s="361"/>
    </row>
    <row r="107" spans="1:19" ht="15" thickBot="1" x14ac:dyDescent="0.25">
      <c r="A107" s="1" t="s">
        <v>133</v>
      </c>
      <c r="B107" s="137" t="s">
        <v>131</v>
      </c>
      <c r="C107" s="53"/>
      <c r="D107" s="53"/>
      <c r="E107" s="79">
        <f>IFERROR(VLOOKUP($B107,'[2]NUM8.3'!$H$3:$U$169,2,FALSE),0)</f>
        <v>17</v>
      </c>
      <c r="F107" s="79">
        <f>IFERROR(VLOOKUP($B107,'[2]NUM8.3'!$H$3:$U$169,3,FALSE),0)</f>
        <v>12</v>
      </c>
      <c r="G107" s="79">
        <f>IFERROR(VLOOKUP($B107,'[2]NUM8.3'!$H$3:$U$169,4,FALSE),0)</f>
        <v>108</v>
      </c>
      <c r="H107" s="79">
        <f>IFERROR(VLOOKUP($B107,'[2]NUM8.3'!$H$3:$U$169,5,FALSE),0)</f>
        <v>4</v>
      </c>
      <c r="I107" s="79">
        <f>IFERROR(VLOOKUP($B107,'[2]NUM8.3'!$H$3:$U$169,6,FALSE),0)</f>
        <v>1</v>
      </c>
      <c r="J107" s="79">
        <f>IFERROR(VLOOKUP($B107,'[2]NUM8.3'!$H$3:$U$169,7,FALSE),0)</f>
        <v>15</v>
      </c>
      <c r="K107" s="79">
        <f>IFERROR(VLOOKUP($B107,'[2]NUM8.3'!$H$3:$U$169,8,FALSE),0)</f>
        <v>49</v>
      </c>
      <c r="L107" s="79">
        <f>IFERROR(VLOOKUP($B107,'[2]NUM8.3'!$H$3:$U$169,9,FALSE),0)</f>
        <v>60</v>
      </c>
      <c r="M107" s="79">
        <f>IFERROR(VLOOKUP($B107,'[2]NUM8.3'!$H$3:$U$169,10,FALSE),0)</f>
        <v>33</v>
      </c>
      <c r="N107" s="79">
        <f>IFERROR(VLOOKUP($B107,'[2]NUM8.3'!$H$3:$U$169,11,FALSE),0)</f>
        <v>54</v>
      </c>
      <c r="O107" s="79">
        <f>IFERROR(VLOOKUP($B107,'[2]NUM8.3'!$H$3:$U$169,12,FALSE),0)</f>
        <v>16</v>
      </c>
      <c r="P107" s="79">
        <f>IFERROR(VLOOKUP($B107,'[2]NUM8.3'!$H$3:$U$169,13,FALSE),0)</f>
        <v>25</v>
      </c>
      <c r="Q107" s="12">
        <f t="shared" si="30"/>
        <v>394</v>
      </c>
      <c r="R107" s="360"/>
      <c r="S107" s="361"/>
    </row>
    <row r="108" spans="1:19" ht="15" thickBot="1" x14ac:dyDescent="0.25">
      <c r="A108" s="1" t="s">
        <v>133</v>
      </c>
      <c r="B108" s="137" t="s">
        <v>132</v>
      </c>
      <c r="C108" s="53"/>
      <c r="D108" s="53"/>
      <c r="E108" s="79">
        <f>IFERROR(VLOOKUP($B108,'[2]NUM8.3'!$H$3:$U$169,2,FALSE),0)</f>
        <v>35</v>
      </c>
      <c r="F108" s="79">
        <f>IFERROR(VLOOKUP($B108,'[2]NUM8.3'!$H$3:$U$169,3,FALSE),0)</f>
        <v>35</v>
      </c>
      <c r="G108" s="79">
        <f>IFERROR(VLOOKUP($B108,'[2]NUM8.3'!$H$3:$U$169,4,FALSE),0)</f>
        <v>67</v>
      </c>
      <c r="H108" s="79">
        <f>IFERROR(VLOOKUP($B108,'[2]NUM8.3'!$H$3:$U$169,5,FALSE),0)</f>
        <v>53</v>
      </c>
      <c r="I108" s="79">
        <f>IFERROR(VLOOKUP($B108,'[2]NUM8.3'!$H$3:$U$169,6,FALSE),0)</f>
        <v>52</v>
      </c>
      <c r="J108" s="79">
        <f>IFERROR(VLOOKUP($B108,'[2]NUM8.3'!$H$3:$U$169,7,FALSE),0)</f>
        <v>36</v>
      </c>
      <c r="K108" s="79">
        <f>IFERROR(VLOOKUP($B108,'[2]NUM8.3'!$H$3:$U$169,8,FALSE),0)</f>
        <v>32</v>
      </c>
      <c r="L108" s="79">
        <f>IFERROR(VLOOKUP($B108,'[2]NUM8.3'!$H$3:$U$169,9,FALSE),0)</f>
        <v>35</v>
      </c>
      <c r="M108" s="79">
        <f>IFERROR(VLOOKUP($B108,'[2]NUM8.3'!$H$3:$U$169,10,FALSE),0)</f>
        <v>26</v>
      </c>
      <c r="N108" s="79">
        <f>IFERROR(VLOOKUP($B108,'[2]NUM8.3'!$H$3:$U$169,11,FALSE),0)</f>
        <v>14</v>
      </c>
      <c r="O108" s="79">
        <f>IFERROR(VLOOKUP($B108,'[2]NUM8.3'!$H$3:$U$169,12,FALSE),0)</f>
        <v>25</v>
      </c>
      <c r="P108" s="79">
        <f>IFERROR(VLOOKUP($B108,'[2]NUM8.3'!$H$3:$U$169,13,FALSE),0)</f>
        <v>7</v>
      </c>
      <c r="Q108" s="12">
        <f t="shared" si="30"/>
        <v>417</v>
      </c>
      <c r="R108" s="360"/>
      <c r="S108" s="361"/>
    </row>
    <row r="109" spans="1:19" ht="15" thickBot="1" x14ac:dyDescent="0.25">
      <c r="A109" s="1" t="s">
        <v>133</v>
      </c>
      <c r="B109" s="137" t="s">
        <v>346</v>
      </c>
      <c r="C109" s="53"/>
      <c r="D109" s="53"/>
      <c r="E109" s="79">
        <f>IFERROR(VLOOKUP($B109,'[2]NUM8.3'!$H$3:$U$169,2,FALSE),0)</f>
        <v>0</v>
      </c>
      <c r="F109" s="79">
        <f>IFERROR(VLOOKUP($B109,'[2]NUM8.3'!$H$3:$U$169,3,FALSE),0)</f>
        <v>5</v>
      </c>
      <c r="G109" s="79">
        <f>IFERROR(VLOOKUP($B109,'[2]NUM8.3'!$H$3:$U$169,4,FALSE),0)</f>
        <v>19</v>
      </c>
      <c r="H109" s="79">
        <f>IFERROR(VLOOKUP($B109,'[2]NUM8.3'!$H$3:$U$169,5,FALSE),0)</f>
        <v>24</v>
      </c>
      <c r="I109" s="79">
        <f>IFERROR(VLOOKUP($B109,'[2]NUM8.3'!$H$3:$U$169,6,FALSE),0)</f>
        <v>15</v>
      </c>
      <c r="J109" s="79">
        <f>IFERROR(VLOOKUP($B109,'[2]NUM8.3'!$H$3:$U$169,7,FALSE),0)</f>
        <v>12</v>
      </c>
      <c r="K109" s="79">
        <f>IFERROR(VLOOKUP($B109,'[2]NUM8.3'!$H$3:$U$169,8,FALSE),0)</f>
        <v>31</v>
      </c>
      <c r="L109" s="79">
        <f>IFERROR(VLOOKUP($B109,'[2]NUM8.3'!$H$3:$U$169,9,FALSE),0)</f>
        <v>78</v>
      </c>
      <c r="M109" s="79">
        <f>IFERROR(VLOOKUP($B109,'[2]NUM8.3'!$H$3:$U$169,10,FALSE),0)</f>
        <v>50</v>
      </c>
      <c r="N109" s="79">
        <f>IFERROR(VLOOKUP($B109,'[2]NUM8.3'!$H$3:$U$169,11,FALSE),0)</f>
        <v>33</v>
      </c>
      <c r="O109" s="79">
        <f>IFERROR(VLOOKUP($B109,'[2]NUM8.3'!$H$3:$U$169,12,FALSE),0)</f>
        <v>33</v>
      </c>
      <c r="P109" s="79">
        <f>IFERROR(VLOOKUP($B109,'[2]NUM8.3'!$H$3:$U$169,13,FALSE),0)</f>
        <v>6</v>
      </c>
      <c r="Q109" s="12">
        <f t="shared" si="30"/>
        <v>306</v>
      </c>
      <c r="R109" s="134"/>
      <c r="S109" s="135"/>
    </row>
    <row r="110" spans="1:19" ht="15" thickBot="1" x14ac:dyDescent="0.25">
      <c r="A110" s="1" t="s">
        <v>133</v>
      </c>
      <c r="B110" s="137" t="s">
        <v>395</v>
      </c>
      <c r="C110" s="53"/>
      <c r="D110" s="53"/>
      <c r="E110" s="79">
        <f>IFERROR(VLOOKUP($B110,'[2]NUM8.3'!$H$3:$U$169,2,FALSE),0)</f>
        <v>0</v>
      </c>
      <c r="F110" s="79">
        <f>IFERROR(VLOOKUP($B110,'[2]NUM8.3'!$H$3:$U$169,3,FALSE),0)</f>
        <v>0</v>
      </c>
      <c r="G110" s="79">
        <f>IFERROR(VLOOKUP($B110,'[2]NUM8.3'!$H$3:$U$169,4,FALSE),0)</f>
        <v>0</v>
      </c>
      <c r="H110" s="79">
        <f>IFERROR(VLOOKUP($B110,'[2]NUM8.3'!$H$3:$U$169,5,FALSE),0)</f>
        <v>0</v>
      </c>
      <c r="I110" s="79">
        <f>IFERROR(VLOOKUP($B110,'[2]NUM8.3'!$H$3:$U$169,6,FALSE),0)</f>
        <v>0</v>
      </c>
      <c r="J110" s="79">
        <f>IFERROR(VLOOKUP($B110,'[2]NUM8.3'!$H$3:$U$169,7,FALSE),0)</f>
        <v>0</v>
      </c>
      <c r="K110" s="79">
        <f>IFERROR(VLOOKUP($B110,'[2]NUM8.3'!$H$3:$U$169,8,FALSE),0)</f>
        <v>0</v>
      </c>
      <c r="L110" s="79">
        <f>IFERROR(VLOOKUP($B110,'[2]NUM8.3'!$H$3:$U$169,9,FALSE),0)</f>
        <v>0</v>
      </c>
      <c r="M110" s="79">
        <f>IFERROR(VLOOKUP($B110,'[2]NUM8.3'!$H$3:$U$169,10,FALSE),0)</f>
        <v>6</v>
      </c>
      <c r="N110" s="79">
        <f>IFERROR(VLOOKUP($B110,'[2]NUM8.3'!$H$3:$U$169,11,FALSE),0)</f>
        <v>27</v>
      </c>
      <c r="O110" s="79">
        <f>IFERROR(VLOOKUP($B110,'[2]NUM8.3'!$H$3:$U$169,12,FALSE),0)</f>
        <v>27</v>
      </c>
      <c r="P110" s="79">
        <f>IFERROR(VLOOKUP($B110,'[2]NUM8.3'!$H$3:$U$169,13,FALSE),0)</f>
        <v>21</v>
      </c>
      <c r="Q110" s="12">
        <f t="shared" si="30"/>
        <v>81</v>
      </c>
      <c r="R110" s="238"/>
      <c r="S110" s="239"/>
    </row>
    <row r="111" spans="1:19" s="54" customFormat="1" ht="19.5" customHeight="1" thickBot="1" x14ac:dyDescent="0.25">
      <c r="A111" s="307" t="s">
        <v>180</v>
      </c>
      <c r="B111" s="308"/>
      <c r="C111" s="222">
        <f>+D111/Metas!N13</f>
        <v>1.1496975806451615</v>
      </c>
      <c r="D111" s="14">
        <f>+Q111/R111</f>
        <v>0.57562247644683717</v>
      </c>
      <c r="E111" s="9">
        <f>SUM(E93:E110)</f>
        <v>609</v>
      </c>
      <c r="F111" s="9">
        <f t="shared" ref="F111:M111" si="31">SUM(F93:F110)</f>
        <v>562</v>
      </c>
      <c r="G111" s="9">
        <f t="shared" si="31"/>
        <v>874</v>
      </c>
      <c r="H111" s="9">
        <f t="shared" si="31"/>
        <v>626</v>
      </c>
      <c r="I111" s="9">
        <f t="shared" si="31"/>
        <v>628</v>
      </c>
      <c r="J111" s="9">
        <f t="shared" si="31"/>
        <v>562</v>
      </c>
      <c r="K111" s="9">
        <f t="shared" si="31"/>
        <v>533</v>
      </c>
      <c r="L111" s="9">
        <f t="shared" si="31"/>
        <v>723</v>
      </c>
      <c r="M111" s="9">
        <f t="shared" si="31"/>
        <v>436</v>
      </c>
      <c r="N111" s="9">
        <f t="shared" ref="N111:P111" si="32">SUM(N93:N110)</f>
        <v>584</v>
      </c>
      <c r="O111" s="9">
        <f t="shared" si="32"/>
        <v>452</v>
      </c>
      <c r="P111" s="9">
        <f t="shared" si="32"/>
        <v>254</v>
      </c>
      <c r="Q111" s="9">
        <f>SUM(Q93:Q110)</f>
        <v>6843</v>
      </c>
      <c r="R111" s="366">
        <v>11888</v>
      </c>
      <c r="S111" s="367"/>
    </row>
    <row r="112" spans="1:19" ht="15" thickBot="1" x14ac:dyDescent="0.25">
      <c r="A112" s="1" t="s">
        <v>146</v>
      </c>
      <c r="B112" s="137" t="s">
        <v>134</v>
      </c>
      <c r="C112" s="53"/>
      <c r="D112" s="53"/>
      <c r="E112" s="79">
        <f>IFERROR(VLOOKUP($B112,'[2]NUM8.3'!$H$3:$U$169,2,FALSE),0)</f>
        <v>0</v>
      </c>
      <c r="F112" s="79">
        <f>IFERROR(VLOOKUP($B112,'[2]NUM8.3'!$H$3:$U$169,3,FALSE),0)</f>
        <v>0</v>
      </c>
      <c r="G112" s="79">
        <f>IFERROR(VLOOKUP($B112,'[2]NUM8.3'!$H$3:$U$169,4,FALSE),0)</f>
        <v>5</v>
      </c>
      <c r="H112" s="79">
        <f>IFERROR(VLOOKUP($B112,'[2]NUM8.3'!$H$3:$U$169,5,FALSE),0)</f>
        <v>1</v>
      </c>
      <c r="I112" s="79">
        <f>IFERROR(VLOOKUP($B112,'[2]NUM8.3'!$H$3:$U$169,6,FALSE),0)</f>
        <v>0</v>
      </c>
      <c r="J112" s="79">
        <f>IFERROR(VLOOKUP($B112,'[2]NUM8.3'!$H$3:$U$169,7,FALSE),0)</f>
        <v>7</v>
      </c>
      <c r="K112" s="79">
        <f>IFERROR(VLOOKUP($B112,'[2]NUM8.3'!$H$3:$U$169,8,FALSE),0)</f>
        <v>2</v>
      </c>
      <c r="L112" s="79">
        <f>IFERROR(VLOOKUP($B112,'[2]NUM8.3'!$H$3:$U$169,9,FALSE),0)</f>
        <v>2</v>
      </c>
      <c r="M112" s="79">
        <f>IFERROR(VLOOKUP($B112,'[2]NUM8.3'!$H$3:$U$169,10,FALSE),0)</f>
        <v>6</v>
      </c>
      <c r="N112" s="79">
        <f>IFERROR(VLOOKUP($B112,'[2]NUM8.3'!$H$3:$U$169,11,FALSE),0)</f>
        <v>5</v>
      </c>
      <c r="O112" s="79">
        <f>IFERROR(VLOOKUP($B112,'[2]NUM8.3'!$H$3:$U$169,12,FALSE),0)</f>
        <v>2</v>
      </c>
      <c r="P112" s="79">
        <f>IFERROR(VLOOKUP($B112,'[2]NUM8.3'!$H$3:$U$169,13,FALSE),0)</f>
        <v>0</v>
      </c>
      <c r="Q112" s="12">
        <f t="shared" ref="Q112:Q123" si="33">SUM(E112:P112)</f>
        <v>30</v>
      </c>
      <c r="R112" s="360"/>
      <c r="S112" s="361"/>
    </row>
    <row r="113" spans="1:19" ht="15" thickBot="1" x14ac:dyDescent="0.25">
      <c r="A113" s="1" t="s">
        <v>146</v>
      </c>
      <c r="B113" s="137" t="s">
        <v>135</v>
      </c>
      <c r="C113" s="53"/>
      <c r="D113" s="53"/>
      <c r="E113" s="79">
        <f>IFERROR(VLOOKUP($B113,'[2]NUM8.3'!$H$3:$U$169,2,FALSE),0)</f>
        <v>2</v>
      </c>
      <c r="F113" s="79">
        <f>IFERROR(VLOOKUP($B113,'[2]NUM8.3'!$H$3:$U$169,3,FALSE),0)</f>
        <v>1</v>
      </c>
      <c r="G113" s="79">
        <f>IFERROR(VLOOKUP($B113,'[2]NUM8.3'!$H$3:$U$169,4,FALSE),0)</f>
        <v>4</v>
      </c>
      <c r="H113" s="79">
        <f>IFERROR(VLOOKUP($B113,'[2]NUM8.3'!$H$3:$U$169,5,FALSE),0)</f>
        <v>2</v>
      </c>
      <c r="I113" s="79">
        <f>IFERROR(VLOOKUP($B113,'[2]NUM8.3'!$H$3:$U$169,6,FALSE),0)</f>
        <v>5</v>
      </c>
      <c r="J113" s="79">
        <f>IFERROR(VLOOKUP($B113,'[2]NUM8.3'!$H$3:$U$169,7,FALSE),0)</f>
        <v>5</v>
      </c>
      <c r="K113" s="79">
        <f>IFERROR(VLOOKUP($B113,'[2]NUM8.3'!$H$3:$U$169,8,FALSE),0)</f>
        <v>23</v>
      </c>
      <c r="L113" s="79">
        <f>IFERROR(VLOOKUP($B113,'[2]NUM8.3'!$H$3:$U$169,9,FALSE),0)</f>
        <v>11</v>
      </c>
      <c r="M113" s="79">
        <f>IFERROR(VLOOKUP($B113,'[2]NUM8.3'!$H$3:$U$169,10,FALSE),0)</f>
        <v>8</v>
      </c>
      <c r="N113" s="79">
        <f>IFERROR(VLOOKUP($B113,'[2]NUM8.3'!$H$3:$U$169,11,FALSE),0)</f>
        <v>6</v>
      </c>
      <c r="O113" s="79">
        <f>IFERROR(VLOOKUP($B113,'[2]NUM8.3'!$H$3:$U$169,12,FALSE),0)</f>
        <v>16</v>
      </c>
      <c r="P113" s="79">
        <f>IFERROR(VLOOKUP($B113,'[2]NUM8.3'!$H$3:$U$169,13,FALSE),0)</f>
        <v>9</v>
      </c>
      <c r="Q113" s="12">
        <f t="shared" si="33"/>
        <v>92</v>
      </c>
      <c r="R113" s="360"/>
      <c r="S113" s="361"/>
    </row>
    <row r="114" spans="1:19" ht="15" thickBot="1" x14ac:dyDescent="0.25">
      <c r="A114" s="1" t="s">
        <v>146</v>
      </c>
      <c r="B114" s="137" t="s">
        <v>136</v>
      </c>
      <c r="C114" s="53"/>
      <c r="D114" s="53"/>
      <c r="E114" s="79">
        <f>IFERROR(VLOOKUP($B114,'[2]NUM8.3'!$H$3:$U$169,2,FALSE),0)</f>
        <v>12</v>
      </c>
      <c r="F114" s="79">
        <f>IFERROR(VLOOKUP($B114,'[2]NUM8.3'!$H$3:$U$169,3,FALSE),0)</f>
        <v>8</v>
      </c>
      <c r="G114" s="79">
        <f>IFERROR(VLOOKUP($B114,'[2]NUM8.3'!$H$3:$U$169,4,FALSE),0)</f>
        <v>4</v>
      </c>
      <c r="H114" s="79">
        <f>IFERROR(VLOOKUP($B114,'[2]NUM8.3'!$H$3:$U$169,5,FALSE),0)</f>
        <v>17</v>
      </c>
      <c r="I114" s="79">
        <f>IFERROR(VLOOKUP($B114,'[2]NUM8.3'!$H$3:$U$169,6,FALSE),0)</f>
        <v>6</v>
      </c>
      <c r="J114" s="79">
        <f>IFERROR(VLOOKUP($B114,'[2]NUM8.3'!$H$3:$U$169,7,FALSE),0)</f>
        <v>12</v>
      </c>
      <c r="K114" s="79">
        <f>IFERROR(VLOOKUP($B114,'[2]NUM8.3'!$H$3:$U$169,8,FALSE),0)</f>
        <v>7</v>
      </c>
      <c r="L114" s="79">
        <f>IFERROR(VLOOKUP($B114,'[2]NUM8.3'!$H$3:$U$169,9,FALSE),0)</f>
        <v>5</v>
      </c>
      <c r="M114" s="79">
        <f>IFERROR(VLOOKUP($B114,'[2]NUM8.3'!$H$3:$U$169,10,FALSE),0)</f>
        <v>19</v>
      </c>
      <c r="N114" s="79">
        <f>IFERROR(VLOOKUP($B114,'[2]NUM8.3'!$H$3:$U$169,11,FALSE),0)</f>
        <v>4</v>
      </c>
      <c r="O114" s="79">
        <f>IFERROR(VLOOKUP($B114,'[2]NUM8.3'!$H$3:$U$169,12,FALSE),0)</f>
        <v>15</v>
      </c>
      <c r="P114" s="79">
        <f>IFERROR(VLOOKUP($B114,'[2]NUM8.3'!$H$3:$U$169,13,FALSE),0)</f>
        <v>2</v>
      </c>
      <c r="Q114" s="12">
        <f t="shared" si="33"/>
        <v>111</v>
      </c>
      <c r="R114" s="360"/>
      <c r="S114" s="361"/>
    </row>
    <row r="115" spans="1:19" ht="15" thickBot="1" x14ac:dyDescent="0.25">
      <c r="A115" s="1" t="s">
        <v>146</v>
      </c>
      <c r="B115" s="137" t="s">
        <v>137</v>
      </c>
      <c r="C115" s="53"/>
      <c r="D115" s="53"/>
      <c r="E115" s="79">
        <f>IFERROR(VLOOKUP($B115,'[2]NUM8.3'!$H$3:$U$169,2,FALSE),0)</f>
        <v>15</v>
      </c>
      <c r="F115" s="79">
        <f>IFERROR(VLOOKUP($B115,'[2]NUM8.3'!$H$3:$U$169,3,FALSE),0)</f>
        <v>7</v>
      </c>
      <c r="G115" s="79">
        <f>IFERROR(VLOOKUP($B115,'[2]NUM8.3'!$H$3:$U$169,4,FALSE),0)</f>
        <v>6</v>
      </c>
      <c r="H115" s="79">
        <f>IFERROR(VLOOKUP($B115,'[2]NUM8.3'!$H$3:$U$169,5,FALSE),0)</f>
        <v>7</v>
      </c>
      <c r="I115" s="79">
        <f>IFERROR(VLOOKUP($B115,'[2]NUM8.3'!$H$3:$U$169,6,FALSE),0)</f>
        <v>8</v>
      </c>
      <c r="J115" s="79">
        <f>IFERROR(VLOOKUP($B115,'[2]NUM8.3'!$H$3:$U$169,7,FALSE),0)</f>
        <v>8</v>
      </c>
      <c r="K115" s="79">
        <f>IFERROR(VLOOKUP($B115,'[2]NUM8.3'!$H$3:$U$169,8,FALSE),0)</f>
        <v>12</v>
      </c>
      <c r="L115" s="79">
        <f>IFERROR(VLOOKUP($B115,'[2]NUM8.3'!$H$3:$U$169,9,FALSE),0)</f>
        <v>5</v>
      </c>
      <c r="M115" s="79">
        <f>IFERROR(VLOOKUP($B115,'[2]NUM8.3'!$H$3:$U$169,10,FALSE),0)</f>
        <v>15</v>
      </c>
      <c r="N115" s="79">
        <f>IFERROR(VLOOKUP($B115,'[2]NUM8.3'!$H$3:$U$169,11,FALSE),0)</f>
        <v>10</v>
      </c>
      <c r="O115" s="79">
        <f>IFERROR(VLOOKUP($B115,'[2]NUM8.3'!$H$3:$U$169,12,FALSE),0)</f>
        <v>4</v>
      </c>
      <c r="P115" s="79">
        <f>IFERROR(VLOOKUP($B115,'[2]NUM8.3'!$H$3:$U$169,13,FALSE),0)</f>
        <v>21</v>
      </c>
      <c r="Q115" s="12">
        <f t="shared" si="33"/>
        <v>118</v>
      </c>
      <c r="R115" s="360"/>
      <c r="S115" s="361"/>
    </row>
    <row r="116" spans="1:19" ht="15" thickBot="1" x14ac:dyDescent="0.25">
      <c r="A116" s="1" t="s">
        <v>146</v>
      </c>
      <c r="B116" s="137" t="s">
        <v>138</v>
      </c>
      <c r="C116" s="53"/>
      <c r="D116" s="53"/>
      <c r="E116" s="79">
        <f>IFERROR(VLOOKUP($B116,'[2]NUM8.3'!$H$3:$U$169,2,FALSE),0)</f>
        <v>7</v>
      </c>
      <c r="F116" s="79">
        <f>IFERROR(VLOOKUP($B116,'[2]NUM8.3'!$H$3:$U$169,3,FALSE),0)</f>
        <v>10</v>
      </c>
      <c r="G116" s="79">
        <f>IFERROR(VLOOKUP($B116,'[2]NUM8.3'!$H$3:$U$169,4,FALSE),0)</f>
        <v>10</v>
      </c>
      <c r="H116" s="79">
        <f>IFERROR(VLOOKUP($B116,'[2]NUM8.3'!$H$3:$U$169,5,FALSE),0)</f>
        <v>9</v>
      </c>
      <c r="I116" s="79">
        <f>IFERROR(VLOOKUP($B116,'[2]NUM8.3'!$H$3:$U$169,6,FALSE),0)</f>
        <v>2</v>
      </c>
      <c r="J116" s="79">
        <f>IFERROR(VLOOKUP($B116,'[2]NUM8.3'!$H$3:$U$169,7,FALSE),0)</f>
        <v>9</v>
      </c>
      <c r="K116" s="79">
        <f>IFERROR(VLOOKUP($B116,'[2]NUM8.3'!$H$3:$U$169,8,FALSE),0)</f>
        <v>4</v>
      </c>
      <c r="L116" s="79">
        <f>IFERROR(VLOOKUP($B116,'[2]NUM8.3'!$H$3:$U$169,9,FALSE),0)</f>
        <v>2</v>
      </c>
      <c r="M116" s="79">
        <f>IFERROR(VLOOKUP($B116,'[2]NUM8.3'!$H$3:$U$169,10,FALSE),0)</f>
        <v>4</v>
      </c>
      <c r="N116" s="79">
        <f>IFERROR(VLOOKUP($B116,'[2]NUM8.3'!$H$3:$U$169,11,FALSE),0)</f>
        <v>7</v>
      </c>
      <c r="O116" s="79">
        <f>IFERROR(VLOOKUP($B116,'[2]NUM8.3'!$H$3:$U$169,12,FALSE),0)</f>
        <v>1</v>
      </c>
      <c r="P116" s="79">
        <f>IFERROR(VLOOKUP($B116,'[2]NUM8.3'!$H$3:$U$169,13,FALSE),0)</f>
        <v>0</v>
      </c>
      <c r="Q116" s="12">
        <f t="shared" si="33"/>
        <v>65</v>
      </c>
      <c r="R116" s="360"/>
      <c r="S116" s="361"/>
    </row>
    <row r="117" spans="1:19" ht="15" thickBot="1" x14ac:dyDescent="0.25">
      <c r="A117" s="1" t="s">
        <v>146</v>
      </c>
      <c r="B117" s="137" t="s">
        <v>139</v>
      </c>
      <c r="C117" s="53"/>
      <c r="D117" s="53"/>
      <c r="E117" s="79">
        <f>IFERROR(VLOOKUP($B117,'[2]NUM8.3'!$H$3:$U$169,2,FALSE),0)</f>
        <v>0</v>
      </c>
      <c r="F117" s="79">
        <f>IFERROR(VLOOKUP($B117,'[2]NUM8.3'!$H$3:$U$169,3,FALSE),0)</f>
        <v>2</v>
      </c>
      <c r="G117" s="79">
        <f>IFERROR(VLOOKUP($B117,'[2]NUM8.3'!$H$3:$U$169,4,FALSE),0)</f>
        <v>0</v>
      </c>
      <c r="H117" s="79">
        <f>IFERROR(VLOOKUP($B117,'[2]NUM8.3'!$H$3:$U$169,5,FALSE),0)</f>
        <v>1</v>
      </c>
      <c r="I117" s="79">
        <f>IFERROR(VLOOKUP($B117,'[2]NUM8.3'!$H$3:$U$169,6,FALSE),0)</f>
        <v>4</v>
      </c>
      <c r="J117" s="79">
        <f>IFERROR(VLOOKUP($B117,'[2]NUM8.3'!$H$3:$U$169,7,FALSE),0)</f>
        <v>3</v>
      </c>
      <c r="K117" s="79">
        <f>IFERROR(VLOOKUP($B117,'[2]NUM8.3'!$H$3:$U$169,8,FALSE),0)</f>
        <v>1</v>
      </c>
      <c r="L117" s="79">
        <f>IFERROR(VLOOKUP($B117,'[2]NUM8.3'!$H$3:$U$169,9,FALSE),0)</f>
        <v>0</v>
      </c>
      <c r="M117" s="79">
        <f>IFERROR(VLOOKUP($B117,'[2]NUM8.3'!$H$3:$U$169,10,FALSE),0)</f>
        <v>1</v>
      </c>
      <c r="N117" s="79">
        <f>IFERROR(VLOOKUP($B117,'[2]NUM8.3'!$H$3:$U$169,11,FALSE),0)</f>
        <v>7</v>
      </c>
      <c r="O117" s="79">
        <f>IFERROR(VLOOKUP($B117,'[2]NUM8.3'!$H$3:$U$169,12,FALSE),0)</f>
        <v>6</v>
      </c>
      <c r="P117" s="79">
        <f>IFERROR(VLOOKUP($B117,'[2]NUM8.3'!$H$3:$U$169,13,FALSE),0)</f>
        <v>0</v>
      </c>
      <c r="Q117" s="12">
        <f t="shared" si="33"/>
        <v>25</v>
      </c>
      <c r="R117" s="360"/>
      <c r="S117" s="361"/>
    </row>
    <row r="118" spans="1:19" ht="15" thickBot="1" x14ac:dyDescent="0.25">
      <c r="A118" s="1" t="s">
        <v>146</v>
      </c>
      <c r="B118" s="137" t="s">
        <v>140</v>
      </c>
      <c r="C118" s="53"/>
      <c r="D118" s="53"/>
      <c r="E118" s="79">
        <f>IFERROR(VLOOKUP($B118,'[2]NUM8.3'!$H$3:$U$169,2,FALSE),0)</f>
        <v>14</v>
      </c>
      <c r="F118" s="79">
        <f>IFERROR(VLOOKUP($B118,'[2]NUM8.3'!$H$3:$U$169,3,FALSE),0)</f>
        <v>9</v>
      </c>
      <c r="G118" s="79">
        <f>IFERROR(VLOOKUP($B118,'[2]NUM8.3'!$H$3:$U$169,4,FALSE),0)</f>
        <v>8</v>
      </c>
      <c r="H118" s="79">
        <f>IFERROR(VLOOKUP($B118,'[2]NUM8.3'!$H$3:$U$169,5,FALSE),0)</f>
        <v>2</v>
      </c>
      <c r="I118" s="79">
        <f>IFERROR(VLOOKUP($B118,'[2]NUM8.3'!$H$3:$U$169,6,FALSE),0)</f>
        <v>10</v>
      </c>
      <c r="J118" s="79">
        <f>IFERROR(VLOOKUP($B118,'[2]NUM8.3'!$H$3:$U$169,7,FALSE),0)</f>
        <v>8</v>
      </c>
      <c r="K118" s="79">
        <f>IFERROR(VLOOKUP($B118,'[2]NUM8.3'!$H$3:$U$169,8,FALSE),0)</f>
        <v>2</v>
      </c>
      <c r="L118" s="79">
        <f>IFERROR(VLOOKUP($B118,'[2]NUM8.3'!$H$3:$U$169,9,FALSE),0)</f>
        <v>1</v>
      </c>
      <c r="M118" s="79">
        <f>IFERROR(VLOOKUP($B118,'[2]NUM8.3'!$H$3:$U$169,10,FALSE),0)</f>
        <v>4</v>
      </c>
      <c r="N118" s="79">
        <f>IFERROR(VLOOKUP($B118,'[2]NUM8.3'!$H$3:$U$169,11,FALSE),0)</f>
        <v>5</v>
      </c>
      <c r="O118" s="79">
        <f>IFERROR(VLOOKUP($B118,'[2]NUM8.3'!$H$3:$U$169,12,FALSE),0)</f>
        <v>4</v>
      </c>
      <c r="P118" s="79">
        <f>IFERROR(VLOOKUP($B118,'[2]NUM8.3'!$H$3:$U$169,13,FALSE),0)</f>
        <v>9</v>
      </c>
      <c r="Q118" s="12">
        <f t="shared" si="33"/>
        <v>76</v>
      </c>
      <c r="R118" s="360"/>
      <c r="S118" s="361"/>
    </row>
    <row r="119" spans="1:19" ht="15" thickBot="1" x14ac:dyDescent="0.25">
      <c r="A119" s="1" t="s">
        <v>146</v>
      </c>
      <c r="B119" s="137" t="s">
        <v>141</v>
      </c>
      <c r="C119" s="53"/>
      <c r="D119" s="53"/>
      <c r="E119" s="79">
        <f>IFERROR(VLOOKUP($B119,'[2]NUM8.3'!$H$3:$U$169,2,FALSE),0)</f>
        <v>8</v>
      </c>
      <c r="F119" s="79">
        <f>IFERROR(VLOOKUP($B119,'[2]NUM8.3'!$H$3:$U$169,3,FALSE),0)</f>
        <v>10</v>
      </c>
      <c r="G119" s="79">
        <f>IFERROR(VLOOKUP($B119,'[2]NUM8.3'!$H$3:$U$169,4,FALSE),0)</f>
        <v>5</v>
      </c>
      <c r="H119" s="79">
        <f>IFERROR(VLOOKUP($B119,'[2]NUM8.3'!$H$3:$U$169,5,FALSE),0)</f>
        <v>8</v>
      </c>
      <c r="I119" s="79">
        <f>IFERROR(VLOOKUP($B119,'[2]NUM8.3'!$H$3:$U$169,6,FALSE),0)</f>
        <v>5</v>
      </c>
      <c r="J119" s="79">
        <f>IFERROR(VLOOKUP($B119,'[2]NUM8.3'!$H$3:$U$169,7,FALSE),0)</f>
        <v>7</v>
      </c>
      <c r="K119" s="79">
        <f>IFERROR(VLOOKUP($B119,'[2]NUM8.3'!$H$3:$U$169,8,FALSE),0)</f>
        <v>0</v>
      </c>
      <c r="L119" s="79">
        <f>IFERROR(VLOOKUP($B119,'[2]NUM8.3'!$H$3:$U$169,9,FALSE),0)</f>
        <v>1</v>
      </c>
      <c r="M119" s="79">
        <f>IFERROR(VLOOKUP($B119,'[2]NUM8.3'!$H$3:$U$169,10,FALSE),0)</f>
        <v>8</v>
      </c>
      <c r="N119" s="79">
        <f>IFERROR(VLOOKUP($B119,'[2]NUM8.3'!$H$3:$U$169,11,FALSE),0)</f>
        <v>10</v>
      </c>
      <c r="O119" s="79">
        <f>IFERROR(VLOOKUP($B119,'[2]NUM8.3'!$H$3:$U$169,12,FALSE),0)</f>
        <v>15</v>
      </c>
      <c r="P119" s="79">
        <f>IFERROR(VLOOKUP($B119,'[2]NUM8.3'!$H$3:$U$169,13,FALSE),0)</f>
        <v>3</v>
      </c>
      <c r="Q119" s="12">
        <f t="shared" si="33"/>
        <v>80</v>
      </c>
      <c r="R119" s="360"/>
      <c r="S119" s="361"/>
    </row>
    <row r="120" spans="1:19" ht="15" thickBot="1" x14ac:dyDescent="0.25">
      <c r="A120" s="1" t="s">
        <v>146</v>
      </c>
      <c r="B120" s="137" t="s">
        <v>142</v>
      </c>
      <c r="C120" s="53"/>
      <c r="D120" s="53"/>
      <c r="E120" s="79">
        <f>IFERROR(VLOOKUP($B120,'[2]NUM8.3'!$H$3:$U$169,2,FALSE),0)</f>
        <v>5</v>
      </c>
      <c r="F120" s="79">
        <f>IFERROR(VLOOKUP($B120,'[2]NUM8.3'!$H$3:$U$169,3,FALSE),0)</f>
        <v>4</v>
      </c>
      <c r="G120" s="79">
        <f>IFERROR(VLOOKUP($B120,'[2]NUM8.3'!$H$3:$U$169,4,FALSE),0)</f>
        <v>3</v>
      </c>
      <c r="H120" s="79">
        <f>IFERROR(VLOOKUP($B120,'[2]NUM8.3'!$H$3:$U$169,5,FALSE),0)</f>
        <v>0</v>
      </c>
      <c r="I120" s="79">
        <f>IFERROR(VLOOKUP($B120,'[2]NUM8.3'!$H$3:$U$169,6,FALSE),0)</f>
        <v>0</v>
      </c>
      <c r="J120" s="79">
        <f>IFERROR(VLOOKUP($B120,'[2]NUM8.3'!$H$3:$U$169,7,FALSE),0)</f>
        <v>9</v>
      </c>
      <c r="K120" s="79">
        <f>IFERROR(VLOOKUP($B120,'[2]NUM8.3'!$H$3:$U$169,8,FALSE),0)</f>
        <v>2</v>
      </c>
      <c r="L120" s="79">
        <f>IFERROR(VLOOKUP($B120,'[2]NUM8.3'!$H$3:$U$169,9,FALSE),0)</f>
        <v>2</v>
      </c>
      <c r="M120" s="79">
        <f>IFERROR(VLOOKUP($B120,'[2]NUM8.3'!$H$3:$U$169,10,FALSE),0)</f>
        <v>0</v>
      </c>
      <c r="N120" s="79">
        <f>IFERROR(VLOOKUP($B120,'[2]NUM8.3'!$H$3:$U$169,11,FALSE),0)</f>
        <v>6</v>
      </c>
      <c r="O120" s="79">
        <f>IFERROR(VLOOKUP($B120,'[2]NUM8.3'!$H$3:$U$169,12,FALSE),0)</f>
        <v>1</v>
      </c>
      <c r="P120" s="79">
        <f>IFERROR(VLOOKUP($B120,'[2]NUM8.3'!$H$3:$U$169,13,FALSE),0)</f>
        <v>6</v>
      </c>
      <c r="Q120" s="12">
        <f t="shared" si="33"/>
        <v>38</v>
      </c>
      <c r="R120" s="360"/>
      <c r="S120" s="361"/>
    </row>
    <row r="121" spans="1:19" ht="15" thickBot="1" x14ac:dyDescent="0.25">
      <c r="A121" s="1" t="s">
        <v>146</v>
      </c>
      <c r="B121" s="137" t="s">
        <v>143</v>
      </c>
      <c r="C121" s="53"/>
      <c r="D121" s="53"/>
      <c r="E121" s="79">
        <f>IFERROR(VLOOKUP($B121,'[2]NUM8.3'!$H$3:$U$169,2,FALSE),0)</f>
        <v>4</v>
      </c>
      <c r="F121" s="79">
        <f>IFERROR(VLOOKUP($B121,'[2]NUM8.3'!$H$3:$U$169,3,FALSE),0)</f>
        <v>0</v>
      </c>
      <c r="G121" s="79">
        <f>IFERROR(VLOOKUP($B121,'[2]NUM8.3'!$H$3:$U$169,4,FALSE),0)</f>
        <v>1</v>
      </c>
      <c r="H121" s="79">
        <f>IFERROR(VLOOKUP($B121,'[2]NUM8.3'!$H$3:$U$169,5,FALSE),0)</f>
        <v>6</v>
      </c>
      <c r="I121" s="79">
        <f>IFERROR(VLOOKUP($B121,'[2]NUM8.3'!$H$3:$U$169,6,FALSE),0)</f>
        <v>7</v>
      </c>
      <c r="J121" s="79">
        <f>IFERROR(VLOOKUP($B121,'[2]NUM8.3'!$H$3:$U$169,7,FALSE),0)</f>
        <v>3</v>
      </c>
      <c r="K121" s="79">
        <f>IFERROR(VLOOKUP($B121,'[2]NUM8.3'!$H$3:$U$169,8,FALSE),0)</f>
        <v>4</v>
      </c>
      <c r="L121" s="79">
        <f>IFERROR(VLOOKUP($B121,'[2]NUM8.3'!$H$3:$U$169,9,FALSE),0)</f>
        <v>0</v>
      </c>
      <c r="M121" s="79">
        <f>IFERROR(VLOOKUP($B121,'[2]NUM8.3'!$H$3:$U$169,10,FALSE),0)</f>
        <v>10</v>
      </c>
      <c r="N121" s="79">
        <f>IFERROR(VLOOKUP($B121,'[2]NUM8.3'!$H$3:$U$169,11,FALSE),0)</f>
        <v>13</v>
      </c>
      <c r="O121" s="79">
        <f>IFERROR(VLOOKUP($B121,'[2]NUM8.3'!$H$3:$U$169,12,FALSE),0)</f>
        <v>4</v>
      </c>
      <c r="P121" s="79">
        <f>IFERROR(VLOOKUP($B121,'[2]NUM8.3'!$H$3:$U$169,13,FALSE),0)</f>
        <v>3</v>
      </c>
      <c r="Q121" s="12">
        <f t="shared" si="33"/>
        <v>55</v>
      </c>
      <c r="R121" s="360"/>
      <c r="S121" s="361"/>
    </row>
    <row r="122" spans="1:19" ht="15" thickBot="1" x14ac:dyDescent="0.25">
      <c r="A122" s="1" t="s">
        <v>146</v>
      </c>
      <c r="B122" s="137" t="s">
        <v>144</v>
      </c>
      <c r="C122" s="53"/>
      <c r="D122" s="53"/>
      <c r="E122" s="79">
        <f>IFERROR(VLOOKUP($B122,'[2]NUM8.3'!$H$3:$U$169,2,FALSE),0)</f>
        <v>6</v>
      </c>
      <c r="F122" s="79">
        <f>IFERROR(VLOOKUP($B122,'[2]NUM8.3'!$H$3:$U$169,3,FALSE),0)</f>
        <v>4</v>
      </c>
      <c r="G122" s="79">
        <f>IFERROR(VLOOKUP($B122,'[2]NUM8.3'!$H$3:$U$169,4,FALSE),0)</f>
        <v>6</v>
      </c>
      <c r="H122" s="79">
        <f>IFERROR(VLOOKUP($B122,'[2]NUM8.3'!$H$3:$U$169,5,FALSE),0)</f>
        <v>5</v>
      </c>
      <c r="I122" s="79">
        <f>IFERROR(VLOOKUP($B122,'[2]NUM8.3'!$H$3:$U$169,6,FALSE),0)</f>
        <v>3</v>
      </c>
      <c r="J122" s="79">
        <f>IFERROR(VLOOKUP($B122,'[2]NUM8.3'!$H$3:$U$169,7,FALSE),0)</f>
        <v>6</v>
      </c>
      <c r="K122" s="79">
        <f>IFERROR(VLOOKUP($B122,'[2]NUM8.3'!$H$3:$U$169,8,FALSE),0)</f>
        <v>1</v>
      </c>
      <c r="L122" s="79">
        <f>IFERROR(VLOOKUP($B122,'[2]NUM8.3'!$H$3:$U$169,9,FALSE),0)</f>
        <v>0</v>
      </c>
      <c r="M122" s="79">
        <f>IFERROR(VLOOKUP($B122,'[2]NUM8.3'!$H$3:$U$169,10,FALSE),0)</f>
        <v>8</v>
      </c>
      <c r="N122" s="79">
        <f>IFERROR(VLOOKUP($B122,'[2]NUM8.3'!$H$3:$U$169,11,FALSE),0)</f>
        <v>10</v>
      </c>
      <c r="O122" s="79">
        <f>IFERROR(VLOOKUP($B122,'[2]NUM8.3'!$H$3:$U$169,12,FALSE),0)</f>
        <v>0</v>
      </c>
      <c r="P122" s="79">
        <f>IFERROR(VLOOKUP($B122,'[2]NUM8.3'!$H$3:$U$169,13,FALSE),0)</f>
        <v>6</v>
      </c>
      <c r="Q122" s="12">
        <f t="shared" si="33"/>
        <v>55</v>
      </c>
      <c r="R122" s="360"/>
      <c r="S122" s="361"/>
    </row>
    <row r="123" spans="1:19" ht="15" thickBot="1" x14ac:dyDescent="0.25">
      <c r="A123" s="1" t="s">
        <v>146</v>
      </c>
      <c r="B123" s="137" t="s">
        <v>145</v>
      </c>
      <c r="C123" s="53"/>
      <c r="D123" s="53"/>
      <c r="E123" s="79">
        <f>IFERROR(VLOOKUP($B123,'[2]NUM8.3'!$H$3:$U$169,2,FALSE),0)</f>
        <v>4</v>
      </c>
      <c r="F123" s="79">
        <f>IFERROR(VLOOKUP($B123,'[2]NUM8.3'!$H$3:$U$169,3,FALSE),0)</f>
        <v>11</v>
      </c>
      <c r="G123" s="79">
        <f>IFERROR(VLOOKUP($B123,'[2]NUM8.3'!$H$3:$U$169,4,FALSE),0)</f>
        <v>4</v>
      </c>
      <c r="H123" s="79">
        <f>IFERROR(VLOOKUP($B123,'[2]NUM8.3'!$H$3:$U$169,5,FALSE),0)</f>
        <v>0</v>
      </c>
      <c r="I123" s="79">
        <f>IFERROR(VLOOKUP($B123,'[2]NUM8.3'!$H$3:$U$169,6,FALSE),0)</f>
        <v>0</v>
      </c>
      <c r="J123" s="79">
        <f>IFERROR(VLOOKUP($B123,'[2]NUM8.3'!$H$3:$U$169,7,FALSE),0)</f>
        <v>3</v>
      </c>
      <c r="K123" s="79">
        <f>IFERROR(VLOOKUP($B123,'[2]NUM8.3'!$H$3:$U$169,8,FALSE),0)</f>
        <v>3</v>
      </c>
      <c r="L123" s="79">
        <f>IFERROR(VLOOKUP($B123,'[2]NUM8.3'!$H$3:$U$169,9,FALSE),0)</f>
        <v>4</v>
      </c>
      <c r="M123" s="79">
        <f>IFERROR(VLOOKUP($B123,'[2]NUM8.3'!$H$3:$U$169,10,FALSE),0)</f>
        <v>5</v>
      </c>
      <c r="N123" s="79">
        <f>IFERROR(VLOOKUP($B123,'[2]NUM8.3'!$H$3:$U$169,11,FALSE),0)</f>
        <v>3</v>
      </c>
      <c r="O123" s="79">
        <f>IFERROR(VLOOKUP($B123,'[2]NUM8.3'!$H$3:$U$169,12,FALSE),0)</f>
        <v>4</v>
      </c>
      <c r="P123" s="79">
        <f>IFERROR(VLOOKUP($B123,'[2]NUM8.3'!$H$3:$U$169,13,FALSE),0)</f>
        <v>3</v>
      </c>
      <c r="Q123" s="12">
        <f t="shared" si="33"/>
        <v>44</v>
      </c>
      <c r="R123" s="360"/>
      <c r="S123" s="361"/>
    </row>
    <row r="124" spans="1:19" s="54" customFormat="1" ht="15" thickBot="1" x14ac:dyDescent="0.25">
      <c r="A124" s="307" t="s">
        <v>181</v>
      </c>
      <c r="B124" s="308"/>
      <c r="C124" s="222">
        <f>+D124/Metas!N7</f>
        <v>0.926056338028169</v>
      </c>
      <c r="D124" s="14">
        <f>+Q124/R124</f>
        <v>0.64355628058727565</v>
      </c>
      <c r="E124" s="9">
        <f>SUM(E112:E123)</f>
        <v>77</v>
      </c>
      <c r="F124" s="9">
        <f t="shared" ref="F124:H124" si="34">SUM(F112:F123)</f>
        <v>66</v>
      </c>
      <c r="G124" s="9">
        <f t="shared" si="34"/>
        <v>56</v>
      </c>
      <c r="H124" s="9">
        <f t="shared" si="34"/>
        <v>58</v>
      </c>
      <c r="I124" s="9">
        <f t="shared" ref="I124:J124" si="35">SUM(I112:I123)</f>
        <v>50</v>
      </c>
      <c r="J124" s="9">
        <f t="shared" si="35"/>
        <v>80</v>
      </c>
      <c r="K124" s="9">
        <f t="shared" ref="K124:L124" si="36">SUM(K112:K123)</f>
        <v>61</v>
      </c>
      <c r="L124" s="9">
        <f t="shared" si="36"/>
        <v>33</v>
      </c>
      <c r="M124" s="9">
        <f t="shared" ref="M124:N124" si="37">SUM(M112:M123)</f>
        <v>88</v>
      </c>
      <c r="N124" s="9">
        <f t="shared" si="37"/>
        <v>86</v>
      </c>
      <c r="O124" s="9">
        <f t="shared" ref="O124:P124" si="38">SUM(O112:O123)</f>
        <v>72</v>
      </c>
      <c r="P124" s="9">
        <f t="shared" si="38"/>
        <v>62</v>
      </c>
      <c r="Q124" s="9">
        <f>SUM(Q112:Q123)</f>
        <v>789</v>
      </c>
      <c r="R124" s="366">
        <v>1226</v>
      </c>
      <c r="S124" s="367"/>
    </row>
    <row r="125" spans="1:19" ht="15" thickBot="1" x14ac:dyDescent="0.25">
      <c r="A125" s="75" t="s">
        <v>160</v>
      </c>
      <c r="B125" s="137" t="s">
        <v>147</v>
      </c>
      <c r="C125" s="53"/>
      <c r="D125" s="53"/>
      <c r="E125" s="79">
        <f>IFERROR(VLOOKUP($B125,'[2]NUM8.3'!$H$3:$U$169,2,FALSE),0)</f>
        <v>23</v>
      </c>
      <c r="F125" s="79">
        <f>IFERROR(VLOOKUP($B125,'[2]NUM8.3'!$H$3:$U$169,3,FALSE),0)</f>
        <v>35</v>
      </c>
      <c r="G125" s="79">
        <f>IFERROR(VLOOKUP($B125,'[2]NUM8.3'!$H$3:$U$169,4,FALSE),0)</f>
        <v>51</v>
      </c>
      <c r="H125" s="79">
        <f>IFERROR(VLOOKUP($B125,'[2]NUM8.3'!$H$3:$U$169,5,FALSE),0)</f>
        <v>17</v>
      </c>
      <c r="I125" s="79">
        <f>IFERROR(VLOOKUP($B125,'[2]NUM8.3'!$H$3:$U$169,6,FALSE),0)</f>
        <v>48</v>
      </c>
      <c r="J125" s="79">
        <f>IFERROR(VLOOKUP($B125,'[2]NUM8.3'!$H$3:$U$169,7,FALSE),0)</f>
        <v>84</v>
      </c>
      <c r="K125" s="79">
        <f>IFERROR(VLOOKUP($B125,'[2]NUM8.3'!$H$3:$U$169,8,FALSE),0)</f>
        <v>43</v>
      </c>
      <c r="L125" s="79">
        <f>IFERROR(VLOOKUP($B125,'[2]NUM8.3'!$H$3:$U$169,9,FALSE),0)</f>
        <v>33</v>
      </c>
      <c r="M125" s="79">
        <f>IFERROR(VLOOKUP($B125,'[2]NUM8.3'!$H$3:$U$169,10,FALSE),0)</f>
        <v>31</v>
      </c>
      <c r="N125" s="79">
        <f>IFERROR(VLOOKUP($B125,'[2]NUM8.3'!$H$3:$U$169,11,FALSE),0)</f>
        <v>24</v>
      </c>
      <c r="O125" s="79">
        <f>IFERROR(VLOOKUP($B125,'[2]NUM8.3'!$H$3:$U$169,12,FALSE),0)</f>
        <v>46</v>
      </c>
      <c r="P125" s="79">
        <f>IFERROR(VLOOKUP($B125,'[2]NUM8.3'!$H$3:$U$169,13,FALSE),0)</f>
        <v>43</v>
      </c>
      <c r="Q125" s="12">
        <f t="shared" ref="Q125:Q137" si="39">SUM(E125:P125)</f>
        <v>478</v>
      </c>
      <c r="R125" s="360"/>
      <c r="S125" s="361"/>
    </row>
    <row r="126" spans="1:19" ht="15" thickBot="1" x14ac:dyDescent="0.25">
      <c r="A126" s="75" t="s">
        <v>160</v>
      </c>
      <c r="B126" s="137" t="s">
        <v>148</v>
      </c>
      <c r="C126" s="53"/>
      <c r="D126" s="53"/>
      <c r="E126" s="79">
        <f>IFERROR(VLOOKUP($B126,'[2]NUM8.3'!$H$3:$U$169,2,FALSE),0)</f>
        <v>11</v>
      </c>
      <c r="F126" s="79">
        <f>IFERROR(VLOOKUP($B126,'[2]NUM8.3'!$H$3:$U$169,3,FALSE),0)</f>
        <v>4</v>
      </c>
      <c r="G126" s="79">
        <f>IFERROR(VLOOKUP($B126,'[2]NUM8.3'!$H$3:$U$169,4,FALSE),0)</f>
        <v>38</v>
      </c>
      <c r="H126" s="79">
        <f>IFERROR(VLOOKUP($B126,'[2]NUM8.3'!$H$3:$U$169,5,FALSE),0)</f>
        <v>45</v>
      </c>
      <c r="I126" s="79">
        <f>IFERROR(VLOOKUP($B126,'[2]NUM8.3'!$H$3:$U$169,6,FALSE),0)</f>
        <v>42</v>
      </c>
      <c r="J126" s="79">
        <f>IFERROR(VLOOKUP($B126,'[2]NUM8.3'!$H$3:$U$169,7,FALSE),0)</f>
        <v>7</v>
      </c>
      <c r="K126" s="79">
        <f>IFERROR(VLOOKUP($B126,'[2]NUM8.3'!$H$3:$U$169,8,FALSE),0)</f>
        <v>15</v>
      </c>
      <c r="L126" s="79">
        <f>IFERROR(VLOOKUP($B126,'[2]NUM8.3'!$H$3:$U$169,9,FALSE),0)</f>
        <v>19</v>
      </c>
      <c r="M126" s="79">
        <f>IFERROR(VLOOKUP($B126,'[2]NUM8.3'!$H$3:$U$169,10,FALSE),0)</f>
        <v>12</v>
      </c>
      <c r="N126" s="79">
        <f>IFERROR(VLOOKUP($B126,'[2]NUM8.3'!$H$3:$U$169,11,FALSE),0)</f>
        <v>40</v>
      </c>
      <c r="O126" s="79">
        <f>IFERROR(VLOOKUP($B126,'[2]NUM8.3'!$H$3:$U$169,12,FALSE),0)</f>
        <v>28</v>
      </c>
      <c r="P126" s="79">
        <f>IFERROR(VLOOKUP($B126,'[2]NUM8.3'!$H$3:$U$169,13,FALSE),0)</f>
        <v>33</v>
      </c>
      <c r="Q126" s="12">
        <f t="shared" si="39"/>
        <v>294</v>
      </c>
      <c r="R126" s="360"/>
      <c r="S126" s="361"/>
    </row>
    <row r="127" spans="1:19" ht="15" thickBot="1" x14ac:dyDescent="0.25">
      <c r="A127" s="75" t="s">
        <v>160</v>
      </c>
      <c r="B127" s="137" t="s">
        <v>149</v>
      </c>
      <c r="C127" s="53"/>
      <c r="D127" s="53"/>
      <c r="E127" s="79">
        <f>IFERROR(VLOOKUP($B127,'[2]NUM8.3'!$H$3:$U$169,2,FALSE),0)</f>
        <v>3</v>
      </c>
      <c r="F127" s="79">
        <f>IFERROR(VLOOKUP($B127,'[2]NUM8.3'!$H$3:$U$169,3,FALSE),0)</f>
        <v>0</v>
      </c>
      <c r="G127" s="79">
        <f>IFERROR(VLOOKUP($B127,'[2]NUM8.3'!$H$3:$U$169,4,FALSE),0)</f>
        <v>22</v>
      </c>
      <c r="H127" s="79">
        <f>IFERROR(VLOOKUP($B127,'[2]NUM8.3'!$H$3:$U$169,5,FALSE),0)</f>
        <v>26</v>
      </c>
      <c r="I127" s="79">
        <f>IFERROR(VLOOKUP($B127,'[2]NUM8.3'!$H$3:$U$169,6,FALSE),0)</f>
        <v>12</v>
      </c>
      <c r="J127" s="79">
        <f>IFERROR(VLOOKUP($B127,'[2]NUM8.3'!$H$3:$U$169,7,FALSE),0)</f>
        <v>13</v>
      </c>
      <c r="K127" s="79">
        <f>IFERROR(VLOOKUP($B127,'[2]NUM8.3'!$H$3:$U$169,8,FALSE),0)</f>
        <v>0</v>
      </c>
      <c r="L127" s="79">
        <f>IFERROR(VLOOKUP($B127,'[2]NUM8.3'!$H$3:$U$169,9,FALSE),0)</f>
        <v>0</v>
      </c>
      <c r="M127" s="79">
        <f>IFERROR(VLOOKUP($B127,'[2]NUM8.3'!$H$3:$U$169,10,FALSE),0)</f>
        <v>9</v>
      </c>
      <c r="N127" s="79">
        <f>IFERROR(VLOOKUP($B127,'[2]NUM8.3'!$H$3:$U$169,11,FALSE),0)</f>
        <v>16</v>
      </c>
      <c r="O127" s="79">
        <f>IFERROR(VLOOKUP($B127,'[2]NUM8.3'!$H$3:$U$169,12,FALSE),0)</f>
        <v>11</v>
      </c>
      <c r="P127" s="79">
        <f>IFERROR(VLOOKUP($B127,'[2]NUM8.3'!$H$3:$U$169,13,FALSE),0)</f>
        <v>19</v>
      </c>
      <c r="Q127" s="12">
        <f t="shared" si="39"/>
        <v>131</v>
      </c>
      <c r="R127" s="360"/>
      <c r="S127" s="361"/>
    </row>
    <row r="128" spans="1:19" ht="15" thickBot="1" x14ac:dyDescent="0.25">
      <c r="A128" s="75" t="s">
        <v>160</v>
      </c>
      <c r="B128" s="137" t="s">
        <v>150</v>
      </c>
      <c r="C128" s="53"/>
      <c r="D128" s="53"/>
      <c r="E128" s="79">
        <f>IFERROR(VLOOKUP($B128,'[2]NUM8.3'!$H$3:$U$169,2,FALSE),0)</f>
        <v>22</v>
      </c>
      <c r="F128" s="79">
        <f>IFERROR(VLOOKUP($B128,'[2]NUM8.3'!$H$3:$U$169,3,FALSE),0)</f>
        <v>56</v>
      </c>
      <c r="G128" s="79">
        <f>IFERROR(VLOOKUP($B128,'[2]NUM8.3'!$H$3:$U$169,4,FALSE),0)</f>
        <v>70</v>
      </c>
      <c r="H128" s="79">
        <f>IFERROR(VLOOKUP($B128,'[2]NUM8.3'!$H$3:$U$169,5,FALSE),0)</f>
        <v>26</v>
      </c>
      <c r="I128" s="79">
        <f>IFERROR(VLOOKUP($B128,'[2]NUM8.3'!$H$3:$U$169,6,FALSE),0)</f>
        <v>22</v>
      </c>
      <c r="J128" s="79">
        <f>IFERROR(VLOOKUP($B128,'[2]NUM8.3'!$H$3:$U$169,7,FALSE),0)</f>
        <v>25</v>
      </c>
      <c r="K128" s="79">
        <f>IFERROR(VLOOKUP($B128,'[2]NUM8.3'!$H$3:$U$169,8,FALSE),0)</f>
        <v>20</v>
      </c>
      <c r="L128" s="79">
        <f>IFERROR(VLOOKUP($B128,'[2]NUM8.3'!$H$3:$U$169,9,FALSE),0)</f>
        <v>37</v>
      </c>
      <c r="M128" s="79">
        <f>IFERROR(VLOOKUP($B128,'[2]NUM8.3'!$H$3:$U$169,10,FALSE),0)</f>
        <v>37</v>
      </c>
      <c r="N128" s="79">
        <f>IFERROR(VLOOKUP($B128,'[2]NUM8.3'!$H$3:$U$169,11,FALSE),0)</f>
        <v>50</v>
      </c>
      <c r="O128" s="79">
        <f>IFERROR(VLOOKUP($B128,'[2]NUM8.3'!$H$3:$U$169,12,FALSE),0)</f>
        <v>33</v>
      </c>
      <c r="P128" s="79">
        <f>IFERROR(VLOOKUP($B128,'[2]NUM8.3'!$H$3:$U$169,13,FALSE),0)</f>
        <v>69</v>
      </c>
      <c r="Q128" s="12">
        <f t="shared" si="39"/>
        <v>467</v>
      </c>
      <c r="R128" s="360"/>
      <c r="S128" s="361"/>
    </row>
    <row r="129" spans="1:19" ht="15" thickBot="1" x14ac:dyDescent="0.25">
      <c r="A129" s="75" t="s">
        <v>160</v>
      </c>
      <c r="B129" s="137" t="s">
        <v>151</v>
      </c>
      <c r="C129" s="53"/>
      <c r="D129" s="53"/>
      <c r="E129" s="79">
        <f>IFERROR(VLOOKUP($B129,'[2]NUM8.3'!$H$3:$U$169,2,FALSE),0)</f>
        <v>5</v>
      </c>
      <c r="F129" s="79">
        <f>IFERROR(VLOOKUP($B129,'[2]NUM8.3'!$H$3:$U$169,3,FALSE),0)</f>
        <v>3</v>
      </c>
      <c r="G129" s="79">
        <f>IFERROR(VLOOKUP($B129,'[2]NUM8.3'!$H$3:$U$169,4,FALSE),0)</f>
        <v>22</v>
      </c>
      <c r="H129" s="79">
        <f>IFERROR(VLOOKUP($B129,'[2]NUM8.3'!$H$3:$U$169,5,FALSE),0)</f>
        <v>2</v>
      </c>
      <c r="I129" s="79">
        <f>IFERROR(VLOOKUP($B129,'[2]NUM8.3'!$H$3:$U$169,6,FALSE),0)</f>
        <v>6</v>
      </c>
      <c r="J129" s="79">
        <f>IFERROR(VLOOKUP($B129,'[2]NUM8.3'!$H$3:$U$169,7,FALSE),0)</f>
        <v>2</v>
      </c>
      <c r="K129" s="79">
        <f>IFERROR(VLOOKUP($B129,'[2]NUM8.3'!$H$3:$U$169,8,FALSE),0)</f>
        <v>2</v>
      </c>
      <c r="L129" s="79">
        <f>IFERROR(VLOOKUP($B129,'[2]NUM8.3'!$H$3:$U$169,9,FALSE),0)</f>
        <v>1</v>
      </c>
      <c r="M129" s="79">
        <f>IFERROR(VLOOKUP($B129,'[2]NUM8.3'!$H$3:$U$169,10,FALSE),0)</f>
        <v>2</v>
      </c>
      <c r="N129" s="79">
        <f>IFERROR(VLOOKUP($B129,'[2]NUM8.3'!$H$3:$U$169,11,FALSE),0)</f>
        <v>4</v>
      </c>
      <c r="O129" s="79">
        <f>IFERROR(VLOOKUP($B129,'[2]NUM8.3'!$H$3:$U$169,12,FALSE),0)</f>
        <v>1</v>
      </c>
      <c r="P129" s="79">
        <f>IFERROR(VLOOKUP($B129,'[2]NUM8.3'!$H$3:$U$169,13,FALSE),0)</f>
        <v>3</v>
      </c>
      <c r="Q129" s="12">
        <f t="shared" si="39"/>
        <v>53</v>
      </c>
      <c r="R129" s="360"/>
      <c r="S129" s="361"/>
    </row>
    <row r="130" spans="1:19" ht="15" thickBot="1" x14ac:dyDescent="0.25">
      <c r="A130" s="75" t="s">
        <v>160</v>
      </c>
      <c r="B130" s="137" t="s">
        <v>152</v>
      </c>
      <c r="C130" s="53"/>
      <c r="D130" s="53"/>
      <c r="E130" s="79">
        <f>IFERROR(VLOOKUP($B130,'[2]NUM8.3'!$H$3:$U$169,2,FALSE),0)</f>
        <v>4</v>
      </c>
      <c r="F130" s="79">
        <f>IFERROR(VLOOKUP($B130,'[2]NUM8.3'!$H$3:$U$169,3,FALSE),0)</f>
        <v>2</v>
      </c>
      <c r="G130" s="79">
        <f>IFERROR(VLOOKUP($B130,'[2]NUM8.3'!$H$3:$U$169,4,FALSE),0)</f>
        <v>10</v>
      </c>
      <c r="H130" s="79">
        <f>IFERROR(VLOOKUP($B130,'[2]NUM8.3'!$H$3:$U$169,5,FALSE),0)</f>
        <v>5</v>
      </c>
      <c r="I130" s="79">
        <f>IFERROR(VLOOKUP($B130,'[2]NUM8.3'!$H$3:$U$169,6,FALSE),0)</f>
        <v>6</v>
      </c>
      <c r="J130" s="79">
        <f>IFERROR(VLOOKUP($B130,'[2]NUM8.3'!$H$3:$U$169,7,FALSE),0)</f>
        <v>1</v>
      </c>
      <c r="K130" s="79">
        <f>IFERROR(VLOOKUP($B130,'[2]NUM8.3'!$H$3:$U$169,8,FALSE),0)</f>
        <v>7</v>
      </c>
      <c r="L130" s="79">
        <f>IFERROR(VLOOKUP($B130,'[2]NUM8.3'!$H$3:$U$169,9,FALSE),0)</f>
        <v>8</v>
      </c>
      <c r="M130" s="79">
        <f>IFERROR(VLOOKUP($B130,'[2]NUM8.3'!$H$3:$U$169,10,FALSE),0)</f>
        <v>9</v>
      </c>
      <c r="N130" s="79">
        <f>IFERROR(VLOOKUP($B130,'[2]NUM8.3'!$H$3:$U$169,11,FALSE),0)</f>
        <v>13</v>
      </c>
      <c r="O130" s="79">
        <f>IFERROR(VLOOKUP($B130,'[2]NUM8.3'!$H$3:$U$169,12,FALSE),0)</f>
        <v>3</v>
      </c>
      <c r="P130" s="79">
        <f>IFERROR(VLOOKUP($B130,'[2]NUM8.3'!$H$3:$U$169,13,FALSE),0)</f>
        <v>3</v>
      </c>
      <c r="Q130" s="12">
        <f t="shared" si="39"/>
        <v>71</v>
      </c>
      <c r="R130" s="360"/>
      <c r="S130" s="361"/>
    </row>
    <row r="131" spans="1:19" ht="15" thickBot="1" x14ac:dyDescent="0.25">
      <c r="A131" s="75" t="s">
        <v>160</v>
      </c>
      <c r="B131" s="137" t="s">
        <v>153</v>
      </c>
      <c r="C131" s="53"/>
      <c r="D131" s="53"/>
      <c r="E131" s="79">
        <f>IFERROR(VLOOKUP($B131,'[2]NUM8.3'!$H$3:$U$169,2,FALSE),0)</f>
        <v>0</v>
      </c>
      <c r="F131" s="79">
        <f>IFERROR(VLOOKUP($B131,'[2]NUM8.3'!$H$3:$U$169,3,FALSE),0)</f>
        <v>3</v>
      </c>
      <c r="G131" s="79">
        <f>IFERROR(VLOOKUP($B131,'[2]NUM8.3'!$H$3:$U$169,4,FALSE),0)</f>
        <v>24</v>
      </c>
      <c r="H131" s="79">
        <f>IFERROR(VLOOKUP($B131,'[2]NUM8.3'!$H$3:$U$169,5,FALSE),0)</f>
        <v>11</v>
      </c>
      <c r="I131" s="79">
        <f>IFERROR(VLOOKUP($B131,'[2]NUM8.3'!$H$3:$U$169,6,FALSE),0)</f>
        <v>0</v>
      </c>
      <c r="J131" s="79">
        <f>IFERROR(VLOOKUP($B131,'[2]NUM8.3'!$H$3:$U$169,7,FALSE),0)</f>
        <v>13</v>
      </c>
      <c r="K131" s="79">
        <f>IFERROR(VLOOKUP($B131,'[2]NUM8.3'!$H$3:$U$169,8,FALSE),0)</f>
        <v>6</v>
      </c>
      <c r="L131" s="79">
        <f>IFERROR(VLOOKUP($B131,'[2]NUM8.3'!$H$3:$U$169,9,FALSE),0)</f>
        <v>13</v>
      </c>
      <c r="M131" s="79">
        <f>IFERROR(VLOOKUP($B131,'[2]NUM8.3'!$H$3:$U$169,10,FALSE),0)</f>
        <v>0</v>
      </c>
      <c r="N131" s="79">
        <f>IFERROR(VLOOKUP($B131,'[2]NUM8.3'!$H$3:$U$169,11,FALSE),0)</f>
        <v>2</v>
      </c>
      <c r="O131" s="79">
        <f>IFERROR(VLOOKUP($B131,'[2]NUM8.3'!$H$3:$U$169,12,FALSE),0)</f>
        <v>12</v>
      </c>
      <c r="P131" s="79">
        <f>IFERROR(VLOOKUP($B131,'[2]NUM8.3'!$H$3:$U$169,13,FALSE),0)</f>
        <v>3</v>
      </c>
      <c r="Q131" s="12">
        <f t="shared" si="39"/>
        <v>87</v>
      </c>
      <c r="R131" s="360"/>
      <c r="S131" s="361"/>
    </row>
    <row r="132" spans="1:19" ht="15" thickBot="1" x14ac:dyDescent="0.25">
      <c r="A132" s="75" t="s">
        <v>160</v>
      </c>
      <c r="B132" s="137" t="s">
        <v>154</v>
      </c>
      <c r="C132" s="53"/>
      <c r="D132" s="53"/>
      <c r="E132" s="79">
        <f>IFERROR(VLOOKUP($B132,'[2]NUM8.3'!$H$3:$U$169,2,FALSE),0)</f>
        <v>1</v>
      </c>
      <c r="F132" s="79">
        <f>IFERROR(VLOOKUP($B132,'[2]NUM8.3'!$H$3:$U$169,3,FALSE),0)</f>
        <v>2</v>
      </c>
      <c r="G132" s="79">
        <f>IFERROR(VLOOKUP($B132,'[2]NUM8.3'!$H$3:$U$169,4,FALSE),0)</f>
        <v>0</v>
      </c>
      <c r="H132" s="79">
        <f>IFERROR(VLOOKUP($B132,'[2]NUM8.3'!$H$3:$U$169,5,FALSE),0)</f>
        <v>0</v>
      </c>
      <c r="I132" s="79">
        <f>IFERROR(VLOOKUP($B132,'[2]NUM8.3'!$H$3:$U$169,6,FALSE),0)</f>
        <v>0</v>
      </c>
      <c r="J132" s="79">
        <f>IFERROR(VLOOKUP($B132,'[2]NUM8.3'!$H$3:$U$169,7,FALSE),0)</f>
        <v>0</v>
      </c>
      <c r="K132" s="79">
        <f>IFERROR(VLOOKUP($B132,'[2]NUM8.3'!$H$3:$U$169,8,FALSE),0)</f>
        <v>3</v>
      </c>
      <c r="L132" s="79">
        <f>IFERROR(VLOOKUP($B132,'[2]NUM8.3'!$H$3:$U$169,9,FALSE),0)</f>
        <v>8</v>
      </c>
      <c r="M132" s="79">
        <f>IFERROR(VLOOKUP($B132,'[2]NUM8.3'!$H$3:$U$169,10,FALSE),0)</f>
        <v>8</v>
      </c>
      <c r="N132" s="79">
        <f>IFERROR(VLOOKUP($B132,'[2]NUM8.3'!$H$3:$U$169,11,FALSE),0)</f>
        <v>5</v>
      </c>
      <c r="O132" s="79">
        <f>IFERROR(VLOOKUP($B132,'[2]NUM8.3'!$H$3:$U$169,12,FALSE),0)</f>
        <v>0</v>
      </c>
      <c r="P132" s="79">
        <f>IFERROR(VLOOKUP($B132,'[2]NUM8.3'!$H$3:$U$169,13,FALSE),0)</f>
        <v>0</v>
      </c>
      <c r="Q132" s="12">
        <f t="shared" si="39"/>
        <v>27</v>
      </c>
      <c r="R132" s="360"/>
      <c r="S132" s="361"/>
    </row>
    <row r="133" spans="1:19" ht="15" thickBot="1" x14ac:dyDescent="0.25">
      <c r="A133" s="75" t="s">
        <v>160</v>
      </c>
      <c r="B133" s="137" t="s">
        <v>155</v>
      </c>
      <c r="C133" s="53"/>
      <c r="D133" s="53"/>
      <c r="E133" s="79">
        <f>IFERROR(VLOOKUP($B133,'[2]NUM8.3'!$H$3:$U$169,2,FALSE),0)</f>
        <v>6</v>
      </c>
      <c r="F133" s="79">
        <f>IFERROR(VLOOKUP($B133,'[2]NUM8.3'!$H$3:$U$169,3,FALSE),0)</f>
        <v>7</v>
      </c>
      <c r="G133" s="79">
        <f>IFERROR(VLOOKUP($B133,'[2]NUM8.3'!$H$3:$U$169,4,FALSE),0)</f>
        <v>11</v>
      </c>
      <c r="H133" s="79">
        <f>IFERROR(VLOOKUP($B133,'[2]NUM8.3'!$H$3:$U$169,5,FALSE),0)</f>
        <v>4</v>
      </c>
      <c r="I133" s="79">
        <f>IFERROR(VLOOKUP($B133,'[2]NUM8.3'!$H$3:$U$169,6,FALSE),0)</f>
        <v>12</v>
      </c>
      <c r="J133" s="79">
        <f>IFERROR(VLOOKUP($B133,'[2]NUM8.3'!$H$3:$U$169,7,FALSE),0)</f>
        <v>14</v>
      </c>
      <c r="K133" s="79">
        <f>IFERROR(VLOOKUP($B133,'[2]NUM8.3'!$H$3:$U$169,8,FALSE),0)</f>
        <v>1</v>
      </c>
      <c r="L133" s="79">
        <f>IFERROR(VLOOKUP($B133,'[2]NUM8.3'!$H$3:$U$169,9,FALSE),0)</f>
        <v>6</v>
      </c>
      <c r="M133" s="79">
        <f>IFERROR(VLOOKUP($B133,'[2]NUM8.3'!$H$3:$U$169,10,FALSE),0)</f>
        <v>7</v>
      </c>
      <c r="N133" s="79">
        <f>IFERROR(VLOOKUP($B133,'[2]NUM8.3'!$H$3:$U$169,11,FALSE),0)</f>
        <v>9</v>
      </c>
      <c r="O133" s="79">
        <f>IFERROR(VLOOKUP($B133,'[2]NUM8.3'!$H$3:$U$169,12,FALSE),0)</f>
        <v>4</v>
      </c>
      <c r="P133" s="79">
        <f>IFERROR(VLOOKUP($B133,'[2]NUM8.3'!$H$3:$U$169,13,FALSE),0)</f>
        <v>3</v>
      </c>
      <c r="Q133" s="12">
        <f t="shared" si="39"/>
        <v>84</v>
      </c>
      <c r="R133" s="360"/>
      <c r="S133" s="361"/>
    </row>
    <row r="134" spans="1:19" ht="15" thickBot="1" x14ac:dyDescent="0.25">
      <c r="A134" s="75" t="s">
        <v>160</v>
      </c>
      <c r="B134" s="137" t="s">
        <v>156</v>
      </c>
      <c r="C134" s="53"/>
      <c r="D134" s="53"/>
      <c r="E134" s="79">
        <f>IFERROR(VLOOKUP($B134,'[2]NUM8.3'!$H$3:$U$169,2,FALSE),0)</f>
        <v>22</v>
      </c>
      <c r="F134" s="79">
        <f>IFERROR(VLOOKUP($B134,'[2]NUM8.3'!$H$3:$U$169,3,FALSE),0)</f>
        <v>18</v>
      </c>
      <c r="G134" s="79">
        <f>IFERROR(VLOOKUP($B134,'[2]NUM8.3'!$H$3:$U$169,4,FALSE),0)</f>
        <v>17</v>
      </c>
      <c r="H134" s="79">
        <f>IFERROR(VLOOKUP($B134,'[2]NUM8.3'!$H$3:$U$169,5,FALSE),0)</f>
        <v>5</v>
      </c>
      <c r="I134" s="79">
        <f>IFERROR(VLOOKUP($B134,'[2]NUM8.3'!$H$3:$U$169,6,FALSE),0)</f>
        <v>16</v>
      </c>
      <c r="J134" s="79">
        <f>IFERROR(VLOOKUP($B134,'[2]NUM8.3'!$H$3:$U$169,7,FALSE),0)</f>
        <v>2</v>
      </c>
      <c r="K134" s="79">
        <f>IFERROR(VLOOKUP($B134,'[2]NUM8.3'!$H$3:$U$169,8,FALSE),0)</f>
        <v>9</v>
      </c>
      <c r="L134" s="79">
        <f>IFERROR(VLOOKUP($B134,'[2]NUM8.3'!$H$3:$U$169,9,FALSE),0)</f>
        <v>11</v>
      </c>
      <c r="M134" s="79">
        <f>IFERROR(VLOOKUP($B134,'[2]NUM8.3'!$H$3:$U$169,10,FALSE),0)</f>
        <v>20</v>
      </c>
      <c r="N134" s="79">
        <f>IFERROR(VLOOKUP($B134,'[2]NUM8.3'!$H$3:$U$169,11,FALSE),0)</f>
        <v>21</v>
      </c>
      <c r="O134" s="79">
        <f>IFERROR(VLOOKUP($B134,'[2]NUM8.3'!$H$3:$U$169,12,FALSE),0)</f>
        <v>2</v>
      </c>
      <c r="P134" s="79">
        <f>IFERROR(VLOOKUP($B134,'[2]NUM8.3'!$H$3:$U$169,13,FALSE),0)</f>
        <v>6</v>
      </c>
      <c r="Q134" s="12">
        <f t="shared" si="39"/>
        <v>149</v>
      </c>
      <c r="R134" s="360"/>
      <c r="S134" s="361"/>
    </row>
    <row r="135" spans="1:19" ht="15" thickBot="1" x14ac:dyDescent="0.25">
      <c r="A135" s="75" t="s">
        <v>160</v>
      </c>
      <c r="B135" s="137" t="s">
        <v>157</v>
      </c>
      <c r="C135" s="53"/>
      <c r="D135" s="53"/>
      <c r="E135" s="79">
        <f>IFERROR(VLOOKUP($B135,'[2]NUM8.3'!$H$3:$U$169,2,FALSE),0)</f>
        <v>20</v>
      </c>
      <c r="F135" s="79">
        <f>IFERROR(VLOOKUP($B135,'[2]NUM8.3'!$H$3:$U$169,3,FALSE),0)</f>
        <v>10</v>
      </c>
      <c r="G135" s="79">
        <f>IFERROR(VLOOKUP($B135,'[2]NUM8.3'!$H$3:$U$169,4,FALSE),0)</f>
        <v>21</v>
      </c>
      <c r="H135" s="79">
        <f>IFERROR(VLOOKUP($B135,'[2]NUM8.3'!$H$3:$U$169,5,FALSE),0)</f>
        <v>20</v>
      </c>
      <c r="I135" s="79">
        <f>IFERROR(VLOOKUP($B135,'[2]NUM8.3'!$H$3:$U$169,6,FALSE),0)</f>
        <v>7</v>
      </c>
      <c r="J135" s="79">
        <f>IFERROR(VLOOKUP($B135,'[2]NUM8.3'!$H$3:$U$169,7,FALSE),0)</f>
        <v>10</v>
      </c>
      <c r="K135" s="79">
        <f>IFERROR(VLOOKUP($B135,'[2]NUM8.3'!$H$3:$U$169,8,FALSE),0)</f>
        <v>18</v>
      </c>
      <c r="L135" s="79">
        <f>IFERROR(VLOOKUP($B135,'[2]NUM8.3'!$H$3:$U$169,9,FALSE),0)</f>
        <v>7</v>
      </c>
      <c r="M135" s="79">
        <f>IFERROR(VLOOKUP($B135,'[2]NUM8.3'!$H$3:$U$169,10,FALSE),0)</f>
        <v>7</v>
      </c>
      <c r="N135" s="79">
        <f>IFERROR(VLOOKUP($B135,'[2]NUM8.3'!$H$3:$U$169,11,FALSE),0)</f>
        <v>0</v>
      </c>
      <c r="O135" s="79">
        <f>IFERROR(VLOOKUP($B135,'[2]NUM8.3'!$H$3:$U$169,12,FALSE),0)</f>
        <v>1</v>
      </c>
      <c r="P135" s="79">
        <f>IFERROR(VLOOKUP($B135,'[2]NUM8.3'!$H$3:$U$169,13,FALSE),0)</f>
        <v>1</v>
      </c>
      <c r="Q135" s="12">
        <f t="shared" si="39"/>
        <v>122</v>
      </c>
      <c r="R135" s="360"/>
      <c r="S135" s="361"/>
    </row>
    <row r="136" spans="1:19" ht="15" thickBot="1" x14ac:dyDescent="0.25">
      <c r="A136" s="75" t="s">
        <v>160</v>
      </c>
      <c r="B136" s="137" t="s">
        <v>158</v>
      </c>
      <c r="C136" s="53"/>
      <c r="D136" s="53"/>
      <c r="E136" s="79">
        <f>IFERROR(VLOOKUP($B136,'[2]NUM8.3'!$H$3:$U$169,2,FALSE),0)</f>
        <v>7</v>
      </c>
      <c r="F136" s="79">
        <f>IFERROR(VLOOKUP($B136,'[2]NUM8.3'!$H$3:$U$169,3,FALSE),0)</f>
        <v>0</v>
      </c>
      <c r="G136" s="79">
        <f>IFERROR(VLOOKUP($B136,'[2]NUM8.3'!$H$3:$U$169,4,FALSE),0)</f>
        <v>6</v>
      </c>
      <c r="H136" s="79">
        <f>IFERROR(VLOOKUP($B136,'[2]NUM8.3'!$H$3:$U$169,5,FALSE),0)</f>
        <v>5</v>
      </c>
      <c r="I136" s="79">
        <f>IFERROR(VLOOKUP($B136,'[2]NUM8.3'!$H$3:$U$169,6,FALSE),0)</f>
        <v>4</v>
      </c>
      <c r="J136" s="79">
        <f>IFERROR(VLOOKUP($B136,'[2]NUM8.3'!$H$3:$U$169,7,FALSE),0)</f>
        <v>0</v>
      </c>
      <c r="K136" s="79">
        <f>IFERROR(VLOOKUP($B136,'[2]NUM8.3'!$H$3:$U$169,8,FALSE),0)</f>
        <v>8</v>
      </c>
      <c r="L136" s="79">
        <f>IFERROR(VLOOKUP($B136,'[2]NUM8.3'!$H$3:$U$169,9,FALSE),0)</f>
        <v>5</v>
      </c>
      <c r="M136" s="79">
        <f>IFERROR(VLOOKUP($B136,'[2]NUM8.3'!$H$3:$U$169,10,FALSE),0)</f>
        <v>2</v>
      </c>
      <c r="N136" s="79">
        <f>IFERROR(VLOOKUP($B136,'[2]NUM8.3'!$H$3:$U$169,11,FALSE),0)</f>
        <v>2</v>
      </c>
      <c r="O136" s="79">
        <f>IFERROR(VLOOKUP($B136,'[2]NUM8.3'!$H$3:$U$169,12,FALSE),0)</f>
        <v>3</v>
      </c>
      <c r="P136" s="79">
        <f>IFERROR(VLOOKUP($B136,'[2]NUM8.3'!$H$3:$U$169,13,FALSE),0)</f>
        <v>8</v>
      </c>
      <c r="Q136" s="12">
        <f t="shared" si="39"/>
        <v>50</v>
      </c>
      <c r="R136" s="360"/>
      <c r="S136" s="361"/>
    </row>
    <row r="137" spans="1:19" ht="15" thickBot="1" x14ac:dyDescent="0.25">
      <c r="A137" s="75" t="s">
        <v>160</v>
      </c>
      <c r="B137" s="137" t="s">
        <v>159</v>
      </c>
      <c r="C137" s="53"/>
      <c r="D137" s="53"/>
      <c r="E137" s="79">
        <f>IFERROR(VLOOKUP($B137,'[2]NUM8.3'!$H$3:$U$169,2,FALSE),0)</f>
        <v>7</v>
      </c>
      <c r="F137" s="79">
        <f>IFERROR(VLOOKUP($B137,'[2]NUM8.3'!$H$3:$U$169,3,FALSE),0)</f>
        <v>11</v>
      </c>
      <c r="G137" s="79">
        <f>IFERROR(VLOOKUP($B137,'[2]NUM8.3'!$H$3:$U$169,4,FALSE),0)</f>
        <v>3</v>
      </c>
      <c r="H137" s="79">
        <f>IFERROR(VLOOKUP($B137,'[2]NUM8.3'!$H$3:$U$169,5,FALSE),0)</f>
        <v>0</v>
      </c>
      <c r="I137" s="79">
        <f>IFERROR(VLOOKUP($B137,'[2]NUM8.3'!$H$3:$U$169,6,FALSE),0)</f>
        <v>0</v>
      </c>
      <c r="J137" s="79">
        <f>IFERROR(VLOOKUP($B137,'[2]NUM8.3'!$H$3:$U$169,7,FALSE),0)</f>
        <v>4</v>
      </c>
      <c r="K137" s="79">
        <f>IFERROR(VLOOKUP($B137,'[2]NUM8.3'!$H$3:$U$169,8,FALSE),0)</f>
        <v>0</v>
      </c>
      <c r="L137" s="79">
        <f>IFERROR(VLOOKUP($B137,'[2]NUM8.3'!$H$3:$U$169,9,FALSE),0)</f>
        <v>0</v>
      </c>
      <c r="M137" s="79">
        <f>IFERROR(VLOOKUP($B137,'[2]NUM8.3'!$H$3:$U$169,10,FALSE),0)</f>
        <v>0</v>
      </c>
      <c r="N137" s="79">
        <f>IFERROR(VLOOKUP($B137,'[2]NUM8.3'!$H$3:$U$169,11,FALSE),0)</f>
        <v>8</v>
      </c>
      <c r="O137" s="79">
        <f>IFERROR(VLOOKUP($B137,'[2]NUM8.3'!$H$3:$U$169,12,FALSE),0)</f>
        <v>6</v>
      </c>
      <c r="P137" s="79">
        <f>IFERROR(VLOOKUP($B137,'[2]NUM8.3'!$H$3:$U$169,13,FALSE),0)</f>
        <v>1</v>
      </c>
      <c r="Q137" s="12">
        <f t="shared" si="39"/>
        <v>40</v>
      </c>
      <c r="R137" s="360"/>
      <c r="S137" s="361"/>
    </row>
    <row r="138" spans="1:19" s="54" customFormat="1" ht="15" thickBot="1" x14ac:dyDescent="0.25">
      <c r="A138" s="307" t="s">
        <v>182</v>
      </c>
      <c r="B138" s="308"/>
      <c r="C138" s="222">
        <f>+D138/Metas!N12</f>
        <v>0.90281442392260336</v>
      </c>
      <c r="D138" s="14">
        <f>+Q138/R138</f>
        <v>0.50993541977148538</v>
      </c>
      <c r="E138" s="9">
        <f>SUM(E125:E137)</f>
        <v>131</v>
      </c>
      <c r="F138" s="9">
        <f t="shared" ref="F138:H138" si="40">SUM(F125:F137)</f>
        <v>151</v>
      </c>
      <c r="G138" s="9">
        <f t="shared" si="40"/>
        <v>295</v>
      </c>
      <c r="H138" s="9">
        <f t="shared" si="40"/>
        <v>166</v>
      </c>
      <c r="I138" s="9">
        <f t="shared" ref="I138:J138" si="41">SUM(I125:I137)</f>
        <v>175</v>
      </c>
      <c r="J138" s="9">
        <f t="shared" si="41"/>
        <v>175</v>
      </c>
      <c r="K138" s="9">
        <f t="shared" ref="K138:L138" si="42">SUM(K125:K137)</f>
        <v>132</v>
      </c>
      <c r="L138" s="9">
        <f t="shared" si="42"/>
        <v>148</v>
      </c>
      <c r="M138" s="9">
        <f t="shared" ref="M138:N138" si="43">SUM(M125:M137)</f>
        <v>144</v>
      </c>
      <c r="N138" s="9">
        <f t="shared" si="43"/>
        <v>194</v>
      </c>
      <c r="O138" s="9">
        <f t="shared" ref="O138:P138" si="44">SUM(O125:O137)</f>
        <v>150</v>
      </c>
      <c r="P138" s="9">
        <f t="shared" si="44"/>
        <v>192</v>
      </c>
      <c r="Q138" s="9">
        <f>SUM(Q125:Q137)</f>
        <v>2053</v>
      </c>
      <c r="R138" s="366">
        <v>4026</v>
      </c>
      <c r="S138" s="367"/>
    </row>
    <row r="139" spans="1:19" ht="15" thickBot="1" x14ac:dyDescent="0.25">
      <c r="A139" s="75" t="s">
        <v>165</v>
      </c>
      <c r="B139" s="137" t="s">
        <v>161</v>
      </c>
      <c r="C139" s="53"/>
      <c r="D139" s="53"/>
      <c r="E139" s="79">
        <f>IFERROR(VLOOKUP($B139,'[2]NUM8.3'!$H$3:$U$169,2,FALSE),0)</f>
        <v>59</v>
      </c>
      <c r="F139" s="79">
        <f>IFERROR(VLOOKUP($B139,'[2]NUM8.3'!$H$3:$U$169,3,FALSE),0)</f>
        <v>34</v>
      </c>
      <c r="G139" s="79">
        <f>IFERROR(VLOOKUP($B139,'[2]NUM8.3'!$H$3:$U$169,4,FALSE),0)</f>
        <v>72</v>
      </c>
      <c r="H139" s="79">
        <f>IFERROR(VLOOKUP($B139,'[2]NUM8.3'!$H$3:$U$169,5,FALSE),0)</f>
        <v>26</v>
      </c>
      <c r="I139" s="79">
        <f>IFERROR(VLOOKUP($B139,'[2]NUM8.3'!$H$3:$U$169,6,FALSE),0)</f>
        <v>48</v>
      </c>
      <c r="J139" s="79">
        <f>IFERROR(VLOOKUP($B139,'[2]NUM8.3'!$H$3:$U$169,7,FALSE),0)</f>
        <v>73</v>
      </c>
      <c r="K139" s="79">
        <f>IFERROR(VLOOKUP($B139,'[2]NUM8.3'!$H$3:$U$169,8,FALSE),0)</f>
        <v>67</v>
      </c>
      <c r="L139" s="79">
        <f>IFERROR(VLOOKUP($B139,'[2]NUM8.3'!$H$3:$U$169,9,FALSE),0)</f>
        <v>39</v>
      </c>
      <c r="M139" s="79">
        <f>IFERROR(VLOOKUP($B139,'[2]NUM8.3'!$H$3:$U$169,10,FALSE),0)</f>
        <v>47</v>
      </c>
      <c r="N139" s="79">
        <f>IFERROR(VLOOKUP($B139,'[2]NUM8.3'!$H$3:$U$169,11,FALSE),0)</f>
        <v>74</v>
      </c>
      <c r="O139" s="79">
        <f>IFERROR(VLOOKUP($B139,'[2]NUM8.3'!$H$3:$U$169,12,FALSE),0)</f>
        <v>41</v>
      </c>
      <c r="P139" s="79">
        <f>IFERROR(VLOOKUP($B139,'[2]NUM8.3'!$H$3:$U$169,13,FALSE),0)</f>
        <v>26</v>
      </c>
      <c r="Q139" s="12">
        <f>SUM(E139:P139)</f>
        <v>606</v>
      </c>
      <c r="R139" s="360"/>
      <c r="S139" s="361"/>
    </row>
    <row r="140" spans="1:19" ht="15" thickBot="1" x14ac:dyDescent="0.25">
      <c r="A140" s="75" t="s">
        <v>165</v>
      </c>
      <c r="B140" s="137" t="s">
        <v>162</v>
      </c>
      <c r="C140" s="53"/>
      <c r="D140" s="53"/>
      <c r="E140" s="79">
        <f>IFERROR(VLOOKUP($B140,'[2]NUM8.3'!$H$3:$U$169,2,FALSE),0)</f>
        <v>15</v>
      </c>
      <c r="F140" s="79">
        <f>IFERROR(VLOOKUP($B140,'[2]NUM8.3'!$H$3:$U$169,3,FALSE),0)</f>
        <v>11</v>
      </c>
      <c r="G140" s="79">
        <f>IFERROR(VLOOKUP($B140,'[2]NUM8.3'!$H$3:$U$169,4,FALSE),0)</f>
        <v>19</v>
      </c>
      <c r="H140" s="79">
        <f>IFERROR(VLOOKUP($B140,'[2]NUM8.3'!$H$3:$U$169,5,FALSE),0)</f>
        <v>4</v>
      </c>
      <c r="I140" s="79">
        <f>IFERROR(VLOOKUP($B140,'[2]NUM8.3'!$H$3:$U$169,6,FALSE),0)</f>
        <v>11</v>
      </c>
      <c r="J140" s="79">
        <f>IFERROR(VLOOKUP($B140,'[2]NUM8.3'!$H$3:$U$169,7,FALSE),0)</f>
        <v>5</v>
      </c>
      <c r="K140" s="79">
        <f>IFERROR(VLOOKUP($B140,'[2]NUM8.3'!$H$3:$U$169,8,FALSE),0)</f>
        <v>22</v>
      </c>
      <c r="L140" s="79">
        <f>IFERROR(VLOOKUP($B140,'[2]NUM8.3'!$H$3:$U$169,9,FALSE),0)</f>
        <v>4</v>
      </c>
      <c r="M140" s="79">
        <f>IFERROR(VLOOKUP($B140,'[2]NUM8.3'!$H$3:$U$169,10,FALSE),0)</f>
        <v>3</v>
      </c>
      <c r="N140" s="79">
        <f>IFERROR(VLOOKUP($B140,'[2]NUM8.3'!$H$3:$U$169,11,FALSE),0)</f>
        <v>7</v>
      </c>
      <c r="O140" s="79">
        <f>IFERROR(VLOOKUP($B140,'[2]NUM8.3'!$H$3:$U$169,12,FALSE),0)</f>
        <v>4</v>
      </c>
      <c r="P140" s="79">
        <f>IFERROR(VLOOKUP($B140,'[2]NUM8.3'!$H$3:$U$169,13,FALSE),0)</f>
        <v>5</v>
      </c>
      <c r="Q140" s="12">
        <f>SUM(E140:P140)</f>
        <v>110</v>
      </c>
      <c r="R140" s="360"/>
      <c r="S140" s="361"/>
    </row>
    <row r="141" spans="1:19" ht="15" thickBot="1" x14ac:dyDescent="0.25">
      <c r="A141" s="75" t="s">
        <v>165</v>
      </c>
      <c r="B141" s="137" t="s">
        <v>163</v>
      </c>
      <c r="C141" s="53"/>
      <c r="D141" s="53"/>
      <c r="E141" s="79">
        <f>IFERROR(VLOOKUP($B141,'[2]NUM8.3'!$H$3:$U$169,2,FALSE),0)</f>
        <v>0</v>
      </c>
      <c r="F141" s="79">
        <f>IFERROR(VLOOKUP($B141,'[2]NUM8.3'!$H$3:$U$169,3,FALSE),0)</f>
        <v>2</v>
      </c>
      <c r="G141" s="79">
        <f>IFERROR(VLOOKUP($B141,'[2]NUM8.3'!$H$3:$U$169,4,FALSE),0)</f>
        <v>0</v>
      </c>
      <c r="H141" s="79">
        <f>IFERROR(VLOOKUP($B141,'[2]NUM8.3'!$H$3:$U$169,5,FALSE),0)</f>
        <v>0</v>
      </c>
      <c r="I141" s="79">
        <f>IFERROR(VLOOKUP($B141,'[2]NUM8.3'!$H$3:$U$169,6,FALSE),0)</f>
        <v>0</v>
      </c>
      <c r="J141" s="79">
        <f>IFERROR(VLOOKUP($B141,'[2]NUM8.3'!$H$3:$U$169,7,FALSE),0)</f>
        <v>0</v>
      </c>
      <c r="K141" s="79">
        <f>IFERROR(VLOOKUP($B141,'[2]NUM8.3'!$H$3:$U$169,8,FALSE),0)</f>
        <v>0</v>
      </c>
      <c r="L141" s="79">
        <f>IFERROR(VLOOKUP($B141,'[2]NUM8.3'!$H$3:$U$169,9,FALSE),0)</f>
        <v>0</v>
      </c>
      <c r="M141" s="79">
        <f>IFERROR(VLOOKUP($B141,'[2]NUM8.3'!$H$3:$U$169,10,FALSE),0)</f>
        <v>1</v>
      </c>
      <c r="N141" s="79">
        <f>IFERROR(VLOOKUP($B141,'[2]NUM8.3'!$H$3:$U$169,11,FALSE),0)</f>
        <v>0</v>
      </c>
      <c r="O141" s="79">
        <f>IFERROR(VLOOKUP($B141,'[2]NUM8.3'!$H$3:$U$169,12,FALSE),0)</f>
        <v>0</v>
      </c>
      <c r="P141" s="79">
        <f>IFERROR(VLOOKUP($B141,'[2]NUM8.3'!$H$3:$U$169,13,FALSE),0)</f>
        <v>0</v>
      </c>
      <c r="Q141" s="12">
        <f>SUM(E141:P141)</f>
        <v>3</v>
      </c>
      <c r="R141" s="360"/>
      <c r="S141" s="361"/>
    </row>
    <row r="142" spans="1:19" ht="15" thickBot="1" x14ac:dyDescent="0.25">
      <c r="A142" s="75" t="s">
        <v>165</v>
      </c>
      <c r="B142" s="137" t="s">
        <v>164</v>
      </c>
      <c r="C142" s="53"/>
      <c r="D142" s="53"/>
      <c r="E142" s="79">
        <f>IFERROR(VLOOKUP($B142,'[2]NUM8.3'!$H$3:$U$169,2,FALSE),0)</f>
        <v>0</v>
      </c>
      <c r="F142" s="79">
        <f>IFERROR(VLOOKUP($B142,'[2]NUM8.3'!$H$3:$U$169,3,FALSE),0)</f>
        <v>0</v>
      </c>
      <c r="G142" s="79">
        <f>IFERROR(VLOOKUP($B142,'[2]NUM8.3'!$H$3:$U$169,4,FALSE),0)</f>
        <v>0</v>
      </c>
      <c r="H142" s="79">
        <f>IFERROR(VLOOKUP($B142,'[2]NUM8.3'!$H$3:$U$169,5,FALSE),0)</f>
        <v>0</v>
      </c>
      <c r="I142" s="79">
        <f>IFERROR(VLOOKUP($B142,'[2]NUM8.3'!$H$3:$U$169,6,FALSE),0)</f>
        <v>6</v>
      </c>
      <c r="J142" s="79">
        <f>IFERROR(VLOOKUP($B142,'[2]NUM8.3'!$H$3:$U$169,7,FALSE),0)</f>
        <v>1</v>
      </c>
      <c r="K142" s="79">
        <f>IFERROR(VLOOKUP($B142,'[2]NUM8.3'!$H$3:$U$169,8,FALSE),0)</f>
        <v>0</v>
      </c>
      <c r="L142" s="79">
        <f>IFERROR(VLOOKUP($B142,'[2]NUM8.3'!$H$3:$U$169,9,FALSE),0)</f>
        <v>0</v>
      </c>
      <c r="M142" s="79">
        <f>IFERROR(VLOOKUP($B142,'[2]NUM8.3'!$H$3:$U$169,10,FALSE),0)</f>
        <v>0</v>
      </c>
      <c r="N142" s="79">
        <f>IFERROR(VLOOKUP($B142,'[2]NUM8.3'!$H$3:$U$169,11,FALSE),0)</f>
        <v>0</v>
      </c>
      <c r="O142" s="79">
        <f>IFERROR(VLOOKUP($B142,'[2]NUM8.3'!$H$3:$U$169,12,FALSE),0)</f>
        <v>0</v>
      </c>
      <c r="P142" s="79">
        <f>IFERROR(VLOOKUP($B142,'[2]NUM8.3'!$H$3:$U$169,13,FALSE),0)</f>
        <v>0</v>
      </c>
      <c r="Q142" s="12">
        <f>SUM(E142:P142)</f>
        <v>7</v>
      </c>
      <c r="R142" s="360"/>
      <c r="S142" s="361"/>
    </row>
    <row r="143" spans="1:19" s="54" customFormat="1" ht="15" thickBot="1" x14ac:dyDescent="0.25">
      <c r="A143" s="307" t="s">
        <v>183</v>
      </c>
      <c r="B143" s="308"/>
      <c r="C143" s="222">
        <f>+D143/Metas!N14</f>
        <v>1.0210970464135021</v>
      </c>
      <c r="D143" s="14">
        <f>+Q143/R143</f>
        <v>0.45891276864728192</v>
      </c>
      <c r="E143" s="9">
        <f>SUM(E139:E142)</f>
        <v>74</v>
      </c>
      <c r="F143" s="9">
        <f t="shared" ref="F143:H143" si="45">SUM(F139:F142)</f>
        <v>47</v>
      </c>
      <c r="G143" s="9">
        <f t="shared" si="45"/>
        <v>91</v>
      </c>
      <c r="H143" s="9">
        <f t="shared" si="45"/>
        <v>30</v>
      </c>
      <c r="I143" s="9">
        <f t="shared" ref="I143:J143" si="46">SUM(I139:I142)</f>
        <v>65</v>
      </c>
      <c r="J143" s="9">
        <f t="shared" si="46"/>
        <v>79</v>
      </c>
      <c r="K143" s="9">
        <f t="shared" ref="K143:L143" si="47">SUM(K139:K142)</f>
        <v>89</v>
      </c>
      <c r="L143" s="9">
        <f t="shared" si="47"/>
        <v>43</v>
      </c>
      <c r="M143" s="9">
        <f>SUM(M139:M142)</f>
        <v>51</v>
      </c>
      <c r="N143" s="9">
        <f>SUM(N139:N142)</f>
        <v>81</v>
      </c>
      <c r="O143" s="9">
        <f t="shared" ref="O143:P143" si="48">SUM(O139:O142)</f>
        <v>45</v>
      </c>
      <c r="P143" s="9">
        <f t="shared" si="48"/>
        <v>31</v>
      </c>
      <c r="Q143" s="9">
        <f>SUM(Q139:Q142)</f>
        <v>726</v>
      </c>
      <c r="R143" s="366">
        <v>1582</v>
      </c>
      <c r="S143" s="367"/>
    </row>
    <row r="144" spans="1:19" ht="15" thickBot="1" x14ac:dyDescent="0.25">
      <c r="A144" s="75" t="s">
        <v>173</v>
      </c>
      <c r="B144" s="137" t="s">
        <v>166</v>
      </c>
      <c r="C144" s="53"/>
      <c r="D144" s="53"/>
      <c r="E144" s="79">
        <f>IFERROR(VLOOKUP($B144,'[2]NUM8.3'!$H$3:$U$169,2,FALSE),0)</f>
        <v>0</v>
      </c>
      <c r="F144" s="79">
        <f>IFERROR(VLOOKUP($B144,'[2]NUM8.3'!$H$3:$U$169,3,FALSE),0)</f>
        <v>5</v>
      </c>
      <c r="G144" s="79">
        <f>IFERROR(VLOOKUP($B144,'[2]NUM8.3'!$H$3:$U$169,4,FALSE),0)</f>
        <v>31</v>
      </c>
      <c r="H144" s="79">
        <f>IFERROR(VLOOKUP($B144,'[2]NUM8.3'!$H$3:$U$169,5,FALSE),0)</f>
        <v>7</v>
      </c>
      <c r="I144" s="79">
        <f>IFERROR(VLOOKUP($B144,'[2]NUM8.3'!$H$3:$U$169,6,FALSE),0)</f>
        <v>5</v>
      </c>
      <c r="J144" s="79">
        <f>IFERROR(VLOOKUP($B144,'[2]NUM8.3'!$H$3:$U$169,7,FALSE),0)</f>
        <v>33</v>
      </c>
      <c r="K144" s="79">
        <f>IFERROR(VLOOKUP($B144,'[2]NUM8.3'!$H$3:$U$169,8,FALSE),0)</f>
        <v>0</v>
      </c>
      <c r="L144" s="79">
        <f>IFERROR(VLOOKUP($B144,'[2]NUM8.3'!$H$3:$U$169,9,FALSE),0)</f>
        <v>0</v>
      </c>
      <c r="M144" s="79">
        <f>IFERROR(VLOOKUP($B144,'[2]NUM8.3'!$H$3:$U$169,10,FALSE),0)</f>
        <v>0</v>
      </c>
      <c r="N144" s="79">
        <f>IFERROR(VLOOKUP($B144,'[2]NUM8.3'!$H$3:$U$169,11,FALSE),0)</f>
        <v>26</v>
      </c>
      <c r="O144" s="79">
        <f>IFERROR(VLOOKUP($B144,'[2]NUM8.3'!$H$3:$U$169,12,FALSE),0)</f>
        <v>29</v>
      </c>
      <c r="P144" s="79">
        <f>IFERROR(VLOOKUP($B144,'[2]NUM8.3'!$H$3:$U$169,13,FALSE),0)</f>
        <v>27</v>
      </c>
      <c r="Q144" s="12">
        <f t="shared" ref="Q144:Q150" si="49">SUM(E144:P144)</f>
        <v>163</v>
      </c>
      <c r="R144" s="360"/>
      <c r="S144" s="361"/>
    </row>
    <row r="145" spans="1:19" ht="15" thickBot="1" x14ac:dyDescent="0.25">
      <c r="A145" s="75" t="s">
        <v>173</v>
      </c>
      <c r="B145" s="137" t="s">
        <v>167</v>
      </c>
      <c r="C145" s="53"/>
      <c r="D145" s="53"/>
      <c r="E145" s="79">
        <f>IFERROR(VLOOKUP($B145,'[2]NUM8.3'!$H$3:$U$169,2,FALSE),0)</f>
        <v>0</v>
      </c>
      <c r="F145" s="79">
        <f>IFERROR(VLOOKUP($B145,'[2]NUM8.3'!$H$3:$U$169,3,FALSE),0)</f>
        <v>5</v>
      </c>
      <c r="G145" s="79">
        <f>IFERROR(VLOOKUP($B145,'[2]NUM8.3'!$H$3:$U$169,4,FALSE),0)</f>
        <v>0</v>
      </c>
      <c r="H145" s="79">
        <f>IFERROR(VLOOKUP($B145,'[2]NUM8.3'!$H$3:$U$169,5,FALSE),0)</f>
        <v>2</v>
      </c>
      <c r="I145" s="79">
        <f>IFERROR(VLOOKUP($B145,'[2]NUM8.3'!$H$3:$U$169,6,FALSE),0)</f>
        <v>0</v>
      </c>
      <c r="J145" s="79">
        <f>IFERROR(VLOOKUP($B145,'[2]NUM8.3'!$H$3:$U$169,7,FALSE),0)</f>
        <v>3</v>
      </c>
      <c r="K145" s="79">
        <f>IFERROR(VLOOKUP($B145,'[2]NUM8.3'!$H$3:$U$169,8,FALSE),0)</f>
        <v>3</v>
      </c>
      <c r="L145" s="79">
        <f>IFERROR(VLOOKUP($B145,'[2]NUM8.3'!$H$3:$U$169,9,FALSE),0)</f>
        <v>4</v>
      </c>
      <c r="M145" s="79">
        <f>IFERROR(VLOOKUP($B145,'[2]NUM8.3'!$H$3:$U$169,10,FALSE),0)</f>
        <v>0</v>
      </c>
      <c r="N145" s="79">
        <f>IFERROR(VLOOKUP($B145,'[2]NUM8.3'!$H$3:$U$169,11,FALSE),0)</f>
        <v>3</v>
      </c>
      <c r="O145" s="79">
        <f>IFERROR(VLOOKUP($B145,'[2]NUM8.3'!$H$3:$U$169,12,FALSE),0)</f>
        <v>2</v>
      </c>
      <c r="P145" s="79">
        <f>IFERROR(VLOOKUP($B145,'[2]NUM8.3'!$H$3:$U$169,13,FALSE),0)</f>
        <v>1</v>
      </c>
      <c r="Q145" s="12">
        <f t="shared" si="49"/>
        <v>23</v>
      </c>
      <c r="R145" s="360"/>
      <c r="S145" s="361"/>
    </row>
    <row r="146" spans="1:19" ht="15" thickBot="1" x14ac:dyDescent="0.25">
      <c r="A146" s="75" t="s">
        <v>173</v>
      </c>
      <c r="B146" s="137" t="s">
        <v>168</v>
      </c>
      <c r="C146" s="53"/>
      <c r="D146" s="53"/>
      <c r="E146" s="79">
        <f>IFERROR(VLOOKUP($B146,'[2]NUM8.3'!$H$3:$U$169,2,FALSE),0)</f>
        <v>7</v>
      </c>
      <c r="F146" s="79">
        <f>IFERROR(VLOOKUP($B146,'[2]NUM8.3'!$H$3:$U$169,3,FALSE),0)</f>
        <v>7</v>
      </c>
      <c r="G146" s="79">
        <f>IFERROR(VLOOKUP($B146,'[2]NUM8.3'!$H$3:$U$169,4,FALSE),0)</f>
        <v>9</v>
      </c>
      <c r="H146" s="79">
        <f>IFERROR(VLOOKUP($B146,'[2]NUM8.3'!$H$3:$U$169,5,FALSE),0)</f>
        <v>2</v>
      </c>
      <c r="I146" s="79">
        <f>IFERROR(VLOOKUP($B146,'[2]NUM8.3'!$H$3:$U$169,6,FALSE),0)</f>
        <v>3</v>
      </c>
      <c r="J146" s="79">
        <f>IFERROR(VLOOKUP($B146,'[2]NUM8.3'!$H$3:$U$169,7,FALSE),0)</f>
        <v>3</v>
      </c>
      <c r="K146" s="79">
        <f>IFERROR(VLOOKUP($B146,'[2]NUM8.3'!$H$3:$U$169,8,FALSE),0)</f>
        <v>11</v>
      </c>
      <c r="L146" s="79">
        <f>IFERROR(VLOOKUP($B146,'[2]NUM8.3'!$H$3:$U$169,9,FALSE),0)</f>
        <v>12</v>
      </c>
      <c r="M146" s="79">
        <f>IFERROR(VLOOKUP($B146,'[2]NUM8.3'!$H$3:$U$169,10,FALSE),0)</f>
        <v>0</v>
      </c>
      <c r="N146" s="79">
        <f>IFERROR(VLOOKUP($B146,'[2]NUM8.3'!$H$3:$U$169,11,FALSE),0)</f>
        <v>0</v>
      </c>
      <c r="O146" s="79">
        <f>IFERROR(VLOOKUP($B146,'[2]NUM8.3'!$H$3:$U$169,12,FALSE),0)</f>
        <v>1</v>
      </c>
      <c r="P146" s="79">
        <f>IFERROR(VLOOKUP($B146,'[2]NUM8.3'!$H$3:$U$169,13,FALSE),0)</f>
        <v>0</v>
      </c>
      <c r="Q146" s="12">
        <f t="shared" si="49"/>
        <v>55</v>
      </c>
      <c r="R146" s="360"/>
      <c r="S146" s="361"/>
    </row>
    <row r="147" spans="1:19" ht="15" thickBot="1" x14ac:dyDescent="0.25">
      <c r="A147" s="75" t="s">
        <v>173</v>
      </c>
      <c r="B147" s="137" t="s">
        <v>169</v>
      </c>
      <c r="C147" s="53"/>
      <c r="D147" s="53"/>
      <c r="E147" s="79">
        <f>IFERROR(VLOOKUP($B147,'[2]NUM8.3'!$H$3:$U$169,2,FALSE),0)</f>
        <v>5</v>
      </c>
      <c r="F147" s="79">
        <f>IFERROR(VLOOKUP($B147,'[2]NUM8.3'!$H$3:$U$169,3,FALSE),0)</f>
        <v>0</v>
      </c>
      <c r="G147" s="79">
        <f>IFERROR(VLOOKUP($B147,'[2]NUM8.3'!$H$3:$U$169,4,FALSE),0)</f>
        <v>6</v>
      </c>
      <c r="H147" s="79">
        <f>IFERROR(VLOOKUP($B147,'[2]NUM8.3'!$H$3:$U$169,5,FALSE),0)</f>
        <v>8</v>
      </c>
      <c r="I147" s="79">
        <f>IFERROR(VLOOKUP($B147,'[2]NUM8.3'!$H$3:$U$169,6,FALSE),0)</f>
        <v>1</v>
      </c>
      <c r="J147" s="79">
        <f>IFERROR(VLOOKUP($B147,'[2]NUM8.3'!$H$3:$U$169,7,FALSE),0)</f>
        <v>0</v>
      </c>
      <c r="K147" s="79">
        <f>IFERROR(VLOOKUP($B147,'[2]NUM8.3'!$H$3:$U$169,8,FALSE),0)</f>
        <v>5</v>
      </c>
      <c r="L147" s="79">
        <f>IFERROR(VLOOKUP($B147,'[2]NUM8.3'!$H$3:$U$169,9,FALSE),0)</f>
        <v>6</v>
      </c>
      <c r="M147" s="79">
        <f>IFERROR(VLOOKUP($B147,'[2]NUM8.3'!$H$3:$U$169,10,FALSE),0)</f>
        <v>0</v>
      </c>
      <c r="N147" s="79">
        <f>IFERROR(VLOOKUP($B147,'[2]NUM8.3'!$H$3:$U$169,11,FALSE),0)</f>
        <v>1</v>
      </c>
      <c r="O147" s="79">
        <f>IFERROR(VLOOKUP($B147,'[2]NUM8.3'!$H$3:$U$169,12,FALSE),0)</f>
        <v>2</v>
      </c>
      <c r="P147" s="79">
        <f>IFERROR(VLOOKUP($B147,'[2]NUM8.3'!$H$3:$U$169,13,FALSE),0)</f>
        <v>2</v>
      </c>
      <c r="Q147" s="12">
        <f t="shared" si="49"/>
        <v>36</v>
      </c>
      <c r="R147" s="360"/>
      <c r="S147" s="361"/>
    </row>
    <row r="148" spans="1:19" ht="15" thickBot="1" x14ac:dyDescent="0.25">
      <c r="A148" s="75" t="s">
        <v>173</v>
      </c>
      <c r="B148" s="137" t="s">
        <v>170</v>
      </c>
      <c r="C148" s="53"/>
      <c r="D148" s="53"/>
      <c r="E148" s="79">
        <f>IFERROR(VLOOKUP($B148,'[2]NUM8.3'!$H$3:$U$169,2,FALSE),0)</f>
        <v>2</v>
      </c>
      <c r="F148" s="79">
        <f>IFERROR(VLOOKUP($B148,'[2]NUM8.3'!$H$3:$U$169,3,FALSE),0)</f>
        <v>16</v>
      </c>
      <c r="G148" s="79">
        <f>IFERROR(VLOOKUP($B148,'[2]NUM8.3'!$H$3:$U$169,4,FALSE),0)</f>
        <v>7</v>
      </c>
      <c r="H148" s="79">
        <f>IFERROR(VLOOKUP($B148,'[2]NUM8.3'!$H$3:$U$169,5,FALSE),0)</f>
        <v>10</v>
      </c>
      <c r="I148" s="79">
        <f>IFERROR(VLOOKUP($B148,'[2]NUM8.3'!$H$3:$U$169,6,FALSE),0)</f>
        <v>3</v>
      </c>
      <c r="J148" s="79">
        <f>IFERROR(VLOOKUP($B148,'[2]NUM8.3'!$H$3:$U$169,7,FALSE),0)</f>
        <v>1</v>
      </c>
      <c r="K148" s="79">
        <f>IFERROR(VLOOKUP($B148,'[2]NUM8.3'!$H$3:$U$169,8,FALSE),0)</f>
        <v>8</v>
      </c>
      <c r="L148" s="79">
        <f>IFERROR(VLOOKUP($B148,'[2]NUM8.3'!$H$3:$U$169,9,FALSE),0)</f>
        <v>12</v>
      </c>
      <c r="M148" s="79">
        <f>IFERROR(VLOOKUP($B148,'[2]NUM8.3'!$H$3:$U$169,10,FALSE),0)</f>
        <v>5</v>
      </c>
      <c r="N148" s="79">
        <f>IFERROR(VLOOKUP($B148,'[2]NUM8.3'!$H$3:$U$169,11,FALSE),0)</f>
        <v>1</v>
      </c>
      <c r="O148" s="79">
        <f>IFERROR(VLOOKUP($B148,'[2]NUM8.3'!$H$3:$U$169,12,FALSE),0)</f>
        <v>21</v>
      </c>
      <c r="P148" s="79">
        <f>IFERROR(VLOOKUP($B148,'[2]NUM8.3'!$H$3:$U$169,13,FALSE),0)</f>
        <v>1</v>
      </c>
      <c r="Q148" s="12">
        <f t="shared" si="49"/>
        <v>87</v>
      </c>
      <c r="R148" s="360"/>
      <c r="S148" s="361"/>
    </row>
    <row r="149" spans="1:19" ht="15" thickBot="1" x14ac:dyDescent="0.25">
      <c r="A149" s="75" t="s">
        <v>173</v>
      </c>
      <c r="B149" s="137" t="s">
        <v>171</v>
      </c>
      <c r="C149" s="53"/>
      <c r="D149" s="53"/>
      <c r="E149" s="79">
        <f>IFERROR(VLOOKUP($B149,'[2]NUM8.3'!$H$3:$U$169,2,FALSE),0)</f>
        <v>0</v>
      </c>
      <c r="F149" s="79">
        <f>IFERROR(VLOOKUP($B149,'[2]NUM8.3'!$H$3:$U$169,3,FALSE),0)</f>
        <v>0</v>
      </c>
      <c r="G149" s="79">
        <f>IFERROR(VLOOKUP($B149,'[2]NUM8.3'!$H$3:$U$169,4,FALSE),0)</f>
        <v>3</v>
      </c>
      <c r="H149" s="79">
        <f>IFERROR(VLOOKUP($B149,'[2]NUM8.3'!$H$3:$U$169,5,FALSE),0)</f>
        <v>0</v>
      </c>
      <c r="I149" s="79">
        <f>IFERROR(VLOOKUP($B149,'[2]NUM8.3'!$H$3:$U$169,6,FALSE),0)</f>
        <v>12</v>
      </c>
      <c r="J149" s="79">
        <f>IFERROR(VLOOKUP($B149,'[2]NUM8.3'!$H$3:$U$169,7,FALSE),0)</f>
        <v>7</v>
      </c>
      <c r="K149" s="79">
        <f>IFERROR(VLOOKUP($B149,'[2]NUM8.3'!$H$3:$U$169,8,FALSE),0)</f>
        <v>0</v>
      </c>
      <c r="L149" s="79">
        <f>IFERROR(VLOOKUP($B149,'[2]NUM8.3'!$H$3:$U$169,9,FALSE),0)</f>
        <v>5</v>
      </c>
      <c r="M149" s="79">
        <f>IFERROR(VLOOKUP($B149,'[2]NUM8.3'!$H$3:$U$169,10,FALSE),0)</f>
        <v>0</v>
      </c>
      <c r="N149" s="79">
        <f>IFERROR(VLOOKUP($B149,'[2]NUM8.3'!$H$3:$U$169,11,FALSE),0)</f>
        <v>8</v>
      </c>
      <c r="O149" s="79">
        <f>IFERROR(VLOOKUP($B149,'[2]NUM8.3'!$H$3:$U$169,12,FALSE),0)</f>
        <v>13</v>
      </c>
      <c r="P149" s="79">
        <f>IFERROR(VLOOKUP($B149,'[2]NUM8.3'!$H$3:$U$169,13,FALSE),0)</f>
        <v>15</v>
      </c>
      <c r="Q149" s="12">
        <f t="shared" si="49"/>
        <v>63</v>
      </c>
      <c r="R149" s="360"/>
      <c r="S149" s="361"/>
    </row>
    <row r="150" spans="1:19" ht="15" thickBot="1" x14ac:dyDescent="0.25">
      <c r="A150" s="75" t="s">
        <v>173</v>
      </c>
      <c r="B150" s="137" t="s">
        <v>172</v>
      </c>
      <c r="C150" s="53"/>
      <c r="D150" s="53"/>
      <c r="E150" s="79">
        <f>IFERROR(VLOOKUP($B150,'[2]NUM8.3'!$H$3:$U$169,2,FALSE),0)</f>
        <v>1</v>
      </c>
      <c r="F150" s="79">
        <f>IFERROR(VLOOKUP($B150,'[2]NUM8.3'!$H$3:$U$169,3,FALSE),0)</f>
        <v>3</v>
      </c>
      <c r="G150" s="79">
        <f>IFERROR(VLOOKUP($B150,'[2]NUM8.3'!$H$3:$U$169,4,FALSE),0)</f>
        <v>1</v>
      </c>
      <c r="H150" s="79">
        <f>IFERROR(VLOOKUP($B150,'[2]NUM8.3'!$H$3:$U$169,5,FALSE),0)</f>
        <v>0</v>
      </c>
      <c r="I150" s="79">
        <f>IFERROR(VLOOKUP($B150,'[2]NUM8.3'!$H$3:$U$169,6,FALSE),0)</f>
        <v>5</v>
      </c>
      <c r="J150" s="79">
        <f>IFERROR(VLOOKUP($B150,'[2]NUM8.3'!$H$3:$U$169,7,FALSE),0)</f>
        <v>6</v>
      </c>
      <c r="K150" s="79">
        <f>IFERROR(VLOOKUP($B150,'[2]NUM8.3'!$H$3:$U$169,8,FALSE),0)</f>
        <v>7</v>
      </c>
      <c r="L150" s="79">
        <f>IFERROR(VLOOKUP($B150,'[2]NUM8.3'!$H$3:$U$169,9,FALSE),0)</f>
        <v>1</v>
      </c>
      <c r="M150" s="79">
        <f>IFERROR(VLOOKUP($B150,'[2]NUM8.3'!$H$3:$U$169,10,FALSE),0)</f>
        <v>3</v>
      </c>
      <c r="N150" s="79">
        <f>IFERROR(VLOOKUP($B150,'[2]NUM8.3'!$H$3:$U$169,11,FALSE),0)</f>
        <v>0</v>
      </c>
      <c r="O150" s="79">
        <f>IFERROR(VLOOKUP($B150,'[2]NUM8.3'!$H$3:$U$169,12,FALSE),0)</f>
        <v>6</v>
      </c>
      <c r="P150" s="79">
        <f>IFERROR(VLOOKUP($B150,'[2]NUM8.3'!$H$3:$U$169,13,FALSE),0)</f>
        <v>5</v>
      </c>
      <c r="Q150" s="12">
        <f t="shared" si="49"/>
        <v>38</v>
      </c>
      <c r="R150" s="360"/>
      <c r="S150" s="361"/>
    </row>
    <row r="151" spans="1:19" s="54" customFormat="1" ht="15" thickBot="1" x14ac:dyDescent="0.25">
      <c r="A151" s="307" t="s">
        <v>184</v>
      </c>
      <c r="B151" s="308"/>
      <c r="C151" s="222">
        <f>+D151/Metas!N15</f>
        <v>1.0242290748898679</v>
      </c>
      <c r="D151" s="14">
        <f>+Q151/R151</f>
        <v>0.58786346396965861</v>
      </c>
      <c r="E151" s="9">
        <f>SUM(E144:E150)</f>
        <v>15</v>
      </c>
      <c r="F151" s="9">
        <f t="shared" ref="F151:H151" si="50">SUM(F144:F150)</f>
        <v>36</v>
      </c>
      <c r="G151" s="9">
        <f t="shared" si="50"/>
        <v>57</v>
      </c>
      <c r="H151" s="9">
        <f t="shared" si="50"/>
        <v>29</v>
      </c>
      <c r="I151" s="9">
        <f t="shared" ref="I151:J151" si="51">SUM(I144:I150)</f>
        <v>29</v>
      </c>
      <c r="J151" s="9">
        <f t="shared" si="51"/>
        <v>53</v>
      </c>
      <c r="K151" s="9">
        <f t="shared" ref="K151:L151" si="52">SUM(K144:K150)</f>
        <v>34</v>
      </c>
      <c r="L151" s="9">
        <f t="shared" si="52"/>
        <v>40</v>
      </c>
      <c r="M151" s="9">
        <f t="shared" ref="M151:N151" si="53">SUM(M144:M150)</f>
        <v>8</v>
      </c>
      <c r="N151" s="9">
        <f t="shared" si="53"/>
        <v>39</v>
      </c>
      <c r="O151" s="9">
        <f t="shared" ref="O151:P151" si="54">SUM(O144:O150)</f>
        <v>74</v>
      </c>
      <c r="P151" s="9">
        <f t="shared" si="54"/>
        <v>51</v>
      </c>
      <c r="Q151" s="9">
        <f>SUM(Q144:Q150)</f>
        <v>465</v>
      </c>
      <c r="R151" s="366">
        <v>791</v>
      </c>
      <c r="S151" s="367"/>
    </row>
    <row r="152" spans="1:19" ht="15" x14ac:dyDescent="0.25">
      <c r="B152" s="80" t="s">
        <v>189</v>
      </c>
      <c r="C152" s="234"/>
      <c r="D152" s="62"/>
      <c r="E152" s="62">
        <f t="shared" ref="E152:R152" si="55">+E26+E38+E49+E64+E75+E81+E92+E111+E124+E138+E143+E151</f>
        <v>2821</v>
      </c>
      <c r="F152" s="62">
        <f t="shared" si="55"/>
        <v>2587</v>
      </c>
      <c r="G152" s="62">
        <f t="shared" si="55"/>
        <v>4067</v>
      </c>
      <c r="H152" s="58">
        <f t="shared" si="55"/>
        <v>2541</v>
      </c>
      <c r="I152" s="58">
        <f t="shared" ref="I152:J152" si="56">+I26+I38+I49+I64+I75+I81+I92+I111+I124+I138+I143+I151</f>
        <v>2931</v>
      </c>
      <c r="J152" s="58">
        <f t="shared" si="56"/>
        <v>3110</v>
      </c>
      <c r="K152" s="58">
        <f t="shared" ref="K152:L152" si="57">+K26+K38+K49+K64+K75+K81+K92+K111+K124+K138+K143+K151</f>
        <v>2664</v>
      </c>
      <c r="L152" s="58">
        <f t="shared" si="57"/>
        <v>2932</v>
      </c>
      <c r="M152" s="58">
        <f t="shared" ref="M152:N152" si="58">+M26+M38+M49+M64+M75+M81+M92+M111+M124+M138+M143+M151</f>
        <v>2254</v>
      </c>
      <c r="N152" s="58">
        <f t="shared" si="58"/>
        <v>3680</v>
      </c>
      <c r="O152" s="58">
        <f t="shared" ref="O152:P152" si="59">+O26+O38+O49+O64+O75+O81+O92+O111+O124+O138+O143+O151</f>
        <v>2746</v>
      </c>
      <c r="P152" s="58">
        <f t="shared" si="59"/>
        <v>2350</v>
      </c>
      <c r="Q152" s="62">
        <f t="shared" si="55"/>
        <v>34683</v>
      </c>
      <c r="R152" s="368">
        <f t="shared" si="55"/>
        <v>71166</v>
      </c>
      <c r="S152" s="368"/>
    </row>
    <row r="153" spans="1:19" x14ac:dyDescent="0.2">
      <c r="C153" s="231"/>
      <c r="D153" s="71"/>
    </row>
  </sheetData>
  <mergeCells count="158">
    <mergeCell ref="R152:S152"/>
    <mergeCell ref="R151:S151"/>
    <mergeCell ref="R149:S149"/>
    <mergeCell ref="R150:S150"/>
    <mergeCell ref="R145:S145"/>
    <mergeCell ref="R136:S136"/>
    <mergeCell ref="R146:S146"/>
    <mergeCell ref="R147:S147"/>
    <mergeCell ref="R148:S148"/>
    <mergeCell ref="R137:S137"/>
    <mergeCell ref="R139:S139"/>
    <mergeCell ref="R140:S140"/>
    <mergeCell ref="R141:S141"/>
    <mergeCell ref="R142:S142"/>
    <mergeCell ref="R143:S143"/>
    <mergeCell ref="R144:S144"/>
    <mergeCell ref="R138:S138"/>
    <mergeCell ref="R132:S132"/>
    <mergeCell ref="R133:S133"/>
    <mergeCell ref="R134:S134"/>
    <mergeCell ref="R135:S135"/>
    <mergeCell ref="R111:S111"/>
    <mergeCell ref="R128:S128"/>
    <mergeCell ref="R127:S127"/>
    <mergeCell ref="R116:S116"/>
    <mergeCell ref="R117:S117"/>
    <mergeCell ref="R118:S118"/>
    <mergeCell ref="R129:S129"/>
    <mergeCell ref="R130:S130"/>
    <mergeCell ref="R131:S131"/>
    <mergeCell ref="R121:S121"/>
    <mergeCell ref="R122:S122"/>
    <mergeCell ref="R123:S123"/>
    <mergeCell ref="R125:S125"/>
    <mergeCell ref="R126:S126"/>
    <mergeCell ref="R124:S124"/>
    <mergeCell ref="R119:S119"/>
    <mergeCell ref="R120:S120"/>
    <mergeCell ref="R112:S112"/>
    <mergeCell ref="R113:S113"/>
    <mergeCell ref="R114:S114"/>
    <mergeCell ref="R115:S115"/>
    <mergeCell ref="R104:S104"/>
    <mergeCell ref="R105:S105"/>
    <mergeCell ref="R106:S106"/>
    <mergeCell ref="R107:S107"/>
    <mergeCell ref="R108:S108"/>
    <mergeCell ref="R99:S99"/>
    <mergeCell ref="R100:S100"/>
    <mergeCell ref="R101:S101"/>
    <mergeCell ref="R102:S102"/>
    <mergeCell ref="R103:S103"/>
    <mergeCell ref="R94:S94"/>
    <mergeCell ref="R95:S95"/>
    <mergeCell ref="R96:S96"/>
    <mergeCell ref="R97:S97"/>
    <mergeCell ref="R98:S98"/>
    <mergeCell ref="R89:S89"/>
    <mergeCell ref="R90:S90"/>
    <mergeCell ref="R91:S91"/>
    <mergeCell ref="R93:S93"/>
    <mergeCell ref="R92:S92"/>
    <mergeCell ref="A138:B138"/>
    <mergeCell ref="A143:B143"/>
    <mergeCell ref="A151:B151"/>
    <mergeCell ref="A111:B111"/>
    <mergeCell ref="A124:B124"/>
    <mergeCell ref="R68:S68"/>
    <mergeCell ref="R74:S74"/>
    <mergeCell ref="R76:S76"/>
    <mergeCell ref="R77:S77"/>
    <mergeCell ref="R78:S78"/>
    <mergeCell ref="R69:S69"/>
    <mergeCell ref="R70:S70"/>
    <mergeCell ref="R71:S71"/>
    <mergeCell ref="R72:S72"/>
    <mergeCell ref="R88:S88"/>
    <mergeCell ref="R79:S79"/>
    <mergeCell ref="R80:S80"/>
    <mergeCell ref="R82:S82"/>
    <mergeCell ref="R83:S83"/>
    <mergeCell ref="R81:S81"/>
    <mergeCell ref="R73:S73"/>
    <mergeCell ref="R75:S75"/>
    <mergeCell ref="R84:S84"/>
    <mergeCell ref="R85:S85"/>
    <mergeCell ref="A49:B49"/>
    <mergeCell ref="R65:S65"/>
    <mergeCell ref="R66:S66"/>
    <mergeCell ref="R64:S64"/>
    <mergeCell ref="A64:B64"/>
    <mergeCell ref="R57:S57"/>
    <mergeCell ref="A75:B75"/>
    <mergeCell ref="A81:B81"/>
    <mergeCell ref="A92:B92"/>
    <mergeCell ref="R53:S53"/>
    <mergeCell ref="R54:S54"/>
    <mergeCell ref="R55:S55"/>
    <mergeCell ref="R49:S49"/>
    <mergeCell ref="R67:S67"/>
    <mergeCell ref="R60:S60"/>
    <mergeCell ref="R62:S62"/>
    <mergeCell ref="R86:S86"/>
    <mergeCell ref="R87:S87"/>
    <mergeCell ref="R39:S39"/>
    <mergeCell ref="R56:S56"/>
    <mergeCell ref="R58:S58"/>
    <mergeCell ref="R61:S61"/>
    <mergeCell ref="R52:S52"/>
    <mergeCell ref="R48:S48"/>
    <mergeCell ref="R59:S59"/>
    <mergeCell ref="R36:S36"/>
    <mergeCell ref="R51:S51"/>
    <mergeCell ref="R40:S40"/>
    <mergeCell ref="R41:S41"/>
    <mergeCell ref="R42:S42"/>
    <mergeCell ref="R50:S50"/>
    <mergeCell ref="R43:S43"/>
    <mergeCell ref="R44:S44"/>
    <mergeCell ref="R45:S45"/>
    <mergeCell ref="R46:S46"/>
    <mergeCell ref="R47:S47"/>
    <mergeCell ref="A26:B26"/>
    <mergeCell ref="R26:S26"/>
    <mergeCell ref="A38:B38"/>
    <mergeCell ref="R38:S38"/>
    <mergeCell ref="R27:S27"/>
    <mergeCell ref="R28:S28"/>
    <mergeCell ref="R29:S29"/>
    <mergeCell ref="R34:S34"/>
    <mergeCell ref="R35:S35"/>
    <mergeCell ref="R30:S30"/>
    <mergeCell ref="R20:S20"/>
    <mergeCell ref="R21:S21"/>
    <mergeCell ref="R22:S22"/>
    <mergeCell ref="R23:S23"/>
    <mergeCell ref="R24:S24"/>
    <mergeCell ref="R33:S33"/>
    <mergeCell ref="R31:S31"/>
    <mergeCell ref="R32:S32"/>
    <mergeCell ref="E1:S1"/>
    <mergeCell ref="R2:S9"/>
    <mergeCell ref="R25:S25"/>
    <mergeCell ref="A1:A10"/>
    <mergeCell ref="B1:B10"/>
    <mergeCell ref="E2:Q9"/>
    <mergeCell ref="E10:Q10"/>
    <mergeCell ref="C1:C11"/>
    <mergeCell ref="R17:S17"/>
    <mergeCell ref="R18:S18"/>
    <mergeCell ref="R19:S19"/>
    <mergeCell ref="D1:D10"/>
    <mergeCell ref="R12:S12"/>
    <mergeCell ref="R13:S13"/>
    <mergeCell ref="R14:S14"/>
    <mergeCell ref="R15:S15"/>
    <mergeCell ref="R16:S16"/>
    <mergeCell ref="R10:S11"/>
  </mergeCells>
  <pageMargins left="0.7" right="0.7" top="0.75" bottom="0.75" header="0.3" footer="0.3"/>
  <pageSetup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" style="75" bestFit="1" customWidth="1"/>
    <col min="2" max="2" width="36.7109375" style="75" bestFit="1" customWidth="1"/>
    <col min="3" max="3" width="14.42578125" style="54" customWidth="1"/>
    <col min="4" max="4" width="15" style="52" customWidth="1"/>
    <col min="5" max="6" width="9.7109375" style="62" bestFit="1" customWidth="1"/>
    <col min="7" max="7" width="9" style="62" bestFit="1" customWidth="1"/>
    <col min="8" max="8" width="7.140625" style="62" bestFit="1" customWidth="1"/>
    <col min="9" max="10" width="7.140625" style="62" customWidth="1"/>
    <col min="11" max="13" width="9" style="62" bestFit="1" customWidth="1"/>
    <col min="14" max="16" width="7.5703125" style="62" customWidth="1"/>
    <col min="17" max="17" width="9" style="62" bestFit="1" customWidth="1"/>
    <col min="18" max="23" width="9.5703125" style="62" customWidth="1"/>
    <col min="24" max="16384" width="11.42578125" style="52"/>
  </cols>
  <sheetData>
    <row r="1" spans="1:23" s="100" customFormat="1" ht="81.75" customHeight="1" thickTop="1" thickBot="1" x14ac:dyDescent="0.25">
      <c r="A1" s="309" t="s">
        <v>0</v>
      </c>
      <c r="B1" s="278" t="s">
        <v>1</v>
      </c>
      <c r="C1" s="278" t="s">
        <v>190</v>
      </c>
      <c r="D1" s="304" t="s">
        <v>187</v>
      </c>
      <c r="E1" s="380" t="s">
        <v>36</v>
      </c>
      <c r="F1" s="381"/>
      <c r="G1" s="381"/>
      <c r="H1" s="381"/>
      <c r="I1" s="381"/>
      <c r="J1" s="381"/>
      <c r="K1" s="381"/>
      <c r="L1" s="381"/>
      <c r="M1" s="381"/>
      <c r="N1" s="381"/>
      <c r="O1" s="381"/>
      <c r="P1" s="381"/>
      <c r="Q1" s="381"/>
      <c r="R1" s="381"/>
      <c r="S1" s="381"/>
      <c r="T1" s="381"/>
      <c r="U1" s="381"/>
      <c r="V1" s="381"/>
      <c r="W1" s="381"/>
    </row>
    <row r="2" spans="1:23" s="100" customFormat="1" ht="15" customHeight="1" thickTop="1" x14ac:dyDescent="0.2">
      <c r="A2" s="310"/>
      <c r="B2" s="312"/>
      <c r="C2" s="279"/>
      <c r="D2" s="305"/>
      <c r="E2" s="292" t="s">
        <v>2</v>
      </c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372" t="s">
        <v>3</v>
      </c>
      <c r="S2" s="373"/>
      <c r="T2" s="373"/>
      <c r="U2" s="373"/>
      <c r="V2" s="373"/>
      <c r="W2" s="374"/>
    </row>
    <row r="3" spans="1:23" s="100" customFormat="1" ht="15" customHeight="1" x14ac:dyDescent="0.2">
      <c r="A3" s="310"/>
      <c r="B3" s="312"/>
      <c r="C3" s="279"/>
      <c r="D3" s="305"/>
      <c r="E3" s="294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375"/>
      <c r="S3" s="295"/>
      <c r="T3" s="295"/>
      <c r="U3" s="295"/>
      <c r="V3" s="295"/>
      <c r="W3" s="376"/>
    </row>
    <row r="4" spans="1:23" s="100" customFormat="1" ht="15" customHeight="1" x14ac:dyDescent="0.2">
      <c r="A4" s="310"/>
      <c r="B4" s="312"/>
      <c r="C4" s="279"/>
      <c r="D4" s="305"/>
      <c r="E4" s="294"/>
      <c r="F4" s="295"/>
      <c r="G4" s="295"/>
      <c r="H4" s="295"/>
      <c r="I4" s="295"/>
      <c r="J4" s="295"/>
      <c r="K4" s="295"/>
      <c r="L4" s="295"/>
      <c r="M4" s="295"/>
      <c r="N4" s="295"/>
      <c r="O4" s="295"/>
      <c r="P4" s="295"/>
      <c r="Q4" s="295"/>
      <c r="R4" s="375"/>
      <c r="S4" s="295"/>
      <c r="T4" s="295"/>
      <c r="U4" s="295"/>
      <c r="V4" s="295"/>
      <c r="W4" s="376"/>
    </row>
    <row r="5" spans="1:23" s="100" customFormat="1" ht="15" customHeight="1" x14ac:dyDescent="0.2">
      <c r="A5" s="310"/>
      <c r="B5" s="312"/>
      <c r="C5" s="279"/>
      <c r="D5" s="305"/>
      <c r="E5" s="294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  <c r="Q5" s="295"/>
      <c r="R5" s="375"/>
      <c r="S5" s="295"/>
      <c r="T5" s="295"/>
      <c r="U5" s="295"/>
      <c r="V5" s="295"/>
      <c r="W5" s="376"/>
    </row>
    <row r="6" spans="1:23" s="100" customFormat="1" ht="15" customHeight="1" x14ac:dyDescent="0.2">
      <c r="A6" s="310"/>
      <c r="B6" s="312"/>
      <c r="C6" s="279"/>
      <c r="D6" s="305"/>
      <c r="E6" s="294"/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375"/>
      <c r="S6" s="295"/>
      <c r="T6" s="295"/>
      <c r="U6" s="295"/>
      <c r="V6" s="295"/>
      <c r="W6" s="376"/>
    </row>
    <row r="7" spans="1:23" s="100" customFormat="1" ht="15" customHeight="1" x14ac:dyDescent="0.2">
      <c r="A7" s="310"/>
      <c r="B7" s="312"/>
      <c r="C7" s="279"/>
      <c r="D7" s="305"/>
      <c r="E7" s="294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375"/>
      <c r="S7" s="295"/>
      <c r="T7" s="295"/>
      <c r="U7" s="295"/>
      <c r="V7" s="295"/>
      <c r="W7" s="376"/>
    </row>
    <row r="8" spans="1:23" s="100" customFormat="1" ht="15" customHeight="1" x14ac:dyDescent="0.2">
      <c r="A8" s="310"/>
      <c r="B8" s="312"/>
      <c r="C8" s="279"/>
      <c r="D8" s="305"/>
      <c r="E8" s="294"/>
      <c r="F8" s="295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375"/>
      <c r="S8" s="295"/>
      <c r="T8" s="295"/>
      <c r="U8" s="295"/>
      <c r="V8" s="295"/>
      <c r="W8" s="376"/>
    </row>
    <row r="9" spans="1:23" s="100" customFormat="1" ht="15.75" customHeight="1" thickBot="1" x14ac:dyDescent="0.25">
      <c r="A9" s="310"/>
      <c r="B9" s="312"/>
      <c r="C9" s="279"/>
      <c r="D9" s="305"/>
      <c r="E9" s="296"/>
      <c r="F9" s="297"/>
      <c r="G9" s="297"/>
      <c r="H9" s="297"/>
      <c r="I9" s="297"/>
      <c r="J9" s="297"/>
      <c r="K9" s="297"/>
      <c r="L9" s="297"/>
      <c r="M9" s="297"/>
      <c r="N9" s="297"/>
      <c r="O9" s="297"/>
      <c r="P9" s="297"/>
      <c r="Q9" s="297"/>
      <c r="R9" s="377"/>
      <c r="S9" s="378"/>
      <c r="T9" s="378"/>
      <c r="U9" s="378"/>
      <c r="V9" s="378"/>
      <c r="W9" s="379"/>
    </row>
    <row r="10" spans="1:23" s="100" customFormat="1" ht="57.75" customHeight="1" thickTop="1" thickBot="1" x14ac:dyDescent="0.25">
      <c r="A10" s="311"/>
      <c r="B10" s="280"/>
      <c r="C10" s="279"/>
      <c r="D10" s="306"/>
      <c r="E10" s="301" t="s">
        <v>37</v>
      </c>
      <c r="F10" s="301"/>
      <c r="G10" s="301"/>
      <c r="H10" s="301"/>
      <c r="I10" s="301"/>
      <c r="J10" s="301"/>
      <c r="K10" s="301"/>
      <c r="L10" s="301"/>
      <c r="M10" s="301"/>
      <c r="N10" s="301"/>
      <c r="O10" s="301"/>
      <c r="P10" s="301"/>
      <c r="Q10" s="301"/>
      <c r="R10" s="369" t="s">
        <v>38</v>
      </c>
      <c r="S10" s="370"/>
      <c r="T10" s="370"/>
      <c r="U10" s="370"/>
      <c r="V10" s="370"/>
      <c r="W10" s="371"/>
    </row>
    <row r="11" spans="1:23" s="100" customFormat="1" ht="33" thickBot="1" x14ac:dyDescent="0.25">
      <c r="A11" s="108"/>
      <c r="B11" s="108"/>
      <c r="C11" s="280"/>
      <c r="D11" s="103" t="s">
        <v>188</v>
      </c>
      <c r="E11" s="109" t="s">
        <v>4</v>
      </c>
      <c r="F11" s="109" t="s">
        <v>5</v>
      </c>
      <c r="G11" s="109" t="s">
        <v>6</v>
      </c>
      <c r="H11" s="109" t="s">
        <v>7</v>
      </c>
      <c r="I11" s="109" t="s">
        <v>8</v>
      </c>
      <c r="J11" s="109" t="s">
        <v>9</v>
      </c>
      <c r="K11" s="109" t="s">
        <v>10</v>
      </c>
      <c r="L11" s="109" t="s">
        <v>11</v>
      </c>
      <c r="M11" s="109" t="s">
        <v>12</v>
      </c>
      <c r="N11" s="109" t="s">
        <v>13</v>
      </c>
      <c r="O11" s="109" t="s">
        <v>14</v>
      </c>
      <c r="P11" s="109" t="s">
        <v>15</v>
      </c>
      <c r="Q11" s="109" t="s">
        <v>16</v>
      </c>
      <c r="R11" s="109" t="s">
        <v>294</v>
      </c>
      <c r="S11" s="110" t="s">
        <v>335</v>
      </c>
      <c r="T11" s="109" t="s">
        <v>17</v>
      </c>
      <c r="U11" s="110" t="s">
        <v>394</v>
      </c>
      <c r="V11" s="110" t="s">
        <v>20</v>
      </c>
      <c r="W11" s="109" t="s">
        <v>19</v>
      </c>
    </row>
    <row r="12" spans="1:23" ht="15" thickBot="1" x14ac:dyDescent="0.25">
      <c r="A12" s="75" t="s">
        <v>52</v>
      </c>
      <c r="B12" s="137" t="s">
        <v>39</v>
      </c>
      <c r="C12" s="53"/>
      <c r="D12" s="53"/>
      <c r="E12" s="79">
        <f>IFERROR(VLOOKUP($B12,[2]NUM9!$H$3:$U$170,2,FALSE),0)</f>
        <v>27</v>
      </c>
      <c r="F12" s="79">
        <f>IFERROR(VLOOKUP($B12,[2]NUM9!$H$3:$U$170,3,FALSE),0)</f>
        <v>10</v>
      </c>
      <c r="G12" s="79">
        <f>IFERROR(VLOOKUP($B12,[2]NUM9!$H$3:$U$170,4,FALSE),0)</f>
        <v>28</v>
      </c>
      <c r="H12" s="79">
        <f>IFERROR(VLOOKUP($B12,[2]NUM9!$H$3:$U$170,5,FALSE),0)</f>
        <v>22</v>
      </c>
      <c r="I12" s="79">
        <f>IFERROR(VLOOKUP($B12,[2]NUM9!$H$3:$U$170,6,FALSE),0)</f>
        <v>12</v>
      </c>
      <c r="J12" s="79">
        <f>IFERROR(VLOOKUP($B12,[2]NUM9!$H$3:$U$170,7,FALSE),0)</f>
        <v>19</v>
      </c>
      <c r="K12" s="79">
        <f>IFERROR(VLOOKUP($B12,[2]NUM9!$H$3:$U$170,8,FALSE),0)</f>
        <v>24</v>
      </c>
      <c r="L12" s="79">
        <f>IFERROR(VLOOKUP($B12,[2]NUM9!$H$3:$U$170,9,FALSE),0)</f>
        <v>15</v>
      </c>
      <c r="M12" s="79">
        <f>IFERROR(VLOOKUP($B12,[2]NUM9!$H$3:$U$170,10,FALSE),0)</f>
        <v>23</v>
      </c>
      <c r="N12" s="79">
        <f>IFERROR(VLOOKUP($B12,[2]NUM9!$H$3:$U$170,11,FALSE),0)</f>
        <v>26</v>
      </c>
      <c r="O12" s="79">
        <f>IFERROR(VLOOKUP($B12,[2]NUM9!$H$3:$U$170,12,FALSE),0)</f>
        <v>14</v>
      </c>
      <c r="P12" s="79">
        <f>IFERROR(VLOOKUP($B12,[2]NUM9!$H$3:$U$170,13,FALSE),0)</f>
        <v>28</v>
      </c>
      <c r="Q12" s="47">
        <f t="shared" ref="Q12:Q24" si="0">SUM(E12:P12)</f>
        <v>248</v>
      </c>
      <c r="R12" s="47">
        <f>IFERROR(VLOOKUP($B12,[3]DEN9!$H$3:$J$158,2,FALSE),0)</f>
        <v>242</v>
      </c>
      <c r="S12" s="48">
        <f>IFERROR(VLOOKUP($B12,[3]DEN9!$H$3:$J$158,2,FALSE),0)</f>
        <v>242</v>
      </c>
      <c r="T12" s="47">
        <f>IFERROR(VLOOKUP($B12,[1]DEN9!$H$3:$J$172,2,FALSE),0)</f>
        <v>271</v>
      </c>
      <c r="U12" s="96">
        <f>+T12</f>
        <v>271</v>
      </c>
      <c r="V12" s="49">
        <f>+T12</f>
        <v>271</v>
      </c>
      <c r="W12" s="47">
        <f>IFERROR(VLOOKUP($B12,[2]DEN9!$H$3:$K$172,3,FALSE),0)</f>
        <v>218</v>
      </c>
    </row>
    <row r="13" spans="1:23" ht="15" thickBot="1" x14ac:dyDescent="0.25">
      <c r="A13" s="75" t="s">
        <v>52</v>
      </c>
      <c r="B13" s="137" t="s">
        <v>40</v>
      </c>
      <c r="C13" s="53"/>
      <c r="D13" s="53"/>
      <c r="E13" s="79">
        <f>IFERROR(VLOOKUP($B13,[2]NUM9!$H$3:$U$170,2,FALSE),0)</f>
        <v>12</v>
      </c>
      <c r="F13" s="79">
        <f>IFERROR(VLOOKUP($B13,[2]NUM9!$H$3:$U$170,3,FALSE),0)</f>
        <v>29</v>
      </c>
      <c r="G13" s="79">
        <f>IFERROR(VLOOKUP($B13,[2]NUM9!$H$3:$U$170,4,FALSE),0)</f>
        <v>26</v>
      </c>
      <c r="H13" s="79">
        <f>IFERROR(VLOOKUP($B13,[2]NUM9!$H$3:$U$170,5,FALSE),0)</f>
        <v>15</v>
      </c>
      <c r="I13" s="79">
        <f>IFERROR(VLOOKUP($B13,[2]NUM9!$H$3:$U$170,6,FALSE),0)</f>
        <v>23</v>
      </c>
      <c r="J13" s="79">
        <f>IFERROR(VLOOKUP($B13,[2]NUM9!$H$3:$U$170,7,FALSE),0)</f>
        <v>19</v>
      </c>
      <c r="K13" s="79">
        <f>IFERROR(VLOOKUP($B13,[2]NUM9!$H$3:$U$170,8,FALSE),0)</f>
        <v>13</v>
      </c>
      <c r="L13" s="79">
        <f>IFERROR(VLOOKUP($B13,[2]NUM9!$H$3:$U$170,9,FALSE),0)</f>
        <v>26</v>
      </c>
      <c r="M13" s="79">
        <f>IFERROR(VLOOKUP($B13,[2]NUM9!$H$3:$U$170,10,FALSE),0)</f>
        <v>13</v>
      </c>
      <c r="N13" s="79">
        <f>IFERROR(VLOOKUP($B13,[2]NUM9!$H$3:$U$170,11,FALSE),0)</f>
        <v>31</v>
      </c>
      <c r="O13" s="79">
        <f>IFERROR(VLOOKUP($B13,[2]NUM9!$H$3:$U$170,12,FALSE),0)</f>
        <v>27</v>
      </c>
      <c r="P13" s="79">
        <f>IFERROR(VLOOKUP($B13,[2]NUM9!$H$3:$U$170,13,FALSE),0)</f>
        <v>26</v>
      </c>
      <c r="Q13" s="47">
        <f t="shared" si="0"/>
        <v>260</v>
      </c>
      <c r="R13" s="47">
        <f>IFERROR(VLOOKUP($B13,[3]DEN9!$H$3:$J$158,2,FALSE),0)</f>
        <v>261</v>
      </c>
      <c r="S13" s="48">
        <f>IFERROR(VLOOKUP($B13,[3]DEN9!$H$3:$J$158,2,FALSE),0)</f>
        <v>261</v>
      </c>
      <c r="T13" s="47">
        <f>IFERROR(VLOOKUP($B13,[1]DEN9!$H$3:$J$172,2,FALSE),0)</f>
        <v>261</v>
      </c>
      <c r="U13" s="96">
        <f t="shared" ref="U13:U24" si="1">+T13</f>
        <v>261</v>
      </c>
      <c r="V13" s="49">
        <f t="shared" ref="V13:V24" si="2">+T13</f>
        <v>261</v>
      </c>
      <c r="W13" s="47">
        <f>IFERROR(VLOOKUP($B13,[2]DEN9!$H$3:$K$172,3,FALSE),0)</f>
        <v>260</v>
      </c>
    </row>
    <row r="14" spans="1:23" ht="15" thickBot="1" x14ac:dyDescent="0.25">
      <c r="A14" s="75" t="s">
        <v>52</v>
      </c>
      <c r="B14" s="137" t="s">
        <v>41</v>
      </c>
      <c r="C14" s="53"/>
      <c r="D14" s="53"/>
      <c r="E14" s="79">
        <f>IFERROR(VLOOKUP($B14,[2]NUM9!$H$3:$U$170,2,FALSE),0)</f>
        <v>10</v>
      </c>
      <c r="F14" s="79">
        <f>IFERROR(VLOOKUP($B14,[2]NUM9!$H$3:$U$170,3,FALSE),0)</f>
        <v>16</v>
      </c>
      <c r="G14" s="79">
        <f>IFERROR(VLOOKUP($B14,[2]NUM9!$H$3:$U$170,4,FALSE),0)</f>
        <v>11</v>
      </c>
      <c r="H14" s="79">
        <f>IFERROR(VLOOKUP($B14,[2]NUM9!$H$3:$U$170,5,FALSE),0)</f>
        <v>52</v>
      </c>
      <c r="I14" s="79">
        <f>IFERROR(VLOOKUP($B14,[2]NUM9!$H$3:$U$170,6,FALSE),0)</f>
        <v>34</v>
      </c>
      <c r="J14" s="79">
        <f>IFERROR(VLOOKUP($B14,[2]NUM9!$H$3:$U$170,7,FALSE),0)</f>
        <v>34</v>
      </c>
      <c r="K14" s="79">
        <f>IFERROR(VLOOKUP($B14,[2]NUM9!$H$3:$U$170,8,FALSE),0)</f>
        <v>46</v>
      </c>
      <c r="L14" s="79">
        <f>IFERROR(VLOOKUP($B14,[2]NUM9!$H$3:$U$170,9,FALSE),0)</f>
        <v>40</v>
      </c>
      <c r="M14" s="79">
        <f>IFERROR(VLOOKUP($B14,[2]NUM9!$H$3:$U$170,10,FALSE),0)</f>
        <v>53</v>
      </c>
      <c r="N14" s="79">
        <f>IFERROR(VLOOKUP($B14,[2]NUM9!$H$3:$U$170,11,FALSE),0)</f>
        <v>46</v>
      </c>
      <c r="O14" s="79">
        <f>IFERROR(VLOOKUP($B14,[2]NUM9!$H$3:$U$170,12,FALSE),0)</f>
        <v>14</v>
      </c>
      <c r="P14" s="79">
        <f>IFERROR(VLOOKUP($B14,[2]NUM9!$H$3:$U$170,13,FALSE),0)</f>
        <v>11</v>
      </c>
      <c r="Q14" s="47">
        <f t="shared" si="0"/>
        <v>367</v>
      </c>
      <c r="R14" s="47">
        <f>IFERROR(VLOOKUP($B14,[3]DEN9!$H$3:$J$158,2,FALSE),0)</f>
        <v>396</v>
      </c>
      <c r="S14" s="48">
        <f>IFERROR(VLOOKUP($B14,[3]DEN9!$H$3:$J$158,2,FALSE),0)</f>
        <v>396</v>
      </c>
      <c r="T14" s="47">
        <f>IFERROR(VLOOKUP($B14,[1]DEN9!$H$3:$J$172,2,FALSE),0)</f>
        <v>363</v>
      </c>
      <c r="U14" s="96">
        <f t="shared" si="1"/>
        <v>363</v>
      </c>
      <c r="V14" s="49">
        <f t="shared" si="2"/>
        <v>363</v>
      </c>
      <c r="W14" s="47">
        <f>IFERROR(VLOOKUP($B14,[2]DEN9!$H$3:$K$172,3,FALSE),0)</f>
        <v>340</v>
      </c>
    </row>
    <row r="15" spans="1:23" ht="15" thickBot="1" x14ac:dyDescent="0.25">
      <c r="A15" s="75" t="s">
        <v>52</v>
      </c>
      <c r="B15" s="137" t="s">
        <v>42</v>
      </c>
      <c r="C15" s="53"/>
      <c r="D15" s="53"/>
      <c r="E15" s="79">
        <f>IFERROR(VLOOKUP($B15,[2]NUM9!$H$3:$U$170,2,FALSE),0)</f>
        <v>8</v>
      </c>
      <c r="F15" s="79">
        <f>IFERROR(VLOOKUP($B15,[2]NUM9!$H$3:$U$170,3,FALSE),0)</f>
        <v>7</v>
      </c>
      <c r="G15" s="79">
        <f>IFERROR(VLOOKUP($B15,[2]NUM9!$H$3:$U$170,4,FALSE),0)</f>
        <v>51</v>
      </c>
      <c r="H15" s="79">
        <f>IFERROR(VLOOKUP($B15,[2]NUM9!$H$3:$U$170,5,FALSE),0)</f>
        <v>24</v>
      </c>
      <c r="I15" s="79">
        <f>IFERROR(VLOOKUP($B15,[2]NUM9!$H$3:$U$170,6,FALSE),0)</f>
        <v>21</v>
      </c>
      <c r="J15" s="79">
        <f>IFERROR(VLOOKUP($B15,[2]NUM9!$H$3:$U$170,7,FALSE),0)</f>
        <v>19</v>
      </c>
      <c r="K15" s="79">
        <f>IFERROR(VLOOKUP($B15,[2]NUM9!$H$3:$U$170,8,FALSE),0)</f>
        <v>18</v>
      </c>
      <c r="L15" s="79">
        <f>IFERROR(VLOOKUP($B15,[2]NUM9!$H$3:$U$170,9,FALSE),0)</f>
        <v>24</v>
      </c>
      <c r="M15" s="79">
        <f>IFERROR(VLOOKUP($B15,[2]NUM9!$H$3:$U$170,10,FALSE),0)</f>
        <v>21</v>
      </c>
      <c r="N15" s="79">
        <f>IFERROR(VLOOKUP($B15,[2]NUM9!$H$3:$U$170,11,FALSE),0)</f>
        <v>50</v>
      </c>
      <c r="O15" s="79">
        <f>IFERROR(VLOOKUP($B15,[2]NUM9!$H$3:$U$170,12,FALSE),0)</f>
        <v>35</v>
      </c>
      <c r="P15" s="79">
        <f>IFERROR(VLOOKUP($B15,[2]NUM9!$H$3:$U$170,13,FALSE),0)</f>
        <v>29</v>
      </c>
      <c r="Q15" s="47">
        <f t="shared" si="0"/>
        <v>307</v>
      </c>
      <c r="R15" s="47">
        <f>IFERROR(VLOOKUP($B15,[3]DEN9!$H$3:$J$158,2,FALSE),0)</f>
        <v>328</v>
      </c>
      <c r="S15" s="48">
        <f>IFERROR(VLOOKUP($B15,[3]DEN9!$H$3:$J$158,2,FALSE),0)</f>
        <v>328</v>
      </c>
      <c r="T15" s="47">
        <f>IFERROR(VLOOKUP($B15,[1]DEN9!$H$3:$J$172,2,FALSE),0)</f>
        <v>300</v>
      </c>
      <c r="U15" s="96">
        <f t="shared" si="1"/>
        <v>300</v>
      </c>
      <c r="V15" s="49">
        <f t="shared" si="2"/>
        <v>300</v>
      </c>
      <c r="W15" s="47">
        <f>IFERROR(VLOOKUP($B15,[2]DEN9!$H$3:$K$172,3,FALSE),0)</f>
        <v>312</v>
      </c>
    </row>
    <row r="16" spans="1:23" ht="15" thickBot="1" x14ac:dyDescent="0.25">
      <c r="A16" s="75" t="s">
        <v>52</v>
      </c>
      <c r="B16" s="137" t="s">
        <v>43</v>
      </c>
      <c r="C16" s="55"/>
      <c r="D16" s="53"/>
      <c r="E16" s="79">
        <f>IFERROR(VLOOKUP($B16,[2]NUM9!$H$3:$U$170,2,FALSE),0)</f>
        <v>72</v>
      </c>
      <c r="F16" s="79">
        <f>IFERROR(VLOOKUP($B16,[2]NUM9!$H$3:$U$170,3,FALSE),0)</f>
        <v>12</v>
      </c>
      <c r="G16" s="79">
        <f>IFERROR(VLOOKUP($B16,[2]NUM9!$H$3:$U$170,4,FALSE),0)</f>
        <v>41</v>
      </c>
      <c r="H16" s="79">
        <f>IFERROR(VLOOKUP($B16,[2]NUM9!$H$3:$U$170,5,FALSE),0)</f>
        <v>43</v>
      </c>
      <c r="I16" s="79">
        <f>IFERROR(VLOOKUP($B16,[2]NUM9!$H$3:$U$170,6,FALSE),0)</f>
        <v>18</v>
      </c>
      <c r="J16" s="79">
        <f>IFERROR(VLOOKUP($B16,[2]NUM9!$H$3:$U$170,7,FALSE),0)</f>
        <v>17</v>
      </c>
      <c r="K16" s="79">
        <f>IFERROR(VLOOKUP($B16,[2]NUM9!$H$3:$U$170,8,FALSE),0)</f>
        <v>39</v>
      </c>
      <c r="L16" s="79">
        <f>IFERROR(VLOOKUP($B16,[2]NUM9!$H$3:$U$170,9,FALSE),0)</f>
        <v>29</v>
      </c>
      <c r="M16" s="79">
        <f>IFERROR(VLOOKUP($B16,[2]NUM9!$H$3:$U$170,10,FALSE),0)</f>
        <v>30</v>
      </c>
      <c r="N16" s="79">
        <f>IFERROR(VLOOKUP($B16,[2]NUM9!$H$3:$U$170,11,FALSE),0)</f>
        <v>30</v>
      </c>
      <c r="O16" s="79">
        <f>IFERROR(VLOOKUP($B16,[2]NUM9!$H$3:$U$170,12,FALSE),0)</f>
        <v>16</v>
      </c>
      <c r="P16" s="79">
        <f>IFERROR(VLOOKUP($B16,[2]NUM9!$H$3:$U$170,13,FALSE),0)</f>
        <v>4</v>
      </c>
      <c r="Q16" s="47">
        <f t="shared" si="0"/>
        <v>351</v>
      </c>
      <c r="R16" s="47">
        <f>IFERROR(VLOOKUP($B16,[3]DEN9!$H$3:$J$158,2,FALSE),0)</f>
        <v>340</v>
      </c>
      <c r="S16" s="48">
        <f>IFERROR(VLOOKUP($B16,[3]DEN9!$H$3:$J$158,2,FALSE),0)</f>
        <v>340</v>
      </c>
      <c r="T16" s="47">
        <f>IFERROR(VLOOKUP($B16,[1]DEN9!$H$3:$J$172,2,FALSE),0)</f>
        <v>354</v>
      </c>
      <c r="U16" s="96">
        <f t="shared" si="1"/>
        <v>354</v>
      </c>
      <c r="V16" s="49">
        <f t="shared" si="2"/>
        <v>354</v>
      </c>
      <c r="W16" s="47">
        <f>IFERROR(VLOOKUP($B16,[2]DEN9!$H$3:$K$172,3,FALSE),0)</f>
        <v>343</v>
      </c>
    </row>
    <row r="17" spans="1:30" ht="15" thickBot="1" x14ac:dyDescent="0.25">
      <c r="A17" s="75" t="s">
        <v>52</v>
      </c>
      <c r="B17" s="137" t="s">
        <v>44</v>
      </c>
      <c r="C17" s="53"/>
      <c r="D17" s="53"/>
      <c r="E17" s="79">
        <f>IFERROR(VLOOKUP($B17,[2]NUM9!$H$3:$U$170,2,FALSE),0)</f>
        <v>49</v>
      </c>
      <c r="F17" s="79">
        <f>IFERROR(VLOOKUP($B17,[2]NUM9!$H$3:$U$170,3,FALSE),0)</f>
        <v>40</v>
      </c>
      <c r="G17" s="79">
        <f>IFERROR(VLOOKUP($B17,[2]NUM9!$H$3:$U$170,4,FALSE),0)</f>
        <v>31</v>
      </c>
      <c r="H17" s="79">
        <f>IFERROR(VLOOKUP($B17,[2]NUM9!$H$3:$U$170,5,FALSE),0)</f>
        <v>28</v>
      </c>
      <c r="I17" s="79">
        <f>IFERROR(VLOOKUP($B17,[2]NUM9!$H$3:$U$170,6,FALSE),0)</f>
        <v>25</v>
      </c>
      <c r="J17" s="79">
        <f>IFERROR(VLOOKUP($B17,[2]NUM9!$H$3:$U$170,7,FALSE),0)</f>
        <v>22</v>
      </c>
      <c r="K17" s="79">
        <f>IFERROR(VLOOKUP($B17,[2]NUM9!$H$3:$U$170,8,FALSE),0)</f>
        <v>31</v>
      </c>
      <c r="L17" s="79">
        <f>IFERROR(VLOOKUP($B17,[2]NUM9!$H$3:$U$170,9,FALSE),0)</f>
        <v>21</v>
      </c>
      <c r="M17" s="79">
        <f>IFERROR(VLOOKUP($B17,[2]NUM9!$H$3:$U$170,10,FALSE),0)</f>
        <v>40</v>
      </c>
      <c r="N17" s="79">
        <f>IFERROR(VLOOKUP($B17,[2]NUM9!$H$3:$U$170,11,FALSE),0)</f>
        <v>57</v>
      </c>
      <c r="O17" s="79">
        <f>IFERROR(VLOOKUP($B17,[2]NUM9!$H$3:$U$170,12,FALSE),0)</f>
        <v>29</v>
      </c>
      <c r="P17" s="79">
        <f>IFERROR(VLOOKUP($B17,[2]NUM9!$H$3:$U$170,13,FALSE),0)</f>
        <v>33</v>
      </c>
      <c r="Q17" s="47">
        <f t="shared" si="0"/>
        <v>406</v>
      </c>
      <c r="R17" s="47">
        <f>IFERROR(VLOOKUP($B17,[3]DEN9!$H$3:$J$158,2,FALSE),0)</f>
        <v>433</v>
      </c>
      <c r="S17" s="48">
        <f>IFERROR(VLOOKUP($B17,[3]DEN9!$H$3:$J$158,2,FALSE),0)</f>
        <v>433</v>
      </c>
      <c r="T17" s="47">
        <f>IFERROR(VLOOKUP($B17,[1]DEN9!$H$3:$J$172,2,FALSE),0)</f>
        <v>405</v>
      </c>
      <c r="U17" s="96">
        <f t="shared" si="1"/>
        <v>405</v>
      </c>
      <c r="V17" s="49">
        <f t="shared" si="2"/>
        <v>405</v>
      </c>
      <c r="W17" s="47">
        <f>IFERROR(VLOOKUP($B17,[2]DEN9!$H$3:$K$172,3,FALSE),0)</f>
        <v>413</v>
      </c>
    </row>
    <row r="18" spans="1:30" ht="15" thickBot="1" x14ac:dyDescent="0.25">
      <c r="A18" s="75" t="s">
        <v>52</v>
      </c>
      <c r="B18" s="137" t="s">
        <v>45</v>
      </c>
      <c r="C18" s="53"/>
      <c r="D18" s="53"/>
      <c r="E18" s="79">
        <f>IFERROR(VLOOKUP($B18,[2]NUM9!$H$3:$U$170,2,FALSE),0)</f>
        <v>0</v>
      </c>
      <c r="F18" s="79">
        <f>IFERROR(VLOOKUP($B18,[2]NUM9!$H$3:$U$170,3,FALSE),0)</f>
        <v>4</v>
      </c>
      <c r="G18" s="79">
        <f>IFERROR(VLOOKUP($B18,[2]NUM9!$H$3:$U$170,4,FALSE),0)</f>
        <v>4</v>
      </c>
      <c r="H18" s="79">
        <f>IFERROR(VLOOKUP($B18,[2]NUM9!$H$3:$U$170,5,FALSE),0)</f>
        <v>5</v>
      </c>
      <c r="I18" s="79">
        <f>IFERROR(VLOOKUP($B18,[2]NUM9!$H$3:$U$170,6,FALSE),0)</f>
        <v>5</v>
      </c>
      <c r="J18" s="79">
        <f>IFERROR(VLOOKUP($B18,[2]NUM9!$H$3:$U$170,7,FALSE),0)</f>
        <v>2</v>
      </c>
      <c r="K18" s="79">
        <f>IFERROR(VLOOKUP($B18,[2]NUM9!$H$3:$U$170,8,FALSE),0)</f>
        <v>6</v>
      </c>
      <c r="L18" s="79">
        <f>IFERROR(VLOOKUP($B18,[2]NUM9!$H$3:$U$170,9,FALSE),0)</f>
        <v>3</v>
      </c>
      <c r="M18" s="79">
        <f>IFERROR(VLOOKUP($B18,[2]NUM9!$H$3:$U$170,10,FALSE),0)</f>
        <v>1</v>
      </c>
      <c r="N18" s="79">
        <f>IFERROR(VLOOKUP($B18,[2]NUM9!$H$3:$U$170,11,FALSE),0)</f>
        <v>4</v>
      </c>
      <c r="O18" s="79">
        <f>IFERROR(VLOOKUP($B18,[2]NUM9!$H$3:$U$170,12,FALSE),0)</f>
        <v>6</v>
      </c>
      <c r="P18" s="79">
        <f>IFERROR(VLOOKUP($B18,[2]NUM9!$H$3:$U$170,13,FALSE),0)</f>
        <v>1</v>
      </c>
      <c r="Q18" s="47">
        <f t="shared" si="0"/>
        <v>41</v>
      </c>
      <c r="R18" s="47">
        <f>IFERROR(VLOOKUP($B18,[3]DEN9!$H$3:$J$158,2,FALSE),0)</f>
        <v>37</v>
      </c>
      <c r="S18" s="48">
        <f>IFERROR(VLOOKUP($B18,[3]DEN9!$H$3:$J$158,2,FALSE),0)</f>
        <v>37</v>
      </c>
      <c r="T18" s="47">
        <f>IFERROR(VLOOKUP($B18,[1]DEN9!$H$3:$J$172,2,FALSE),0)</f>
        <v>37</v>
      </c>
      <c r="U18" s="96">
        <f t="shared" si="1"/>
        <v>37</v>
      </c>
      <c r="V18" s="49">
        <f t="shared" si="2"/>
        <v>37</v>
      </c>
      <c r="W18" s="47">
        <f>IFERROR(VLOOKUP($B18,[2]DEN9!$H$3:$K$172,3,FALSE),0)</f>
        <v>39</v>
      </c>
    </row>
    <row r="19" spans="1:30" ht="15" thickBot="1" x14ac:dyDescent="0.25">
      <c r="A19" s="75" t="s">
        <v>52</v>
      </c>
      <c r="B19" s="137" t="s">
        <v>46</v>
      </c>
      <c r="C19" s="53"/>
      <c r="D19" s="53"/>
      <c r="E19" s="79">
        <f>IFERROR(VLOOKUP($B19,[2]NUM9!$H$3:$U$170,2,FALSE),0)</f>
        <v>4</v>
      </c>
      <c r="F19" s="79">
        <f>IFERROR(VLOOKUP($B19,[2]NUM9!$H$3:$U$170,3,FALSE),0)</f>
        <v>1</v>
      </c>
      <c r="G19" s="79">
        <f>IFERROR(VLOOKUP($B19,[2]NUM9!$H$3:$U$170,4,FALSE),0)</f>
        <v>0</v>
      </c>
      <c r="H19" s="79">
        <f>IFERROR(VLOOKUP($B19,[2]NUM9!$H$3:$U$170,5,FALSE),0)</f>
        <v>0</v>
      </c>
      <c r="I19" s="79">
        <f>IFERROR(VLOOKUP($B19,[2]NUM9!$H$3:$U$170,6,FALSE),0)</f>
        <v>0</v>
      </c>
      <c r="J19" s="79">
        <f>IFERROR(VLOOKUP($B19,[2]NUM9!$H$3:$U$170,7,FALSE),0)</f>
        <v>1</v>
      </c>
      <c r="K19" s="79">
        <f>IFERROR(VLOOKUP($B19,[2]NUM9!$H$3:$U$170,8,FALSE),0)</f>
        <v>2</v>
      </c>
      <c r="L19" s="79">
        <f>IFERROR(VLOOKUP($B19,[2]NUM9!$H$3:$U$170,9,FALSE),0)</f>
        <v>0</v>
      </c>
      <c r="M19" s="79">
        <f>IFERROR(VLOOKUP($B19,[2]NUM9!$H$3:$U$170,10,FALSE),0)</f>
        <v>0</v>
      </c>
      <c r="N19" s="79">
        <f>IFERROR(VLOOKUP($B19,[2]NUM9!$H$3:$U$170,11,FALSE),0)</f>
        <v>0</v>
      </c>
      <c r="O19" s="79">
        <f>IFERROR(VLOOKUP($B19,[2]NUM9!$H$3:$U$170,12,FALSE),0)</f>
        <v>0</v>
      </c>
      <c r="P19" s="79">
        <f>IFERROR(VLOOKUP($B19,[2]NUM9!$H$3:$U$170,13,FALSE),0)</f>
        <v>1</v>
      </c>
      <c r="Q19" s="47">
        <f t="shared" si="0"/>
        <v>9</v>
      </c>
      <c r="R19" s="47">
        <f>IFERROR(VLOOKUP($B19,[3]DEN9!$H$3:$J$158,2,FALSE),0)</f>
        <v>9</v>
      </c>
      <c r="S19" s="48">
        <f>IFERROR(VLOOKUP($B19,[3]DEN9!$H$3:$J$158,2,FALSE),0)</f>
        <v>9</v>
      </c>
      <c r="T19" s="47">
        <f>IFERROR(VLOOKUP($B19,[1]DEN9!$H$3:$J$172,2,FALSE),0)</f>
        <v>10</v>
      </c>
      <c r="U19" s="96">
        <f t="shared" si="1"/>
        <v>10</v>
      </c>
      <c r="V19" s="49">
        <f t="shared" si="2"/>
        <v>10</v>
      </c>
      <c r="W19" s="47">
        <f>IFERROR(VLOOKUP($B19,[2]DEN9!$H$3:$K$172,3,FALSE),0)</f>
        <v>9</v>
      </c>
    </row>
    <row r="20" spans="1:30" ht="15" thickBot="1" x14ac:dyDescent="0.25">
      <c r="A20" s="75" t="s">
        <v>52</v>
      </c>
      <c r="B20" s="137" t="s">
        <v>47</v>
      </c>
      <c r="C20" s="53"/>
      <c r="D20" s="53"/>
      <c r="E20" s="79">
        <f>IFERROR(VLOOKUP($B20,[2]NUM9!$H$3:$U$170,2,FALSE),0)</f>
        <v>0</v>
      </c>
      <c r="F20" s="79">
        <f>IFERROR(VLOOKUP($B20,[2]NUM9!$H$3:$U$170,3,FALSE),0)</f>
        <v>0</v>
      </c>
      <c r="G20" s="79">
        <f>IFERROR(VLOOKUP($B20,[2]NUM9!$H$3:$U$170,4,FALSE),0)</f>
        <v>2</v>
      </c>
      <c r="H20" s="79">
        <f>IFERROR(VLOOKUP($B20,[2]NUM9!$H$3:$U$170,5,FALSE),0)</f>
        <v>1</v>
      </c>
      <c r="I20" s="79">
        <f>IFERROR(VLOOKUP($B20,[2]NUM9!$H$3:$U$170,6,FALSE),0)</f>
        <v>1</v>
      </c>
      <c r="J20" s="79">
        <f>IFERROR(VLOOKUP($B20,[2]NUM9!$H$3:$U$170,7,FALSE),0)</f>
        <v>0</v>
      </c>
      <c r="K20" s="79">
        <f>IFERROR(VLOOKUP($B20,[2]NUM9!$H$3:$U$170,8,FALSE),0)</f>
        <v>0</v>
      </c>
      <c r="L20" s="79">
        <f>IFERROR(VLOOKUP($B20,[2]NUM9!$H$3:$U$170,9,FALSE),0)</f>
        <v>0</v>
      </c>
      <c r="M20" s="79">
        <f>IFERROR(VLOOKUP($B20,[2]NUM9!$H$3:$U$170,10,FALSE),0)</f>
        <v>1</v>
      </c>
      <c r="N20" s="79">
        <f>IFERROR(VLOOKUP($B20,[2]NUM9!$H$3:$U$170,11,FALSE),0)</f>
        <v>0</v>
      </c>
      <c r="O20" s="79">
        <f>IFERROR(VLOOKUP($B20,[2]NUM9!$H$3:$U$170,12,FALSE),0)</f>
        <v>1</v>
      </c>
      <c r="P20" s="79">
        <f>IFERROR(VLOOKUP($B20,[2]NUM9!$H$3:$U$170,13,FALSE),0)</f>
        <v>0</v>
      </c>
      <c r="Q20" s="47">
        <f t="shared" si="0"/>
        <v>6</v>
      </c>
      <c r="R20" s="47">
        <f>IFERROR(VLOOKUP($B20,[3]DEN9!$H$3:$J$158,2,FALSE),0)</f>
        <v>9</v>
      </c>
      <c r="S20" s="48">
        <f>IFERROR(VLOOKUP($B20,[3]DEN9!$H$3:$J$158,2,FALSE),0)</f>
        <v>9</v>
      </c>
      <c r="T20" s="47">
        <f>IFERROR(VLOOKUP($B20,[1]DEN9!$H$3:$J$172,2,FALSE),0)</f>
        <v>5</v>
      </c>
      <c r="U20" s="96">
        <f t="shared" si="1"/>
        <v>5</v>
      </c>
      <c r="V20" s="49">
        <f t="shared" si="2"/>
        <v>5</v>
      </c>
      <c r="W20" s="47">
        <f>IFERROR(VLOOKUP($B20,[2]DEN9!$H$3:$K$172,3,FALSE),0)</f>
        <v>8</v>
      </c>
    </row>
    <row r="21" spans="1:30" ht="15" thickBot="1" x14ac:dyDescent="0.25">
      <c r="A21" s="75" t="s">
        <v>52</v>
      </c>
      <c r="B21" s="137" t="s">
        <v>48</v>
      </c>
      <c r="C21" s="56"/>
      <c r="D21" s="53"/>
      <c r="E21" s="79">
        <f>IFERROR(VLOOKUP($B21,[2]NUM9!$H$3:$U$170,2,FALSE),0)</f>
        <v>1</v>
      </c>
      <c r="F21" s="79">
        <f>IFERROR(VLOOKUP($B21,[2]NUM9!$H$3:$U$170,3,FALSE),0)</f>
        <v>1</v>
      </c>
      <c r="G21" s="79">
        <f>IFERROR(VLOOKUP($B21,[2]NUM9!$H$3:$U$170,4,FALSE),0)</f>
        <v>2</v>
      </c>
      <c r="H21" s="79">
        <f>IFERROR(VLOOKUP($B21,[2]NUM9!$H$3:$U$170,5,FALSE),0)</f>
        <v>1</v>
      </c>
      <c r="I21" s="79">
        <f>IFERROR(VLOOKUP($B21,[2]NUM9!$H$3:$U$170,6,FALSE),0)</f>
        <v>2</v>
      </c>
      <c r="J21" s="79">
        <f>IFERROR(VLOOKUP($B21,[2]NUM9!$H$3:$U$170,7,FALSE),0)</f>
        <v>0</v>
      </c>
      <c r="K21" s="79">
        <f>IFERROR(VLOOKUP($B21,[2]NUM9!$H$3:$U$170,8,FALSE),0)</f>
        <v>0</v>
      </c>
      <c r="L21" s="79">
        <f>IFERROR(VLOOKUP($B21,[2]NUM9!$H$3:$U$170,9,FALSE),0)</f>
        <v>2</v>
      </c>
      <c r="M21" s="79">
        <f>IFERROR(VLOOKUP($B21,[2]NUM9!$H$3:$U$170,10,FALSE),0)</f>
        <v>2</v>
      </c>
      <c r="N21" s="79">
        <f>IFERROR(VLOOKUP($B21,[2]NUM9!$H$3:$U$170,11,FALSE),0)</f>
        <v>0</v>
      </c>
      <c r="O21" s="79">
        <f>IFERROR(VLOOKUP($B21,[2]NUM9!$H$3:$U$170,12,FALSE),0)</f>
        <v>2</v>
      </c>
      <c r="P21" s="79">
        <f>IFERROR(VLOOKUP($B21,[2]NUM9!$H$3:$U$170,13,FALSE),0)</f>
        <v>0</v>
      </c>
      <c r="Q21" s="47">
        <f t="shared" si="0"/>
        <v>13</v>
      </c>
      <c r="R21" s="47">
        <f>IFERROR(VLOOKUP($B21,[3]DEN9!$H$3:$J$158,2,FALSE),0)</f>
        <v>15</v>
      </c>
      <c r="S21" s="48">
        <f>IFERROR(VLOOKUP($B21,[3]DEN9!$H$3:$J$158,2,FALSE),0)</f>
        <v>15</v>
      </c>
      <c r="T21" s="47">
        <f>IFERROR(VLOOKUP($B21,[1]DEN9!$H$3:$J$172,2,FALSE),0)</f>
        <v>14</v>
      </c>
      <c r="U21" s="96">
        <f t="shared" si="1"/>
        <v>14</v>
      </c>
      <c r="V21" s="49">
        <f t="shared" si="2"/>
        <v>14</v>
      </c>
      <c r="W21" s="47">
        <f>IFERROR(VLOOKUP($B21,[2]DEN9!$H$3:$K$172,3,FALSE),0)</f>
        <v>20</v>
      </c>
    </row>
    <row r="22" spans="1:30" ht="15" thickBot="1" x14ac:dyDescent="0.25">
      <c r="A22" s="75" t="s">
        <v>52</v>
      </c>
      <c r="B22" s="137" t="s">
        <v>49</v>
      </c>
      <c r="C22" s="53"/>
      <c r="D22" s="53"/>
      <c r="E22" s="79">
        <f>IFERROR(VLOOKUP($B22,[2]NUM9!$H$3:$U$170,2,FALSE),0)</f>
        <v>7</v>
      </c>
      <c r="F22" s="79">
        <f>IFERROR(VLOOKUP($B22,[2]NUM9!$H$3:$U$170,3,FALSE),0)</f>
        <v>0</v>
      </c>
      <c r="G22" s="79">
        <f>IFERROR(VLOOKUP($B22,[2]NUM9!$H$3:$U$170,4,FALSE),0)</f>
        <v>1</v>
      </c>
      <c r="H22" s="79">
        <f>IFERROR(VLOOKUP($B22,[2]NUM9!$H$3:$U$170,5,FALSE),0)</f>
        <v>3</v>
      </c>
      <c r="I22" s="79">
        <f>IFERROR(VLOOKUP($B22,[2]NUM9!$H$3:$U$170,6,FALSE),0)</f>
        <v>4</v>
      </c>
      <c r="J22" s="79">
        <f>IFERROR(VLOOKUP($B22,[2]NUM9!$H$3:$U$170,7,FALSE),0)</f>
        <v>4</v>
      </c>
      <c r="K22" s="79">
        <f>IFERROR(VLOOKUP($B22,[2]NUM9!$H$3:$U$170,8,FALSE),0)</f>
        <v>2</v>
      </c>
      <c r="L22" s="79">
        <f>IFERROR(VLOOKUP($B22,[2]NUM9!$H$3:$U$170,9,FALSE),0)</f>
        <v>1</v>
      </c>
      <c r="M22" s="79">
        <f>IFERROR(VLOOKUP($B22,[2]NUM9!$H$3:$U$170,10,FALSE),0)</f>
        <v>7</v>
      </c>
      <c r="N22" s="79">
        <f>IFERROR(VLOOKUP($B22,[2]NUM9!$H$3:$U$170,11,FALSE),0)</f>
        <v>2</v>
      </c>
      <c r="O22" s="79">
        <f>IFERROR(VLOOKUP($B22,[2]NUM9!$H$3:$U$170,12,FALSE),0)</f>
        <v>0</v>
      </c>
      <c r="P22" s="79">
        <f>IFERROR(VLOOKUP($B22,[2]NUM9!$H$3:$U$170,13,FALSE),0)</f>
        <v>2</v>
      </c>
      <c r="Q22" s="47">
        <f t="shared" si="0"/>
        <v>33</v>
      </c>
      <c r="R22" s="47">
        <f>IFERROR(VLOOKUP($B22,[3]DEN9!$H$3:$J$158,2,FALSE),0)</f>
        <v>26</v>
      </c>
      <c r="S22" s="48">
        <f>IFERROR(VLOOKUP($B22,[3]DEN9!$H$3:$J$158,2,FALSE),0)</f>
        <v>26</v>
      </c>
      <c r="T22" s="47">
        <f>IFERROR(VLOOKUP($B22,[1]DEN9!$H$3:$J$172,2,FALSE),0)</f>
        <v>24</v>
      </c>
      <c r="U22" s="96">
        <f t="shared" si="1"/>
        <v>24</v>
      </c>
      <c r="V22" s="49">
        <f t="shared" si="2"/>
        <v>24</v>
      </c>
      <c r="W22" s="47">
        <f>IFERROR(VLOOKUP($B22,[2]DEN9!$H$3:$K$172,3,FALSE),0)</f>
        <v>28</v>
      </c>
    </row>
    <row r="23" spans="1:30" ht="15" thickBot="1" x14ac:dyDescent="0.25">
      <c r="A23" s="75" t="s">
        <v>52</v>
      </c>
      <c r="B23" s="137" t="s">
        <v>50</v>
      </c>
      <c r="C23" s="53"/>
      <c r="D23" s="53"/>
      <c r="E23" s="79">
        <f>IFERROR(VLOOKUP($B23,[2]NUM9!$H$3:$U$170,2,FALSE),0)</f>
        <v>2</v>
      </c>
      <c r="F23" s="79">
        <f>IFERROR(VLOOKUP($B23,[2]NUM9!$H$3:$U$170,3,FALSE),0)</f>
        <v>1</v>
      </c>
      <c r="G23" s="79">
        <f>IFERROR(VLOOKUP($B23,[2]NUM9!$H$3:$U$170,4,FALSE),0)</f>
        <v>2</v>
      </c>
      <c r="H23" s="79">
        <f>IFERROR(VLOOKUP($B23,[2]NUM9!$H$3:$U$170,5,FALSE),0)</f>
        <v>1</v>
      </c>
      <c r="I23" s="79">
        <f>IFERROR(VLOOKUP($B23,[2]NUM9!$H$3:$U$170,6,FALSE),0)</f>
        <v>0</v>
      </c>
      <c r="J23" s="79">
        <f>IFERROR(VLOOKUP($B23,[2]NUM9!$H$3:$U$170,7,FALSE),0)</f>
        <v>5</v>
      </c>
      <c r="K23" s="79">
        <f>IFERROR(VLOOKUP($B23,[2]NUM9!$H$3:$U$170,8,FALSE),0)</f>
        <v>0</v>
      </c>
      <c r="L23" s="79">
        <f>IFERROR(VLOOKUP($B23,[2]NUM9!$H$3:$U$170,9,FALSE),0)</f>
        <v>3</v>
      </c>
      <c r="M23" s="79">
        <f>IFERROR(VLOOKUP($B23,[2]NUM9!$H$3:$U$170,10,FALSE),0)</f>
        <v>0</v>
      </c>
      <c r="N23" s="79">
        <f>IFERROR(VLOOKUP($B23,[2]NUM9!$H$3:$U$170,11,FALSE),0)</f>
        <v>2</v>
      </c>
      <c r="O23" s="79">
        <f>IFERROR(VLOOKUP($B23,[2]NUM9!$H$3:$U$170,12,FALSE),0)</f>
        <v>1</v>
      </c>
      <c r="P23" s="79">
        <f>IFERROR(VLOOKUP($B23,[2]NUM9!$H$3:$U$170,13,FALSE),0)</f>
        <v>0</v>
      </c>
      <c r="Q23" s="47">
        <f t="shared" si="0"/>
        <v>17</v>
      </c>
      <c r="R23" s="47">
        <f>IFERROR(VLOOKUP($B23,[3]DEN9!$H$3:$J$158,2,FALSE),0)</f>
        <v>21</v>
      </c>
      <c r="S23" s="48">
        <f>IFERROR(VLOOKUP($B23,[3]DEN9!$H$3:$J$158,2,FALSE),0)</f>
        <v>21</v>
      </c>
      <c r="T23" s="47">
        <f>IFERROR(VLOOKUP($B23,[1]DEN9!$H$3:$J$172,2,FALSE),0)</f>
        <v>18</v>
      </c>
      <c r="U23" s="96">
        <f t="shared" si="1"/>
        <v>18</v>
      </c>
      <c r="V23" s="49">
        <f t="shared" si="2"/>
        <v>18</v>
      </c>
      <c r="W23" s="47">
        <f>IFERROR(VLOOKUP($B23,[2]DEN9!$H$3:$K$172,3,FALSE),0)</f>
        <v>16</v>
      </c>
    </row>
    <row r="24" spans="1:30" ht="15" thickBot="1" x14ac:dyDescent="0.25">
      <c r="A24" s="75" t="s">
        <v>52</v>
      </c>
      <c r="B24" s="137" t="s">
        <v>51</v>
      </c>
      <c r="C24" s="53"/>
      <c r="D24" s="53"/>
      <c r="E24" s="79">
        <f>IFERROR(VLOOKUP($B24,[2]NUM9!$H$3:$U$170,2,FALSE),0)</f>
        <v>1</v>
      </c>
      <c r="F24" s="79">
        <f>IFERROR(VLOOKUP($B24,[2]NUM9!$H$3:$U$170,3,FALSE),0)</f>
        <v>3</v>
      </c>
      <c r="G24" s="79">
        <f>IFERROR(VLOOKUP($B24,[2]NUM9!$H$3:$U$170,4,FALSE),0)</f>
        <v>3</v>
      </c>
      <c r="H24" s="79">
        <f>IFERROR(VLOOKUP($B24,[2]NUM9!$H$3:$U$170,5,FALSE),0)</f>
        <v>6</v>
      </c>
      <c r="I24" s="79">
        <f>IFERROR(VLOOKUP($B24,[2]NUM9!$H$3:$U$170,6,FALSE),0)</f>
        <v>8</v>
      </c>
      <c r="J24" s="79">
        <f>IFERROR(VLOOKUP($B24,[2]NUM9!$H$3:$U$170,7,FALSE),0)</f>
        <v>3</v>
      </c>
      <c r="K24" s="79">
        <f>IFERROR(VLOOKUP($B24,[2]NUM9!$H$3:$U$170,8,FALSE),0)</f>
        <v>4</v>
      </c>
      <c r="L24" s="79">
        <f>IFERROR(VLOOKUP($B24,[2]NUM9!$H$3:$U$170,9,FALSE),0)</f>
        <v>9</v>
      </c>
      <c r="M24" s="79">
        <f>IFERROR(VLOOKUP($B24,[2]NUM9!$H$3:$U$170,10,FALSE),0)</f>
        <v>1</v>
      </c>
      <c r="N24" s="79">
        <f>IFERROR(VLOOKUP($B24,[2]NUM9!$H$3:$U$170,11,FALSE),0)</f>
        <v>7</v>
      </c>
      <c r="O24" s="79">
        <f>IFERROR(VLOOKUP($B24,[2]NUM9!$H$3:$U$170,12,FALSE),0)</f>
        <v>4</v>
      </c>
      <c r="P24" s="79">
        <f>IFERROR(VLOOKUP($B24,[2]NUM9!$H$3:$U$170,13,FALSE),0)</f>
        <v>0</v>
      </c>
      <c r="Q24" s="47">
        <f t="shared" si="0"/>
        <v>49</v>
      </c>
      <c r="R24" s="47">
        <f>IFERROR(VLOOKUP($B24,[3]DEN9!$H$3:$J$158,2,FALSE),0)</f>
        <v>59</v>
      </c>
      <c r="S24" s="48">
        <f>IFERROR(VLOOKUP($B24,[3]DEN9!$H$3:$J$158,2,FALSE),0)</f>
        <v>59</v>
      </c>
      <c r="T24" s="47">
        <f>IFERROR(VLOOKUP($B24,[1]DEN9!$H$3:$J$172,2,FALSE),0)</f>
        <v>55</v>
      </c>
      <c r="U24" s="96">
        <f t="shared" si="1"/>
        <v>55</v>
      </c>
      <c r="V24" s="49">
        <f t="shared" si="2"/>
        <v>55</v>
      </c>
      <c r="W24" s="47">
        <f>IFERROR(VLOOKUP($B24,[2]DEN9!$H$3:$K$172,3,FALSE),0)</f>
        <v>39</v>
      </c>
    </row>
    <row r="25" spans="1:30" ht="15" thickBot="1" x14ac:dyDescent="0.25">
      <c r="A25" s="72" t="s">
        <v>52</v>
      </c>
      <c r="B25" s="137" t="s">
        <v>396</v>
      </c>
      <c r="C25" s="53"/>
      <c r="D25" s="53"/>
      <c r="E25" s="79">
        <f>IFERROR(VLOOKUP($B25,[2]NUM9!$H$3:$U$170,2,FALSE),0)</f>
        <v>0</v>
      </c>
      <c r="F25" s="79">
        <f>IFERROR(VLOOKUP($B25,[2]NUM9!$H$3:$U$170,3,FALSE),0)</f>
        <v>0</v>
      </c>
      <c r="G25" s="79">
        <f>IFERROR(VLOOKUP($B25,[2]NUM9!$H$3:$U$170,4,FALSE),0)</f>
        <v>0</v>
      </c>
      <c r="H25" s="79">
        <f>IFERROR(VLOOKUP($B25,[2]NUM9!$H$3:$U$170,5,FALSE),0)</f>
        <v>0</v>
      </c>
      <c r="I25" s="79">
        <f>IFERROR(VLOOKUP($B25,[2]NUM9!$H$3:$U$170,6,FALSE),0)</f>
        <v>0</v>
      </c>
      <c r="J25" s="79">
        <f>IFERROR(VLOOKUP($B25,[2]NUM9!$H$3:$U$170,7,FALSE),0)</f>
        <v>0</v>
      </c>
      <c r="K25" s="79">
        <f>IFERROR(VLOOKUP($B25,[2]NUM9!$H$3:$U$170,8,FALSE),0)</f>
        <v>0</v>
      </c>
      <c r="L25" s="79">
        <f>IFERROR(VLOOKUP($B25,[2]NUM9!$H$3:$U$170,9,FALSE),0)</f>
        <v>0</v>
      </c>
      <c r="M25" s="79">
        <f>IFERROR(VLOOKUP($B25,[2]NUM9!$H$3:$U$170,10,FALSE),0)</f>
        <v>0</v>
      </c>
      <c r="N25" s="79">
        <f>IFERROR(VLOOKUP($B25,[2]NUM9!$H$3:$U$170,11,FALSE),0)</f>
        <v>0</v>
      </c>
      <c r="O25" s="79">
        <f>IFERROR(VLOOKUP($B25,[2]NUM9!$H$3:$U$170,12,FALSE),0)</f>
        <v>1</v>
      </c>
      <c r="P25" s="79">
        <f>IFERROR(VLOOKUP($B25,[2]NUM9!$H$3:$U$170,13,FALSE),0)</f>
        <v>1</v>
      </c>
      <c r="Q25" s="47">
        <f t="shared" ref="Q25" si="3">SUM(E25:P25)</f>
        <v>2</v>
      </c>
      <c r="R25" s="47">
        <f>IFERROR(VLOOKUP($B25,[3]DEN9!$H$3:$J$158,2,FALSE),0)</f>
        <v>0</v>
      </c>
      <c r="S25" s="48">
        <f>IFERROR(VLOOKUP($B25,[3]DEN9!$H$3:$J$158,2,FALSE),0)</f>
        <v>0</v>
      </c>
      <c r="T25" s="47">
        <f>IFERROR(VLOOKUP($B25,[1]DEN9!$H$3:$J$172,2,FALSE),0)</f>
        <v>0</v>
      </c>
      <c r="U25" s="96">
        <f t="shared" ref="U25" si="4">+T25</f>
        <v>0</v>
      </c>
      <c r="V25" s="49">
        <f t="shared" ref="V25" si="5">+T25</f>
        <v>0</v>
      </c>
      <c r="W25" s="47">
        <f>IFERROR(VLOOKUP($B25,[2]DEN9!$H$3:$K$172,3,FALSE),0)</f>
        <v>9</v>
      </c>
    </row>
    <row r="26" spans="1:30" s="54" customFormat="1" ht="15" thickBot="1" x14ac:dyDescent="0.25">
      <c r="A26" s="307" t="s">
        <v>174</v>
      </c>
      <c r="B26" s="308"/>
      <c r="C26" s="222">
        <f>+D26/Metas!O10</f>
        <v>1.080870202938728</v>
      </c>
      <c r="D26" s="14">
        <f>+Q26/W26</f>
        <v>1.0267770204479065</v>
      </c>
      <c r="E26" s="65">
        <f>SUM(E12:E25)</f>
        <v>193</v>
      </c>
      <c r="F26" s="65">
        <f t="shared" ref="F26:N26" si="6">SUM(F12:F25)</f>
        <v>124</v>
      </c>
      <c r="G26" s="65">
        <f t="shared" si="6"/>
        <v>202</v>
      </c>
      <c r="H26" s="65">
        <f t="shared" si="6"/>
        <v>201</v>
      </c>
      <c r="I26" s="65">
        <f t="shared" si="6"/>
        <v>153</v>
      </c>
      <c r="J26" s="65">
        <f t="shared" si="6"/>
        <v>145</v>
      </c>
      <c r="K26" s="65">
        <f t="shared" si="6"/>
        <v>185</v>
      </c>
      <c r="L26" s="65">
        <f t="shared" si="6"/>
        <v>173</v>
      </c>
      <c r="M26" s="65">
        <f t="shared" si="6"/>
        <v>192</v>
      </c>
      <c r="N26" s="65">
        <f t="shared" si="6"/>
        <v>255</v>
      </c>
      <c r="O26" s="65">
        <f t="shared" ref="O26:P26" si="7">SUM(O12:O25)</f>
        <v>150</v>
      </c>
      <c r="P26" s="65">
        <f t="shared" si="7"/>
        <v>136</v>
      </c>
      <c r="Q26" s="67">
        <f>SUM(Q12:Q25)</f>
        <v>2109</v>
      </c>
      <c r="R26" s="46">
        <f>SUM(R12:R25)</f>
        <v>2176</v>
      </c>
      <c r="S26" s="46">
        <f t="shared" ref="S26:W26" si="8">SUM(S12:S25)</f>
        <v>2176</v>
      </c>
      <c r="T26" s="46">
        <f t="shared" si="8"/>
        <v>2117</v>
      </c>
      <c r="U26" s="46">
        <f t="shared" si="8"/>
        <v>2117</v>
      </c>
      <c r="V26" s="46">
        <f t="shared" si="8"/>
        <v>2117</v>
      </c>
      <c r="W26" s="46">
        <f t="shared" si="8"/>
        <v>2054</v>
      </c>
      <c r="AA26" s="54">
        <f>SUM(AA12:AA25)</f>
        <v>0</v>
      </c>
      <c r="AB26" s="54">
        <f>SUM(AB12:AB25)</f>
        <v>0</v>
      </c>
      <c r="AC26" s="54">
        <f>SUM(AC12:AC25)</f>
        <v>0</v>
      </c>
      <c r="AD26" s="54">
        <f>SUM(AD12:AD25)</f>
        <v>0</v>
      </c>
    </row>
    <row r="27" spans="1:30" ht="15" thickBot="1" x14ac:dyDescent="0.25">
      <c r="A27" s="75" t="s">
        <v>53</v>
      </c>
      <c r="B27" s="137" t="s">
        <v>54</v>
      </c>
      <c r="C27" s="53"/>
      <c r="D27" s="53"/>
      <c r="E27" s="79">
        <f>IFERROR(VLOOKUP($B27,[2]NUM9!$H$3:$U$170,2,FALSE),0)</f>
        <v>25</v>
      </c>
      <c r="F27" s="79">
        <f>IFERROR(VLOOKUP($B27,[2]NUM9!$H$3:$U$170,3,FALSE),0)</f>
        <v>29</v>
      </c>
      <c r="G27" s="79">
        <f>IFERROR(VLOOKUP($B27,[2]NUM9!$H$3:$U$170,4,FALSE),0)</f>
        <v>32</v>
      </c>
      <c r="H27" s="79">
        <f>IFERROR(VLOOKUP($B27,[2]NUM9!$H$3:$U$170,5,FALSE),0)</f>
        <v>15</v>
      </c>
      <c r="I27" s="79">
        <f>IFERROR(VLOOKUP($B27,[2]NUM9!$H$3:$U$170,6,FALSE),0)</f>
        <v>18</v>
      </c>
      <c r="J27" s="79">
        <f>IFERROR(VLOOKUP($B27,[2]NUM9!$H$3:$U$170,7,FALSE),0)</f>
        <v>23</v>
      </c>
      <c r="K27" s="79">
        <f>IFERROR(VLOOKUP($B27,[2]NUM9!$H$3:$U$170,8,FALSE),0)</f>
        <v>28</v>
      </c>
      <c r="L27" s="79">
        <f>IFERROR(VLOOKUP($B27,[2]NUM9!$H$3:$U$170,9,FALSE),0)</f>
        <v>21</v>
      </c>
      <c r="M27" s="79">
        <f>IFERROR(VLOOKUP($B27,[2]NUM9!$H$3:$U$170,10,FALSE),0)</f>
        <v>17</v>
      </c>
      <c r="N27" s="79">
        <f>IFERROR(VLOOKUP($B27,[2]NUM9!$H$3:$U$170,11,FALSE),0)</f>
        <v>58</v>
      </c>
      <c r="O27" s="79">
        <f>IFERROR(VLOOKUP($B27,[2]NUM9!$H$3:$U$170,12,FALSE),0)</f>
        <v>23</v>
      </c>
      <c r="P27" s="79">
        <f>IFERROR(VLOOKUP($B27,[2]NUM9!$H$3:$U$170,13,FALSE),0)</f>
        <v>24</v>
      </c>
      <c r="Q27" s="47">
        <f t="shared" ref="Q27:Q37" si="9">SUM(E27:P27)</f>
        <v>313</v>
      </c>
      <c r="R27" s="47">
        <f>IFERROR(VLOOKUP($B27,[3]DEN9!$H$3:$J$158,2,FALSE),0)</f>
        <v>370</v>
      </c>
      <c r="S27" s="48">
        <f>IFERROR(VLOOKUP($B27,[3]DEN9!$H$3:$J$158,2,FALSE),0)</f>
        <v>370</v>
      </c>
      <c r="T27" s="47">
        <f>IFERROR(VLOOKUP($B27,[1]DEN9!$H$3:$J$172,2,FALSE),0)</f>
        <v>339</v>
      </c>
      <c r="U27" s="96">
        <f t="shared" ref="U27:U37" si="10">+T27</f>
        <v>339</v>
      </c>
      <c r="V27" s="49">
        <f t="shared" ref="V27:V37" si="11">+T27</f>
        <v>339</v>
      </c>
      <c r="W27" s="47">
        <f>IFERROR(VLOOKUP($B27,[2]DEN9!$H$3:$K$172,3,FALSE),0)</f>
        <v>338</v>
      </c>
    </row>
    <row r="28" spans="1:30" ht="15" thickBot="1" x14ac:dyDescent="0.25">
      <c r="A28" s="75" t="s">
        <v>53</v>
      </c>
      <c r="B28" s="137" t="s">
        <v>55</v>
      </c>
      <c r="C28" s="53"/>
      <c r="D28" s="53"/>
      <c r="E28" s="79">
        <f>IFERROR(VLOOKUP($B28,[2]NUM9!$H$3:$U$170,2,FALSE),0)</f>
        <v>21</v>
      </c>
      <c r="F28" s="79">
        <f>IFERROR(VLOOKUP($B28,[2]NUM9!$H$3:$U$170,3,FALSE),0)</f>
        <v>30</v>
      </c>
      <c r="G28" s="79">
        <f>IFERROR(VLOOKUP($B28,[2]NUM9!$H$3:$U$170,4,FALSE),0)</f>
        <v>36</v>
      </c>
      <c r="H28" s="79">
        <f>IFERROR(VLOOKUP($B28,[2]NUM9!$H$3:$U$170,5,FALSE),0)</f>
        <v>36</v>
      </c>
      <c r="I28" s="79">
        <f>IFERROR(VLOOKUP($B28,[2]NUM9!$H$3:$U$170,6,FALSE),0)</f>
        <v>35</v>
      </c>
      <c r="J28" s="79">
        <f>IFERROR(VLOOKUP($B28,[2]NUM9!$H$3:$U$170,7,FALSE),0)</f>
        <v>26</v>
      </c>
      <c r="K28" s="79">
        <f>IFERROR(VLOOKUP($B28,[2]NUM9!$H$3:$U$170,8,FALSE),0)</f>
        <v>27</v>
      </c>
      <c r="L28" s="79">
        <f>IFERROR(VLOOKUP($B28,[2]NUM9!$H$3:$U$170,9,FALSE),0)</f>
        <v>30</v>
      </c>
      <c r="M28" s="79">
        <f>IFERROR(VLOOKUP($B28,[2]NUM9!$H$3:$U$170,10,FALSE),0)</f>
        <v>27</v>
      </c>
      <c r="N28" s="79">
        <f>IFERROR(VLOOKUP($B28,[2]NUM9!$H$3:$U$170,11,FALSE),0)</f>
        <v>50</v>
      </c>
      <c r="O28" s="79">
        <f>IFERROR(VLOOKUP($B28,[2]NUM9!$H$3:$U$170,12,FALSE),0)</f>
        <v>45</v>
      </c>
      <c r="P28" s="79">
        <f>IFERROR(VLOOKUP($B28,[2]NUM9!$H$3:$U$170,13,FALSE),0)</f>
        <v>19</v>
      </c>
      <c r="Q28" s="47">
        <f t="shared" si="9"/>
        <v>382</v>
      </c>
      <c r="R28" s="47">
        <f>IFERROR(VLOOKUP($B28,[3]DEN9!$H$3:$J$158,2,FALSE),0)</f>
        <v>397</v>
      </c>
      <c r="S28" s="48">
        <f>IFERROR(VLOOKUP($B28,[3]DEN9!$H$3:$J$158,2,FALSE),0)</f>
        <v>397</v>
      </c>
      <c r="T28" s="47">
        <f>IFERROR(VLOOKUP($B28,[1]DEN9!$H$3:$J$172,2,FALSE),0)</f>
        <v>469</v>
      </c>
      <c r="U28" s="96">
        <f t="shared" si="10"/>
        <v>469</v>
      </c>
      <c r="V28" s="49">
        <f t="shared" si="11"/>
        <v>469</v>
      </c>
      <c r="W28" s="47">
        <f>IFERROR(VLOOKUP($B28,[2]DEN9!$H$3:$K$172,3,FALSE),0)</f>
        <v>426</v>
      </c>
    </row>
    <row r="29" spans="1:30" ht="15" thickBot="1" x14ac:dyDescent="0.25">
      <c r="A29" s="75" t="s">
        <v>53</v>
      </c>
      <c r="B29" s="137" t="s">
        <v>56</v>
      </c>
      <c r="C29" s="53"/>
      <c r="D29" s="53"/>
      <c r="E29" s="79">
        <f>IFERROR(VLOOKUP($B29,[2]NUM9!$H$3:$U$170,2,FALSE),0)</f>
        <v>53</v>
      </c>
      <c r="F29" s="79">
        <f>IFERROR(VLOOKUP($B29,[2]NUM9!$H$3:$U$170,3,FALSE),0)</f>
        <v>62</v>
      </c>
      <c r="G29" s="79">
        <f>IFERROR(VLOOKUP($B29,[2]NUM9!$H$3:$U$170,4,FALSE),0)</f>
        <v>58</v>
      </c>
      <c r="H29" s="79">
        <f>IFERROR(VLOOKUP($B29,[2]NUM9!$H$3:$U$170,5,FALSE),0)</f>
        <v>31</v>
      </c>
      <c r="I29" s="79">
        <f>IFERROR(VLOOKUP($B29,[2]NUM9!$H$3:$U$170,6,FALSE),0)</f>
        <v>63</v>
      </c>
      <c r="J29" s="79">
        <f>IFERROR(VLOOKUP($B29,[2]NUM9!$H$3:$U$170,7,FALSE),0)</f>
        <v>60</v>
      </c>
      <c r="K29" s="79">
        <f>IFERROR(VLOOKUP($B29,[2]NUM9!$H$3:$U$170,8,FALSE),0)</f>
        <v>58</v>
      </c>
      <c r="L29" s="79">
        <f>IFERROR(VLOOKUP($B29,[2]NUM9!$H$3:$U$170,9,FALSE),0)</f>
        <v>53</v>
      </c>
      <c r="M29" s="79">
        <f>IFERROR(VLOOKUP($B29,[2]NUM9!$H$3:$U$170,10,FALSE),0)</f>
        <v>42</v>
      </c>
      <c r="N29" s="79">
        <f>IFERROR(VLOOKUP($B29,[2]NUM9!$H$3:$U$170,11,FALSE),0)</f>
        <v>54</v>
      </c>
      <c r="O29" s="79">
        <f>IFERROR(VLOOKUP($B29,[2]NUM9!$H$3:$U$170,12,FALSE),0)</f>
        <v>40</v>
      </c>
      <c r="P29" s="79">
        <f>IFERROR(VLOOKUP($B29,[2]NUM9!$H$3:$U$170,13,FALSE),0)</f>
        <v>44</v>
      </c>
      <c r="Q29" s="47">
        <f t="shared" si="9"/>
        <v>618</v>
      </c>
      <c r="R29" s="47">
        <f>IFERROR(VLOOKUP($B29,[3]DEN9!$H$3:$J$158,2,FALSE),0)</f>
        <v>661</v>
      </c>
      <c r="S29" s="48">
        <f>IFERROR(VLOOKUP($B29,[3]DEN9!$H$3:$J$158,2,FALSE),0)</f>
        <v>661</v>
      </c>
      <c r="T29" s="47">
        <f>IFERROR(VLOOKUP($B29,[1]DEN9!$H$3:$J$172,2,FALSE),0)</f>
        <v>560</v>
      </c>
      <c r="U29" s="96">
        <f t="shared" si="10"/>
        <v>560</v>
      </c>
      <c r="V29" s="49">
        <f t="shared" si="11"/>
        <v>560</v>
      </c>
      <c r="W29" s="47">
        <f>IFERROR(VLOOKUP($B29,[2]DEN9!$H$3:$K$172,3,FALSE),0)</f>
        <v>606</v>
      </c>
    </row>
    <row r="30" spans="1:30" ht="15" thickBot="1" x14ac:dyDescent="0.25">
      <c r="A30" s="75" t="s">
        <v>53</v>
      </c>
      <c r="B30" s="137" t="s">
        <v>57</v>
      </c>
      <c r="C30" s="53"/>
      <c r="D30" s="53"/>
      <c r="E30" s="79">
        <f>IFERROR(VLOOKUP($B30,[2]NUM9!$H$3:$U$170,2,FALSE),0)</f>
        <v>12</v>
      </c>
      <c r="F30" s="79">
        <f>IFERROR(VLOOKUP($B30,[2]NUM9!$H$3:$U$170,3,FALSE),0)</f>
        <v>6</v>
      </c>
      <c r="G30" s="79">
        <f>IFERROR(VLOOKUP($B30,[2]NUM9!$H$3:$U$170,4,FALSE),0)</f>
        <v>13</v>
      </c>
      <c r="H30" s="79">
        <f>IFERROR(VLOOKUP($B30,[2]NUM9!$H$3:$U$170,5,FALSE),0)</f>
        <v>8</v>
      </c>
      <c r="I30" s="79">
        <f>IFERROR(VLOOKUP($B30,[2]NUM9!$H$3:$U$170,6,FALSE),0)</f>
        <v>7</v>
      </c>
      <c r="J30" s="79">
        <f>IFERROR(VLOOKUP($B30,[2]NUM9!$H$3:$U$170,7,FALSE),0)</f>
        <v>4</v>
      </c>
      <c r="K30" s="79">
        <f>IFERROR(VLOOKUP($B30,[2]NUM9!$H$3:$U$170,8,FALSE),0)</f>
        <v>8</v>
      </c>
      <c r="L30" s="79">
        <f>IFERROR(VLOOKUP($B30,[2]NUM9!$H$3:$U$170,9,FALSE),0)</f>
        <v>3</v>
      </c>
      <c r="M30" s="79">
        <f>IFERROR(VLOOKUP($B30,[2]NUM9!$H$3:$U$170,10,FALSE),0)</f>
        <v>7</v>
      </c>
      <c r="N30" s="79">
        <f>IFERROR(VLOOKUP($B30,[2]NUM9!$H$3:$U$170,11,FALSE),0)</f>
        <v>4</v>
      </c>
      <c r="O30" s="79">
        <f>IFERROR(VLOOKUP($B30,[2]NUM9!$H$3:$U$170,12,FALSE),0)</f>
        <v>4</v>
      </c>
      <c r="P30" s="79">
        <f>IFERROR(VLOOKUP($B30,[2]NUM9!$H$3:$U$170,13,FALSE),0)</f>
        <v>9</v>
      </c>
      <c r="Q30" s="47">
        <f t="shared" si="9"/>
        <v>85</v>
      </c>
      <c r="R30" s="47">
        <f>IFERROR(VLOOKUP($B30,[3]DEN9!$H$3:$J$158,2,FALSE),0)</f>
        <v>96</v>
      </c>
      <c r="S30" s="48">
        <f>IFERROR(VLOOKUP($B30,[3]DEN9!$H$3:$J$158,2,FALSE),0)</f>
        <v>96</v>
      </c>
      <c r="T30" s="47">
        <f>IFERROR(VLOOKUP($B30,[1]DEN9!$H$3:$J$172,2,FALSE),0)</f>
        <v>102</v>
      </c>
      <c r="U30" s="96">
        <f t="shared" si="10"/>
        <v>102</v>
      </c>
      <c r="V30" s="49">
        <f t="shared" si="11"/>
        <v>102</v>
      </c>
      <c r="W30" s="47">
        <f>IFERROR(VLOOKUP($B30,[2]DEN9!$H$3:$K$172,3,FALSE),0)</f>
        <v>86</v>
      </c>
    </row>
    <row r="31" spans="1:30" ht="15" thickBot="1" x14ac:dyDescent="0.25">
      <c r="A31" s="75" t="s">
        <v>53</v>
      </c>
      <c r="B31" s="137" t="s">
        <v>58</v>
      </c>
      <c r="C31" s="53"/>
      <c r="D31" s="53"/>
      <c r="E31" s="79">
        <f>IFERROR(VLOOKUP($B31,[2]NUM9!$H$3:$U$170,2,FALSE),0)</f>
        <v>40</v>
      </c>
      <c r="F31" s="79">
        <f>IFERROR(VLOOKUP($B31,[2]NUM9!$H$3:$U$170,3,FALSE),0)</f>
        <v>48</v>
      </c>
      <c r="G31" s="79">
        <f>IFERROR(VLOOKUP($B31,[2]NUM9!$H$3:$U$170,4,FALSE),0)</f>
        <v>46</v>
      </c>
      <c r="H31" s="79">
        <f>IFERROR(VLOOKUP($B31,[2]NUM9!$H$3:$U$170,5,FALSE),0)</f>
        <v>29</v>
      </c>
      <c r="I31" s="79">
        <f>IFERROR(VLOOKUP($B31,[2]NUM9!$H$3:$U$170,6,FALSE),0)</f>
        <v>48</v>
      </c>
      <c r="J31" s="79">
        <f>IFERROR(VLOOKUP($B31,[2]NUM9!$H$3:$U$170,7,FALSE),0)</f>
        <v>55</v>
      </c>
      <c r="K31" s="79">
        <f>IFERROR(VLOOKUP($B31,[2]NUM9!$H$3:$U$170,8,FALSE),0)</f>
        <v>61</v>
      </c>
      <c r="L31" s="79">
        <f>IFERROR(VLOOKUP($B31,[2]NUM9!$H$3:$U$170,9,FALSE),0)</f>
        <v>48</v>
      </c>
      <c r="M31" s="79">
        <f>IFERROR(VLOOKUP($B31,[2]NUM9!$H$3:$U$170,10,FALSE),0)</f>
        <v>45</v>
      </c>
      <c r="N31" s="79">
        <f>IFERROR(VLOOKUP($B31,[2]NUM9!$H$3:$U$170,11,FALSE),0)</f>
        <v>54</v>
      </c>
      <c r="O31" s="79">
        <f>IFERROR(VLOOKUP($B31,[2]NUM9!$H$3:$U$170,12,FALSE),0)</f>
        <v>62</v>
      </c>
      <c r="P31" s="79">
        <f>IFERROR(VLOOKUP($B31,[2]NUM9!$H$3:$U$170,13,FALSE),0)</f>
        <v>32</v>
      </c>
      <c r="Q31" s="47">
        <f t="shared" si="9"/>
        <v>568</v>
      </c>
      <c r="R31" s="47">
        <f>IFERROR(VLOOKUP($B31,[3]DEN9!$H$3:$J$158,2,FALSE),0)</f>
        <v>544</v>
      </c>
      <c r="S31" s="48">
        <f>IFERROR(VLOOKUP($B31,[3]DEN9!$H$3:$J$158,2,FALSE),0)</f>
        <v>544</v>
      </c>
      <c r="T31" s="47">
        <f>IFERROR(VLOOKUP($B31,[1]DEN9!$H$3:$J$172,2,FALSE),0)</f>
        <v>602</v>
      </c>
      <c r="U31" s="96">
        <f t="shared" si="10"/>
        <v>602</v>
      </c>
      <c r="V31" s="49">
        <f t="shared" si="11"/>
        <v>602</v>
      </c>
      <c r="W31" s="47">
        <f>IFERROR(VLOOKUP($B31,[2]DEN9!$H$3:$K$172,3,FALSE),0)</f>
        <v>569</v>
      </c>
    </row>
    <row r="32" spans="1:30" ht="15" thickBot="1" x14ac:dyDescent="0.25">
      <c r="A32" s="75" t="s">
        <v>53</v>
      </c>
      <c r="B32" s="137" t="s">
        <v>59</v>
      </c>
      <c r="C32" s="53"/>
      <c r="D32" s="53"/>
      <c r="E32" s="79">
        <f>IFERROR(VLOOKUP($B32,[2]NUM9!$H$3:$U$170,2,FALSE),0)</f>
        <v>0</v>
      </c>
      <c r="F32" s="79">
        <f>IFERROR(VLOOKUP($B32,[2]NUM9!$H$3:$U$170,3,FALSE),0)</f>
        <v>0</v>
      </c>
      <c r="G32" s="79">
        <f>IFERROR(VLOOKUP($B32,[2]NUM9!$H$3:$U$170,4,FALSE),0)</f>
        <v>0</v>
      </c>
      <c r="H32" s="79">
        <f>IFERROR(VLOOKUP($B32,[2]NUM9!$H$3:$U$170,5,FALSE),0)</f>
        <v>0</v>
      </c>
      <c r="I32" s="79">
        <f>IFERROR(VLOOKUP($B32,[2]NUM9!$H$3:$U$170,6,FALSE),0)</f>
        <v>0</v>
      </c>
      <c r="J32" s="79">
        <f>IFERROR(VLOOKUP($B32,[2]NUM9!$H$3:$U$170,7,FALSE),0)</f>
        <v>0</v>
      </c>
      <c r="K32" s="79">
        <f>IFERROR(VLOOKUP($B32,[2]NUM9!$H$3:$U$170,8,FALSE),0)</f>
        <v>0</v>
      </c>
      <c r="L32" s="79">
        <f>IFERROR(VLOOKUP($B32,[2]NUM9!$H$3:$U$170,9,FALSE),0)</f>
        <v>0</v>
      </c>
      <c r="M32" s="79">
        <f>IFERROR(VLOOKUP($B32,[2]NUM9!$H$3:$U$170,10,FALSE),0)</f>
        <v>0</v>
      </c>
      <c r="N32" s="79">
        <f>IFERROR(VLOOKUP($B32,[2]NUM9!$H$3:$U$170,11,FALSE),0)</f>
        <v>0</v>
      </c>
      <c r="O32" s="79">
        <f>IFERROR(VLOOKUP($B32,[2]NUM9!$H$3:$U$170,12,FALSE),0)</f>
        <v>0</v>
      </c>
      <c r="P32" s="79">
        <f>IFERROR(VLOOKUP($B32,[2]NUM9!$H$3:$U$170,13,FALSE),0)</f>
        <v>0</v>
      </c>
      <c r="Q32" s="47">
        <f t="shared" si="9"/>
        <v>0</v>
      </c>
      <c r="R32" s="47">
        <f>IFERROR(VLOOKUP($B32,[3]DEN9!$H$3:$J$158,2,FALSE),0)</f>
        <v>21</v>
      </c>
      <c r="S32" s="48">
        <f>IFERROR(VLOOKUP($B32,[3]DEN9!$H$3:$J$158,2,FALSE),0)</f>
        <v>21</v>
      </c>
      <c r="T32" s="47">
        <f>IFERROR(VLOOKUP($B32,[1]DEN9!$H$3:$J$172,2,FALSE),0)</f>
        <v>0</v>
      </c>
      <c r="U32" s="96">
        <f t="shared" si="10"/>
        <v>0</v>
      </c>
      <c r="V32" s="49">
        <f t="shared" si="11"/>
        <v>0</v>
      </c>
      <c r="W32" s="47">
        <f>IFERROR(VLOOKUP($B32,[2]DEN9!$H$3:$K$172,3,FALSE),0)</f>
        <v>0</v>
      </c>
    </row>
    <row r="33" spans="1:23" ht="15" thickBot="1" x14ac:dyDescent="0.25">
      <c r="A33" s="75" t="s">
        <v>53</v>
      </c>
      <c r="B33" s="137" t="s">
        <v>60</v>
      </c>
      <c r="C33" s="53"/>
      <c r="D33" s="53"/>
      <c r="E33" s="79">
        <f>IFERROR(VLOOKUP($B33,[2]NUM9!$H$3:$U$170,2,FALSE),0)</f>
        <v>3</v>
      </c>
      <c r="F33" s="79">
        <f>IFERROR(VLOOKUP($B33,[2]NUM9!$H$3:$U$170,3,FALSE),0)</f>
        <v>1</v>
      </c>
      <c r="G33" s="79">
        <f>IFERROR(VLOOKUP($B33,[2]NUM9!$H$3:$U$170,4,FALSE),0)</f>
        <v>1</v>
      </c>
      <c r="H33" s="79">
        <f>IFERROR(VLOOKUP($B33,[2]NUM9!$H$3:$U$170,5,FALSE),0)</f>
        <v>0</v>
      </c>
      <c r="I33" s="79">
        <f>IFERROR(VLOOKUP($B33,[2]NUM9!$H$3:$U$170,6,FALSE),0)</f>
        <v>1</v>
      </c>
      <c r="J33" s="79">
        <f>IFERROR(VLOOKUP($B33,[2]NUM9!$H$3:$U$170,7,FALSE),0)</f>
        <v>4</v>
      </c>
      <c r="K33" s="79">
        <f>IFERROR(VLOOKUP($B33,[2]NUM9!$H$3:$U$170,8,FALSE),0)</f>
        <v>1</v>
      </c>
      <c r="L33" s="79">
        <f>IFERROR(VLOOKUP($B33,[2]NUM9!$H$3:$U$170,9,FALSE),0)</f>
        <v>3</v>
      </c>
      <c r="M33" s="79">
        <f>IFERROR(VLOOKUP($B33,[2]NUM9!$H$3:$U$170,10,FALSE),0)</f>
        <v>3</v>
      </c>
      <c r="N33" s="79">
        <f>IFERROR(VLOOKUP($B33,[2]NUM9!$H$3:$U$170,11,FALSE),0)</f>
        <v>4</v>
      </c>
      <c r="O33" s="79">
        <f>IFERROR(VLOOKUP($B33,[2]NUM9!$H$3:$U$170,12,FALSE),0)</f>
        <v>0</v>
      </c>
      <c r="P33" s="79">
        <f>IFERROR(VLOOKUP($B33,[2]NUM9!$H$3:$U$170,13,FALSE),0)</f>
        <v>1</v>
      </c>
      <c r="Q33" s="47">
        <f t="shared" si="9"/>
        <v>22</v>
      </c>
      <c r="R33" s="47">
        <f>IFERROR(VLOOKUP($B33,[3]DEN9!$H$3:$J$158,2,FALSE),0)</f>
        <v>21</v>
      </c>
      <c r="S33" s="48">
        <f>IFERROR(VLOOKUP($B33,[3]DEN9!$H$3:$J$158,2,FALSE),0)</f>
        <v>21</v>
      </c>
      <c r="T33" s="47">
        <f>IFERROR(VLOOKUP($B33,[1]DEN9!$H$3:$J$172,2,FALSE),0)</f>
        <v>30</v>
      </c>
      <c r="U33" s="96">
        <f t="shared" si="10"/>
        <v>30</v>
      </c>
      <c r="V33" s="49">
        <f t="shared" si="11"/>
        <v>30</v>
      </c>
      <c r="W33" s="47">
        <f>IFERROR(VLOOKUP($B33,[2]DEN9!$H$3:$K$172,3,FALSE),0)</f>
        <v>20</v>
      </c>
    </row>
    <row r="34" spans="1:23" ht="15" thickBot="1" x14ac:dyDescent="0.25">
      <c r="A34" s="75" t="s">
        <v>53</v>
      </c>
      <c r="B34" s="137" t="s">
        <v>61</v>
      </c>
      <c r="C34" s="53"/>
      <c r="D34" s="53"/>
      <c r="E34" s="79">
        <f>IFERROR(VLOOKUP($B34,[2]NUM9!$H$3:$U$170,2,FALSE),0)</f>
        <v>6</v>
      </c>
      <c r="F34" s="79">
        <f>IFERROR(VLOOKUP($B34,[2]NUM9!$H$3:$U$170,3,FALSE),0)</f>
        <v>6</v>
      </c>
      <c r="G34" s="79">
        <f>IFERROR(VLOOKUP($B34,[2]NUM9!$H$3:$U$170,4,FALSE),0)</f>
        <v>9</v>
      </c>
      <c r="H34" s="79">
        <f>IFERROR(VLOOKUP($B34,[2]NUM9!$H$3:$U$170,5,FALSE),0)</f>
        <v>2</v>
      </c>
      <c r="I34" s="79">
        <f>IFERROR(VLOOKUP($B34,[2]NUM9!$H$3:$U$170,6,FALSE),0)</f>
        <v>4</v>
      </c>
      <c r="J34" s="79">
        <f>IFERROR(VLOOKUP($B34,[2]NUM9!$H$3:$U$170,7,FALSE),0)</f>
        <v>15</v>
      </c>
      <c r="K34" s="79">
        <f>IFERROR(VLOOKUP($B34,[2]NUM9!$H$3:$U$170,8,FALSE),0)</f>
        <v>10</v>
      </c>
      <c r="L34" s="79">
        <f>IFERROR(VLOOKUP($B34,[2]NUM9!$H$3:$U$170,9,FALSE),0)</f>
        <v>9</v>
      </c>
      <c r="M34" s="79">
        <f>IFERROR(VLOOKUP($B34,[2]NUM9!$H$3:$U$170,10,FALSE),0)</f>
        <v>6</v>
      </c>
      <c r="N34" s="79">
        <f>IFERROR(VLOOKUP($B34,[2]NUM9!$H$3:$U$170,11,FALSE),0)</f>
        <v>6</v>
      </c>
      <c r="O34" s="79">
        <f>IFERROR(VLOOKUP($B34,[2]NUM9!$H$3:$U$170,12,FALSE),0)</f>
        <v>12</v>
      </c>
      <c r="P34" s="79">
        <f>IFERROR(VLOOKUP($B34,[2]NUM9!$H$3:$U$170,13,FALSE),0)</f>
        <v>35</v>
      </c>
      <c r="Q34" s="47">
        <f t="shared" si="9"/>
        <v>120</v>
      </c>
      <c r="R34" s="47">
        <f>IFERROR(VLOOKUP($B34,[3]DEN9!$H$3:$J$158,2,FALSE),0)</f>
        <v>82</v>
      </c>
      <c r="S34" s="48">
        <f>IFERROR(VLOOKUP($B34,[3]DEN9!$H$3:$J$158,2,FALSE),0)</f>
        <v>82</v>
      </c>
      <c r="T34" s="47">
        <f>IFERROR(VLOOKUP($B34,[1]DEN9!$H$3:$J$172,2,FALSE),0)</f>
        <v>119</v>
      </c>
      <c r="U34" s="96">
        <f t="shared" si="10"/>
        <v>119</v>
      </c>
      <c r="V34" s="49">
        <f t="shared" si="11"/>
        <v>119</v>
      </c>
      <c r="W34" s="47">
        <f>IFERROR(VLOOKUP($B34,[2]DEN9!$H$3:$K$172,3,FALSE),0)</f>
        <v>129</v>
      </c>
    </row>
    <row r="35" spans="1:23" ht="15" thickBot="1" x14ac:dyDescent="0.25">
      <c r="A35" s="75" t="s">
        <v>53</v>
      </c>
      <c r="B35" s="137" t="s">
        <v>62</v>
      </c>
      <c r="C35" s="53"/>
      <c r="D35" s="53"/>
      <c r="E35" s="79">
        <f>IFERROR(VLOOKUP($B35,[2]NUM9!$H$3:$U$170,2,FALSE),0)</f>
        <v>3</v>
      </c>
      <c r="F35" s="79">
        <f>IFERROR(VLOOKUP($B35,[2]NUM9!$H$3:$U$170,3,FALSE),0)</f>
        <v>3</v>
      </c>
      <c r="G35" s="79">
        <f>IFERROR(VLOOKUP($B35,[2]NUM9!$H$3:$U$170,4,FALSE),0)</f>
        <v>0</v>
      </c>
      <c r="H35" s="79">
        <f>IFERROR(VLOOKUP($B35,[2]NUM9!$H$3:$U$170,5,FALSE),0)</f>
        <v>0</v>
      </c>
      <c r="I35" s="79">
        <f>IFERROR(VLOOKUP($B35,[2]NUM9!$H$3:$U$170,6,FALSE),0)</f>
        <v>1</v>
      </c>
      <c r="J35" s="79">
        <f>IFERROR(VLOOKUP($B35,[2]NUM9!$H$3:$U$170,7,FALSE),0)</f>
        <v>5</v>
      </c>
      <c r="K35" s="79">
        <f>IFERROR(VLOOKUP($B35,[2]NUM9!$H$3:$U$170,8,FALSE),0)</f>
        <v>0</v>
      </c>
      <c r="L35" s="79">
        <f>IFERROR(VLOOKUP($B35,[2]NUM9!$H$3:$U$170,9,FALSE),0)</f>
        <v>0</v>
      </c>
      <c r="M35" s="79">
        <f>IFERROR(VLOOKUP($B35,[2]NUM9!$H$3:$U$170,10,FALSE),0)</f>
        <v>2</v>
      </c>
      <c r="N35" s="79">
        <f>IFERROR(VLOOKUP($B35,[2]NUM9!$H$3:$U$170,11,FALSE),0)</f>
        <v>1</v>
      </c>
      <c r="O35" s="79">
        <f>IFERROR(VLOOKUP($B35,[2]NUM9!$H$3:$U$170,12,FALSE),0)</f>
        <v>0</v>
      </c>
      <c r="P35" s="79">
        <f>IFERROR(VLOOKUP($B35,[2]NUM9!$H$3:$U$170,13,FALSE),0)</f>
        <v>0</v>
      </c>
      <c r="Q35" s="47">
        <f t="shared" si="9"/>
        <v>15</v>
      </c>
      <c r="R35" s="47">
        <f>IFERROR(VLOOKUP($B35,[3]DEN9!$H$3:$J$158,2,FALSE),0)</f>
        <v>14</v>
      </c>
      <c r="S35" s="48">
        <f>IFERROR(VLOOKUP($B35,[3]DEN9!$H$3:$J$158,2,FALSE),0)</f>
        <v>14</v>
      </c>
      <c r="T35" s="47">
        <f>IFERROR(VLOOKUP($B35,[1]DEN9!$H$3:$J$172,2,FALSE),0)</f>
        <v>13</v>
      </c>
      <c r="U35" s="96">
        <f t="shared" si="10"/>
        <v>13</v>
      </c>
      <c r="V35" s="49">
        <f t="shared" si="11"/>
        <v>13</v>
      </c>
      <c r="W35" s="47">
        <f>IFERROR(VLOOKUP($B35,[2]DEN9!$H$3:$K$172,3,FALSE),0)</f>
        <v>10</v>
      </c>
    </row>
    <row r="36" spans="1:23" ht="15" thickBot="1" x14ac:dyDescent="0.25">
      <c r="A36" s="75" t="s">
        <v>53</v>
      </c>
      <c r="B36" s="137" t="s">
        <v>63</v>
      </c>
      <c r="C36" s="53"/>
      <c r="D36" s="53"/>
      <c r="E36" s="79">
        <f>IFERROR(VLOOKUP($B36,[2]NUM9!$H$3:$U$170,2,FALSE),0)</f>
        <v>5</v>
      </c>
      <c r="F36" s="79">
        <f>IFERROR(VLOOKUP($B36,[2]NUM9!$H$3:$U$170,3,FALSE),0)</f>
        <v>3</v>
      </c>
      <c r="G36" s="79">
        <f>IFERROR(VLOOKUP($B36,[2]NUM9!$H$3:$U$170,4,FALSE),0)</f>
        <v>3</v>
      </c>
      <c r="H36" s="79">
        <f>IFERROR(VLOOKUP($B36,[2]NUM9!$H$3:$U$170,5,FALSE),0)</f>
        <v>3</v>
      </c>
      <c r="I36" s="79">
        <f>IFERROR(VLOOKUP($B36,[2]NUM9!$H$3:$U$170,6,FALSE),0)</f>
        <v>6</v>
      </c>
      <c r="J36" s="79">
        <f>IFERROR(VLOOKUP($B36,[2]NUM9!$H$3:$U$170,7,FALSE),0)</f>
        <v>7</v>
      </c>
      <c r="K36" s="79">
        <f>IFERROR(VLOOKUP($B36,[2]NUM9!$H$3:$U$170,8,FALSE),0)</f>
        <v>4</v>
      </c>
      <c r="L36" s="79">
        <f>IFERROR(VLOOKUP($B36,[2]NUM9!$H$3:$U$170,9,FALSE),0)</f>
        <v>5</v>
      </c>
      <c r="M36" s="79">
        <f>IFERROR(VLOOKUP($B36,[2]NUM9!$H$3:$U$170,10,FALSE),0)</f>
        <v>2</v>
      </c>
      <c r="N36" s="79">
        <f>IFERROR(VLOOKUP($B36,[2]NUM9!$H$3:$U$170,11,FALSE),0)</f>
        <v>6</v>
      </c>
      <c r="O36" s="79">
        <f>IFERROR(VLOOKUP($B36,[2]NUM9!$H$3:$U$170,12,FALSE),0)</f>
        <v>7</v>
      </c>
      <c r="P36" s="79">
        <f>IFERROR(VLOOKUP($B36,[2]NUM9!$H$3:$U$170,13,FALSE),0)</f>
        <v>6</v>
      </c>
      <c r="Q36" s="47">
        <f t="shared" si="9"/>
        <v>57</v>
      </c>
      <c r="R36" s="47">
        <f>IFERROR(VLOOKUP($B36,[3]DEN9!$H$3:$J$158,2,FALSE),0)</f>
        <v>62</v>
      </c>
      <c r="S36" s="48">
        <f>IFERROR(VLOOKUP($B36,[3]DEN9!$H$3:$J$158,2,FALSE),0)</f>
        <v>62</v>
      </c>
      <c r="T36" s="47">
        <f>IFERROR(VLOOKUP($B36,[1]DEN9!$H$3:$J$172,2,FALSE),0)</f>
        <v>58</v>
      </c>
      <c r="U36" s="96">
        <f t="shared" si="10"/>
        <v>58</v>
      </c>
      <c r="V36" s="49">
        <f t="shared" si="11"/>
        <v>58</v>
      </c>
      <c r="W36" s="47">
        <f>IFERROR(VLOOKUP($B36,[2]DEN9!$H$3:$K$172,3,FALSE),0)</f>
        <v>57</v>
      </c>
    </row>
    <row r="37" spans="1:23" ht="15" thickBot="1" x14ac:dyDescent="0.25">
      <c r="A37" s="75" t="s">
        <v>53</v>
      </c>
      <c r="B37" s="137" t="s">
        <v>345</v>
      </c>
      <c r="C37" s="53"/>
      <c r="D37" s="53"/>
      <c r="E37" s="79">
        <f>IFERROR(VLOOKUP($B37,[2]NUM9!$H$3:$U$170,2,FALSE),0)</f>
        <v>1</v>
      </c>
      <c r="F37" s="79">
        <f>IFERROR(VLOOKUP($B37,[2]NUM9!$H$3:$U$170,3,FALSE),0)</f>
        <v>4</v>
      </c>
      <c r="G37" s="79">
        <f>IFERROR(VLOOKUP($B37,[2]NUM9!$H$3:$U$170,4,FALSE),0)</f>
        <v>11</v>
      </c>
      <c r="H37" s="79">
        <f>IFERROR(VLOOKUP($B37,[2]NUM9!$H$3:$U$170,5,FALSE),0)</f>
        <v>6</v>
      </c>
      <c r="I37" s="79">
        <f>IFERROR(VLOOKUP($B37,[2]NUM9!$H$3:$U$170,6,FALSE),0)</f>
        <v>6</v>
      </c>
      <c r="J37" s="79">
        <f>IFERROR(VLOOKUP($B37,[2]NUM9!$H$3:$U$170,7,FALSE),0)</f>
        <v>8</v>
      </c>
      <c r="K37" s="79">
        <f>IFERROR(VLOOKUP($B37,[2]NUM9!$H$3:$U$170,8,FALSE),0)</f>
        <v>3</v>
      </c>
      <c r="L37" s="79">
        <f>IFERROR(VLOOKUP($B37,[2]NUM9!$H$3:$U$170,9,FALSE),0)</f>
        <v>7</v>
      </c>
      <c r="M37" s="79">
        <f>IFERROR(VLOOKUP($B37,[2]NUM9!$H$3:$U$170,10,FALSE),0)</f>
        <v>9</v>
      </c>
      <c r="N37" s="79">
        <f>IFERROR(VLOOKUP($B37,[2]NUM9!$H$3:$U$170,11,FALSE),0)</f>
        <v>17</v>
      </c>
      <c r="O37" s="79">
        <f>IFERROR(VLOOKUP($B37,[2]NUM9!$H$3:$U$170,12,FALSE),0)</f>
        <v>10</v>
      </c>
      <c r="P37" s="79">
        <f>IFERROR(VLOOKUP($B37,[2]NUM9!$H$3:$U$170,13,FALSE),0)</f>
        <v>2</v>
      </c>
      <c r="Q37" s="47">
        <f t="shared" si="9"/>
        <v>84</v>
      </c>
      <c r="R37" s="47">
        <f>IFERROR(VLOOKUP($B37,[3]DEN9!$H$3:$J$158,2,FALSE),0)</f>
        <v>0</v>
      </c>
      <c r="S37" s="48">
        <f>IFERROR(VLOOKUP($B37,[3]DEN9!$H$3:$J$158,2,FALSE),0)</f>
        <v>0</v>
      </c>
      <c r="T37" s="47">
        <f>IFERROR(VLOOKUP($B37,[1]DEN9!$H$3:$J$172,2,FALSE),0)</f>
        <v>90</v>
      </c>
      <c r="U37" s="96">
        <f t="shared" si="10"/>
        <v>90</v>
      </c>
      <c r="V37" s="49">
        <f t="shared" si="11"/>
        <v>90</v>
      </c>
      <c r="W37" s="47">
        <f>IFERROR(VLOOKUP($B37,[2]DEN9!$H$3:$K$172,3,FALSE),0)</f>
        <v>66</v>
      </c>
    </row>
    <row r="38" spans="1:23" s="54" customFormat="1" ht="15" thickBot="1" x14ac:dyDescent="0.25">
      <c r="A38" s="307" t="s">
        <v>175</v>
      </c>
      <c r="B38" s="308"/>
      <c r="C38" s="222">
        <f>+D38/Metas!O8</f>
        <v>1.0330596045836262</v>
      </c>
      <c r="D38" s="221">
        <f>+Q38/W38</f>
        <v>0.98136107498916336</v>
      </c>
      <c r="E38" s="46">
        <f>SUM(E27:E37)</f>
        <v>169</v>
      </c>
      <c r="F38" s="46">
        <f t="shared" ref="F38:H38" si="12">SUM(F27:F37)</f>
        <v>192</v>
      </c>
      <c r="G38" s="46">
        <f t="shared" si="12"/>
        <v>209</v>
      </c>
      <c r="H38" s="46">
        <f t="shared" si="12"/>
        <v>130</v>
      </c>
      <c r="I38" s="46">
        <f t="shared" ref="I38:J38" si="13">SUM(I27:I37)</f>
        <v>189</v>
      </c>
      <c r="J38" s="46">
        <f t="shared" si="13"/>
        <v>207</v>
      </c>
      <c r="K38" s="46">
        <f t="shared" ref="K38:L38" si="14">SUM(K27:K37)</f>
        <v>200</v>
      </c>
      <c r="L38" s="46">
        <f t="shared" si="14"/>
        <v>179</v>
      </c>
      <c r="M38" s="46">
        <f t="shared" ref="M38:N38" si="15">SUM(M27:M37)</f>
        <v>160</v>
      </c>
      <c r="N38" s="46">
        <f t="shared" si="15"/>
        <v>254</v>
      </c>
      <c r="O38" s="46">
        <f t="shared" ref="O38:P38" si="16">SUM(O27:O37)</f>
        <v>203</v>
      </c>
      <c r="P38" s="46">
        <f t="shared" si="16"/>
        <v>172</v>
      </c>
      <c r="Q38" s="46">
        <f>SUM(Q27:Q37)</f>
        <v>2264</v>
      </c>
      <c r="R38" s="46">
        <f>SUM(R27:R37)</f>
        <v>2268</v>
      </c>
      <c r="S38" s="46">
        <f t="shared" ref="S38:V38" si="17">SUM(S27:S37)</f>
        <v>2268</v>
      </c>
      <c r="T38" s="46">
        <f>SUM(T27:T37)</f>
        <v>2382</v>
      </c>
      <c r="U38" s="46">
        <f t="shared" si="17"/>
        <v>2382</v>
      </c>
      <c r="V38" s="46">
        <f t="shared" si="17"/>
        <v>2382</v>
      </c>
      <c r="W38" s="46">
        <f>SUM(W27:W37)</f>
        <v>2307</v>
      </c>
    </row>
    <row r="39" spans="1:23" ht="15" thickBot="1" x14ac:dyDescent="0.25">
      <c r="A39" s="75" t="s">
        <v>74</v>
      </c>
      <c r="B39" s="137" t="s">
        <v>64</v>
      </c>
      <c r="C39" s="53"/>
      <c r="D39" s="53"/>
      <c r="E39" s="79">
        <f>IFERROR(VLOOKUP($B39,[2]NUM9!$H$3:$U$170,2,FALSE),0)</f>
        <v>0</v>
      </c>
      <c r="F39" s="79">
        <f>IFERROR(VLOOKUP($B39,[2]NUM9!$H$3:$U$170,3,FALSE),0)</f>
        <v>0</v>
      </c>
      <c r="G39" s="79">
        <f>IFERROR(VLOOKUP($B39,[2]NUM9!$H$3:$U$170,4,FALSE),0)</f>
        <v>1</v>
      </c>
      <c r="H39" s="79">
        <f>IFERROR(VLOOKUP($B39,[2]NUM9!$H$3:$U$170,5,FALSE),0)</f>
        <v>1</v>
      </c>
      <c r="I39" s="79">
        <f>IFERROR(VLOOKUP($B39,[2]NUM9!$H$3:$U$170,6,FALSE),0)</f>
        <v>4</v>
      </c>
      <c r="J39" s="79">
        <f>IFERROR(VLOOKUP($B39,[2]NUM9!$H$3:$U$170,7,FALSE),0)</f>
        <v>0</v>
      </c>
      <c r="K39" s="79">
        <f>IFERROR(VLOOKUP($B39,[2]NUM9!$H$3:$U$170,8,FALSE),0)</f>
        <v>1</v>
      </c>
      <c r="L39" s="79">
        <f>IFERROR(VLOOKUP($B39,[2]NUM9!$H$3:$U$170,9,FALSE),0)</f>
        <v>1</v>
      </c>
      <c r="M39" s="79">
        <f>IFERROR(VLOOKUP($B39,[2]NUM9!$H$3:$U$170,10,FALSE),0)</f>
        <v>3</v>
      </c>
      <c r="N39" s="79">
        <f>IFERROR(VLOOKUP($B39,[2]NUM9!$H$3:$U$170,11,FALSE),0)</f>
        <v>0</v>
      </c>
      <c r="O39" s="79">
        <f>IFERROR(VLOOKUP($B39,[2]NUM9!$H$3:$U$170,12,FALSE),0)</f>
        <v>3</v>
      </c>
      <c r="P39" s="79">
        <f>IFERROR(VLOOKUP($B39,[2]NUM9!$H$3:$U$170,13,FALSE),0)</f>
        <v>0</v>
      </c>
      <c r="Q39" s="47">
        <f t="shared" ref="Q39:Q48" si="18">SUM(E39:P39)</f>
        <v>14</v>
      </c>
      <c r="R39" s="47">
        <f>IFERROR(VLOOKUP($B39,[3]DEN9!$H$3:$J$158,2,FALSE),0)</f>
        <v>13</v>
      </c>
      <c r="S39" s="48">
        <f>IFERROR(VLOOKUP($B39,[3]DEN9!$H$3:$J$158,2,FALSE),0)</f>
        <v>13</v>
      </c>
      <c r="T39" s="47">
        <f>IFERROR(VLOOKUP($B39,[1]DEN9!$H$3:$J$172,2,FALSE),0)</f>
        <v>18</v>
      </c>
      <c r="U39" s="96">
        <f t="shared" ref="U39:U48" si="19">+T39</f>
        <v>18</v>
      </c>
      <c r="V39" s="49">
        <f t="shared" ref="V39:V48" si="20">+T39</f>
        <v>18</v>
      </c>
      <c r="W39" s="47">
        <f>IFERROR(VLOOKUP($B39,[2]DEN9!$H$3:$K$172,3,FALSE),0)</f>
        <v>17</v>
      </c>
    </row>
    <row r="40" spans="1:23" ht="15" thickBot="1" x14ac:dyDescent="0.25">
      <c r="A40" s="75" t="s">
        <v>74</v>
      </c>
      <c r="B40" s="137" t="s">
        <v>65</v>
      </c>
      <c r="C40" s="53"/>
      <c r="D40" s="53"/>
      <c r="E40" s="79">
        <f>IFERROR(VLOOKUP($B40,[2]NUM9!$H$3:$U$170,2,FALSE),0)</f>
        <v>2</v>
      </c>
      <c r="F40" s="79">
        <f>IFERROR(VLOOKUP($B40,[2]NUM9!$H$3:$U$170,3,FALSE),0)</f>
        <v>2</v>
      </c>
      <c r="G40" s="79">
        <f>IFERROR(VLOOKUP($B40,[2]NUM9!$H$3:$U$170,4,FALSE),0)</f>
        <v>0</v>
      </c>
      <c r="H40" s="79">
        <f>IFERROR(VLOOKUP($B40,[2]NUM9!$H$3:$U$170,5,FALSE),0)</f>
        <v>2</v>
      </c>
      <c r="I40" s="79">
        <f>IFERROR(VLOOKUP($B40,[2]NUM9!$H$3:$U$170,6,FALSE),0)</f>
        <v>0</v>
      </c>
      <c r="J40" s="79">
        <f>IFERROR(VLOOKUP($B40,[2]NUM9!$H$3:$U$170,7,FALSE),0)</f>
        <v>0</v>
      </c>
      <c r="K40" s="79">
        <f>IFERROR(VLOOKUP($B40,[2]NUM9!$H$3:$U$170,8,FALSE),0)</f>
        <v>0</v>
      </c>
      <c r="L40" s="79">
        <f>IFERROR(VLOOKUP($B40,[2]NUM9!$H$3:$U$170,9,FALSE),0)</f>
        <v>0</v>
      </c>
      <c r="M40" s="79">
        <f>IFERROR(VLOOKUP($B40,[2]NUM9!$H$3:$U$170,10,FALSE),0)</f>
        <v>1</v>
      </c>
      <c r="N40" s="79">
        <f>IFERROR(VLOOKUP($B40,[2]NUM9!$H$3:$U$170,11,FALSE),0)</f>
        <v>0</v>
      </c>
      <c r="O40" s="79">
        <f>IFERROR(VLOOKUP($B40,[2]NUM9!$H$3:$U$170,12,FALSE),0)</f>
        <v>0</v>
      </c>
      <c r="P40" s="79">
        <f>IFERROR(VLOOKUP($B40,[2]NUM9!$H$3:$U$170,13,FALSE),0)</f>
        <v>0</v>
      </c>
      <c r="Q40" s="47">
        <f t="shared" si="18"/>
        <v>7</v>
      </c>
      <c r="R40" s="47">
        <f>IFERROR(VLOOKUP($B40,[3]DEN9!$H$3:$J$158,2,FALSE),0)</f>
        <v>14</v>
      </c>
      <c r="S40" s="48">
        <f>IFERROR(VLOOKUP($B40,[3]DEN9!$H$3:$J$158,2,FALSE),0)</f>
        <v>14</v>
      </c>
      <c r="T40" s="47">
        <f>IFERROR(VLOOKUP($B40,[1]DEN9!$H$3:$J$172,2,FALSE),0)</f>
        <v>7</v>
      </c>
      <c r="U40" s="96">
        <f t="shared" si="19"/>
        <v>7</v>
      </c>
      <c r="V40" s="49">
        <f t="shared" si="20"/>
        <v>7</v>
      </c>
      <c r="W40" s="47">
        <f>IFERROR(VLOOKUP($B40,[2]DEN9!$H$3:$K$172,3,FALSE),0)</f>
        <v>7</v>
      </c>
    </row>
    <row r="41" spans="1:23" ht="15" thickBot="1" x14ac:dyDescent="0.25">
      <c r="A41" s="75" t="s">
        <v>74</v>
      </c>
      <c r="B41" s="137" t="s">
        <v>66</v>
      </c>
      <c r="C41" s="53"/>
      <c r="D41" s="53"/>
      <c r="E41" s="79">
        <f>IFERROR(VLOOKUP($B41,[2]NUM9!$H$3:$U$170,2,FALSE),0)</f>
        <v>1</v>
      </c>
      <c r="F41" s="79">
        <f>IFERROR(VLOOKUP($B41,[2]NUM9!$H$3:$U$170,3,FALSE),0)</f>
        <v>3</v>
      </c>
      <c r="G41" s="79">
        <f>IFERROR(VLOOKUP($B41,[2]NUM9!$H$3:$U$170,4,FALSE),0)</f>
        <v>1</v>
      </c>
      <c r="H41" s="79">
        <f>IFERROR(VLOOKUP($B41,[2]NUM9!$H$3:$U$170,5,FALSE),0)</f>
        <v>0</v>
      </c>
      <c r="I41" s="79">
        <f>IFERROR(VLOOKUP($B41,[2]NUM9!$H$3:$U$170,6,FALSE),0)</f>
        <v>1</v>
      </c>
      <c r="J41" s="79">
        <f>IFERROR(VLOOKUP($B41,[2]NUM9!$H$3:$U$170,7,FALSE),0)</f>
        <v>1</v>
      </c>
      <c r="K41" s="79">
        <f>IFERROR(VLOOKUP($B41,[2]NUM9!$H$3:$U$170,8,FALSE),0)</f>
        <v>1</v>
      </c>
      <c r="L41" s="79">
        <f>IFERROR(VLOOKUP($B41,[2]NUM9!$H$3:$U$170,9,FALSE),0)</f>
        <v>3</v>
      </c>
      <c r="M41" s="79">
        <f>IFERROR(VLOOKUP($B41,[2]NUM9!$H$3:$U$170,10,FALSE),0)</f>
        <v>2</v>
      </c>
      <c r="N41" s="79">
        <f>IFERROR(VLOOKUP($B41,[2]NUM9!$H$3:$U$170,11,FALSE),0)</f>
        <v>1</v>
      </c>
      <c r="O41" s="79">
        <f>IFERROR(VLOOKUP($B41,[2]NUM9!$H$3:$U$170,12,FALSE),0)</f>
        <v>0</v>
      </c>
      <c r="P41" s="79">
        <f>IFERROR(VLOOKUP($B41,[2]NUM9!$H$3:$U$170,13,FALSE),0)</f>
        <v>0</v>
      </c>
      <c r="Q41" s="47">
        <f t="shared" si="18"/>
        <v>14</v>
      </c>
      <c r="R41" s="47">
        <f>IFERROR(VLOOKUP($B41,[3]DEN9!$H$3:$J$158,2,FALSE),0)</f>
        <v>17</v>
      </c>
      <c r="S41" s="48">
        <f>IFERROR(VLOOKUP($B41,[3]DEN9!$H$3:$J$158,2,FALSE),0)</f>
        <v>17</v>
      </c>
      <c r="T41" s="47">
        <f>IFERROR(VLOOKUP($B41,[1]DEN9!$H$3:$J$172,2,FALSE),0)</f>
        <v>14</v>
      </c>
      <c r="U41" s="96">
        <f t="shared" si="19"/>
        <v>14</v>
      </c>
      <c r="V41" s="49">
        <f t="shared" si="20"/>
        <v>14</v>
      </c>
      <c r="W41" s="47">
        <f>IFERROR(VLOOKUP($B41,[2]DEN9!$H$3:$K$172,3,FALSE),0)</f>
        <v>14</v>
      </c>
    </row>
    <row r="42" spans="1:23" ht="15" thickBot="1" x14ac:dyDescent="0.25">
      <c r="A42" s="75" t="s">
        <v>74</v>
      </c>
      <c r="B42" s="137" t="s">
        <v>67</v>
      </c>
      <c r="C42" s="53"/>
      <c r="D42" s="53"/>
      <c r="E42" s="79">
        <f>IFERROR(VLOOKUP($B42,[2]NUM9!$H$3:$U$170,2,FALSE),0)</f>
        <v>0</v>
      </c>
      <c r="F42" s="79">
        <f>IFERROR(VLOOKUP($B42,[2]NUM9!$H$3:$U$170,3,FALSE),0)</f>
        <v>0</v>
      </c>
      <c r="G42" s="79">
        <f>IFERROR(VLOOKUP($B42,[2]NUM9!$H$3:$U$170,4,FALSE),0)</f>
        <v>0</v>
      </c>
      <c r="H42" s="79">
        <f>IFERROR(VLOOKUP($B42,[2]NUM9!$H$3:$U$170,5,FALSE),0)</f>
        <v>0</v>
      </c>
      <c r="I42" s="79">
        <f>IFERROR(VLOOKUP($B42,[2]NUM9!$H$3:$U$170,6,FALSE),0)</f>
        <v>0</v>
      </c>
      <c r="J42" s="79">
        <f>IFERROR(VLOOKUP($B42,[2]NUM9!$H$3:$U$170,7,FALSE),0)</f>
        <v>0</v>
      </c>
      <c r="K42" s="79">
        <f>IFERROR(VLOOKUP($B42,[2]NUM9!$H$3:$U$170,8,FALSE),0)</f>
        <v>0</v>
      </c>
      <c r="L42" s="79">
        <f>IFERROR(VLOOKUP($B42,[2]NUM9!$H$3:$U$170,9,FALSE),0)</f>
        <v>0</v>
      </c>
      <c r="M42" s="79">
        <f>IFERROR(VLOOKUP($B42,[2]NUM9!$H$3:$U$170,10,FALSE),0)</f>
        <v>0</v>
      </c>
      <c r="N42" s="79">
        <f>IFERROR(VLOOKUP($B42,[2]NUM9!$H$3:$U$170,11,FALSE),0)</f>
        <v>0</v>
      </c>
      <c r="O42" s="79">
        <f>IFERROR(VLOOKUP($B42,[2]NUM9!$H$3:$U$170,12,FALSE),0)</f>
        <v>0</v>
      </c>
      <c r="P42" s="79">
        <f>IFERROR(VLOOKUP($B42,[2]NUM9!$H$3:$U$170,13,FALSE),0)</f>
        <v>0</v>
      </c>
      <c r="Q42" s="47">
        <f t="shared" si="18"/>
        <v>0</v>
      </c>
      <c r="R42" s="47">
        <f>IFERROR(VLOOKUP($B42,[3]DEN9!$H$3:$J$158,2,FALSE),0)</f>
        <v>1</v>
      </c>
      <c r="S42" s="48">
        <f>IFERROR(VLOOKUP($B42,[3]DEN9!$H$3:$J$158,2,FALSE),0)</f>
        <v>1</v>
      </c>
      <c r="T42" s="47">
        <f>IFERROR(VLOOKUP($B42,[1]DEN9!$H$3:$J$172,2,FALSE),0)</f>
        <v>0</v>
      </c>
      <c r="U42" s="96">
        <f t="shared" si="19"/>
        <v>0</v>
      </c>
      <c r="V42" s="49">
        <f t="shared" si="20"/>
        <v>0</v>
      </c>
      <c r="W42" s="47">
        <f>IFERROR(VLOOKUP($B42,[2]DEN9!$H$3:$K$172,3,FALSE),0)</f>
        <v>0</v>
      </c>
    </row>
    <row r="43" spans="1:23" ht="15" thickBot="1" x14ac:dyDescent="0.25">
      <c r="A43" s="75" t="s">
        <v>74</v>
      </c>
      <c r="B43" s="137" t="s">
        <v>68</v>
      </c>
      <c r="C43" s="53"/>
      <c r="D43" s="53"/>
      <c r="E43" s="79">
        <f>IFERROR(VLOOKUP($B43,[2]NUM9!$H$3:$U$170,2,FALSE),0)</f>
        <v>1</v>
      </c>
      <c r="F43" s="79">
        <f>IFERROR(VLOOKUP($B43,[2]NUM9!$H$3:$U$170,3,FALSE),0)</f>
        <v>2</v>
      </c>
      <c r="G43" s="79">
        <f>IFERROR(VLOOKUP($B43,[2]NUM9!$H$3:$U$170,4,FALSE),0)</f>
        <v>0</v>
      </c>
      <c r="H43" s="79">
        <f>IFERROR(VLOOKUP($B43,[2]NUM9!$H$3:$U$170,5,FALSE),0)</f>
        <v>2</v>
      </c>
      <c r="I43" s="79">
        <f>IFERROR(VLOOKUP($B43,[2]NUM9!$H$3:$U$170,6,FALSE),0)</f>
        <v>4</v>
      </c>
      <c r="J43" s="79">
        <f>IFERROR(VLOOKUP($B43,[2]NUM9!$H$3:$U$170,7,FALSE),0)</f>
        <v>2</v>
      </c>
      <c r="K43" s="79">
        <f>IFERROR(VLOOKUP($B43,[2]NUM9!$H$3:$U$170,8,FALSE),0)</f>
        <v>3</v>
      </c>
      <c r="L43" s="79">
        <f>IFERROR(VLOOKUP($B43,[2]NUM9!$H$3:$U$170,9,FALSE),0)</f>
        <v>0</v>
      </c>
      <c r="M43" s="79">
        <f>IFERROR(VLOOKUP($B43,[2]NUM9!$H$3:$U$170,10,FALSE),0)</f>
        <v>1</v>
      </c>
      <c r="N43" s="79">
        <f>IFERROR(VLOOKUP($B43,[2]NUM9!$H$3:$U$170,11,FALSE),0)</f>
        <v>2</v>
      </c>
      <c r="O43" s="79">
        <f>IFERROR(VLOOKUP($B43,[2]NUM9!$H$3:$U$170,12,FALSE),0)</f>
        <v>1</v>
      </c>
      <c r="P43" s="79">
        <f>IFERROR(VLOOKUP($B43,[2]NUM9!$H$3:$U$170,13,FALSE),0)</f>
        <v>0</v>
      </c>
      <c r="Q43" s="47">
        <f t="shared" si="18"/>
        <v>18</v>
      </c>
      <c r="R43" s="47">
        <f>IFERROR(VLOOKUP($B43,[3]DEN9!$H$3:$J$158,2,FALSE),0)</f>
        <v>20</v>
      </c>
      <c r="S43" s="48">
        <f>IFERROR(VLOOKUP($B43,[3]DEN9!$H$3:$J$158,2,FALSE),0)</f>
        <v>20</v>
      </c>
      <c r="T43" s="47">
        <f>IFERROR(VLOOKUP($B43,[1]DEN9!$H$3:$J$172,2,FALSE),0)</f>
        <v>18</v>
      </c>
      <c r="U43" s="96">
        <f t="shared" si="19"/>
        <v>18</v>
      </c>
      <c r="V43" s="49">
        <f t="shared" si="20"/>
        <v>18</v>
      </c>
      <c r="W43" s="47">
        <f>IFERROR(VLOOKUP($B43,[2]DEN9!$H$3:$K$172,3,FALSE),0)</f>
        <v>18</v>
      </c>
    </row>
    <row r="44" spans="1:23" ht="15" thickBot="1" x14ac:dyDescent="0.25">
      <c r="A44" s="75" t="s">
        <v>74</v>
      </c>
      <c r="B44" s="137" t="s">
        <v>69</v>
      </c>
      <c r="C44" s="53"/>
      <c r="D44" s="53"/>
      <c r="E44" s="79">
        <f>IFERROR(VLOOKUP($B44,[2]NUM9!$H$3:$U$170,2,FALSE),0)</f>
        <v>0</v>
      </c>
      <c r="F44" s="79">
        <f>IFERROR(VLOOKUP($B44,[2]NUM9!$H$3:$U$170,3,FALSE),0)</f>
        <v>2</v>
      </c>
      <c r="G44" s="79">
        <f>IFERROR(VLOOKUP($B44,[2]NUM9!$H$3:$U$170,4,FALSE),0)</f>
        <v>0</v>
      </c>
      <c r="H44" s="79">
        <f>IFERROR(VLOOKUP($B44,[2]NUM9!$H$3:$U$170,5,FALSE),0)</f>
        <v>0</v>
      </c>
      <c r="I44" s="79">
        <f>IFERROR(VLOOKUP($B44,[2]NUM9!$H$3:$U$170,6,FALSE),0)</f>
        <v>1</v>
      </c>
      <c r="J44" s="79">
        <f>IFERROR(VLOOKUP($B44,[2]NUM9!$H$3:$U$170,7,FALSE),0)</f>
        <v>0</v>
      </c>
      <c r="K44" s="79">
        <f>IFERROR(VLOOKUP($B44,[2]NUM9!$H$3:$U$170,8,FALSE),0)</f>
        <v>0</v>
      </c>
      <c r="L44" s="79">
        <f>IFERROR(VLOOKUP($B44,[2]NUM9!$H$3:$U$170,9,FALSE),0)</f>
        <v>1</v>
      </c>
      <c r="M44" s="79">
        <f>IFERROR(VLOOKUP($B44,[2]NUM9!$H$3:$U$170,10,FALSE),0)</f>
        <v>1</v>
      </c>
      <c r="N44" s="79">
        <f>IFERROR(VLOOKUP($B44,[2]NUM9!$H$3:$U$170,11,FALSE),0)</f>
        <v>0</v>
      </c>
      <c r="O44" s="79">
        <f>IFERROR(VLOOKUP($B44,[2]NUM9!$H$3:$U$170,12,FALSE),0)</f>
        <v>1</v>
      </c>
      <c r="P44" s="79">
        <f>IFERROR(VLOOKUP($B44,[2]NUM9!$H$3:$U$170,13,FALSE),0)</f>
        <v>0</v>
      </c>
      <c r="Q44" s="47">
        <f t="shared" si="18"/>
        <v>6</v>
      </c>
      <c r="R44" s="47">
        <f>IFERROR(VLOOKUP($B44,[3]DEN9!$H$3:$J$158,2,FALSE),0)</f>
        <v>9</v>
      </c>
      <c r="S44" s="48">
        <f>IFERROR(VLOOKUP($B44,[3]DEN9!$H$3:$J$158,2,FALSE),0)</f>
        <v>9</v>
      </c>
      <c r="T44" s="47">
        <f>IFERROR(VLOOKUP($B44,[1]DEN9!$H$3:$J$172,2,FALSE),0)</f>
        <v>7</v>
      </c>
      <c r="U44" s="96">
        <f t="shared" si="19"/>
        <v>7</v>
      </c>
      <c r="V44" s="49">
        <f t="shared" si="20"/>
        <v>7</v>
      </c>
      <c r="W44" s="47">
        <f>IFERROR(VLOOKUP($B44,[2]DEN9!$H$3:$K$172,3,FALSE),0)</f>
        <v>7</v>
      </c>
    </row>
    <row r="45" spans="1:23" ht="15" thickBot="1" x14ac:dyDescent="0.25">
      <c r="A45" s="75" t="s">
        <v>74</v>
      </c>
      <c r="B45" s="137" t="s">
        <v>70</v>
      </c>
      <c r="C45" s="53"/>
      <c r="D45" s="53"/>
      <c r="E45" s="79">
        <f>IFERROR(VLOOKUP($B45,[2]NUM9!$H$3:$U$170,2,FALSE),0)</f>
        <v>0</v>
      </c>
      <c r="F45" s="79">
        <f>IFERROR(VLOOKUP($B45,[2]NUM9!$H$3:$U$170,3,FALSE),0)</f>
        <v>1</v>
      </c>
      <c r="G45" s="79">
        <f>IFERROR(VLOOKUP($B45,[2]NUM9!$H$3:$U$170,4,FALSE),0)</f>
        <v>1</v>
      </c>
      <c r="H45" s="79">
        <f>IFERROR(VLOOKUP($B45,[2]NUM9!$H$3:$U$170,5,FALSE),0)</f>
        <v>0</v>
      </c>
      <c r="I45" s="79">
        <f>IFERROR(VLOOKUP($B45,[2]NUM9!$H$3:$U$170,6,FALSE),0)</f>
        <v>1</v>
      </c>
      <c r="J45" s="79">
        <f>IFERROR(VLOOKUP($B45,[2]NUM9!$H$3:$U$170,7,FALSE),0)</f>
        <v>2</v>
      </c>
      <c r="K45" s="79">
        <f>IFERROR(VLOOKUP($B45,[2]NUM9!$H$3:$U$170,8,FALSE),0)</f>
        <v>1</v>
      </c>
      <c r="L45" s="79">
        <f>IFERROR(VLOOKUP($B45,[2]NUM9!$H$3:$U$170,9,FALSE),0)</f>
        <v>0</v>
      </c>
      <c r="M45" s="79">
        <f>IFERROR(VLOOKUP($B45,[2]NUM9!$H$3:$U$170,10,FALSE),0)</f>
        <v>2</v>
      </c>
      <c r="N45" s="79">
        <f>IFERROR(VLOOKUP($B45,[2]NUM9!$H$3:$U$170,11,FALSE),0)</f>
        <v>2</v>
      </c>
      <c r="O45" s="79">
        <f>IFERROR(VLOOKUP($B45,[2]NUM9!$H$3:$U$170,12,FALSE),0)</f>
        <v>1</v>
      </c>
      <c r="P45" s="79">
        <f>IFERROR(VLOOKUP($B45,[2]NUM9!$H$3:$U$170,13,FALSE),0)</f>
        <v>0</v>
      </c>
      <c r="Q45" s="47">
        <f t="shared" si="18"/>
        <v>11</v>
      </c>
      <c r="R45" s="47">
        <f>IFERROR(VLOOKUP($B45,[3]DEN9!$H$3:$J$158,2,FALSE),0)</f>
        <v>23</v>
      </c>
      <c r="S45" s="48">
        <f>IFERROR(VLOOKUP($B45,[3]DEN9!$H$3:$J$158,2,FALSE),0)</f>
        <v>23</v>
      </c>
      <c r="T45" s="47">
        <f>IFERROR(VLOOKUP($B45,[1]DEN9!$H$3:$J$172,2,FALSE),0)</f>
        <v>12</v>
      </c>
      <c r="U45" s="96">
        <f t="shared" si="19"/>
        <v>12</v>
      </c>
      <c r="V45" s="49">
        <f t="shared" si="20"/>
        <v>12</v>
      </c>
      <c r="W45" s="47">
        <f>IFERROR(VLOOKUP($B45,[2]DEN9!$H$3:$K$172,3,FALSE),0)</f>
        <v>10</v>
      </c>
    </row>
    <row r="46" spans="1:23" ht="15" thickBot="1" x14ac:dyDescent="0.25">
      <c r="A46" s="75" t="s">
        <v>74</v>
      </c>
      <c r="B46" s="137" t="s">
        <v>71</v>
      </c>
      <c r="C46" s="53"/>
      <c r="D46" s="53"/>
      <c r="E46" s="79">
        <f>IFERROR(VLOOKUP($B46,[2]NUM9!$H$3:$U$170,2,FALSE),0)</f>
        <v>0</v>
      </c>
      <c r="F46" s="79">
        <f>IFERROR(VLOOKUP($B46,[2]NUM9!$H$3:$U$170,3,FALSE),0)</f>
        <v>0</v>
      </c>
      <c r="G46" s="79">
        <f>IFERROR(VLOOKUP($B46,[2]NUM9!$H$3:$U$170,4,FALSE),0)</f>
        <v>1</v>
      </c>
      <c r="H46" s="79">
        <f>IFERROR(VLOOKUP($B46,[2]NUM9!$H$3:$U$170,5,FALSE),0)</f>
        <v>0</v>
      </c>
      <c r="I46" s="79">
        <f>IFERROR(VLOOKUP($B46,[2]NUM9!$H$3:$U$170,6,FALSE),0)</f>
        <v>0</v>
      </c>
      <c r="J46" s="79">
        <f>IFERROR(VLOOKUP($B46,[2]NUM9!$H$3:$U$170,7,FALSE),0)</f>
        <v>0</v>
      </c>
      <c r="K46" s="79">
        <f>IFERROR(VLOOKUP($B46,[2]NUM9!$H$3:$U$170,8,FALSE),0)</f>
        <v>1</v>
      </c>
      <c r="L46" s="79">
        <f>IFERROR(VLOOKUP($B46,[2]NUM9!$H$3:$U$170,9,FALSE),0)</f>
        <v>0</v>
      </c>
      <c r="M46" s="79">
        <f>IFERROR(VLOOKUP($B46,[2]NUM9!$H$3:$U$170,10,FALSE),0)</f>
        <v>1</v>
      </c>
      <c r="N46" s="79">
        <f>IFERROR(VLOOKUP($B46,[2]NUM9!$H$3:$U$170,11,FALSE),0)</f>
        <v>0</v>
      </c>
      <c r="O46" s="79">
        <f>IFERROR(VLOOKUP($B46,[2]NUM9!$H$3:$U$170,12,FALSE),0)</f>
        <v>0</v>
      </c>
      <c r="P46" s="79">
        <f>IFERROR(VLOOKUP($B46,[2]NUM9!$H$3:$U$170,13,FALSE),0)</f>
        <v>0</v>
      </c>
      <c r="Q46" s="47">
        <f t="shared" si="18"/>
        <v>3</v>
      </c>
      <c r="R46" s="47">
        <f>IFERROR(VLOOKUP($B46,[3]DEN9!$H$3:$J$158,2,FALSE),0)</f>
        <v>4</v>
      </c>
      <c r="S46" s="48">
        <f>IFERROR(VLOOKUP($B46,[3]DEN9!$H$3:$J$158,2,FALSE),0)</f>
        <v>4</v>
      </c>
      <c r="T46" s="47">
        <f>IFERROR(VLOOKUP($B46,[1]DEN9!$H$3:$J$172,2,FALSE),0)</f>
        <v>3</v>
      </c>
      <c r="U46" s="96">
        <f t="shared" si="19"/>
        <v>3</v>
      </c>
      <c r="V46" s="49">
        <f t="shared" si="20"/>
        <v>3</v>
      </c>
      <c r="W46" s="47">
        <f>IFERROR(VLOOKUP($B46,[2]DEN9!$H$3:$K$172,3,FALSE),0)</f>
        <v>2</v>
      </c>
    </row>
    <row r="47" spans="1:23" ht="15" thickBot="1" x14ac:dyDescent="0.25">
      <c r="A47" s="75" t="s">
        <v>74</v>
      </c>
      <c r="B47" s="137" t="s">
        <v>72</v>
      </c>
      <c r="C47" s="53"/>
      <c r="D47" s="53"/>
      <c r="E47" s="79">
        <f>IFERROR(VLOOKUP($B47,[2]NUM9!$H$3:$U$170,2,FALSE),0)</f>
        <v>3</v>
      </c>
      <c r="F47" s="79">
        <f>IFERROR(VLOOKUP($B47,[2]NUM9!$H$3:$U$170,3,FALSE),0)</f>
        <v>1</v>
      </c>
      <c r="G47" s="79">
        <f>IFERROR(VLOOKUP($B47,[2]NUM9!$H$3:$U$170,4,FALSE),0)</f>
        <v>4</v>
      </c>
      <c r="H47" s="79">
        <f>IFERROR(VLOOKUP($B47,[2]NUM9!$H$3:$U$170,5,FALSE),0)</f>
        <v>2</v>
      </c>
      <c r="I47" s="79">
        <f>IFERROR(VLOOKUP($B47,[2]NUM9!$H$3:$U$170,6,FALSE),0)</f>
        <v>7</v>
      </c>
      <c r="J47" s="79">
        <f>IFERROR(VLOOKUP($B47,[2]NUM9!$H$3:$U$170,7,FALSE),0)</f>
        <v>5</v>
      </c>
      <c r="K47" s="79">
        <f>IFERROR(VLOOKUP($B47,[2]NUM9!$H$3:$U$170,8,FALSE),0)</f>
        <v>3</v>
      </c>
      <c r="L47" s="79">
        <f>IFERROR(VLOOKUP($B47,[2]NUM9!$H$3:$U$170,9,FALSE),0)</f>
        <v>1</v>
      </c>
      <c r="M47" s="79">
        <f>IFERROR(VLOOKUP($B47,[2]NUM9!$H$3:$U$170,10,FALSE),0)</f>
        <v>4</v>
      </c>
      <c r="N47" s="79">
        <f>IFERROR(VLOOKUP($B47,[2]NUM9!$H$3:$U$170,11,FALSE),0)</f>
        <v>2</v>
      </c>
      <c r="O47" s="79">
        <f>IFERROR(VLOOKUP($B47,[2]NUM9!$H$3:$U$170,12,FALSE),0)</f>
        <v>2</v>
      </c>
      <c r="P47" s="79">
        <f>IFERROR(VLOOKUP($B47,[2]NUM9!$H$3:$U$170,13,FALSE),0)</f>
        <v>3</v>
      </c>
      <c r="Q47" s="47">
        <f t="shared" si="18"/>
        <v>37</v>
      </c>
      <c r="R47" s="47">
        <f>IFERROR(VLOOKUP($B47,[3]DEN9!$H$3:$J$158,2,FALSE),0)</f>
        <v>43</v>
      </c>
      <c r="S47" s="48">
        <f>IFERROR(VLOOKUP($B47,[3]DEN9!$H$3:$J$158,2,FALSE),0)</f>
        <v>43</v>
      </c>
      <c r="T47" s="47">
        <f>IFERROR(VLOOKUP($B47,[1]DEN9!$H$3:$J$172,2,FALSE),0)</f>
        <v>36</v>
      </c>
      <c r="U47" s="96">
        <f t="shared" si="19"/>
        <v>36</v>
      </c>
      <c r="V47" s="49">
        <f t="shared" si="20"/>
        <v>36</v>
      </c>
      <c r="W47" s="47">
        <f>IFERROR(VLOOKUP($B47,[2]DEN9!$H$3:$K$172,3,FALSE),0)</f>
        <v>35</v>
      </c>
    </row>
    <row r="48" spans="1:23" ht="15" thickBot="1" x14ac:dyDescent="0.25">
      <c r="A48" s="75" t="s">
        <v>74</v>
      </c>
      <c r="B48" s="137" t="s">
        <v>73</v>
      </c>
      <c r="C48" s="53"/>
      <c r="D48" s="53"/>
      <c r="E48" s="79">
        <f>IFERROR(VLOOKUP($B48,[2]NUM9!$H$3:$U$170,2,FALSE),0)</f>
        <v>0</v>
      </c>
      <c r="F48" s="79">
        <f>IFERROR(VLOOKUP($B48,[2]NUM9!$H$3:$U$170,3,FALSE),0)</f>
        <v>0</v>
      </c>
      <c r="G48" s="79">
        <f>IFERROR(VLOOKUP($B48,[2]NUM9!$H$3:$U$170,4,FALSE),0)</f>
        <v>3</v>
      </c>
      <c r="H48" s="79">
        <f>IFERROR(VLOOKUP($B48,[2]NUM9!$H$3:$U$170,5,FALSE),0)</f>
        <v>1</v>
      </c>
      <c r="I48" s="79">
        <f>IFERROR(VLOOKUP($B48,[2]NUM9!$H$3:$U$170,6,FALSE),0)</f>
        <v>0</v>
      </c>
      <c r="J48" s="79">
        <f>IFERROR(VLOOKUP($B48,[2]NUM9!$H$3:$U$170,7,FALSE),0)</f>
        <v>2</v>
      </c>
      <c r="K48" s="79">
        <f>IFERROR(VLOOKUP($B48,[2]NUM9!$H$3:$U$170,8,FALSE),0)</f>
        <v>0</v>
      </c>
      <c r="L48" s="79">
        <f>IFERROR(VLOOKUP($B48,[2]NUM9!$H$3:$U$170,9,FALSE),0)</f>
        <v>0</v>
      </c>
      <c r="M48" s="79">
        <f>IFERROR(VLOOKUP($B48,[2]NUM9!$H$3:$U$170,10,FALSE),0)</f>
        <v>1</v>
      </c>
      <c r="N48" s="79">
        <f>IFERROR(VLOOKUP($B48,[2]NUM9!$H$3:$U$170,11,FALSE),0)</f>
        <v>0</v>
      </c>
      <c r="O48" s="79">
        <f>IFERROR(VLOOKUP($B48,[2]NUM9!$H$3:$U$170,12,FALSE),0)</f>
        <v>0</v>
      </c>
      <c r="P48" s="79">
        <f>IFERROR(VLOOKUP($B48,[2]NUM9!$H$3:$U$170,13,FALSE),0)</f>
        <v>0</v>
      </c>
      <c r="Q48" s="47">
        <f t="shared" si="18"/>
        <v>7</v>
      </c>
      <c r="R48" s="47">
        <f>IFERROR(VLOOKUP($B48,[3]DEN9!$H$3:$J$158,2,FALSE),0)</f>
        <v>6</v>
      </c>
      <c r="S48" s="48">
        <f>IFERROR(VLOOKUP($B48,[3]DEN9!$H$3:$J$158,2,FALSE),0)</f>
        <v>6</v>
      </c>
      <c r="T48" s="47">
        <f>IFERROR(VLOOKUP($B48,[1]DEN9!$H$3:$J$172,2,FALSE),0)</f>
        <v>7</v>
      </c>
      <c r="U48" s="96">
        <f t="shared" si="19"/>
        <v>7</v>
      </c>
      <c r="V48" s="49">
        <f t="shared" si="20"/>
        <v>7</v>
      </c>
      <c r="W48" s="47">
        <f>IFERROR(VLOOKUP($B48,[2]DEN9!$H$3:$K$172,3,FALSE),0)</f>
        <v>3</v>
      </c>
    </row>
    <row r="49" spans="1:23" s="54" customFormat="1" ht="15" thickBot="1" x14ac:dyDescent="0.25">
      <c r="A49" s="307" t="s">
        <v>176</v>
      </c>
      <c r="B49" s="308"/>
      <c r="C49" s="222">
        <f>+D49/Metas!O17</f>
        <v>1.0898928737773639</v>
      </c>
      <c r="D49" s="221">
        <f>+Q49/W49</f>
        <v>1.0353982300884956</v>
      </c>
      <c r="E49" s="46">
        <f>SUM(E39:E48)</f>
        <v>7</v>
      </c>
      <c r="F49" s="46">
        <f t="shared" ref="F49:H49" si="21">SUM(F39:F48)</f>
        <v>11</v>
      </c>
      <c r="G49" s="46">
        <f t="shared" si="21"/>
        <v>11</v>
      </c>
      <c r="H49" s="46">
        <f t="shared" si="21"/>
        <v>8</v>
      </c>
      <c r="I49" s="46">
        <f t="shared" ref="I49:J49" si="22">SUM(I39:I48)</f>
        <v>18</v>
      </c>
      <c r="J49" s="46">
        <f t="shared" si="22"/>
        <v>12</v>
      </c>
      <c r="K49" s="46">
        <f t="shared" ref="K49:L49" si="23">SUM(K39:K48)</f>
        <v>10</v>
      </c>
      <c r="L49" s="46">
        <f t="shared" si="23"/>
        <v>6</v>
      </c>
      <c r="M49" s="46">
        <f t="shared" ref="M49:N49" si="24">SUM(M39:M48)</f>
        <v>16</v>
      </c>
      <c r="N49" s="46">
        <f t="shared" si="24"/>
        <v>7</v>
      </c>
      <c r="O49" s="46">
        <f t="shared" ref="O49:P49" si="25">SUM(O39:O48)</f>
        <v>8</v>
      </c>
      <c r="P49" s="46">
        <f t="shared" si="25"/>
        <v>3</v>
      </c>
      <c r="Q49" s="67">
        <f>SUM(Q39:Q48)</f>
        <v>117</v>
      </c>
      <c r="R49" s="46">
        <f t="shared" ref="R49:V49" si="26">SUM(R39:R48)</f>
        <v>150</v>
      </c>
      <c r="S49" s="46">
        <f t="shared" si="26"/>
        <v>150</v>
      </c>
      <c r="T49" s="46">
        <f t="shared" si="26"/>
        <v>122</v>
      </c>
      <c r="U49" s="46">
        <f t="shared" si="26"/>
        <v>122</v>
      </c>
      <c r="V49" s="46">
        <f t="shared" si="26"/>
        <v>122</v>
      </c>
      <c r="W49" s="46">
        <f t="shared" ref="W49" si="27">SUM(W39:W48)</f>
        <v>113</v>
      </c>
    </row>
    <row r="50" spans="1:23" ht="15" thickBot="1" x14ac:dyDescent="0.25">
      <c r="A50" s="138" t="s">
        <v>88</v>
      </c>
      <c r="B50" s="137" t="s">
        <v>75</v>
      </c>
      <c r="C50" s="53"/>
      <c r="D50" s="53"/>
      <c r="E50" s="79">
        <f>IFERROR(VLOOKUP($B50,[2]NUM9!$H$3:$U$170,2,FALSE),0)</f>
        <v>4</v>
      </c>
      <c r="F50" s="79">
        <f>IFERROR(VLOOKUP($B50,[2]NUM9!$H$3:$U$170,3,FALSE),0)</f>
        <v>15</v>
      </c>
      <c r="G50" s="79">
        <f>IFERROR(VLOOKUP($B50,[2]NUM9!$H$3:$U$170,4,FALSE),0)</f>
        <v>4</v>
      </c>
      <c r="H50" s="79">
        <f>IFERROR(VLOOKUP($B50,[2]NUM9!$H$3:$U$170,5,FALSE),0)</f>
        <v>0</v>
      </c>
      <c r="I50" s="79">
        <f>IFERROR(VLOOKUP($B50,[2]NUM9!$H$3:$U$170,6,FALSE),0)</f>
        <v>14</v>
      </c>
      <c r="J50" s="79">
        <f>IFERROR(VLOOKUP($B50,[2]NUM9!$H$3:$U$170,7,FALSE),0)</f>
        <v>8</v>
      </c>
      <c r="K50" s="79">
        <f>IFERROR(VLOOKUP($B50,[2]NUM9!$H$3:$U$170,8,FALSE),0)</f>
        <v>7</v>
      </c>
      <c r="L50" s="79">
        <f>IFERROR(VLOOKUP($B50,[2]NUM9!$H$3:$U$170,9,FALSE),0)</f>
        <v>3</v>
      </c>
      <c r="M50" s="79">
        <f>IFERROR(VLOOKUP($B50,[2]NUM9!$H$3:$U$170,10,FALSE),0)</f>
        <v>14</v>
      </c>
      <c r="N50" s="79">
        <f>IFERROR(VLOOKUP($B50,[2]NUM9!$H$3:$U$170,11,FALSE),0)</f>
        <v>15</v>
      </c>
      <c r="O50" s="79">
        <f>IFERROR(VLOOKUP($B50,[2]NUM9!$H$3:$U$170,12,FALSE),0)</f>
        <v>2</v>
      </c>
      <c r="P50" s="79">
        <f>IFERROR(VLOOKUP($B50,[2]NUM9!$H$3:$U$170,13,FALSE),0)</f>
        <v>5</v>
      </c>
      <c r="Q50" s="47">
        <f t="shared" ref="Q50:Q62" si="28">SUM(E50:P50)</f>
        <v>91</v>
      </c>
      <c r="R50" s="47">
        <f>IFERROR(VLOOKUP($B50,[3]DEN9!$H$3:$J$158,2,FALSE),0)</f>
        <v>140</v>
      </c>
      <c r="S50" s="48">
        <f>IFERROR(VLOOKUP($B50,[3]DEN9!$H$3:$J$158,2,FALSE),0)</f>
        <v>140</v>
      </c>
      <c r="T50" s="47">
        <f>IFERROR(VLOOKUP($B50,[1]DEN9!$H$3:$J$172,2,FALSE),0)</f>
        <v>99</v>
      </c>
      <c r="U50" s="96">
        <f t="shared" ref="U50:U62" si="29">+T50</f>
        <v>99</v>
      </c>
      <c r="V50" s="49">
        <f t="shared" ref="V50:V62" si="30">+T50</f>
        <v>99</v>
      </c>
      <c r="W50" s="47">
        <f>IFERROR(VLOOKUP($B50,[2]DEN9!$H$3:$K$172,3,FALSE),0)</f>
        <v>87</v>
      </c>
    </row>
    <row r="51" spans="1:23" ht="15" thickBot="1" x14ac:dyDescent="0.25">
      <c r="A51" s="138" t="s">
        <v>88</v>
      </c>
      <c r="B51" s="137" t="s">
        <v>76</v>
      </c>
      <c r="C51" s="53"/>
      <c r="D51" s="53"/>
      <c r="E51" s="79">
        <f>IFERROR(VLOOKUP($B51,[2]NUM9!$H$3:$U$170,2,FALSE),0)</f>
        <v>0</v>
      </c>
      <c r="F51" s="79">
        <f>IFERROR(VLOOKUP($B51,[2]NUM9!$H$3:$U$170,3,FALSE),0)</f>
        <v>0</v>
      </c>
      <c r="G51" s="79">
        <f>IFERROR(VLOOKUP($B51,[2]NUM9!$H$3:$U$170,4,FALSE),0)</f>
        <v>1</v>
      </c>
      <c r="H51" s="79">
        <f>IFERROR(VLOOKUP($B51,[2]NUM9!$H$3:$U$170,5,FALSE),0)</f>
        <v>0</v>
      </c>
      <c r="I51" s="79">
        <f>IFERROR(VLOOKUP($B51,[2]NUM9!$H$3:$U$170,6,FALSE),0)</f>
        <v>0</v>
      </c>
      <c r="J51" s="79">
        <f>IFERROR(VLOOKUP($B51,[2]NUM9!$H$3:$U$170,7,FALSE),0)</f>
        <v>3</v>
      </c>
      <c r="K51" s="79">
        <f>IFERROR(VLOOKUP($B51,[2]NUM9!$H$3:$U$170,8,FALSE),0)</f>
        <v>2</v>
      </c>
      <c r="L51" s="79">
        <f>IFERROR(VLOOKUP($B51,[2]NUM9!$H$3:$U$170,9,FALSE),0)</f>
        <v>0</v>
      </c>
      <c r="M51" s="79">
        <f>IFERROR(VLOOKUP($B51,[2]NUM9!$H$3:$U$170,10,FALSE),0)</f>
        <v>0</v>
      </c>
      <c r="N51" s="79">
        <f>IFERROR(VLOOKUP($B51,[2]NUM9!$H$3:$U$170,11,FALSE),0)</f>
        <v>0</v>
      </c>
      <c r="O51" s="79">
        <f>IFERROR(VLOOKUP($B51,[2]NUM9!$H$3:$U$170,12,FALSE),0)</f>
        <v>0</v>
      </c>
      <c r="P51" s="79">
        <f>IFERROR(VLOOKUP($B51,[2]NUM9!$H$3:$U$170,13,FALSE),0)</f>
        <v>1</v>
      </c>
      <c r="Q51" s="47">
        <f t="shared" si="28"/>
        <v>7</v>
      </c>
      <c r="R51" s="47">
        <f>IFERROR(VLOOKUP($B51,[3]DEN9!$H$3:$J$158,2,FALSE),0)</f>
        <v>9</v>
      </c>
      <c r="S51" s="48">
        <f>IFERROR(VLOOKUP($B51,[3]DEN9!$H$3:$J$158,2,FALSE),0)</f>
        <v>9</v>
      </c>
      <c r="T51" s="47">
        <f>IFERROR(VLOOKUP($B51,[1]DEN9!$H$3:$J$172,2,FALSE),0)</f>
        <v>5</v>
      </c>
      <c r="U51" s="96">
        <f t="shared" si="29"/>
        <v>5</v>
      </c>
      <c r="V51" s="49">
        <f t="shared" si="30"/>
        <v>5</v>
      </c>
      <c r="W51" s="47">
        <f>IFERROR(VLOOKUP($B51,[2]DEN9!$H$3:$K$172,3,FALSE),0)</f>
        <v>5</v>
      </c>
    </row>
    <row r="52" spans="1:23" ht="15" thickBot="1" x14ac:dyDescent="0.25">
      <c r="A52" s="138" t="s">
        <v>88</v>
      </c>
      <c r="B52" s="137" t="s">
        <v>77</v>
      </c>
      <c r="C52" s="53"/>
      <c r="D52" s="53"/>
      <c r="E52" s="79">
        <f>IFERROR(VLOOKUP($B52,[2]NUM9!$H$3:$U$170,2,FALSE),0)</f>
        <v>0</v>
      </c>
      <c r="F52" s="79">
        <f>IFERROR(VLOOKUP($B52,[2]NUM9!$H$3:$U$170,3,FALSE),0)</f>
        <v>0</v>
      </c>
      <c r="G52" s="79">
        <f>IFERROR(VLOOKUP($B52,[2]NUM9!$H$3:$U$170,4,FALSE),0)</f>
        <v>0</v>
      </c>
      <c r="H52" s="79">
        <f>IFERROR(VLOOKUP($B52,[2]NUM9!$H$3:$U$170,5,FALSE),0)</f>
        <v>1</v>
      </c>
      <c r="I52" s="79">
        <f>IFERROR(VLOOKUP($B52,[2]NUM9!$H$3:$U$170,6,FALSE),0)</f>
        <v>0</v>
      </c>
      <c r="J52" s="79">
        <f>IFERROR(VLOOKUP($B52,[2]NUM9!$H$3:$U$170,7,FALSE),0)</f>
        <v>1</v>
      </c>
      <c r="K52" s="79">
        <f>IFERROR(VLOOKUP($B52,[2]NUM9!$H$3:$U$170,8,FALSE),0)</f>
        <v>0</v>
      </c>
      <c r="L52" s="79">
        <f>IFERROR(VLOOKUP($B52,[2]NUM9!$H$3:$U$170,9,FALSE),0)</f>
        <v>1</v>
      </c>
      <c r="M52" s="79">
        <f>IFERROR(VLOOKUP($B52,[2]NUM9!$H$3:$U$170,10,FALSE),0)</f>
        <v>1</v>
      </c>
      <c r="N52" s="79">
        <f>IFERROR(VLOOKUP($B52,[2]NUM9!$H$3:$U$170,11,FALSE),0)</f>
        <v>0</v>
      </c>
      <c r="O52" s="79">
        <f>IFERROR(VLOOKUP($B52,[2]NUM9!$H$3:$U$170,12,FALSE),0)</f>
        <v>0</v>
      </c>
      <c r="P52" s="79">
        <f>IFERROR(VLOOKUP($B52,[2]NUM9!$H$3:$U$170,13,FALSE),0)</f>
        <v>0</v>
      </c>
      <c r="Q52" s="47">
        <f t="shared" si="28"/>
        <v>4</v>
      </c>
      <c r="R52" s="47">
        <f>IFERROR(VLOOKUP($B52,[3]DEN9!$H$3:$J$158,2,FALSE),0)</f>
        <v>7</v>
      </c>
      <c r="S52" s="48">
        <f>IFERROR(VLOOKUP($B52,[3]DEN9!$H$3:$J$158,2,FALSE),0)</f>
        <v>7</v>
      </c>
      <c r="T52" s="47">
        <f>IFERROR(VLOOKUP($B52,[1]DEN9!$H$3:$J$172,2,FALSE),0)</f>
        <v>5</v>
      </c>
      <c r="U52" s="96">
        <f t="shared" si="29"/>
        <v>5</v>
      </c>
      <c r="V52" s="49">
        <f t="shared" si="30"/>
        <v>5</v>
      </c>
      <c r="W52" s="47">
        <f>IFERROR(VLOOKUP($B52,[2]DEN9!$H$3:$K$172,3,FALSE),0)</f>
        <v>5</v>
      </c>
    </row>
    <row r="53" spans="1:23" ht="15" thickBot="1" x14ac:dyDescent="0.25">
      <c r="A53" s="138" t="s">
        <v>88</v>
      </c>
      <c r="B53" s="137" t="s">
        <v>78</v>
      </c>
      <c r="C53" s="53"/>
      <c r="D53" s="53"/>
      <c r="E53" s="79">
        <f>IFERROR(VLOOKUP($B53,[2]NUM9!$H$3:$U$170,2,FALSE),0)</f>
        <v>2</v>
      </c>
      <c r="F53" s="79">
        <f>IFERROR(VLOOKUP($B53,[2]NUM9!$H$3:$U$170,3,FALSE),0)</f>
        <v>0</v>
      </c>
      <c r="G53" s="79">
        <f>IFERROR(VLOOKUP($B53,[2]NUM9!$H$3:$U$170,4,FALSE),0)</f>
        <v>0</v>
      </c>
      <c r="H53" s="79">
        <f>IFERROR(VLOOKUP($B53,[2]NUM9!$H$3:$U$170,5,FALSE),0)</f>
        <v>0</v>
      </c>
      <c r="I53" s="79">
        <f>IFERROR(VLOOKUP($B53,[2]NUM9!$H$3:$U$170,6,FALSE),0)</f>
        <v>0</v>
      </c>
      <c r="J53" s="79">
        <f>IFERROR(VLOOKUP($B53,[2]NUM9!$H$3:$U$170,7,FALSE),0)</f>
        <v>1</v>
      </c>
      <c r="K53" s="79">
        <f>IFERROR(VLOOKUP($B53,[2]NUM9!$H$3:$U$170,8,FALSE),0)</f>
        <v>0</v>
      </c>
      <c r="L53" s="79">
        <f>IFERROR(VLOOKUP($B53,[2]NUM9!$H$3:$U$170,9,FALSE),0)</f>
        <v>0</v>
      </c>
      <c r="M53" s="79">
        <f>IFERROR(VLOOKUP($B53,[2]NUM9!$H$3:$U$170,10,FALSE),0)</f>
        <v>3</v>
      </c>
      <c r="N53" s="79">
        <f>IFERROR(VLOOKUP($B53,[2]NUM9!$H$3:$U$170,11,FALSE),0)</f>
        <v>0</v>
      </c>
      <c r="O53" s="79">
        <f>IFERROR(VLOOKUP($B53,[2]NUM9!$H$3:$U$170,12,FALSE),0)</f>
        <v>0</v>
      </c>
      <c r="P53" s="79">
        <f>IFERROR(VLOOKUP($B53,[2]NUM9!$H$3:$U$170,13,FALSE),0)</f>
        <v>0</v>
      </c>
      <c r="Q53" s="47">
        <f t="shared" si="28"/>
        <v>6</v>
      </c>
      <c r="R53" s="47">
        <f>IFERROR(VLOOKUP($B53,[3]DEN9!$H$3:$J$158,2,FALSE),0)</f>
        <v>8</v>
      </c>
      <c r="S53" s="48">
        <f>IFERROR(VLOOKUP($B53,[3]DEN9!$H$3:$J$158,2,FALSE),0)</f>
        <v>8</v>
      </c>
      <c r="T53" s="47">
        <f>IFERROR(VLOOKUP($B53,[1]DEN9!$H$3:$J$172,2,FALSE),0)</f>
        <v>5</v>
      </c>
      <c r="U53" s="96">
        <f t="shared" si="29"/>
        <v>5</v>
      </c>
      <c r="V53" s="49">
        <f t="shared" si="30"/>
        <v>5</v>
      </c>
      <c r="W53" s="47">
        <f>IFERROR(VLOOKUP($B53,[2]DEN9!$H$3:$K$172,3,FALSE),0)</f>
        <v>4</v>
      </c>
    </row>
    <row r="54" spans="1:23" ht="15" thickBot="1" x14ac:dyDescent="0.25">
      <c r="A54" s="138" t="s">
        <v>88</v>
      </c>
      <c r="B54" s="137" t="s">
        <v>79</v>
      </c>
      <c r="C54" s="53"/>
      <c r="D54" s="53"/>
      <c r="E54" s="79">
        <f>IFERROR(VLOOKUP($B54,[2]NUM9!$H$3:$U$170,2,FALSE),0)</f>
        <v>0</v>
      </c>
      <c r="F54" s="79">
        <f>IFERROR(VLOOKUP($B54,[2]NUM9!$H$3:$U$170,3,FALSE),0)</f>
        <v>0</v>
      </c>
      <c r="G54" s="79">
        <f>IFERROR(VLOOKUP($B54,[2]NUM9!$H$3:$U$170,4,FALSE),0)</f>
        <v>0</v>
      </c>
      <c r="H54" s="79">
        <f>IFERROR(VLOOKUP($B54,[2]NUM9!$H$3:$U$170,5,FALSE),0)</f>
        <v>0</v>
      </c>
      <c r="I54" s="79">
        <f>IFERROR(VLOOKUP($B54,[2]NUM9!$H$3:$U$170,6,FALSE),0)</f>
        <v>0</v>
      </c>
      <c r="J54" s="79">
        <f>IFERROR(VLOOKUP($B54,[2]NUM9!$H$3:$U$170,7,FALSE),0)</f>
        <v>0</v>
      </c>
      <c r="K54" s="79">
        <f>IFERROR(VLOOKUP($B54,[2]NUM9!$H$3:$U$170,8,FALSE),0)</f>
        <v>0</v>
      </c>
      <c r="L54" s="79">
        <f>IFERROR(VLOOKUP($B54,[2]NUM9!$H$3:$U$170,9,FALSE),0)</f>
        <v>1</v>
      </c>
      <c r="M54" s="79">
        <f>IFERROR(VLOOKUP($B54,[2]NUM9!$H$3:$U$170,10,FALSE),0)</f>
        <v>0</v>
      </c>
      <c r="N54" s="79">
        <f>IFERROR(VLOOKUP($B54,[2]NUM9!$H$3:$U$170,11,FALSE),0)</f>
        <v>0</v>
      </c>
      <c r="O54" s="79">
        <f>IFERROR(VLOOKUP($B54,[2]NUM9!$H$3:$U$170,12,FALSE),0)</f>
        <v>0</v>
      </c>
      <c r="P54" s="79">
        <f>IFERROR(VLOOKUP($B54,[2]NUM9!$H$3:$U$170,13,FALSE),0)</f>
        <v>0</v>
      </c>
      <c r="Q54" s="47">
        <f t="shared" si="28"/>
        <v>1</v>
      </c>
      <c r="R54" s="47">
        <f>IFERROR(VLOOKUP($B54,[3]DEN9!$H$3:$J$158,2,FALSE),0)</f>
        <v>1</v>
      </c>
      <c r="S54" s="48">
        <f>IFERROR(VLOOKUP($B54,[3]DEN9!$H$3:$J$158,2,FALSE),0)</f>
        <v>1</v>
      </c>
      <c r="T54" s="47">
        <f>IFERROR(VLOOKUP($B54,[1]DEN9!$H$3:$J$172,2,FALSE),0)</f>
        <v>1</v>
      </c>
      <c r="U54" s="96">
        <f t="shared" si="29"/>
        <v>1</v>
      </c>
      <c r="V54" s="49">
        <f t="shared" si="30"/>
        <v>1</v>
      </c>
      <c r="W54" s="47">
        <f>IFERROR(VLOOKUP($B54,[2]DEN9!$H$3:$K$172,3,FALSE),0)</f>
        <v>1</v>
      </c>
    </row>
    <row r="55" spans="1:23" ht="15" thickBot="1" x14ac:dyDescent="0.25">
      <c r="A55" s="138" t="s">
        <v>88</v>
      </c>
      <c r="B55" s="137" t="s">
        <v>80</v>
      </c>
      <c r="C55" s="53"/>
      <c r="D55" s="53"/>
      <c r="E55" s="79">
        <f>IFERROR(VLOOKUP($B55,[2]NUM9!$H$3:$U$170,2,FALSE),0)</f>
        <v>0</v>
      </c>
      <c r="F55" s="79">
        <f>IFERROR(VLOOKUP($B55,[2]NUM9!$H$3:$U$170,3,FALSE),0)</f>
        <v>2</v>
      </c>
      <c r="G55" s="79">
        <f>IFERROR(VLOOKUP($B55,[2]NUM9!$H$3:$U$170,4,FALSE),0)</f>
        <v>1</v>
      </c>
      <c r="H55" s="79">
        <f>IFERROR(VLOOKUP($B55,[2]NUM9!$H$3:$U$170,5,FALSE),0)</f>
        <v>1</v>
      </c>
      <c r="I55" s="79">
        <f>IFERROR(VLOOKUP($B55,[2]NUM9!$H$3:$U$170,6,FALSE),0)</f>
        <v>0</v>
      </c>
      <c r="J55" s="79">
        <f>IFERROR(VLOOKUP($B55,[2]NUM9!$H$3:$U$170,7,FALSE),0)</f>
        <v>0</v>
      </c>
      <c r="K55" s="79">
        <f>IFERROR(VLOOKUP($B55,[2]NUM9!$H$3:$U$170,8,FALSE),0)</f>
        <v>2</v>
      </c>
      <c r="L55" s="79">
        <f>IFERROR(VLOOKUP($B55,[2]NUM9!$H$3:$U$170,9,FALSE),0)</f>
        <v>0</v>
      </c>
      <c r="M55" s="79">
        <f>IFERROR(VLOOKUP($B55,[2]NUM9!$H$3:$U$170,10,FALSE),0)</f>
        <v>1</v>
      </c>
      <c r="N55" s="79">
        <f>IFERROR(VLOOKUP($B55,[2]NUM9!$H$3:$U$170,11,FALSE),0)</f>
        <v>1</v>
      </c>
      <c r="O55" s="79">
        <f>IFERROR(VLOOKUP($B55,[2]NUM9!$H$3:$U$170,12,FALSE),0)</f>
        <v>2</v>
      </c>
      <c r="P55" s="79">
        <f>IFERROR(VLOOKUP($B55,[2]NUM9!$H$3:$U$170,13,FALSE),0)</f>
        <v>0</v>
      </c>
      <c r="Q55" s="47">
        <f t="shared" si="28"/>
        <v>10</v>
      </c>
      <c r="R55" s="47">
        <f>IFERROR(VLOOKUP($B55,[3]DEN9!$H$3:$J$158,2,FALSE),0)</f>
        <v>9</v>
      </c>
      <c r="S55" s="48">
        <f>IFERROR(VLOOKUP($B55,[3]DEN9!$H$3:$J$158,2,FALSE),0)</f>
        <v>9</v>
      </c>
      <c r="T55" s="47">
        <f>IFERROR(VLOOKUP($B55,[1]DEN9!$H$3:$J$172,2,FALSE),0)</f>
        <v>12</v>
      </c>
      <c r="U55" s="96">
        <f t="shared" si="29"/>
        <v>12</v>
      </c>
      <c r="V55" s="49">
        <f t="shared" si="30"/>
        <v>12</v>
      </c>
      <c r="W55" s="47">
        <f>IFERROR(VLOOKUP($B55,[2]DEN9!$H$3:$K$172,3,FALSE),0)</f>
        <v>8</v>
      </c>
    </row>
    <row r="56" spans="1:23" ht="15" thickBot="1" x14ac:dyDescent="0.25">
      <c r="A56" s="138" t="s">
        <v>88</v>
      </c>
      <c r="B56" s="137" t="s">
        <v>81</v>
      </c>
      <c r="C56" s="53"/>
      <c r="D56" s="53"/>
      <c r="E56" s="79">
        <f>IFERROR(VLOOKUP($B56,[2]NUM9!$H$3:$U$170,2,FALSE),0)</f>
        <v>0</v>
      </c>
      <c r="F56" s="79">
        <f>IFERROR(VLOOKUP($B56,[2]NUM9!$H$3:$U$170,3,FALSE),0)</f>
        <v>0</v>
      </c>
      <c r="G56" s="79">
        <f>IFERROR(VLOOKUP($B56,[2]NUM9!$H$3:$U$170,4,FALSE),0)</f>
        <v>0</v>
      </c>
      <c r="H56" s="79">
        <f>IFERROR(VLOOKUP($B56,[2]NUM9!$H$3:$U$170,5,FALSE),0)</f>
        <v>1</v>
      </c>
      <c r="I56" s="79">
        <f>IFERROR(VLOOKUP($B56,[2]NUM9!$H$3:$U$170,6,FALSE),0)</f>
        <v>0</v>
      </c>
      <c r="J56" s="79">
        <f>IFERROR(VLOOKUP($B56,[2]NUM9!$H$3:$U$170,7,FALSE),0)</f>
        <v>2</v>
      </c>
      <c r="K56" s="79">
        <f>IFERROR(VLOOKUP($B56,[2]NUM9!$H$3:$U$170,8,FALSE),0)</f>
        <v>0</v>
      </c>
      <c r="L56" s="79">
        <f>IFERROR(VLOOKUP($B56,[2]NUM9!$H$3:$U$170,9,FALSE),0)</f>
        <v>2</v>
      </c>
      <c r="M56" s="79">
        <f>IFERROR(VLOOKUP($B56,[2]NUM9!$H$3:$U$170,10,FALSE),0)</f>
        <v>1</v>
      </c>
      <c r="N56" s="79">
        <f>IFERROR(VLOOKUP($B56,[2]NUM9!$H$3:$U$170,11,FALSE),0)</f>
        <v>0</v>
      </c>
      <c r="O56" s="79">
        <f>IFERROR(VLOOKUP($B56,[2]NUM9!$H$3:$U$170,12,FALSE),0)</f>
        <v>0</v>
      </c>
      <c r="P56" s="79">
        <f>IFERROR(VLOOKUP($B56,[2]NUM9!$H$3:$U$170,13,FALSE),0)</f>
        <v>2</v>
      </c>
      <c r="Q56" s="47">
        <f t="shared" si="28"/>
        <v>8</v>
      </c>
      <c r="R56" s="47">
        <f>IFERROR(VLOOKUP($B56,[3]DEN9!$H$3:$J$158,2,FALSE),0)</f>
        <v>5</v>
      </c>
      <c r="S56" s="48">
        <f>IFERROR(VLOOKUP($B56,[3]DEN9!$H$3:$J$158,2,FALSE),0)</f>
        <v>5</v>
      </c>
      <c r="T56" s="47">
        <f>IFERROR(VLOOKUP($B56,[1]DEN9!$H$3:$J$172,2,FALSE),0)</f>
        <v>8</v>
      </c>
      <c r="U56" s="96">
        <f t="shared" si="29"/>
        <v>8</v>
      </c>
      <c r="V56" s="49">
        <f t="shared" si="30"/>
        <v>8</v>
      </c>
      <c r="W56" s="47">
        <f>IFERROR(VLOOKUP($B56,[2]DEN9!$H$3:$K$172,3,FALSE),0)</f>
        <v>7</v>
      </c>
    </row>
    <row r="57" spans="1:23" ht="15" thickBot="1" x14ac:dyDescent="0.25">
      <c r="A57" s="138" t="s">
        <v>88</v>
      </c>
      <c r="B57" s="137" t="s">
        <v>82</v>
      </c>
      <c r="C57" s="53"/>
      <c r="D57" s="53"/>
      <c r="E57" s="79">
        <f>IFERROR(VLOOKUP($B57,[2]NUM9!$H$3:$U$170,2,FALSE),0)</f>
        <v>0</v>
      </c>
      <c r="F57" s="79">
        <f>IFERROR(VLOOKUP($B57,[2]NUM9!$H$3:$U$170,3,FALSE),0)</f>
        <v>0</v>
      </c>
      <c r="G57" s="79">
        <f>IFERROR(VLOOKUP($B57,[2]NUM9!$H$3:$U$170,4,FALSE),0)</f>
        <v>0</v>
      </c>
      <c r="H57" s="79">
        <f>IFERROR(VLOOKUP($B57,[2]NUM9!$H$3:$U$170,5,FALSE),0)</f>
        <v>0</v>
      </c>
      <c r="I57" s="79">
        <f>IFERROR(VLOOKUP($B57,[2]NUM9!$H$3:$U$170,6,FALSE),0)</f>
        <v>0</v>
      </c>
      <c r="J57" s="79">
        <f>IFERROR(VLOOKUP($B57,[2]NUM9!$H$3:$U$170,7,FALSE),0)</f>
        <v>0</v>
      </c>
      <c r="K57" s="79">
        <f>IFERROR(VLOOKUP($B57,[2]NUM9!$H$3:$U$170,8,FALSE),0)</f>
        <v>0</v>
      </c>
      <c r="L57" s="79">
        <f>IFERROR(VLOOKUP($B57,[2]NUM9!$H$3:$U$170,9,FALSE),0)</f>
        <v>0</v>
      </c>
      <c r="M57" s="79">
        <f>IFERROR(VLOOKUP($B57,[2]NUM9!$H$3:$U$170,10,FALSE),0)</f>
        <v>0</v>
      </c>
      <c r="N57" s="79">
        <f>IFERROR(VLOOKUP($B57,[2]NUM9!$H$3:$U$170,11,FALSE),0)</f>
        <v>0</v>
      </c>
      <c r="O57" s="79">
        <f>IFERROR(VLOOKUP($B57,[2]NUM9!$H$3:$U$170,12,FALSE),0)</f>
        <v>0</v>
      </c>
      <c r="P57" s="79">
        <f>IFERROR(VLOOKUP($B57,[2]NUM9!$H$3:$U$170,13,FALSE),0)</f>
        <v>0</v>
      </c>
      <c r="Q57" s="47">
        <f t="shared" si="28"/>
        <v>0</v>
      </c>
      <c r="R57" s="47">
        <f>IFERROR(VLOOKUP($B57,[3]DEN9!$H$3:$J$158,2,FALSE),0)</f>
        <v>0</v>
      </c>
      <c r="S57" s="48">
        <f>IFERROR(VLOOKUP($B57,[3]DEN9!$H$3:$J$158,2,FALSE),0)</f>
        <v>0</v>
      </c>
      <c r="T57" s="47">
        <f>IFERROR(VLOOKUP($B57,[1]DEN9!$H$3:$J$172,2,FALSE),0)</f>
        <v>0</v>
      </c>
      <c r="U57" s="96">
        <f t="shared" si="29"/>
        <v>0</v>
      </c>
      <c r="V57" s="49">
        <f t="shared" si="30"/>
        <v>0</v>
      </c>
      <c r="W57" s="47">
        <f>IFERROR(VLOOKUP($B57,[2]DEN9!$H$3:$K$172,3,FALSE),0)</f>
        <v>0</v>
      </c>
    </row>
    <row r="58" spans="1:23" ht="15" thickBot="1" x14ac:dyDescent="0.25">
      <c r="A58" s="138" t="s">
        <v>88</v>
      </c>
      <c r="B58" s="137" t="s">
        <v>83</v>
      </c>
      <c r="C58" s="53"/>
      <c r="D58" s="53"/>
      <c r="E58" s="79">
        <f>IFERROR(VLOOKUP($B58,[2]NUM9!$H$3:$U$170,2,FALSE),0)</f>
        <v>0</v>
      </c>
      <c r="F58" s="79">
        <f>IFERROR(VLOOKUP($B58,[2]NUM9!$H$3:$U$170,3,FALSE),0)</f>
        <v>1</v>
      </c>
      <c r="G58" s="79">
        <f>IFERROR(VLOOKUP($B58,[2]NUM9!$H$3:$U$170,4,FALSE),0)</f>
        <v>1</v>
      </c>
      <c r="H58" s="79">
        <f>IFERROR(VLOOKUP($B58,[2]NUM9!$H$3:$U$170,5,FALSE),0)</f>
        <v>1</v>
      </c>
      <c r="I58" s="79">
        <f>IFERROR(VLOOKUP($B58,[2]NUM9!$H$3:$U$170,6,FALSE),0)</f>
        <v>1</v>
      </c>
      <c r="J58" s="79">
        <f>IFERROR(VLOOKUP($B58,[2]NUM9!$H$3:$U$170,7,FALSE),0)</f>
        <v>0</v>
      </c>
      <c r="K58" s="79">
        <f>IFERROR(VLOOKUP($B58,[2]NUM9!$H$3:$U$170,8,FALSE),0)</f>
        <v>1</v>
      </c>
      <c r="L58" s="79">
        <f>IFERROR(VLOOKUP($B58,[2]NUM9!$H$3:$U$170,9,FALSE),0)</f>
        <v>1</v>
      </c>
      <c r="M58" s="79">
        <f>IFERROR(VLOOKUP($B58,[2]NUM9!$H$3:$U$170,10,FALSE),0)</f>
        <v>0</v>
      </c>
      <c r="N58" s="79">
        <f>IFERROR(VLOOKUP($B58,[2]NUM9!$H$3:$U$170,11,FALSE),0)</f>
        <v>1</v>
      </c>
      <c r="O58" s="79">
        <f>IFERROR(VLOOKUP($B58,[2]NUM9!$H$3:$U$170,12,FALSE),0)</f>
        <v>0</v>
      </c>
      <c r="P58" s="79">
        <f>IFERROR(VLOOKUP($B58,[2]NUM9!$H$3:$U$170,13,FALSE),0)</f>
        <v>0</v>
      </c>
      <c r="Q58" s="47">
        <f t="shared" si="28"/>
        <v>7</v>
      </c>
      <c r="R58" s="47">
        <f>IFERROR(VLOOKUP($B58,[3]DEN9!$H$3:$J$158,2,FALSE),0)</f>
        <v>10</v>
      </c>
      <c r="S58" s="48">
        <f>IFERROR(VLOOKUP($B58,[3]DEN9!$H$3:$J$158,2,FALSE),0)</f>
        <v>10</v>
      </c>
      <c r="T58" s="47">
        <f>IFERROR(VLOOKUP($B58,[1]DEN9!$H$3:$J$172,2,FALSE),0)</f>
        <v>8</v>
      </c>
      <c r="U58" s="96">
        <f t="shared" si="29"/>
        <v>8</v>
      </c>
      <c r="V58" s="49">
        <f t="shared" si="30"/>
        <v>8</v>
      </c>
      <c r="W58" s="47">
        <f>IFERROR(VLOOKUP($B58,[2]DEN9!$H$3:$K$172,3,FALSE),0)</f>
        <v>9</v>
      </c>
    </row>
    <row r="59" spans="1:23" ht="15" thickBot="1" x14ac:dyDescent="0.25">
      <c r="A59" s="138" t="s">
        <v>88</v>
      </c>
      <c r="B59" s="137" t="s">
        <v>84</v>
      </c>
      <c r="C59" s="53"/>
      <c r="D59" s="53"/>
      <c r="E59" s="79">
        <f>IFERROR(VLOOKUP($B59,[2]NUM9!$H$3:$U$170,2,FALSE),0)</f>
        <v>0</v>
      </c>
      <c r="F59" s="79">
        <f>IFERROR(VLOOKUP($B59,[2]NUM9!$H$3:$U$170,3,FALSE),0)</f>
        <v>0</v>
      </c>
      <c r="G59" s="79">
        <f>IFERROR(VLOOKUP($B59,[2]NUM9!$H$3:$U$170,4,FALSE),0)</f>
        <v>0</v>
      </c>
      <c r="H59" s="79">
        <f>IFERROR(VLOOKUP($B59,[2]NUM9!$H$3:$U$170,5,FALSE),0)</f>
        <v>0</v>
      </c>
      <c r="I59" s="79">
        <f>IFERROR(VLOOKUP($B59,[2]NUM9!$H$3:$U$170,6,FALSE),0)</f>
        <v>0</v>
      </c>
      <c r="J59" s="79">
        <f>IFERROR(VLOOKUP($B59,[2]NUM9!$H$3:$U$170,7,FALSE),0)</f>
        <v>0</v>
      </c>
      <c r="K59" s="79">
        <f>IFERROR(VLOOKUP($B59,[2]NUM9!$H$3:$U$170,8,FALSE),0)</f>
        <v>0</v>
      </c>
      <c r="L59" s="79">
        <f>IFERROR(VLOOKUP($B59,[2]NUM9!$H$3:$U$170,9,FALSE),0)</f>
        <v>1</v>
      </c>
      <c r="M59" s="79">
        <f>IFERROR(VLOOKUP($B59,[2]NUM9!$H$3:$U$170,10,FALSE),0)</f>
        <v>0</v>
      </c>
      <c r="N59" s="79">
        <f>IFERROR(VLOOKUP($B59,[2]NUM9!$H$3:$U$170,11,FALSE),0)</f>
        <v>0</v>
      </c>
      <c r="O59" s="79">
        <f>IFERROR(VLOOKUP($B59,[2]NUM9!$H$3:$U$170,12,FALSE),0)</f>
        <v>0</v>
      </c>
      <c r="P59" s="79">
        <f>IFERROR(VLOOKUP($B59,[2]NUM9!$H$3:$U$170,13,FALSE),0)</f>
        <v>0</v>
      </c>
      <c r="Q59" s="47">
        <f t="shared" si="28"/>
        <v>1</v>
      </c>
      <c r="R59" s="47">
        <f>IFERROR(VLOOKUP($B59,[3]DEN9!$H$3:$J$158,2,FALSE),0)</f>
        <v>0</v>
      </c>
      <c r="S59" s="48">
        <f>IFERROR(VLOOKUP($B59,[3]DEN9!$H$3:$J$158,2,FALSE),0)</f>
        <v>0</v>
      </c>
      <c r="T59" s="47">
        <f>IFERROR(VLOOKUP($B59,[1]DEN9!$H$3:$J$172,2,FALSE),0)</f>
        <v>0</v>
      </c>
      <c r="U59" s="96">
        <f t="shared" si="29"/>
        <v>0</v>
      </c>
      <c r="V59" s="49">
        <f t="shared" si="30"/>
        <v>0</v>
      </c>
      <c r="W59" s="47">
        <f>IFERROR(VLOOKUP($B59,[2]DEN9!$H$3:$K$172,3,FALSE),0)</f>
        <v>2</v>
      </c>
    </row>
    <row r="60" spans="1:23" ht="15" thickBot="1" x14ac:dyDescent="0.25">
      <c r="A60" s="138" t="s">
        <v>88</v>
      </c>
      <c r="B60" s="137" t="s">
        <v>85</v>
      </c>
      <c r="C60" s="53"/>
      <c r="D60" s="53"/>
      <c r="E60" s="79">
        <f>IFERROR(VLOOKUP($B60,[2]NUM9!$H$3:$U$170,2,FALSE),0)</f>
        <v>1</v>
      </c>
      <c r="F60" s="79">
        <f>IFERROR(VLOOKUP($B60,[2]NUM9!$H$3:$U$170,3,FALSE),0)</f>
        <v>6</v>
      </c>
      <c r="G60" s="79">
        <f>IFERROR(VLOOKUP($B60,[2]NUM9!$H$3:$U$170,4,FALSE),0)</f>
        <v>3</v>
      </c>
      <c r="H60" s="79">
        <f>IFERROR(VLOOKUP($B60,[2]NUM9!$H$3:$U$170,5,FALSE),0)</f>
        <v>1</v>
      </c>
      <c r="I60" s="79">
        <f>IFERROR(VLOOKUP($B60,[2]NUM9!$H$3:$U$170,6,FALSE),0)</f>
        <v>3</v>
      </c>
      <c r="J60" s="79">
        <f>IFERROR(VLOOKUP($B60,[2]NUM9!$H$3:$U$170,7,FALSE),0)</f>
        <v>3</v>
      </c>
      <c r="K60" s="79">
        <f>IFERROR(VLOOKUP($B60,[2]NUM9!$H$3:$U$170,8,FALSE),0)</f>
        <v>3</v>
      </c>
      <c r="L60" s="79">
        <f>IFERROR(VLOOKUP($B60,[2]NUM9!$H$3:$U$170,9,FALSE),0)</f>
        <v>2</v>
      </c>
      <c r="M60" s="79">
        <f>IFERROR(VLOOKUP($B60,[2]NUM9!$H$3:$U$170,10,FALSE),0)</f>
        <v>0</v>
      </c>
      <c r="N60" s="79">
        <f>IFERROR(VLOOKUP($B60,[2]NUM9!$H$3:$U$170,11,FALSE),0)</f>
        <v>1</v>
      </c>
      <c r="O60" s="79">
        <f>IFERROR(VLOOKUP($B60,[2]NUM9!$H$3:$U$170,12,FALSE),0)</f>
        <v>0</v>
      </c>
      <c r="P60" s="79">
        <f>IFERROR(VLOOKUP($B60,[2]NUM9!$H$3:$U$170,13,FALSE),0)</f>
        <v>0</v>
      </c>
      <c r="Q60" s="47">
        <f t="shared" si="28"/>
        <v>23</v>
      </c>
      <c r="R60" s="47">
        <f>IFERROR(VLOOKUP($B60,[3]DEN9!$H$3:$J$158,2,FALSE),0)</f>
        <v>33</v>
      </c>
      <c r="S60" s="48">
        <f>IFERROR(VLOOKUP($B60,[3]DEN9!$H$3:$J$158,2,FALSE),0)</f>
        <v>33</v>
      </c>
      <c r="T60" s="47">
        <f>IFERROR(VLOOKUP($B60,[1]DEN9!$H$3:$J$172,2,FALSE),0)</f>
        <v>23</v>
      </c>
      <c r="U60" s="96">
        <f t="shared" si="29"/>
        <v>23</v>
      </c>
      <c r="V60" s="49">
        <f t="shared" si="30"/>
        <v>23</v>
      </c>
      <c r="W60" s="47">
        <f>IFERROR(VLOOKUP($B60,[2]DEN9!$H$3:$K$172,3,FALSE),0)</f>
        <v>12</v>
      </c>
    </row>
    <row r="61" spans="1:23" ht="15" thickBot="1" x14ac:dyDescent="0.25">
      <c r="A61" s="138" t="s">
        <v>88</v>
      </c>
      <c r="B61" s="137" t="s">
        <v>86</v>
      </c>
      <c r="C61" s="53"/>
      <c r="D61" s="53"/>
      <c r="E61" s="79">
        <f>IFERROR(VLOOKUP($B61,[2]NUM9!$H$3:$U$170,2,FALSE),0)</f>
        <v>0</v>
      </c>
      <c r="F61" s="79">
        <f>IFERROR(VLOOKUP($B61,[2]NUM9!$H$3:$U$170,3,FALSE),0)</f>
        <v>0</v>
      </c>
      <c r="G61" s="79">
        <f>IFERROR(VLOOKUP($B61,[2]NUM9!$H$3:$U$170,4,FALSE),0)</f>
        <v>1</v>
      </c>
      <c r="H61" s="79">
        <f>IFERROR(VLOOKUP($B61,[2]NUM9!$H$3:$U$170,5,FALSE),0)</f>
        <v>0</v>
      </c>
      <c r="I61" s="79">
        <f>IFERROR(VLOOKUP($B61,[2]NUM9!$H$3:$U$170,6,FALSE),0)</f>
        <v>2</v>
      </c>
      <c r="J61" s="79">
        <f>IFERROR(VLOOKUP($B61,[2]NUM9!$H$3:$U$170,7,FALSE),0)</f>
        <v>0</v>
      </c>
      <c r="K61" s="79">
        <f>IFERROR(VLOOKUP($B61,[2]NUM9!$H$3:$U$170,8,FALSE),0)</f>
        <v>1</v>
      </c>
      <c r="L61" s="79">
        <f>IFERROR(VLOOKUP($B61,[2]NUM9!$H$3:$U$170,9,FALSE),0)</f>
        <v>0</v>
      </c>
      <c r="M61" s="79">
        <f>IFERROR(VLOOKUP($B61,[2]NUM9!$H$3:$U$170,10,FALSE),0)</f>
        <v>0</v>
      </c>
      <c r="N61" s="79">
        <f>IFERROR(VLOOKUP($B61,[2]NUM9!$H$3:$U$170,11,FALSE),0)</f>
        <v>0</v>
      </c>
      <c r="O61" s="79">
        <f>IFERROR(VLOOKUP($B61,[2]NUM9!$H$3:$U$170,12,FALSE),0)</f>
        <v>0</v>
      </c>
      <c r="P61" s="79">
        <f>IFERROR(VLOOKUP($B61,[2]NUM9!$H$3:$U$170,13,FALSE),0)</f>
        <v>0</v>
      </c>
      <c r="Q61" s="47">
        <f t="shared" si="28"/>
        <v>4</v>
      </c>
      <c r="R61" s="47">
        <f>IFERROR(VLOOKUP($B61,[3]DEN9!$H$3:$J$158,2,FALSE),0)</f>
        <v>5</v>
      </c>
      <c r="S61" s="48">
        <f>IFERROR(VLOOKUP($B61,[3]DEN9!$H$3:$J$158,2,FALSE),0)</f>
        <v>5</v>
      </c>
      <c r="T61" s="47">
        <f>IFERROR(VLOOKUP($B61,[1]DEN9!$H$3:$J$172,2,FALSE),0)</f>
        <v>3</v>
      </c>
      <c r="U61" s="96">
        <f t="shared" si="29"/>
        <v>3</v>
      </c>
      <c r="V61" s="49">
        <f t="shared" si="30"/>
        <v>3</v>
      </c>
      <c r="W61" s="47">
        <f>IFERROR(VLOOKUP($B61,[2]DEN9!$H$3:$K$172,3,FALSE),0)</f>
        <v>1</v>
      </c>
    </row>
    <row r="62" spans="1:23" ht="15" thickBot="1" x14ac:dyDescent="0.25">
      <c r="A62" s="138" t="s">
        <v>88</v>
      </c>
      <c r="B62" s="137" t="s">
        <v>87</v>
      </c>
      <c r="C62" s="53"/>
      <c r="D62" s="53"/>
      <c r="E62" s="79">
        <f>IFERROR(VLOOKUP($B62,[2]NUM9!$H$3:$U$170,2,FALSE),0)</f>
        <v>0</v>
      </c>
      <c r="F62" s="79">
        <f>IFERROR(VLOOKUP($B62,[2]NUM9!$H$3:$U$170,3,FALSE),0)</f>
        <v>0</v>
      </c>
      <c r="G62" s="79">
        <f>IFERROR(VLOOKUP($B62,[2]NUM9!$H$3:$U$170,4,FALSE),0)</f>
        <v>0</v>
      </c>
      <c r="H62" s="79">
        <f>IFERROR(VLOOKUP($B62,[2]NUM9!$H$3:$U$170,5,FALSE),0)</f>
        <v>0</v>
      </c>
      <c r="I62" s="79">
        <f>IFERROR(VLOOKUP($B62,[2]NUM9!$H$3:$U$170,6,FALSE),0)</f>
        <v>0</v>
      </c>
      <c r="J62" s="79">
        <f>IFERROR(VLOOKUP($B62,[2]NUM9!$H$3:$U$170,7,FALSE),0)</f>
        <v>0</v>
      </c>
      <c r="K62" s="79">
        <f>IFERROR(VLOOKUP($B62,[2]NUM9!$H$3:$U$170,8,FALSE),0)</f>
        <v>0</v>
      </c>
      <c r="L62" s="79">
        <f>IFERROR(VLOOKUP($B62,[2]NUM9!$H$3:$U$170,9,FALSE),0)</f>
        <v>0</v>
      </c>
      <c r="M62" s="79">
        <f>IFERROR(VLOOKUP($B62,[2]NUM9!$H$3:$U$170,10,FALSE),0)</f>
        <v>1</v>
      </c>
      <c r="N62" s="79">
        <f>IFERROR(VLOOKUP($B62,[2]NUM9!$H$3:$U$170,11,FALSE),0)</f>
        <v>0</v>
      </c>
      <c r="O62" s="79">
        <f>IFERROR(VLOOKUP($B62,[2]NUM9!$H$3:$U$170,12,FALSE),0)</f>
        <v>0</v>
      </c>
      <c r="P62" s="79">
        <f>IFERROR(VLOOKUP($B62,[2]NUM9!$H$3:$U$170,13,FALSE),0)</f>
        <v>0</v>
      </c>
      <c r="Q62" s="47">
        <f t="shared" si="28"/>
        <v>1</v>
      </c>
      <c r="R62" s="47">
        <f>IFERROR(VLOOKUP($B62,[3]DEN9!$H$3:$J$158,2,FALSE),0)</f>
        <v>3</v>
      </c>
      <c r="S62" s="48">
        <f>IFERROR(VLOOKUP($B62,[3]DEN9!$H$3:$J$158,2,FALSE),0)</f>
        <v>3</v>
      </c>
      <c r="T62" s="47">
        <f>IFERROR(VLOOKUP($B62,[1]DEN9!$H$3:$J$172,2,FALSE),0)</f>
        <v>1</v>
      </c>
      <c r="U62" s="96">
        <f t="shared" si="29"/>
        <v>1</v>
      </c>
      <c r="V62" s="49">
        <f t="shared" si="30"/>
        <v>1</v>
      </c>
      <c r="W62" s="47">
        <f>IFERROR(VLOOKUP($B62,[2]DEN9!$H$3:$K$172,3,FALSE),0)</f>
        <v>3</v>
      </c>
    </row>
    <row r="63" spans="1:23" ht="15" thickBot="1" x14ac:dyDescent="0.25">
      <c r="A63" s="136" t="s">
        <v>88</v>
      </c>
      <c r="B63" s="137" t="s">
        <v>397</v>
      </c>
      <c r="C63" s="53"/>
      <c r="D63" s="53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246"/>
      <c r="R63" s="47"/>
      <c r="S63" s="48"/>
      <c r="T63" s="47"/>
      <c r="U63" s="96"/>
      <c r="V63" s="49"/>
      <c r="W63" s="47"/>
    </row>
    <row r="64" spans="1:23" s="54" customFormat="1" ht="15" thickBot="1" x14ac:dyDescent="0.25">
      <c r="A64" s="307" t="s">
        <v>177</v>
      </c>
      <c r="B64" s="308"/>
      <c r="C64" s="222">
        <f>+D64/Metas!O9</f>
        <v>1.1915204678362574</v>
      </c>
      <c r="D64" s="221">
        <f>+Q64/W64</f>
        <v>1.1319444444444444</v>
      </c>
      <c r="E64" s="46">
        <f t="shared" ref="E64:Q64" si="31">SUM(E50:E62)</f>
        <v>7</v>
      </c>
      <c r="F64" s="46">
        <f t="shared" si="31"/>
        <v>24</v>
      </c>
      <c r="G64" s="46">
        <f t="shared" si="31"/>
        <v>11</v>
      </c>
      <c r="H64" s="46">
        <f t="shared" si="31"/>
        <v>5</v>
      </c>
      <c r="I64" s="46">
        <f t="shared" ref="I64:J64" si="32">SUM(I50:I62)</f>
        <v>20</v>
      </c>
      <c r="J64" s="46">
        <f t="shared" si="32"/>
        <v>18</v>
      </c>
      <c r="K64" s="46">
        <f t="shared" ref="K64:L64" si="33">SUM(K50:K62)</f>
        <v>16</v>
      </c>
      <c r="L64" s="46">
        <f t="shared" si="33"/>
        <v>11</v>
      </c>
      <c r="M64" s="46">
        <f t="shared" ref="M64:N64" si="34">SUM(M50:M62)</f>
        <v>21</v>
      </c>
      <c r="N64" s="46">
        <f t="shared" si="34"/>
        <v>18</v>
      </c>
      <c r="O64" s="46">
        <f t="shared" ref="O64:P64" si="35">SUM(O50:O62)</f>
        <v>4</v>
      </c>
      <c r="P64" s="46">
        <f t="shared" si="35"/>
        <v>8</v>
      </c>
      <c r="Q64" s="67">
        <f t="shared" si="31"/>
        <v>163</v>
      </c>
      <c r="R64" s="46">
        <f t="shared" ref="R64:V64" si="36">SUM(R50:R62)</f>
        <v>230</v>
      </c>
      <c r="S64" s="46">
        <f t="shared" si="36"/>
        <v>230</v>
      </c>
      <c r="T64" s="46">
        <f t="shared" si="36"/>
        <v>170</v>
      </c>
      <c r="U64" s="46">
        <f t="shared" si="36"/>
        <v>170</v>
      </c>
      <c r="V64" s="46">
        <f t="shared" si="36"/>
        <v>170</v>
      </c>
      <c r="W64" s="46">
        <f t="shared" ref="W64" si="37">SUM(W50:W62)</f>
        <v>144</v>
      </c>
    </row>
    <row r="65" spans="1:23" ht="15" thickBot="1" x14ac:dyDescent="0.25">
      <c r="A65" s="138" t="s">
        <v>99</v>
      </c>
      <c r="B65" s="137" t="s">
        <v>89</v>
      </c>
      <c r="C65" s="53"/>
      <c r="D65" s="53"/>
      <c r="E65" s="79">
        <f>IFERROR(VLOOKUP($B65,[2]NUM9!$H$3:$U$170,2,FALSE),0)</f>
        <v>4</v>
      </c>
      <c r="F65" s="79">
        <f>IFERROR(VLOOKUP($B65,[2]NUM9!$H$3:$U$170,3,FALSE),0)</f>
        <v>9</v>
      </c>
      <c r="G65" s="79">
        <f>IFERROR(VLOOKUP($B65,[2]NUM9!$H$3:$U$170,4,FALSE),0)</f>
        <v>13</v>
      </c>
      <c r="H65" s="79">
        <f>IFERROR(VLOOKUP($B65,[2]NUM9!$H$3:$U$170,5,FALSE),0)</f>
        <v>8</v>
      </c>
      <c r="I65" s="79">
        <f>IFERROR(VLOOKUP($B65,[2]NUM9!$H$3:$U$170,6,FALSE),0)</f>
        <v>3</v>
      </c>
      <c r="J65" s="79">
        <f>IFERROR(VLOOKUP($B65,[2]NUM9!$H$3:$U$170,7,FALSE),0)</f>
        <v>8</v>
      </c>
      <c r="K65" s="79">
        <f>IFERROR(VLOOKUP($B65,[2]NUM9!$H$3:$U$170,8,FALSE),0)</f>
        <v>6</v>
      </c>
      <c r="L65" s="79">
        <f>IFERROR(VLOOKUP($B65,[2]NUM9!$H$3:$U$170,9,FALSE),0)</f>
        <v>4</v>
      </c>
      <c r="M65" s="79">
        <f>IFERROR(VLOOKUP($B65,[2]NUM9!$H$3:$U$170,10,FALSE),0)</f>
        <v>4</v>
      </c>
      <c r="N65" s="79">
        <f>IFERROR(VLOOKUP($B65,[2]NUM9!$H$3:$U$170,11,FALSE),0)</f>
        <v>6</v>
      </c>
      <c r="O65" s="79">
        <f>IFERROR(VLOOKUP($B65,[2]NUM9!$H$3:$U$170,12,FALSE),0)</f>
        <v>5</v>
      </c>
      <c r="P65" s="79">
        <f>IFERROR(VLOOKUP($B65,[2]NUM9!$H$3:$U$170,13,FALSE),0)</f>
        <v>10</v>
      </c>
      <c r="Q65" s="47">
        <f t="shared" ref="Q65:Q74" si="38">SUM(E65:P65)</f>
        <v>80</v>
      </c>
      <c r="R65" s="47">
        <f>IFERROR(VLOOKUP($B65,[3]DEN9!$H$3:$J$158,2,FALSE),0)</f>
        <v>65</v>
      </c>
      <c r="S65" s="48">
        <f>IFERROR(VLOOKUP($B65,[3]DEN9!$H$3:$J$158,2,FALSE),0)</f>
        <v>65</v>
      </c>
      <c r="T65" s="47">
        <f>IFERROR(VLOOKUP($B65,[1]DEN9!$H$3:$J$172,2,FALSE),0)</f>
        <v>72</v>
      </c>
      <c r="U65" s="96">
        <f t="shared" ref="U65:U74" si="39">+T65</f>
        <v>72</v>
      </c>
      <c r="V65" s="49">
        <f t="shared" ref="V65:V74" si="40">+T65</f>
        <v>72</v>
      </c>
      <c r="W65" s="47">
        <f>IFERROR(VLOOKUP($B65,[2]DEN9!$H$3:$K$172,3,FALSE),0)</f>
        <v>79</v>
      </c>
    </row>
    <row r="66" spans="1:23" ht="15" thickBot="1" x14ac:dyDescent="0.25">
      <c r="A66" s="138" t="s">
        <v>99</v>
      </c>
      <c r="B66" s="137" t="s">
        <v>90</v>
      </c>
      <c r="C66" s="53"/>
      <c r="D66" s="53"/>
      <c r="E66" s="79">
        <f>IFERROR(VLOOKUP($B66,[2]NUM9!$H$3:$U$170,2,FALSE),0)</f>
        <v>0</v>
      </c>
      <c r="F66" s="79">
        <f>IFERROR(VLOOKUP($B66,[2]NUM9!$H$3:$U$170,3,FALSE),0)</f>
        <v>0</v>
      </c>
      <c r="G66" s="79">
        <f>IFERROR(VLOOKUP($B66,[2]NUM9!$H$3:$U$170,4,FALSE),0)</f>
        <v>0</v>
      </c>
      <c r="H66" s="79">
        <f>IFERROR(VLOOKUP($B66,[2]NUM9!$H$3:$U$170,5,FALSE),0)</f>
        <v>1</v>
      </c>
      <c r="I66" s="79">
        <f>IFERROR(VLOOKUP($B66,[2]NUM9!$H$3:$U$170,6,FALSE),0)</f>
        <v>4</v>
      </c>
      <c r="J66" s="79">
        <f>IFERROR(VLOOKUP($B66,[2]NUM9!$H$3:$U$170,7,FALSE),0)</f>
        <v>0</v>
      </c>
      <c r="K66" s="79">
        <f>IFERROR(VLOOKUP($B66,[2]NUM9!$H$3:$U$170,8,FALSE),0)</f>
        <v>0</v>
      </c>
      <c r="L66" s="79">
        <f>IFERROR(VLOOKUP($B66,[2]NUM9!$H$3:$U$170,9,FALSE),0)</f>
        <v>1</v>
      </c>
      <c r="M66" s="79">
        <f>IFERROR(VLOOKUP($B66,[2]NUM9!$H$3:$U$170,10,FALSE),0)</f>
        <v>1</v>
      </c>
      <c r="N66" s="79">
        <f>IFERROR(VLOOKUP($B66,[2]NUM9!$H$3:$U$170,11,FALSE),0)</f>
        <v>1</v>
      </c>
      <c r="O66" s="79">
        <f>IFERROR(VLOOKUP($B66,[2]NUM9!$H$3:$U$170,12,FALSE),0)</f>
        <v>1</v>
      </c>
      <c r="P66" s="79">
        <f>IFERROR(VLOOKUP($B66,[2]NUM9!$H$3:$U$170,13,FALSE),0)</f>
        <v>2</v>
      </c>
      <c r="Q66" s="47">
        <f t="shared" si="38"/>
        <v>11</v>
      </c>
      <c r="R66" s="47">
        <f>IFERROR(VLOOKUP($B66,[3]DEN9!$H$3:$J$158,2,FALSE),0)</f>
        <v>6</v>
      </c>
      <c r="S66" s="48">
        <f>IFERROR(VLOOKUP($B66,[3]DEN9!$H$3:$J$158,2,FALSE),0)</f>
        <v>6</v>
      </c>
      <c r="T66" s="47">
        <f>IFERROR(VLOOKUP($B66,[1]DEN9!$H$3:$J$172,2,FALSE),0)</f>
        <v>6</v>
      </c>
      <c r="U66" s="96">
        <f t="shared" si="39"/>
        <v>6</v>
      </c>
      <c r="V66" s="49">
        <f t="shared" si="40"/>
        <v>6</v>
      </c>
      <c r="W66" s="47">
        <f>IFERROR(VLOOKUP($B66,[2]DEN9!$H$3:$K$172,3,FALSE),0)</f>
        <v>6</v>
      </c>
    </row>
    <row r="67" spans="1:23" ht="15" thickBot="1" x14ac:dyDescent="0.25">
      <c r="A67" s="138" t="s">
        <v>99</v>
      </c>
      <c r="B67" s="137" t="s">
        <v>91</v>
      </c>
      <c r="C67" s="53"/>
      <c r="D67" s="53"/>
      <c r="E67" s="79">
        <f>IFERROR(VLOOKUP($B67,[2]NUM9!$H$3:$U$170,2,FALSE),0)</f>
        <v>0</v>
      </c>
      <c r="F67" s="79">
        <f>IFERROR(VLOOKUP($B67,[2]NUM9!$H$3:$U$170,3,FALSE),0)</f>
        <v>0</v>
      </c>
      <c r="G67" s="79">
        <f>IFERROR(VLOOKUP($B67,[2]NUM9!$H$3:$U$170,4,FALSE),0)</f>
        <v>0</v>
      </c>
      <c r="H67" s="79">
        <f>IFERROR(VLOOKUP($B67,[2]NUM9!$H$3:$U$170,5,FALSE),0)</f>
        <v>0</v>
      </c>
      <c r="I67" s="79">
        <f>IFERROR(VLOOKUP($B67,[2]NUM9!$H$3:$U$170,6,FALSE),0)</f>
        <v>0</v>
      </c>
      <c r="J67" s="79">
        <f>IFERROR(VLOOKUP($B67,[2]NUM9!$H$3:$U$170,7,FALSE),0)</f>
        <v>0</v>
      </c>
      <c r="K67" s="79">
        <f>IFERROR(VLOOKUP($B67,[2]NUM9!$H$3:$U$170,8,FALSE),0)</f>
        <v>0</v>
      </c>
      <c r="L67" s="79">
        <f>IFERROR(VLOOKUP($B67,[2]NUM9!$H$3:$U$170,9,FALSE),0)</f>
        <v>0</v>
      </c>
      <c r="M67" s="79">
        <f>IFERROR(VLOOKUP($B67,[2]NUM9!$H$3:$U$170,10,FALSE),0)</f>
        <v>0</v>
      </c>
      <c r="N67" s="79">
        <f>IFERROR(VLOOKUP($B67,[2]NUM9!$H$3:$U$170,11,FALSE),0)</f>
        <v>0</v>
      </c>
      <c r="O67" s="79">
        <f>IFERROR(VLOOKUP($B67,[2]NUM9!$H$3:$U$170,12,FALSE),0)</f>
        <v>0</v>
      </c>
      <c r="P67" s="79">
        <f>IFERROR(VLOOKUP($B67,[2]NUM9!$H$3:$U$170,13,FALSE),0)</f>
        <v>0</v>
      </c>
      <c r="Q67" s="47">
        <f t="shared" si="38"/>
        <v>0</v>
      </c>
      <c r="R67" s="47">
        <f>IFERROR(VLOOKUP($B67,[3]DEN9!$H$3:$J$158,2,FALSE),0)</f>
        <v>2</v>
      </c>
      <c r="S67" s="48">
        <f>IFERROR(VLOOKUP($B67,[3]DEN9!$H$3:$J$158,2,FALSE),0)</f>
        <v>2</v>
      </c>
      <c r="T67" s="47">
        <f>IFERROR(VLOOKUP($B67,[1]DEN9!$H$3:$J$172,2,FALSE),0)</f>
        <v>1</v>
      </c>
      <c r="U67" s="96">
        <f t="shared" si="39"/>
        <v>1</v>
      </c>
      <c r="V67" s="49">
        <f t="shared" si="40"/>
        <v>1</v>
      </c>
      <c r="W67" s="47">
        <f>IFERROR(VLOOKUP($B67,[2]DEN9!$H$3:$K$172,3,FALSE),0)</f>
        <v>2</v>
      </c>
    </row>
    <row r="68" spans="1:23" ht="15" thickBot="1" x14ac:dyDescent="0.25">
      <c r="A68" s="138" t="s">
        <v>99</v>
      </c>
      <c r="B68" s="137" t="s">
        <v>92</v>
      </c>
      <c r="C68" s="53"/>
      <c r="D68" s="53"/>
      <c r="E68" s="79">
        <f>IFERROR(VLOOKUP($B68,[2]NUM9!$H$3:$U$170,2,FALSE),0)</f>
        <v>0</v>
      </c>
      <c r="F68" s="79">
        <f>IFERROR(VLOOKUP($B68,[2]NUM9!$H$3:$U$170,3,FALSE),0)</f>
        <v>0</v>
      </c>
      <c r="G68" s="79">
        <f>IFERROR(VLOOKUP($B68,[2]NUM9!$H$3:$U$170,4,FALSE),0)</f>
        <v>4</v>
      </c>
      <c r="H68" s="79">
        <f>IFERROR(VLOOKUP($B68,[2]NUM9!$H$3:$U$170,5,FALSE),0)</f>
        <v>0</v>
      </c>
      <c r="I68" s="79">
        <f>IFERROR(VLOOKUP($B68,[2]NUM9!$H$3:$U$170,6,FALSE),0)</f>
        <v>0</v>
      </c>
      <c r="J68" s="79">
        <f>IFERROR(VLOOKUP($B68,[2]NUM9!$H$3:$U$170,7,FALSE),0)</f>
        <v>1</v>
      </c>
      <c r="K68" s="79">
        <f>IFERROR(VLOOKUP($B68,[2]NUM9!$H$3:$U$170,8,FALSE),0)</f>
        <v>1</v>
      </c>
      <c r="L68" s="79">
        <f>IFERROR(VLOOKUP($B68,[2]NUM9!$H$3:$U$170,9,FALSE),0)</f>
        <v>0</v>
      </c>
      <c r="M68" s="79">
        <f>IFERROR(VLOOKUP($B68,[2]NUM9!$H$3:$U$170,10,FALSE),0)</f>
        <v>0</v>
      </c>
      <c r="N68" s="79">
        <f>IFERROR(VLOOKUP($B68,[2]NUM9!$H$3:$U$170,11,FALSE),0)</f>
        <v>0</v>
      </c>
      <c r="O68" s="79">
        <f>IFERROR(VLOOKUP($B68,[2]NUM9!$H$3:$U$170,12,FALSE),0)</f>
        <v>2</v>
      </c>
      <c r="P68" s="79">
        <f>IFERROR(VLOOKUP($B68,[2]NUM9!$H$3:$U$170,13,FALSE),0)</f>
        <v>0</v>
      </c>
      <c r="Q68" s="47">
        <f t="shared" si="38"/>
        <v>8</v>
      </c>
      <c r="R68" s="47">
        <f>IFERROR(VLOOKUP($B68,[3]DEN9!$H$3:$J$158,2,FALSE),0)</f>
        <v>8</v>
      </c>
      <c r="S68" s="48">
        <f>IFERROR(VLOOKUP($B68,[3]DEN9!$H$3:$J$158,2,FALSE),0)</f>
        <v>8</v>
      </c>
      <c r="T68" s="47">
        <f>IFERROR(VLOOKUP($B68,[1]DEN9!$H$3:$J$172,2,FALSE),0)</f>
        <v>2</v>
      </c>
      <c r="U68" s="96">
        <f t="shared" si="39"/>
        <v>2</v>
      </c>
      <c r="V68" s="49">
        <f t="shared" si="40"/>
        <v>2</v>
      </c>
      <c r="W68" s="47">
        <f>IFERROR(VLOOKUP($B68,[2]DEN9!$H$3:$K$172,3,FALSE),0)</f>
        <v>5</v>
      </c>
    </row>
    <row r="69" spans="1:23" ht="15" thickBot="1" x14ac:dyDescent="0.25">
      <c r="A69" s="138" t="s">
        <v>99</v>
      </c>
      <c r="B69" s="137" t="s">
        <v>93</v>
      </c>
      <c r="C69" s="53"/>
      <c r="D69" s="53"/>
      <c r="E69" s="79">
        <f>IFERROR(VLOOKUP($B69,[2]NUM9!$H$3:$U$170,2,FALSE),0)</f>
        <v>0</v>
      </c>
      <c r="F69" s="79">
        <f>IFERROR(VLOOKUP($B69,[2]NUM9!$H$3:$U$170,3,FALSE),0)</f>
        <v>0</v>
      </c>
      <c r="G69" s="79">
        <f>IFERROR(VLOOKUP($B69,[2]NUM9!$H$3:$U$170,4,FALSE),0)</f>
        <v>0</v>
      </c>
      <c r="H69" s="79">
        <f>IFERROR(VLOOKUP($B69,[2]NUM9!$H$3:$U$170,5,FALSE),0)</f>
        <v>0</v>
      </c>
      <c r="I69" s="79">
        <f>IFERROR(VLOOKUP($B69,[2]NUM9!$H$3:$U$170,6,FALSE),0)</f>
        <v>1</v>
      </c>
      <c r="J69" s="79">
        <f>IFERROR(VLOOKUP($B69,[2]NUM9!$H$3:$U$170,7,FALSE),0)</f>
        <v>0</v>
      </c>
      <c r="K69" s="79">
        <f>IFERROR(VLOOKUP($B69,[2]NUM9!$H$3:$U$170,8,FALSE),0)</f>
        <v>0</v>
      </c>
      <c r="L69" s="79">
        <f>IFERROR(VLOOKUP($B69,[2]NUM9!$H$3:$U$170,9,FALSE),0)</f>
        <v>0</v>
      </c>
      <c r="M69" s="79">
        <f>IFERROR(VLOOKUP($B69,[2]NUM9!$H$3:$U$170,10,FALSE),0)</f>
        <v>0</v>
      </c>
      <c r="N69" s="79">
        <f>IFERROR(VLOOKUP($B69,[2]NUM9!$H$3:$U$170,11,FALSE),0)</f>
        <v>0</v>
      </c>
      <c r="O69" s="79">
        <f>IFERROR(VLOOKUP($B69,[2]NUM9!$H$3:$U$170,12,FALSE),0)</f>
        <v>0</v>
      </c>
      <c r="P69" s="79">
        <f>IFERROR(VLOOKUP($B69,[2]NUM9!$H$3:$U$170,13,FALSE),0)</f>
        <v>1</v>
      </c>
      <c r="Q69" s="47">
        <f t="shared" si="38"/>
        <v>2</v>
      </c>
      <c r="R69" s="47">
        <f>IFERROR(VLOOKUP($B69,[3]DEN9!$H$3:$J$158,2,FALSE),0)</f>
        <v>4</v>
      </c>
      <c r="S69" s="48">
        <f>IFERROR(VLOOKUP($B69,[3]DEN9!$H$3:$J$158,2,FALSE),0)</f>
        <v>4</v>
      </c>
      <c r="T69" s="47">
        <f>IFERROR(VLOOKUP($B69,[1]DEN9!$H$3:$J$172,2,FALSE),0)</f>
        <v>1</v>
      </c>
      <c r="U69" s="96">
        <f t="shared" si="39"/>
        <v>1</v>
      </c>
      <c r="V69" s="49">
        <f t="shared" si="40"/>
        <v>1</v>
      </c>
      <c r="W69" s="47">
        <f>IFERROR(VLOOKUP($B69,[2]DEN9!$H$3:$K$172,3,FALSE),0)</f>
        <v>1</v>
      </c>
    </row>
    <row r="70" spans="1:23" ht="15" thickBot="1" x14ac:dyDescent="0.25">
      <c r="A70" s="138" t="s">
        <v>99</v>
      </c>
      <c r="B70" s="137" t="s">
        <v>94</v>
      </c>
      <c r="C70" s="53"/>
      <c r="D70" s="53"/>
      <c r="E70" s="79">
        <f>IFERROR(VLOOKUP($B70,[2]NUM9!$H$3:$U$170,2,FALSE),0)</f>
        <v>1</v>
      </c>
      <c r="F70" s="79">
        <f>IFERROR(VLOOKUP($B70,[2]NUM9!$H$3:$U$170,3,FALSE),0)</f>
        <v>0</v>
      </c>
      <c r="G70" s="79">
        <f>IFERROR(VLOOKUP($B70,[2]NUM9!$H$3:$U$170,4,FALSE),0)</f>
        <v>2</v>
      </c>
      <c r="H70" s="79">
        <f>IFERROR(VLOOKUP($B70,[2]NUM9!$H$3:$U$170,5,FALSE),0)</f>
        <v>1</v>
      </c>
      <c r="I70" s="79">
        <f>IFERROR(VLOOKUP($B70,[2]NUM9!$H$3:$U$170,6,FALSE),0)</f>
        <v>0</v>
      </c>
      <c r="J70" s="79">
        <f>IFERROR(VLOOKUP($B70,[2]NUM9!$H$3:$U$170,7,FALSE),0)</f>
        <v>1</v>
      </c>
      <c r="K70" s="79">
        <f>IFERROR(VLOOKUP($B70,[2]NUM9!$H$3:$U$170,8,FALSE),0)</f>
        <v>1</v>
      </c>
      <c r="L70" s="79">
        <f>IFERROR(VLOOKUP($B70,[2]NUM9!$H$3:$U$170,9,FALSE),0)</f>
        <v>0</v>
      </c>
      <c r="M70" s="79">
        <f>IFERROR(VLOOKUP($B70,[2]NUM9!$H$3:$U$170,10,FALSE),0)</f>
        <v>0</v>
      </c>
      <c r="N70" s="79">
        <f>IFERROR(VLOOKUP($B70,[2]NUM9!$H$3:$U$170,11,FALSE),0)</f>
        <v>1</v>
      </c>
      <c r="O70" s="79">
        <f>IFERROR(VLOOKUP($B70,[2]NUM9!$H$3:$U$170,12,FALSE),0)</f>
        <v>0</v>
      </c>
      <c r="P70" s="79">
        <f>IFERROR(VLOOKUP($B70,[2]NUM9!$H$3:$U$170,13,FALSE),0)</f>
        <v>1</v>
      </c>
      <c r="Q70" s="47">
        <f t="shared" si="38"/>
        <v>8</v>
      </c>
      <c r="R70" s="47">
        <f>IFERROR(VLOOKUP($B70,[3]DEN9!$H$3:$J$158,2,FALSE),0)</f>
        <v>13</v>
      </c>
      <c r="S70" s="48">
        <f>IFERROR(VLOOKUP($B70,[3]DEN9!$H$3:$J$158,2,FALSE),0)</f>
        <v>13</v>
      </c>
      <c r="T70" s="47">
        <f>IFERROR(VLOOKUP($B70,[1]DEN9!$H$3:$J$172,2,FALSE),0)</f>
        <v>12</v>
      </c>
      <c r="U70" s="96">
        <f t="shared" si="39"/>
        <v>12</v>
      </c>
      <c r="V70" s="49">
        <f t="shared" si="40"/>
        <v>12</v>
      </c>
      <c r="W70" s="47">
        <f>IFERROR(VLOOKUP($B70,[2]DEN9!$H$3:$K$172,3,FALSE),0)</f>
        <v>8</v>
      </c>
    </row>
    <row r="71" spans="1:23" ht="15" thickBot="1" x14ac:dyDescent="0.25">
      <c r="A71" s="138" t="s">
        <v>99</v>
      </c>
      <c r="B71" s="137" t="s">
        <v>95</v>
      </c>
      <c r="C71" s="53"/>
      <c r="D71" s="53"/>
      <c r="E71" s="79">
        <f>IFERROR(VLOOKUP($B71,[2]NUM9!$H$3:$U$170,2,FALSE),0)</f>
        <v>1</v>
      </c>
      <c r="F71" s="79">
        <f>IFERROR(VLOOKUP($B71,[2]NUM9!$H$3:$U$170,3,FALSE),0)</f>
        <v>0</v>
      </c>
      <c r="G71" s="79">
        <f>IFERROR(VLOOKUP($B71,[2]NUM9!$H$3:$U$170,4,FALSE),0)</f>
        <v>0</v>
      </c>
      <c r="H71" s="79">
        <f>IFERROR(VLOOKUP($B71,[2]NUM9!$H$3:$U$170,5,FALSE),0)</f>
        <v>1</v>
      </c>
      <c r="I71" s="79">
        <f>IFERROR(VLOOKUP($B71,[2]NUM9!$H$3:$U$170,6,FALSE),0)</f>
        <v>0</v>
      </c>
      <c r="J71" s="79">
        <f>IFERROR(VLOOKUP($B71,[2]NUM9!$H$3:$U$170,7,FALSE),0)</f>
        <v>0</v>
      </c>
      <c r="K71" s="79">
        <f>IFERROR(VLOOKUP($B71,[2]NUM9!$H$3:$U$170,8,FALSE),0)</f>
        <v>0</v>
      </c>
      <c r="L71" s="79">
        <f>IFERROR(VLOOKUP($B71,[2]NUM9!$H$3:$U$170,9,FALSE),0)</f>
        <v>0</v>
      </c>
      <c r="M71" s="79">
        <f>IFERROR(VLOOKUP($B71,[2]NUM9!$H$3:$U$170,10,FALSE),0)</f>
        <v>0</v>
      </c>
      <c r="N71" s="79">
        <f>IFERROR(VLOOKUP($B71,[2]NUM9!$H$3:$U$170,11,FALSE),0)</f>
        <v>0</v>
      </c>
      <c r="O71" s="79">
        <f>IFERROR(VLOOKUP($B71,[2]NUM9!$H$3:$U$170,12,FALSE),0)</f>
        <v>0</v>
      </c>
      <c r="P71" s="79">
        <f>IFERROR(VLOOKUP($B71,[2]NUM9!$H$3:$U$170,13,FALSE),0)</f>
        <v>0</v>
      </c>
      <c r="Q71" s="47">
        <f t="shared" si="38"/>
        <v>2</v>
      </c>
      <c r="R71" s="47">
        <f>IFERROR(VLOOKUP($B71,[3]DEN9!$H$3:$J$158,2,FALSE),0)</f>
        <v>2</v>
      </c>
      <c r="S71" s="48">
        <f>IFERROR(VLOOKUP($B71,[3]DEN9!$H$3:$J$158,2,FALSE),0)</f>
        <v>2</v>
      </c>
      <c r="T71" s="47">
        <f>IFERROR(VLOOKUP($B71,[1]DEN9!$H$3:$J$172,2,FALSE),0)</f>
        <v>2</v>
      </c>
      <c r="U71" s="96">
        <f t="shared" si="39"/>
        <v>2</v>
      </c>
      <c r="V71" s="49">
        <f t="shared" si="40"/>
        <v>2</v>
      </c>
      <c r="W71" s="47">
        <f>IFERROR(VLOOKUP($B71,[2]DEN9!$H$3:$K$172,3,FALSE),0)</f>
        <v>0</v>
      </c>
    </row>
    <row r="72" spans="1:23" ht="15" thickBot="1" x14ac:dyDescent="0.25">
      <c r="A72" s="138" t="s">
        <v>99</v>
      </c>
      <c r="B72" s="137" t="s">
        <v>96</v>
      </c>
      <c r="C72" s="53"/>
      <c r="D72" s="53"/>
      <c r="E72" s="79">
        <f>IFERROR(VLOOKUP($B72,[2]NUM9!$H$3:$U$170,2,FALSE),0)</f>
        <v>0</v>
      </c>
      <c r="F72" s="79">
        <f>IFERROR(VLOOKUP($B72,[2]NUM9!$H$3:$U$170,3,FALSE),0)</f>
        <v>0</v>
      </c>
      <c r="G72" s="79">
        <f>IFERROR(VLOOKUP($B72,[2]NUM9!$H$3:$U$170,4,FALSE),0)</f>
        <v>1</v>
      </c>
      <c r="H72" s="79">
        <f>IFERROR(VLOOKUP($B72,[2]NUM9!$H$3:$U$170,5,FALSE),0)</f>
        <v>0</v>
      </c>
      <c r="I72" s="79">
        <f>IFERROR(VLOOKUP($B72,[2]NUM9!$H$3:$U$170,6,FALSE),0)</f>
        <v>0</v>
      </c>
      <c r="J72" s="79">
        <f>IFERROR(VLOOKUP($B72,[2]NUM9!$H$3:$U$170,7,FALSE),0)</f>
        <v>0</v>
      </c>
      <c r="K72" s="79">
        <f>IFERROR(VLOOKUP($B72,[2]NUM9!$H$3:$U$170,8,FALSE),0)</f>
        <v>0</v>
      </c>
      <c r="L72" s="79">
        <f>IFERROR(VLOOKUP($B72,[2]NUM9!$H$3:$U$170,9,FALSE),0)</f>
        <v>0</v>
      </c>
      <c r="M72" s="79">
        <f>IFERROR(VLOOKUP($B72,[2]NUM9!$H$3:$U$170,10,FALSE),0)</f>
        <v>1</v>
      </c>
      <c r="N72" s="79">
        <f>IFERROR(VLOOKUP($B72,[2]NUM9!$H$3:$U$170,11,FALSE),0)</f>
        <v>0</v>
      </c>
      <c r="O72" s="79">
        <f>IFERROR(VLOOKUP($B72,[2]NUM9!$H$3:$U$170,12,FALSE),0)</f>
        <v>0</v>
      </c>
      <c r="P72" s="79">
        <f>IFERROR(VLOOKUP($B72,[2]NUM9!$H$3:$U$170,13,FALSE),0)</f>
        <v>0</v>
      </c>
      <c r="Q72" s="47">
        <f t="shared" si="38"/>
        <v>2</v>
      </c>
      <c r="R72" s="47">
        <f>IFERROR(VLOOKUP($B72,[3]DEN9!$H$3:$J$158,2,FALSE),0)</f>
        <v>0</v>
      </c>
      <c r="S72" s="48">
        <f>IFERROR(VLOOKUP($B72,[3]DEN9!$H$3:$J$158,2,FALSE),0)</f>
        <v>0</v>
      </c>
      <c r="T72" s="47">
        <f>IFERROR(VLOOKUP($B72,[1]DEN9!$H$3:$J$172,2,FALSE),0)</f>
        <v>0</v>
      </c>
      <c r="U72" s="96">
        <f t="shared" si="39"/>
        <v>0</v>
      </c>
      <c r="V72" s="49">
        <f t="shared" si="40"/>
        <v>0</v>
      </c>
      <c r="W72" s="47">
        <f>IFERROR(VLOOKUP($B72,[2]DEN9!$H$3:$K$172,3,FALSE),0)</f>
        <v>1</v>
      </c>
    </row>
    <row r="73" spans="1:23" ht="15" thickBot="1" x14ac:dyDescent="0.25">
      <c r="A73" s="138" t="s">
        <v>99</v>
      </c>
      <c r="B73" s="137" t="s">
        <v>97</v>
      </c>
      <c r="C73" s="53"/>
      <c r="D73" s="53"/>
      <c r="E73" s="79">
        <f>IFERROR(VLOOKUP($B73,[2]NUM9!$H$3:$U$170,2,FALSE),0)</f>
        <v>0</v>
      </c>
      <c r="F73" s="79">
        <f>IFERROR(VLOOKUP($B73,[2]NUM9!$H$3:$U$170,3,FALSE),0)</f>
        <v>0</v>
      </c>
      <c r="G73" s="79">
        <f>IFERROR(VLOOKUP($B73,[2]NUM9!$H$3:$U$170,4,FALSE),0)</f>
        <v>0</v>
      </c>
      <c r="H73" s="79">
        <f>IFERROR(VLOOKUP($B73,[2]NUM9!$H$3:$U$170,5,FALSE),0)</f>
        <v>0</v>
      </c>
      <c r="I73" s="79">
        <f>IFERROR(VLOOKUP($B73,[2]NUM9!$H$3:$U$170,6,FALSE),0)</f>
        <v>0</v>
      </c>
      <c r="J73" s="79">
        <f>IFERROR(VLOOKUP($B73,[2]NUM9!$H$3:$U$170,7,FALSE),0)</f>
        <v>0</v>
      </c>
      <c r="K73" s="79">
        <f>IFERROR(VLOOKUP($B73,[2]NUM9!$H$3:$U$170,8,FALSE),0)</f>
        <v>0</v>
      </c>
      <c r="L73" s="79">
        <f>IFERROR(VLOOKUP($B73,[2]NUM9!$H$3:$U$170,9,FALSE),0)</f>
        <v>0</v>
      </c>
      <c r="M73" s="79">
        <f>IFERROR(VLOOKUP($B73,[2]NUM9!$H$3:$U$170,10,FALSE),0)</f>
        <v>0</v>
      </c>
      <c r="N73" s="79">
        <f>IFERROR(VLOOKUP($B73,[2]NUM9!$H$3:$U$170,11,FALSE),0)</f>
        <v>0</v>
      </c>
      <c r="O73" s="79">
        <f>IFERROR(VLOOKUP($B73,[2]NUM9!$H$3:$U$170,12,FALSE),0)</f>
        <v>0</v>
      </c>
      <c r="P73" s="79">
        <f>IFERROR(VLOOKUP($B73,[2]NUM9!$H$3:$U$170,13,FALSE),0)</f>
        <v>0</v>
      </c>
      <c r="Q73" s="47">
        <f t="shared" si="38"/>
        <v>0</v>
      </c>
      <c r="R73" s="47">
        <f>IFERROR(VLOOKUP($B73,[3]DEN9!$H$3:$J$158,2,FALSE),0)</f>
        <v>0</v>
      </c>
      <c r="S73" s="48">
        <f>IFERROR(VLOOKUP($B73,[3]DEN9!$H$3:$J$158,2,FALSE),0)</f>
        <v>0</v>
      </c>
      <c r="T73" s="47">
        <f>IFERROR(VLOOKUP($B73,[1]DEN9!$H$3:$J$172,2,FALSE),0)</f>
        <v>0</v>
      </c>
      <c r="U73" s="96">
        <f t="shared" si="39"/>
        <v>0</v>
      </c>
      <c r="V73" s="49">
        <f t="shared" si="40"/>
        <v>0</v>
      </c>
      <c r="W73" s="47">
        <f>IFERROR(VLOOKUP($B73,[2]DEN9!$H$3:$K$172,3,FALSE),0)</f>
        <v>0</v>
      </c>
    </row>
    <row r="74" spans="1:23" ht="15" thickBot="1" x14ac:dyDescent="0.25">
      <c r="A74" s="138" t="s">
        <v>99</v>
      </c>
      <c r="B74" s="137" t="s">
        <v>98</v>
      </c>
      <c r="C74" s="53"/>
      <c r="D74" s="53"/>
      <c r="E74" s="79">
        <f>IFERROR(VLOOKUP($B74,[2]NUM9!$H$3:$U$170,2,FALSE),0)</f>
        <v>0</v>
      </c>
      <c r="F74" s="79">
        <f>IFERROR(VLOOKUP($B74,[2]NUM9!$H$3:$U$170,3,FALSE),0)</f>
        <v>0</v>
      </c>
      <c r="G74" s="79">
        <f>IFERROR(VLOOKUP($B74,[2]NUM9!$H$3:$U$170,4,FALSE),0)</f>
        <v>0</v>
      </c>
      <c r="H74" s="79">
        <f>IFERROR(VLOOKUP($B74,[2]NUM9!$H$3:$U$170,5,FALSE),0)</f>
        <v>0</v>
      </c>
      <c r="I74" s="79">
        <f>IFERROR(VLOOKUP($B74,[2]NUM9!$H$3:$U$170,6,FALSE),0)</f>
        <v>0</v>
      </c>
      <c r="J74" s="79">
        <f>IFERROR(VLOOKUP($B74,[2]NUM9!$H$3:$U$170,7,FALSE),0)</f>
        <v>0</v>
      </c>
      <c r="K74" s="79">
        <f>IFERROR(VLOOKUP($B74,[2]NUM9!$H$3:$U$170,8,FALSE),0)</f>
        <v>0</v>
      </c>
      <c r="L74" s="79">
        <f>IFERROR(VLOOKUP($B74,[2]NUM9!$H$3:$U$170,9,FALSE),0)</f>
        <v>0</v>
      </c>
      <c r="M74" s="79">
        <f>IFERROR(VLOOKUP($B74,[2]NUM9!$H$3:$U$170,10,FALSE),0)</f>
        <v>0</v>
      </c>
      <c r="N74" s="79">
        <f>IFERROR(VLOOKUP($B74,[2]NUM9!$H$3:$U$170,11,FALSE),0)</f>
        <v>0</v>
      </c>
      <c r="O74" s="79">
        <f>IFERROR(VLOOKUP($B74,[2]NUM9!$H$3:$U$170,12,FALSE),0)</f>
        <v>0</v>
      </c>
      <c r="P74" s="79">
        <f>IFERROR(VLOOKUP($B74,[2]NUM9!$H$3:$U$170,13,FALSE),0)</f>
        <v>0</v>
      </c>
      <c r="Q74" s="47">
        <f t="shared" si="38"/>
        <v>0</v>
      </c>
      <c r="R74" s="47">
        <f>IFERROR(VLOOKUP($B74,[3]DEN9!$H$3:$J$158,2,FALSE),0)</f>
        <v>0</v>
      </c>
      <c r="S74" s="48">
        <f>IFERROR(VLOOKUP($B74,[3]DEN9!$H$3:$J$158,2,FALSE),0)</f>
        <v>0</v>
      </c>
      <c r="T74" s="47">
        <f>IFERROR(VLOOKUP($B74,[1]DEN9!$H$3:$J$172,2,FALSE),0)</f>
        <v>0</v>
      </c>
      <c r="U74" s="96">
        <f t="shared" si="39"/>
        <v>0</v>
      </c>
      <c r="V74" s="49">
        <f t="shared" si="40"/>
        <v>0</v>
      </c>
      <c r="W74" s="47">
        <f>IFERROR(VLOOKUP($B74,[2]DEN9!$H$3:$K$172,3,FALSE),0)</f>
        <v>0</v>
      </c>
    </row>
    <row r="75" spans="1:23" s="54" customFormat="1" ht="15" thickBot="1" x14ac:dyDescent="0.25">
      <c r="A75" s="307" t="s">
        <v>18</v>
      </c>
      <c r="B75" s="308"/>
      <c r="C75" s="222">
        <f>+D75/Metas!O6</f>
        <v>1.1785565289945767</v>
      </c>
      <c r="D75" s="221">
        <f>+Q75/W75</f>
        <v>1.107843137254902</v>
      </c>
      <c r="E75" s="46">
        <f>SUM(E65:E74)</f>
        <v>6</v>
      </c>
      <c r="F75" s="46">
        <f t="shared" ref="F75:H75" si="41">SUM(F65:F74)</f>
        <v>9</v>
      </c>
      <c r="G75" s="46">
        <f t="shared" si="41"/>
        <v>20</v>
      </c>
      <c r="H75" s="46">
        <f t="shared" si="41"/>
        <v>11</v>
      </c>
      <c r="I75" s="46">
        <f t="shared" ref="I75:J75" si="42">SUM(I65:I74)</f>
        <v>8</v>
      </c>
      <c r="J75" s="46">
        <f t="shared" si="42"/>
        <v>10</v>
      </c>
      <c r="K75" s="46">
        <f t="shared" ref="K75:L75" si="43">SUM(K65:K74)</f>
        <v>8</v>
      </c>
      <c r="L75" s="46">
        <f t="shared" si="43"/>
        <v>5</v>
      </c>
      <c r="M75" s="46">
        <f t="shared" ref="M75:N75" si="44">SUM(M65:M74)</f>
        <v>6</v>
      </c>
      <c r="N75" s="46">
        <f t="shared" si="44"/>
        <v>8</v>
      </c>
      <c r="O75" s="46">
        <f t="shared" ref="O75:P75" si="45">SUM(O65:O74)</f>
        <v>8</v>
      </c>
      <c r="P75" s="46">
        <f t="shared" si="45"/>
        <v>14</v>
      </c>
      <c r="Q75" s="67">
        <f t="shared" ref="Q75:V75" si="46">SUM(Q65:Q74)</f>
        <v>113</v>
      </c>
      <c r="R75" s="46">
        <f t="shared" si="46"/>
        <v>100</v>
      </c>
      <c r="S75" s="46">
        <f t="shared" si="46"/>
        <v>100</v>
      </c>
      <c r="T75" s="46">
        <f t="shared" si="46"/>
        <v>96</v>
      </c>
      <c r="U75" s="46">
        <f t="shared" si="46"/>
        <v>96</v>
      </c>
      <c r="V75" s="46">
        <f t="shared" si="46"/>
        <v>96</v>
      </c>
      <c r="W75" s="46">
        <f t="shared" ref="W75" si="47">SUM(W65:W74)</f>
        <v>102</v>
      </c>
    </row>
    <row r="76" spans="1:23" ht="15" thickBot="1" x14ac:dyDescent="0.25">
      <c r="A76" s="75" t="s">
        <v>105</v>
      </c>
      <c r="B76" s="137" t="s">
        <v>100</v>
      </c>
      <c r="C76" s="53"/>
      <c r="D76" s="53"/>
      <c r="E76" s="79">
        <f>IFERROR(VLOOKUP($B76,[2]NUM9!$H$3:$U$170,2,FALSE),0)</f>
        <v>3</v>
      </c>
      <c r="F76" s="79">
        <f>IFERROR(VLOOKUP($B76,[2]NUM9!$H$3:$U$170,3,FALSE),0)</f>
        <v>5</v>
      </c>
      <c r="G76" s="79">
        <f>IFERROR(VLOOKUP($B76,[2]NUM9!$H$3:$U$170,4,FALSE),0)</f>
        <v>5</v>
      </c>
      <c r="H76" s="79">
        <f>IFERROR(VLOOKUP($B76,[2]NUM9!$H$3:$U$170,5,FALSE),0)</f>
        <v>3</v>
      </c>
      <c r="I76" s="79">
        <f>IFERROR(VLOOKUP($B76,[2]NUM9!$H$3:$U$170,6,FALSE),0)</f>
        <v>3</v>
      </c>
      <c r="J76" s="79">
        <f>IFERROR(VLOOKUP($B76,[2]NUM9!$H$3:$U$170,7,FALSE),0)</f>
        <v>2</v>
      </c>
      <c r="K76" s="79">
        <f>IFERROR(VLOOKUP($B76,[2]NUM9!$H$3:$U$170,8,FALSE),0)</f>
        <v>3</v>
      </c>
      <c r="L76" s="79">
        <f>IFERROR(VLOOKUP($B76,[2]NUM9!$H$3:$U$170,9,FALSE),0)</f>
        <v>4</v>
      </c>
      <c r="M76" s="79">
        <f>IFERROR(VLOOKUP($B76,[2]NUM9!$H$3:$U$170,10,FALSE),0)</f>
        <v>7</v>
      </c>
      <c r="N76" s="79">
        <f>IFERROR(VLOOKUP($B76,[2]NUM9!$H$3:$U$170,11,FALSE),0)</f>
        <v>3</v>
      </c>
      <c r="O76" s="79">
        <f>IFERROR(VLOOKUP($B76,[2]NUM9!$H$3:$U$170,12,FALSE),0)</f>
        <v>1</v>
      </c>
      <c r="P76" s="79">
        <f>IFERROR(VLOOKUP($B76,[2]NUM9!$H$3:$U$170,13,FALSE),0)</f>
        <v>1</v>
      </c>
      <c r="Q76" s="47">
        <f>SUM(E76:P76)</f>
        <v>40</v>
      </c>
      <c r="R76" s="47">
        <f>IFERROR(VLOOKUP($B76,[3]DEN9!$H$3:$J$158,2,FALSE),0)</f>
        <v>44</v>
      </c>
      <c r="S76" s="48">
        <f>IFERROR(VLOOKUP($B76,[3]DEN9!$H$3:$J$158,2,FALSE),0)</f>
        <v>44</v>
      </c>
      <c r="T76" s="47">
        <f>IFERROR(VLOOKUP($B76,[1]DEN9!$H$3:$J$172,2,FALSE),0)</f>
        <v>46</v>
      </c>
      <c r="U76" s="96">
        <f t="shared" ref="U76:U80" si="48">+T76</f>
        <v>46</v>
      </c>
      <c r="V76" s="49">
        <f t="shared" ref="V76:V80" si="49">+T76</f>
        <v>46</v>
      </c>
      <c r="W76" s="47">
        <f>IFERROR(VLOOKUP($B76,[2]DEN9!$H$3:$K$172,3,FALSE),0)</f>
        <v>37</v>
      </c>
    </row>
    <row r="77" spans="1:23" ht="15" thickBot="1" x14ac:dyDescent="0.25">
      <c r="A77" s="75" t="s">
        <v>105</v>
      </c>
      <c r="B77" s="137" t="s">
        <v>101</v>
      </c>
      <c r="C77" s="53"/>
      <c r="D77" s="53"/>
      <c r="E77" s="79">
        <f>IFERROR(VLOOKUP($B77,[2]NUM9!$H$3:$U$170,2,FALSE),0)</f>
        <v>0</v>
      </c>
      <c r="F77" s="79">
        <f>IFERROR(VLOOKUP($B77,[2]NUM9!$H$3:$U$170,3,FALSE),0)</f>
        <v>1</v>
      </c>
      <c r="G77" s="79">
        <f>IFERROR(VLOOKUP($B77,[2]NUM9!$H$3:$U$170,4,FALSE),0)</f>
        <v>0</v>
      </c>
      <c r="H77" s="79">
        <f>IFERROR(VLOOKUP($B77,[2]NUM9!$H$3:$U$170,5,FALSE),0)</f>
        <v>0</v>
      </c>
      <c r="I77" s="79">
        <f>IFERROR(VLOOKUP($B77,[2]NUM9!$H$3:$U$170,6,FALSE),0)</f>
        <v>0</v>
      </c>
      <c r="J77" s="79">
        <f>IFERROR(VLOOKUP($B77,[2]NUM9!$H$3:$U$170,7,FALSE),0)</f>
        <v>0</v>
      </c>
      <c r="K77" s="79">
        <f>IFERROR(VLOOKUP($B77,[2]NUM9!$H$3:$U$170,8,FALSE),0)</f>
        <v>0</v>
      </c>
      <c r="L77" s="79">
        <f>IFERROR(VLOOKUP($B77,[2]NUM9!$H$3:$U$170,9,FALSE),0)</f>
        <v>0</v>
      </c>
      <c r="M77" s="79">
        <f>IFERROR(VLOOKUP($B77,[2]NUM9!$H$3:$U$170,10,FALSE),0)</f>
        <v>1</v>
      </c>
      <c r="N77" s="79">
        <f>IFERROR(VLOOKUP($B77,[2]NUM9!$H$3:$U$170,11,FALSE),0)</f>
        <v>1</v>
      </c>
      <c r="O77" s="79">
        <f>IFERROR(VLOOKUP($B77,[2]NUM9!$H$3:$U$170,12,FALSE),0)</f>
        <v>1</v>
      </c>
      <c r="P77" s="79">
        <f>IFERROR(VLOOKUP($B77,[2]NUM9!$H$3:$U$170,13,FALSE),0)</f>
        <v>1</v>
      </c>
      <c r="Q77" s="47">
        <f>SUM(E77:P77)</f>
        <v>5</v>
      </c>
      <c r="R77" s="47">
        <f>IFERROR(VLOOKUP($B77,[3]DEN9!$H$3:$J$158,2,FALSE),0)</f>
        <v>4</v>
      </c>
      <c r="S77" s="48">
        <f>IFERROR(VLOOKUP($B77,[3]DEN9!$H$3:$J$158,2,FALSE),0)</f>
        <v>4</v>
      </c>
      <c r="T77" s="47">
        <f>IFERROR(VLOOKUP($B77,[1]DEN9!$H$3:$J$172,2,FALSE),0)</f>
        <v>5</v>
      </c>
      <c r="U77" s="96">
        <f t="shared" si="48"/>
        <v>5</v>
      </c>
      <c r="V77" s="49">
        <f t="shared" si="49"/>
        <v>5</v>
      </c>
      <c r="W77" s="47">
        <f>IFERROR(VLOOKUP($B77,[2]DEN9!$H$3:$K$172,3,FALSE),0)</f>
        <v>6</v>
      </c>
    </row>
    <row r="78" spans="1:23" ht="15" thickBot="1" x14ac:dyDescent="0.25">
      <c r="A78" s="75" t="s">
        <v>105</v>
      </c>
      <c r="B78" s="137" t="s">
        <v>102</v>
      </c>
      <c r="C78" s="53"/>
      <c r="D78" s="53"/>
      <c r="E78" s="79">
        <f>IFERROR(VLOOKUP($B78,[2]NUM9!$H$3:$U$170,2,FALSE),0)</f>
        <v>2</v>
      </c>
      <c r="F78" s="79">
        <f>IFERROR(VLOOKUP($B78,[2]NUM9!$H$3:$U$170,3,FALSE),0)</f>
        <v>1</v>
      </c>
      <c r="G78" s="79">
        <f>IFERROR(VLOOKUP($B78,[2]NUM9!$H$3:$U$170,4,FALSE),0)</f>
        <v>2</v>
      </c>
      <c r="H78" s="79">
        <f>IFERROR(VLOOKUP($B78,[2]NUM9!$H$3:$U$170,5,FALSE),0)</f>
        <v>5</v>
      </c>
      <c r="I78" s="79">
        <f>IFERROR(VLOOKUP($B78,[2]NUM9!$H$3:$U$170,6,FALSE),0)</f>
        <v>0</v>
      </c>
      <c r="J78" s="79">
        <f>IFERROR(VLOOKUP($B78,[2]NUM9!$H$3:$U$170,7,FALSE),0)</f>
        <v>2</v>
      </c>
      <c r="K78" s="79">
        <f>IFERROR(VLOOKUP($B78,[2]NUM9!$H$3:$U$170,8,FALSE),0)</f>
        <v>3</v>
      </c>
      <c r="L78" s="79">
        <f>IFERROR(VLOOKUP($B78,[2]NUM9!$H$3:$U$170,9,FALSE),0)</f>
        <v>2</v>
      </c>
      <c r="M78" s="79">
        <f>IFERROR(VLOOKUP($B78,[2]NUM9!$H$3:$U$170,10,FALSE),0)</f>
        <v>1</v>
      </c>
      <c r="N78" s="79">
        <f>IFERROR(VLOOKUP($B78,[2]NUM9!$H$3:$U$170,11,FALSE),0)</f>
        <v>5</v>
      </c>
      <c r="O78" s="79">
        <f>IFERROR(VLOOKUP($B78,[2]NUM9!$H$3:$U$170,12,FALSE),0)</f>
        <v>2</v>
      </c>
      <c r="P78" s="79">
        <f>IFERROR(VLOOKUP($B78,[2]NUM9!$H$3:$U$170,13,FALSE),0)</f>
        <v>2</v>
      </c>
      <c r="Q78" s="47">
        <f>SUM(E78:P78)</f>
        <v>27</v>
      </c>
      <c r="R78" s="47">
        <f>IFERROR(VLOOKUP($B78,[3]DEN9!$H$3:$J$158,2,FALSE),0)</f>
        <v>17</v>
      </c>
      <c r="S78" s="48">
        <f>IFERROR(VLOOKUP($B78,[3]DEN9!$H$3:$J$158,2,FALSE),0)</f>
        <v>17</v>
      </c>
      <c r="T78" s="47">
        <f>IFERROR(VLOOKUP($B78,[1]DEN9!$H$3:$J$172,2,FALSE),0)</f>
        <v>23</v>
      </c>
      <c r="U78" s="96">
        <f t="shared" si="48"/>
        <v>23</v>
      </c>
      <c r="V78" s="49">
        <f t="shared" si="49"/>
        <v>23</v>
      </c>
      <c r="W78" s="47">
        <f>IFERROR(VLOOKUP($B78,[2]DEN9!$H$3:$K$172,3,FALSE),0)</f>
        <v>20</v>
      </c>
    </row>
    <row r="79" spans="1:23" ht="15" thickBot="1" x14ac:dyDescent="0.25">
      <c r="A79" s="75" t="s">
        <v>105</v>
      </c>
      <c r="B79" s="137" t="s">
        <v>103</v>
      </c>
      <c r="C79" s="53"/>
      <c r="D79" s="53"/>
      <c r="E79" s="79">
        <f>IFERROR(VLOOKUP($B79,[2]NUM9!$H$3:$U$170,2,FALSE),0)</f>
        <v>3</v>
      </c>
      <c r="F79" s="79">
        <f>IFERROR(VLOOKUP($B79,[2]NUM9!$H$3:$U$170,3,FALSE),0)</f>
        <v>0</v>
      </c>
      <c r="G79" s="79">
        <f>IFERROR(VLOOKUP($B79,[2]NUM9!$H$3:$U$170,4,FALSE),0)</f>
        <v>2</v>
      </c>
      <c r="H79" s="79">
        <f>IFERROR(VLOOKUP($B79,[2]NUM9!$H$3:$U$170,5,FALSE),0)</f>
        <v>1</v>
      </c>
      <c r="I79" s="79">
        <f>IFERROR(VLOOKUP($B79,[2]NUM9!$H$3:$U$170,6,FALSE),0)</f>
        <v>1</v>
      </c>
      <c r="J79" s="79">
        <f>IFERROR(VLOOKUP($B79,[2]NUM9!$H$3:$U$170,7,FALSE),0)</f>
        <v>1</v>
      </c>
      <c r="K79" s="79">
        <f>IFERROR(VLOOKUP($B79,[2]NUM9!$H$3:$U$170,8,FALSE),0)</f>
        <v>0</v>
      </c>
      <c r="L79" s="79">
        <f>IFERROR(VLOOKUP($B79,[2]NUM9!$H$3:$U$170,9,FALSE),0)</f>
        <v>3</v>
      </c>
      <c r="M79" s="79">
        <f>IFERROR(VLOOKUP($B79,[2]NUM9!$H$3:$U$170,10,FALSE),0)</f>
        <v>1</v>
      </c>
      <c r="N79" s="79">
        <f>IFERROR(VLOOKUP($B79,[2]NUM9!$H$3:$U$170,11,FALSE),0)</f>
        <v>0</v>
      </c>
      <c r="O79" s="79">
        <f>IFERROR(VLOOKUP($B79,[2]NUM9!$H$3:$U$170,12,FALSE),0)</f>
        <v>1</v>
      </c>
      <c r="P79" s="79">
        <f>IFERROR(VLOOKUP($B79,[2]NUM9!$H$3:$U$170,13,FALSE),0)</f>
        <v>1</v>
      </c>
      <c r="Q79" s="47">
        <f>SUM(E79:P79)</f>
        <v>14</v>
      </c>
      <c r="R79" s="47">
        <f>IFERROR(VLOOKUP($B79,[3]DEN9!$H$3:$J$158,2,FALSE),0)</f>
        <v>6</v>
      </c>
      <c r="S79" s="48">
        <f>IFERROR(VLOOKUP($B79,[3]DEN9!$H$3:$J$158,2,FALSE),0)</f>
        <v>6</v>
      </c>
      <c r="T79" s="47">
        <f>IFERROR(VLOOKUP($B79,[1]DEN9!$H$3:$J$172,2,FALSE),0)</f>
        <v>12</v>
      </c>
      <c r="U79" s="96">
        <f t="shared" si="48"/>
        <v>12</v>
      </c>
      <c r="V79" s="49">
        <f t="shared" si="49"/>
        <v>12</v>
      </c>
      <c r="W79" s="47">
        <f>IFERROR(VLOOKUP($B79,[2]DEN9!$H$3:$K$172,3,FALSE),0)</f>
        <v>6</v>
      </c>
    </row>
    <row r="80" spans="1:23" ht="15" thickBot="1" x14ac:dyDescent="0.25">
      <c r="A80" s="75" t="s">
        <v>105</v>
      </c>
      <c r="B80" s="137" t="s">
        <v>104</v>
      </c>
      <c r="C80" s="53"/>
      <c r="D80" s="53"/>
      <c r="E80" s="79">
        <f>IFERROR(VLOOKUP($B80,[2]NUM9!$H$3:$U$170,2,FALSE),0)</f>
        <v>0</v>
      </c>
      <c r="F80" s="79">
        <f>IFERROR(VLOOKUP($B80,[2]NUM9!$H$3:$U$170,3,FALSE),0)</f>
        <v>0</v>
      </c>
      <c r="G80" s="79">
        <f>IFERROR(VLOOKUP($B80,[2]NUM9!$H$3:$U$170,4,FALSE),0)</f>
        <v>1</v>
      </c>
      <c r="H80" s="79">
        <f>IFERROR(VLOOKUP($B80,[2]NUM9!$H$3:$U$170,5,FALSE),0)</f>
        <v>0</v>
      </c>
      <c r="I80" s="79">
        <f>IFERROR(VLOOKUP($B80,[2]NUM9!$H$3:$U$170,6,FALSE),0)</f>
        <v>3</v>
      </c>
      <c r="J80" s="79">
        <f>IFERROR(VLOOKUP($B80,[2]NUM9!$H$3:$U$170,7,FALSE),0)</f>
        <v>0</v>
      </c>
      <c r="K80" s="79">
        <f>IFERROR(VLOOKUP($B80,[2]NUM9!$H$3:$U$170,8,FALSE),0)</f>
        <v>1</v>
      </c>
      <c r="L80" s="79">
        <f>IFERROR(VLOOKUP($B80,[2]NUM9!$H$3:$U$170,9,FALSE),0)</f>
        <v>2</v>
      </c>
      <c r="M80" s="79">
        <f>IFERROR(VLOOKUP($B80,[2]NUM9!$H$3:$U$170,10,FALSE),0)</f>
        <v>0</v>
      </c>
      <c r="N80" s="79">
        <f>IFERROR(VLOOKUP($B80,[2]NUM9!$H$3:$U$170,11,FALSE),0)</f>
        <v>2</v>
      </c>
      <c r="O80" s="79">
        <f>IFERROR(VLOOKUP($B80,[2]NUM9!$H$3:$U$170,12,FALSE),0)</f>
        <v>0</v>
      </c>
      <c r="P80" s="79">
        <f>IFERROR(VLOOKUP($B80,[2]NUM9!$H$3:$U$170,13,FALSE),0)</f>
        <v>1</v>
      </c>
      <c r="Q80" s="47">
        <f>SUM(E80:P80)</f>
        <v>10</v>
      </c>
      <c r="R80" s="47">
        <f>IFERROR(VLOOKUP($B80,[3]DEN9!$H$3:$J$158,2,FALSE),0)</f>
        <v>5</v>
      </c>
      <c r="S80" s="48">
        <f>IFERROR(VLOOKUP($B80,[3]DEN9!$H$3:$J$158,2,FALSE),0)</f>
        <v>5</v>
      </c>
      <c r="T80" s="47">
        <f>IFERROR(VLOOKUP($B80,[1]DEN9!$H$3:$J$172,2,FALSE),0)</f>
        <v>6</v>
      </c>
      <c r="U80" s="96">
        <f t="shared" si="48"/>
        <v>6</v>
      </c>
      <c r="V80" s="49">
        <f t="shared" si="49"/>
        <v>6</v>
      </c>
      <c r="W80" s="47">
        <f>IFERROR(VLOOKUP($B80,[2]DEN9!$H$3:$K$172,3,FALSE),0)</f>
        <v>6</v>
      </c>
    </row>
    <row r="81" spans="1:23" s="54" customFormat="1" ht="15" thickBot="1" x14ac:dyDescent="0.25">
      <c r="A81" s="307" t="s">
        <v>178</v>
      </c>
      <c r="B81" s="308"/>
      <c r="C81" s="222">
        <f>+D81/Metas!O11</f>
        <v>1.3473684210526315</v>
      </c>
      <c r="D81" s="221">
        <f>+Q81/W81</f>
        <v>1.28</v>
      </c>
      <c r="E81" s="46">
        <f>SUM(E76:E80)</f>
        <v>8</v>
      </c>
      <c r="F81" s="46">
        <f t="shared" ref="F81:H81" si="50">SUM(F76:F80)</f>
        <v>7</v>
      </c>
      <c r="G81" s="46">
        <f t="shared" si="50"/>
        <v>10</v>
      </c>
      <c r="H81" s="46">
        <f t="shared" si="50"/>
        <v>9</v>
      </c>
      <c r="I81" s="46">
        <f t="shared" ref="I81:J81" si="51">SUM(I76:I80)</f>
        <v>7</v>
      </c>
      <c r="J81" s="46">
        <f t="shared" si="51"/>
        <v>5</v>
      </c>
      <c r="K81" s="46">
        <f t="shared" ref="K81:L81" si="52">SUM(K76:K80)</f>
        <v>7</v>
      </c>
      <c r="L81" s="46">
        <f t="shared" si="52"/>
        <v>11</v>
      </c>
      <c r="M81" s="46">
        <f t="shared" ref="M81:N81" si="53">SUM(M76:M80)</f>
        <v>10</v>
      </c>
      <c r="N81" s="46">
        <f t="shared" si="53"/>
        <v>11</v>
      </c>
      <c r="O81" s="46">
        <f t="shared" ref="O81:P81" si="54">SUM(O76:O80)</f>
        <v>5</v>
      </c>
      <c r="P81" s="46">
        <f t="shared" si="54"/>
        <v>6</v>
      </c>
      <c r="Q81" s="67">
        <f t="shared" ref="Q81:V81" si="55">SUM(Q76:Q80)</f>
        <v>96</v>
      </c>
      <c r="R81" s="46">
        <f t="shared" si="55"/>
        <v>76</v>
      </c>
      <c r="S81" s="46">
        <f t="shared" si="55"/>
        <v>76</v>
      </c>
      <c r="T81" s="46">
        <f t="shared" si="55"/>
        <v>92</v>
      </c>
      <c r="U81" s="46">
        <f t="shared" si="55"/>
        <v>92</v>
      </c>
      <c r="V81" s="46">
        <f t="shared" si="55"/>
        <v>92</v>
      </c>
      <c r="W81" s="46">
        <f t="shared" ref="W81" si="56">SUM(W76:W80)</f>
        <v>75</v>
      </c>
    </row>
    <row r="82" spans="1:23" ht="15" thickBot="1" x14ac:dyDescent="0.25">
      <c r="A82" s="75" t="s">
        <v>116</v>
      </c>
      <c r="B82" s="137" t="s">
        <v>106</v>
      </c>
      <c r="C82" s="53"/>
      <c r="D82" s="53"/>
      <c r="E82" s="79">
        <f>IFERROR(VLOOKUP($B82,[2]NUM9!$H$3:$U$170,2,FALSE),0)</f>
        <v>4</v>
      </c>
      <c r="F82" s="79">
        <f>IFERROR(VLOOKUP($B82,[2]NUM9!$H$3:$U$170,3,FALSE),0)</f>
        <v>3</v>
      </c>
      <c r="G82" s="79">
        <f>IFERROR(VLOOKUP($B82,[2]NUM9!$H$3:$U$170,4,FALSE),0)</f>
        <v>6</v>
      </c>
      <c r="H82" s="79">
        <f>IFERROR(VLOOKUP($B82,[2]NUM9!$H$3:$U$170,5,FALSE),0)</f>
        <v>4</v>
      </c>
      <c r="I82" s="79">
        <f>IFERROR(VLOOKUP($B82,[2]NUM9!$H$3:$U$170,6,FALSE),0)</f>
        <v>1</v>
      </c>
      <c r="J82" s="79">
        <f>IFERROR(VLOOKUP($B82,[2]NUM9!$H$3:$U$170,7,FALSE),0)</f>
        <v>6</v>
      </c>
      <c r="K82" s="79">
        <f>IFERROR(VLOOKUP($B82,[2]NUM9!$H$3:$U$170,8,FALSE),0)</f>
        <v>8</v>
      </c>
      <c r="L82" s="79">
        <f>IFERROR(VLOOKUP($B82,[2]NUM9!$H$3:$U$170,9,FALSE),0)</f>
        <v>5</v>
      </c>
      <c r="M82" s="79">
        <f>IFERROR(VLOOKUP($B82,[2]NUM9!$H$3:$U$170,10,FALSE),0)</f>
        <v>2</v>
      </c>
      <c r="N82" s="79">
        <f>IFERROR(VLOOKUP($B82,[2]NUM9!$H$3:$U$170,11,FALSE),0)</f>
        <v>5</v>
      </c>
      <c r="O82" s="79">
        <f>IFERROR(VLOOKUP($B82,[2]NUM9!$H$3:$U$170,12,FALSE),0)</f>
        <v>2</v>
      </c>
      <c r="P82" s="79">
        <f>IFERROR(VLOOKUP($B82,[2]NUM9!$H$3:$U$170,13,FALSE),0)</f>
        <v>2</v>
      </c>
      <c r="Q82" s="47">
        <f t="shared" ref="Q82:Q91" si="57">SUM(E82:P82)</f>
        <v>48</v>
      </c>
      <c r="R82" s="47">
        <f>IFERROR(VLOOKUP($B82,[3]DEN9!$H$3:$J$158,2,FALSE),0)</f>
        <v>60</v>
      </c>
      <c r="S82" s="48">
        <f>IFERROR(VLOOKUP($B82,[3]DEN9!$H$3:$J$158,2,FALSE),0)</f>
        <v>60</v>
      </c>
      <c r="T82" s="47">
        <f>IFERROR(VLOOKUP($B82,[1]DEN9!$H$3:$J$172,2,FALSE),0)</f>
        <v>51</v>
      </c>
      <c r="U82" s="96">
        <f t="shared" ref="U82:U91" si="58">+T82</f>
        <v>51</v>
      </c>
      <c r="V82" s="49">
        <f t="shared" ref="V82:V91" si="59">+T82</f>
        <v>51</v>
      </c>
      <c r="W82" s="47">
        <f>IFERROR(VLOOKUP($B82,[2]DEN9!$H$3:$K$172,3,FALSE),0)</f>
        <v>59</v>
      </c>
    </row>
    <row r="83" spans="1:23" ht="15" thickBot="1" x14ac:dyDescent="0.25">
      <c r="A83" s="75" t="s">
        <v>116</v>
      </c>
      <c r="B83" s="137" t="s">
        <v>107</v>
      </c>
      <c r="C83" s="53"/>
      <c r="D83" s="53"/>
      <c r="E83" s="79">
        <f>IFERROR(VLOOKUP($B83,[2]NUM9!$H$3:$U$170,2,FALSE),0)</f>
        <v>0</v>
      </c>
      <c r="F83" s="79">
        <f>IFERROR(VLOOKUP($B83,[2]NUM9!$H$3:$U$170,3,FALSE),0)</f>
        <v>2</v>
      </c>
      <c r="G83" s="79">
        <f>IFERROR(VLOOKUP($B83,[2]NUM9!$H$3:$U$170,4,FALSE),0)</f>
        <v>0</v>
      </c>
      <c r="H83" s="79">
        <f>IFERROR(VLOOKUP($B83,[2]NUM9!$H$3:$U$170,5,FALSE),0)</f>
        <v>1</v>
      </c>
      <c r="I83" s="79">
        <f>IFERROR(VLOOKUP($B83,[2]NUM9!$H$3:$U$170,6,FALSE),0)</f>
        <v>0</v>
      </c>
      <c r="J83" s="79">
        <f>IFERROR(VLOOKUP($B83,[2]NUM9!$H$3:$U$170,7,FALSE),0)</f>
        <v>1</v>
      </c>
      <c r="K83" s="79">
        <f>IFERROR(VLOOKUP($B83,[2]NUM9!$H$3:$U$170,8,FALSE),0)</f>
        <v>0</v>
      </c>
      <c r="L83" s="79">
        <f>IFERROR(VLOOKUP($B83,[2]NUM9!$H$3:$U$170,9,FALSE),0)</f>
        <v>2</v>
      </c>
      <c r="M83" s="79">
        <f>IFERROR(VLOOKUP($B83,[2]NUM9!$H$3:$U$170,10,FALSE),0)</f>
        <v>1</v>
      </c>
      <c r="N83" s="79">
        <f>IFERROR(VLOOKUP($B83,[2]NUM9!$H$3:$U$170,11,FALSE),0)</f>
        <v>0</v>
      </c>
      <c r="O83" s="79">
        <f>IFERROR(VLOOKUP($B83,[2]NUM9!$H$3:$U$170,12,FALSE),0)</f>
        <v>0</v>
      </c>
      <c r="P83" s="79">
        <f>IFERROR(VLOOKUP($B83,[2]NUM9!$H$3:$U$170,13,FALSE),0)</f>
        <v>2</v>
      </c>
      <c r="Q83" s="47">
        <f t="shared" si="57"/>
        <v>9</v>
      </c>
      <c r="R83" s="47">
        <f>IFERROR(VLOOKUP($B83,[3]DEN9!$H$3:$J$158,2,FALSE),0)</f>
        <v>9</v>
      </c>
      <c r="S83" s="48">
        <f>IFERROR(VLOOKUP($B83,[3]DEN9!$H$3:$J$158,2,FALSE),0)</f>
        <v>9</v>
      </c>
      <c r="T83" s="47">
        <f>IFERROR(VLOOKUP($B83,[1]DEN9!$H$3:$J$172,2,FALSE),0)</f>
        <v>11</v>
      </c>
      <c r="U83" s="96">
        <f t="shared" si="58"/>
        <v>11</v>
      </c>
      <c r="V83" s="49">
        <f t="shared" si="59"/>
        <v>11</v>
      </c>
      <c r="W83" s="47">
        <f>IFERROR(VLOOKUP($B83,[2]DEN9!$H$3:$K$172,3,FALSE),0)</f>
        <v>7</v>
      </c>
    </row>
    <row r="84" spans="1:23" ht="15" thickBot="1" x14ac:dyDescent="0.25">
      <c r="A84" s="75" t="s">
        <v>116</v>
      </c>
      <c r="B84" s="137" t="s">
        <v>108</v>
      </c>
      <c r="C84" s="53"/>
      <c r="D84" s="53"/>
      <c r="E84" s="79">
        <f>IFERROR(VLOOKUP($B84,[2]NUM9!$H$3:$U$170,2,FALSE),0)</f>
        <v>0</v>
      </c>
      <c r="F84" s="79">
        <f>IFERROR(VLOOKUP($B84,[2]NUM9!$H$3:$U$170,3,FALSE),0)</f>
        <v>1</v>
      </c>
      <c r="G84" s="79">
        <f>IFERROR(VLOOKUP($B84,[2]NUM9!$H$3:$U$170,4,FALSE),0)</f>
        <v>0</v>
      </c>
      <c r="H84" s="79">
        <f>IFERROR(VLOOKUP($B84,[2]NUM9!$H$3:$U$170,5,FALSE),0)</f>
        <v>0</v>
      </c>
      <c r="I84" s="79">
        <f>IFERROR(VLOOKUP($B84,[2]NUM9!$H$3:$U$170,6,FALSE),0)</f>
        <v>0</v>
      </c>
      <c r="J84" s="79">
        <f>IFERROR(VLOOKUP($B84,[2]NUM9!$H$3:$U$170,7,FALSE),0)</f>
        <v>0</v>
      </c>
      <c r="K84" s="79">
        <f>IFERROR(VLOOKUP($B84,[2]NUM9!$H$3:$U$170,8,FALSE),0)</f>
        <v>0</v>
      </c>
      <c r="L84" s="79">
        <f>IFERROR(VLOOKUP($B84,[2]NUM9!$H$3:$U$170,9,FALSE),0)</f>
        <v>1</v>
      </c>
      <c r="M84" s="79">
        <f>IFERROR(VLOOKUP($B84,[2]NUM9!$H$3:$U$170,10,FALSE),0)</f>
        <v>0</v>
      </c>
      <c r="N84" s="79">
        <f>IFERROR(VLOOKUP($B84,[2]NUM9!$H$3:$U$170,11,FALSE),0)</f>
        <v>1</v>
      </c>
      <c r="O84" s="79">
        <f>IFERROR(VLOOKUP($B84,[2]NUM9!$H$3:$U$170,12,FALSE),0)</f>
        <v>0</v>
      </c>
      <c r="P84" s="79">
        <f>IFERROR(VLOOKUP($B84,[2]NUM9!$H$3:$U$170,13,FALSE),0)</f>
        <v>1</v>
      </c>
      <c r="Q84" s="47">
        <f t="shared" si="57"/>
        <v>4</v>
      </c>
      <c r="R84" s="47">
        <f>IFERROR(VLOOKUP($B84,[3]DEN9!$H$3:$J$158,2,FALSE),0)</f>
        <v>4</v>
      </c>
      <c r="S84" s="48">
        <f>IFERROR(VLOOKUP($B84,[3]DEN9!$H$3:$J$158,2,FALSE),0)</f>
        <v>4</v>
      </c>
      <c r="T84" s="47">
        <f>IFERROR(VLOOKUP($B84,[1]DEN9!$H$3:$J$172,2,FALSE),0)</f>
        <v>5</v>
      </c>
      <c r="U84" s="96">
        <f t="shared" si="58"/>
        <v>5</v>
      </c>
      <c r="V84" s="49">
        <f t="shared" si="59"/>
        <v>5</v>
      </c>
      <c r="W84" s="47">
        <f>IFERROR(VLOOKUP($B84,[2]DEN9!$H$3:$K$172,3,FALSE),0)</f>
        <v>3</v>
      </c>
    </row>
    <row r="85" spans="1:23" ht="15" thickBot="1" x14ac:dyDescent="0.25">
      <c r="A85" s="75" t="s">
        <v>116</v>
      </c>
      <c r="B85" s="137" t="s">
        <v>109</v>
      </c>
      <c r="C85" s="53"/>
      <c r="D85" s="53"/>
      <c r="E85" s="79">
        <f>IFERROR(VLOOKUP($B85,[2]NUM9!$H$3:$U$170,2,FALSE),0)</f>
        <v>2</v>
      </c>
      <c r="F85" s="79">
        <f>IFERROR(VLOOKUP($B85,[2]NUM9!$H$3:$U$170,3,FALSE),0)</f>
        <v>0</v>
      </c>
      <c r="G85" s="79">
        <f>IFERROR(VLOOKUP($B85,[2]NUM9!$H$3:$U$170,4,FALSE),0)</f>
        <v>3</v>
      </c>
      <c r="H85" s="79">
        <f>IFERROR(VLOOKUP($B85,[2]NUM9!$H$3:$U$170,5,FALSE),0)</f>
        <v>4</v>
      </c>
      <c r="I85" s="79">
        <f>IFERROR(VLOOKUP($B85,[2]NUM9!$H$3:$U$170,6,FALSE),0)</f>
        <v>1</v>
      </c>
      <c r="J85" s="79">
        <f>IFERROR(VLOOKUP($B85,[2]NUM9!$H$3:$U$170,7,FALSE),0)</f>
        <v>1</v>
      </c>
      <c r="K85" s="79">
        <f>IFERROR(VLOOKUP($B85,[2]NUM9!$H$3:$U$170,8,FALSE),0)</f>
        <v>1</v>
      </c>
      <c r="L85" s="79">
        <f>IFERROR(VLOOKUP($B85,[2]NUM9!$H$3:$U$170,9,FALSE),0)</f>
        <v>1</v>
      </c>
      <c r="M85" s="79">
        <f>IFERROR(VLOOKUP($B85,[2]NUM9!$H$3:$U$170,10,FALSE),0)</f>
        <v>0</v>
      </c>
      <c r="N85" s="79">
        <f>IFERROR(VLOOKUP($B85,[2]NUM9!$H$3:$U$170,11,FALSE),0)</f>
        <v>2</v>
      </c>
      <c r="O85" s="79">
        <f>IFERROR(VLOOKUP($B85,[2]NUM9!$H$3:$U$170,12,FALSE),0)</f>
        <v>1</v>
      </c>
      <c r="P85" s="79">
        <f>IFERROR(VLOOKUP($B85,[2]NUM9!$H$3:$U$170,13,FALSE),0)</f>
        <v>6</v>
      </c>
      <c r="Q85" s="47">
        <f t="shared" si="57"/>
        <v>22</v>
      </c>
      <c r="R85" s="47">
        <f>IFERROR(VLOOKUP($B85,[3]DEN9!$H$3:$J$158,2,FALSE),0)</f>
        <v>13</v>
      </c>
      <c r="S85" s="48">
        <f>IFERROR(VLOOKUP($B85,[3]DEN9!$H$3:$J$158,2,FALSE),0)</f>
        <v>13</v>
      </c>
      <c r="T85" s="47">
        <f>IFERROR(VLOOKUP($B85,[1]DEN9!$H$3:$J$172,2,FALSE),0)</f>
        <v>19</v>
      </c>
      <c r="U85" s="96">
        <f t="shared" si="58"/>
        <v>19</v>
      </c>
      <c r="V85" s="49">
        <f t="shared" si="59"/>
        <v>19</v>
      </c>
      <c r="W85" s="47">
        <f>IFERROR(VLOOKUP($B85,[2]DEN9!$H$3:$K$172,3,FALSE),0)</f>
        <v>21</v>
      </c>
    </row>
    <row r="86" spans="1:23" ht="15" thickBot="1" x14ac:dyDescent="0.25">
      <c r="A86" s="75" t="s">
        <v>116</v>
      </c>
      <c r="B86" s="137" t="s">
        <v>110</v>
      </c>
      <c r="C86" s="53"/>
      <c r="D86" s="53"/>
      <c r="E86" s="79">
        <f>IFERROR(VLOOKUP($B86,[2]NUM9!$H$3:$U$170,2,FALSE),0)</f>
        <v>2</v>
      </c>
      <c r="F86" s="79">
        <f>IFERROR(VLOOKUP($B86,[2]NUM9!$H$3:$U$170,3,FALSE),0)</f>
        <v>1</v>
      </c>
      <c r="G86" s="79">
        <f>IFERROR(VLOOKUP($B86,[2]NUM9!$H$3:$U$170,4,FALSE),0)</f>
        <v>0</v>
      </c>
      <c r="H86" s="79">
        <f>IFERROR(VLOOKUP($B86,[2]NUM9!$H$3:$U$170,5,FALSE),0)</f>
        <v>0</v>
      </c>
      <c r="I86" s="79">
        <f>IFERROR(VLOOKUP($B86,[2]NUM9!$H$3:$U$170,6,FALSE),0)</f>
        <v>0</v>
      </c>
      <c r="J86" s="79">
        <f>IFERROR(VLOOKUP($B86,[2]NUM9!$H$3:$U$170,7,FALSE),0)</f>
        <v>0</v>
      </c>
      <c r="K86" s="79">
        <f>IFERROR(VLOOKUP($B86,[2]NUM9!$H$3:$U$170,8,FALSE),0)</f>
        <v>1</v>
      </c>
      <c r="L86" s="79">
        <f>IFERROR(VLOOKUP($B86,[2]NUM9!$H$3:$U$170,9,FALSE),0)</f>
        <v>1</v>
      </c>
      <c r="M86" s="79">
        <f>IFERROR(VLOOKUP($B86,[2]NUM9!$H$3:$U$170,10,FALSE),0)</f>
        <v>3</v>
      </c>
      <c r="N86" s="79">
        <f>IFERROR(VLOOKUP($B86,[2]NUM9!$H$3:$U$170,11,FALSE),0)</f>
        <v>0</v>
      </c>
      <c r="O86" s="79">
        <f>IFERROR(VLOOKUP($B86,[2]NUM9!$H$3:$U$170,12,FALSE),0)</f>
        <v>2</v>
      </c>
      <c r="P86" s="79">
        <f>IFERROR(VLOOKUP($B86,[2]NUM9!$H$3:$U$170,13,FALSE),0)</f>
        <v>1</v>
      </c>
      <c r="Q86" s="47">
        <f t="shared" si="57"/>
        <v>11</v>
      </c>
      <c r="R86" s="47">
        <f>IFERROR(VLOOKUP($B86,[3]DEN9!$H$3:$J$158,2,FALSE),0)</f>
        <v>10</v>
      </c>
      <c r="S86" s="48">
        <f>IFERROR(VLOOKUP($B86,[3]DEN9!$H$3:$J$158,2,FALSE),0)</f>
        <v>10</v>
      </c>
      <c r="T86" s="47">
        <f>IFERROR(VLOOKUP($B86,[1]DEN9!$H$3:$J$172,2,FALSE),0)</f>
        <v>10</v>
      </c>
      <c r="U86" s="96">
        <f t="shared" si="58"/>
        <v>10</v>
      </c>
      <c r="V86" s="49">
        <f t="shared" si="59"/>
        <v>10</v>
      </c>
      <c r="W86" s="47">
        <f>IFERROR(VLOOKUP($B86,[2]DEN9!$H$3:$K$172,3,FALSE),0)</f>
        <v>10</v>
      </c>
    </row>
    <row r="87" spans="1:23" ht="15" thickBot="1" x14ac:dyDescent="0.25">
      <c r="A87" s="75" t="s">
        <v>116</v>
      </c>
      <c r="B87" s="137" t="s">
        <v>111</v>
      </c>
      <c r="C87" s="53"/>
      <c r="D87" s="53"/>
      <c r="E87" s="79">
        <f>IFERROR(VLOOKUP($B87,[2]NUM9!$H$3:$U$170,2,FALSE),0)</f>
        <v>0</v>
      </c>
      <c r="F87" s="79">
        <f>IFERROR(VLOOKUP($B87,[2]NUM9!$H$3:$U$170,3,FALSE),0)</f>
        <v>1</v>
      </c>
      <c r="G87" s="79">
        <f>IFERROR(VLOOKUP($B87,[2]NUM9!$H$3:$U$170,4,FALSE),0)</f>
        <v>0</v>
      </c>
      <c r="H87" s="79">
        <f>IFERROR(VLOOKUP($B87,[2]NUM9!$H$3:$U$170,5,FALSE),0)</f>
        <v>0</v>
      </c>
      <c r="I87" s="79">
        <f>IFERROR(VLOOKUP($B87,[2]NUM9!$H$3:$U$170,6,FALSE),0)</f>
        <v>1</v>
      </c>
      <c r="J87" s="79">
        <f>IFERROR(VLOOKUP($B87,[2]NUM9!$H$3:$U$170,7,FALSE),0)</f>
        <v>0</v>
      </c>
      <c r="K87" s="79">
        <f>IFERROR(VLOOKUP($B87,[2]NUM9!$H$3:$U$170,8,FALSE),0)</f>
        <v>0</v>
      </c>
      <c r="L87" s="79">
        <f>IFERROR(VLOOKUP($B87,[2]NUM9!$H$3:$U$170,9,FALSE),0)</f>
        <v>1</v>
      </c>
      <c r="M87" s="79">
        <f>IFERROR(VLOOKUP($B87,[2]NUM9!$H$3:$U$170,10,FALSE),0)</f>
        <v>0</v>
      </c>
      <c r="N87" s="79">
        <f>IFERROR(VLOOKUP($B87,[2]NUM9!$H$3:$U$170,11,FALSE),0)</f>
        <v>0</v>
      </c>
      <c r="O87" s="79">
        <f>IFERROR(VLOOKUP($B87,[2]NUM9!$H$3:$U$170,12,FALSE),0)</f>
        <v>0</v>
      </c>
      <c r="P87" s="79">
        <f>IFERROR(VLOOKUP($B87,[2]NUM9!$H$3:$U$170,13,FALSE),0)</f>
        <v>0</v>
      </c>
      <c r="Q87" s="47">
        <f t="shared" si="57"/>
        <v>3</v>
      </c>
      <c r="R87" s="47">
        <f>IFERROR(VLOOKUP($B87,[3]DEN9!$H$3:$J$158,2,FALSE),0)</f>
        <v>4</v>
      </c>
      <c r="S87" s="48">
        <f>IFERROR(VLOOKUP($B87,[3]DEN9!$H$3:$J$158,2,FALSE),0)</f>
        <v>4</v>
      </c>
      <c r="T87" s="47">
        <f>IFERROR(VLOOKUP($B87,[1]DEN9!$H$3:$J$172,2,FALSE),0)</f>
        <v>2</v>
      </c>
      <c r="U87" s="96">
        <f t="shared" si="58"/>
        <v>2</v>
      </c>
      <c r="V87" s="49">
        <f t="shared" si="59"/>
        <v>2</v>
      </c>
      <c r="W87" s="47">
        <f>IFERROR(VLOOKUP($B87,[2]DEN9!$H$3:$K$172,3,FALSE),0)</f>
        <v>2</v>
      </c>
    </row>
    <row r="88" spans="1:23" ht="15" thickBot="1" x14ac:dyDescent="0.25">
      <c r="A88" s="75" t="s">
        <v>116</v>
      </c>
      <c r="B88" s="137" t="s">
        <v>112</v>
      </c>
      <c r="C88" s="53"/>
      <c r="D88" s="53"/>
      <c r="E88" s="79">
        <f>IFERROR(VLOOKUP($B88,[2]NUM9!$H$3:$U$170,2,FALSE),0)</f>
        <v>0</v>
      </c>
      <c r="F88" s="79">
        <f>IFERROR(VLOOKUP($B88,[2]NUM9!$H$3:$U$170,3,FALSE),0)</f>
        <v>2</v>
      </c>
      <c r="G88" s="79">
        <f>IFERROR(VLOOKUP($B88,[2]NUM9!$H$3:$U$170,4,FALSE),0)</f>
        <v>1</v>
      </c>
      <c r="H88" s="79">
        <f>IFERROR(VLOOKUP($B88,[2]NUM9!$H$3:$U$170,5,FALSE),0)</f>
        <v>0</v>
      </c>
      <c r="I88" s="79">
        <f>IFERROR(VLOOKUP($B88,[2]NUM9!$H$3:$U$170,6,FALSE),0)</f>
        <v>1</v>
      </c>
      <c r="J88" s="79">
        <f>IFERROR(VLOOKUP($B88,[2]NUM9!$H$3:$U$170,7,FALSE),0)</f>
        <v>1</v>
      </c>
      <c r="K88" s="79">
        <f>IFERROR(VLOOKUP($B88,[2]NUM9!$H$3:$U$170,8,FALSE),0)</f>
        <v>0</v>
      </c>
      <c r="L88" s="79">
        <f>IFERROR(VLOOKUP($B88,[2]NUM9!$H$3:$U$170,9,FALSE),0)</f>
        <v>1</v>
      </c>
      <c r="M88" s="79">
        <f>IFERROR(VLOOKUP($B88,[2]NUM9!$H$3:$U$170,10,FALSE),0)</f>
        <v>0</v>
      </c>
      <c r="N88" s="79">
        <f>IFERROR(VLOOKUP($B88,[2]NUM9!$H$3:$U$170,11,FALSE),0)</f>
        <v>0</v>
      </c>
      <c r="O88" s="79">
        <f>IFERROR(VLOOKUP($B88,[2]NUM9!$H$3:$U$170,12,FALSE),0)</f>
        <v>0</v>
      </c>
      <c r="P88" s="79">
        <f>IFERROR(VLOOKUP($B88,[2]NUM9!$H$3:$U$170,13,FALSE),0)</f>
        <v>1</v>
      </c>
      <c r="Q88" s="47">
        <f t="shared" si="57"/>
        <v>7</v>
      </c>
      <c r="R88" s="47">
        <f>IFERROR(VLOOKUP($B88,[3]DEN9!$H$3:$J$158,2,FALSE),0)</f>
        <v>11</v>
      </c>
      <c r="S88" s="48">
        <f>IFERROR(VLOOKUP($B88,[3]DEN9!$H$3:$J$158,2,FALSE),0)</f>
        <v>11</v>
      </c>
      <c r="T88" s="47">
        <f>IFERROR(VLOOKUP($B88,[1]DEN9!$H$3:$J$172,2,FALSE),0)</f>
        <v>8</v>
      </c>
      <c r="U88" s="96">
        <f t="shared" si="58"/>
        <v>8</v>
      </c>
      <c r="V88" s="49">
        <f t="shared" si="59"/>
        <v>8</v>
      </c>
      <c r="W88" s="47">
        <f>IFERROR(VLOOKUP($B88,[2]DEN9!$H$3:$K$172,3,FALSE),0)</f>
        <v>4</v>
      </c>
    </row>
    <row r="89" spans="1:23" ht="15" thickBot="1" x14ac:dyDescent="0.25">
      <c r="A89" s="75" t="s">
        <v>116</v>
      </c>
      <c r="B89" s="137" t="s">
        <v>113</v>
      </c>
      <c r="C89" s="53"/>
      <c r="D89" s="53"/>
      <c r="E89" s="79">
        <f>IFERROR(VLOOKUP($B89,[2]NUM9!$H$3:$U$170,2,FALSE),0)</f>
        <v>0</v>
      </c>
      <c r="F89" s="79">
        <f>IFERROR(VLOOKUP($B89,[2]NUM9!$H$3:$U$170,3,FALSE),0)</f>
        <v>0</v>
      </c>
      <c r="G89" s="79">
        <f>IFERROR(VLOOKUP($B89,[2]NUM9!$H$3:$U$170,4,FALSE),0)</f>
        <v>0</v>
      </c>
      <c r="H89" s="79">
        <f>IFERROR(VLOOKUP($B89,[2]NUM9!$H$3:$U$170,5,FALSE),0)</f>
        <v>0</v>
      </c>
      <c r="I89" s="79">
        <f>IFERROR(VLOOKUP($B89,[2]NUM9!$H$3:$U$170,6,FALSE),0)</f>
        <v>1</v>
      </c>
      <c r="J89" s="79">
        <f>IFERROR(VLOOKUP($B89,[2]NUM9!$H$3:$U$170,7,FALSE),0)</f>
        <v>1</v>
      </c>
      <c r="K89" s="79">
        <f>IFERROR(VLOOKUP($B89,[2]NUM9!$H$3:$U$170,8,FALSE),0)</f>
        <v>0</v>
      </c>
      <c r="L89" s="79">
        <f>IFERROR(VLOOKUP($B89,[2]NUM9!$H$3:$U$170,9,FALSE),0)</f>
        <v>0</v>
      </c>
      <c r="M89" s="79">
        <f>IFERROR(VLOOKUP($B89,[2]NUM9!$H$3:$U$170,10,FALSE),0)</f>
        <v>2</v>
      </c>
      <c r="N89" s="79">
        <f>IFERROR(VLOOKUP($B89,[2]NUM9!$H$3:$U$170,11,FALSE),0)</f>
        <v>0</v>
      </c>
      <c r="O89" s="79">
        <f>IFERROR(VLOOKUP($B89,[2]NUM9!$H$3:$U$170,12,FALSE),0)</f>
        <v>1</v>
      </c>
      <c r="P89" s="79">
        <f>IFERROR(VLOOKUP($B89,[2]NUM9!$H$3:$U$170,13,FALSE),0)</f>
        <v>0</v>
      </c>
      <c r="Q89" s="47">
        <f t="shared" si="57"/>
        <v>5</v>
      </c>
      <c r="R89" s="47">
        <f>IFERROR(VLOOKUP($B89,[3]DEN9!$H$3:$J$158,2,FALSE),0)</f>
        <v>4</v>
      </c>
      <c r="S89" s="48">
        <f>IFERROR(VLOOKUP($B89,[3]DEN9!$H$3:$J$158,2,FALSE),0)</f>
        <v>4</v>
      </c>
      <c r="T89" s="47">
        <f>IFERROR(VLOOKUP($B89,[1]DEN9!$H$3:$J$172,2,FALSE),0)</f>
        <v>6</v>
      </c>
      <c r="U89" s="96">
        <f t="shared" si="58"/>
        <v>6</v>
      </c>
      <c r="V89" s="49">
        <f t="shared" si="59"/>
        <v>6</v>
      </c>
      <c r="W89" s="47">
        <f>IFERROR(VLOOKUP($B89,[2]DEN9!$H$3:$K$172,3,FALSE),0)</f>
        <v>7</v>
      </c>
    </row>
    <row r="90" spans="1:23" ht="15" thickBot="1" x14ac:dyDescent="0.25">
      <c r="A90" s="75" t="s">
        <v>116</v>
      </c>
      <c r="B90" s="137" t="s">
        <v>114</v>
      </c>
      <c r="C90" s="53"/>
      <c r="D90" s="53"/>
      <c r="E90" s="79">
        <f>IFERROR(VLOOKUP($B90,[2]NUM9!$H$3:$U$170,2,FALSE),0)</f>
        <v>0</v>
      </c>
      <c r="F90" s="79">
        <f>IFERROR(VLOOKUP($B90,[2]NUM9!$H$3:$U$170,3,FALSE),0)</f>
        <v>0</v>
      </c>
      <c r="G90" s="79">
        <f>IFERROR(VLOOKUP($B90,[2]NUM9!$H$3:$U$170,4,FALSE),0)</f>
        <v>1</v>
      </c>
      <c r="H90" s="79">
        <f>IFERROR(VLOOKUP($B90,[2]NUM9!$H$3:$U$170,5,FALSE),0)</f>
        <v>2</v>
      </c>
      <c r="I90" s="79">
        <f>IFERROR(VLOOKUP($B90,[2]NUM9!$H$3:$U$170,6,FALSE),0)</f>
        <v>1</v>
      </c>
      <c r="J90" s="79">
        <f>IFERROR(VLOOKUP($B90,[2]NUM9!$H$3:$U$170,7,FALSE),0)</f>
        <v>0</v>
      </c>
      <c r="K90" s="79">
        <f>IFERROR(VLOOKUP($B90,[2]NUM9!$H$3:$U$170,8,FALSE),0)</f>
        <v>0</v>
      </c>
      <c r="L90" s="79">
        <f>IFERROR(VLOOKUP($B90,[2]NUM9!$H$3:$U$170,9,FALSE),0)</f>
        <v>1</v>
      </c>
      <c r="M90" s="79">
        <f>IFERROR(VLOOKUP($B90,[2]NUM9!$H$3:$U$170,10,FALSE),0)</f>
        <v>0</v>
      </c>
      <c r="N90" s="79">
        <f>IFERROR(VLOOKUP($B90,[2]NUM9!$H$3:$U$170,11,FALSE),0)</f>
        <v>1</v>
      </c>
      <c r="O90" s="79">
        <f>IFERROR(VLOOKUP($B90,[2]NUM9!$H$3:$U$170,12,FALSE),0)</f>
        <v>0</v>
      </c>
      <c r="P90" s="79">
        <f>IFERROR(VLOOKUP($B90,[2]NUM9!$H$3:$U$170,13,FALSE),0)</f>
        <v>0</v>
      </c>
      <c r="Q90" s="47">
        <f t="shared" si="57"/>
        <v>6</v>
      </c>
      <c r="R90" s="47">
        <f>IFERROR(VLOOKUP($B90,[3]DEN9!$H$3:$J$158,2,FALSE),0)</f>
        <v>2</v>
      </c>
      <c r="S90" s="48">
        <f>IFERROR(VLOOKUP($B90,[3]DEN9!$H$3:$J$158,2,FALSE),0)</f>
        <v>2</v>
      </c>
      <c r="T90" s="47">
        <f>IFERROR(VLOOKUP($B90,[1]DEN9!$H$3:$J$172,2,FALSE),0)</f>
        <v>7</v>
      </c>
      <c r="U90" s="96">
        <f t="shared" si="58"/>
        <v>7</v>
      </c>
      <c r="V90" s="49">
        <f t="shared" si="59"/>
        <v>7</v>
      </c>
      <c r="W90" s="47">
        <f>IFERROR(VLOOKUP($B90,[2]DEN9!$H$3:$K$172,3,FALSE),0)</f>
        <v>5</v>
      </c>
    </row>
    <row r="91" spans="1:23" ht="15" thickBot="1" x14ac:dyDescent="0.25">
      <c r="A91" s="75" t="s">
        <v>116</v>
      </c>
      <c r="B91" s="137" t="s">
        <v>115</v>
      </c>
      <c r="C91" s="53"/>
      <c r="D91" s="53"/>
      <c r="E91" s="79">
        <f>IFERROR(VLOOKUP($B91,[2]NUM9!$H$3:$U$170,2,FALSE),0)</f>
        <v>0</v>
      </c>
      <c r="F91" s="79">
        <f>IFERROR(VLOOKUP($B91,[2]NUM9!$H$3:$U$170,3,FALSE),0)</f>
        <v>1</v>
      </c>
      <c r="G91" s="79">
        <f>IFERROR(VLOOKUP($B91,[2]NUM9!$H$3:$U$170,4,FALSE),0)</f>
        <v>1</v>
      </c>
      <c r="H91" s="79">
        <f>IFERROR(VLOOKUP($B91,[2]NUM9!$H$3:$U$170,5,FALSE),0)</f>
        <v>1</v>
      </c>
      <c r="I91" s="79">
        <f>IFERROR(VLOOKUP($B91,[2]NUM9!$H$3:$U$170,6,FALSE),0)</f>
        <v>0</v>
      </c>
      <c r="J91" s="79">
        <f>IFERROR(VLOOKUP($B91,[2]NUM9!$H$3:$U$170,7,FALSE),0)</f>
        <v>0</v>
      </c>
      <c r="K91" s="79">
        <f>IFERROR(VLOOKUP($B91,[2]NUM9!$H$3:$U$170,8,FALSE),0)</f>
        <v>0</v>
      </c>
      <c r="L91" s="79">
        <f>IFERROR(VLOOKUP($B91,[2]NUM9!$H$3:$U$170,9,FALSE),0)</f>
        <v>3</v>
      </c>
      <c r="M91" s="79">
        <f>IFERROR(VLOOKUP($B91,[2]NUM9!$H$3:$U$170,10,FALSE),0)</f>
        <v>0</v>
      </c>
      <c r="N91" s="79">
        <f>IFERROR(VLOOKUP($B91,[2]NUM9!$H$3:$U$170,11,FALSE),0)</f>
        <v>0</v>
      </c>
      <c r="O91" s="79">
        <f>IFERROR(VLOOKUP($B91,[2]NUM9!$H$3:$U$170,12,FALSE),0)</f>
        <v>1</v>
      </c>
      <c r="P91" s="79">
        <f>IFERROR(VLOOKUP($B91,[2]NUM9!$H$3:$U$170,13,FALSE),0)</f>
        <v>1</v>
      </c>
      <c r="Q91" s="47">
        <f t="shared" si="57"/>
        <v>8</v>
      </c>
      <c r="R91" s="47">
        <f>IFERROR(VLOOKUP($B91,[3]DEN9!$H$3:$J$158,2,FALSE),0)</f>
        <v>4</v>
      </c>
      <c r="S91" s="48">
        <f>IFERROR(VLOOKUP($B91,[3]DEN9!$H$3:$J$158,2,FALSE),0)</f>
        <v>4</v>
      </c>
      <c r="T91" s="47">
        <f>IFERROR(VLOOKUP($B91,[1]DEN9!$H$3:$J$172,2,FALSE),0)</f>
        <v>5</v>
      </c>
      <c r="U91" s="96">
        <f t="shared" si="58"/>
        <v>5</v>
      </c>
      <c r="V91" s="49">
        <f t="shared" si="59"/>
        <v>5</v>
      </c>
      <c r="W91" s="47">
        <f>IFERROR(VLOOKUP($B91,[2]DEN9!$H$3:$K$172,3,FALSE),0)</f>
        <v>7</v>
      </c>
    </row>
    <row r="92" spans="1:23" s="54" customFormat="1" ht="15" thickBot="1" x14ac:dyDescent="0.25">
      <c r="A92" s="307" t="s">
        <v>179</v>
      </c>
      <c r="B92" s="308"/>
      <c r="C92" s="222">
        <f>+D92/Metas!O16</f>
        <v>1.0353391304347825</v>
      </c>
      <c r="D92" s="221">
        <f>+Q92/W92</f>
        <v>0.98399999999999999</v>
      </c>
      <c r="E92" s="46">
        <f>SUM(E82:E91)</f>
        <v>8</v>
      </c>
      <c r="F92" s="46">
        <f t="shared" ref="F92:H92" si="60">SUM(F82:F91)</f>
        <v>11</v>
      </c>
      <c r="G92" s="46">
        <f t="shared" si="60"/>
        <v>12</v>
      </c>
      <c r="H92" s="46">
        <f t="shared" si="60"/>
        <v>12</v>
      </c>
      <c r="I92" s="46">
        <f t="shared" ref="I92:J92" si="61">SUM(I82:I91)</f>
        <v>6</v>
      </c>
      <c r="J92" s="46">
        <f t="shared" si="61"/>
        <v>10</v>
      </c>
      <c r="K92" s="46">
        <f t="shared" ref="K92:L92" si="62">SUM(K82:K91)</f>
        <v>10</v>
      </c>
      <c r="L92" s="46">
        <f t="shared" si="62"/>
        <v>16</v>
      </c>
      <c r="M92" s="46">
        <f t="shared" ref="M92:N92" si="63">SUM(M82:M91)</f>
        <v>8</v>
      </c>
      <c r="N92" s="46">
        <f t="shared" si="63"/>
        <v>9</v>
      </c>
      <c r="O92" s="46">
        <f t="shared" ref="O92:P92" si="64">SUM(O82:O91)</f>
        <v>7</v>
      </c>
      <c r="P92" s="46">
        <f t="shared" si="64"/>
        <v>14</v>
      </c>
      <c r="Q92" s="67">
        <f t="shared" ref="Q92:V92" si="65">SUM(Q82:Q91)</f>
        <v>123</v>
      </c>
      <c r="R92" s="46">
        <f t="shared" si="65"/>
        <v>121</v>
      </c>
      <c r="S92" s="46">
        <f t="shared" si="65"/>
        <v>121</v>
      </c>
      <c r="T92" s="46">
        <f t="shared" si="65"/>
        <v>124</v>
      </c>
      <c r="U92" s="46">
        <f t="shared" si="65"/>
        <v>124</v>
      </c>
      <c r="V92" s="46">
        <f t="shared" si="65"/>
        <v>124</v>
      </c>
      <c r="W92" s="46">
        <f t="shared" ref="W92" si="66">SUM(W82:W91)</f>
        <v>125</v>
      </c>
    </row>
    <row r="93" spans="1:23" ht="15" thickBot="1" x14ac:dyDescent="0.25">
      <c r="A93" s="75" t="s">
        <v>133</v>
      </c>
      <c r="B93" s="137" t="s">
        <v>117</v>
      </c>
      <c r="C93" s="53"/>
      <c r="D93" s="53"/>
      <c r="E93" s="79">
        <f>IFERROR(VLOOKUP($B93,[2]NUM9!$H$3:$U$170,2,FALSE),0)</f>
        <v>4</v>
      </c>
      <c r="F93" s="79">
        <f>IFERROR(VLOOKUP($B93,[2]NUM9!$H$3:$U$170,3,FALSE),0)</f>
        <v>7</v>
      </c>
      <c r="G93" s="79">
        <f>IFERROR(VLOOKUP($B93,[2]NUM9!$H$3:$U$170,4,FALSE),0)</f>
        <v>7</v>
      </c>
      <c r="H93" s="79">
        <f>IFERROR(VLOOKUP($B93,[2]NUM9!$H$3:$U$170,5,FALSE),0)</f>
        <v>10</v>
      </c>
      <c r="I93" s="79">
        <f>IFERROR(VLOOKUP($B93,[2]NUM9!$H$3:$U$170,6,FALSE),0)</f>
        <v>5</v>
      </c>
      <c r="J93" s="79">
        <f>IFERROR(VLOOKUP($B93,[2]NUM9!$H$3:$U$170,7,FALSE),0)</f>
        <v>2</v>
      </c>
      <c r="K93" s="79">
        <f>IFERROR(VLOOKUP($B93,[2]NUM9!$H$3:$U$170,8,FALSE),0)</f>
        <v>5</v>
      </c>
      <c r="L93" s="79">
        <f>IFERROR(VLOOKUP($B93,[2]NUM9!$H$3:$U$170,9,FALSE),0)</f>
        <v>6</v>
      </c>
      <c r="M93" s="79">
        <f>IFERROR(VLOOKUP($B93,[2]NUM9!$H$3:$U$170,10,FALSE),0)</f>
        <v>5</v>
      </c>
      <c r="N93" s="79">
        <f>IFERROR(VLOOKUP($B93,[2]NUM9!$H$3:$U$170,11,FALSE),0)</f>
        <v>8</v>
      </c>
      <c r="O93" s="79">
        <f>IFERROR(VLOOKUP($B93,[2]NUM9!$H$3:$U$170,12,FALSE),0)</f>
        <v>5</v>
      </c>
      <c r="P93" s="79">
        <f>IFERROR(VLOOKUP($B93,[2]NUM9!$H$3:$U$170,13,FALSE),0)</f>
        <v>6</v>
      </c>
      <c r="Q93" s="47">
        <f t="shared" ref="Q93:Q110" si="67">SUM(E93:P93)</f>
        <v>70</v>
      </c>
      <c r="R93" s="4">
        <f>IFERROR(VLOOKUP($B93,[3]DEN9!$H$3:$J$158,2,FALSE),0)</f>
        <v>63</v>
      </c>
      <c r="S93" s="48">
        <f>IFERROR(VLOOKUP($B93,[3]DEN9!$H$3:$J$158,2,FALSE),0)</f>
        <v>63</v>
      </c>
      <c r="T93" s="47">
        <f>IFERROR(VLOOKUP($B93,[1]DEN9!$H$3:$J$172,2,FALSE),0)</f>
        <v>67</v>
      </c>
      <c r="U93" s="96">
        <f t="shared" ref="U93:U150" si="68">+T93</f>
        <v>67</v>
      </c>
      <c r="V93" s="49">
        <f t="shared" ref="V93:V109" si="69">+T93</f>
        <v>67</v>
      </c>
      <c r="W93" s="47">
        <f>IFERROR(VLOOKUP($B93,[2]DEN9!$H$3:$K$172,3,FALSE),0)</f>
        <v>65</v>
      </c>
    </row>
    <row r="94" spans="1:23" ht="15" thickBot="1" x14ac:dyDescent="0.25">
      <c r="A94" s="75" t="s">
        <v>133</v>
      </c>
      <c r="B94" s="137" t="s">
        <v>118</v>
      </c>
      <c r="C94" s="53"/>
      <c r="D94" s="53"/>
      <c r="E94" s="79">
        <f>IFERROR(VLOOKUP($B94,[2]NUM9!$H$3:$U$170,2,FALSE),0)</f>
        <v>23</v>
      </c>
      <c r="F94" s="79">
        <f>IFERROR(VLOOKUP($B94,[2]NUM9!$H$3:$U$170,3,FALSE),0)</f>
        <v>32</v>
      </c>
      <c r="G94" s="79">
        <f>IFERROR(VLOOKUP($B94,[2]NUM9!$H$3:$U$170,4,FALSE),0)</f>
        <v>22</v>
      </c>
      <c r="H94" s="79">
        <f>IFERROR(VLOOKUP($B94,[2]NUM9!$H$3:$U$170,5,FALSE),0)</f>
        <v>42</v>
      </c>
      <c r="I94" s="79">
        <f>IFERROR(VLOOKUP($B94,[2]NUM9!$H$3:$U$170,6,FALSE),0)</f>
        <v>39</v>
      </c>
      <c r="J94" s="79">
        <f>IFERROR(VLOOKUP($B94,[2]NUM9!$H$3:$U$170,7,FALSE),0)</f>
        <v>39</v>
      </c>
      <c r="K94" s="79">
        <f>IFERROR(VLOOKUP($B94,[2]NUM9!$H$3:$U$170,8,FALSE),0)</f>
        <v>29</v>
      </c>
      <c r="L94" s="79">
        <f>IFERROR(VLOOKUP($B94,[2]NUM9!$H$3:$U$170,9,FALSE),0)</f>
        <v>37</v>
      </c>
      <c r="M94" s="79">
        <f>IFERROR(VLOOKUP($B94,[2]NUM9!$H$3:$U$170,10,FALSE),0)</f>
        <v>15</v>
      </c>
      <c r="N94" s="79">
        <f>IFERROR(VLOOKUP($B94,[2]NUM9!$H$3:$U$170,11,FALSE),0)</f>
        <v>13</v>
      </c>
      <c r="O94" s="79">
        <f>IFERROR(VLOOKUP($B94,[2]NUM9!$H$3:$U$170,12,FALSE),0)</f>
        <v>30</v>
      </c>
      <c r="P94" s="79">
        <f>IFERROR(VLOOKUP($B94,[2]NUM9!$H$3:$U$170,13,FALSE),0)</f>
        <v>30</v>
      </c>
      <c r="Q94" s="47">
        <f t="shared" si="67"/>
        <v>351</v>
      </c>
      <c r="R94" s="4">
        <f>IFERROR(VLOOKUP($B94,[3]DEN9!$H$3:$J$158,2,FALSE),0)</f>
        <v>370</v>
      </c>
      <c r="S94" s="48">
        <f>IFERROR(VLOOKUP($B94,[3]DEN9!$H$3:$J$158,2,FALSE),0)</f>
        <v>370</v>
      </c>
      <c r="T94" s="47">
        <f>IFERROR(VLOOKUP($B94,[1]DEN9!$H$3:$J$172,2,FALSE),0)</f>
        <v>386</v>
      </c>
      <c r="U94" s="96">
        <f t="shared" si="68"/>
        <v>386</v>
      </c>
      <c r="V94" s="49">
        <f t="shared" si="69"/>
        <v>386</v>
      </c>
      <c r="W94" s="47">
        <f>IFERROR(VLOOKUP($B94,[2]DEN9!$H$3:$K$172,3,FALSE),0)</f>
        <v>419</v>
      </c>
    </row>
    <row r="95" spans="1:23" ht="15" thickBot="1" x14ac:dyDescent="0.25">
      <c r="A95" s="75" t="s">
        <v>133</v>
      </c>
      <c r="B95" s="137" t="s">
        <v>119</v>
      </c>
      <c r="C95" s="53"/>
      <c r="D95" s="53"/>
      <c r="E95" s="79">
        <f>IFERROR(VLOOKUP($B95,[2]NUM9!$H$3:$U$170,2,FALSE),0)</f>
        <v>19</v>
      </c>
      <c r="F95" s="79">
        <f>IFERROR(VLOOKUP($B95,[2]NUM9!$H$3:$U$170,3,FALSE),0)</f>
        <v>56</v>
      </c>
      <c r="G95" s="79">
        <f>IFERROR(VLOOKUP($B95,[2]NUM9!$H$3:$U$170,4,FALSE),0)</f>
        <v>52</v>
      </c>
      <c r="H95" s="79">
        <f>IFERROR(VLOOKUP($B95,[2]NUM9!$H$3:$U$170,5,FALSE),0)</f>
        <v>39</v>
      </c>
      <c r="I95" s="79">
        <f>IFERROR(VLOOKUP($B95,[2]NUM9!$H$3:$U$170,6,FALSE),0)</f>
        <v>35</v>
      </c>
      <c r="J95" s="79">
        <f>IFERROR(VLOOKUP($B95,[2]NUM9!$H$3:$U$170,7,FALSE),0)</f>
        <v>34</v>
      </c>
      <c r="K95" s="79">
        <f>IFERROR(VLOOKUP($B95,[2]NUM9!$H$3:$U$170,8,FALSE),0)</f>
        <v>30</v>
      </c>
      <c r="L95" s="79">
        <f>IFERROR(VLOOKUP($B95,[2]NUM9!$H$3:$U$170,9,FALSE),0)</f>
        <v>41</v>
      </c>
      <c r="M95" s="79">
        <f>IFERROR(VLOOKUP($B95,[2]NUM9!$H$3:$U$170,10,FALSE),0)</f>
        <v>55</v>
      </c>
      <c r="N95" s="79">
        <f>IFERROR(VLOOKUP($B95,[2]NUM9!$H$3:$U$170,11,FALSE),0)</f>
        <v>43</v>
      </c>
      <c r="O95" s="79">
        <f>IFERROR(VLOOKUP($B95,[2]NUM9!$H$3:$U$170,12,FALSE),0)</f>
        <v>31</v>
      </c>
      <c r="P95" s="79">
        <f>IFERROR(VLOOKUP($B95,[2]NUM9!$H$3:$U$170,13,FALSE),0)</f>
        <v>59</v>
      </c>
      <c r="Q95" s="47">
        <f t="shared" si="67"/>
        <v>494</v>
      </c>
      <c r="R95" s="4">
        <f>IFERROR(VLOOKUP($B95,[3]DEN9!$H$3:$J$158,2,FALSE),0)</f>
        <v>509</v>
      </c>
      <c r="S95" s="48">
        <f>IFERROR(VLOOKUP($B95,[3]DEN9!$H$3:$J$158,2,FALSE),0)</f>
        <v>509</v>
      </c>
      <c r="T95" s="47">
        <f>IFERROR(VLOOKUP($B95,[1]DEN9!$H$3:$J$172,2,FALSE),0)</f>
        <v>506</v>
      </c>
      <c r="U95" s="96">
        <f t="shared" si="68"/>
        <v>506</v>
      </c>
      <c r="V95" s="49">
        <f t="shared" si="69"/>
        <v>506</v>
      </c>
      <c r="W95" s="47">
        <f>IFERROR(VLOOKUP($B95,[2]DEN9!$H$3:$K$172,3,FALSE),0)</f>
        <v>491</v>
      </c>
    </row>
    <row r="96" spans="1:23" ht="15" thickBot="1" x14ac:dyDescent="0.25">
      <c r="A96" s="75" t="s">
        <v>133</v>
      </c>
      <c r="B96" s="137" t="s">
        <v>120</v>
      </c>
      <c r="C96" s="53"/>
      <c r="D96" s="53"/>
      <c r="E96" s="79">
        <f>IFERROR(VLOOKUP($B96,[2]NUM9!$H$3:$U$170,2,FALSE),0)</f>
        <v>0</v>
      </c>
      <c r="F96" s="79">
        <f>IFERROR(VLOOKUP($B96,[2]NUM9!$H$3:$U$170,3,FALSE),0)</f>
        <v>2</v>
      </c>
      <c r="G96" s="79">
        <f>IFERROR(VLOOKUP($B96,[2]NUM9!$H$3:$U$170,4,FALSE),0)</f>
        <v>8</v>
      </c>
      <c r="H96" s="79">
        <f>IFERROR(VLOOKUP($B96,[2]NUM9!$H$3:$U$170,5,FALSE),0)</f>
        <v>6</v>
      </c>
      <c r="I96" s="79">
        <f>IFERROR(VLOOKUP($B96,[2]NUM9!$H$3:$U$170,6,FALSE),0)</f>
        <v>4</v>
      </c>
      <c r="J96" s="79">
        <f>IFERROR(VLOOKUP($B96,[2]NUM9!$H$3:$U$170,7,FALSE),0)</f>
        <v>4</v>
      </c>
      <c r="K96" s="79">
        <f>IFERROR(VLOOKUP($B96,[2]NUM9!$H$3:$U$170,8,FALSE),0)</f>
        <v>5</v>
      </c>
      <c r="L96" s="79">
        <f>IFERROR(VLOOKUP($B96,[2]NUM9!$H$3:$U$170,9,FALSE),0)</f>
        <v>8</v>
      </c>
      <c r="M96" s="79">
        <f>IFERROR(VLOOKUP($B96,[2]NUM9!$H$3:$U$170,10,FALSE),0)</f>
        <v>7</v>
      </c>
      <c r="N96" s="79">
        <f>IFERROR(VLOOKUP($B96,[2]NUM9!$H$3:$U$170,11,FALSE),0)</f>
        <v>9</v>
      </c>
      <c r="O96" s="79">
        <f>IFERROR(VLOOKUP($B96,[2]NUM9!$H$3:$U$170,12,FALSE),0)</f>
        <v>12</v>
      </c>
      <c r="P96" s="79">
        <f>IFERROR(VLOOKUP($B96,[2]NUM9!$H$3:$U$170,13,FALSE),0)</f>
        <v>12</v>
      </c>
      <c r="Q96" s="47">
        <f t="shared" si="67"/>
        <v>77</v>
      </c>
      <c r="R96" s="4">
        <f>IFERROR(VLOOKUP($B96,[3]DEN9!$H$3:$J$158,2,FALSE),0)</f>
        <v>82</v>
      </c>
      <c r="S96" s="48">
        <f>IFERROR(VLOOKUP($B96,[3]DEN9!$H$3:$J$158,2,FALSE),0)</f>
        <v>82</v>
      </c>
      <c r="T96" s="47">
        <f>IFERROR(VLOOKUP($B96,[1]DEN9!$H$3:$J$172,2,FALSE),0)</f>
        <v>82</v>
      </c>
      <c r="U96" s="96">
        <f t="shared" si="68"/>
        <v>82</v>
      </c>
      <c r="V96" s="49">
        <f t="shared" si="69"/>
        <v>82</v>
      </c>
      <c r="W96" s="47">
        <f>IFERROR(VLOOKUP($B96,[2]DEN9!$H$3:$K$172,3,FALSE),0)</f>
        <v>81</v>
      </c>
    </row>
    <row r="97" spans="1:23" ht="15" thickBot="1" x14ac:dyDescent="0.25">
      <c r="A97" s="75" t="s">
        <v>133</v>
      </c>
      <c r="B97" s="137" t="s">
        <v>121</v>
      </c>
      <c r="C97" s="53"/>
      <c r="D97" s="53"/>
      <c r="E97" s="79">
        <f>IFERROR(VLOOKUP($B97,[2]NUM9!$H$3:$U$170,2,FALSE),0)</f>
        <v>0</v>
      </c>
      <c r="F97" s="79">
        <f>IFERROR(VLOOKUP($B97,[2]NUM9!$H$3:$U$170,3,FALSE),0)</f>
        <v>3</v>
      </c>
      <c r="G97" s="79">
        <f>IFERROR(VLOOKUP($B97,[2]NUM9!$H$3:$U$170,4,FALSE),0)</f>
        <v>1</v>
      </c>
      <c r="H97" s="79">
        <f>IFERROR(VLOOKUP($B97,[2]NUM9!$H$3:$U$170,5,FALSE),0)</f>
        <v>1</v>
      </c>
      <c r="I97" s="79">
        <f>IFERROR(VLOOKUP($B97,[2]NUM9!$H$3:$U$170,6,FALSE),0)</f>
        <v>1</v>
      </c>
      <c r="J97" s="79">
        <f>IFERROR(VLOOKUP($B97,[2]NUM9!$H$3:$U$170,7,FALSE),0)</f>
        <v>0</v>
      </c>
      <c r="K97" s="79">
        <f>IFERROR(VLOOKUP($B97,[2]NUM9!$H$3:$U$170,8,FALSE),0)</f>
        <v>0</v>
      </c>
      <c r="L97" s="79">
        <f>IFERROR(VLOOKUP($B97,[2]NUM9!$H$3:$U$170,9,FALSE),0)</f>
        <v>1</v>
      </c>
      <c r="M97" s="79">
        <f>IFERROR(VLOOKUP($B97,[2]NUM9!$H$3:$U$170,10,FALSE),0)</f>
        <v>0</v>
      </c>
      <c r="N97" s="79">
        <f>IFERROR(VLOOKUP($B97,[2]NUM9!$H$3:$U$170,11,FALSE),0)</f>
        <v>0</v>
      </c>
      <c r="O97" s="79">
        <f>IFERROR(VLOOKUP($B97,[2]NUM9!$H$3:$U$170,12,FALSE),0)</f>
        <v>0</v>
      </c>
      <c r="P97" s="79">
        <f>IFERROR(VLOOKUP($B97,[2]NUM9!$H$3:$U$170,13,FALSE),0)</f>
        <v>0</v>
      </c>
      <c r="Q97" s="47">
        <f t="shared" si="67"/>
        <v>7</v>
      </c>
      <c r="R97" s="4">
        <f>IFERROR(VLOOKUP($B97,[3]DEN9!$H$3:$J$158,2,FALSE),0)</f>
        <v>12</v>
      </c>
      <c r="S97" s="48">
        <f>IFERROR(VLOOKUP($B97,[3]DEN9!$H$3:$J$158,2,FALSE),0)</f>
        <v>12</v>
      </c>
      <c r="T97" s="47">
        <f>IFERROR(VLOOKUP($B97,[1]DEN9!$H$3:$J$172,2,FALSE),0)</f>
        <v>7</v>
      </c>
      <c r="U97" s="96">
        <f t="shared" si="68"/>
        <v>7</v>
      </c>
      <c r="V97" s="49">
        <f t="shared" si="69"/>
        <v>7</v>
      </c>
      <c r="W97" s="47">
        <f>IFERROR(VLOOKUP($B97,[2]DEN9!$H$3:$K$172,3,FALSE),0)</f>
        <v>9</v>
      </c>
    </row>
    <row r="98" spans="1:23" ht="15" thickBot="1" x14ac:dyDescent="0.25">
      <c r="A98" s="75" t="s">
        <v>133</v>
      </c>
      <c r="B98" s="137" t="s">
        <v>122</v>
      </c>
      <c r="C98" s="53"/>
      <c r="D98" s="53"/>
      <c r="E98" s="79">
        <f>IFERROR(VLOOKUP($B98,[2]NUM9!$H$3:$U$170,2,FALSE),0)</f>
        <v>0</v>
      </c>
      <c r="F98" s="79">
        <f>IFERROR(VLOOKUP($B98,[2]NUM9!$H$3:$U$170,3,FALSE),0)</f>
        <v>0</v>
      </c>
      <c r="G98" s="79">
        <f>IFERROR(VLOOKUP($B98,[2]NUM9!$H$3:$U$170,4,FALSE),0)</f>
        <v>1</v>
      </c>
      <c r="H98" s="79">
        <f>IFERROR(VLOOKUP($B98,[2]NUM9!$H$3:$U$170,5,FALSE),0)</f>
        <v>1</v>
      </c>
      <c r="I98" s="79">
        <f>IFERROR(VLOOKUP($B98,[2]NUM9!$H$3:$U$170,6,FALSE),0)</f>
        <v>1</v>
      </c>
      <c r="J98" s="79">
        <f>IFERROR(VLOOKUP($B98,[2]NUM9!$H$3:$U$170,7,FALSE),0)</f>
        <v>0</v>
      </c>
      <c r="K98" s="79">
        <f>IFERROR(VLOOKUP($B98,[2]NUM9!$H$3:$U$170,8,FALSE),0)</f>
        <v>0</v>
      </c>
      <c r="L98" s="79">
        <f>IFERROR(VLOOKUP($B98,[2]NUM9!$H$3:$U$170,9,FALSE),0)</f>
        <v>1</v>
      </c>
      <c r="M98" s="79">
        <f>IFERROR(VLOOKUP($B98,[2]NUM9!$H$3:$U$170,10,FALSE),0)</f>
        <v>1</v>
      </c>
      <c r="N98" s="79">
        <f>IFERROR(VLOOKUP($B98,[2]NUM9!$H$3:$U$170,11,FALSE),0)</f>
        <v>2</v>
      </c>
      <c r="O98" s="79">
        <f>IFERROR(VLOOKUP($B98,[2]NUM9!$H$3:$U$170,12,FALSE),0)</f>
        <v>0</v>
      </c>
      <c r="P98" s="79">
        <f>IFERROR(VLOOKUP($B98,[2]NUM9!$H$3:$U$170,13,FALSE),0)</f>
        <v>1</v>
      </c>
      <c r="Q98" s="47">
        <f t="shared" si="67"/>
        <v>8</v>
      </c>
      <c r="R98" s="4">
        <f>IFERROR(VLOOKUP($B98,[3]DEN9!$H$3:$J$158,2,FALSE),0)</f>
        <v>16</v>
      </c>
      <c r="S98" s="48">
        <f>IFERROR(VLOOKUP($B98,[3]DEN9!$H$3:$J$158,2,FALSE),0)</f>
        <v>16</v>
      </c>
      <c r="T98" s="47">
        <f>IFERROR(VLOOKUP($B98,[1]DEN9!$H$3:$J$172,2,FALSE),0)</f>
        <v>8</v>
      </c>
      <c r="U98" s="96">
        <f t="shared" si="68"/>
        <v>8</v>
      </c>
      <c r="V98" s="49">
        <f t="shared" si="69"/>
        <v>8</v>
      </c>
      <c r="W98" s="47">
        <f>IFERROR(VLOOKUP($B98,[2]DEN9!$H$3:$K$172,3,FALSE),0)</f>
        <v>13</v>
      </c>
    </row>
    <row r="99" spans="1:23" ht="15" thickBot="1" x14ac:dyDescent="0.25">
      <c r="A99" s="75" t="s">
        <v>133</v>
      </c>
      <c r="B99" s="137" t="s">
        <v>123</v>
      </c>
      <c r="C99" s="53"/>
      <c r="D99" s="53"/>
      <c r="E99" s="79">
        <f>IFERROR(VLOOKUP($B99,[2]NUM9!$H$3:$U$170,2,FALSE),0)</f>
        <v>1</v>
      </c>
      <c r="F99" s="79">
        <f>IFERROR(VLOOKUP($B99,[2]NUM9!$H$3:$U$170,3,FALSE),0)</f>
        <v>0</v>
      </c>
      <c r="G99" s="79">
        <f>IFERROR(VLOOKUP($B99,[2]NUM9!$H$3:$U$170,4,FALSE),0)</f>
        <v>1</v>
      </c>
      <c r="H99" s="79">
        <f>IFERROR(VLOOKUP($B99,[2]NUM9!$H$3:$U$170,5,FALSE),0)</f>
        <v>2</v>
      </c>
      <c r="I99" s="79">
        <f>IFERROR(VLOOKUP($B99,[2]NUM9!$H$3:$U$170,6,FALSE),0)</f>
        <v>0</v>
      </c>
      <c r="J99" s="79">
        <f>IFERROR(VLOOKUP($B99,[2]NUM9!$H$3:$U$170,7,FALSE),0)</f>
        <v>0</v>
      </c>
      <c r="K99" s="79">
        <f>IFERROR(VLOOKUP($B99,[2]NUM9!$H$3:$U$170,8,FALSE),0)</f>
        <v>0</v>
      </c>
      <c r="L99" s="79">
        <f>IFERROR(VLOOKUP($B99,[2]NUM9!$H$3:$U$170,9,FALSE),0)</f>
        <v>0</v>
      </c>
      <c r="M99" s="79">
        <f>IFERROR(VLOOKUP($B99,[2]NUM9!$H$3:$U$170,10,FALSE),0)</f>
        <v>1</v>
      </c>
      <c r="N99" s="79">
        <f>IFERROR(VLOOKUP($B99,[2]NUM9!$H$3:$U$170,11,FALSE),0)</f>
        <v>0</v>
      </c>
      <c r="O99" s="79">
        <f>IFERROR(VLOOKUP($B99,[2]NUM9!$H$3:$U$170,12,FALSE),0)</f>
        <v>2</v>
      </c>
      <c r="P99" s="79">
        <f>IFERROR(VLOOKUP($B99,[2]NUM9!$H$3:$U$170,13,FALSE),0)</f>
        <v>0</v>
      </c>
      <c r="Q99" s="47">
        <f t="shared" si="67"/>
        <v>7</v>
      </c>
      <c r="R99" s="4">
        <f>IFERROR(VLOOKUP($B99,[3]DEN9!$H$3:$J$158,2,FALSE),0)</f>
        <v>9</v>
      </c>
      <c r="S99" s="48">
        <f>IFERROR(VLOOKUP($B99,[3]DEN9!$H$3:$J$158,2,FALSE),0)</f>
        <v>9</v>
      </c>
      <c r="T99" s="47">
        <f>IFERROR(VLOOKUP($B99,[1]DEN9!$H$3:$J$172,2,FALSE),0)</f>
        <v>8</v>
      </c>
      <c r="U99" s="96">
        <f t="shared" si="68"/>
        <v>8</v>
      </c>
      <c r="V99" s="49">
        <f t="shared" si="69"/>
        <v>8</v>
      </c>
      <c r="W99" s="47">
        <f>IFERROR(VLOOKUP($B99,[2]DEN9!$H$3:$K$172,3,FALSE),0)</f>
        <v>5</v>
      </c>
    </row>
    <row r="100" spans="1:23" ht="15" thickBot="1" x14ac:dyDescent="0.25">
      <c r="A100" s="75" t="s">
        <v>133</v>
      </c>
      <c r="B100" s="137" t="s">
        <v>124</v>
      </c>
      <c r="C100" s="53"/>
      <c r="D100" s="53"/>
      <c r="E100" s="79">
        <f>IFERROR(VLOOKUP($B100,[2]NUM9!$H$3:$U$170,2,FALSE),0)</f>
        <v>1</v>
      </c>
      <c r="F100" s="79">
        <f>IFERROR(VLOOKUP($B100,[2]NUM9!$H$3:$U$170,3,FALSE),0)</f>
        <v>0</v>
      </c>
      <c r="G100" s="79">
        <f>IFERROR(VLOOKUP($B100,[2]NUM9!$H$3:$U$170,4,FALSE),0)</f>
        <v>0</v>
      </c>
      <c r="H100" s="79">
        <f>IFERROR(VLOOKUP($B100,[2]NUM9!$H$3:$U$170,5,FALSE),0)</f>
        <v>0</v>
      </c>
      <c r="I100" s="79">
        <f>IFERROR(VLOOKUP($B100,[2]NUM9!$H$3:$U$170,6,FALSE),0)</f>
        <v>1</v>
      </c>
      <c r="J100" s="79">
        <f>IFERROR(VLOOKUP($B100,[2]NUM9!$H$3:$U$170,7,FALSE),0)</f>
        <v>0</v>
      </c>
      <c r="K100" s="79">
        <f>IFERROR(VLOOKUP($B100,[2]NUM9!$H$3:$U$170,8,FALSE),0)</f>
        <v>0</v>
      </c>
      <c r="L100" s="79">
        <f>IFERROR(VLOOKUP($B100,[2]NUM9!$H$3:$U$170,9,FALSE),0)</f>
        <v>0</v>
      </c>
      <c r="M100" s="79">
        <f>IFERROR(VLOOKUP($B100,[2]NUM9!$H$3:$U$170,10,FALSE),0)</f>
        <v>0</v>
      </c>
      <c r="N100" s="79">
        <f>IFERROR(VLOOKUP($B100,[2]NUM9!$H$3:$U$170,11,FALSE),0)</f>
        <v>0</v>
      </c>
      <c r="O100" s="79">
        <f>IFERROR(VLOOKUP($B100,[2]NUM9!$H$3:$U$170,12,FALSE),0)</f>
        <v>0</v>
      </c>
      <c r="P100" s="79">
        <f>IFERROR(VLOOKUP($B100,[2]NUM9!$H$3:$U$170,13,FALSE),0)</f>
        <v>0</v>
      </c>
      <c r="Q100" s="47">
        <f t="shared" si="67"/>
        <v>2</v>
      </c>
      <c r="R100" s="4">
        <f>IFERROR(VLOOKUP($B100,[3]DEN9!$H$3:$J$158,2,FALSE),0)</f>
        <v>3</v>
      </c>
      <c r="S100" s="48">
        <f>IFERROR(VLOOKUP($B100,[3]DEN9!$H$3:$J$158,2,FALSE),0)</f>
        <v>3</v>
      </c>
      <c r="T100" s="47">
        <f>IFERROR(VLOOKUP($B100,[1]DEN9!$H$3:$J$172,2,FALSE),0)</f>
        <v>1</v>
      </c>
      <c r="U100" s="96">
        <f t="shared" si="68"/>
        <v>1</v>
      </c>
      <c r="V100" s="49">
        <f t="shared" si="69"/>
        <v>1</v>
      </c>
      <c r="W100" s="47">
        <f>IFERROR(VLOOKUP($B100,[2]DEN9!$H$3:$K$172,3,FALSE),0)</f>
        <v>1</v>
      </c>
    </row>
    <row r="101" spans="1:23" ht="15" thickBot="1" x14ac:dyDescent="0.25">
      <c r="A101" s="75" t="s">
        <v>133</v>
      </c>
      <c r="B101" s="137" t="s">
        <v>125</v>
      </c>
      <c r="C101" s="53"/>
      <c r="D101" s="53"/>
      <c r="E101" s="79">
        <f>IFERROR(VLOOKUP($B101,[2]NUM9!$H$3:$U$170,2,FALSE),0)</f>
        <v>1</v>
      </c>
      <c r="F101" s="79">
        <f>IFERROR(VLOOKUP($B101,[2]NUM9!$H$3:$U$170,3,FALSE),0)</f>
        <v>3</v>
      </c>
      <c r="G101" s="79">
        <f>IFERROR(VLOOKUP($B101,[2]NUM9!$H$3:$U$170,4,FALSE),0)</f>
        <v>2</v>
      </c>
      <c r="H101" s="79">
        <f>IFERROR(VLOOKUP($B101,[2]NUM9!$H$3:$U$170,5,FALSE),0)</f>
        <v>4</v>
      </c>
      <c r="I101" s="79">
        <f>IFERROR(VLOOKUP($B101,[2]NUM9!$H$3:$U$170,6,FALSE),0)</f>
        <v>0</v>
      </c>
      <c r="J101" s="79">
        <f>IFERROR(VLOOKUP($B101,[2]NUM9!$H$3:$U$170,7,FALSE),0)</f>
        <v>7</v>
      </c>
      <c r="K101" s="79">
        <f>IFERROR(VLOOKUP($B101,[2]NUM9!$H$3:$U$170,8,FALSE),0)</f>
        <v>3</v>
      </c>
      <c r="L101" s="79">
        <f>IFERROR(VLOOKUP($B101,[2]NUM9!$H$3:$U$170,9,FALSE),0)</f>
        <v>0</v>
      </c>
      <c r="M101" s="79">
        <f>IFERROR(VLOOKUP($B101,[2]NUM9!$H$3:$U$170,10,FALSE),0)</f>
        <v>0</v>
      </c>
      <c r="N101" s="79">
        <f>IFERROR(VLOOKUP($B101,[2]NUM9!$H$3:$U$170,11,FALSE),0)</f>
        <v>0</v>
      </c>
      <c r="O101" s="79">
        <f>IFERROR(VLOOKUP($B101,[2]NUM9!$H$3:$U$170,12,FALSE),0)</f>
        <v>0</v>
      </c>
      <c r="P101" s="79">
        <f>IFERROR(VLOOKUP($B101,[2]NUM9!$H$3:$U$170,13,FALSE),0)</f>
        <v>0</v>
      </c>
      <c r="Q101" s="47">
        <f t="shared" si="67"/>
        <v>20</v>
      </c>
      <c r="R101" s="4">
        <f>IFERROR(VLOOKUP($B101,[3]DEN9!$H$3:$J$158,2,FALSE),0)</f>
        <v>19</v>
      </c>
      <c r="S101" s="48">
        <f>IFERROR(VLOOKUP($B101,[3]DEN9!$H$3:$J$158,2,FALSE),0)</f>
        <v>19</v>
      </c>
      <c r="T101" s="47">
        <f>IFERROR(VLOOKUP($B101,[1]DEN9!$H$3:$J$172,2,FALSE),0)</f>
        <v>24</v>
      </c>
      <c r="U101" s="96">
        <f t="shared" si="68"/>
        <v>24</v>
      </c>
      <c r="V101" s="49">
        <f t="shared" si="69"/>
        <v>24</v>
      </c>
      <c r="W101" s="47">
        <f>IFERROR(VLOOKUP($B101,[2]DEN9!$H$3:$K$172,3,FALSE),0)</f>
        <v>0</v>
      </c>
    </row>
    <row r="102" spans="1:23" ht="15" thickBot="1" x14ac:dyDescent="0.25">
      <c r="A102" s="75" t="s">
        <v>133</v>
      </c>
      <c r="B102" s="137" t="s">
        <v>126</v>
      </c>
      <c r="C102" s="53"/>
      <c r="D102" s="53"/>
      <c r="E102" s="79">
        <f>IFERROR(VLOOKUP($B102,[2]NUM9!$H$3:$U$170,2,FALSE),0)</f>
        <v>0</v>
      </c>
      <c r="F102" s="79">
        <f>IFERROR(VLOOKUP($B102,[2]NUM9!$H$3:$U$170,3,FALSE),0)</f>
        <v>1</v>
      </c>
      <c r="G102" s="79">
        <f>IFERROR(VLOOKUP($B102,[2]NUM9!$H$3:$U$170,4,FALSE),0)</f>
        <v>1</v>
      </c>
      <c r="H102" s="79">
        <f>IFERROR(VLOOKUP($B102,[2]NUM9!$H$3:$U$170,5,FALSE),0)</f>
        <v>2</v>
      </c>
      <c r="I102" s="79">
        <f>IFERROR(VLOOKUP($B102,[2]NUM9!$H$3:$U$170,6,FALSE),0)</f>
        <v>0</v>
      </c>
      <c r="J102" s="79">
        <f>IFERROR(VLOOKUP($B102,[2]NUM9!$H$3:$U$170,7,FALSE),0)</f>
        <v>1</v>
      </c>
      <c r="K102" s="79">
        <f>IFERROR(VLOOKUP($B102,[2]NUM9!$H$3:$U$170,8,FALSE),0)</f>
        <v>0</v>
      </c>
      <c r="L102" s="79">
        <f>IFERROR(VLOOKUP($B102,[2]NUM9!$H$3:$U$170,9,FALSE),0)</f>
        <v>0</v>
      </c>
      <c r="M102" s="79">
        <f>IFERROR(VLOOKUP($B102,[2]NUM9!$H$3:$U$170,10,FALSE),0)</f>
        <v>0</v>
      </c>
      <c r="N102" s="79">
        <f>IFERROR(VLOOKUP($B102,[2]NUM9!$H$3:$U$170,11,FALSE),0)</f>
        <v>2</v>
      </c>
      <c r="O102" s="79">
        <f>IFERROR(VLOOKUP($B102,[2]NUM9!$H$3:$U$170,12,FALSE),0)</f>
        <v>0</v>
      </c>
      <c r="P102" s="79">
        <f>IFERROR(VLOOKUP($B102,[2]NUM9!$H$3:$U$170,13,FALSE),0)</f>
        <v>0</v>
      </c>
      <c r="Q102" s="47">
        <f t="shared" si="67"/>
        <v>7</v>
      </c>
      <c r="R102" s="4">
        <f>IFERROR(VLOOKUP($B102,[3]DEN9!$H$3:$J$158,2,FALSE),0)</f>
        <v>5</v>
      </c>
      <c r="S102" s="48">
        <f>IFERROR(VLOOKUP($B102,[3]DEN9!$H$3:$J$158,2,FALSE),0)</f>
        <v>5</v>
      </c>
      <c r="T102" s="47">
        <f>IFERROR(VLOOKUP($B102,[1]DEN9!$H$3:$J$172,2,FALSE),0)</f>
        <v>6</v>
      </c>
      <c r="U102" s="96">
        <f t="shared" si="68"/>
        <v>6</v>
      </c>
      <c r="V102" s="49">
        <f t="shared" si="69"/>
        <v>6</v>
      </c>
      <c r="W102" s="47">
        <f>IFERROR(VLOOKUP($B102,[2]DEN9!$H$3:$K$172,3,FALSE),0)</f>
        <v>3</v>
      </c>
    </row>
    <row r="103" spans="1:23" ht="15" thickBot="1" x14ac:dyDescent="0.25">
      <c r="A103" s="75" t="s">
        <v>133</v>
      </c>
      <c r="B103" s="137" t="s">
        <v>127</v>
      </c>
      <c r="C103" s="53"/>
      <c r="D103" s="53"/>
      <c r="E103" s="79">
        <f>IFERROR(VLOOKUP($B103,[2]NUM9!$H$3:$U$170,2,FALSE),0)</f>
        <v>0</v>
      </c>
      <c r="F103" s="79">
        <f>IFERROR(VLOOKUP($B103,[2]NUM9!$H$3:$U$170,3,FALSE),0)</f>
        <v>0</v>
      </c>
      <c r="G103" s="79">
        <f>IFERROR(VLOOKUP($B103,[2]NUM9!$H$3:$U$170,4,FALSE),0)</f>
        <v>0</v>
      </c>
      <c r="H103" s="79">
        <f>IFERROR(VLOOKUP($B103,[2]NUM9!$H$3:$U$170,5,FALSE),0)</f>
        <v>0</v>
      </c>
      <c r="I103" s="79">
        <f>IFERROR(VLOOKUP($B103,[2]NUM9!$H$3:$U$170,6,FALSE),0)</f>
        <v>0</v>
      </c>
      <c r="J103" s="79">
        <f>IFERROR(VLOOKUP($B103,[2]NUM9!$H$3:$U$170,7,FALSE),0)</f>
        <v>0</v>
      </c>
      <c r="K103" s="79">
        <f>IFERROR(VLOOKUP($B103,[2]NUM9!$H$3:$U$170,8,FALSE),0)</f>
        <v>1</v>
      </c>
      <c r="L103" s="79">
        <f>IFERROR(VLOOKUP($B103,[2]NUM9!$H$3:$U$170,9,FALSE),0)</f>
        <v>0</v>
      </c>
      <c r="M103" s="79">
        <f>IFERROR(VLOOKUP($B103,[2]NUM9!$H$3:$U$170,10,FALSE),0)</f>
        <v>0</v>
      </c>
      <c r="N103" s="79">
        <f>IFERROR(VLOOKUP($B103,[2]NUM9!$H$3:$U$170,11,FALSE),0)</f>
        <v>0</v>
      </c>
      <c r="O103" s="79">
        <f>IFERROR(VLOOKUP($B103,[2]NUM9!$H$3:$U$170,12,FALSE),0)</f>
        <v>0</v>
      </c>
      <c r="P103" s="79">
        <f>IFERROR(VLOOKUP($B103,[2]NUM9!$H$3:$U$170,13,FALSE),0)</f>
        <v>0</v>
      </c>
      <c r="Q103" s="47">
        <f t="shared" si="67"/>
        <v>1</v>
      </c>
      <c r="R103" s="4">
        <f>IFERROR(VLOOKUP($B103,[3]DEN9!$H$3:$J$158,2,FALSE),0)</f>
        <v>4</v>
      </c>
      <c r="S103" s="48">
        <f>IFERROR(VLOOKUP($B103,[3]DEN9!$H$3:$J$158,2,FALSE),0)</f>
        <v>4</v>
      </c>
      <c r="T103" s="47">
        <f>IFERROR(VLOOKUP($B103,[1]DEN9!$H$3:$J$172,2,FALSE),0)</f>
        <v>5</v>
      </c>
      <c r="U103" s="96">
        <f t="shared" si="68"/>
        <v>5</v>
      </c>
      <c r="V103" s="49">
        <f t="shared" si="69"/>
        <v>5</v>
      </c>
      <c r="W103" s="47">
        <f>IFERROR(VLOOKUP($B103,[2]DEN9!$H$3:$K$172,3,FALSE),0)</f>
        <v>3</v>
      </c>
    </row>
    <row r="104" spans="1:23" ht="15" thickBot="1" x14ac:dyDescent="0.25">
      <c r="A104" s="75" t="s">
        <v>133</v>
      </c>
      <c r="B104" s="137" t="s">
        <v>128</v>
      </c>
      <c r="C104" s="53"/>
      <c r="D104" s="53"/>
      <c r="E104" s="79">
        <f>IFERROR(VLOOKUP($B104,[2]NUM9!$H$3:$U$170,2,FALSE),0)</f>
        <v>1</v>
      </c>
      <c r="F104" s="79">
        <f>IFERROR(VLOOKUP($B104,[2]NUM9!$H$3:$U$170,3,FALSE),0)</f>
        <v>0</v>
      </c>
      <c r="G104" s="79">
        <f>IFERROR(VLOOKUP($B104,[2]NUM9!$H$3:$U$170,4,FALSE),0)</f>
        <v>0</v>
      </c>
      <c r="H104" s="79">
        <f>IFERROR(VLOOKUP($B104,[2]NUM9!$H$3:$U$170,5,FALSE),0)</f>
        <v>1</v>
      </c>
      <c r="I104" s="79">
        <f>IFERROR(VLOOKUP($B104,[2]NUM9!$H$3:$U$170,6,FALSE),0)</f>
        <v>1</v>
      </c>
      <c r="J104" s="79">
        <f>IFERROR(VLOOKUP($B104,[2]NUM9!$H$3:$U$170,7,FALSE),0)</f>
        <v>0</v>
      </c>
      <c r="K104" s="79">
        <f>IFERROR(VLOOKUP($B104,[2]NUM9!$H$3:$U$170,8,FALSE),0)</f>
        <v>1</v>
      </c>
      <c r="L104" s="79">
        <f>IFERROR(VLOOKUP($B104,[2]NUM9!$H$3:$U$170,9,FALSE),0)</f>
        <v>0</v>
      </c>
      <c r="M104" s="79">
        <f>IFERROR(VLOOKUP($B104,[2]NUM9!$H$3:$U$170,10,FALSE),0)</f>
        <v>0</v>
      </c>
      <c r="N104" s="79">
        <f>IFERROR(VLOOKUP($B104,[2]NUM9!$H$3:$U$170,11,FALSE),0)</f>
        <v>0</v>
      </c>
      <c r="O104" s="79">
        <f>IFERROR(VLOOKUP($B104,[2]NUM9!$H$3:$U$170,12,FALSE),0)</f>
        <v>0</v>
      </c>
      <c r="P104" s="79">
        <f>IFERROR(VLOOKUP($B104,[2]NUM9!$H$3:$U$170,13,FALSE),0)</f>
        <v>0</v>
      </c>
      <c r="Q104" s="47">
        <f t="shared" si="67"/>
        <v>4</v>
      </c>
      <c r="R104" s="4">
        <f>IFERROR(VLOOKUP($B104,[3]DEN9!$H$3:$J$158,2,FALSE),0)</f>
        <v>1</v>
      </c>
      <c r="S104" s="48">
        <f>IFERROR(VLOOKUP($B104,[3]DEN9!$H$3:$J$158,2,FALSE),0)</f>
        <v>1</v>
      </c>
      <c r="T104" s="47">
        <f>IFERROR(VLOOKUP($B104,[1]DEN9!$H$3:$J$172,2,FALSE),0)</f>
        <v>2</v>
      </c>
      <c r="U104" s="96">
        <f t="shared" si="68"/>
        <v>2</v>
      </c>
      <c r="V104" s="49">
        <f t="shared" si="69"/>
        <v>2</v>
      </c>
      <c r="W104" s="47">
        <f>IFERROR(VLOOKUP($B104,[2]DEN9!$H$3:$K$172,3,FALSE),0)</f>
        <v>1</v>
      </c>
    </row>
    <row r="105" spans="1:23" ht="15" thickBot="1" x14ac:dyDescent="0.25">
      <c r="A105" s="75" t="s">
        <v>133</v>
      </c>
      <c r="B105" s="137" t="s">
        <v>129</v>
      </c>
      <c r="C105" s="53"/>
      <c r="D105" s="53"/>
      <c r="E105" s="79">
        <f>IFERROR(VLOOKUP($B105,[2]NUM9!$H$3:$U$170,2,FALSE),0)</f>
        <v>0</v>
      </c>
      <c r="F105" s="79">
        <f>IFERROR(VLOOKUP($B105,[2]NUM9!$H$3:$U$170,3,FALSE),0)</f>
        <v>2</v>
      </c>
      <c r="G105" s="79">
        <f>IFERROR(VLOOKUP($B105,[2]NUM9!$H$3:$U$170,4,FALSE),0)</f>
        <v>1</v>
      </c>
      <c r="H105" s="79">
        <f>IFERROR(VLOOKUP($B105,[2]NUM9!$H$3:$U$170,5,FALSE),0)</f>
        <v>3</v>
      </c>
      <c r="I105" s="79">
        <f>IFERROR(VLOOKUP($B105,[2]NUM9!$H$3:$U$170,6,FALSE),0)</f>
        <v>0</v>
      </c>
      <c r="J105" s="79">
        <f>IFERROR(VLOOKUP($B105,[2]NUM9!$H$3:$U$170,7,FALSE),0)</f>
        <v>2</v>
      </c>
      <c r="K105" s="79">
        <f>IFERROR(VLOOKUP($B105,[2]NUM9!$H$3:$U$170,8,FALSE),0)</f>
        <v>2</v>
      </c>
      <c r="L105" s="79">
        <f>IFERROR(VLOOKUP($B105,[2]NUM9!$H$3:$U$170,9,FALSE),0)</f>
        <v>1</v>
      </c>
      <c r="M105" s="79">
        <f>IFERROR(VLOOKUP($B105,[2]NUM9!$H$3:$U$170,10,FALSE),0)</f>
        <v>2</v>
      </c>
      <c r="N105" s="79">
        <f>IFERROR(VLOOKUP($B105,[2]NUM9!$H$3:$U$170,11,FALSE),0)</f>
        <v>1</v>
      </c>
      <c r="O105" s="79">
        <f>IFERROR(VLOOKUP($B105,[2]NUM9!$H$3:$U$170,12,FALSE),0)</f>
        <v>0</v>
      </c>
      <c r="P105" s="79">
        <f>IFERROR(VLOOKUP($B105,[2]NUM9!$H$3:$U$170,13,FALSE),0)</f>
        <v>1</v>
      </c>
      <c r="Q105" s="47">
        <f t="shared" si="67"/>
        <v>15</v>
      </c>
      <c r="R105" s="4">
        <f>IFERROR(VLOOKUP($B105,[3]DEN9!$H$3:$J$158,2,FALSE),0)</f>
        <v>18</v>
      </c>
      <c r="S105" s="48">
        <f>IFERROR(VLOOKUP($B105,[3]DEN9!$H$3:$J$158,2,FALSE),0)</f>
        <v>18</v>
      </c>
      <c r="T105" s="47">
        <f>IFERROR(VLOOKUP($B105,[1]DEN9!$H$3:$J$172,2,FALSE),0)</f>
        <v>20</v>
      </c>
      <c r="U105" s="96">
        <f t="shared" si="68"/>
        <v>20</v>
      </c>
      <c r="V105" s="49">
        <f t="shared" si="69"/>
        <v>20</v>
      </c>
      <c r="W105" s="47">
        <f>IFERROR(VLOOKUP($B105,[2]DEN9!$H$3:$K$172,3,FALSE),0)</f>
        <v>14</v>
      </c>
    </row>
    <row r="106" spans="1:23" ht="15" thickBot="1" x14ac:dyDescent="0.25">
      <c r="A106" s="75" t="s">
        <v>133</v>
      </c>
      <c r="B106" s="137" t="s">
        <v>130</v>
      </c>
      <c r="C106" s="53"/>
      <c r="D106" s="53"/>
      <c r="E106" s="79">
        <f>IFERROR(VLOOKUP($B106,[2]NUM9!$H$3:$U$170,2,FALSE),0)</f>
        <v>0</v>
      </c>
      <c r="F106" s="79">
        <f>IFERROR(VLOOKUP($B106,[2]NUM9!$H$3:$U$170,3,FALSE),0)</f>
        <v>0</v>
      </c>
      <c r="G106" s="79">
        <f>IFERROR(VLOOKUP($B106,[2]NUM9!$H$3:$U$170,4,FALSE),0)</f>
        <v>0</v>
      </c>
      <c r="H106" s="79">
        <f>IFERROR(VLOOKUP($B106,[2]NUM9!$H$3:$U$170,5,FALSE),0)</f>
        <v>0</v>
      </c>
      <c r="I106" s="79">
        <f>IFERROR(VLOOKUP($B106,[2]NUM9!$H$3:$U$170,6,FALSE),0)</f>
        <v>0</v>
      </c>
      <c r="J106" s="79">
        <f>IFERROR(VLOOKUP($B106,[2]NUM9!$H$3:$U$170,7,FALSE),0)</f>
        <v>4</v>
      </c>
      <c r="K106" s="79">
        <f>IFERROR(VLOOKUP($B106,[2]NUM9!$H$3:$U$170,8,FALSE),0)</f>
        <v>0</v>
      </c>
      <c r="L106" s="79">
        <f>IFERROR(VLOOKUP($B106,[2]NUM9!$H$3:$U$170,9,FALSE),0)</f>
        <v>2</v>
      </c>
      <c r="M106" s="79">
        <f>IFERROR(VLOOKUP($B106,[2]NUM9!$H$3:$U$170,10,FALSE),0)</f>
        <v>0</v>
      </c>
      <c r="N106" s="79">
        <f>IFERROR(VLOOKUP($B106,[2]NUM9!$H$3:$U$170,11,FALSE),0)</f>
        <v>0</v>
      </c>
      <c r="O106" s="79">
        <f>IFERROR(VLOOKUP($B106,[2]NUM9!$H$3:$U$170,12,FALSE),0)</f>
        <v>0</v>
      </c>
      <c r="P106" s="79">
        <f>IFERROR(VLOOKUP($B106,[2]NUM9!$H$3:$U$170,13,FALSE),0)</f>
        <v>2</v>
      </c>
      <c r="Q106" s="47">
        <f t="shared" si="67"/>
        <v>8</v>
      </c>
      <c r="R106" s="4">
        <f>IFERROR(VLOOKUP($B106,[3]DEN9!$H$3:$J$158,2,FALSE),0)</f>
        <v>15</v>
      </c>
      <c r="S106" s="48">
        <f>IFERROR(VLOOKUP($B106,[3]DEN9!$H$3:$J$158,2,FALSE),0)</f>
        <v>15</v>
      </c>
      <c r="T106" s="47">
        <f>IFERROR(VLOOKUP($B106,[1]DEN9!$H$3:$J$172,2,FALSE),0)</f>
        <v>9</v>
      </c>
      <c r="U106" s="96">
        <f t="shared" si="68"/>
        <v>9</v>
      </c>
      <c r="V106" s="49">
        <f t="shared" si="69"/>
        <v>9</v>
      </c>
      <c r="W106" s="47">
        <f>IFERROR(VLOOKUP($B106,[2]DEN9!$H$3:$K$172,3,FALSE),0)</f>
        <v>12</v>
      </c>
    </row>
    <row r="107" spans="1:23" ht="15" thickBot="1" x14ac:dyDescent="0.25">
      <c r="A107" s="75" t="s">
        <v>133</v>
      </c>
      <c r="B107" s="137" t="s">
        <v>131</v>
      </c>
      <c r="C107" s="53"/>
      <c r="D107" s="53"/>
      <c r="E107" s="79">
        <f>IFERROR(VLOOKUP($B107,[2]NUM9!$H$3:$U$170,2,FALSE),0)</f>
        <v>6</v>
      </c>
      <c r="F107" s="79">
        <f>IFERROR(VLOOKUP($B107,[2]NUM9!$H$3:$U$170,3,FALSE),0)</f>
        <v>9</v>
      </c>
      <c r="G107" s="79">
        <f>IFERROR(VLOOKUP($B107,[2]NUM9!$H$3:$U$170,4,FALSE),0)</f>
        <v>6</v>
      </c>
      <c r="H107" s="79">
        <f>IFERROR(VLOOKUP($B107,[2]NUM9!$H$3:$U$170,5,FALSE),0)</f>
        <v>8</v>
      </c>
      <c r="I107" s="79">
        <f>IFERROR(VLOOKUP($B107,[2]NUM9!$H$3:$U$170,6,FALSE),0)</f>
        <v>6</v>
      </c>
      <c r="J107" s="79">
        <f>IFERROR(VLOOKUP($B107,[2]NUM9!$H$3:$U$170,7,FALSE),0)</f>
        <v>5</v>
      </c>
      <c r="K107" s="79">
        <f>IFERROR(VLOOKUP($B107,[2]NUM9!$H$3:$U$170,8,FALSE),0)</f>
        <v>6</v>
      </c>
      <c r="L107" s="79">
        <f>IFERROR(VLOOKUP($B107,[2]NUM9!$H$3:$U$170,9,FALSE),0)</f>
        <v>12</v>
      </c>
      <c r="M107" s="79">
        <f>IFERROR(VLOOKUP($B107,[2]NUM9!$H$3:$U$170,10,FALSE),0)</f>
        <v>17</v>
      </c>
      <c r="N107" s="79">
        <f>IFERROR(VLOOKUP($B107,[2]NUM9!$H$3:$U$170,11,FALSE),0)</f>
        <v>10</v>
      </c>
      <c r="O107" s="79">
        <f>IFERROR(VLOOKUP($B107,[2]NUM9!$H$3:$U$170,12,FALSE),0)</f>
        <v>7</v>
      </c>
      <c r="P107" s="79">
        <f>IFERROR(VLOOKUP($B107,[2]NUM9!$H$3:$U$170,13,FALSE),0)</f>
        <v>3</v>
      </c>
      <c r="Q107" s="47">
        <f t="shared" si="67"/>
        <v>95</v>
      </c>
      <c r="R107" s="4">
        <f>IFERROR(VLOOKUP($B107,[3]DEN9!$H$3:$J$158,2,FALSE),0)</f>
        <v>79</v>
      </c>
      <c r="S107" s="48">
        <f>IFERROR(VLOOKUP($B107,[3]DEN9!$H$3:$J$158,2,FALSE),0)</f>
        <v>79</v>
      </c>
      <c r="T107" s="47">
        <f>IFERROR(VLOOKUP($B107,[1]DEN9!$H$3:$J$172,2,FALSE),0)</f>
        <v>96</v>
      </c>
      <c r="U107" s="96">
        <f t="shared" si="68"/>
        <v>96</v>
      </c>
      <c r="V107" s="49">
        <f t="shared" si="69"/>
        <v>96</v>
      </c>
      <c r="W107" s="47">
        <f>IFERROR(VLOOKUP($B107,[2]DEN9!$H$3:$K$172,3,FALSE),0)</f>
        <v>80</v>
      </c>
    </row>
    <row r="108" spans="1:23" ht="15" thickBot="1" x14ac:dyDescent="0.25">
      <c r="A108" s="75" t="s">
        <v>133</v>
      </c>
      <c r="B108" s="137" t="s">
        <v>132</v>
      </c>
      <c r="C108" s="53"/>
      <c r="D108" s="53"/>
      <c r="E108" s="79">
        <f>IFERROR(VLOOKUP($B108,[2]NUM9!$H$3:$U$170,2,FALSE),0)</f>
        <v>7</v>
      </c>
      <c r="F108" s="79">
        <f>IFERROR(VLOOKUP($B108,[2]NUM9!$H$3:$U$170,3,FALSE),0)</f>
        <v>4</v>
      </c>
      <c r="G108" s="79">
        <f>IFERROR(VLOOKUP($B108,[2]NUM9!$H$3:$U$170,4,FALSE),0)</f>
        <v>4</v>
      </c>
      <c r="H108" s="79">
        <f>IFERROR(VLOOKUP($B108,[2]NUM9!$H$3:$U$170,5,FALSE),0)</f>
        <v>3</v>
      </c>
      <c r="I108" s="79">
        <f>IFERROR(VLOOKUP($B108,[2]NUM9!$H$3:$U$170,6,FALSE),0)</f>
        <v>5</v>
      </c>
      <c r="J108" s="79">
        <f>IFERROR(VLOOKUP($B108,[2]NUM9!$H$3:$U$170,7,FALSE),0)</f>
        <v>7</v>
      </c>
      <c r="K108" s="79">
        <f>IFERROR(VLOOKUP($B108,[2]NUM9!$H$3:$U$170,8,FALSE),0)</f>
        <v>5</v>
      </c>
      <c r="L108" s="79">
        <f>IFERROR(VLOOKUP($B108,[2]NUM9!$H$3:$U$170,9,FALSE),0)</f>
        <v>6</v>
      </c>
      <c r="M108" s="79">
        <f>IFERROR(VLOOKUP($B108,[2]NUM9!$H$3:$U$170,10,FALSE),0)</f>
        <v>0</v>
      </c>
      <c r="N108" s="79">
        <f>IFERROR(VLOOKUP($B108,[2]NUM9!$H$3:$U$170,11,FALSE),0)</f>
        <v>3</v>
      </c>
      <c r="O108" s="79">
        <f>IFERROR(VLOOKUP($B108,[2]NUM9!$H$3:$U$170,12,FALSE),0)</f>
        <v>4</v>
      </c>
      <c r="P108" s="79">
        <f>IFERROR(VLOOKUP($B108,[2]NUM9!$H$3:$U$170,13,FALSE),0)</f>
        <v>4</v>
      </c>
      <c r="Q108" s="47">
        <f t="shared" si="67"/>
        <v>52</v>
      </c>
      <c r="R108" s="4">
        <f>IFERROR(VLOOKUP($B108,[3]DEN9!$H$3:$J$158,2,FALSE),0)</f>
        <v>48</v>
      </c>
      <c r="S108" s="48">
        <f>IFERROR(VLOOKUP($B108,[3]DEN9!$H$3:$J$158,2,FALSE),0)</f>
        <v>48</v>
      </c>
      <c r="T108" s="47">
        <f>IFERROR(VLOOKUP($B108,[1]DEN9!$H$3:$J$172,2,FALSE),0)</f>
        <v>42</v>
      </c>
      <c r="U108" s="96">
        <f t="shared" si="68"/>
        <v>42</v>
      </c>
      <c r="V108" s="49">
        <f t="shared" si="69"/>
        <v>42</v>
      </c>
      <c r="W108" s="47">
        <f>IFERROR(VLOOKUP($B108,[2]DEN9!$H$3:$K$172,3,FALSE),0)</f>
        <v>63</v>
      </c>
    </row>
    <row r="109" spans="1:23" ht="15" thickBot="1" x14ac:dyDescent="0.25">
      <c r="A109" s="75" t="s">
        <v>133</v>
      </c>
      <c r="B109" s="137" t="s">
        <v>346</v>
      </c>
      <c r="C109" s="53"/>
      <c r="D109" s="53"/>
      <c r="E109" s="79">
        <f>IFERROR(VLOOKUP($B109,[2]NUM9!$H$3:$U$170,2,FALSE),0)</f>
        <v>7</v>
      </c>
      <c r="F109" s="79">
        <f>IFERROR(VLOOKUP($B109,[2]NUM9!$H$3:$U$170,3,FALSE),0)</f>
        <v>4</v>
      </c>
      <c r="G109" s="79">
        <f>IFERROR(VLOOKUP($B109,[2]NUM9!$H$3:$U$170,4,FALSE),0)</f>
        <v>4</v>
      </c>
      <c r="H109" s="79">
        <f>IFERROR(VLOOKUP($B109,[2]NUM9!$H$3:$U$170,5,FALSE),0)</f>
        <v>2</v>
      </c>
      <c r="I109" s="79">
        <f>IFERROR(VLOOKUP($B109,[2]NUM9!$H$3:$U$170,6,FALSE),0)</f>
        <v>3</v>
      </c>
      <c r="J109" s="79">
        <f>IFERROR(VLOOKUP($B109,[2]NUM9!$H$3:$U$170,7,FALSE),0)</f>
        <v>3</v>
      </c>
      <c r="K109" s="79">
        <f>IFERROR(VLOOKUP($B109,[2]NUM9!$H$3:$U$170,8,FALSE),0)</f>
        <v>4</v>
      </c>
      <c r="L109" s="79">
        <f>IFERROR(VLOOKUP($B109,[2]NUM9!$H$3:$U$170,9,FALSE),0)</f>
        <v>3</v>
      </c>
      <c r="M109" s="79">
        <f>IFERROR(VLOOKUP($B109,[2]NUM9!$H$3:$U$170,10,FALSE),0)</f>
        <v>5</v>
      </c>
      <c r="N109" s="79">
        <f>IFERROR(VLOOKUP($B109,[2]NUM9!$H$3:$U$170,11,FALSE),0)</f>
        <v>3</v>
      </c>
      <c r="O109" s="79">
        <f>IFERROR(VLOOKUP($B109,[2]NUM9!$H$3:$U$170,12,FALSE),0)</f>
        <v>4</v>
      </c>
      <c r="P109" s="79">
        <f>IFERROR(VLOOKUP($B109,[2]NUM9!$H$3:$U$170,13,FALSE),0)</f>
        <v>1</v>
      </c>
      <c r="Q109" s="47">
        <f t="shared" si="67"/>
        <v>43</v>
      </c>
      <c r="R109" s="4">
        <f>IFERROR(VLOOKUP($B109,[3]DEN9!$H$3:$J$158,2,FALSE),0)</f>
        <v>42</v>
      </c>
      <c r="S109" s="48">
        <f>IFERROR(VLOOKUP($B109,[3]DEN9!$H$3:$J$158,2,FALSE),0)</f>
        <v>42</v>
      </c>
      <c r="T109" s="47">
        <f>IFERROR(VLOOKUP($B109,[1]DEN9!$H$3:$J$172,2,FALSE),0)</f>
        <v>42</v>
      </c>
      <c r="U109" s="96">
        <f t="shared" si="68"/>
        <v>42</v>
      </c>
      <c r="V109" s="49">
        <f t="shared" si="69"/>
        <v>42</v>
      </c>
      <c r="W109" s="47">
        <f>IFERROR(VLOOKUP($B109,[2]DEN9!$H$3:$K$172,3,FALSE),0)</f>
        <v>40</v>
      </c>
    </row>
    <row r="110" spans="1:23" ht="15" thickBot="1" x14ac:dyDescent="0.25">
      <c r="A110" s="75" t="s">
        <v>133</v>
      </c>
      <c r="B110" s="137" t="s">
        <v>395</v>
      </c>
      <c r="C110" s="53"/>
      <c r="D110" s="53"/>
      <c r="E110" s="79">
        <f>IFERROR(VLOOKUP($B110,[2]NUM9!$H$3:$U$170,2,FALSE),0)</f>
        <v>0</v>
      </c>
      <c r="F110" s="79">
        <f>IFERROR(VLOOKUP($B110,[2]NUM9!$H$3:$U$170,3,FALSE),0)</f>
        <v>0</v>
      </c>
      <c r="G110" s="79">
        <f>IFERROR(VLOOKUP($B110,[2]NUM9!$H$3:$U$170,4,FALSE),0)</f>
        <v>0</v>
      </c>
      <c r="H110" s="79">
        <f>IFERROR(VLOOKUP($B110,[2]NUM9!$H$3:$U$170,5,FALSE),0)</f>
        <v>0</v>
      </c>
      <c r="I110" s="79">
        <f>IFERROR(VLOOKUP($B110,[2]NUM9!$H$3:$U$170,6,FALSE),0)</f>
        <v>0</v>
      </c>
      <c r="J110" s="79">
        <f>IFERROR(VLOOKUP($B110,[2]NUM9!$H$3:$U$170,7,FALSE),0)</f>
        <v>0</v>
      </c>
      <c r="K110" s="79">
        <f>IFERROR(VLOOKUP($B110,[2]NUM9!$H$3:$U$170,8,FALSE),0)</f>
        <v>0</v>
      </c>
      <c r="L110" s="79">
        <f>IFERROR(VLOOKUP($B110,[2]NUM9!$H$3:$U$170,9,FALSE),0)</f>
        <v>0</v>
      </c>
      <c r="M110" s="79">
        <f>IFERROR(VLOOKUP($B110,[2]NUM9!$H$3:$U$170,10,FALSE),0)</f>
        <v>2</v>
      </c>
      <c r="N110" s="79">
        <f>IFERROR(VLOOKUP($B110,[2]NUM9!$H$3:$U$170,11,FALSE),0)</f>
        <v>4</v>
      </c>
      <c r="O110" s="79">
        <f>IFERROR(VLOOKUP($B110,[2]NUM9!$H$3:$U$170,12,FALSE),0)</f>
        <v>3</v>
      </c>
      <c r="P110" s="79">
        <f>IFERROR(VLOOKUP($B110,[2]NUM9!$H$3:$U$170,13,FALSE),0)</f>
        <v>2</v>
      </c>
      <c r="Q110" s="47">
        <f t="shared" si="67"/>
        <v>11</v>
      </c>
      <c r="R110" s="4">
        <f>IFERROR(VLOOKUP($B110,[3]DEN9!$H$3:$J$158,2,FALSE),0)</f>
        <v>0</v>
      </c>
      <c r="S110" s="48">
        <f>IFERROR(VLOOKUP($B110,[3]DEN9!$H$3:$J$158,2,FALSE),0)</f>
        <v>0</v>
      </c>
      <c r="T110" s="47">
        <f>IFERROR(VLOOKUP($B110,[1]DEN9!$H$3:$J$172,2,FALSE),0)</f>
        <v>0</v>
      </c>
      <c r="U110" s="96">
        <f t="shared" si="68"/>
        <v>0</v>
      </c>
      <c r="V110" s="49">
        <f t="shared" ref="V110" si="70">+T110</f>
        <v>0</v>
      </c>
      <c r="W110" s="47">
        <f>IFERROR(VLOOKUP($B110,[2]DEN9!$H$3:$K$172,3,FALSE),0)</f>
        <v>23</v>
      </c>
    </row>
    <row r="111" spans="1:23" s="54" customFormat="1" ht="15" thickBot="1" x14ac:dyDescent="0.25">
      <c r="A111" s="307" t="s">
        <v>180</v>
      </c>
      <c r="B111" s="308"/>
      <c r="C111" s="222">
        <f>+D111/Metas!O13</f>
        <v>1.0120128140123263</v>
      </c>
      <c r="D111" s="221">
        <f>+Q111/W111</f>
        <v>0.96145124716553287</v>
      </c>
      <c r="E111" s="46">
        <f>SUM(E93:E110)</f>
        <v>70</v>
      </c>
      <c r="F111" s="46">
        <f t="shared" ref="F111:V111" si="71">SUM(F93:F110)</f>
        <v>123</v>
      </c>
      <c r="G111" s="46">
        <f t="shared" si="71"/>
        <v>110</v>
      </c>
      <c r="H111" s="46">
        <f t="shared" si="71"/>
        <v>124</v>
      </c>
      <c r="I111" s="46">
        <f t="shared" si="71"/>
        <v>101</v>
      </c>
      <c r="J111" s="46">
        <f t="shared" si="71"/>
        <v>108</v>
      </c>
      <c r="K111" s="46">
        <f t="shared" si="71"/>
        <v>91</v>
      </c>
      <c r="L111" s="46">
        <f t="shared" si="71"/>
        <v>118</v>
      </c>
      <c r="M111" s="46">
        <f t="shared" si="71"/>
        <v>110</v>
      </c>
      <c r="N111" s="46">
        <f t="shared" ref="N111:P111" si="72">SUM(N93:N110)</f>
        <v>98</v>
      </c>
      <c r="O111" s="46">
        <f t="shared" si="72"/>
        <v>98</v>
      </c>
      <c r="P111" s="46">
        <f t="shared" si="72"/>
        <v>121</v>
      </c>
      <c r="Q111" s="46">
        <f t="shared" si="71"/>
        <v>1272</v>
      </c>
      <c r="R111" s="46">
        <f t="shared" si="71"/>
        <v>1295</v>
      </c>
      <c r="S111" s="46">
        <f t="shared" si="71"/>
        <v>1295</v>
      </c>
      <c r="T111" s="46">
        <f t="shared" si="71"/>
        <v>1311</v>
      </c>
      <c r="U111" s="46">
        <f t="shared" si="71"/>
        <v>1311</v>
      </c>
      <c r="V111" s="46">
        <f t="shared" si="71"/>
        <v>1311</v>
      </c>
      <c r="W111" s="46">
        <f t="shared" ref="W111" si="73">SUM(W93:W110)</f>
        <v>1323</v>
      </c>
    </row>
    <row r="112" spans="1:23" ht="15" thickBot="1" x14ac:dyDescent="0.25">
      <c r="A112" s="75" t="s">
        <v>146</v>
      </c>
      <c r="B112" s="137" t="s">
        <v>134</v>
      </c>
      <c r="C112" s="53"/>
      <c r="D112" s="53"/>
      <c r="E112" s="79">
        <f>IFERROR(VLOOKUP($B112,[2]NUM9!$H$3:$U$170,2,FALSE),0)</f>
        <v>0</v>
      </c>
      <c r="F112" s="79">
        <f>IFERROR(VLOOKUP($B112,[2]NUM9!$H$3:$U$170,3,FALSE),0)</f>
        <v>0</v>
      </c>
      <c r="G112" s="79">
        <f>IFERROR(VLOOKUP($B112,[2]NUM9!$H$3:$U$170,4,FALSE),0)</f>
        <v>0</v>
      </c>
      <c r="H112" s="79">
        <f>IFERROR(VLOOKUP($B112,[2]NUM9!$H$3:$U$170,5,FALSE),0)</f>
        <v>0</v>
      </c>
      <c r="I112" s="79">
        <f>IFERROR(VLOOKUP($B112,[2]NUM9!$H$3:$U$170,6,FALSE),0)</f>
        <v>0</v>
      </c>
      <c r="J112" s="79">
        <f>IFERROR(VLOOKUP($B112,[2]NUM9!$H$3:$U$170,7,FALSE),0)</f>
        <v>0</v>
      </c>
      <c r="K112" s="79">
        <f>IFERROR(VLOOKUP($B112,[2]NUM9!$H$3:$U$170,8,FALSE),0)</f>
        <v>0</v>
      </c>
      <c r="L112" s="79">
        <f>IFERROR(VLOOKUP($B112,[2]NUM9!$H$3:$U$170,9,FALSE),0)</f>
        <v>0</v>
      </c>
      <c r="M112" s="79">
        <f>IFERROR(VLOOKUP($B112,[2]NUM9!$H$3:$U$170,10,FALSE),0)</f>
        <v>0</v>
      </c>
      <c r="N112" s="79">
        <f>IFERROR(VLOOKUP($B112,[2]NUM9!$H$3:$U$170,11,FALSE),0)</f>
        <v>0</v>
      </c>
      <c r="O112" s="79">
        <f>IFERROR(VLOOKUP($B112,[2]NUM9!$H$3:$U$170,12,FALSE),0)</f>
        <v>0</v>
      </c>
      <c r="P112" s="79">
        <f>IFERROR(VLOOKUP($B112,[2]NUM9!$H$3:$U$170,13,FALSE),0)</f>
        <v>0</v>
      </c>
      <c r="Q112" s="47">
        <f t="shared" ref="Q112:Q123" si="74">SUM(E112:P112)</f>
        <v>0</v>
      </c>
      <c r="R112" s="4">
        <f>IFERROR(VLOOKUP($B112,[3]DEN9!$H$3:$J$158,2,FALSE),0)</f>
        <v>0</v>
      </c>
      <c r="S112" s="48">
        <f>IFERROR(VLOOKUP($B112,[3]DEN9!$H$3:$J$158,2,FALSE),0)</f>
        <v>0</v>
      </c>
      <c r="T112" s="47">
        <f>IFERROR(VLOOKUP($B112,[1]DEN9!$H$3:$J$172,2,FALSE),0)</f>
        <v>0</v>
      </c>
      <c r="U112" s="96">
        <f t="shared" si="68"/>
        <v>0</v>
      </c>
      <c r="V112" s="49">
        <f t="shared" ref="V112:V123" si="75">+T112</f>
        <v>0</v>
      </c>
      <c r="W112" s="47">
        <f>IFERROR(VLOOKUP($B112,[2]DEN9!$H$3:$K$172,3,FALSE),0)</f>
        <v>0</v>
      </c>
    </row>
    <row r="113" spans="1:23" ht="15" thickBot="1" x14ac:dyDescent="0.25">
      <c r="A113" s="75" t="s">
        <v>146</v>
      </c>
      <c r="B113" s="137" t="s">
        <v>135</v>
      </c>
      <c r="C113" s="53"/>
      <c r="D113" s="53"/>
      <c r="E113" s="79">
        <f>IFERROR(VLOOKUP($B113,[2]NUM9!$H$3:$U$170,2,FALSE),0)</f>
        <v>1</v>
      </c>
      <c r="F113" s="79">
        <f>IFERROR(VLOOKUP($B113,[2]NUM9!$H$3:$U$170,3,FALSE),0)</f>
        <v>0</v>
      </c>
      <c r="G113" s="79">
        <f>IFERROR(VLOOKUP($B113,[2]NUM9!$H$3:$U$170,4,FALSE),0)</f>
        <v>1</v>
      </c>
      <c r="H113" s="79">
        <f>IFERROR(VLOOKUP($B113,[2]NUM9!$H$3:$U$170,5,FALSE),0)</f>
        <v>0</v>
      </c>
      <c r="I113" s="79">
        <f>IFERROR(VLOOKUP($B113,[2]NUM9!$H$3:$U$170,6,FALSE),0)</f>
        <v>0</v>
      </c>
      <c r="J113" s="79">
        <f>IFERROR(VLOOKUP($B113,[2]NUM9!$H$3:$U$170,7,FALSE),0)</f>
        <v>0</v>
      </c>
      <c r="K113" s="79">
        <f>IFERROR(VLOOKUP($B113,[2]NUM9!$H$3:$U$170,8,FALSE),0)</f>
        <v>0</v>
      </c>
      <c r="L113" s="79">
        <f>IFERROR(VLOOKUP($B113,[2]NUM9!$H$3:$U$170,9,FALSE),0)</f>
        <v>0</v>
      </c>
      <c r="M113" s="79">
        <f>IFERROR(VLOOKUP($B113,[2]NUM9!$H$3:$U$170,10,FALSE),0)</f>
        <v>1</v>
      </c>
      <c r="N113" s="79">
        <f>IFERROR(VLOOKUP($B113,[2]NUM9!$H$3:$U$170,11,FALSE),0)</f>
        <v>0</v>
      </c>
      <c r="O113" s="79">
        <f>IFERROR(VLOOKUP($B113,[2]NUM9!$H$3:$U$170,12,FALSE),0)</f>
        <v>0</v>
      </c>
      <c r="P113" s="79">
        <f>IFERROR(VLOOKUP($B113,[2]NUM9!$H$3:$U$170,13,FALSE),0)</f>
        <v>0</v>
      </c>
      <c r="Q113" s="47">
        <f t="shared" si="74"/>
        <v>3</v>
      </c>
      <c r="R113" s="4">
        <f>IFERROR(VLOOKUP($B113,[3]DEN9!$H$3:$J$158,2,FALSE),0)</f>
        <v>3</v>
      </c>
      <c r="S113" s="48">
        <f>IFERROR(VLOOKUP($B113,[3]DEN9!$H$3:$J$158,2,FALSE),0)</f>
        <v>3</v>
      </c>
      <c r="T113" s="47">
        <f>IFERROR(VLOOKUP($B113,[1]DEN9!$H$3:$J$172,2,FALSE),0)</f>
        <v>2</v>
      </c>
      <c r="U113" s="96">
        <f t="shared" si="68"/>
        <v>2</v>
      </c>
      <c r="V113" s="49">
        <f t="shared" si="75"/>
        <v>2</v>
      </c>
      <c r="W113" s="47">
        <f>IFERROR(VLOOKUP($B113,[2]DEN9!$H$3:$K$172,3,FALSE),0)</f>
        <v>4</v>
      </c>
    </row>
    <row r="114" spans="1:23" ht="15" thickBot="1" x14ac:dyDescent="0.25">
      <c r="A114" s="75" t="s">
        <v>146</v>
      </c>
      <c r="B114" s="137" t="s">
        <v>136</v>
      </c>
      <c r="C114" s="53"/>
      <c r="D114" s="53"/>
      <c r="E114" s="79">
        <f>IFERROR(VLOOKUP($B114,[2]NUM9!$H$3:$U$170,2,FALSE),0)</f>
        <v>0</v>
      </c>
      <c r="F114" s="79">
        <f>IFERROR(VLOOKUP($B114,[2]NUM9!$H$3:$U$170,3,FALSE),0)</f>
        <v>0</v>
      </c>
      <c r="G114" s="79">
        <f>IFERROR(VLOOKUP($B114,[2]NUM9!$H$3:$U$170,4,FALSE),0)</f>
        <v>2</v>
      </c>
      <c r="H114" s="79">
        <f>IFERROR(VLOOKUP($B114,[2]NUM9!$H$3:$U$170,5,FALSE),0)</f>
        <v>0</v>
      </c>
      <c r="I114" s="79">
        <f>IFERROR(VLOOKUP($B114,[2]NUM9!$H$3:$U$170,6,FALSE),0)</f>
        <v>0</v>
      </c>
      <c r="J114" s="79">
        <f>IFERROR(VLOOKUP($B114,[2]NUM9!$H$3:$U$170,7,FALSE),0)</f>
        <v>1</v>
      </c>
      <c r="K114" s="79">
        <f>IFERROR(VLOOKUP($B114,[2]NUM9!$H$3:$U$170,8,FALSE),0)</f>
        <v>0</v>
      </c>
      <c r="L114" s="79">
        <f>IFERROR(VLOOKUP($B114,[2]NUM9!$H$3:$U$170,9,FALSE),0)</f>
        <v>2</v>
      </c>
      <c r="M114" s="79">
        <f>IFERROR(VLOOKUP($B114,[2]NUM9!$H$3:$U$170,10,FALSE),0)</f>
        <v>0</v>
      </c>
      <c r="N114" s="79">
        <f>IFERROR(VLOOKUP($B114,[2]NUM9!$H$3:$U$170,11,FALSE),0)</f>
        <v>0</v>
      </c>
      <c r="O114" s="79">
        <f>IFERROR(VLOOKUP($B114,[2]NUM9!$H$3:$U$170,12,FALSE),0)</f>
        <v>0</v>
      </c>
      <c r="P114" s="79">
        <f>IFERROR(VLOOKUP($B114,[2]NUM9!$H$3:$U$170,13,FALSE),0)</f>
        <v>0</v>
      </c>
      <c r="Q114" s="47">
        <f t="shared" si="74"/>
        <v>5</v>
      </c>
      <c r="R114" s="4">
        <f>IFERROR(VLOOKUP($B114,[3]DEN9!$H$3:$J$158,2,FALSE),0)</f>
        <v>7</v>
      </c>
      <c r="S114" s="48">
        <f>IFERROR(VLOOKUP($B114,[3]DEN9!$H$3:$J$158,2,FALSE),0)</f>
        <v>7</v>
      </c>
      <c r="T114" s="47">
        <f>IFERROR(VLOOKUP($B114,[1]DEN9!$H$3:$J$172,2,FALSE),0)</f>
        <v>5</v>
      </c>
      <c r="U114" s="96">
        <f t="shared" si="68"/>
        <v>5</v>
      </c>
      <c r="V114" s="49">
        <f t="shared" si="75"/>
        <v>5</v>
      </c>
      <c r="W114" s="47">
        <f>IFERROR(VLOOKUP($B114,[2]DEN9!$H$3:$K$172,3,FALSE),0)</f>
        <v>2</v>
      </c>
    </row>
    <row r="115" spans="1:23" ht="15" thickBot="1" x14ac:dyDescent="0.25">
      <c r="A115" s="75" t="s">
        <v>146</v>
      </c>
      <c r="B115" s="137" t="s">
        <v>137</v>
      </c>
      <c r="C115" s="53"/>
      <c r="D115" s="53"/>
      <c r="E115" s="79">
        <f>IFERROR(VLOOKUP($B115,[2]NUM9!$H$3:$U$170,2,FALSE),0)</f>
        <v>0</v>
      </c>
      <c r="F115" s="79">
        <f>IFERROR(VLOOKUP($B115,[2]NUM9!$H$3:$U$170,3,FALSE),0)</f>
        <v>1</v>
      </c>
      <c r="G115" s="79">
        <f>IFERROR(VLOOKUP($B115,[2]NUM9!$H$3:$U$170,4,FALSE),0)</f>
        <v>0</v>
      </c>
      <c r="H115" s="79">
        <f>IFERROR(VLOOKUP($B115,[2]NUM9!$H$3:$U$170,5,FALSE),0)</f>
        <v>0</v>
      </c>
      <c r="I115" s="79">
        <f>IFERROR(VLOOKUP($B115,[2]NUM9!$H$3:$U$170,6,FALSE),0)</f>
        <v>0</v>
      </c>
      <c r="J115" s="79">
        <f>IFERROR(VLOOKUP($B115,[2]NUM9!$H$3:$U$170,7,FALSE),0)</f>
        <v>0</v>
      </c>
      <c r="K115" s="79">
        <f>IFERROR(VLOOKUP($B115,[2]NUM9!$H$3:$U$170,8,FALSE),0)</f>
        <v>1</v>
      </c>
      <c r="L115" s="79">
        <f>IFERROR(VLOOKUP($B115,[2]NUM9!$H$3:$U$170,9,FALSE),0)</f>
        <v>0</v>
      </c>
      <c r="M115" s="79">
        <f>IFERROR(VLOOKUP($B115,[2]NUM9!$H$3:$U$170,10,FALSE),0)</f>
        <v>3</v>
      </c>
      <c r="N115" s="79">
        <f>IFERROR(VLOOKUP($B115,[2]NUM9!$H$3:$U$170,11,FALSE),0)</f>
        <v>1</v>
      </c>
      <c r="O115" s="79">
        <f>IFERROR(VLOOKUP($B115,[2]NUM9!$H$3:$U$170,12,FALSE),0)</f>
        <v>1</v>
      </c>
      <c r="P115" s="79">
        <f>IFERROR(VLOOKUP($B115,[2]NUM9!$H$3:$U$170,13,FALSE),0)</f>
        <v>0</v>
      </c>
      <c r="Q115" s="47">
        <f t="shared" si="74"/>
        <v>7</v>
      </c>
      <c r="R115" s="4">
        <f>IFERROR(VLOOKUP($B115,[3]DEN9!$H$3:$J$158,2,FALSE),0)</f>
        <v>4</v>
      </c>
      <c r="S115" s="48">
        <f>IFERROR(VLOOKUP($B115,[3]DEN9!$H$3:$J$158,2,FALSE),0)</f>
        <v>4</v>
      </c>
      <c r="T115" s="47">
        <f>IFERROR(VLOOKUP($B115,[1]DEN9!$H$3:$J$172,2,FALSE),0)</f>
        <v>7</v>
      </c>
      <c r="U115" s="96">
        <f t="shared" si="68"/>
        <v>7</v>
      </c>
      <c r="V115" s="49">
        <f t="shared" si="75"/>
        <v>7</v>
      </c>
      <c r="W115" s="47">
        <f>IFERROR(VLOOKUP($B115,[2]DEN9!$H$3:$K$172,3,FALSE),0)</f>
        <v>4</v>
      </c>
    </row>
    <row r="116" spans="1:23" ht="15" thickBot="1" x14ac:dyDescent="0.25">
      <c r="A116" s="75" t="s">
        <v>146</v>
      </c>
      <c r="B116" s="137" t="s">
        <v>138</v>
      </c>
      <c r="C116" s="53"/>
      <c r="D116" s="53"/>
      <c r="E116" s="79">
        <f>IFERROR(VLOOKUP($B116,[2]NUM9!$H$3:$U$170,2,FALSE),0)</f>
        <v>0</v>
      </c>
      <c r="F116" s="79">
        <f>IFERROR(VLOOKUP($B116,[2]NUM9!$H$3:$U$170,3,FALSE),0)</f>
        <v>2</v>
      </c>
      <c r="G116" s="79">
        <f>IFERROR(VLOOKUP($B116,[2]NUM9!$H$3:$U$170,4,FALSE),0)</f>
        <v>1</v>
      </c>
      <c r="H116" s="79">
        <f>IFERROR(VLOOKUP($B116,[2]NUM9!$H$3:$U$170,5,FALSE),0)</f>
        <v>0</v>
      </c>
      <c r="I116" s="79">
        <f>IFERROR(VLOOKUP($B116,[2]NUM9!$H$3:$U$170,6,FALSE),0)</f>
        <v>1</v>
      </c>
      <c r="J116" s="79">
        <f>IFERROR(VLOOKUP($B116,[2]NUM9!$H$3:$U$170,7,FALSE),0)</f>
        <v>1</v>
      </c>
      <c r="K116" s="79">
        <f>IFERROR(VLOOKUP($B116,[2]NUM9!$H$3:$U$170,8,FALSE),0)</f>
        <v>0</v>
      </c>
      <c r="L116" s="79">
        <f>IFERROR(VLOOKUP($B116,[2]NUM9!$H$3:$U$170,9,FALSE),0)</f>
        <v>3</v>
      </c>
      <c r="M116" s="79">
        <f>IFERROR(VLOOKUP($B116,[2]NUM9!$H$3:$U$170,10,FALSE),0)</f>
        <v>1</v>
      </c>
      <c r="N116" s="79">
        <f>IFERROR(VLOOKUP($B116,[2]NUM9!$H$3:$U$170,11,FALSE),0)</f>
        <v>2</v>
      </c>
      <c r="O116" s="79">
        <f>IFERROR(VLOOKUP($B116,[2]NUM9!$H$3:$U$170,12,FALSE),0)</f>
        <v>0</v>
      </c>
      <c r="P116" s="79">
        <f>IFERROR(VLOOKUP($B116,[2]NUM9!$H$3:$U$170,13,FALSE),0)</f>
        <v>1</v>
      </c>
      <c r="Q116" s="47">
        <f t="shared" si="74"/>
        <v>12</v>
      </c>
      <c r="R116" s="4">
        <f>IFERROR(VLOOKUP($B116,[3]DEN9!$H$3:$J$158,2,FALSE),0)</f>
        <v>11</v>
      </c>
      <c r="S116" s="48">
        <f>IFERROR(VLOOKUP($B116,[3]DEN9!$H$3:$J$158,2,FALSE),0)</f>
        <v>11</v>
      </c>
      <c r="T116" s="47">
        <f>IFERROR(VLOOKUP($B116,[1]DEN9!$H$3:$J$172,2,FALSE),0)</f>
        <v>10</v>
      </c>
      <c r="U116" s="96">
        <f t="shared" si="68"/>
        <v>10</v>
      </c>
      <c r="V116" s="49">
        <f t="shared" si="75"/>
        <v>10</v>
      </c>
      <c r="W116" s="47">
        <f>IFERROR(VLOOKUP($B116,[2]DEN9!$H$3:$K$172,3,FALSE),0)</f>
        <v>11</v>
      </c>
    </row>
    <row r="117" spans="1:23" ht="15" thickBot="1" x14ac:dyDescent="0.25">
      <c r="A117" s="75" t="s">
        <v>146</v>
      </c>
      <c r="B117" s="137" t="s">
        <v>139</v>
      </c>
      <c r="C117" s="53"/>
      <c r="D117" s="53"/>
      <c r="E117" s="79">
        <f>IFERROR(VLOOKUP($B117,[2]NUM9!$H$3:$U$170,2,FALSE),0)</f>
        <v>0</v>
      </c>
      <c r="F117" s="79">
        <f>IFERROR(VLOOKUP($B117,[2]NUM9!$H$3:$U$170,3,FALSE),0)</f>
        <v>0</v>
      </c>
      <c r="G117" s="79">
        <f>IFERROR(VLOOKUP($B117,[2]NUM9!$H$3:$U$170,4,FALSE),0)</f>
        <v>1</v>
      </c>
      <c r="H117" s="79">
        <f>IFERROR(VLOOKUP($B117,[2]NUM9!$H$3:$U$170,5,FALSE),0)</f>
        <v>0</v>
      </c>
      <c r="I117" s="79">
        <f>IFERROR(VLOOKUP($B117,[2]NUM9!$H$3:$U$170,6,FALSE),0)</f>
        <v>0</v>
      </c>
      <c r="J117" s="79">
        <f>IFERROR(VLOOKUP($B117,[2]NUM9!$H$3:$U$170,7,FALSE),0)</f>
        <v>0</v>
      </c>
      <c r="K117" s="79">
        <f>IFERROR(VLOOKUP($B117,[2]NUM9!$H$3:$U$170,8,FALSE),0)</f>
        <v>0</v>
      </c>
      <c r="L117" s="79">
        <f>IFERROR(VLOOKUP($B117,[2]NUM9!$H$3:$U$170,9,FALSE),0)</f>
        <v>0</v>
      </c>
      <c r="M117" s="79">
        <f>IFERROR(VLOOKUP($B117,[2]NUM9!$H$3:$U$170,10,FALSE),0)</f>
        <v>0</v>
      </c>
      <c r="N117" s="79">
        <f>IFERROR(VLOOKUP($B117,[2]NUM9!$H$3:$U$170,11,FALSE),0)</f>
        <v>0</v>
      </c>
      <c r="O117" s="79">
        <f>IFERROR(VLOOKUP($B117,[2]NUM9!$H$3:$U$170,12,FALSE),0)</f>
        <v>1</v>
      </c>
      <c r="P117" s="79">
        <f>IFERROR(VLOOKUP($B117,[2]NUM9!$H$3:$U$170,13,FALSE),0)</f>
        <v>0</v>
      </c>
      <c r="Q117" s="47">
        <f t="shared" si="74"/>
        <v>2</v>
      </c>
      <c r="R117" s="4">
        <f>IFERROR(VLOOKUP($B117,[3]DEN9!$H$3:$J$158,2,FALSE),0)</f>
        <v>2</v>
      </c>
      <c r="S117" s="48">
        <f>IFERROR(VLOOKUP($B117,[3]DEN9!$H$3:$J$158,2,FALSE),0)</f>
        <v>2</v>
      </c>
      <c r="T117" s="47">
        <f>IFERROR(VLOOKUP($B117,[1]DEN9!$H$3:$J$172,2,FALSE),0)</f>
        <v>1</v>
      </c>
      <c r="U117" s="96">
        <f t="shared" si="68"/>
        <v>1</v>
      </c>
      <c r="V117" s="49">
        <f t="shared" si="75"/>
        <v>1</v>
      </c>
      <c r="W117" s="47">
        <f>IFERROR(VLOOKUP($B117,[2]DEN9!$H$3:$K$172,3,FALSE),0)</f>
        <v>3</v>
      </c>
    </row>
    <row r="118" spans="1:23" ht="15" thickBot="1" x14ac:dyDescent="0.25">
      <c r="A118" s="75" t="s">
        <v>146</v>
      </c>
      <c r="B118" s="137" t="s">
        <v>140</v>
      </c>
      <c r="C118" s="53"/>
      <c r="D118" s="53"/>
      <c r="E118" s="79">
        <f>IFERROR(VLOOKUP($B118,[2]NUM9!$H$3:$U$170,2,FALSE),0)</f>
        <v>0</v>
      </c>
      <c r="F118" s="79">
        <f>IFERROR(VLOOKUP($B118,[2]NUM9!$H$3:$U$170,3,FALSE),0)</f>
        <v>1</v>
      </c>
      <c r="G118" s="79">
        <f>IFERROR(VLOOKUP($B118,[2]NUM9!$H$3:$U$170,4,FALSE),0)</f>
        <v>1</v>
      </c>
      <c r="H118" s="79">
        <f>IFERROR(VLOOKUP($B118,[2]NUM9!$H$3:$U$170,5,FALSE),0)</f>
        <v>0</v>
      </c>
      <c r="I118" s="79">
        <f>IFERROR(VLOOKUP($B118,[2]NUM9!$H$3:$U$170,6,FALSE),0)</f>
        <v>0</v>
      </c>
      <c r="J118" s="79">
        <f>IFERROR(VLOOKUP($B118,[2]NUM9!$H$3:$U$170,7,FALSE),0)</f>
        <v>0</v>
      </c>
      <c r="K118" s="79">
        <f>IFERROR(VLOOKUP($B118,[2]NUM9!$H$3:$U$170,8,FALSE),0)</f>
        <v>0</v>
      </c>
      <c r="L118" s="79">
        <f>IFERROR(VLOOKUP($B118,[2]NUM9!$H$3:$U$170,9,FALSE),0)</f>
        <v>0</v>
      </c>
      <c r="M118" s="79">
        <f>IFERROR(VLOOKUP($B118,[2]NUM9!$H$3:$U$170,10,FALSE),0)</f>
        <v>1</v>
      </c>
      <c r="N118" s="79">
        <f>IFERROR(VLOOKUP($B118,[2]NUM9!$H$3:$U$170,11,FALSE),0)</f>
        <v>0</v>
      </c>
      <c r="O118" s="79">
        <f>IFERROR(VLOOKUP($B118,[2]NUM9!$H$3:$U$170,12,FALSE),0)</f>
        <v>0</v>
      </c>
      <c r="P118" s="79">
        <f>IFERROR(VLOOKUP($B118,[2]NUM9!$H$3:$U$170,13,FALSE),0)</f>
        <v>0</v>
      </c>
      <c r="Q118" s="47">
        <f t="shared" si="74"/>
        <v>3</v>
      </c>
      <c r="R118" s="4">
        <f>IFERROR(VLOOKUP($B118,[3]DEN9!$H$3:$J$158,2,FALSE),0)</f>
        <v>3</v>
      </c>
      <c r="S118" s="48">
        <f>IFERROR(VLOOKUP($B118,[3]DEN9!$H$3:$J$158,2,FALSE),0)</f>
        <v>3</v>
      </c>
      <c r="T118" s="47">
        <f>IFERROR(VLOOKUP($B118,[1]DEN9!$H$3:$J$172,2,FALSE),0)</f>
        <v>2</v>
      </c>
      <c r="U118" s="96">
        <f t="shared" si="68"/>
        <v>2</v>
      </c>
      <c r="V118" s="49">
        <f t="shared" si="75"/>
        <v>2</v>
      </c>
      <c r="W118" s="47">
        <f>IFERROR(VLOOKUP($B118,[2]DEN9!$H$3:$K$172,3,FALSE),0)</f>
        <v>2</v>
      </c>
    </row>
    <row r="119" spans="1:23" ht="15" thickBot="1" x14ac:dyDescent="0.25">
      <c r="A119" s="75" t="s">
        <v>146</v>
      </c>
      <c r="B119" s="137" t="s">
        <v>141</v>
      </c>
      <c r="C119" s="53"/>
      <c r="D119" s="53"/>
      <c r="E119" s="79">
        <f>IFERROR(VLOOKUP($B119,[2]NUM9!$H$3:$U$170,2,FALSE),0)</f>
        <v>1</v>
      </c>
      <c r="F119" s="79">
        <f>IFERROR(VLOOKUP($B119,[2]NUM9!$H$3:$U$170,3,FALSE),0)</f>
        <v>0</v>
      </c>
      <c r="G119" s="79">
        <f>IFERROR(VLOOKUP($B119,[2]NUM9!$H$3:$U$170,4,FALSE),0)</f>
        <v>0</v>
      </c>
      <c r="H119" s="79">
        <f>IFERROR(VLOOKUP($B119,[2]NUM9!$H$3:$U$170,5,FALSE),0)</f>
        <v>1</v>
      </c>
      <c r="I119" s="79">
        <f>IFERROR(VLOOKUP($B119,[2]NUM9!$H$3:$U$170,6,FALSE),0)</f>
        <v>0</v>
      </c>
      <c r="J119" s="79">
        <f>IFERROR(VLOOKUP($B119,[2]NUM9!$H$3:$U$170,7,FALSE),0)</f>
        <v>1</v>
      </c>
      <c r="K119" s="79">
        <f>IFERROR(VLOOKUP($B119,[2]NUM9!$H$3:$U$170,8,FALSE),0)</f>
        <v>0</v>
      </c>
      <c r="L119" s="79">
        <f>IFERROR(VLOOKUP($B119,[2]NUM9!$H$3:$U$170,9,FALSE),0)</f>
        <v>0</v>
      </c>
      <c r="M119" s="79">
        <f>IFERROR(VLOOKUP($B119,[2]NUM9!$H$3:$U$170,10,FALSE),0)</f>
        <v>2</v>
      </c>
      <c r="N119" s="79">
        <f>IFERROR(VLOOKUP($B119,[2]NUM9!$H$3:$U$170,11,FALSE),0)</f>
        <v>0</v>
      </c>
      <c r="O119" s="79">
        <f>IFERROR(VLOOKUP($B119,[2]NUM9!$H$3:$U$170,12,FALSE),0)</f>
        <v>0</v>
      </c>
      <c r="P119" s="79">
        <f>IFERROR(VLOOKUP($B119,[2]NUM9!$H$3:$U$170,13,FALSE),0)</f>
        <v>1</v>
      </c>
      <c r="Q119" s="47">
        <f t="shared" si="74"/>
        <v>6</v>
      </c>
      <c r="R119" s="4">
        <f>IFERROR(VLOOKUP($B119,[3]DEN9!$H$3:$J$158,2,FALSE),0)</f>
        <v>7</v>
      </c>
      <c r="S119" s="48">
        <f>IFERROR(VLOOKUP($B119,[3]DEN9!$H$3:$J$158,2,FALSE),0)</f>
        <v>7</v>
      </c>
      <c r="T119" s="47">
        <f>IFERROR(VLOOKUP($B119,[1]DEN9!$H$3:$J$172,2,FALSE),0)</f>
        <v>7</v>
      </c>
      <c r="U119" s="96">
        <f t="shared" si="68"/>
        <v>7</v>
      </c>
      <c r="V119" s="49">
        <f t="shared" si="75"/>
        <v>7</v>
      </c>
      <c r="W119" s="47">
        <f>IFERROR(VLOOKUP($B119,[2]DEN9!$H$3:$K$172,3,FALSE),0)</f>
        <v>7</v>
      </c>
    </row>
    <row r="120" spans="1:23" ht="15" thickBot="1" x14ac:dyDescent="0.25">
      <c r="A120" s="75" t="s">
        <v>146</v>
      </c>
      <c r="B120" s="137" t="s">
        <v>142</v>
      </c>
      <c r="C120" s="53"/>
      <c r="D120" s="53"/>
      <c r="E120" s="79">
        <f>IFERROR(VLOOKUP($B120,[2]NUM9!$H$3:$U$170,2,FALSE),0)</f>
        <v>0</v>
      </c>
      <c r="F120" s="79">
        <f>IFERROR(VLOOKUP($B120,[2]NUM9!$H$3:$U$170,3,FALSE),0)</f>
        <v>0</v>
      </c>
      <c r="G120" s="79">
        <f>IFERROR(VLOOKUP($B120,[2]NUM9!$H$3:$U$170,4,FALSE),0)</f>
        <v>0</v>
      </c>
      <c r="H120" s="79">
        <f>IFERROR(VLOOKUP($B120,[2]NUM9!$H$3:$U$170,5,FALSE),0)</f>
        <v>0</v>
      </c>
      <c r="I120" s="79">
        <f>IFERROR(VLOOKUP($B120,[2]NUM9!$H$3:$U$170,6,FALSE),0)</f>
        <v>0</v>
      </c>
      <c r="J120" s="79">
        <f>IFERROR(VLOOKUP($B120,[2]NUM9!$H$3:$U$170,7,FALSE),0)</f>
        <v>3</v>
      </c>
      <c r="K120" s="79">
        <f>IFERROR(VLOOKUP($B120,[2]NUM9!$H$3:$U$170,8,FALSE),0)</f>
        <v>0</v>
      </c>
      <c r="L120" s="79">
        <f>IFERROR(VLOOKUP($B120,[2]NUM9!$H$3:$U$170,9,FALSE),0)</f>
        <v>0</v>
      </c>
      <c r="M120" s="79">
        <f>IFERROR(VLOOKUP($B120,[2]NUM9!$H$3:$U$170,10,FALSE),0)</f>
        <v>1</v>
      </c>
      <c r="N120" s="79">
        <f>IFERROR(VLOOKUP($B120,[2]NUM9!$H$3:$U$170,11,FALSE),0)</f>
        <v>0</v>
      </c>
      <c r="O120" s="79">
        <f>IFERROR(VLOOKUP($B120,[2]NUM9!$H$3:$U$170,12,FALSE),0)</f>
        <v>0</v>
      </c>
      <c r="P120" s="79">
        <f>IFERROR(VLOOKUP($B120,[2]NUM9!$H$3:$U$170,13,FALSE),0)</f>
        <v>0</v>
      </c>
      <c r="Q120" s="47">
        <f t="shared" si="74"/>
        <v>4</v>
      </c>
      <c r="R120" s="4">
        <f>IFERROR(VLOOKUP($B120,[3]DEN9!$H$3:$J$158,2,FALSE),0)</f>
        <v>2</v>
      </c>
      <c r="S120" s="48">
        <f>IFERROR(VLOOKUP($B120,[3]DEN9!$H$3:$J$158,2,FALSE),0)</f>
        <v>2</v>
      </c>
      <c r="T120" s="47">
        <f>IFERROR(VLOOKUP($B120,[1]DEN9!$H$3:$J$172,2,FALSE),0)</f>
        <v>5</v>
      </c>
      <c r="U120" s="96">
        <f t="shared" si="68"/>
        <v>5</v>
      </c>
      <c r="V120" s="49">
        <f t="shared" si="75"/>
        <v>5</v>
      </c>
      <c r="W120" s="47">
        <f>IFERROR(VLOOKUP($B120,[2]DEN9!$H$3:$K$172,3,FALSE),0)</f>
        <v>5</v>
      </c>
    </row>
    <row r="121" spans="1:23" ht="15" thickBot="1" x14ac:dyDescent="0.25">
      <c r="A121" s="75" t="s">
        <v>146</v>
      </c>
      <c r="B121" s="137" t="s">
        <v>143</v>
      </c>
      <c r="C121" s="53"/>
      <c r="D121" s="53"/>
      <c r="E121" s="79">
        <f>IFERROR(VLOOKUP($B121,[2]NUM9!$H$3:$U$170,2,FALSE),0)</f>
        <v>0</v>
      </c>
      <c r="F121" s="79">
        <f>IFERROR(VLOOKUP($B121,[2]NUM9!$H$3:$U$170,3,FALSE),0)</f>
        <v>1</v>
      </c>
      <c r="G121" s="79">
        <f>IFERROR(VLOOKUP($B121,[2]NUM9!$H$3:$U$170,4,FALSE),0)</f>
        <v>1</v>
      </c>
      <c r="H121" s="79">
        <f>IFERROR(VLOOKUP($B121,[2]NUM9!$H$3:$U$170,5,FALSE),0)</f>
        <v>0</v>
      </c>
      <c r="I121" s="79">
        <f>IFERROR(VLOOKUP($B121,[2]NUM9!$H$3:$U$170,6,FALSE),0)</f>
        <v>0</v>
      </c>
      <c r="J121" s="79">
        <f>IFERROR(VLOOKUP($B121,[2]NUM9!$H$3:$U$170,7,FALSE),0)</f>
        <v>0</v>
      </c>
      <c r="K121" s="79">
        <f>IFERROR(VLOOKUP($B121,[2]NUM9!$H$3:$U$170,8,FALSE),0)</f>
        <v>0</v>
      </c>
      <c r="L121" s="79">
        <f>IFERROR(VLOOKUP($B121,[2]NUM9!$H$3:$U$170,9,FALSE),0)</f>
        <v>0</v>
      </c>
      <c r="M121" s="79">
        <f>IFERROR(VLOOKUP($B121,[2]NUM9!$H$3:$U$170,10,FALSE),0)</f>
        <v>0</v>
      </c>
      <c r="N121" s="79">
        <f>IFERROR(VLOOKUP($B121,[2]NUM9!$H$3:$U$170,11,FALSE),0)</f>
        <v>0</v>
      </c>
      <c r="O121" s="79">
        <f>IFERROR(VLOOKUP($B121,[2]NUM9!$H$3:$U$170,12,FALSE),0)</f>
        <v>1</v>
      </c>
      <c r="P121" s="79">
        <f>IFERROR(VLOOKUP($B121,[2]NUM9!$H$3:$U$170,13,FALSE),0)</f>
        <v>0</v>
      </c>
      <c r="Q121" s="47">
        <f t="shared" si="74"/>
        <v>3</v>
      </c>
      <c r="R121" s="4">
        <f>IFERROR(VLOOKUP($B121,[3]DEN9!$H$3:$J$158,2,FALSE),0)</f>
        <v>4</v>
      </c>
      <c r="S121" s="48">
        <f>IFERROR(VLOOKUP($B121,[3]DEN9!$H$3:$J$158,2,FALSE),0)</f>
        <v>4</v>
      </c>
      <c r="T121" s="47">
        <f>IFERROR(VLOOKUP($B121,[1]DEN9!$H$3:$J$172,2,FALSE),0)</f>
        <v>2</v>
      </c>
      <c r="U121" s="96">
        <f t="shared" si="68"/>
        <v>2</v>
      </c>
      <c r="V121" s="49">
        <f t="shared" si="75"/>
        <v>2</v>
      </c>
      <c r="W121" s="47">
        <f>IFERROR(VLOOKUP($B121,[2]DEN9!$H$3:$K$172,3,FALSE),0)</f>
        <v>3</v>
      </c>
    </row>
    <row r="122" spans="1:23" ht="15" thickBot="1" x14ac:dyDescent="0.25">
      <c r="A122" s="75" t="s">
        <v>146</v>
      </c>
      <c r="B122" s="137" t="s">
        <v>144</v>
      </c>
      <c r="C122" s="53"/>
      <c r="D122" s="53"/>
      <c r="E122" s="79">
        <f>IFERROR(VLOOKUP($B122,[2]NUM9!$H$3:$U$170,2,FALSE),0)</f>
        <v>0</v>
      </c>
      <c r="F122" s="79">
        <f>IFERROR(VLOOKUP($B122,[2]NUM9!$H$3:$U$170,3,FALSE),0)</f>
        <v>1</v>
      </c>
      <c r="G122" s="79">
        <f>IFERROR(VLOOKUP($B122,[2]NUM9!$H$3:$U$170,4,FALSE),0)</f>
        <v>0</v>
      </c>
      <c r="H122" s="79">
        <f>IFERROR(VLOOKUP($B122,[2]NUM9!$H$3:$U$170,5,FALSE),0)</f>
        <v>0</v>
      </c>
      <c r="I122" s="79">
        <f>IFERROR(VLOOKUP($B122,[2]NUM9!$H$3:$U$170,6,FALSE),0)</f>
        <v>0</v>
      </c>
      <c r="J122" s="79">
        <f>IFERROR(VLOOKUP($B122,[2]NUM9!$H$3:$U$170,7,FALSE),0)</f>
        <v>0</v>
      </c>
      <c r="K122" s="79">
        <f>IFERROR(VLOOKUP($B122,[2]NUM9!$H$3:$U$170,8,FALSE),0)</f>
        <v>0</v>
      </c>
      <c r="L122" s="79">
        <f>IFERROR(VLOOKUP($B122,[2]NUM9!$H$3:$U$170,9,FALSE),0)</f>
        <v>1</v>
      </c>
      <c r="M122" s="79">
        <f>IFERROR(VLOOKUP($B122,[2]NUM9!$H$3:$U$170,10,FALSE),0)</f>
        <v>0</v>
      </c>
      <c r="N122" s="79">
        <f>IFERROR(VLOOKUP($B122,[2]NUM9!$H$3:$U$170,11,FALSE),0)</f>
        <v>1</v>
      </c>
      <c r="O122" s="79">
        <f>IFERROR(VLOOKUP($B122,[2]NUM9!$H$3:$U$170,12,FALSE),0)</f>
        <v>0</v>
      </c>
      <c r="P122" s="79">
        <f>IFERROR(VLOOKUP($B122,[2]NUM9!$H$3:$U$170,13,FALSE),0)</f>
        <v>0</v>
      </c>
      <c r="Q122" s="47">
        <f t="shared" si="74"/>
        <v>3</v>
      </c>
      <c r="R122" s="4">
        <f>IFERROR(VLOOKUP($B122,[3]DEN9!$H$3:$J$158,2,FALSE),0)</f>
        <v>1</v>
      </c>
      <c r="S122" s="48">
        <f>IFERROR(VLOOKUP($B122,[3]DEN9!$H$3:$J$158,2,FALSE),0)</f>
        <v>1</v>
      </c>
      <c r="T122" s="47">
        <f>IFERROR(VLOOKUP($B122,[1]DEN9!$H$3:$J$172,2,FALSE),0)</f>
        <v>2</v>
      </c>
      <c r="U122" s="96">
        <f t="shared" si="68"/>
        <v>2</v>
      </c>
      <c r="V122" s="49">
        <f t="shared" si="75"/>
        <v>2</v>
      </c>
      <c r="W122" s="47">
        <f>IFERROR(VLOOKUP($B122,[2]DEN9!$H$3:$K$172,3,FALSE),0)</f>
        <v>4</v>
      </c>
    </row>
    <row r="123" spans="1:23" ht="15" thickBot="1" x14ac:dyDescent="0.25">
      <c r="A123" s="75" t="s">
        <v>146</v>
      </c>
      <c r="B123" s="137" t="s">
        <v>145</v>
      </c>
      <c r="C123" s="53"/>
      <c r="D123" s="53"/>
      <c r="E123" s="79">
        <f>IFERROR(VLOOKUP($B123,[2]NUM9!$H$3:$U$170,2,FALSE),0)</f>
        <v>0</v>
      </c>
      <c r="F123" s="79">
        <f>IFERROR(VLOOKUP($B123,[2]NUM9!$H$3:$U$170,3,FALSE),0)</f>
        <v>0</v>
      </c>
      <c r="G123" s="79">
        <f>IFERROR(VLOOKUP($B123,[2]NUM9!$H$3:$U$170,4,FALSE),0)</f>
        <v>0</v>
      </c>
      <c r="H123" s="79">
        <f>IFERROR(VLOOKUP($B123,[2]NUM9!$H$3:$U$170,5,FALSE),0)</f>
        <v>0</v>
      </c>
      <c r="I123" s="79">
        <f>IFERROR(VLOOKUP($B123,[2]NUM9!$H$3:$U$170,6,FALSE),0)</f>
        <v>0</v>
      </c>
      <c r="J123" s="79">
        <f>IFERROR(VLOOKUP($B123,[2]NUM9!$H$3:$U$170,7,FALSE),0)</f>
        <v>0</v>
      </c>
      <c r="K123" s="79">
        <f>IFERROR(VLOOKUP($B123,[2]NUM9!$H$3:$U$170,8,FALSE),0)</f>
        <v>0</v>
      </c>
      <c r="L123" s="79">
        <f>IFERROR(VLOOKUP($B123,[2]NUM9!$H$3:$U$170,9,FALSE),0)</f>
        <v>0</v>
      </c>
      <c r="M123" s="79">
        <f>IFERROR(VLOOKUP($B123,[2]NUM9!$H$3:$U$170,10,FALSE),0)</f>
        <v>0</v>
      </c>
      <c r="N123" s="79">
        <f>IFERROR(VLOOKUP($B123,[2]NUM9!$H$3:$U$170,11,FALSE),0)</f>
        <v>0</v>
      </c>
      <c r="O123" s="79">
        <f>IFERROR(VLOOKUP($B123,[2]NUM9!$H$3:$U$170,12,FALSE),0)</f>
        <v>0</v>
      </c>
      <c r="P123" s="79">
        <f>IFERROR(VLOOKUP($B123,[2]NUM9!$H$3:$U$170,13,FALSE),0)</f>
        <v>0</v>
      </c>
      <c r="Q123" s="47">
        <f t="shared" si="74"/>
        <v>0</v>
      </c>
      <c r="R123" s="4">
        <f>IFERROR(VLOOKUP($B123,[3]DEN9!$H$3:$J$158,2,FALSE),0)</f>
        <v>0</v>
      </c>
      <c r="S123" s="48">
        <f>IFERROR(VLOOKUP($B123,[3]DEN9!$H$3:$J$158,2,FALSE),0)</f>
        <v>0</v>
      </c>
      <c r="T123" s="47">
        <f>IFERROR(VLOOKUP($B123,[1]DEN9!$H$3:$J$172,2,FALSE),0)</f>
        <v>0</v>
      </c>
      <c r="U123" s="96">
        <f t="shared" si="68"/>
        <v>0</v>
      </c>
      <c r="V123" s="49">
        <f t="shared" si="75"/>
        <v>0</v>
      </c>
      <c r="W123" s="47">
        <f>IFERROR(VLOOKUP($B123,[2]DEN9!$H$3:$K$172,3,FALSE),0)</f>
        <v>0</v>
      </c>
    </row>
    <row r="124" spans="1:23" s="54" customFormat="1" ht="15" thickBot="1" x14ac:dyDescent="0.25">
      <c r="A124" s="307" t="s">
        <v>181</v>
      </c>
      <c r="B124" s="308"/>
      <c r="C124" s="222">
        <f>+D124/Metas!O7</f>
        <v>1.1228070175438596</v>
      </c>
      <c r="D124" s="221">
        <f>+Q124/W124</f>
        <v>1.0666666666666667</v>
      </c>
      <c r="E124" s="46">
        <f>SUM(E112:E123)</f>
        <v>2</v>
      </c>
      <c r="F124" s="46">
        <f t="shared" ref="F124:H124" si="76">SUM(F112:F123)</f>
        <v>6</v>
      </c>
      <c r="G124" s="46">
        <f t="shared" si="76"/>
        <v>7</v>
      </c>
      <c r="H124" s="46">
        <f t="shared" si="76"/>
        <v>1</v>
      </c>
      <c r="I124" s="46">
        <f t="shared" ref="I124:J124" si="77">SUM(I112:I123)</f>
        <v>1</v>
      </c>
      <c r="J124" s="46">
        <f t="shared" si="77"/>
        <v>6</v>
      </c>
      <c r="K124" s="46">
        <f t="shared" ref="K124:L124" si="78">SUM(K112:K123)</f>
        <v>1</v>
      </c>
      <c r="L124" s="46">
        <f t="shared" si="78"/>
        <v>6</v>
      </c>
      <c r="M124" s="46">
        <f t="shared" ref="M124:N124" si="79">SUM(M112:M123)</f>
        <v>9</v>
      </c>
      <c r="N124" s="46">
        <f t="shared" si="79"/>
        <v>4</v>
      </c>
      <c r="O124" s="46">
        <f t="shared" ref="O124:P124" si="80">SUM(O112:O123)</f>
        <v>3</v>
      </c>
      <c r="P124" s="46">
        <f t="shared" si="80"/>
        <v>2</v>
      </c>
      <c r="Q124" s="67">
        <f t="shared" ref="Q124:V124" si="81">SUM(Q112:Q123)</f>
        <v>48</v>
      </c>
      <c r="R124" s="46">
        <f t="shared" si="81"/>
        <v>44</v>
      </c>
      <c r="S124" s="46">
        <f t="shared" si="81"/>
        <v>44</v>
      </c>
      <c r="T124" s="46">
        <f t="shared" si="81"/>
        <v>43</v>
      </c>
      <c r="U124" s="46">
        <f t="shared" si="81"/>
        <v>43</v>
      </c>
      <c r="V124" s="46">
        <f t="shared" si="81"/>
        <v>43</v>
      </c>
      <c r="W124" s="46">
        <f t="shared" ref="W124" si="82">SUM(W112:W123)</f>
        <v>45</v>
      </c>
    </row>
    <row r="125" spans="1:23" ht="15" thickBot="1" x14ac:dyDescent="0.25">
      <c r="A125" s="75" t="s">
        <v>160</v>
      </c>
      <c r="B125" s="137" t="s">
        <v>147</v>
      </c>
      <c r="C125" s="53"/>
      <c r="D125" s="53"/>
      <c r="E125" s="79">
        <f>IFERROR(VLOOKUP($B125,[2]NUM9!$H$3:$U$170,2,FALSE),0)</f>
        <v>16</v>
      </c>
      <c r="F125" s="79">
        <f>IFERROR(VLOOKUP($B125,[2]NUM9!$H$3:$U$170,3,FALSE),0)</f>
        <v>9</v>
      </c>
      <c r="G125" s="79">
        <f>IFERROR(VLOOKUP($B125,[2]NUM9!$H$3:$U$170,4,FALSE),0)</f>
        <v>17</v>
      </c>
      <c r="H125" s="79">
        <f>IFERROR(VLOOKUP($B125,[2]NUM9!$H$3:$U$170,5,FALSE),0)</f>
        <v>12</v>
      </c>
      <c r="I125" s="79">
        <f>IFERROR(VLOOKUP($B125,[2]NUM9!$H$3:$U$170,6,FALSE),0)</f>
        <v>15</v>
      </c>
      <c r="J125" s="79">
        <f>IFERROR(VLOOKUP($B125,[2]NUM9!$H$3:$U$170,7,FALSE),0)</f>
        <v>13</v>
      </c>
      <c r="K125" s="79">
        <f>IFERROR(VLOOKUP($B125,[2]NUM9!$H$3:$U$170,8,FALSE),0)</f>
        <v>15</v>
      </c>
      <c r="L125" s="79">
        <f>IFERROR(VLOOKUP($B125,[2]NUM9!$H$3:$U$170,9,FALSE),0)</f>
        <v>16</v>
      </c>
      <c r="M125" s="79">
        <f>IFERROR(VLOOKUP($B125,[2]NUM9!$H$3:$U$170,10,FALSE),0)</f>
        <v>14</v>
      </c>
      <c r="N125" s="79">
        <f>IFERROR(VLOOKUP($B125,[2]NUM9!$H$3:$U$170,11,FALSE),0)</f>
        <v>17</v>
      </c>
      <c r="O125" s="79">
        <f>IFERROR(VLOOKUP($B125,[2]NUM9!$H$3:$U$170,12,FALSE),0)</f>
        <v>9</v>
      </c>
      <c r="P125" s="79">
        <f>IFERROR(VLOOKUP($B125,[2]NUM9!$H$3:$U$170,13,FALSE),0)</f>
        <v>15</v>
      </c>
      <c r="Q125" s="47">
        <f t="shared" ref="Q125:Q137" si="83">SUM(E125:P125)</f>
        <v>168</v>
      </c>
      <c r="R125" s="4">
        <f>IFERROR(VLOOKUP($B125,[3]DEN9!$H$3:$J$158,2,FALSE),0)</f>
        <v>152</v>
      </c>
      <c r="S125" s="48">
        <f>IFERROR(VLOOKUP($B125,[3]DEN9!$H$3:$J$158,2,FALSE),0)</f>
        <v>152</v>
      </c>
      <c r="T125" s="47">
        <f>IFERROR(VLOOKUP($B125,[1]DEN9!$H$3:$J$172,2,FALSE),0)</f>
        <v>182</v>
      </c>
      <c r="U125" s="96">
        <f t="shared" si="68"/>
        <v>182</v>
      </c>
      <c r="V125" s="49">
        <f t="shared" ref="V125:V137" si="84">+T125</f>
        <v>182</v>
      </c>
      <c r="W125" s="47">
        <f>IFERROR(VLOOKUP($B125,[2]DEN9!$H$3:$K$172,3,FALSE),0)</f>
        <v>140</v>
      </c>
    </row>
    <row r="126" spans="1:23" ht="15" thickBot="1" x14ac:dyDescent="0.25">
      <c r="A126" s="75" t="s">
        <v>160</v>
      </c>
      <c r="B126" s="137" t="s">
        <v>148</v>
      </c>
      <c r="C126" s="53"/>
      <c r="D126" s="53"/>
      <c r="E126" s="79">
        <f>IFERROR(VLOOKUP($B126,[2]NUM9!$H$3:$U$170,2,FALSE),0)</f>
        <v>7</v>
      </c>
      <c r="F126" s="79">
        <f>IFERROR(VLOOKUP($B126,[2]NUM9!$H$3:$U$170,3,FALSE),0)</f>
        <v>2</v>
      </c>
      <c r="G126" s="79">
        <f>IFERROR(VLOOKUP($B126,[2]NUM9!$H$3:$U$170,4,FALSE),0)</f>
        <v>6</v>
      </c>
      <c r="H126" s="79">
        <f>IFERROR(VLOOKUP($B126,[2]NUM9!$H$3:$U$170,5,FALSE),0)</f>
        <v>4</v>
      </c>
      <c r="I126" s="79">
        <f>IFERROR(VLOOKUP($B126,[2]NUM9!$H$3:$U$170,6,FALSE),0)</f>
        <v>6</v>
      </c>
      <c r="J126" s="79">
        <f>IFERROR(VLOOKUP($B126,[2]NUM9!$H$3:$U$170,7,FALSE),0)</f>
        <v>6</v>
      </c>
      <c r="K126" s="79">
        <f>IFERROR(VLOOKUP($B126,[2]NUM9!$H$3:$U$170,8,FALSE),0)</f>
        <v>2</v>
      </c>
      <c r="L126" s="79">
        <f>IFERROR(VLOOKUP($B126,[2]NUM9!$H$3:$U$170,9,FALSE),0)</f>
        <v>5</v>
      </c>
      <c r="M126" s="79">
        <f>IFERROR(VLOOKUP($B126,[2]NUM9!$H$3:$U$170,10,FALSE),0)</f>
        <v>1</v>
      </c>
      <c r="N126" s="79">
        <f>IFERROR(VLOOKUP($B126,[2]NUM9!$H$3:$U$170,11,FALSE),0)</f>
        <v>4</v>
      </c>
      <c r="O126" s="79">
        <f>IFERROR(VLOOKUP($B126,[2]NUM9!$H$3:$U$170,12,FALSE),0)</f>
        <v>2</v>
      </c>
      <c r="P126" s="79">
        <f>IFERROR(VLOOKUP($B126,[2]NUM9!$H$3:$U$170,13,FALSE),0)</f>
        <v>8</v>
      </c>
      <c r="Q126" s="47">
        <f t="shared" si="83"/>
        <v>53</v>
      </c>
      <c r="R126" s="4">
        <f>IFERROR(VLOOKUP($B126,[3]DEN9!$H$3:$J$158,2,FALSE),0)</f>
        <v>65</v>
      </c>
      <c r="S126" s="48">
        <f>IFERROR(VLOOKUP($B126,[3]DEN9!$H$3:$J$158,2,FALSE),0)</f>
        <v>65</v>
      </c>
      <c r="T126" s="47">
        <f>IFERROR(VLOOKUP($B126,[1]DEN9!$H$3:$J$172,2,FALSE),0)</f>
        <v>61</v>
      </c>
      <c r="U126" s="96">
        <f t="shared" si="68"/>
        <v>61</v>
      </c>
      <c r="V126" s="49">
        <f t="shared" si="84"/>
        <v>61</v>
      </c>
      <c r="W126" s="47">
        <f>IFERROR(VLOOKUP($B126,[2]DEN9!$H$3:$K$172,3,FALSE),0)</f>
        <v>54</v>
      </c>
    </row>
    <row r="127" spans="1:23" ht="15" thickBot="1" x14ac:dyDescent="0.25">
      <c r="A127" s="75" t="s">
        <v>160</v>
      </c>
      <c r="B127" s="137" t="s">
        <v>149</v>
      </c>
      <c r="C127" s="53"/>
      <c r="D127" s="53"/>
      <c r="E127" s="79">
        <f>IFERROR(VLOOKUP($B127,[2]NUM9!$H$3:$U$170,2,FALSE),0)</f>
        <v>2</v>
      </c>
      <c r="F127" s="79">
        <f>IFERROR(VLOOKUP($B127,[2]NUM9!$H$3:$U$170,3,FALSE),0)</f>
        <v>3</v>
      </c>
      <c r="G127" s="79">
        <f>IFERROR(VLOOKUP($B127,[2]NUM9!$H$3:$U$170,4,FALSE),0)</f>
        <v>3</v>
      </c>
      <c r="H127" s="79">
        <f>IFERROR(VLOOKUP($B127,[2]NUM9!$H$3:$U$170,5,FALSE),0)</f>
        <v>0</v>
      </c>
      <c r="I127" s="79">
        <f>IFERROR(VLOOKUP($B127,[2]NUM9!$H$3:$U$170,6,FALSE),0)</f>
        <v>1</v>
      </c>
      <c r="J127" s="79">
        <f>IFERROR(VLOOKUP($B127,[2]NUM9!$H$3:$U$170,7,FALSE),0)</f>
        <v>3</v>
      </c>
      <c r="K127" s="79">
        <f>IFERROR(VLOOKUP($B127,[2]NUM9!$H$3:$U$170,8,FALSE),0)</f>
        <v>4</v>
      </c>
      <c r="L127" s="79">
        <f>IFERROR(VLOOKUP($B127,[2]NUM9!$H$3:$U$170,9,FALSE),0)</f>
        <v>6</v>
      </c>
      <c r="M127" s="79">
        <f>IFERROR(VLOOKUP($B127,[2]NUM9!$H$3:$U$170,10,FALSE),0)</f>
        <v>4</v>
      </c>
      <c r="N127" s="79">
        <f>IFERROR(VLOOKUP($B127,[2]NUM9!$H$3:$U$170,11,FALSE),0)</f>
        <v>2</v>
      </c>
      <c r="O127" s="79">
        <f>IFERROR(VLOOKUP($B127,[2]NUM9!$H$3:$U$170,12,FALSE),0)</f>
        <v>0</v>
      </c>
      <c r="P127" s="79">
        <f>IFERROR(VLOOKUP($B127,[2]NUM9!$H$3:$U$170,13,FALSE),0)</f>
        <v>3</v>
      </c>
      <c r="Q127" s="47">
        <f t="shared" si="83"/>
        <v>31</v>
      </c>
      <c r="R127" s="4">
        <f>IFERROR(VLOOKUP($B127,[3]DEN9!$H$3:$J$158,2,FALSE),0)</f>
        <v>27</v>
      </c>
      <c r="S127" s="48">
        <f>IFERROR(VLOOKUP($B127,[3]DEN9!$H$3:$J$158,2,FALSE),0)</f>
        <v>27</v>
      </c>
      <c r="T127" s="47">
        <f>IFERROR(VLOOKUP($B127,[1]DEN9!$H$3:$J$172,2,FALSE),0)</f>
        <v>31</v>
      </c>
      <c r="U127" s="96">
        <f t="shared" si="68"/>
        <v>31</v>
      </c>
      <c r="V127" s="49">
        <f t="shared" si="84"/>
        <v>31</v>
      </c>
      <c r="W127" s="47">
        <f>IFERROR(VLOOKUP($B127,[2]DEN9!$H$3:$K$172,3,FALSE),0)</f>
        <v>34</v>
      </c>
    </row>
    <row r="128" spans="1:23" ht="15" thickBot="1" x14ac:dyDescent="0.25">
      <c r="A128" s="75" t="s">
        <v>160</v>
      </c>
      <c r="B128" s="137" t="s">
        <v>150</v>
      </c>
      <c r="C128" s="53"/>
      <c r="D128" s="53"/>
      <c r="E128" s="79">
        <f>IFERROR(VLOOKUP($B128,[2]NUM9!$H$3:$U$170,2,FALSE),0)</f>
        <v>8</v>
      </c>
      <c r="F128" s="79">
        <f>IFERROR(VLOOKUP($B128,[2]NUM9!$H$3:$U$170,3,FALSE),0)</f>
        <v>9</v>
      </c>
      <c r="G128" s="79">
        <f>IFERROR(VLOOKUP($B128,[2]NUM9!$H$3:$U$170,4,FALSE),0)</f>
        <v>13</v>
      </c>
      <c r="H128" s="79">
        <f>IFERROR(VLOOKUP($B128,[2]NUM9!$H$3:$U$170,5,FALSE),0)</f>
        <v>9</v>
      </c>
      <c r="I128" s="79">
        <f>IFERROR(VLOOKUP($B128,[2]NUM9!$H$3:$U$170,6,FALSE),0)</f>
        <v>7</v>
      </c>
      <c r="J128" s="79">
        <f>IFERROR(VLOOKUP($B128,[2]NUM9!$H$3:$U$170,7,FALSE),0)</f>
        <v>10</v>
      </c>
      <c r="K128" s="79">
        <f>IFERROR(VLOOKUP($B128,[2]NUM9!$H$3:$U$170,8,FALSE),0)</f>
        <v>7</v>
      </c>
      <c r="L128" s="79">
        <f>IFERROR(VLOOKUP($B128,[2]NUM9!$H$3:$U$170,9,FALSE),0)</f>
        <v>9</v>
      </c>
      <c r="M128" s="79">
        <f>IFERROR(VLOOKUP($B128,[2]NUM9!$H$3:$U$170,10,FALSE),0)</f>
        <v>8</v>
      </c>
      <c r="N128" s="79">
        <f>IFERROR(VLOOKUP($B128,[2]NUM9!$H$3:$U$170,11,FALSE),0)</f>
        <v>6</v>
      </c>
      <c r="O128" s="79">
        <f>IFERROR(VLOOKUP($B128,[2]NUM9!$H$3:$U$170,12,FALSE),0)</f>
        <v>13</v>
      </c>
      <c r="P128" s="79">
        <f>IFERROR(VLOOKUP($B128,[2]NUM9!$H$3:$U$170,13,FALSE),0)</f>
        <v>1</v>
      </c>
      <c r="Q128" s="47">
        <f t="shared" si="83"/>
        <v>100</v>
      </c>
      <c r="R128" s="4">
        <f>IFERROR(VLOOKUP($B128,[3]DEN9!$H$3:$J$158,2,FALSE),0)</f>
        <v>138</v>
      </c>
      <c r="S128" s="48">
        <f>IFERROR(VLOOKUP($B128,[3]DEN9!$H$3:$J$158,2,FALSE),0)</f>
        <v>138</v>
      </c>
      <c r="T128" s="47">
        <f>IFERROR(VLOOKUP($B128,[1]DEN9!$H$3:$J$172,2,FALSE),0)</f>
        <v>115</v>
      </c>
      <c r="U128" s="96">
        <f t="shared" si="68"/>
        <v>115</v>
      </c>
      <c r="V128" s="49">
        <f t="shared" si="84"/>
        <v>115</v>
      </c>
      <c r="W128" s="47">
        <f>IFERROR(VLOOKUP($B128,[2]DEN9!$H$3:$K$172,3,FALSE),0)</f>
        <v>108</v>
      </c>
    </row>
    <row r="129" spans="1:23" ht="15" thickBot="1" x14ac:dyDescent="0.25">
      <c r="A129" s="75" t="s">
        <v>160</v>
      </c>
      <c r="B129" s="137" t="s">
        <v>151</v>
      </c>
      <c r="C129" s="53"/>
      <c r="D129" s="53"/>
      <c r="E129" s="79">
        <f>IFERROR(VLOOKUP($B129,[2]NUM9!$H$3:$U$170,2,FALSE),0)</f>
        <v>0</v>
      </c>
      <c r="F129" s="79">
        <f>IFERROR(VLOOKUP($B129,[2]NUM9!$H$3:$U$170,3,FALSE),0)</f>
        <v>0</v>
      </c>
      <c r="G129" s="79">
        <f>IFERROR(VLOOKUP($B129,[2]NUM9!$H$3:$U$170,4,FALSE),0)</f>
        <v>0</v>
      </c>
      <c r="H129" s="79">
        <f>IFERROR(VLOOKUP($B129,[2]NUM9!$H$3:$U$170,5,FALSE),0)</f>
        <v>1</v>
      </c>
      <c r="I129" s="79">
        <f>IFERROR(VLOOKUP($B129,[2]NUM9!$H$3:$U$170,6,FALSE),0)</f>
        <v>0</v>
      </c>
      <c r="J129" s="79">
        <f>IFERROR(VLOOKUP($B129,[2]NUM9!$H$3:$U$170,7,FALSE),0)</f>
        <v>0</v>
      </c>
      <c r="K129" s="79">
        <f>IFERROR(VLOOKUP($B129,[2]NUM9!$H$3:$U$170,8,FALSE),0)</f>
        <v>1</v>
      </c>
      <c r="L129" s="79">
        <f>IFERROR(VLOOKUP($B129,[2]NUM9!$H$3:$U$170,9,FALSE),0)</f>
        <v>0</v>
      </c>
      <c r="M129" s="79">
        <f>IFERROR(VLOOKUP($B129,[2]NUM9!$H$3:$U$170,10,FALSE),0)</f>
        <v>0</v>
      </c>
      <c r="N129" s="79">
        <f>IFERROR(VLOOKUP($B129,[2]NUM9!$H$3:$U$170,11,FALSE),0)</f>
        <v>0</v>
      </c>
      <c r="O129" s="79">
        <f>IFERROR(VLOOKUP($B129,[2]NUM9!$H$3:$U$170,12,FALSE),0)</f>
        <v>0</v>
      </c>
      <c r="P129" s="79">
        <f>IFERROR(VLOOKUP($B129,[2]NUM9!$H$3:$U$170,13,FALSE),0)</f>
        <v>0</v>
      </c>
      <c r="Q129" s="47">
        <f t="shared" si="83"/>
        <v>2</v>
      </c>
      <c r="R129" s="4">
        <f>IFERROR(VLOOKUP($B129,[3]DEN9!$H$3:$J$158,2,FALSE),0)</f>
        <v>1</v>
      </c>
      <c r="S129" s="48">
        <f>IFERROR(VLOOKUP($B129,[3]DEN9!$H$3:$J$158,2,FALSE),0)</f>
        <v>1</v>
      </c>
      <c r="T129" s="47">
        <f>IFERROR(VLOOKUP($B129,[1]DEN9!$H$3:$J$172,2,FALSE),0)</f>
        <v>3</v>
      </c>
      <c r="U129" s="96">
        <f t="shared" si="68"/>
        <v>3</v>
      </c>
      <c r="V129" s="49">
        <f t="shared" si="84"/>
        <v>3</v>
      </c>
      <c r="W129" s="47">
        <f>IFERROR(VLOOKUP($B129,[2]DEN9!$H$3:$K$172,3,FALSE),0)</f>
        <v>2</v>
      </c>
    </row>
    <row r="130" spans="1:23" ht="15" thickBot="1" x14ac:dyDescent="0.25">
      <c r="A130" s="75" t="s">
        <v>160</v>
      </c>
      <c r="B130" s="137" t="s">
        <v>152</v>
      </c>
      <c r="C130" s="53"/>
      <c r="D130" s="53"/>
      <c r="E130" s="79">
        <f>IFERROR(VLOOKUP($B130,[2]NUM9!$H$3:$U$170,2,FALSE),0)</f>
        <v>1</v>
      </c>
      <c r="F130" s="79">
        <f>IFERROR(VLOOKUP($B130,[2]NUM9!$H$3:$U$170,3,FALSE),0)</f>
        <v>0</v>
      </c>
      <c r="G130" s="79">
        <f>IFERROR(VLOOKUP($B130,[2]NUM9!$H$3:$U$170,4,FALSE),0)</f>
        <v>0</v>
      </c>
      <c r="H130" s="79">
        <f>IFERROR(VLOOKUP($B130,[2]NUM9!$H$3:$U$170,5,FALSE),0)</f>
        <v>0</v>
      </c>
      <c r="I130" s="79">
        <f>IFERROR(VLOOKUP($B130,[2]NUM9!$H$3:$U$170,6,FALSE),0)</f>
        <v>1</v>
      </c>
      <c r="J130" s="79">
        <f>IFERROR(VLOOKUP($B130,[2]NUM9!$H$3:$U$170,7,FALSE),0)</f>
        <v>1</v>
      </c>
      <c r="K130" s="79">
        <f>IFERROR(VLOOKUP($B130,[2]NUM9!$H$3:$U$170,8,FALSE),0)</f>
        <v>0</v>
      </c>
      <c r="L130" s="79">
        <f>IFERROR(VLOOKUP($B130,[2]NUM9!$H$3:$U$170,9,FALSE),0)</f>
        <v>0</v>
      </c>
      <c r="M130" s="79">
        <f>IFERROR(VLOOKUP($B130,[2]NUM9!$H$3:$U$170,10,FALSE),0)</f>
        <v>0</v>
      </c>
      <c r="N130" s="79">
        <f>IFERROR(VLOOKUP($B130,[2]NUM9!$H$3:$U$170,11,FALSE),0)</f>
        <v>0</v>
      </c>
      <c r="O130" s="79">
        <f>IFERROR(VLOOKUP($B130,[2]NUM9!$H$3:$U$170,12,FALSE),0)</f>
        <v>0</v>
      </c>
      <c r="P130" s="79">
        <f>IFERROR(VLOOKUP($B130,[2]NUM9!$H$3:$U$170,13,FALSE),0)</f>
        <v>0</v>
      </c>
      <c r="Q130" s="47">
        <f t="shared" si="83"/>
        <v>3</v>
      </c>
      <c r="R130" s="4">
        <f>IFERROR(VLOOKUP($B130,[3]DEN9!$H$3:$J$158,2,FALSE),0)</f>
        <v>11</v>
      </c>
      <c r="S130" s="48">
        <f>IFERROR(VLOOKUP($B130,[3]DEN9!$H$3:$J$158,2,FALSE),0)</f>
        <v>11</v>
      </c>
      <c r="T130" s="47">
        <f>IFERROR(VLOOKUP($B130,[1]DEN9!$H$3:$J$172,2,FALSE),0)</f>
        <v>3</v>
      </c>
      <c r="U130" s="96">
        <f t="shared" si="68"/>
        <v>3</v>
      </c>
      <c r="V130" s="49">
        <f t="shared" si="84"/>
        <v>3</v>
      </c>
      <c r="W130" s="47">
        <f>IFERROR(VLOOKUP($B130,[2]DEN9!$H$3:$K$172,3,FALSE),0)</f>
        <v>5</v>
      </c>
    </row>
    <row r="131" spans="1:23" ht="15" thickBot="1" x14ac:dyDescent="0.25">
      <c r="A131" s="75" t="s">
        <v>160</v>
      </c>
      <c r="B131" s="137" t="s">
        <v>153</v>
      </c>
      <c r="C131" s="53"/>
      <c r="D131" s="53"/>
      <c r="E131" s="79">
        <f>IFERROR(VLOOKUP($B131,[2]NUM9!$H$3:$U$170,2,FALSE),0)</f>
        <v>0</v>
      </c>
      <c r="F131" s="79">
        <f>IFERROR(VLOOKUP($B131,[2]NUM9!$H$3:$U$170,3,FALSE),0)</f>
        <v>0</v>
      </c>
      <c r="G131" s="79">
        <f>IFERROR(VLOOKUP($B131,[2]NUM9!$H$3:$U$170,4,FALSE),0)</f>
        <v>0</v>
      </c>
      <c r="H131" s="79">
        <f>IFERROR(VLOOKUP($B131,[2]NUM9!$H$3:$U$170,5,FALSE),0)</f>
        <v>0</v>
      </c>
      <c r="I131" s="79">
        <f>IFERROR(VLOOKUP($B131,[2]NUM9!$H$3:$U$170,6,FALSE),0)</f>
        <v>0</v>
      </c>
      <c r="J131" s="79">
        <f>IFERROR(VLOOKUP($B131,[2]NUM9!$H$3:$U$170,7,FALSE),0)</f>
        <v>1</v>
      </c>
      <c r="K131" s="79">
        <f>IFERROR(VLOOKUP($B131,[2]NUM9!$H$3:$U$170,8,FALSE),0)</f>
        <v>0</v>
      </c>
      <c r="L131" s="79">
        <f>IFERROR(VLOOKUP($B131,[2]NUM9!$H$3:$U$170,9,FALSE),0)</f>
        <v>0</v>
      </c>
      <c r="M131" s="79">
        <f>IFERROR(VLOOKUP($B131,[2]NUM9!$H$3:$U$170,10,FALSE),0)</f>
        <v>0</v>
      </c>
      <c r="N131" s="79">
        <f>IFERROR(VLOOKUP($B131,[2]NUM9!$H$3:$U$170,11,FALSE),0)</f>
        <v>0</v>
      </c>
      <c r="O131" s="79">
        <f>IFERROR(VLOOKUP($B131,[2]NUM9!$H$3:$U$170,12,FALSE),0)</f>
        <v>2</v>
      </c>
      <c r="P131" s="79">
        <f>IFERROR(VLOOKUP($B131,[2]NUM9!$H$3:$U$170,13,FALSE),0)</f>
        <v>0</v>
      </c>
      <c r="Q131" s="47">
        <f t="shared" si="83"/>
        <v>3</v>
      </c>
      <c r="R131" s="4">
        <f>IFERROR(VLOOKUP($B131,[3]DEN9!$H$3:$J$158,2,FALSE),0)</f>
        <v>4</v>
      </c>
      <c r="S131" s="48">
        <f>IFERROR(VLOOKUP($B131,[3]DEN9!$H$3:$J$158,2,FALSE),0)</f>
        <v>4</v>
      </c>
      <c r="T131" s="47">
        <f>IFERROR(VLOOKUP($B131,[1]DEN9!$H$3:$J$172,2,FALSE),0)</f>
        <v>3</v>
      </c>
      <c r="U131" s="96">
        <f t="shared" si="68"/>
        <v>3</v>
      </c>
      <c r="V131" s="49">
        <f t="shared" si="84"/>
        <v>3</v>
      </c>
      <c r="W131" s="47">
        <f>IFERROR(VLOOKUP($B131,[2]DEN9!$H$3:$K$172,3,FALSE),0)</f>
        <v>11</v>
      </c>
    </row>
    <row r="132" spans="1:23" ht="15" thickBot="1" x14ac:dyDescent="0.25">
      <c r="A132" s="75" t="s">
        <v>160</v>
      </c>
      <c r="B132" s="137" t="s">
        <v>154</v>
      </c>
      <c r="C132" s="53"/>
      <c r="D132" s="53"/>
      <c r="E132" s="79">
        <f>IFERROR(VLOOKUP($B132,[2]NUM9!$H$3:$U$170,2,FALSE),0)</f>
        <v>2</v>
      </c>
      <c r="F132" s="79">
        <f>IFERROR(VLOOKUP($B132,[2]NUM9!$H$3:$U$170,3,FALSE),0)</f>
        <v>1</v>
      </c>
      <c r="G132" s="79">
        <f>IFERROR(VLOOKUP($B132,[2]NUM9!$H$3:$U$170,4,FALSE),0)</f>
        <v>0</v>
      </c>
      <c r="H132" s="79">
        <f>IFERROR(VLOOKUP($B132,[2]NUM9!$H$3:$U$170,5,FALSE),0)</f>
        <v>1</v>
      </c>
      <c r="I132" s="79">
        <f>IFERROR(VLOOKUP($B132,[2]NUM9!$H$3:$U$170,6,FALSE),0)</f>
        <v>0</v>
      </c>
      <c r="J132" s="79">
        <f>IFERROR(VLOOKUP($B132,[2]NUM9!$H$3:$U$170,7,FALSE),0)</f>
        <v>0</v>
      </c>
      <c r="K132" s="79">
        <f>IFERROR(VLOOKUP($B132,[2]NUM9!$H$3:$U$170,8,FALSE),0)</f>
        <v>0</v>
      </c>
      <c r="L132" s="79">
        <f>IFERROR(VLOOKUP($B132,[2]NUM9!$H$3:$U$170,9,FALSE),0)</f>
        <v>0</v>
      </c>
      <c r="M132" s="79">
        <f>IFERROR(VLOOKUP($B132,[2]NUM9!$H$3:$U$170,10,FALSE),0)</f>
        <v>1</v>
      </c>
      <c r="N132" s="79">
        <f>IFERROR(VLOOKUP($B132,[2]NUM9!$H$3:$U$170,11,FALSE),0)</f>
        <v>0</v>
      </c>
      <c r="O132" s="79">
        <f>IFERROR(VLOOKUP($B132,[2]NUM9!$H$3:$U$170,12,FALSE),0)</f>
        <v>0</v>
      </c>
      <c r="P132" s="79">
        <f>IFERROR(VLOOKUP($B132,[2]NUM9!$H$3:$U$170,13,FALSE),0)</f>
        <v>0</v>
      </c>
      <c r="Q132" s="47">
        <f t="shared" si="83"/>
        <v>5</v>
      </c>
      <c r="R132" s="4">
        <f>IFERROR(VLOOKUP($B132,[3]DEN9!$H$3:$J$158,2,FALSE),0)</f>
        <v>5</v>
      </c>
      <c r="S132" s="48">
        <f>IFERROR(VLOOKUP($B132,[3]DEN9!$H$3:$J$158,2,FALSE),0)</f>
        <v>5</v>
      </c>
      <c r="T132" s="47">
        <f>IFERROR(VLOOKUP($B132,[1]DEN9!$H$3:$J$172,2,FALSE),0)</f>
        <v>4</v>
      </c>
      <c r="U132" s="96">
        <f t="shared" si="68"/>
        <v>4</v>
      </c>
      <c r="V132" s="49">
        <f t="shared" si="84"/>
        <v>4</v>
      </c>
      <c r="W132" s="47">
        <f>IFERROR(VLOOKUP($B132,[2]DEN9!$H$3:$K$172,3,FALSE),0)</f>
        <v>2</v>
      </c>
    </row>
    <row r="133" spans="1:23" ht="15" thickBot="1" x14ac:dyDescent="0.25">
      <c r="A133" s="75" t="s">
        <v>160</v>
      </c>
      <c r="B133" s="137" t="s">
        <v>155</v>
      </c>
      <c r="C133" s="53"/>
      <c r="D133" s="53"/>
      <c r="E133" s="79">
        <f>IFERROR(VLOOKUP($B133,[2]NUM9!$H$3:$U$170,2,FALSE),0)</f>
        <v>1</v>
      </c>
      <c r="F133" s="79">
        <f>IFERROR(VLOOKUP($B133,[2]NUM9!$H$3:$U$170,3,FALSE),0)</f>
        <v>0</v>
      </c>
      <c r="G133" s="79">
        <f>IFERROR(VLOOKUP($B133,[2]NUM9!$H$3:$U$170,4,FALSE),0)</f>
        <v>0</v>
      </c>
      <c r="H133" s="79">
        <f>IFERROR(VLOOKUP($B133,[2]NUM9!$H$3:$U$170,5,FALSE),0)</f>
        <v>0</v>
      </c>
      <c r="I133" s="79">
        <f>IFERROR(VLOOKUP($B133,[2]NUM9!$H$3:$U$170,6,FALSE),0)</f>
        <v>0</v>
      </c>
      <c r="J133" s="79">
        <f>IFERROR(VLOOKUP($B133,[2]NUM9!$H$3:$U$170,7,FALSE),0)</f>
        <v>0</v>
      </c>
      <c r="K133" s="79">
        <f>IFERROR(VLOOKUP($B133,[2]NUM9!$H$3:$U$170,8,FALSE),0)</f>
        <v>0</v>
      </c>
      <c r="L133" s="79">
        <f>IFERROR(VLOOKUP($B133,[2]NUM9!$H$3:$U$170,9,FALSE),0)</f>
        <v>1</v>
      </c>
      <c r="M133" s="79">
        <f>IFERROR(VLOOKUP($B133,[2]NUM9!$H$3:$U$170,10,FALSE),0)</f>
        <v>0</v>
      </c>
      <c r="N133" s="79">
        <f>IFERROR(VLOOKUP($B133,[2]NUM9!$H$3:$U$170,11,FALSE),0)</f>
        <v>0</v>
      </c>
      <c r="O133" s="79">
        <f>IFERROR(VLOOKUP($B133,[2]NUM9!$H$3:$U$170,12,FALSE),0)</f>
        <v>2</v>
      </c>
      <c r="P133" s="79">
        <f>IFERROR(VLOOKUP($B133,[2]NUM9!$H$3:$U$170,13,FALSE),0)</f>
        <v>2</v>
      </c>
      <c r="Q133" s="47">
        <f t="shared" si="83"/>
        <v>6</v>
      </c>
      <c r="R133" s="4">
        <f>IFERROR(VLOOKUP($B133,[3]DEN9!$H$3:$J$158,2,FALSE),0)</f>
        <v>4</v>
      </c>
      <c r="S133" s="48">
        <f>IFERROR(VLOOKUP($B133,[3]DEN9!$H$3:$J$158,2,FALSE),0)</f>
        <v>4</v>
      </c>
      <c r="T133" s="47">
        <f>IFERROR(VLOOKUP($B133,[1]DEN9!$H$3:$J$172,2,FALSE),0)</f>
        <v>4</v>
      </c>
      <c r="U133" s="96">
        <f t="shared" si="68"/>
        <v>4</v>
      </c>
      <c r="V133" s="49">
        <f t="shared" si="84"/>
        <v>4</v>
      </c>
      <c r="W133" s="47">
        <f>IFERROR(VLOOKUP($B133,[2]DEN9!$H$3:$K$172,3,FALSE),0)</f>
        <v>7</v>
      </c>
    </row>
    <row r="134" spans="1:23" ht="15" thickBot="1" x14ac:dyDescent="0.25">
      <c r="A134" s="75" t="s">
        <v>160</v>
      </c>
      <c r="B134" s="137" t="s">
        <v>156</v>
      </c>
      <c r="C134" s="53"/>
      <c r="D134" s="53"/>
      <c r="E134" s="79">
        <f>IFERROR(VLOOKUP($B134,[2]NUM9!$H$3:$U$170,2,FALSE),0)</f>
        <v>0</v>
      </c>
      <c r="F134" s="79">
        <f>IFERROR(VLOOKUP($B134,[2]NUM9!$H$3:$U$170,3,FALSE),0)</f>
        <v>2</v>
      </c>
      <c r="G134" s="79">
        <f>IFERROR(VLOOKUP($B134,[2]NUM9!$H$3:$U$170,4,FALSE),0)</f>
        <v>1</v>
      </c>
      <c r="H134" s="79">
        <f>IFERROR(VLOOKUP($B134,[2]NUM9!$H$3:$U$170,5,FALSE),0)</f>
        <v>0</v>
      </c>
      <c r="I134" s="79">
        <f>IFERROR(VLOOKUP($B134,[2]NUM9!$H$3:$U$170,6,FALSE),0)</f>
        <v>1</v>
      </c>
      <c r="J134" s="79">
        <f>IFERROR(VLOOKUP($B134,[2]NUM9!$H$3:$U$170,7,FALSE),0)</f>
        <v>1</v>
      </c>
      <c r="K134" s="79">
        <f>IFERROR(VLOOKUP($B134,[2]NUM9!$H$3:$U$170,8,FALSE),0)</f>
        <v>1</v>
      </c>
      <c r="L134" s="79">
        <f>IFERROR(VLOOKUP($B134,[2]NUM9!$H$3:$U$170,9,FALSE),0)</f>
        <v>3</v>
      </c>
      <c r="M134" s="79">
        <f>IFERROR(VLOOKUP($B134,[2]NUM9!$H$3:$U$170,10,FALSE),0)</f>
        <v>0</v>
      </c>
      <c r="N134" s="79">
        <f>IFERROR(VLOOKUP($B134,[2]NUM9!$H$3:$U$170,11,FALSE),0)</f>
        <v>0</v>
      </c>
      <c r="O134" s="79">
        <f>IFERROR(VLOOKUP($B134,[2]NUM9!$H$3:$U$170,12,FALSE),0)</f>
        <v>0</v>
      </c>
      <c r="P134" s="79">
        <f>IFERROR(VLOOKUP($B134,[2]NUM9!$H$3:$U$170,13,FALSE),0)</f>
        <v>0</v>
      </c>
      <c r="Q134" s="47">
        <f t="shared" si="83"/>
        <v>9</v>
      </c>
      <c r="R134" s="4">
        <f>IFERROR(VLOOKUP($B134,[3]DEN9!$H$3:$J$158,2,FALSE),0)</f>
        <v>15</v>
      </c>
      <c r="S134" s="48">
        <f>IFERROR(VLOOKUP($B134,[3]DEN9!$H$3:$J$158,2,FALSE),0)</f>
        <v>15</v>
      </c>
      <c r="T134" s="47">
        <f>IFERROR(VLOOKUP($B134,[1]DEN9!$H$3:$J$172,2,FALSE),0)</f>
        <v>9</v>
      </c>
      <c r="U134" s="96">
        <f t="shared" si="68"/>
        <v>9</v>
      </c>
      <c r="V134" s="49">
        <f t="shared" si="84"/>
        <v>9</v>
      </c>
      <c r="W134" s="47">
        <f>IFERROR(VLOOKUP($B134,[2]DEN9!$H$3:$K$172,3,FALSE),0)</f>
        <v>9</v>
      </c>
    </row>
    <row r="135" spans="1:23" ht="15" thickBot="1" x14ac:dyDescent="0.25">
      <c r="A135" s="75" t="s">
        <v>160</v>
      </c>
      <c r="B135" s="137" t="s">
        <v>157</v>
      </c>
      <c r="C135" s="53"/>
      <c r="D135" s="53"/>
      <c r="E135" s="79">
        <f>IFERROR(VLOOKUP($B135,[2]NUM9!$H$3:$U$170,2,FALSE),0)</f>
        <v>1</v>
      </c>
      <c r="F135" s="79">
        <f>IFERROR(VLOOKUP($B135,[2]NUM9!$H$3:$U$170,3,FALSE),0)</f>
        <v>0</v>
      </c>
      <c r="G135" s="79">
        <f>IFERROR(VLOOKUP($B135,[2]NUM9!$H$3:$U$170,4,FALSE),0)</f>
        <v>2</v>
      </c>
      <c r="H135" s="79">
        <f>IFERROR(VLOOKUP($B135,[2]NUM9!$H$3:$U$170,5,FALSE),0)</f>
        <v>1</v>
      </c>
      <c r="I135" s="79">
        <f>IFERROR(VLOOKUP($B135,[2]NUM9!$H$3:$U$170,6,FALSE),0)</f>
        <v>0</v>
      </c>
      <c r="J135" s="79">
        <f>IFERROR(VLOOKUP($B135,[2]NUM9!$H$3:$U$170,7,FALSE),0)</f>
        <v>2</v>
      </c>
      <c r="K135" s="79">
        <f>IFERROR(VLOOKUP($B135,[2]NUM9!$H$3:$U$170,8,FALSE),0)</f>
        <v>1</v>
      </c>
      <c r="L135" s="79">
        <f>IFERROR(VLOOKUP($B135,[2]NUM9!$H$3:$U$170,9,FALSE),0)</f>
        <v>1</v>
      </c>
      <c r="M135" s="79">
        <f>IFERROR(VLOOKUP($B135,[2]NUM9!$H$3:$U$170,10,FALSE),0)</f>
        <v>3</v>
      </c>
      <c r="N135" s="79">
        <f>IFERROR(VLOOKUP($B135,[2]NUM9!$H$3:$U$170,11,FALSE),0)</f>
        <v>2</v>
      </c>
      <c r="O135" s="79">
        <f>IFERROR(VLOOKUP($B135,[2]NUM9!$H$3:$U$170,12,FALSE),0)</f>
        <v>4</v>
      </c>
      <c r="P135" s="79">
        <f>IFERROR(VLOOKUP($B135,[2]NUM9!$H$3:$U$170,13,FALSE),0)</f>
        <v>3</v>
      </c>
      <c r="Q135" s="47">
        <f t="shared" si="83"/>
        <v>20</v>
      </c>
      <c r="R135" s="4">
        <f>IFERROR(VLOOKUP($B135,[3]DEN9!$H$3:$J$158,2,FALSE),0)</f>
        <v>17</v>
      </c>
      <c r="S135" s="48">
        <f>IFERROR(VLOOKUP($B135,[3]DEN9!$H$3:$J$158,2,FALSE),0)</f>
        <v>17</v>
      </c>
      <c r="T135" s="47">
        <f>IFERROR(VLOOKUP($B135,[1]DEN9!$H$3:$J$172,2,FALSE),0)</f>
        <v>15</v>
      </c>
      <c r="U135" s="96">
        <f t="shared" si="68"/>
        <v>15</v>
      </c>
      <c r="V135" s="49">
        <f t="shared" si="84"/>
        <v>15</v>
      </c>
      <c r="W135" s="47">
        <f>IFERROR(VLOOKUP($B135,[2]DEN9!$H$3:$K$172,3,FALSE),0)</f>
        <v>17</v>
      </c>
    </row>
    <row r="136" spans="1:23" ht="15" thickBot="1" x14ac:dyDescent="0.25">
      <c r="A136" s="75" t="s">
        <v>160</v>
      </c>
      <c r="B136" s="137" t="s">
        <v>158</v>
      </c>
      <c r="C136" s="53"/>
      <c r="D136" s="53"/>
      <c r="E136" s="79">
        <f>IFERROR(VLOOKUP($B136,[2]NUM9!$H$3:$U$170,2,FALSE),0)</f>
        <v>1</v>
      </c>
      <c r="F136" s="79">
        <f>IFERROR(VLOOKUP($B136,[2]NUM9!$H$3:$U$170,3,FALSE),0)</f>
        <v>0</v>
      </c>
      <c r="G136" s="79">
        <f>IFERROR(VLOOKUP($B136,[2]NUM9!$H$3:$U$170,4,FALSE),0)</f>
        <v>0</v>
      </c>
      <c r="H136" s="79">
        <f>IFERROR(VLOOKUP($B136,[2]NUM9!$H$3:$U$170,5,FALSE),0)</f>
        <v>0</v>
      </c>
      <c r="I136" s="79">
        <f>IFERROR(VLOOKUP($B136,[2]NUM9!$H$3:$U$170,6,FALSE),0)</f>
        <v>0</v>
      </c>
      <c r="J136" s="79">
        <f>IFERROR(VLOOKUP($B136,[2]NUM9!$H$3:$U$170,7,FALSE),0)</f>
        <v>0</v>
      </c>
      <c r="K136" s="79">
        <f>IFERROR(VLOOKUP($B136,[2]NUM9!$H$3:$U$170,8,FALSE),0)</f>
        <v>0</v>
      </c>
      <c r="L136" s="79">
        <f>IFERROR(VLOOKUP($B136,[2]NUM9!$H$3:$U$170,9,FALSE),0)</f>
        <v>0</v>
      </c>
      <c r="M136" s="79">
        <f>IFERROR(VLOOKUP($B136,[2]NUM9!$H$3:$U$170,10,FALSE),0)</f>
        <v>0</v>
      </c>
      <c r="N136" s="79">
        <f>IFERROR(VLOOKUP($B136,[2]NUM9!$H$3:$U$170,11,FALSE),0)</f>
        <v>0</v>
      </c>
      <c r="O136" s="79">
        <f>IFERROR(VLOOKUP($B136,[2]NUM9!$H$3:$U$170,12,FALSE),0)</f>
        <v>0</v>
      </c>
      <c r="P136" s="79">
        <f>IFERROR(VLOOKUP($B136,[2]NUM9!$H$3:$U$170,13,FALSE),0)</f>
        <v>0</v>
      </c>
      <c r="Q136" s="47">
        <f t="shared" si="83"/>
        <v>1</v>
      </c>
      <c r="R136" s="4">
        <f>IFERROR(VLOOKUP($B136,[3]DEN9!$H$3:$J$158,2,FALSE),0)</f>
        <v>3</v>
      </c>
      <c r="S136" s="48">
        <f>IFERROR(VLOOKUP($B136,[3]DEN9!$H$3:$J$158,2,FALSE),0)</f>
        <v>3</v>
      </c>
      <c r="T136" s="47">
        <f>IFERROR(VLOOKUP($B136,[1]DEN9!$H$3:$J$172,2,FALSE),0)</f>
        <v>0</v>
      </c>
      <c r="U136" s="96">
        <f t="shared" si="68"/>
        <v>0</v>
      </c>
      <c r="V136" s="49">
        <f t="shared" si="84"/>
        <v>0</v>
      </c>
      <c r="W136" s="47">
        <f>IFERROR(VLOOKUP($B136,[2]DEN9!$H$3:$K$172,3,FALSE),0)</f>
        <v>1</v>
      </c>
    </row>
    <row r="137" spans="1:23" ht="15" thickBot="1" x14ac:dyDescent="0.25">
      <c r="A137" s="75" t="s">
        <v>160</v>
      </c>
      <c r="B137" s="137" t="s">
        <v>159</v>
      </c>
      <c r="C137" s="53"/>
      <c r="D137" s="53"/>
      <c r="E137" s="79">
        <f>IFERROR(VLOOKUP($B137,[2]NUM9!$H$3:$U$170,2,FALSE),0)</f>
        <v>0</v>
      </c>
      <c r="F137" s="79">
        <f>IFERROR(VLOOKUP($B137,[2]NUM9!$H$3:$U$170,3,FALSE),0)</f>
        <v>0</v>
      </c>
      <c r="G137" s="79">
        <f>IFERROR(VLOOKUP($B137,[2]NUM9!$H$3:$U$170,4,FALSE),0)</f>
        <v>0</v>
      </c>
      <c r="H137" s="79">
        <f>IFERROR(VLOOKUP($B137,[2]NUM9!$H$3:$U$170,5,FALSE),0)</f>
        <v>0</v>
      </c>
      <c r="I137" s="79">
        <f>IFERROR(VLOOKUP($B137,[2]NUM9!$H$3:$U$170,6,FALSE),0)</f>
        <v>0</v>
      </c>
      <c r="J137" s="79">
        <f>IFERROR(VLOOKUP($B137,[2]NUM9!$H$3:$U$170,7,FALSE),0)</f>
        <v>0</v>
      </c>
      <c r="K137" s="79">
        <f>IFERROR(VLOOKUP($B137,[2]NUM9!$H$3:$U$170,8,FALSE),0)</f>
        <v>0</v>
      </c>
      <c r="L137" s="79">
        <f>IFERROR(VLOOKUP($B137,[2]NUM9!$H$3:$U$170,9,FALSE),0)</f>
        <v>1</v>
      </c>
      <c r="M137" s="79">
        <f>IFERROR(VLOOKUP($B137,[2]NUM9!$H$3:$U$170,10,FALSE),0)</f>
        <v>0</v>
      </c>
      <c r="N137" s="79">
        <f>IFERROR(VLOOKUP($B137,[2]NUM9!$H$3:$U$170,11,FALSE),0)</f>
        <v>0</v>
      </c>
      <c r="O137" s="79">
        <f>IFERROR(VLOOKUP($B137,[2]NUM9!$H$3:$U$170,12,FALSE),0)</f>
        <v>1</v>
      </c>
      <c r="P137" s="79">
        <f>IFERROR(VLOOKUP($B137,[2]NUM9!$H$3:$U$170,13,FALSE),0)</f>
        <v>1</v>
      </c>
      <c r="Q137" s="47">
        <f t="shared" si="83"/>
        <v>3</v>
      </c>
      <c r="R137" s="4">
        <f>IFERROR(VLOOKUP($B137,[3]DEN9!$H$3:$J$158,2,FALSE),0)</f>
        <v>1</v>
      </c>
      <c r="S137" s="48">
        <f>IFERROR(VLOOKUP($B137,[3]DEN9!$H$3:$J$158,2,FALSE),0)</f>
        <v>1</v>
      </c>
      <c r="T137" s="47">
        <f>IFERROR(VLOOKUP($B137,[1]DEN9!$H$3:$J$172,2,FALSE),0)</f>
        <v>3</v>
      </c>
      <c r="U137" s="96">
        <f t="shared" si="68"/>
        <v>3</v>
      </c>
      <c r="V137" s="49">
        <f t="shared" si="84"/>
        <v>3</v>
      </c>
      <c r="W137" s="47">
        <f>IFERROR(VLOOKUP($B137,[2]DEN9!$H$3:$K$172,3,FALSE),0)</f>
        <v>5</v>
      </c>
    </row>
    <row r="138" spans="1:23" s="54" customFormat="1" ht="15" thickBot="1" x14ac:dyDescent="0.25">
      <c r="A138" s="307" t="s">
        <v>182</v>
      </c>
      <c r="B138" s="308"/>
      <c r="C138" s="222">
        <f>+D138/Metas!O12</f>
        <v>1.0762319973540997</v>
      </c>
      <c r="D138" s="221">
        <f>+Q138/W138</f>
        <v>1.0227848101265822</v>
      </c>
      <c r="E138" s="46">
        <f>SUM(E125:E137)</f>
        <v>39</v>
      </c>
      <c r="F138" s="46">
        <f t="shared" ref="F138:H138" si="85">SUM(F125:F137)</f>
        <v>26</v>
      </c>
      <c r="G138" s="46">
        <f t="shared" si="85"/>
        <v>42</v>
      </c>
      <c r="H138" s="46">
        <f t="shared" si="85"/>
        <v>28</v>
      </c>
      <c r="I138" s="46">
        <f t="shared" ref="I138:J138" si="86">SUM(I125:I137)</f>
        <v>31</v>
      </c>
      <c r="J138" s="46">
        <f t="shared" si="86"/>
        <v>37</v>
      </c>
      <c r="K138" s="46">
        <f t="shared" ref="K138:L138" si="87">SUM(K125:K137)</f>
        <v>31</v>
      </c>
      <c r="L138" s="46">
        <f t="shared" si="87"/>
        <v>42</v>
      </c>
      <c r="M138" s="46">
        <f t="shared" ref="M138:N138" si="88">SUM(M125:M137)</f>
        <v>31</v>
      </c>
      <c r="N138" s="46">
        <f t="shared" si="88"/>
        <v>31</v>
      </c>
      <c r="O138" s="46">
        <f t="shared" ref="O138:P138" si="89">SUM(O125:O137)</f>
        <v>33</v>
      </c>
      <c r="P138" s="46">
        <f t="shared" si="89"/>
        <v>33</v>
      </c>
      <c r="Q138" s="67">
        <f t="shared" ref="Q138:V138" si="90">SUM(Q125:Q137)</f>
        <v>404</v>
      </c>
      <c r="R138" s="46">
        <f t="shared" si="90"/>
        <v>443</v>
      </c>
      <c r="S138" s="46">
        <f t="shared" si="90"/>
        <v>443</v>
      </c>
      <c r="T138" s="46">
        <f t="shared" si="90"/>
        <v>433</v>
      </c>
      <c r="U138" s="46">
        <f>SUM(U125:U137)</f>
        <v>433</v>
      </c>
      <c r="V138" s="46">
        <f t="shared" si="90"/>
        <v>433</v>
      </c>
      <c r="W138" s="46">
        <f t="shared" ref="W138" si="91">SUM(W125:W137)</f>
        <v>395</v>
      </c>
    </row>
    <row r="139" spans="1:23" ht="15" thickBot="1" x14ac:dyDescent="0.25">
      <c r="A139" s="75" t="s">
        <v>165</v>
      </c>
      <c r="B139" s="137" t="s">
        <v>161</v>
      </c>
      <c r="C139" s="53"/>
      <c r="D139" s="53"/>
      <c r="E139" s="79">
        <f>IFERROR(VLOOKUP($B139,[2]NUM9!$H$3:$U$170,2,FALSE),0)</f>
        <v>9</v>
      </c>
      <c r="F139" s="79">
        <f>IFERROR(VLOOKUP($B139,[2]NUM9!$H$3:$U$170,3,FALSE),0)</f>
        <v>13</v>
      </c>
      <c r="G139" s="79">
        <f>IFERROR(VLOOKUP($B139,[2]NUM9!$H$3:$U$170,4,FALSE),0)</f>
        <v>18</v>
      </c>
      <c r="H139" s="79">
        <f>IFERROR(VLOOKUP($B139,[2]NUM9!$H$3:$U$170,5,FALSE),0)</f>
        <v>9</v>
      </c>
      <c r="I139" s="79">
        <f>IFERROR(VLOOKUP($B139,[2]NUM9!$H$3:$U$170,6,FALSE),0)</f>
        <v>9</v>
      </c>
      <c r="J139" s="79">
        <f>IFERROR(VLOOKUP($B139,[2]NUM9!$H$3:$U$170,7,FALSE),0)</f>
        <v>14</v>
      </c>
      <c r="K139" s="79">
        <f>IFERROR(VLOOKUP($B139,[2]NUM9!$H$3:$U$170,8,FALSE),0)</f>
        <v>12</v>
      </c>
      <c r="L139" s="79">
        <f>IFERROR(VLOOKUP($B139,[2]NUM9!$H$3:$U$170,9,FALSE),0)</f>
        <v>13</v>
      </c>
      <c r="M139" s="79">
        <f>IFERROR(VLOOKUP($B139,[2]NUM9!$H$3:$U$170,10,FALSE),0)</f>
        <v>14</v>
      </c>
      <c r="N139" s="79">
        <f>IFERROR(VLOOKUP($B139,[2]NUM9!$H$3:$U$170,11,FALSE),0)</f>
        <v>12</v>
      </c>
      <c r="O139" s="79">
        <f>IFERROR(VLOOKUP($B139,[2]NUM9!$H$3:$U$170,12,FALSE),0)</f>
        <v>9</v>
      </c>
      <c r="P139" s="79">
        <f>IFERROR(VLOOKUP($B139,[2]NUM9!$H$3:$U$170,13,FALSE),0)</f>
        <v>9</v>
      </c>
      <c r="Q139" s="47">
        <f>SUM(E139:P139)</f>
        <v>141</v>
      </c>
      <c r="R139" s="4">
        <f>IFERROR(VLOOKUP($B139,[3]DEN9!$H$3:$J$158,2,FALSE),0)</f>
        <v>166</v>
      </c>
      <c r="S139" s="48">
        <f>IFERROR(VLOOKUP($B139,[3]DEN9!$H$3:$J$158,2,FALSE),0)</f>
        <v>166</v>
      </c>
      <c r="T139" s="47">
        <f>IFERROR(VLOOKUP($B139,[1]DEN9!$H$3:$J$172,2,FALSE),0)</f>
        <v>149</v>
      </c>
      <c r="U139" s="96">
        <f t="shared" si="68"/>
        <v>149</v>
      </c>
      <c r="V139" s="49">
        <f t="shared" ref="V139:V142" si="92">+T139</f>
        <v>149</v>
      </c>
      <c r="W139" s="47">
        <f>IFERROR(VLOOKUP($B139,[2]DEN9!$H$3:$K$172,3,FALSE),0)</f>
        <v>157</v>
      </c>
    </row>
    <row r="140" spans="1:23" ht="15" thickBot="1" x14ac:dyDescent="0.25">
      <c r="A140" s="75" t="s">
        <v>165</v>
      </c>
      <c r="B140" s="137" t="s">
        <v>162</v>
      </c>
      <c r="C140" s="53"/>
      <c r="D140" s="53"/>
      <c r="E140" s="79">
        <f>IFERROR(VLOOKUP($B140,[2]NUM9!$H$3:$U$170,2,FALSE),0)</f>
        <v>0</v>
      </c>
      <c r="F140" s="79">
        <f>IFERROR(VLOOKUP($B140,[2]NUM9!$H$3:$U$170,3,FALSE),0)</f>
        <v>0</v>
      </c>
      <c r="G140" s="79">
        <f>IFERROR(VLOOKUP($B140,[2]NUM9!$H$3:$U$170,4,FALSE),0)</f>
        <v>0</v>
      </c>
      <c r="H140" s="79">
        <f>IFERROR(VLOOKUP($B140,[2]NUM9!$H$3:$U$170,5,FALSE),0)</f>
        <v>0</v>
      </c>
      <c r="I140" s="79">
        <f>IFERROR(VLOOKUP($B140,[2]NUM9!$H$3:$U$170,6,FALSE),0)</f>
        <v>0</v>
      </c>
      <c r="J140" s="79">
        <f>IFERROR(VLOOKUP($B140,[2]NUM9!$H$3:$U$170,7,FALSE),0)</f>
        <v>0</v>
      </c>
      <c r="K140" s="79">
        <f>IFERROR(VLOOKUP($B140,[2]NUM9!$H$3:$U$170,8,FALSE),0)</f>
        <v>0</v>
      </c>
      <c r="L140" s="79">
        <f>IFERROR(VLOOKUP($B140,[2]NUM9!$H$3:$U$170,9,FALSE),0)</f>
        <v>0</v>
      </c>
      <c r="M140" s="79">
        <f>IFERROR(VLOOKUP($B140,[2]NUM9!$H$3:$U$170,10,FALSE),0)</f>
        <v>0</v>
      </c>
      <c r="N140" s="79">
        <f>IFERROR(VLOOKUP($B140,[2]NUM9!$H$3:$U$170,11,FALSE),0)</f>
        <v>0</v>
      </c>
      <c r="O140" s="79">
        <f>IFERROR(VLOOKUP($B140,[2]NUM9!$H$3:$U$170,12,FALSE),0)</f>
        <v>0</v>
      </c>
      <c r="P140" s="79">
        <f>IFERROR(VLOOKUP($B140,[2]NUM9!$H$3:$U$170,13,FALSE),0)</f>
        <v>0</v>
      </c>
      <c r="Q140" s="47">
        <f>SUM(E140:P140)</f>
        <v>0</v>
      </c>
      <c r="R140" s="4">
        <f>IFERROR(VLOOKUP($B140,[3]DEN9!$H$3:$J$158,2,FALSE),0)</f>
        <v>4</v>
      </c>
      <c r="S140" s="48">
        <f>IFERROR(VLOOKUP($B140,[3]DEN9!$H$3:$J$158,2,FALSE),0)</f>
        <v>4</v>
      </c>
      <c r="T140" s="47">
        <f>IFERROR(VLOOKUP($B140,[1]DEN9!$H$3:$J$172,2,FALSE),0)</f>
        <v>4</v>
      </c>
      <c r="U140" s="96">
        <f t="shared" si="68"/>
        <v>4</v>
      </c>
      <c r="V140" s="49">
        <f t="shared" si="92"/>
        <v>4</v>
      </c>
      <c r="W140" s="47">
        <f>IFERROR(VLOOKUP($B140,[2]DEN9!$H$3:$K$172,3,FALSE),0)</f>
        <v>2</v>
      </c>
    </row>
    <row r="141" spans="1:23" ht="15" thickBot="1" x14ac:dyDescent="0.25">
      <c r="A141" s="75" t="s">
        <v>165</v>
      </c>
      <c r="B141" s="137" t="s">
        <v>163</v>
      </c>
      <c r="C141" s="53"/>
      <c r="D141" s="53"/>
      <c r="E141" s="79">
        <f>IFERROR(VLOOKUP($B141,[2]NUM9!$H$3:$U$170,2,FALSE),0)</f>
        <v>0</v>
      </c>
      <c r="F141" s="79">
        <f>IFERROR(VLOOKUP($B141,[2]NUM9!$H$3:$U$170,3,FALSE),0)</f>
        <v>0</v>
      </c>
      <c r="G141" s="79">
        <f>IFERROR(VLOOKUP($B141,[2]NUM9!$H$3:$U$170,4,FALSE),0)</f>
        <v>0</v>
      </c>
      <c r="H141" s="79">
        <f>IFERROR(VLOOKUP($B141,[2]NUM9!$H$3:$U$170,5,FALSE),0)</f>
        <v>0</v>
      </c>
      <c r="I141" s="79">
        <f>IFERROR(VLOOKUP($B141,[2]NUM9!$H$3:$U$170,6,FALSE),0)</f>
        <v>0</v>
      </c>
      <c r="J141" s="79">
        <f>IFERROR(VLOOKUP($B141,[2]NUM9!$H$3:$U$170,7,FALSE),0)</f>
        <v>0</v>
      </c>
      <c r="K141" s="79">
        <f>IFERROR(VLOOKUP($B141,[2]NUM9!$H$3:$U$170,8,FALSE),0)</f>
        <v>0</v>
      </c>
      <c r="L141" s="79">
        <f>IFERROR(VLOOKUP($B141,[2]NUM9!$H$3:$U$170,9,FALSE),0)</f>
        <v>0</v>
      </c>
      <c r="M141" s="79">
        <f>IFERROR(VLOOKUP($B141,[2]NUM9!$H$3:$U$170,10,FALSE),0)</f>
        <v>0</v>
      </c>
      <c r="N141" s="79">
        <f>IFERROR(VLOOKUP($B141,[2]NUM9!$H$3:$U$170,11,FALSE),0)</f>
        <v>0</v>
      </c>
      <c r="O141" s="79">
        <f>IFERROR(VLOOKUP($B141,[2]NUM9!$H$3:$U$170,12,FALSE),0)</f>
        <v>0</v>
      </c>
      <c r="P141" s="79">
        <f>IFERROR(VLOOKUP($B141,[2]NUM9!$H$3:$U$170,13,FALSE),0)</f>
        <v>0</v>
      </c>
      <c r="Q141" s="47">
        <f>SUM(E141:P141)</f>
        <v>0</v>
      </c>
      <c r="R141" s="4">
        <f>IFERROR(VLOOKUP($B141,[3]DEN9!$H$3:$J$158,2,FALSE),0)</f>
        <v>0</v>
      </c>
      <c r="S141" s="48">
        <f>IFERROR(VLOOKUP($B141,[3]DEN9!$H$3:$J$158,2,FALSE),0)</f>
        <v>0</v>
      </c>
      <c r="T141" s="47">
        <f>IFERROR(VLOOKUP($B141,[1]DEN9!$H$3:$J$172,2,FALSE),0)</f>
        <v>0</v>
      </c>
      <c r="U141" s="96">
        <f t="shared" si="68"/>
        <v>0</v>
      </c>
      <c r="V141" s="49">
        <f t="shared" si="92"/>
        <v>0</v>
      </c>
      <c r="W141" s="47">
        <f>IFERROR(VLOOKUP($B141,[2]DEN9!$H$3:$K$172,3,FALSE),0)</f>
        <v>0</v>
      </c>
    </row>
    <row r="142" spans="1:23" ht="15" thickBot="1" x14ac:dyDescent="0.25">
      <c r="A142" s="75" t="s">
        <v>165</v>
      </c>
      <c r="B142" s="137" t="s">
        <v>164</v>
      </c>
      <c r="C142" s="53"/>
      <c r="D142" s="53"/>
      <c r="E142" s="79">
        <f>IFERROR(VLOOKUP($B142,[2]NUM9!$H$3:$U$170,2,FALSE),0)</f>
        <v>0</v>
      </c>
      <c r="F142" s="79">
        <f>IFERROR(VLOOKUP($B142,[2]NUM9!$H$3:$U$170,3,FALSE),0)</f>
        <v>0</v>
      </c>
      <c r="G142" s="79">
        <f>IFERROR(VLOOKUP($B142,[2]NUM9!$H$3:$U$170,4,FALSE),0)</f>
        <v>0</v>
      </c>
      <c r="H142" s="79">
        <f>IFERROR(VLOOKUP($B142,[2]NUM9!$H$3:$U$170,5,FALSE),0)</f>
        <v>0</v>
      </c>
      <c r="I142" s="79">
        <f>IFERROR(VLOOKUP($B142,[2]NUM9!$H$3:$U$170,6,FALSE),0)</f>
        <v>0</v>
      </c>
      <c r="J142" s="79">
        <f>IFERROR(VLOOKUP($B142,[2]NUM9!$H$3:$U$170,7,FALSE),0)</f>
        <v>1</v>
      </c>
      <c r="K142" s="79">
        <f>IFERROR(VLOOKUP($B142,[2]NUM9!$H$3:$U$170,8,FALSE),0)</f>
        <v>0</v>
      </c>
      <c r="L142" s="79">
        <f>IFERROR(VLOOKUP($B142,[2]NUM9!$H$3:$U$170,9,FALSE),0)</f>
        <v>0</v>
      </c>
      <c r="M142" s="79">
        <f>IFERROR(VLOOKUP($B142,[2]NUM9!$H$3:$U$170,10,FALSE),0)</f>
        <v>0</v>
      </c>
      <c r="N142" s="79">
        <f>IFERROR(VLOOKUP($B142,[2]NUM9!$H$3:$U$170,11,FALSE),0)</f>
        <v>1</v>
      </c>
      <c r="O142" s="79">
        <f>IFERROR(VLOOKUP($B142,[2]NUM9!$H$3:$U$170,12,FALSE),0)</f>
        <v>0</v>
      </c>
      <c r="P142" s="79">
        <f>IFERROR(VLOOKUP($B142,[2]NUM9!$H$3:$U$170,13,FALSE),0)</f>
        <v>0</v>
      </c>
      <c r="Q142" s="47">
        <f>SUM(E142:P142)</f>
        <v>2</v>
      </c>
      <c r="R142" s="4">
        <f>IFERROR(VLOOKUP($B142,[3]DEN9!$H$3:$J$158,2,FALSE),0)</f>
        <v>1</v>
      </c>
      <c r="S142" s="48">
        <f>IFERROR(VLOOKUP($B142,[3]DEN9!$H$3:$J$158,2,FALSE),0)</f>
        <v>1</v>
      </c>
      <c r="T142" s="47">
        <f>IFERROR(VLOOKUP($B142,[1]DEN9!$H$3:$J$172,2,FALSE),0)</f>
        <v>2</v>
      </c>
      <c r="U142" s="96">
        <f t="shared" si="68"/>
        <v>2</v>
      </c>
      <c r="V142" s="49">
        <f t="shared" si="92"/>
        <v>2</v>
      </c>
      <c r="W142" s="47">
        <f>IFERROR(VLOOKUP($B142,[2]DEN9!$H$3:$K$172,3,FALSE),0)</f>
        <v>3</v>
      </c>
    </row>
    <row r="143" spans="1:23" s="54" customFormat="1" ht="15" thickBot="1" x14ac:dyDescent="0.25">
      <c r="A143" s="307" t="s">
        <v>183</v>
      </c>
      <c r="B143" s="308"/>
      <c r="C143" s="222">
        <f>+D143/Metas!O14</f>
        <v>0.92831761650949851</v>
      </c>
      <c r="D143" s="221">
        <f>+Q143/W143</f>
        <v>0.88271604938271608</v>
      </c>
      <c r="E143" s="46">
        <f>SUM(E139:E142)</f>
        <v>9</v>
      </c>
      <c r="F143" s="46">
        <f t="shared" ref="F143:H143" si="93">SUM(F139:F142)</f>
        <v>13</v>
      </c>
      <c r="G143" s="46">
        <f t="shared" si="93"/>
        <v>18</v>
      </c>
      <c r="H143" s="46">
        <f t="shared" si="93"/>
        <v>9</v>
      </c>
      <c r="I143" s="46">
        <f t="shared" ref="I143:J143" si="94">SUM(I139:I142)</f>
        <v>9</v>
      </c>
      <c r="J143" s="46">
        <f t="shared" si="94"/>
        <v>15</v>
      </c>
      <c r="K143" s="46">
        <f t="shared" ref="K143:L143" si="95">SUM(K139:K142)</f>
        <v>12</v>
      </c>
      <c r="L143" s="46">
        <f t="shared" si="95"/>
        <v>13</v>
      </c>
      <c r="M143" s="46">
        <f t="shared" ref="M143:N143" si="96">SUM(M139:M142)</f>
        <v>14</v>
      </c>
      <c r="N143" s="46">
        <f t="shared" si="96"/>
        <v>13</v>
      </c>
      <c r="O143" s="46">
        <f t="shared" ref="O143:P143" si="97">SUM(O139:O142)</f>
        <v>9</v>
      </c>
      <c r="P143" s="46">
        <f t="shared" si="97"/>
        <v>9</v>
      </c>
      <c r="Q143" s="67">
        <f t="shared" ref="Q143:V143" si="98">SUM(Q139:Q142)</f>
        <v>143</v>
      </c>
      <c r="R143" s="46">
        <f t="shared" si="98"/>
        <v>171</v>
      </c>
      <c r="S143" s="46">
        <f t="shared" si="98"/>
        <v>171</v>
      </c>
      <c r="T143" s="46">
        <f t="shared" si="98"/>
        <v>155</v>
      </c>
      <c r="U143" s="46">
        <f>SUM(U139:U142)</f>
        <v>155</v>
      </c>
      <c r="V143" s="46">
        <f t="shared" si="98"/>
        <v>155</v>
      </c>
      <c r="W143" s="46">
        <f t="shared" ref="W143" si="99">SUM(W139:W142)</f>
        <v>162</v>
      </c>
    </row>
    <row r="144" spans="1:23" ht="15" thickBot="1" x14ac:dyDescent="0.25">
      <c r="A144" s="75" t="s">
        <v>173</v>
      </c>
      <c r="B144" s="137" t="s">
        <v>166</v>
      </c>
      <c r="C144" s="53"/>
      <c r="D144" s="53"/>
      <c r="E144" s="79">
        <f>IFERROR(VLOOKUP($B144,[2]NUM9!$H$3:$U$170,2,FALSE),0)</f>
        <v>0</v>
      </c>
      <c r="F144" s="79">
        <f>IFERROR(VLOOKUP($B144,[2]NUM9!$H$3:$U$170,3,FALSE),0)</f>
        <v>0</v>
      </c>
      <c r="G144" s="79">
        <f>IFERROR(VLOOKUP($B144,[2]NUM9!$H$3:$U$170,4,FALSE),0)</f>
        <v>0</v>
      </c>
      <c r="H144" s="79">
        <f>IFERROR(VLOOKUP($B144,[2]NUM9!$H$3:$U$170,5,FALSE),0)</f>
        <v>4</v>
      </c>
      <c r="I144" s="79">
        <f>IFERROR(VLOOKUP($B144,[2]NUM9!$H$3:$U$170,6,FALSE),0)</f>
        <v>0</v>
      </c>
      <c r="J144" s="79">
        <f>IFERROR(VLOOKUP($B144,[2]NUM9!$H$3:$U$170,7,FALSE),0)</f>
        <v>1</v>
      </c>
      <c r="K144" s="79">
        <f>IFERROR(VLOOKUP($B144,[2]NUM9!$H$3:$U$170,8,FALSE),0)</f>
        <v>0</v>
      </c>
      <c r="L144" s="79">
        <f>IFERROR(VLOOKUP($B144,[2]NUM9!$H$3:$U$170,9,FALSE),0)</f>
        <v>0</v>
      </c>
      <c r="M144" s="79">
        <f>IFERROR(VLOOKUP($B144,[2]NUM9!$H$3:$U$170,10,FALSE),0)</f>
        <v>3</v>
      </c>
      <c r="N144" s="79">
        <f>IFERROR(VLOOKUP($B144,[2]NUM9!$H$3:$U$170,11,FALSE),0)</f>
        <v>5</v>
      </c>
      <c r="O144" s="79">
        <f>IFERROR(VLOOKUP($B144,[2]NUM9!$H$3:$U$170,12,FALSE),0)</f>
        <v>2</v>
      </c>
      <c r="P144" s="79">
        <f>IFERROR(VLOOKUP($B144,[2]NUM9!$H$3:$U$170,13,FALSE),0)</f>
        <v>3</v>
      </c>
      <c r="Q144" s="47">
        <f t="shared" ref="Q144:Q150" si="100">SUM(E144:P144)</f>
        <v>18</v>
      </c>
      <c r="R144" s="4">
        <f>IFERROR(VLOOKUP($B144,[3]DEN9!$H$3:$J$158,2,FALSE),0)</f>
        <v>17</v>
      </c>
      <c r="S144" s="48">
        <f>IFERROR(VLOOKUP($B144,[3]DEN9!$H$3:$J$158,2,FALSE),0)</f>
        <v>17</v>
      </c>
      <c r="T144" s="47">
        <f>IFERROR(VLOOKUP($B144,[1]DEN9!$H$3:$J$172,2,FALSE),0)</f>
        <v>16</v>
      </c>
      <c r="U144" s="96">
        <f t="shared" si="68"/>
        <v>16</v>
      </c>
      <c r="V144" s="49">
        <f t="shared" ref="V144:V150" si="101">+T144</f>
        <v>16</v>
      </c>
      <c r="W144" s="47">
        <f>IFERROR(VLOOKUP($B144,[2]DEN9!$H$3:$K$172,3,FALSE),0)</f>
        <v>17</v>
      </c>
    </row>
    <row r="145" spans="1:23" ht="15" thickBot="1" x14ac:dyDescent="0.25">
      <c r="A145" s="75" t="s">
        <v>173</v>
      </c>
      <c r="B145" s="137" t="s">
        <v>167</v>
      </c>
      <c r="C145" s="53"/>
      <c r="D145" s="53"/>
      <c r="E145" s="79">
        <f>IFERROR(VLOOKUP($B145,[2]NUM9!$H$3:$U$170,2,FALSE),0)</f>
        <v>0</v>
      </c>
      <c r="F145" s="79">
        <f>IFERROR(VLOOKUP($B145,[2]NUM9!$H$3:$U$170,3,FALSE),0)</f>
        <v>0</v>
      </c>
      <c r="G145" s="79">
        <f>IFERROR(VLOOKUP($B145,[2]NUM9!$H$3:$U$170,4,FALSE),0)</f>
        <v>1</v>
      </c>
      <c r="H145" s="79">
        <f>IFERROR(VLOOKUP($B145,[2]NUM9!$H$3:$U$170,5,FALSE),0)</f>
        <v>0</v>
      </c>
      <c r="I145" s="79">
        <f>IFERROR(VLOOKUP($B145,[2]NUM9!$H$3:$U$170,6,FALSE),0)</f>
        <v>0</v>
      </c>
      <c r="J145" s="79">
        <f>IFERROR(VLOOKUP($B145,[2]NUM9!$H$3:$U$170,7,FALSE),0)</f>
        <v>1</v>
      </c>
      <c r="K145" s="79">
        <f>IFERROR(VLOOKUP($B145,[2]NUM9!$H$3:$U$170,8,FALSE),0)</f>
        <v>0</v>
      </c>
      <c r="L145" s="79">
        <f>IFERROR(VLOOKUP($B145,[2]NUM9!$H$3:$U$170,9,FALSE),0)</f>
        <v>0</v>
      </c>
      <c r="M145" s="79">
        <f>IFERROR(VLOOKUP($B145,[2]NUM9!$H$3:$U$170,10,FALSE),0)</f>
        <v>0</v>
      </c>
      <c r="N145" s="79">
        <f>IFERROR(VLOOKUP($B145,[2]NUM9!$H$3:$U$170,11,FALSE),0)</f>
        <v>0</v>
      </c>
      <c r="O145" s="79">
        <f>IFERROR(VLOOKUP($B145,[2]NUM9!$H$3:$U$170,12,FALSE),0)</f>
        <v>0</v>
      </c>
      <c r="P145" s="79">
        <f>IFERROR(VLOOKUP($B145,[2]NUM9!$H$3:$U$170,13,FALSE),0)</f>
        <v>0</v>
      </c>
      <c r="Q145" s="47">
        <f t="shared" si="100"/>
        <v>2</v>
      </c>
      <c r="R145" s="4">
        <f>IFERROR(VLOOKUP($B145,[3]DEN9!$H$3:$J$158,2,FALSE),0)</f>
        <v>2</v>
      </c>
      <c r="S145" s="48">
        <f>IFERROR(VLOOKUP($B145,[3]DEN9!$H$3:$J$158,2,FALSE),0)</f>
        <v>2</v>
      </c>
      <c r="T145" s="47">
        <f>IFERROR(VLOOKUP($B145,[1]DEN9!$H$3:$J$172,2,FALSE),0)</f>
        <v>2</v>
      </c>
      <c r="U145" s="96">
        <f t="shared" si="68"/>
        <v>2</v>
      </c>
      <c r="V145" s="49">
        <f t="shared" si="101"/>
        <v>2</v>
      </c>
      <c r="W145" s="47">
        <f>IFERROR(VLOOKUP($B145,[2]DEN9!$H$3:$K$172,3,FALSE),0)</f>
        <v>1</v>
      </c>
    </row>
    <row r="146" spans="1:23" ht="15" thickBot="1" x14ac:dyDescent="0.25">
      <c r="A146" s="75" t="s">
        <v>173</v>
      </c>
      <c r="B146" s="137" t="s">
        <v>168</v>
      </c>
      <c r="C146" s="53"/>
      <c r="D146" s="53"/>
      <c r="E146" s="79">
        <f>IFERROR(VLOOKUP($B146,[2]NUM9!$H$3:$U$170,2,FALSE),0)</f>
        <v>0</v>
      </c>
      <c r="F146" s="79">
        <f>IFERROR(VLOOKUP($B146,[2]NUM9!$H$3:$U$170,3,FALSE),0)</f>
        <v>0</v>
      </c>
      <c r="G146" s="79">
        <f>IFERROR(VLOOKUP($B146,[2]NUM9!$H$3:$U$170,4,FALSE),0)</f>
        <v>1</v>
      </c>
      <c r="H146" s="79">
        <f>IFERROR(VLOOKUP($B146,[2]NUM9!$H$3:$U$170,5,FALSE),0)</f>
        <v>1</v>
      </c>
      <c r="I146" s="79">
        <f>IFERROR(VLOOKUP($B146,[2]NUM9!$H$3:$U$170,6,FALSE),0)</f>
        <v>0</v>
      </c>
      <c r="J146" s="79">
        <f>IFERROR(VLOOKUP($B146,[2]NUM9!$H$3:$U$170,7,FALSE),0)</f>
        <v>0</v>
      </c>
      <c r="K146" s="79">
        <f>IFERROR(VLOOKUP($B146,[2]NUM9!$H$3:$U$170,8,FALSE),0)</f>
        <v>0</v>
      </c>
      <c r="L146" s="79">
        <f>IFERROR(VLOOKUP($B146,[2]NUM9!$H$3:$U$170,9,FALSE),0)</f>
        <v>0</v>
      </c>
      <c r="M146" s="79">
        <f>IFERROR(VLOOKUP($B146,[2]NUM9!$H$3:$U$170,10,FALSE),0)</f>
        <v>0</v>
      </c>
      <c r="N146" s="79">
        <f>IFERROR(VLOOKUP($B146,[2]NUM9!$H$3:$U$170,11,FALSE),0)</f>
        <v>1</v>
      </c>
      <c r="O146" s="79">
        <f>IFERROR(VLOOKUP($B146,[2]NUM9!$H$3:$U$170,12,FALSE),0)</f>
        <v>0</v>
      </c>
      <c r="P146" s="79">
        <f>IFERROR(VLOOKUP($B146,[2]NUM9!$H$3:$U$170,13,FALSE),0)</f>
        <v>0</v>
      </c>
      <c r="Q146" s="47">
        <f t="shared" si="100"/>
        <v>3</v>
      </c>
      <c r="R146" s="4">
        <f>IFERROR(VLOOKUP($B146,[3]DEN9!$H$3:$J$158,2,FALSE),0)</f>
        <v>2</v>
      </c>
      <c r="S146" s="48">
        <f>IFERROR(VLOOKUP($B146,[3]DEN9!$H$3:$J$158,2,FALSE),0)</f>
        <v>2</v>
      </c>
      <c r="T146" s="47">
        <f>IFERROR(VLOOKUP($B146,[1]DEN9!$H$3:$J$172,2,FALSE),0)</f>
        <v>5</v>
      </c>
      <c r="U146" s="96">
        <f t="shared" si="68"/>
        <v>5</v>
      </c>
      <c r="V146" s="49">
        <f t="shared" si="101"/>
        <v>5</v>
      </c>
      <c r="W146" s="47">
        <f>IFERROR(VLOOKUP($B146,[2]DEN9!$H$3:$K$172,3,FALSE),0)</f>
        <v>0</v>
      </c>
    </row>
    <row r="147" spans="1:23" ht="15" thickBot="1" x14ac:dyDescent="0.25">
      <c r="A147" s="75" t="s">
        <v>173</v>
      </c>
      <c r="B147" s="137" t="s">
        <v>169</v>
      </c>
      <c r="C147" s="53"/>
      <c r="D147" s="53"/>
      <c r="E147" s="79">
        <f>IFERROR(VLOOKUP($B147,[2]NUM9!$H$3:$U$170,2,FALSE),0)</f>
        <v>0</v>
      </c>
      <c r="F147" s="79">
        <f>IFERROR(VLOOKUP($B147,[2]NUM9!$H$3:$U$170,3,FALSE),0)</f>
        <v>0</v>
      </c>
      <c r="G147" s="79">
        <f>IFERROR(VLOOKUP($B147,[2]NUM9!$H$3:$U$170,4,FALSE),0)</f>
        <v>1</v>
      </c>
      <c r="H147" s="79">
        <f>IFERROR(VLOOKUP($B147,[2]NUM9!$H$3:$U$170,5,FALSE),0)</f>
        <v>1</v>
      </c>
      <c r="I147" s="79">
        <f>IFERROR(VLOOKUP($B147,[2]NUM9!$H$3:$U$170,6,FALSE),0)</f>
        <v>0</v>
      </c>
      <c r="J147" s="79">
        <f>IFERROR(VLOOKUP($B147,[2]NUM9!$H$3:$U$170,7,FALSE),0)</f>
        <v>0</v>
      </c>
      <c r="K147" s="79">
        <f>IFERROR(VLOOKUP($B147,[2]NUM9!$H$3:$U$170,8,FALSE),0)</f>
        <v>0</v>
      </c>
      <c r="L147" s="79">
        <f>IFERROR(VLOOKUP($B147,[2]NUM9!$H$3:$U$170,9,FALSE),0)</f>
        <v>0</v>
      </c>
      <c r="M147" s="79">
        <f>IFERROR(VLOOKUP($B147,[2]NUM9!$H$3:$U$170,10,FALSE),0)</f>
        <v>1</v>
      </c>
      <c r="N147" s="79">
        <f>IFERROR(VLOOKUP($B147,[2]NUM9!$H$3:$U$170,11,FALSE),0)</f>
        <v>0</v>
      </c>
      <c r="O147" s="79">
        <f>IFERROR(VLOOKUP($B147,[2]NUM9!$H$3:$U$170,12,FALSE),0)</f>
        <v>1</v>
      </c>
      <c r="P147" s="79">
        <f>IFERROR(VLOOKUP($B147,[2]NUM9!$H$3:$U$170,13,FALSE),0)</f>
        <v>0</v>
      </c>
      <c r="Q147" s="47">
        <f t="shared" si="100"/>
        <v>4</v>
      </c>
      <c r="R147" s="4">
        <f>IFERROR(VLOOKUP($B147,[3]DEN9!$H$3:$J$158,2,FALSE),0)</f>
        <v>3</v>
      </c>
      <c r="S147" s="48">
        <f>IFERROR(VLOOKUP($B147,[3]DEN9!$H$3:$J$158,2,FALSE),0)</f>
        <v>3</v>
      </c>
      <c r="T147" s="47">
        <f>IFERROR(VLOOKUP($B147,[1]DEN9!$H$3:$J$172,2,FALSE),0)</f>
        <v>3</v>
      </c>
      <c r="U147" s="96">
        <f t="shared" si="68"/>
        <v>3</v>
      </c>
      <c r="V147" s="49">
        <f t="shared" si="101"/>
        <v>3</v>
      </c>
      <c r="W147" s="47">
        <f>IFERROR(VLOOKUP($B147,[2]DEN9!$H$3:$K$172,3,FALSE),0)</f>
        <v>3</v>
      </c>
    </row>
    <row r="148" spans="1:23" ht="15" thickBot="1" x14ac:dyDescent="0.25">
      <c r="A148" s="75" t="s">
        <v>173</v>
      </c>
      <c r="B148" s="137" t="s">
        <v>170</v>
      </c>
      <c r="C148" s="53"/>
      <c r="D148" s="53"/>
      <c r="E148" s="79">
        <f>IFERROR(VLOOKUP($B148,[2]NUM9!$H$3:$U$170,2,FALSE),0)</f>
        <v>0</v>
      </c>
      <c r="F148" s="79">
        <f>IFERROR(VLOOKUP($B148,[2]NUM9!$H$3:$U$170,3,FALSE),0)</f>
        <v>0</v>
      </c>
      <c r="G148" s="79">
        <f>IFERROR(VLOOKUP($B148,[2]NUM9!$H$3:$U$170,4,FALSE),0)</f>
        <v>0</v>
      </c>
      <c r="H148" s="79">
        <f>IFERROR(VLOOKUP($B148,[2]NUM9!$H$3:$U$170,5,FALSE),0)</f>
        <v>1</v>
      </c>
      <c r="I148" s="79">
        <f>IFERROR(VLOOKUP($B148,[2]NUM9!$H$3:$U$170,6,FALSE),0)</f>
        <v>0</v>
      </c>
      <c r="J148" s="79">
        <f>IFERROR(VLOOKUP($B148,[2]NUM9!$H$3:$U$170,7,FALSE),0)</f>
        <v>0</v>
      </c>
      <c r="K148" s="79">
        <f>IFERROR(VLOOKUP($B148,[2]NUM9!$H$3:$U$170,8,FALSE),0)</f>
        <v>0</v>
      </c>
      <c r="L148" s="79">
        <f>IFERROR(VLOOKUP($B148,[2]NUM9!$H$3:$U$170,9,FALSE),0)</f>
        <v>1</v>
      </c>
      <c r="M148" s="79">
        <f>IFERROR(VLOOKUP($B148,[2]NUM9!$H$3:$U$170,10,FALSE),0)</f>
        <v>4</v>
      </c>
      <c r="N148" s="79">
        <f>IFERROR(VLOOKUP($B148,[2]NUM9!$H$3:$U$170,11,FALSE),0)</f>
        <v>2</v>
      </c>
      <c r="O148" s="79">
        <f>IFERROR(VLOOKUP($B148,[2]NUM9!$H$3:$U$170,12,FALSE),0)</f>
        <v>0</v>
      </c>
      <c r="P148" s="79">
        <f>IFERROR(VLOOKUP($B148,[2]NUM9!$H$3:$U$170,13,FALSE),0)</f>
        <v>3</v>
      </c>
      <c r="Q148" s="47">
        <f t="shared" si="100"/>
        <v>11</v>
      </c>
      <c r="R148" s="4">
        <f>IFERROR(VLOOKUP($B148,[3]DEN9!$H$3:$J$158,2,FALSE),0)</f>
        <v>6</v>
      </c>
      <c r="S148" s="48">
        <f>IFERROR(VLOOKUP($B148,[3]DEN9!$H$3:$J$158,2,FALSE),0)</f>
        <v>6</v>
      </c>
      <c r="T148" s="47">
        <f>IFERROR(VLOOKUP($B148,[1]DEN9!$H$3:$J$172,2,FALSE),0)</f>
        <v>8</v>
      </c>
      <c r="U148" s="96">
        <f t="shared" si="68"/>
        <v>8</v>
      </c>
      <c r="V148" s="49">
        <f t="shared" si="101"/>
        <v>8</v>
      </c>
      <c r="W148" s="47">
        <f>IFERROR(VLOOKUP($B148,[2]DEN9!$H$3:$K$172,3,FALSE),0)</f>
        <v>5</v>
      </c>
    </row>
    <row r="149" spans="1:23" ht="15" thickBot="1" x14ac:dyDescent="0.25">
      <c r="A149" s="75" t="s">
        <v>173</v>
      </c>
      <c r="B149" s="137" t="s">
        <v>171</v>
      </c>
      <c r="C149" s="53"/>
      <c r="D149" s="53"/>
      <c r="E149" s="79">
        <f>IFERROR(VLOOKUP($B149,[2]NUM9!$H$3:$U$170,2,FALSE),0)</f>
        <v>0</v>
      </c>
      <c r="F149" s="79">
        <f>IFERROR(VLOOKUP($B149,[2]NUM9!$H$3:$U$170,3,FALSE),0)</f>
        <v>0</v>
      </c>
      <c r="G149" s="79">
        <f>IFERROR(VLOOKUP($B149,[2]NUM9!$H$3:$U$170,4,FALSE),0)</f>
        <v>4</v>
      </c>
      <c r="H149" s="79">
        <f>IFERROR(VLOOKUP($B149,[2]NUM9!$H$3:$U$170,5,FALSE),0)</f>
        <v>1</v>
      </c>
      <c r="I149" s="79">
        <f>IFERROR(VLOOKUP($B149,[2]NUM9!$H$3:$U$170,6,FALSE),0)</f>
        <v>0</v>
      </c>
      <c r="J149" s="79">
        <f>IFERROR(VLOOKUP($B149,[2]NUM9!$H$3:$U$170,7,FALSE),0)</f>
        <v>0</v>
      </c>
      <c r="K149" s="79">
        <f>IFERROR(VLOOKUP($B149,[2]NUM9!$H$3:$U$170,8,FALSE),0)</f>
        <v>0</v>
      </c>
      <c r="L149" s="79">
        <f>IFERROR(VLOOKUP($B149,[2]NUM9!$H$3:$U$170,9,FALSE),0)</f>
        <v>0</v>
      </c>
      <c r="M149" s="79">
        <f>IFERROR(VLOOKUP($B149,[2]NUM9!$H$3:$U$170,10,FALSE),0)</f>
        <v>0</v>
      </c>
      <c r="N149" s="79">
        <f>IFERROR(VLOOKUP($B149,[2]NUM9!$H$3:$U$170,11,FALSE),0)</f>
        <v>0</v>
      </c>
      <c r="O149" s="79">
        <f>IFERROR(VLOOKUP($B149,[2]NUM9!$H$3:$U$170,12,FALSE),0)</f>
        <v>0</v>
      </c>
      <c r="P149" s="79">
        <f>IFERROR(VLOOKUP($B149,[2]NUM9!$H$3:$U$170,13,FALSE),0)</f>
        <v>3</v>
      </c>
      <c r="Q149" s="47">
        <f t="shared" si="100"/>
        <v>8</v>
      </c>
      <c r="R149" s="4">
        <f>IFERROR(VLOOKUP($B149,[3]DEN9!$H$3:$J$158,2,FALSE),0)</f>
        <v>5</v>
      </c>
      <c r="S149" s="48">
        <f>IFERROR(VLOOKUP($B149,[3]DEN9!$H$3:$J$158,2,FALSE),0)</f>
        <v>5</v>
      </c>
      <c r="T149" s="47">
        <f>IFERROR(VLOOKUP($B149,[1]DEN9!$H$3:$J$172,2,FALSE),0)</f>
        <v>5</v>
      </c>
      <c r="U149" s="96">
        <f t="shared" si="68"/>
        <v>5</v>
      </c>
      <c r="V149" s="49">
        <f t="shared" si="101"/>
        <v>5</v>
      </c>
      <c r="W149" s="47">
        <f>IFERROR(VLOOKUP($B149,[2]DEN9!$H$3:$K$172,3,FALSE),0)</f>
        <v>6</v>
      </c>
    </row>
    <row r="150" spans="1:23" ht="15" thickBot="1" x14ac:dyDescent="0.25">
      <c r="A150" s="75" t="s">
        <v>173</v>
      </c>
      <c r="B150" s="137" t="s">
        <v>172</v>
      </c>
      <c r="C150" s="53"/>
      <c r="D150" s="53"/>
      <c r="E150" s="79">
        <f>IFERROR(VLOOKUP($B150,[2]NUM9!$H$3:$U$170,2,FALSE),0)</f>
        <v>0</v>
      </c>
      <c r="F150" s="79">
        <f>IFERROR(VLOOKUP($B150,[2]NUM9!$H$3:$U$170,3,FALSE),0)</f>
        <v>0</v>
      </c>
      <c r="G150" s="79">
        <f>IFERROR(VLOOKUP($B150,[2]NUM9!$H$3:$U$170,4,FALSE),0)</f>
        <v>0</v>
      </c>
      <c r="H150" s="79">
        <f>IFERROR(VLOOKUP($B150,[2]NUM9!$H$3:$U$170,5,FALSE),0)</f>
        <v>0</v>
      </c>
      <c r="I150" s="79">
        <f>IFERROR(VLOOKUP($B150,[2]NUM9!$H$3:$U$170,6,FALSE),0)</f>
        <v>0</v>
      </c>
      <c r="J150" s="79">
        <f>IFERROR(VLOOKUP($B150,[2]NUM9!$H$3:$U$170,7,FALSE),0)</f>
        <v>2</v>
      </c>
      <c r="K150" s="79">
        <f>IFERROR(VLOOKUP($B150,[2]NUM9!$H$3:$U$170,8,FALSE),0)</f>
        <v>0</v>
      </c>
      <c r="L150" s="79">
        <f>IFERROR(VLOOKUP($B150,[2]NUM9!$H$3:$U$170,9,FALSE),0)</f>
        <v>0</v>
      </c>
      <c r="M150" s="79">
        <f>IFERROR(VLOOKUP($B150,[2]NUM9!$H$3:$U$170,10,FALSE),0)</f>
        <v>0</v>
      </c>
      <c r="N150" s="79">
        <f>IFERROR(VLOOKUP($B150,[2]NUM9!$H$3:$U$170,11,FALSE),0)</f>
        <v>0</v>
      </c>
      <c r="O150" s="79">
        <f>IFERROR(VLOOKUP($B150,[2]NUM9!$H$3:$U$170,12,FALSE),0)</f>
        <v>0</v>
      </c>
      <c r="P150" s="79">
        <f>IFERROR(VLOOKUP($B150,[2]NUM9!$H$3:$U$170,13,FALSE),0)</f>
        <v>2</v>
      </c>
      <c r="Q150" s="47">
        <f t="shared" si="100"/>
        <v>4</v>
      </c>
      <c r="R150" s="4">
        <f>IFERROR(VLOOKUP($B150,[3]DEN9!$H$3:$J$158,2,FALSE),0)</f>
        <v>2</v>
      </c>
      <c r="S150" s="48">
        <f>IFERROR(VLOOKUP($B150,[3]DEN9!$H$3:$J$158,2,FALSE),0)</f>
        <v>2</v>
      </c>
      <c r="T150" s="47">
        <f>IFERROR(VLOOKUP($B150,[1]DEN9!$H$3:$J$172,2,FALSE),0)</f>
        <v>5</v>
      </c>
      <c r="U150" s="96">
        <f t="shared" si="68"/>
        <v>5</v>
      </c>
      <c r="V150" s="49">
        <f t="shared" si="101"/>
        <v>5</v>
      </c>
      <c r="W150" s="47">
        <f>IFERROR(VLOOKUP($B150,[2]DEN9!$H$3:$K$172,3,FALSE),0)</f>
        <v>3</v>
      </c>
    </row>
    <row r="151" spans="1:23" s="54" customFormat="1" ht="15" thickBot="1" x14ac:dyDescent="0.25">
      <c r="A151" s="307" t="s">
        <v>184</v>
      </c>
      <c r="B151" s="308"/>
      <c r="C151" s="222">
        <f>+D151/Metas!O15</f>
        <v>1.5016233766233766</v>
      </c>
      <c r="D151" s="221">
        <f>+Q151/W151</f>
        <v>1.4285714285714286</v>
      </c>
      <c r="E151" s="46">
        <f>SUM(E144:E150)</f>
        <v>0</v>
      </c>
      <c r="F151" s="46">
        <f t="shared" ref="F151:H151" si="102">SUM(F144:F150)</f>
        <v>0</v>
      </c>
      <c r="G151" s="46">
        <f t="shared" si="102"/>
        <v>7</v>
      </c>
      <c r="H151" s="46">
        <f t="shared" si="102"/>
        <v>8</v>
      </c>
      <c r="I151" s="46">
        <f t="shared" ref="I151:J151" si="103">SUM(I144:I150)</f>
        <v>0</v>
      </c>
      <c r="J151" s="46">
        <f t="shared" si="103"/>
        <v>4</v>
      </c>
      <c r="K151" s="46">
        <f t="shared" ref="K151:L151" si="104">SUM(K144:K150)</f>
        <v>0</v>
      </c>
      <c r="L151" s="46">
        <f t="shared" si="104"/>
        <v>1</v>
      </c>
      <c r="M151" s="46">
        <f t="shared" ref="M151:N151" si="105">SUM(M144:M150)</f>
        <v>8</v>
      </c>
      <c r="N151" s="46">
        <f t="shared" si="105"/>
        <v>8</v>
      </c>
      <c r="O151" s="46">
        <f t="shared" ref="O151:P151" si="106">SUM(O144:O150)</f>
        <v>3</v>
      </c>
      <c r="P151" s="46">
        <f t="shared" si="106"/>
        <v>11</v>
      </c>
      <c r="Q151" s="67">
        <f t="shared" ref="Q151:V151" si="107">SUM(Q144:Q150)</f>
        <v>50</v>
      </c>
      <c r="R151" s="46">
        <f t="shared" si="107"/>
        <v>37</v>
      </c>
      <c r="S151" s="46">
        <f t="shared" si="107"/>
        <v>37</v>
      </c>
      <c r="T151" s="46">
        <f t="shared" si="107"/>
        <v>44</v>
      </c>
      <c r="U151" s="46">
        <f t="shared" si="107"/>
        <v>44</v>
      </c>
      <c r="V151" s="46">
        <f t="shared" si="107"/>
        <v>44</v>
      </c>
      <c r="W151" s="46">
        <f t="shared" ref="W151" si="108">SUM(W144:W150)</f>
        <v>35</v>
      </c>
    </row>
    <row r="152" spans="1:23" ht="15" x14ac:dyDescent="0.25">
      <c r="B152" s="80" t="s">
        <v>189</v>
      </c>
      <c r="C152" s="234"/>
      <c r="D152" s="70"/>
      <c r="E152" s="64">
        <f t="shared" ref="E152:V152" si="109">+E26+E38+E49+E64+E75+E81+E92+E111+E124+E138+E143+E151</f>
        <v>518</v>
      </c>
      <c r="F152" s="64">
        <f t="shared" si="109"/>
        <v>546</v>
      </c>
      <c r="G152" s="64">
        <f t="shared" si="109"/>
        <v>659</v>
      </c>
      <c r="H152" s="64">
        <f t="shared" si="109"/>
        <v>546</v>
      </c>
      <c r="I152" s="64">
        <f t="shared" ref="I152:J152" si="110">+I26+I38+I49+I64+I75+I81+I92+I111+I124+I138+I143+I151</f>
        <v>543</v>
      </c>
      <c r="J152" s="64">
        <f t="shared" si="110"/>
        <v>577</v>
      </c>
      <c r="K152" s="64">
        <f t="shared" ref="K152:L152" si="111">+K26+K38+K49+K64+K75+K81+K92+K111+K124+K138+K143+K151</f>
        <v>571</v>
      </c>
      <c r="L152" s="64">
        <f t="shared" si="111"/>
        <v>581</v>
      </c>
      <c r="M152" s="64">
        <f t="shared" ref="M152:N152" si="112">+M26+M38+M49+M64+M75+M81+M92+M111+M124+M138+M143+M151</f>
        <v>585</v>
      </c>
      <c r="N152" s="64">
        <f t="shared" si="112"/>
        <v>716</v>
      </c>
      <c r="O152" s="64">
        <f t="shared" ref="O152:P152" si="113">+O26+O38+O49+O64+O75+O81+O92+O111+O124+O138+O143+O151</f>
        <v>531</v>
      </c>
      <c r="P152" s="64">
        <f t="shared" si="113"/>
        <v>529</v>
      </c>
      <c r="Q152" s="64">
        <f>+Q26+Q38+Q49+Q64+Q75+Q81+Q92+Q111+Q124+Q138+Q143+Q151</f>
        <v>6902</v>
      </c>
      <c r="R152" s="64">
        <f t="shared" si="109"/>
        <v>7111</v>
      </c>
      <c r="S152" s="64">
        <f>+S26+S38+S49+S64+S75+S81+S92+S111+S124+S138+S143+S151</f>
        <v>7111</v>
      </c>
      <c r="T152" s="64">
        <f>+T26+T38+T49+T64+T75+T81+T92+T111+T124+T138+T143+T151</f>
        <v>7089</v>
      </c>
      <c r="U152" s="66">
        <f t="shared" si="109"/>
        <v>7089</v>
      </c>
      <c r="V152" s="64">
        <f t="shared" si="109"/>
        <v>7089</v>
      </c>
      <c r="W152" s="64">
        <f>+W26+W38+W49+W64+W75+W81+W92+W111+W124+W138+W143+W151</f>
        <v>6880</v>
      </c>
    </row>
    <row r="153" spans="1:23" x14ac:dyDescent="0.2">
      <c r="C153" s="231"/>
      <c r="D153" s="71"/>
    </row>
  </sheetData>
  <mergeCells count="21">
    <mergeCell ref="A1:A10"/>
    <mergeCell ref="A138:B138"/>
    <mergeCell ref="A124:B124"/>
    <mergeCell ref="A143:B143"/>
    <mergeCell ref="A111:B111"/>
    <mergeCell ref="A92:B92"/>
    <mergeCell ref="A26:B26"/>
    <mergeCell ref="A38:B38"/>
    <mergeCell ref="A151:B151"/>
    <mergeCell ref="A49:B49"/>
    <mergeCell ref="A64:B64"/>
    <mergeCell ref="A75:B75"/>
    <mergeCell ref="A81:B81"/>
    <mergeCell ref="R10:W10"/>
    <mergeCell ref="R2:W9"/>
    <mergeCell ref="E1:W1"/>
    <mergeCell ref="B1:B10"/>
    <mergeCell ref="D1:D10"/>
    <mergeCell ref="E10:Q10"/>
    <mergeCell ref="E2:Q9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5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36.7109375" style="75" bestFit="1" customWidth="1"/>
    <col min="3" max="3" width="14.42578125" style="54" customWidth="1"/>
    <col min="4" max="4" width="14.140625" style="52" customWidth="1"/>
    <col min="5" max="6" width="8.42578125" style="62" bestFit="1" customWidth="1"/>
    <col min="7" max="8" width="9.7109375" style="52" bestFit="1" customWidth="1"/>
    <col min="9" max="13" width="9.7109375" style="52" customWidth="1"/>
    <col min="14" max="16" width="9.7109375" style="52" bestFit="1" customWidth="1"/>
    <col min="17" max="17" width="11.7109375" style="52" bestFit="1" customWidth="1"/>
    <col min="18" max="16384" width="11.42578125" style="52"/>
  </cols>
  <sheetData>
    <row r="1" spans="1:19" s="100" customFormat="1" ht="73.5" customHeight="1" thickTop="1" thickBot="1" x14ac:dyDescent="0.25">
      <c r="A1" s="309" t="s">
        <v>0</v>
      </c>
      <c r="B1" s="278" t="s">
        <v>1</v>
      </c>
      <c r="C1" s="278" t="s">
        <v>190</v>
      </c>
      <c r="D1" s="304" t="s">
        <v>187</v>
      </c>
      <c r="E1" s="324" t="s">
        <v>295</v>
      </c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Q1" s="325"/>
      <c r="R1" s="325"/>
      <c r="S1" s="326"/>
    </row>
    <row r="2" spans="1:19" s="100" customFormat="1" ht="15" customHeight="1" thickTop="1" x14ac:dyDescent="0.2">
      <c r="A2" s="310"/>
      <c r="B2" s="312"/>
      <c r="C2" s="279"/>
      <c r="D2" s="305"/>
      <c r="E2" s="347" t="s">
        <v>2</v>
      </c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27" t="s">
        <v>3</v>
      </c>
      <c r="S2" s="328"/>
    </row>
    <row r="3" spans="1:19" s="100" customFormat="1" ht="15" customHeight="1" x14ac:dyDescent="0.2">
      <c r="A3" s="310"/>
      <c r="B3" s="312"/>
      <c r="C3" s="279"/>
      <c r="D3" s="305"/>
      <c r="E3" s="347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27"/>
      <c r="S3" s="328"/>
    </row>
    <row r="4" spans="1:19" s="100" customFormat="1" ht="15" customHeight="1" x14ac:dyDescent="0.2">
      <c r="A4" s="310"/>
      <c r="B4" s="312"/>
      <c r="C4" s="279"/>
      <c r="D4" s="305"/>
      <c r="E4" s="347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  <c r="Q4" s="343"/>
      <c r="R4" s="327"/>
      <c r="S4" s="328"/>
    </row>
    <row r="5" spans="1:19" s="100" customFormat="1" ht="15" customHeight="1" x14ac:dyDescent="0.2">
      <c r="A5" s="310"/>
      <c r="B5" s="312"/>
      <c r="C5" s="279"/>
      <c r="D5" s="305"/>
      <c r="E5" s="347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27"/>
      <c r="S5" s="328"/>
    </row>
    <row r="6" spans="1:19" s="100" customFormat="1" ht="15" customHeight="1" x14ac:dyDescent="0.2">
      <c r="A6" s="310"/>
      <c r="B6" s="312"/>
      <c r="C6" s="279"/>
      <c r="D6" s="305"/>
      <c r="E6" s="347"/>
      <c r="F6" s="343"/>
      <c r="G6" s="343"/>
      <c r="H6" s="343"/>
      <c r="I6" s="343"/>
      <c r="J6" s="343"/>
      <c r="K6" s="343"/>
      <c r="L6" s="343"/>
      <c r="M6" s="343"/>
      <c r="N6" s="343"/>
      <c r="O6" s="343"/>
      <c r="P6" s="343"/>
      <c r="Q6" s="343"/>
      <c r="R6" s="327"/>
      <c r="S6" s="328"/>
    </row>
    <row r="7" spans="1:19" s="100" customFormat="1" ht="15" customHeight="1" x14ac:dyDescent="0.2">
      <c r="A7" s="310"/>
      <c r="B7" s="312"/>
      <c r="C7" s="279"/>
      <c r="D7" s="305"/>
      <c r="E7" s="347"/>
      <c r="F7" s="343"/>
      <c r="G7" s="343"/>
      <c r="H7" s="343"/>
      <c r="I7" s="343"/>
      <c r="J7" s="343"/>
      <c r="K7" s="343"/>
      <c r="L7" s="343"/>
      <c r="M7" s="343"/>
      <c r="N7" s="343"/>
      <c r="O7" s="343"/>
      <c r="P7" s="343"/>
      <c r="Q7" s="343"/>
      <c r="R7" s="327"/>
      <c r="S7" s="328"/>
    </row>
    <row r="8" spans="1:19" s="100" customFormat="1" ht="15" customHeight="1" x14ac:dyDescent="0.2">
      <c r="A8" s="310"/>
      <c r="B8" s="312"/>
      <c r="C8" s="279"/>
      <c r="D8" s="305"/>
      <c r="E8" s="347"/>
      <c r="F8" s="343"/>
      <c r="G8" s="343"/>
      <c r="H8" s="343"/>
      <c r="I8" s="343"/>
      <c r="J8" s="343"/>
      <c r="K8" s="343"/>
      <c r="L8" s="343"/>
      <c r="M8" s="343"/>
      <c r="N8" s="343"/>
      <c r="O8" s="343"/>
      <c r="P8" s="343"/>
      <c r="Q8" s="343"/>
      <c r="R8" s="327"/>
      <c r="S8" s="328"/>
    </row>
    <row r="9" spans="1:19" s="100" customFormat="1" ht="15.75" customHeight="1" thickBot="1" x14ac:dyDescent="0.25">
      <c r="A9" s="310"/>
      <c r="B9" s="312"/>
      <c r="C9" s="279"/>
      <c r="D9" s="305"/>
      <c r="E9" s="349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29"/>
      <c r="S9" s="330"/>
    </row>
    <row r="10" spans="1:19" s="100" customFormat="1" ht="57.75" customHeight="1" thickTop="1" thickBot="1" x14ac:dyDescent="0.25">
      <c r="A10" s="311"/>
      <c r="B10" s="280"/>
      <c r="C10" s="279"/>
      <c r="D10" s="306"/>
      <c r="E10" s="339" t="s">
        <v>258</v>
      </c>
      <c r="F10" s="339"/>
      <c r="G10" s="339"/>
      <c r="H10" s="339"/>
      <c r="I10" s="339"/>
      <c r="J10" s="339"/>
      <c r="K10" s="339"/>
      <c r="L10" s="339"/>
      <c r="M10" s="339"/>
      <c r="N10" s="339"/>
      <c r="O10" s="339"/>
      <c r="P10" s="339"/>
      <c r="Q10" s="339"/>
      <c r="R10" s="331" t="s">
        <v>259</v>
      </c>
      <c r="S10" s="332"/>
    </row>
    <row r="11" spans="1:19" s="100" customFormat="1" ht="33" thickBot="1" x14ac:dyDescent="0.25">
      <c r="A11" s="108"/>
      <c r="B11" s="108"/>
      <c r="C11" s="280"/>
      <c r="D11" s="103" t="s">
        <v>188</v>
      </c>
      <c r="E11" s="109" t="s">
        <v>4</v>
      </c>
      <c r="F11" s="109" t="s">
        <v>5</v>
      </c>
      <c r="G11" s="103" t="s">
        <v>6</v>
      </c>
      <c r="H11" s="103" t="s">
        <v>7</v>
      </c>
      <c r="I11" s="103" t="s">
        <v>8</v>
      </c>
      <c r="J11" s="103" t="s">
        <v>9</v>
      </c>
      <c r="K11" s="103" t="s">
        <v>10</v>
      </c>
      <c r="L11" s="103" t="s">
        <v>11</v>
      </c>
      <c r="M11" s="103" t="s">
        <v>12</v>
      </c>
      <c r="N11" s="103" t="s">
        <v>13</v>
      </c>
      <c r="O11" s="103" t="s">
        <v>14</v>
      </c>
      <c r="P11" s="103" t="s">
        <v>15</v>
      </c>
      <c r="Q11" s="107" t="s">
        <v>16</v>
      </c>
      <c r="R11" s="333"/>
      <c r="S11" s="334"/>
    </row>
    <row r="12" spans="1:19" ht="15" thickBot="1" x14ac:dyDescent="0.25">
      <c r="A12" s="75" t="s">
        <v>52</v>
      </c>
      <c r="B12" s="137" t="s">
        <v>39</v>
      </c>
      <c r="C12" s="53"/>
      <c r="D12" s="53"/>
      <c r="E12" s="79">
        <f>IFERROR(VLOOKUP($B12,[2]NUM10!$H$3:$U$100,2,FALSE),0)</f>
        <v>0</v>
      </c>
      <c r="F12" s="79">
        <f>IFERROR(VLOOKUP($B12,[2]NUM10!$H$3:$U$100,3,FALSE),0)</f>
        <v>2</v>
      </c>
      <c r="G12" s="79">
        <f>IFERROR(VLOOKUP($B12,[2]NUM10!$H$3:$U$100,4,FALSE),0)</f>
        <v>5</v>
      </c>
      <c r="H12" s="79">
        <f>IFERROR(VLOOKUP($B12,[2]NUM10!$H$3:$U$100,5,FALSE),0)</f>
        <v>10</v>
      </c>
      <c r="I12" s="79">
        <f>IFERROR(VLOOKUP($B12,[2]NUM10!$H$3:$U$100,6,FALSE),0)</f>
        <v>1</v>
      </c>
      <c r="J12" s="79">
        <f>IFERROR(VLOOKUP($B12,[2]NUM10!$H$3:$U$100,7,FALSE),0)</f>
        <v>46</v>
      </c>
      <c r="K12" s="79">
        <f>IFERROR(VLOOKUP($B12,[2]NUM10!$H$3:$U$100,8,FALSE),0)</f>
        <v>6</v>
      </c>
      <c r="L12" s="79">
        <f>IFERROR(VLOOKUP($B12,[2]NUM10!$H$3:$U$100,9,FALSE),0)</f>
        <v>0</v>
      </c>
      <c r="M12" s="79">
        <f>IFERROR(VLOOKUP($B12,[2]NUM10!$H$3:$U$100,10,FALSE),0)</f>
        <v>0</v>
      </c>
      <c r="N12" s="79">
        <f>IFERROR(VLOOKUP($B12,[2]NUM10!$H$3:$U$100,11,FALSE),0)</f>
        <v>0</v>
      </c>
      <c r="O12" s="79">
        <f>IFERROR(VLOOKUP($B12,[2]NUM10!$H$3:$U$100,12,FALSE),0)</f>
        <v>0</v>
      </c>
      <c r="P12" s="79">
        <f>IFERROR(VLOOKUP($B12,[2]NUM10!$H$3:$U$100,13,FALSE),0)</f>
        <v>0</v>
      </c>
      <c r="Q12" s="12">
        <f>SUM(E12:P12)</f>
        <v>70</v>
      </c>
    </row>
    <row r="13" spans="1:19" ht="15" thickBot="1" x14ac:dyDescent="0.25">
      <c r="A13" s="75" t="s">
        <v>52</v>
      </c>
      <c r="B13" s="137" t="s">
        <v>40</v>
      </c>
      <c r="C13" s="53"/>
      <c r="D13" s="53"/>
      <c r="E13" s="79">
        <f>IFERROR(VLOOKUP($B13,[2]NUM10!$H$3:$U$100,2,FALSE),0)</f>
        <v>2</v>
      </c>
      <c r="F13" s="79">
        <f>IFERROR(VLOOKUP($B13,[2]NUM10!$H$3:$U$100,3,FALSE),0)</f>
        <v>4</v>
      </c>
      <c r="G13" s="79">
        <f>IFERROR(VLOOKUP($B13,[2]NUM10!$H$3:$U$100,4,FALSE),0)</f>
        <v>3</v>
      </c>
      <c r="H13" s="79">
        <f>IFERROR(VLOOKUP($B13,[2]NUM10!$H$3:$U$100,5,FALSE),0)</f>
        <v>2</v>
      </c>
      <c r="I13" s="79">
        <f>IFERROR(VLOOKUP($B13,[2]NUM10!$H$3:$U$100,6,FALSE),0)</f>
        <v>0</v>
      </c>
      <c r="J13" s="79">
        <f>IFERROR(VLOOKUP($B13,[2]NUM10!$H$3:$U$100,7,FALSE),0)</f>
        <v>13</v>
      </c>
      <c r="K13" s="79">
        <f>IFERROR(VLOOKUP($B13,[2]NUM10!$H$3:$U$100,8,FALSE),0)</f>
        <v>3</v>
      </c>
      <c r="L13" s="79">
        <f>IFERROR(VLOOKUP($B13,[2]NUM10!$H$3:$U$100,9,FALSE),0)</f>
        <v>0</v>
      </c>
      <c r="M13" s="79">
        <f>IFERROR(VLOOKUP($B13,[2]NUM10!$H$3:$U$100,10,FALSE),0)</f>
        <v>12</v>
      </c>
      <c r="N13" s="79">
        <f>IFERROR(VLOOKUP($B13,[2]NUM10!$H$3:$U$100,11,FALSE),0)</f>
        <v>21</v>
      </c>
      <c r="O13" s="79">
        <f>IFERROR(VLOOKUP($B13,[2]NUM10!$H$3:$U$100,12,FALSE),0)</f>
        <v>2</v>
      </c>
      <c r="P13" s="79">
        <f>IFERROR(VLOOKUP($B13,[2]NUM10!$H$3:$U$100,13,FALSE),0)</f>
        <v>8</v>
      </c>
      <c r="Q13" s="12">
        <f t="shared" ref="Q13:Q24" si="0">SUM(E13:P13)</f>
        <v>70</v>
      </c>
    </row>
    <row r="14" spans="1:19" ht="15" thickBot="1" x14ac:dyDescent="0.25">
      <c r="A14" s="75" t="s">
        <v>52</v>
      </c>
      <c r="B14" s="137" t="s">
        <v>41</v>
      </c>
      <c r="C14" s="53"/>
      <c r="D14" s="53"/>
      <c r="E14" s="79">
        <f>IFERROR(VLOOKUP($B14,[2]NUM10!$H$3:$U$100,2,FALSE),0)</f>
        <v>0</v>
      </c>
      <c r="F14" s="79">
        <f>IFERROR(VLOOKUP($B14,[2]NUM10!$H$3:$U$100,3,FALSE),0)</f>
        <v>0</v>
      </c>
      <c r="G14" s="79">
        <f>IFERROR(VLOOKUP($B14,[2]NUM10!$H$3:$U$100,4,FALSE),0)</f>
        <v>0</v>
      </c>
      <c r="H14" s="79">
        <f>IFERROR(VLOOKUP($B14,[2]NUM10!$H$3:$U$100,5,FALSE),0)</f>
        <v>16</v>
      </c>
      <c r="I14" s="79">
        <f>IFERROR(VLOOKUP($B14,[2]NUM10!$H$3:$U$100,6,FALSE),0)</f>
        <v>32</v>
      </c>
      <c r="J14" s="79">
        <f>IFERROR(VLOOKUP($B14,[2]NUM10!$H$3:$U$100,7,FALSE),0)</f>
        <v>4</v>
      </c>
      <c r="K14" s="79">
        <f>IFERROR(VLOOKUP($B14,[2]NUM10!$H$3:$U$100,8,FALSE),0)</f>
        <v>7</v>
      </c>
      <c r="L14" s="79">
        <f>IFERROR(VLOOKUP($B14,[2]NUM10!$H$3:$U$100,9,FALSE),0)</f>
        <v>3</v>
      </c>
      <c r="M14" s="79">
        <f>IFERROR(VLOOKUP($B14,[2]NUM10!$H$3:$U$100,10,FALSE),0)</f>
        <v>1</v>
      </c>
      <c r="N14" s="79">
        <f>IFERROR(VLOOKUP($B14,[2]NUM10!$H$3:$U$100,11,FALSE),0)</f>
        <v>3</v>
      </c>
      <c r="O14" s="79">
        <f>IFERROR(VLOOKUP($B14,[2]NUM10!$H$3:$U$100,12,FALSE),0)</f>
        <v>0</v>
      </c>
      <c r="P14" s="79">
        <f>IFERROR(VLOOKUP($B14,[2]NUM10!$H$3:$U$100,13,FALSE),0)</f>
        <v>9</v>
      </c>
      <c r="Q14" s="12">
        <f t="shared" si="0"/>
        <v>75</v>
      </c>
    </row>
    <row r="15" spans="1:19" ht="15" thickBot="1" x14ac:dyDescent="0.25">
      <c r="A15" s="75" t="s">
        <v>52</v>
      </c>
      <c r="B15" s="137" t="s">
        <v>42</v>
      </c>
      <c r="C15" s="53"/>
      <c r="D15" s="53"/>
      <c r="E15" s="79">
        <f>IFERROR(VLOOKUP($B15,[2]NUM10!$H$3:$U$100,2,FALSE),0)</f>
        <v>0</v>
      </c>
      <c r="F15" s="79">
        <f>IFERROR(VLOOKUP($B15,[2]NUM10!$H$3:$U$100,3,FALSE),0)</f>
        <v>0</v>
      </c>
      <c r="G15" s="79">
        <f>IFERROR(VLOOKUP($B15,[2]NUM10!$H$3:$U$100,4,FALSE),0)</f>
        <v>145</v>
      </c>
      <c r="H15" s="79">
        <f>IFERROR(VLOOKUP($B15,[2]NUM10!$H$3:$U$100,5,FALSE),0)</f>
        <v>4</v>
      </c>
      <c r="I15" s="79">
        <f>IFERROR(VLOOKUP($B15,[2]NUM10!$H$3:$U$100,6,FALSE),0)</f>
        <v>215</v>
      </c>
      <c r="J15" s="79">
        <f>IFERROR(VLOOKUP($B15,[2]NUM10!$H$3:$U$100,7,FALSE),0)</f>
        <v>0</v>
      </c>
      <c r="K15" s="79">
        <f>IFERROR(VLOOKUP($B15,[2]NUM10!$H$3:$U$100,8,FALSE),0)</f>
        <v>362</v>
      </c>
      <c r="L15" s="79">
        <f>IFERROR(VLOOKUP($B15,[2]NUM10!$H$3:$U$100,9,FALSE),0)</f>
        <v>209</v>
      </c>
      <c r="M15" s="79">
        <f>IFERROR(VLOOKUP($B15,[2]NUM10!$H$3:$U$100,10,FALSE),0)</f>
        <v>158</v>
      </c>
      <c r="N15" s="79">
        <f>IFERROR(VLOOKUP($B15,[2]NUM10!$H$3:$U$100,11,FALSE),0)</f>
        <v>180</v>
      </c>
      <c r="O15" s="79">
        <f>IFERROR(VLOOKUP($B15,[2]NUM10!$H$3:$U$100,12,FALSE),0)</f>
        <v>103</v>
      </c>
      <c r="P15" s="79">
        <f>IFERROR(VLOOKUP($B15,[2]NUM10!$H$3:$U$100,13,FALSE),0)</f>
        <v>8</v>
      </c>
      <c r="Q15" s="12">
        <f t="shared" si="0"/>
        <v>1384</v>
      </c>
    </row>
    <row r="16" spans="1:19" ht="15" thickBot="1" x14ac:dyDescent="0.25">
      <c r="A16" s="75" t="s">
        <v>52</v>
      </c>
      <c r="B16" s="137" t="s">
        <v>43</v>
      </c>
      <c r="C16" s="55"/>
      <c r="D16" s="53"/>
      <c r="E16" s="79">
        <f>IFERROR(VLOOKUP($B16,[2]NUM10!$H$3:$U$100,2,FALSE),0)</f>
        <v>0</v>
      </c>
      <c r="F16" s="79">
        <f>IFERROR(VLOOKUP($B16,[2]NUM10!$H$3:$U$100,3,FALSE),0)</f>
        <v>0</v>
      </c>
      <c r="G16" s="79">
        <f>IFERROR(VLOOKUP($B16,[2]NUM10!$H$3:$U$100,4,FALSE),0)</f>
        <v>19</v>
      </c>
      <c r="H16" s="79">
        <f>IFERROR(VLOOKUP($B16,[2]NUM10!$H$3:$U$100,5,FALSE),0)</f>
        <v>59</v>
      </c>
      <c r="I16" s="79">
        <f>IFERROR(VLOOKUP($B16,[2]NUM10!$H$3:$U$100,6,FALSE),0)</f>
        <v>3</v>
      </c>
      <c r="J16" s="79">
        <f>IFERROR(VLOOKUP($B16,[2]NUM10!$H$3:$U$100,7,FALSE),0)</f>
        <v>24</v>
      </c>
      <c r="K16" s="79">
        <f>IFERROR(VLOOKUP($B16,[2]NUM10!$H$3:$U$100,8,FALSE),0)</f>
        <v>4</v>
      </c>
      <c r="L16" s="79">
        <f>IFERROR(VLOOKUP($B16,[2]NUM10!$H$3:$U$100,9,FALSE),0)</f>
        <v>8</v>
      </c>
      <c r="M16" s="79">
        <f>IFERROR(VLOOKUP($B16,[2]NUM10!$H$3:$U$100,10,FALSE),0)</f>
        <v>12</v>
      </c>
      <c r="N16" s="79">
        <f>IFERROR(VLOOKUP($B16,[2]NUM10!$H$3:$U$100,11,FALSE),0)</f>
        <v>12</v>
      </c>
      <c r="O16" s="79">
        <f>IFERROR(VLOOKUP($B16,[2]NUM10!$H$3:$U$100,12,FALSE),0)</f>
        <v>1</v>
      </c>
      <c r="P16" s="79">
        <f>IFERROR(VLOOKUP($B16,[2]NUM10!$H$3:$U$100,13,FALSE),0)</f>
        <v>0</v>
      </c>
      <c r="Q16" s="12">
        <f t="shared" si="0"/>
        <v>142</v>
      </c>
    </row>
    <row r="17" spans="1:30" ht="15" thickBot="1" x14ac:dyDescent="0.25">
      <c r="A17" s="75" t="s">
        <v>52</v>
      </c>
      <c r="B17" s="137" t="s">
        <v>44</v>
      </c>
      <c r="C17" s="53"/>
      <c r="D17" s="53"/>
      <c r="E17" s="79">
        <f>IFERROR(VLOOKUP($B17,[2]NUM10!$H$3:$U$100,2,FALSE),0)</f>
        <v>3</v>
      </c>
      <c r="F17" s="79">
        <f>IFERROR(VLOOKUP($B17,[2]NUM10!$H$3:$U$100,3,FALSE),0)</f>
        <v>3</v>
      </c>
      <c r="G17" s="79">
        <f>IFERROR(VLOOKUP($B17,[2]NUM10!$H$3:$U$100,4,FALSE),0)</f>
        <v>10</v>
      </c>
      <c r="H17" s="79">
        <f>IFERROR(VLOOKUP($B17,[2]NUM10!$H$3:$U$100,5,FALSE),0)</f>
        <v>17</v>
      </c>
      <c r="I17" s="79">
        <f>IFERROR(VLOOKUP($B17,[2]NUM10!$H$3:$U$100,6,FALSE),0)</f>
        <v>18</v>
      </c>
      <c r="J17" s="79">
        <f>IFERROR(VLOOKUP($B17,[2]NUM10!$H$3:$U$100,7,FALSE),0)</f>
        <v>7</v>
      </c>
      <c r="K17" s="79">
        <f>IFERROR(VLOOKUP($B17,[2]NUM10!$H$3:$U$100,8,FALSE),0)</f>
        <v>16</v>
      </c>
      <c r="L17" s="79">
        <f>IFERROR(VLOOKUP($B17,[2]NUM10!$H$3:$U$100,9,FALSE),0)</f>
        <v>11</v>
      </c>
      <c r="M17" s="79">
        <f>IFERROR(VLOOKUP($B17,[2]NUM10!$H$3:$U$100,10,FALSE),0)</f>
        <v>11</v>
      </c>
      <c r="N17" s="79">
        <f>IFERROR(VLOOKUP($B17,[2]NUM10!$H$3:$U$100,11,FALSE),0)</f>
        <v>8</v>
      </c>
      <c r="O17" s="79">
        <f>IFERROR(VLOOKUP($B17,[2]NUM10!$H$3:$U$100,12,FALSE),0)</f>
        <v>6</v>
      </c>
      <c r="P17" s="79">
        <f>IFERROR(VLOOKUP($B17,[2]NUM10!$H$3:$U$100,13,FALSE),0)</f>
        <v>4</v>
      </c>
      <c r="Q17" s="12">
        <f t="shared" si="0"/>
        <v>114</v>
      </c>
    </row>
    <row r="18" spans="1:30" ht="15" thickBot="1" x14ac:dyDescent="0.25">
      <c r="A18" s="75" t="s">
        <v>52</v>
      </c>
      <c r="B18" s="137" t="s">
        <v>45</v>
      </c>
      <c r="C18" s="53"/>
      <c r="D18" s="53"/>
      <c r="E18" s="79">
        <f>IFERROR(VLOOKUP($B18,[2]NUM10!$H$3:$U$100,2,FALSE),0)</f>
        <v>0</v>
      </c>
      <c r="F18" s="79">
        <f>IFERROR(VLOOKUP($B18,[2]NUM10!$H$3:$U$100,3,FALSE),0)</f>
        <v>0</v>
      </c>
      <c r="G18" s="79">
        <f>IFERROR(VLOOKUP($B18,[2]NUM10!$H$3:$U$100,4,FALSE),0)</f>
        <v>0</v>
      </c>
      <c r="H18" s="79">
        <f>IFERROR(VLOOKUP($B18,[2]NUM10!$H$3:$U$100,5,FALSE),0)</f>
        <v>0</v>
      </c>
      <c r="I18" s="79">
        <f>IFERROR(VLOOKUP($B18,[2]NUM10!$H$3:$U$100,6,FALSE),0)</f>
        <v>2</v>
      </c>
      <c r="J18" s="79">
        <f>IFERROR(VLOOKUP($B18,[2]NUM10!$H$3:$U$100,7,FALSE),0)</f>
        <v>16</v>
      </c>
      <c r="K18" s="79">
        <f>IFERROR(VLOOKUP($B18,[2]NUM10!$H$3:$U$100,8,FALSE),0)</f>
        <v>1</v>
      </c>
      <c r="L18" s="79">
        <f>IFERROR(VLOOKUP($B18,[2]NUM10!$H$3:$U$100,9,FALSE),0)</f>
        <v>0</v>
      </c>
      <c r="M18" s="79">
        <f>IFERROR(VLOOKUP($B18,[2]NUM10!$H$3:$U$100,10,FALSE),0)</f>
        <v>1</v>
      </c>
      <c r="N18" s="79">
        <f>IFERROR(VLOOKUP($B18,[2]NUM10!$H$3:$U$100,11,FALSE),0)</f>
        <v>0</v>
      </c>
      <c r="O18" s="79">
        <f>IFERROR(VLOOKUP($B18,[2]NUM10!$H$3:$U$100,12,FALSE),0)</f>
        <v>1</v>
      </c>
      <c r="P18" s="79">
        <f>IFERROR(VLOOKUP($B18,[2]NUM10!$H$3:$U$100,13,FALSE),0)</f>
        <v>0</v>
      </c>
      <c r="Q18" s="12">
        <f t="shared" si="0"/>
        <v>21</v>
      </c>
    </row>
    <row r="19" spans="1:30" ht="15" thickBot="1" x14ac:dyDescent="0.25">
      <c r="A19" s="75" t="s">
        <v>52</v>
      </c>
      <c r="B19" s="137" t="s">
        <v>46</v>
      </c>
      <c r="C19" s="53"/>
      <c r="D19" s="53"/>
      <c r="E19" s="79">
        <f>IFERROR(VLOOKUP($B19,[2]NUM10!$H$3:$U$100,2,FALSE),0)</f>
        <v>0</v>
      </c>
      <c r="F19" s="79">
        <f>IFERROR(VLOOKUP($B19,[2]NUM10!$H$3:$U$100,3,FALSE),0)</f>
        <v>0</v>
      </c>
      <c r="G19" s="79">
        <f>IFERROR(VLOOKUP($B19,[2]NUM10!$H$3:$U$100,4,FALSE),0)</f>
        <v>0</v>
      </c>
      <c r="H19" s="79">
        <f>IFERROR(VLOOKUP($B19,[2]NUM10!$H$3:$U$100,5,FALSE),0)</f>
        <v>14</v>
      </c>
      <c r="I19" s="79">
        <f>IFERROR(VLOOKUP($B19,[2]NUM10!$H$3:$U$100,6,FALSE),0)</f>
        <v>0</v>
      </c>
      <c r="J19" s="79">
        <f>IFERROR(VLOOKUP($B19,[2]NUM10!$H$3:$U$100,7,FALSE),0)</f>
        <v>14</v>
      </c>
      <c r="K19" s="79">
        <f>IFERROR(VLOOKUP($B19,[2]NUM10!$H$3:$U$100,8,FALSE),0)</f>
        <v>0</v>
      </c>
      <c r="L19" s="79">
        <f>IFERROR(VLOOKUP($B19,[2]NUM10!$H$3:$U$100,9,FALSE),0)</f>
        <v>0</v>
      </c>
      <c r="M19" s="79">
        <f>IFERROR(VLOOKUP($B19,[2]NUM10!$H$3:$U$100,10,FALSE),0)</f>
        <v>0</v>
      </c>
      <c r="N19" s="79">
        <f>IFERROR(VLOOKUP($B19,[2]NUM10!$H$3:$U$100,11,FALSE),0)</f>
        <v>2</v>
      </c>
      <c r="O19" s="79">
        <f>IFERROR(VLOOKUP($B19,[2]NUM10!$H$3:$U$100,12,FALSE),0)</f>
        <v>0</v>
      </c>
      <c r="P19" s="79">
        <f>IFERROR(VLOOKUP($B19,[2]NUM10!$H$3:$U$100,13,FALSE),0)</f>
        <v>0</v>
      </c>
      <c r="Q19" s="12">
        <f t="shared" si="0"/>
        <v>30</v>
      </c>
    </row>
    <row r="20" spans="1:30" ht="15" thickBot="1" x14ac:dyDescent="0.25">
      <c r="A20" s="75" t="s">
        <v>52</v>
      </c>
      <c r="B20" s="137" t="s">
        <v>47</v>
      </c>
      <c r="C20" s="53"/>
      <c r="D20" s="53"/>
      <c r="E20" s="79">
        <f>IFERROR(VLOOKUP($B20,[2]NUM10!$H$3:$U$100,2,FALSE),0)</f>
        <v>0</v>
      </c>
      <c r="F20" s="79">
        <f>IFERROR(VLOOKUP($B20,[2]NUM10!$H$3:$U$100,3,FALSE),0)</f>
        <v>0</v>
      </c>
      <c r="G20" s="79">
        <f>IFERROR(VLOOKUP($B20,[2]NUM10!$H$3:$U$100,4,FALSE),0)</f>
        <v>0</v>
      </c>
      <c r="H20" s="79">
        <f>IFERROR(VLOOKUP($B20,[2]NUM10!$H$3:$U$100,5,FALSE),0)</f>
        <v>11</v>
      </c>
      <c r="I20" s="79">
        <f>IFERROR(VLOOKUP($B20,[2]NUM10!$H$3:$U$100,6,FALSE),0)</f>
        <v>0</v>
      </c>
      <c r="J20" s="79">
        <f>IFERROR(VLOOKUP($B20,[2]NUM10!$H$3:$U$100,7,FALSE),0)</f>
        <v>0</v>
      </c>
      <c r="K20" s="79">
        <f>IFERROR(VLOOKUP($B20,[2]NUM10!$H$3:$U$100,8,FALSE),0)</f>
        <v>0</v>
      </c>
      <c r="L20" s="79">
        <f>IFERROR(VLOOKUP($B20,[2]NUM10!$H$3:$U$100,9,FALSE),0)</f>
        <v>0</v>
      </c>
      <c r="M20" s="79">
        <f>IFERROR(VLOOKUP($B20,[2]NUM10!$H$3:$U$100,10,FALSE),0)</f>
        <v>0</v>
      </c>
      <c r="N20" s="79">
        <f>IFERROR(VLOOKUP($B20,[2]NUM10!$H$3:$U$100,11,FALSE),0)</f>
        <v>0</v>
      </c>
      <c r="O20" s="79">
        <f>IFERROR(VLOOKUP($B20,[2]NUM10!$H$3:$U$100,12,FALSE),0)</f>
        <v>0</v>
      </c>
      <c r="P20" s="79">
        <f>IFERROR(VLOOKUP($B20,[2]NUM10!$H$3:$U$100,13,FALSE),0)</f>
        <v>0</v>
      </c>
      <c r="Q20" s="12">
        <f t="shared" si="0"/>
        <v>11</v>
      </c>
    </row>
    <row r="21" spans="1:30" ht="15" thickBot="1" x14ac:dyDescent="0.25">
      <c r="A21" s="75" t="s">
        <v>52</v>
      </c>
      <c r="B21" s="137" t="s">
        <v>48</v>
      </c>
      <c r="C21" s="56"/>
      <c r="D21" s="53"/>
      <c r="E21" s="79">
        <f>IFERROR(VLOOKUP($B21,[2]NUM10!$H$3:$U$100,2,FALSE),0)</f>
        <v>0</v>
      </c>
      <c r="F21" s="79">
        <f>IFERROR(VLOOKUP($B21,[2]NUM10!$H$3:$U$100,3,FALSE),0)</f>
        <v>0</v>
      </c>
      <c r="G21" s="79">
        <f>IFERROR(VLOOKUP($B21,[2]NUM10!$H$3:$U$100,4,FALSE),0)</f>
        <v>0</v>
      </c>
      <c r="H21" s="79">
        <f>IFERROR(VLOOKUP($B21,[2]NUM10!$H$3:$U$100,5,FALSE),0)</f>
        <v>31</v>
      </c>
      <c r="I21" s="79">
        <f>IFERROR(VLOOKUP($B21,[2]NUM10!$H$3:$U$100,6,FALSE),0)</f>
        <v>0</v>
      </c>
      <c r="J21" s="79">
        <f>IFERROR(VLOOKUP($B21,[2]NUM10!$H$3:$U$100,7,FALSE),0)</f>
        <v>1</v>
      </c>
      <c r="K21" s="79">
        <f>IFERROR(VLOOKUP($B21,[2]NUM10!$H$3:$U$100,8,FALSE),0)</f>
        <v>0</v>
      </c>
      <c r="L21" s="79">
        <f>IFERROR(VLOOKUP($B21,[2]NUM10!$H$3:$U$100,9,FALSE),0)</f>
        <v>0</v>
      </c>
      <c r="M21" s="79">
        <f>IFERROR(VLOOKUP($B21,[2]NUM10!$H$3:$U$100,10,FALSE),0)</f>
        <v>0</v>
      </c>
      <c r="N21" s="79">
        <f>IFERROR(VLOOKUP($B21,[2]NUM10!$H$3:$U$100,11,FALSE),0)</f>
        <v>0</v>
      </c>
      <c r="O21" s="79">
        <f>IFERROR(VLOOKUP($B21,[2]NUM10!$H$3:$U$100,12,FALSE),0)</f>
        <v>0</v>
      </c>
      <c r="P21" s="79">
        <f>IFERROR(VLOOKUP($B21,[2]NUM10!$H$3:$U$100,13,FALSE),0)</f>
        <v>0</v>
      </c>
      <c r="Q21" s="12">
        <f t="shared" si="0"/>
        <v>32</v>
      </c>
    </row>
    <row r="22" spans="1:30" ht="15" thickBot="1" x14ac:dyDescent="0.25">
      <c r="A22" s="75" t="s">
        <v>52</v>
      </c>
      <c r="B22" s="137" t="s">
        <v>49</v>
      </c>
      <c r="C22" s="53"/>
      <c r="D22" s="53"/>
      <c r="E22" s="79">
        <f>IFERROR(VLOOKUP($B22,[2]NUM10!$H$3:$U$100,2,FALSE),0)</f>
        <v>0</v>
      </c>
      <c r="F22" s="79">
        <f>IFERROR(VLOOKUP($B22,[2]NUM10!$H$3:$U$100,3,FALSE),0)</f>
        <v>1</v>
      </c>
      <c r="G22" s="79">
        <f>IFERROR(VLOOKUP($B22,[2]NUM10!$H$3:$U$100,4,FALSE),0)</f>
        <v>0</v>
      </c>
      <c r="H22" s="79">
        <f>IFERROR(VLOOKUP($B22,[2]NUM10!$H$3:$U$100,5,FALSE),0)</f>
        <v>0</v>
      </c>
      <c r="I22" s="79">
        <f>IFERROR(VLOOKUP($B22,[2]NUM10!$H$3:$U$100,6,FALSE),0)</f>
        <v>0</v>
      </c>
      <c r="J22" s="79">
        <f>IFERROR(VLOOKUP($B22,[2]NUM10!$H$3:$U$100,7,FALSE),0)</f>
        <v>0</v>
      </c>
      <c r="K22" s="79">
        <f>IFERROR(VLOOKUP($B22,[2]NUM10!$H$3:$U$100,8,FALSE),0)</f>
        <v>9</v>
      </c>
      <c r="L22" s="79">
        <f>IFERROR(VLOOKUP($B22,[2]NUM10!$H$3:$U$100,9,FALSE),0)</f>
        <v>0</v>
      </c>
      <c r="M22" s="79">
        <f>IFERROR(VLOOKUP($B22,[2]NUM10!$H$3:$U$100,10,FALSE),0)</f>
        <v>0</v>
      </c>
      <c r="N22" s="79">
        <f>IFERROR(VLOOKUP($B22,[2]NUM10!$H$3:$U$100,11,FALSE),0)</f>
        <v>0</v>
      </c>
      <c r="O22" s="79">
        <f>IFERROR(VLOOKUP($B22,[2]NUM10!$H$3:$U$100,12,FALSE),0)</f>
        <v>0</v>
      </c>
      <c r="P22" s="79">
        <f>IFERROR(VLOOKUP($B22,[2]NUM10!$H$3:$U$100,13,FALSE),0)</f>
        <v>0</v>
      </c>
      <c r="Q22" s="12">
        <f t="shared" si="0"/>
        <v>10</v>
      </c>
    </row>
    <row r="23" spans="1:30" ht="15" thickBot="1" x14ac:dyDescent="0.25">
      <c r="A23" s="75" t="s">
        <v>52</v>
      </c>
      <c r="B23" s="137" t="s">
        <v>50</v>
      </c>
      <c r="C23" s="53"/>
      <c r="D23" s="53"/>
      <c r="E23" s="79">
        <f>IFERROR(VLOOKUP($B23,[2]NUM10!$H$3:$U$100,2,FALSE),0)</f>
        <v>0</v>
      </c>
      <c r="F23" s="79">
        <f>IFERROR(VLOOKUP($B23,[2]NUM10!$H$3:$U$100,3,FALSE),0)</f>
        <v>5</v>
      </c>
      <c r="G23" s="79">
        <f>IFERROR(VLOOKUP($B23,[2]NUM10!$H$3:$U$100,4,FALSE),0)</f>
        <v>5</v>
      </c>
      <c r="H23" s="79">
        <f>IFERROR(VLOOKUP($B23,[2]NUM10!$H$3:$U$100,5,FALSE),0)</f>
        <v>0</v>
      </c>
      <c r="I23" s="79">
        <f>IFERROR(VLOOKUP($B23,[2]NUM10!$H$3:$U$100,6,FALSE),0)</f>
        <v>0</v>
      </c>
      <c r="J23" s="79">
        <f>IFERROR(VLOOKUP($B23,[2]NUM10!$H$3:$U$100,7,FALSE),0)</f>
        <v>0</v>
      </c>
      <c r="K23" s="79">
        <f>IFERROR(VLOOKUP($B23,[2]NUM10!$H$3:$U$100,8,FALSE),0)</f>
        <v>0</v>
      </c>
      <c r="L23" s="79">
        <f>IFERROR(VLOOKUP($B23,[2]NUM10!$H$3:$U$100,9,FALSE),0)</f>
        <v>0</v>
      </c>
      <c r="M23" s="79">
        <f>IFERROR(VLOOKUP($B23,[2]NUM10!$H$3:$U$100,10,FALSE),0)</f>
        <v>0</v>
      </c>
      <c r="N23" s="79">
        <f>IFERROR(VLOOKUP($B23,[2]NUM10!$H$3:$U$100,11,FALSE),0)</f>
        <v>1</v>
      </c>
      <c r="O23" s="79">
        <f>IFERROR(VLOOKUP($B23,[2]NUM10!$H$3:$U$100,12,FALSE),0)</f>
        <v>0</v>
      </c>
      <c r="P23" s="79">
        <f>IFERROR(VLOOKUP($B23,[2]NUM10!$H$3:$U$100,13,FALSE),0)</f>
        <v>0</v>
      </c>
      <c r="Q23" s="12">
        <f>SUM(E23:P23)</f>
        <v>11</v>
      </c>
    </row>
    <row r="24" spans="1:30" ht="15" thickBot="1" x14ac:dyDescent="0.25">
      <c r="A24" s="75" t="s">
        <v>52</v>
      </c>
      <c r="B24" s="137" t="s">
        <v>51</v>
      </c>
      <c r="C24" s="53"/>
      <c r="D24" s="53"/>
      <c r="E24" s="79">
        <f>IFERROR(VLOOKUP($B24,[2]NUM10!$H$3:$U$100,2,FALSE),0)</f>
        <v>0</v>
      </c>
      <c r="F24" s="79">
        <f>IFERROR(VLOOKUP($B24,[2]NUM10!$H$3:$U$100,3,FALSE),0)</f>
        <v>1</v>
      </c>
      <c r="G24" s="79">
        <f>IFERROR(VLOOKUP($B24,[2]NUM10!$H$3:$U$100,4,FALSE),0)</f>
        <v>1</v>
      </c>
      <c r="H24" s="79">
        <f>IFERROR(VLOOKUP($B24,[2]NUM10!$H$3:$U$100,5,FALSE),0)</f>
        <v>1</v>
      </c>
      <c r="I24" s="79">
        <f>IFERROR(VLOOKUP($B24,[2]NUM10!$H$3:$U$100,6,FALSE),0)</f>
        <v>1</v>
      </c>
      <c r="J24" s="79">
        <f>IFERROR(VLOOKUP($B24,[2]NUM10!$H$3:$U$100,7,FALSE),0)</f>
        <v>2</v>
      </c>
      <c r="K24" s="79">
        <f>IFERROR(VLOOKUP($B24,[2]NUM10!$H$3:$U$100,8,FALSE),0)</f>
        <v>1</v>
      </c>
      <c r="L24" s="79">
        <f>IFERROR(VLOOKUP($B24,[2]NUM10!$H$3:$U$100,9,FALSE),0)</f>
        <v>1</v>
      </c>
      <c r="M24" s="79">
        <f>IFERROR(VLOOKUP($B24,[2]NUM10!$H$3:$U$100,10,FALSE),0)</f>
        <v>3</v>
      </c>
      <c r="N24" s="79">
        <f>IFERROR(VLOOKUP($B24,[2]NUM10!$H$3:$U$100,11,FALSE),0)</f>
        <v>0</v>
      </c>
      <c r="O24" s="79">
        <f>IFERROR(VLOOKUP($B24,[2]NUM10!$H$3:$U$100,12,FALSE),0)</f>
        <v>0</v>
      </c>
      <c r="P24" s="79">
        <f>IFERROR(VLOOKUP($B24,[2]NUM10!$H$3:$U$100,13,FALSE),0)</f>
        <v>0</v>
      </c>
      <c r="Q24" s="12">
        <f t="shared" si="0"/>
        <v>11</v>
      </c>
    </row>
    <row r="25" spans="1:30" ht="15" thickBot="1" x14ac:dyDescent="0.25">
      <c r="A25" s="72" t="s">
        <v>52</v>
      </c>
      <c r="B25" s="137" t="s">
        <v>396</v>
      </c>
      <c r="C25" s="53"/>
      <c r="D25" s="53"/>
      <c r="E25" s="79">
        <f>IFERROR(VLOOKUP($B25,[2]NUM10!$H$3:$U$100,2,FALSE),0)</f>
        <v>0</v>
      </c>
      <c r="F25" s="79">
        <f>IFERROR(VLOOKUP($B25,[2]NUM10!$H$3:$U$100,3,FALSE),0)</f>
        <v>0</v>
      </c>
      <c r="G25" s="79">
        <f>IFERROR(VLOOKUP($B25,[2]NUM10!$H$3:$U$100,4,FALSE),0)</f>
        <v>0</v>
      </c>
      <c r="H25" s="79">
        <f>IFERROR(VLOOKUP($B25,[2]NUM10!$H$3:$U$100,5,FALSE),0)</f>
        <v>0</v>
      </c>
      <c r="I25" s="79">
        <f>IFERROR(VLOOKUP($B25,[2]NUM10!$H$3:$U$100,6,FALSE),0)</f>
        <v>0</v>
      </c>
      <c r="J25" s="79">
        <f>IFERROR(VLOOKUP($B25,[2]NUM10!$H$3:$U$100,7,FALSE),0)</f>
        <v>0</v>
      </c>
      <c r="K25" s="79">
        <f>IFERROR(VLOOKUP($B25,[2]NUM10!$H$3:$U$100,8,FALSE),0)</f>
        <v>0</v>
      </c>
      <c r="L25" s="79">
        <f>IFERROR(VLOOKUP($B25,[2]NUM10!$H$3:$U$100,9,FALSE),0)</f>
        <v>0</v>
      </c>
      <c r="M25" s="79">
        <f>IFERROR(VLOOKUP($B25,[2]NUM10!$H$3:$U$100,10,FALSE),0)</f>
        <v>0</v>
      </c>
      <c r="N25" s="79">
        <f>IFERROR(VLOOKUP($B25,[2]NUM10!$H$3:$U$100,11,FALSE),0)</f>
        <v>0</v>
      </c>
      <c r="O25" s="79">
        <f>IFERROR(VLOOKUP($B25,[2]NUM10!$H$3:$U$100,12,FALSE),0)</f>
        <v>0</v>
      </c>
      <c r="P25" s="79">
        <f>IFERROR(VLOOKUP($B25,[2]NUM10!$H$3:$U$100,13,FALSE),0)</f>
        <v>0</v>
      </c>
      <c r="Q25" s="12">
        <f t="shared" ref="Q25" si="1">SUM(E25:P25)</f>
        <v>0</v>
      </c>
    </row>
    <row r="26" spans="1:30" s="54" customFormat="1" ht="15" thickBot="1" x14ac:dyDescent="0.25">
      <c r="A26" s="307" t="s">
        <v>174</v>
      </c>
      <c r="B26" s="308"/>
      <c r="C26" s="222">
        <f>+D26/Metas!P10</f>
        <v>1.0211340206185568</v>
      </c>
      <c r="D26" s="14">
        <f>+Q26/R26</f>
        <v>0.15316220813360137</v>
      </c>
      <c r="E26" s="65">
        <f>SUM(E12:E25)</f>
        <v>5</v>
      </c>
      <c r="F26" s="65">
        <f t="shared" ref="F26:N26" si="2">SUM(F12:F25)</f>
        <v>16</v>
      </c>
      <c r="G26" s="65">
        <f t="shared" si="2"/>
        <v>188</v>
      </c>
      <c r="H26" s="65">
        <f t="shared" si="2"/>
        <v>165</v>
      </c>
      <c r="I26" s="65">
        <f t="shared" si="2"/>
        <v>272</v>
      </c>
      <c r="J26" s="65">
        <f t="shared" si="2"/>
        <v>127</v>
      </c>
      <c r="K26" s="65">
        <f t="shared" si="2"/>
        <v>409</v>
      </c>
      <c r="L26" s="65">
        <f t="shared" si="2"/>
        <v>232</v>
      </c>
      <c r="M26" s="65">
        <f t="shared" si="2"/>
        <v>198</v>
      </c>
      <c r="N26" s="65">
        <f t="shared" si="2"/>
        <v>227</v>
      </c>
      <c r="O26" s="65">
        <f t="shared" ref="O26:P26" si="3">SUM(O12:O25)</f>
        <v>113</v>
      </c>
      <c r="P26" s="65">
        <f t="shared" si="3"/>
        <v>29</v>
      </c>
      <c r="Q26" s="9">
        <f>SUM(Q12:Q25)</f>
        <v>1981</v>
      </c>
      <c r="R26" s="364">
        <v>12934</v>
      </c>
      <c r="S26" s="365"/>
      <c r="Z26" s="54">
        <f>SUM(Z12:Z25)</f>
        <v>0</v>
      </c>
      <c r="AA26" s="54">
        <f>SUM(AA12:AA25)</f>
        <v>0</v>
      </c>
      <c r="AB26" s="54">
        <f>SUM(AB12:AB25)</f>
        <v>0</v>
      </c>
      <c r="AC26" s="54">
        <f>SUM(AC12:AC25)</f>
        <v>0</v>
      </c>
      <c r="AD26" s="54">
        <f>SUM(AD12:AD25)</f>
        <v>0</v>
      </c>
    </row>
    <row r="27" spans="1:30" ht="15" thickBot="1" x14ac:dyDescent="0.25">
      <c r="A27" s="75" t="s">
        <v>53</v>
      </c>
      <c r="B27" s="137" t="s">
        <v>54</v>
      </c>
      <c r="C27" s="53"/>
      <c r="D27" s="53"/>
      <c r="E27" s="79">
        <f>IFERROR(VLOOKUP($B27,[2]NUM10!$H$3:$U$100,2,FALSE),0)</f>
        <v>0</v>
      </c>
      <c r="F27" s="79">
        <f>IFERROR(VLOOKUP($B27,[2]NUM10!$H$3:$U$100,3,FALSE),0)</f>
        <v>0</v>
      </c>
      <c r="G27" s="79">
        <f>IFERROR(VLOOKUP($B27,[2]NUM10!$H$3:$U$100,4,FALSE),0)</f>
        <v>1</v>
      </c>
      <c r="H27" s="79">
        <f>IFERROR(VLOOKUP($B27,[2]NUM10!$H$3:$U$100,5,FALSE),0)</f>
        <v>14</v>
      </c>
      <c r="I27" s="79">
        <f>IFERROR(VLOOKUP($B27,[2]NUM10!$H$3:$U$100,6,FALSE),0)</f>
        <v>42</v>
      </c>
      <c r="J27" s="79">
        <f>IFERROR(VLOOKUP($B27,[2]NUM10!$H$3:$U$100,7,FALSE),0)</f>
        <v>25</v>
      </c>
      <c r="K27" s="79">
        <f>IFERROR(VLOOKUP($B27,[2]NUM10!$H$3:$U$100,8,FALSE),0)</f>
        <v>2</v>
      </c>
      <c r="L27" s="79">
        <f>IFERROR(VLOOKUP($B27,[2]NUM10!$H$3:$U$100,9,FALSE),0)</f>
        <v>45</v>
      </c>
      <c r="M27" s="79">
        <f>IFERROR(VLOOKUP($B27,[2]NUM10!$H$3:$U$100,10,FALSE),0)</f>
        <v>25</v>
      </c>
      <c r="N27" s="79">
        <f>IFERROR(VLOOKUP($B27,[2]NUM10!$H$3:$U$100,11,FALSE),0)</f>
        <v>57</v>
      </c>
      <c r="O27" s="79">
        <f>IFERROR(VLOOKUP($B27,[2]NUM10!$H$3:$U$100,12,FALSE),0)</f>
        <v>25</v>
      </c>
      <c r="P27" s="79">
        <f>IFERROR(VLOOKUP($B27,[2]NUM10!$H$3:$U$100,13,FALSE),0)</f>
        <v>18</v>
      </c>
      <c r="Q27" s="12">
        <f t="shared" ref="Q27:Q59" si="4">SUM(E27:P27)</f>
        <v>254</v>
      </c>
    </row>
    <row r="28" spans="1:30" ht="15" thickBot="1" x14ac:dyDescent="0.25">
      <c r="A28" s="75" t="s">
        <v>53</v>
      </c>
      <c r="B28" s="137" t="s">
        <v>55</v>
      </c>
      <c r="C28" s="53"/>
      <c r="D28" s="53"/>
      <c r="E28" s="79">
        <f>IFERROR(VLOOKUP($B28,[2]NUM10!$H$3:$U$100,2,FALSE),0)</f>
        <v>8</v>
      </c>
      <c r="F28" s="79">
        <f>IFERROR(VLOOKUP($B28,[2]NUM10!$H$3:$U$100,3,FALSE),0)</f>
        <v>9</v>
      </c>
      <c r="G28" s="79">
        <f>IFERROR(VLOOKUP($B28,[2]NUM10!$H$3:$U$100,4,FALSE),0)</f>
        <v>4</v>
      </c>
      <c r="H28" s="79">
        <f>IFERROR(VLOOKUP($B28,[2]NUM10!$H$3:$U$100,5,FALSE),0)</f>
        <v>8</v>
      </c>
      <c r="I28" s="79">
        <f>IFERROR(VLOOKUP($B28,[2]NUM10!$H$3:$U$100,6,FALSE),0)</f>
        <v>34</v>
      </c>
      <c r="J28" s="79">
        <f>IFERROR(VLOOKUP($B28,[2]NUM10!$H$3:$U$100,7,FALSE),0)</f>
        <v>7</v>
      </c>
      <c r="K28" s="79">
        <f>IFERROR(VLOOKUP($B28,[2]NUM10!$H$3:$U$100,8,FALSE),0)</f>
        <v>87</v>
      </c>
      <c r="L28" s="79">
        <f>IFERROR(VLOOKUP($B28,[2]NUM10!$H$3:$U$100,9,FALSE),0)</f>
        <v>46</v>
      </c>
      <c r="M28" s="79">
        <f>IFERROR(VLOOKUP($B28,[2]NUM10!$H$3:$U$100,10,FALSE),0)</f>
        <v>43</v>
      </c>
      <c r="N28" s="79">
        <f>IFERROR(VLOOKUP($B28,[2]NUM10!$H$3:$U$100,11,FALSE),0)</f>
        <v>53</v>
      </c>
      <c r="O28" s="79">
        <f>IFERROR(VLOOKUP($B28,[2]NUM10!$H$3:$U$100,12,FALSE),0)</f>
        <v>17</v>
      </c>
      <c r="P28" s="79">
        <f>IFERROR(VLOOKUP($B28,[2]NUM10!$H$3:$U$100,13,FALSE),0)</f>
        <v>2</v>
      </c>
      <c r="Q28" s="12">
        <f t="shared" si="4"/>
        <v>318</v>
      </c>
    </row>
    <row r="29" spans="1:30" ht="15" thickBot="1" x14ac:dyDescent="0.25">
      <c r="A29" s="75" t="s">
        <v>53</v>
      </c>
      <c r="B29" s="137" t="s">
        <v>56</v>
      </c>
      <c r="C29" s="53"/>
      <c r="D29" s="53"/>
      <c r="E29" s="79">
        <f>IFERROR(VLOOKUP($B29,[2]NUM10!$H$3:$U$100,2,FALSE),0)</f>
        <v>19</v>
      </c>
      <c r="F29" s="79">
        <f>IFERROR(VLOOKUP($B29,[2]NUM10!$H$3:$U$100,3,FALSE),0)</f>
        <v>20</v>
      </c>
      <c r="G29" s="79">
        <f>IFERROR(VLOOKUP($B29,[2]NUM10!$H$3:$U$100,4,FALSE),0)</f>
        <v>27</v>
      </c>
      <c r="H29" s="79">
        <f>IFERROR(VLOOKUP($B29,[2]NUM10!$H$3:$U$100,5,FALSE),0)</f>
        <v>22</v>
      </c>
      <c r="I29" s="79">
        <f>IFERROR(VLOOKUP($B29,[2]NUM10!$H$3:$U$100,6,FALSE),0)</f>
        <v>32</v>
      </c>
      <c r="J29" s="79">
        <f>IFERROR(VLOOKUP($B29,[2]NUM10!$H$3:$U$100,7,FALSE),0)</f>
        <v>114</v>
      </c>
      <c r="K29" s="79">
        <f>IFERROR(VLOOKUP($B29,[2]NUM10!$H$3:$U$100,8,FALSE),0)</f>
        <v>45</v>
      </c>
      <c r="L29" s="79">
        <f>IFERROR(VLOOKUP($B29,[2]NUM10!$H$3:$U$100,9,FALSE),0)</f>
        <v>53</v>
      </c>
      <c r="M29" s="79">
        <f>IFERROR(VLOOKUP($B29,[2]NUM10!$H$3:$U$100,10,FALSE),0)</f>
        <v>50</v>
      </c>
      <c r="N29" s="79">
        <f>IFERROR(VLOOKUP($B29,[2]NUM10!$H$3:$U$100,11,FALSE),0)</f>
        <v>46</v>
      </c>
      <c r="O29" s="79">
        <f>IFERROR(VLOOKUP($B29,[2]NUM10!$H$3:$U$100,12,FALSE),0)</f>
        <v>37</v>
      </c>
      <c r="P29" s="79">
        <f>IFERROR(VLOOKUP($B29,[2]NUM10!$H$3:$U$100,13,FALSE),0)</f>
        <v>45</v>
      </c>
      <c r="Q29" s="12">
        <f t="shared" si="4"/>
        <v>510</v>
      </c>
    </row>
    <row r="30" spans="1:30" ht="15" thickBot="1" x14ac:dyDescent="0.25">
      <c r="A30" s="75" t="s">
        <v>53</v>
      </c>
      <c r="B30" s="137" t="s">
        <v>57</v>
      </c>
      <c r="C30" s="53"/>
      <c r="D30" s="53"/>
      <c r="E30" s="79">
        <f>IFERROR(VLOOKUP($B30,[2]NUM10!$H$3:$U$100,2,FALSE),0)</f>
        <v>0</v>
      </c>
      <c r="F30" s="79">
        <f>IFERROR(VLOOKUP($B30,[2]NUM10!$H$3:$U$100,3,FALSE),0)</f>
        <v>0</v>
      </c>
      <c r="G30" s="79">
        <f>IFERROR(VLOOKUP($B30,[2]NUM10!$H$3:$U$100,4,FALSE),0)</f>
        <v>0</v>
      </c>
      <c r="H30" s="79">
        <f>IFERROR(VLOOKUP($B30,[2]NUM10!$H$3:$U$100,5,FALSE),0)</f>
        <v>0</v>
      </c>
      <c r="I30" s="79">
        <f>IFERROR(VLOOKUP($B30,[2]NUM10!$H$3:$U$100,6,FALSE),0)</f>
        <v>14</v>
      </c>
      <c r="J30" s="79">
        <f>IFERROR(VLOOKUP($B30,[2]NUM10!$H$3:$U$100,7,FALSE),0)</f>
        <v>30</v>
      </c>
      <c r="K30" s="79">
        <f>IFERROR(VLOOKUP($B30,[2]NUM10!$H$3:$U$100,8,FALSE),0)</f>
        <v>11</v>
      </c>
      <c r="L30" s="79">
        <f>IFERROR(VLOOKUP($B30,[2]NUM10!$H$3:$U$100,9,FALSE),0)</f>
        <v>0</v>
      </c>
      <c r="M30" s="79">
        <f>IFERROR(VLOOKUP($B30,[2]NUM10!$H$3:$U$100,10,FALSE),0)</f>
        <v>0</v>
      </c>
      <c r="N30" s="79">
        <f>IFERROR(VLOOKUP($B30,[2]NUM10!$H$3:$U$100,11,FALSE),0)</f>
        <v>21</v>
      </c>
      <c r="O30" s="79">
        <f>IFERROR(VLOOKUP($B30,[2]NUM10!$H$3:$U$100,12,FALSE),0)</f>
        <v>8</v>
      </c>
      <c r="P30" s="79">
        <f>IFERROR(VLOOKUP($B30,[2]NUM10!$H$3:$U$100,13,FALSE),0)</f>
        <v>9</v>
      </c>
      <c r="Q30" s="12">
        <f t="shared" si="4"/>
        <v>93</v>
      </c>
    </row>
    <row r="31" spans="1:30" ht="15" thickBot="1" x14ac:dyDescent="0.25">
      <c r="A31" s="75" t="s">
        <v>53</v>
      </c>
      <c r="B31" s="137" t="s">
        <v>58</v>
      </c>
      <c r="C31" s="53"/>
      <c r="D31" s="53"/>
      <c r="E31" s="79">
        <f>IFERROR(VLOOKUP($B31,[2]NUM10!$H$3:$U$100,2,FALSE),0)</f>
        <v>1</v>
      </c>
      <c r="F31" s="79">
        <f>IFERROR(VLOOKUP($B31,[2]NUM10!$H$3:$U$100,3,FALSE),0)</f>
        <v>8</v>
      </c>
      <c r="G31" s="79">
        <f>IFERROR(VLOOKUP($B31,[2]NUM10!$H$3:$U$100,4,FALSE),0)</f>
        <v>6</v>
      </c>
      <c r="H31" s="79">
        <f>IFERROR(VLOOKUP($B31,[2]NUM10!$H$3:$U$100,5,FALSE),0)</f>
        <v>7</v>
      </c>
      <c r="I31" s="79">
        <f>IFERROR(VLOOKUP($B31,[2]NUM10!$H$3:$U$100,6,FALSE),0)</f>
        <v>31</v>
      </c>
      <c r="J31" s="79">
        <f>IFERROR(VLOOKUP($B31,[2]NUM10!$H$3:$U$100,7,FALSE),0)</f>
        <v>98</v>
      </c>
      <c r="K31" s="79">
        <f>IFERROR(VLOOKUP($B31,[2]NUM10!$H$3:$U$100,8,FALSE),0)</f>
        <v>18</v>
      </c>
      <c r="L31" s="79">
        <f>IFERROR(VLOOKUP($B31,[2]NUM10!$H$3:$U$100,9,FALSE),0)</f>
        <v>48</v>
      </c>
      <c r="M31" s="79">
        <f>IFERROR(VLOOKUP($B31,[2]NUM10!$H$3:$U$100,10,FALSE),0)</f>
        <v>117</v>
      </c>
      <c r="N31" s="79">
        <f>IFERROR(VLOOKUP($B31,[2]NUM10!$H$3:$U$100,11,FALSE),0)</f>
        <v>181</v>
      </c>
      <c r="O31" s="79">
        <f>IFERROR(VLOOKUP($B31,[2]NUM10!$H$3:$U$100,12,FALSE),0)</f>
        <v>91</v>
      </c>
      <c r="P31" s="79">
        <f>IFERROR(VLOOKUP($B31,[2]NUM10!$H$3:$U$100,13,FALSE),0)</f>
        <v>7</v>
      </c>
      <c r="Q31" s="12">
        <f t="shared" si="4"/>
        <v>613</v>
      </c>
    </row>
    <row r="32" spans="1:30" ht="15" thickBot="1" x14ac:dyDescent="0.25">
      <c r="A32" s="75" t="s">
        <v>53</v>
      </c>
      <c r="B32" s="137" t="s">
        <v>59</v>
      </c>
      <c r="C32" s="53"/>
      <c r="D32" s="53"/>
      <c r="E32" s="79">
        <f>IFERROR(VLOOKUP($B32,[2]NUM10!$H$3:$U$100,2,FALSE),0)</f>
        <v>0</v>
      </c>
      <c r="F32" s="79">
        <f>IFERROR(VLOOKUP($B32,[2]NUM10!$H$3:$U$100,3,FALSE),0)</f>
        <v>0</v>
      </c>
      <c r="G32" s="79">
        <f>IFERROR(VLOOKUP($B32,[2]NUM10!$H$3:$U$100,4,FALSE),0)</f>
        <v>0</v>
      </c>
      <c r="H32" s="79">
        <f>IFERROR(VLOOKUP($B32,[2]NUM10!$H$3:$U$100,5,FALSE),0)</f>
        <v>0</v>
      </c>
      <c r="I32" s="79">
        <f>IFERROR(VLOOKUP($B32,[2]NUM10!$H$3:$U$100,6,FALSE),0)</f>
        <v>0</v>
      </c>
      <c r="J32" s="79">
        <f>IFERROR(VLOOKUP($B32,[2]NUM10!$H$3:$U$100,7,FALSE),0)</f>
        <v>0</v>
      </c>
      <c r="K32" s="79">
        <f>IFERROR(VLOOKUP($B32,[2]NUM10!$H$3:$U$100,8,FALSE),0)</f>
        <v>0</v>
      </c>
      <c r="L32" s="79">
        <f>IFERROR(VLOOKUP($B32,[2]NUM10!$H$3:$U$100,9,FALSE),0)</f>
        <v>0</v>
      </c>
      <c r="M32" s="79">
        <f>IFERROR(VLOOKUP($B32,[2]NUM10!$H$3:$U$100,10,FALSE),0)</f>
        <v>0</v>
      </c>
      <c r="N32" s="79">
        <f>IFERROR(VLOOKUP($B32,[2]NUM10!$H$3:$U$100,11,FALSE),0)</f>
        <v>0</v>
      </c>
      <c r="O32" s="79">
        <f>IFERROR(VLOOKUP($B32,[2]NUM10!$H$3:$U$100,12,FALSE),0)</f>
        <v>0</v>
      </c>
      <c r="P32" s="79">
        <f>IFERROR(VLOOKUP($B32,[2]NUM10!$H$3:$U$100,13,FALSE),0)</f>
        <v>0</v>
      </c>
      <c r="Q32" s="12">
        <f t="shared" si="4"/>
        <v>0</v>
      </c>
    </row>
    <row r="33" spans="1:19" ht="15" thickBot="1" x14ac:dyDescent="0.25">
      <c r="A33" s="75" t="s">
        <v>53</v>
      </c>
      <c r="B33" s="137" t="s">
        <v>60</v>
      </c>
      <c r="C33" s="53"/>
      <c r="D33" s="53"/>
      <c r="E33" s="79">
        <f>IFERROR(VLOOKUP($B33,[2]NUM10!$H$3:$U$100,2,FALSE),0)</f>
        <v>0</v>
      </c>
      <c r="F33" s="79">
        <f>IFERROR(VLOOKUP($B33,[2]NUM10!$H$3:$U$100,3,FALSE),0)</f>
        <v>0</v>
      </c>
      <c r="G33" s="79">
        <f>IFERROR(VLOOKUP($B33,[2]NUM10!$H$3:$U$100,4,FALSE),0)</f>
        <v>0</v>
      </c>
      <c r="H33" s="79">
        <f>IFERROR(VLOOKUP($B33,[2]NUM10!$H$3:$U$100,5,FALSE),0)</f>
        <v>0</v>
      </c>
      <c r="I33" s="79">
        <f>IFERROR(VLOOKUP($B33,[2]NUM10!$H$3:$U$100,6,FALSE),0)</f>
        <v>0</v>
      </c>
      <c r="J33" s="79">
        <f>IFERROR(VLOOKUP($B33,[2]NUM10!$H$3:$U$100,7,FALSE),0)</f>
        <v>0</v>
      </c>
      <c r="K33" s="79">
        <f>IFERROR(VLOOKUP($B33,[2]NUM10!$H$3:$U$100,8,FALSE),0)</f>
        <v>0</v>
      </c>
      <c r="L33" s="79">
        <f>IFERROR(VLOOKUP($B33,[2]NUM10!$H$3:$U$100,9,FALSE),0)</f>
        <v>0</v>
      </c>
      <c r="M33" s="79">
        <f>IFERROR(VLOOKUP($B33,[2]NUM10!$H$3:$U$100,10,FALSE),0)</f>
        <v>0</v>
      </c>
      <c r="N33" s="79">
        <f>IFERROR(VLOOKUP($B33,[2]NUM10!$H$3:$U$100,11,FALSE),0)</f>
        <v>0</v>
      </c>
      <c r="O33" s="79">
        <f>IFERROR(VLOOKUP($B33,[2]NUM10!$H$3:$U$100,12,FALSE),0)</f>
        <v>0</v>
      </c>
      <c r="P33" s="79">
        <f>IFERROR(VLOOKUP($B33,[2]NUM10!$H$3:$U$100,13,FALSE),0)</f>
        <v>0</v>
      </c>
      <c r="Q33" s="12">
        <f t="shared" si="4"/>
        <v>0</v>
      </c>
    </row>
    <row r="34" spans="1:19" ht="15" thickBot="1" x14ac:dyDescent="0.25">
      <c r="A34" s="75" t="s">
        <v>53</v>
      </c>
      <c r="B34" s="137" t="s">
        <v>61</v>
      </c>
      <c r="C34" s="53"/>
      <c r="D34" s="53"/>
      <c r="E34" s="79">
        <f>IFERROR(VLOOKUP($B34,[2]NUM10!$H$3:$U$100,2,FALSE),0)</f>
        <v>0</v>
      </c>
      <c r="F34" s="79">
        <f>IFERROR(VLOOKUP($B34,[2]NUM10!$H$3:$U$100,3,FALSE),0)</f>
        <v>0</v>
      </c>
      <c r="G34" s="79">
        <f>IFERROR(VLOOKUP($B34,[2]NUM10!$H$3:$U$100,4,FALSE),0)</f>
        <v>0</v>
      </c>
      <c r="H34" s="79">
        <f>IFERROR(VLOOKUP($B34,[2]NUM10!$H$3:$U$100,5,FALSE),0)</f>
        <v>0</v>
      </c>
      <c r="I34" s="79">
        <f>IFERROR(VLOOKUP($B34,[2]NUM10!$H$3:$U$100,6,FALSE),0)</f>
        <v>2</v>
      </c>
      <c r="J34" s="79">
        <f>IFERROR(VLOOKUP($B34,[2]NUM10!$H$3:$U$100,7,FALSE),0)</f>
        <v>8</v>
      </c>
      <c r="K34" s="79">
        <f>IFERROR(VLOOKUP($B34,[2]NUM10!$H$3:$U$100,8,FALSE),0)</f>
        <v>10</v>
      </c>
      <c r="L34" s="79">
        <f>IFERROR(VLOOKUP($B34,[2]NUM10!$H$3:$U$100,9,FALSE),0)</f>
        <v>33</v>
      </c>
      <c r="M34" s="79">
        <f>IFERROR(VLOOKUP($B34,[2]NUM10!$H$3:$U$100,10,FALSE),0)</f>
        <v>27</v>
      </c>
      <c r="N34" s="79">
        <f>IFERROR(VLOOKUP($B34,[2]NUM10!$H$3:$U$100,11,FALSE),0)</f>
        <v>33</v>
      </c>
      <c r="O34" s="79">
        <f>IFERROR(VLOOKUP($B34,[2]NUM10!$H$3:$U$100,12,FALSE),0)</f>
        <v>0</v>
      </c>
      <c r="P34" s="79">
        <f>IFERROR(VLOOKUP($B34,[2]NUM10!$H$3:$U$100,13,FALSE),0)</f>
        <v>0</v>
      </c>
      <c r="Q34" s="12">
        <f t="shared" si="4"/>
        <v>113</v>
      </c>
    </row>
    <row r="35" spans="1:19" ht="15" thickBot="1" x14ac:dyDescent="0.25">
      <c r="A35" s="75" t="s">
        <v>53</v>
      </c>
      <c r="B35" s="137" t="s">
        <v>62</v>
      </c>
      <c r="C35" s="53"/>
      <c r="D35" s="53"/>
      <c r="E35" s="79">
        <f>IFERROR(VLOOKUP($B35,[2]NUM10!$H$3:$U$100,2,FALSE),0)</f>
        <v>0</v>
      </c>
      <c r="F35" s="79">
        <f>IFERROR(VLOOKUP($B35,[2]NUM10!$H$3:$U$100,3,FALSE),0)</f>
        <v>0</v>
      </c>
      <c r="G35" s="79">
        <f>IFERROR(VLOOKUP($B35,[2]NUM10!$H$3:$U$100,4,FALSE),0)</f>
        <v>0</v>
      </c>
      <c r="H35" s="79">
        <f>IFERROR(VLOOKUP($B35,[2]NUM10!$H$3:$U$100,5,FALSE),0)</f>
        <v>0</v>
      </c>
      <c r="I35" s="79">
        <f>IFERROR(VLOOKUP($B35,[2]NUM10!$H$3:$U$100,6,FALSE),0)</f>
        <v>0</v>
      </c>
      <c r="J35" s="79">
        <f>IFERROR(VLOOKUP($B35,[2]NUM10!$H$3:$U$100,7,FALSE),0)</f>
        <v>0</v>
      </c>
      <c r="K35" s="79">
        <f>IFERROR(VLOOKUP($B35,[2]NUM10!$H$3:$U$100,8,FALSE),0)</f>
        <v>0</v>
      </c>
      <c r="L35" s="79">
        <f>IFERROR(VLOOKUP($B35,[2]NUM10!$H$3:$U$100,9,FALSE),0)</f>
        <v>4</v>
      </c>
      <c r="M35" s="79">
        <f>IFERROR(VLOOKUP($B35,[2]NUM10!$H$3:$U$100,10,FALSE),0)</f>
        <v>3</v>
      </c>
      <c r="N35" s="79">
        <f>IFERROR(VLOOKUP($B35,[2]NUM10!$H$3:$U$100,11,FALSE),0)</f>
        <v>7</v>
      </c>
      <c r="O35" s="79">
        <f>IFERROR(VLOOKUP($B35,[2]NUM10!$H$3:$U$100,12,FALSE),0)</f>
        <v>0</v>
      </c>
      <c r="P35" s="79">
        <f>IFERROR(VLOOKUP($B35,[2]NUM10!$H$3:$U$100,13,FALSE),0)</f>
        <v>0</v>
      </c>
      <c r="Q35" s="12">
        <f t="shared" si="4"/>
        <v>14</v>
      </c>
    </row>
    <row r="36" spans="1:19" ht="15" thickBot="1" x14ac:dyDescent="0.25">
      <c r="A36" s="75" t="s">
        <v>53</v>
      </c>
      <c r="B36" s="137" t="s">
        <v>63</v>
      </c>
      <c r="C36" s="53"/>
      <c r="D36" s="53"/>
      <c r="E36" s="79">
        <f>IFERROR(VLOOKUP($B36,[2]NUM10!$H$3:$U$100,2,FALSE),0)</f>
        <v>5</v>
      </c>
      <c r="F36" s="79">
        <f>IFERROR(VLOOKUP($B36,[2]NUM10!$H$3:$U$100,3,FALSE),0)</f>
        <v>8</v>
      </c>
      <c r="G36" s="79">
        <f>IFERROR(VLOOKUP($B36,[2]NUM10!$H$3:$U$100,4,FALSE),0)</f>
        <v>7</v>
      </c>
      <c r="H36" s="79">
        <f>IFERROR(VLOOKUP($B36,[2]NUM10!$H$3:$U$100,5,FALSE),0)</f>
        <v>3</v>
      </c>
      <c r="I36" s="79">
        <f>IFERROR(VLOOKUP($B36,[2]NUM10!$H$3:$U$100,6,FALSE),0)</f>
        <v>13</v>
      </c>
      <c r="J36" s="79">
        <f>IFERROR(VLOOKUP($B36,[2]NUM10!$H$3:$U$100,7,FALSE),0)</f>
        <v>20</v>
      </c>
      <c r="K36" s="79">
        <f>IFERROR(VLOOKUP($B36,[2]NUM10!$H$3:$U$100,8,FALSE),0)</f>
        <v>6</v>
      </c>
      <c r="L36" s="79">
        <f>IFERROR(VLOOKUP($B36,[2]NUM10!$H$3:$U$100,9,FALSE),0)</f>
        <v>7</v>
      </c>
      <c r="M36" s="79">
        <f>IFERROR(VLOOKUP($B36,[2]NUM10!$H$3:$U$100,10,FALSE),0)</f>
        <v>3</v>
      </c>
      <c r="N36" s="79">
        <f>IFERROR(VLOOKUP($B36,[2]NUM10!$H$3:$U$100,11,FALSE),0)</f>
        <v>10</v>
      </c>
      <c r="O36" s="79">
        <f>IFERROR(VLOOKUP($B36,[2]NUM10!$H$3:$U$100,12,FALSE),0)</f>
        <v>3</v>
      </c>
      <c r="P36" s="79">
        <f>IFERROR(VLOOKUP($B36,[2]NUM10!$H$3:$U$100,13,FALSE),0)</f>
        <v>8</v>
      </c>
      <c r="Q36" s="12">
        <f t="shared" si="4"/>
        <v>93</v>
      </c>
    </row>
    <row r="37" spans="1:19" ht="15" thickBot="1" x14ac:dyDescent="0.25">
      <c r="A37" s="75" t="s">
        <v>53</v>
      </c>
      <c r="B37" s="137" t="s">
        <v>345</v>
      </c>
      <c r="C37" s="53"/>
      <c r="D37" s="53"/>
      <c r="E37" s="79">
        <f>IFERROR(VLOOKUP($B37,[2]NUM10!$H$3:$U$100,2,FALSE),0)</f>
        <v>0</v>
      </c>
      <c r="F37" s="79">
        <f>IFERROR(VLOOKUP($B37,[2]NUM10!$H$3:$U$100,3,FALSE),0)</f>
        <v>0</v>
      </c>
      <c r="G37" s="79">
        <f>IFERROR(VLOOKUP($B37,[2]NUM10!$H$3:$U$100,4,FALSE),0)</f>
        <v>0</v>
      </c>
      <c r="H37" s="79">
        <f>IFERROR(VLOOKUP($B37,[2]NUM10!$H$3:$U$100,5,FALSE),0)</f>
        <v>0</v>
      </c>
      <c r="I37" s="79">
        <f>IFERROR(VLOOKUP($B37,[2]NUM10!$H$3:$U$100,6,FALSE),0)</f>
        <v>15</v>
      </c>
      <c r="J37" s="79">
        <f>IFERROR(VLOOKUP($B37,[2]NUM10!$H$3:$U$100,7,FALSE),0)</f>
        <v>22</v>
      </c>
      <c r="K37" s="79">
        <f>IFERROR(VLOOKUP($B37,[2]NUM10!$H$3:$U$100,8,FALSE),0)</f>
        <v>39</v>
      </c>
      <c r="L37" s="79">
        <f>IFERROR(VLOOKUP($B37,[2]NUM10!$H$3:$U$100,9,FALSE),0)</f>
        <v>48</v>
      </c>
      <c r="M37" s="79">
        <f>IFERROR(VLOOKUP($B37,[2]NUM10!$H$3:$U$100,10,FALSE),0)</f>
        <v>5</v>
      </c>
      <c r="N37" s="79">
        <f>IFERROR(VLOOKUP($B37,[2]NUM10!$H$3:$U$100,11,FALSE),0)</f>
        <v>25</v>
      </c>
      <c r="O37" s="79">
        <f>IFERROR(VLOOKUP($B37,[2]NUM10!$H$3:$U$100,12,FALSE),0)</f>
        <v>15</v>
      </c>
      <c r="P37" s="79">
        <f>IFERROR(VLOOKUP($B37,[2]NUM10!$H$3:$U$100,13,FALSE),0)</f>
        <v>0</v>
      </c>
      <c r="Q37" s="12">
        <f t="shared" si="4"/>
        <v>169</v>
      </c>
    </row>
    <row r="38" spans="1:19" s="54" customFormat="1" ht="15" thickBot="1" x14ac:dyDescent="0.25">
      <c r="A38" s="307" t="s">
        <v>175</v>
      </c>
      <c r="B38" s="308"/>
      <c r="C38" s="222">
        <f>+D38/Metas!P8</f>
        <v>1.1135549872122763</v>
      </c>
      <c r="D38" s="14">
        <f>+Q38/R38</f>
        <v>0.16698626984735751</v>
      </c>
      <c r="E38" s="65">
        <f>SUM(E27:E37)</f>
        <v>33</v>
      </c>
      <c r="F38" s="65">
        <f t="shared" ref="F38:H38" si="5">SUM(F27:F37)</f>
        <v>45</v>
      </c>
      <c r="G38" s="65">
        <f t="shared" si="5"/>
        <v>45</v>
      </c>
      <c r="H38" s="65">
        <f t="shared" si="5"/>
        <v>54</v>
      </c>
      <c r="I38" s="65">
        <f t="shared" ref="I38:J38" si="6">SUM(I27:I37)</f>
        <v>183</v>
      </c>
      <c r="J38" s="65">
        <f t="shared" si="6"/>
        <v>324</v>
      </c>
      <c r="K38" s="65">
        <f t="shared" ref="K38:L38" si="7">SUM(K27:K37)</f>
        <v>218</v>
      </c>
      <c r="L38" s="65">
        <f t="shared" si="7"/>
        <v>284</v>
      </c>
      <c r="M38" s="65">
        <f t="shared" ref="M38:N38" si="8">SUM(M27:M37)</f>
        <v>273</v>
      </c>
      <c r="N38" s="65">
        <f t="shared" si="8"/>
        <v>433</v>
      </c>
      <c r="O38" s="65">
        <f t="shared" ref="O38:P38" si="9">SUM(O27:O37)</f>
        <v>196</v>
      </c>
      <c r="P38" s="65">
        <f t="shared" si="9"/>
        <v>89</v>
      </c>
      <c r="Q38" s="65">
        <f>SUM(Q27:Q37)</f>
        <v>2177</v>
      </c>
      <c r="R38" s="366">
        <v>13037</v>
      </c>
      <c r="S38" s="367"/>
    </row>
    <row r="39" spans="1:19" ht="15" thickBot="1" x14ac:dyDescent="0.25">
      <c r="A39" s="75" t="s">
        <v>74</v>
      </c>
      <c r="B39" s="137" t="s">
        <v>64</v>
      </c>
      <c r="C39" s="53"/>
      <c r="D39" s="53"/>
      <c r="E39" s="79">
        <f>IFERROR(VLOOKUP($B39,[2]NUM10!$H$3:$U$100,2,FALSE),0)</f>
        <v>0</v>
      </c>
      <c r="F39" s="79">
        <f>IFERROR(VLOOKUP($B39,[2]NUM10!$H$3:$U$100,3,FALSE),0)</f>
        <v>0</v>
      </c>
      <c r="G39" s="79">
        <f>IFERROR(VLOOKUP($B39,[2]NUM10!$H$3:$U$100,4,FALSE),0)</f>
        <v>0</v>
      </c>
      <c r="H39" s="79">
        <f>IFERROR(VLOOKUP($B39,[2]NUM10!$H$3:$U$100,5,FALSE),0)</f>
        <v>21</v>
      </c>
      <c r="I39" s="79">
        <f>IFERROR(VLOOKUP($B39,[2]NUM10!$H$3:$U$100,6,FALSE),0)</f>
        <v>0</v>
      </c>
      <c r="J39" s="79">
        <f>IFERROR(VLOOKUP($B39,[2]NUM10!$H$3:$U$100,7,FALSE),0)</f>
        <v>22</v>
      </c>
      <c r="K39" s="79">
        <f>IFERROR(VLOOKUP($B39,[2]NUM10!$H$3:$U$100,8,FALSE),0)</f>
        <v>0</v>
      </c>
      <c r="L39" s="79">
        <f>IFERROR(VLOOKUP($B39,[2]NUM10!$H$3:$U$100,9,FALSE),0)</f>
        <v>0</v>
      </c>
      <c r="M39" s="79">
        <f>IFERROR(VLOOKUP($B39,[2]NUM10!$H$3:$U$100,10,FALSE),0)</f>
        <v>0</v>
      </c>
      <c r="N39" s="79">
        <f>IFERROR(VLOOKUP($B39,[2]NUM10!$H$3:$U$100,11,FALSE),0)</f>
        <v>0</v>
      </c>
      <c r="O39" s="79">
        <f>IFERROR(VLOOKUP($B39,[2]NUM10!$H$3:$U$100,12,FALSE),0)</f>
        <v>0</v>
      </c>
      <c r="P39" s="79">
        <f>IFERROR(VLOOKUP($B39,[2]NUM10!$H$3:$U$100,13,FALSE),0)</f>
        <v>0</v>
      </c>
      <c r="Q39" s="12">
        <f t="shared" si="4"/>
        <v>43</v>
      </c>
    </row>
    <row r="40" spans="1:19" ht="15" thickBot="1" x14ac:dyDescent="0.25">
      <c r="A40" s="75" t="s">
        <v>74</v>
      </c>
      <c r="B40" s="137" t="s">
        <v>65</v>
      </c>
      <c r="C40" s="53"/>
      <c r="D40" s="53"/>
      <c r="E40" s="79">
        <f>IFERROR(VLOOKUP($B40,[2]NUM10!$H$3:$U$100,2,FALSE),0)</f>
        <v>0</v>
      </c>
      <c r="F40" s="79">
        <f>IFERROR(VLOOKUP($B40,[2]NUM10!$H$3:$U$100,3,FALSE),0)</f>
        <v>8</v>
      </c>
      <c r="G40" s="79">
        <f>IFERROR(VLOOKUP($B40,[2]NUM10!$H$3:$U$100,4,FALSE),0)</f>
        <v>0</v>
      </c>
      <c r="H40" s="79">
        <f>IFERROR(VLOOKUP($B40,[2]NUM10!$H$3:$U$100,5,FALSE),0)</f>
        <v>0</v>
      </c>
      <c r="I40" s="79">
        <f>IFERROR(VLOOKUP($B40,[2]NUM10!$H$3:$U$100,6,FALSE),0)</f>
        <v>0</v>
      </c>
      <c r="J40" s="79">
        <f>IFERROR(VLOOKUP($B40,[2]NUM10!$H$3:$U$100,7,FALSE),0)</f>
        <v>0</v>
      </c>
      <c r="K40" s="79">
        <f>IFERROR(VLOOKUP($B40,[2]NUM10!$H$3:$U$100,8,FALSE),0)</f>
        <v>0</v>
      </c>
      <c r="L40" s="79">
        <f>IFERROR(VLOOKUP($B40,[2]NUM10!$H$3:$U$100,9,FALSE),0)</f>
        <v>0</v>
      </c>
      <c r="M40" s="79">
        <f>IFERROR(VLOOKUP($B40,[2]NUM10!$H$3:$U$100,10,FALSE),0)</f>
        <v>0</v>
      </c>
      <c r="N40" s="79">
        <f>IFERROR(VLOOKUP($B40,[2]NUM10!$H$3:$U$100,11,FALSE),0)</f>
        <v>0</v>
      </c>
      <c r="O40" s="79">
        <f>IFERROR(VLOOKUP($B40,[2]NUM10!$H$3:$U$100,12,FALSE),0)</f>
        <v>0</v>
      </c>
      <c r="P40" s="79">
        <f>IFERROR(VLOOKUP($B40,[2]NUM10!$H$3:$U$100,13,FALSE),0)</f>
        <v>0</v>
      </c>
      <c r="Q40" s="12">
        <f t="shared" si="4"/>
        <v>8</v>
      </c>
    </row>
    <row r="41" spans="1:19" ht="15" thickBot="1" x14ac:dyDescent="0.25">
      <c r="A41" s="75" t="s">
        <v>74</v>
      </c>
      <c r="B41" s="137" t="s">
        <v>66</v>
      </c>
      <c r="C41" s="53"/>
      <c r="D41" s="53"/>
      <c r="E41" s="79">
        <f>IFERROR(VLOOKUP($B41,[2]NUM10!$H$3:$U$100,2,FALSE),0)</f>
        <v>0</v>
      </c>
      <c r="F41" s="79">
        <f>IFERROR(VLOOKUP($B41,[2]NUM10!$H$3:$U$100,3,FALSE),0)</f>
        <v>2</v>
      </c>
      <c r="G41" s="79">
        <f>IFERROR(VLOOKUP($B41,[2]NUM10!$H$3:$U$100,4,FALSE),0)</f>
        <v>0</v>
      </c>
      <c r="H41" s="79">
        <f>IFERROR(VLOOKUP($B41,[2]NUM10!$H$3:$U$100,5,FALSE),0)</f>
        <v>0</v>
      </c>
      <c r="I41" s="79">
        <f>IFERROR(VLOOKUP($B41,[2]NUM10!$H$3:$U$100,6,FALSE),0)</f>
        <v>0</v>
      </c>
      <c r="J41" s="79">
        <f>IFERROR(VLOOKUP($B41,[2]NUM10!$H$3:$U$100,7,FALSE),0)</f>
        <v>0</v>
      </c>
      <c r="K41" s="79">
        <f>IFERROR(VLOOKUP($B41,[2]NUM10!$H$3:$U$100,8,FALSE),0)</f>
        <v>0</v>
      </c>
      <c r="L41" s="79">
        <f>IFERROR(VLOOKUP($B41,[2]NUM10!$H$3:$U$100,9,FALSE),0)</f>
        <v>1</v>
      </c>
      <c r="M41" s="79">
        <f>IFERROR(VLOOKUP($B41,[2]NUM10!$H$3:$U$100,10,FALSE),0)</f>
        <v>0</v>
      </c>
      <c r="N41" s="79">
        <f>IFERROR(VLOOKUP($B41,[2]NUM10!$H$3:$U$100,11,FALSE),0)</f>
        <v>0</v>
      </c>
      <c r="O41" s="79">
        <f>IFERROR(VLOOKUP($B41,[2]NUM10!$H$3:$U$100,12,FALSE),0)</f>
        <v>0</v>
      </c>
      <c r="P41" s="79">
        <f>IFERROR(VLOOKUP($B41,[2]NUM10!$H$3:$U$100,13,FALSE),0)</f>
        <v>0</v>
      </c>
      <c r="Q41" s="12">
        <f t="shared" si="4"/>
        <v>3</v>
      </c>
    </row>
    <row r="42" spans="1:19" ht="15" thickBot="1" x14ac:dyDescent="0.25">
      <c r="A42" s="75" t="s">
        <v>74</v>
      </c>
      <c r="B42" s="137" t="s">
        <v>67</v>
      </c>
      <c r="C42" s="53"/>
      <c r="D42" s="53"/>
      <c r="E42" s="79">
        <f>IFERROR(VLOOKUP($B42,[2]NUM10!$H$3:$U$100,2,FALSE),0)</f>
        <v>0</v>
      </c>
      <c r="F42" s="79">
        <f>IFERROR(VLOOKUP($B42,[2]NUM10!$H$3:$U$100,3,FALSE),0)</f>
        <v>0</v>
      </c>
      <c r="G42" s="79">
        <f>IFERROR(VLOOKUP($B42,[2]NUM10!$H$3:$U$100,4,FALSE),0)</f>
        <v>0</v>
      </c>
      <c r="H42" s="79">
        <f>IFERROR(VLOOKUP($B42,[2]NUM10!$H$3:$U$100,5,FALSE),0)</f>
        <v>0</v>
      </c>
      <c r="I42" s="79">
        <f>IFERROR(VLOOKUP($B42,[2]NUM10!$H$3:$U$100,6,FALSE),0)</f>
        <v>0</v>
      </c>
      <c r="J42" s="79">
        <f>IFERROR(VLOOKUP($B42,[2]NUM10!$H$3:$U$100,7,FALSE),0)</f>
        <v>0</v>
      </c>
      <c r="K42" s="79">
        <f>IFERROR(VLOOKUP($B42,[2]NUM10!$H$3:$U$100,8,FALSE),0)</f>
        <v>0</v>
      </c>
      <c r="L42" s="79">
        <f>IFERROR(VLOOKUP($B42,[2]NUM10!$H$3:$U$100,9,FALSE),0)</f>
        <v>0</v>
      </c>
      <c r="M42" s="79">
        <f>IFERROR(VLOOKUP($B42,[2]NUM10!$H$3:$U$100,10,FALSE),0)</f>
        <v>0</v>
      </c>
      <c r="N42" s="79">
        <f>IFERROR(VLOOKUP($B42,[2]NUM10!$H$3:$U$100,11,FALSE),0)</f>
        <v>0</v>
      </c>
      <c r="O42" s="79">
        <f>IFERROR(VLOOKUP($B42,[2]NUM10!$H$3:$U$100,12,FALSE),0)</f>
        <v>0</v>
      </c>
      <c r="P42" s="79">
        <f>IFERROR(VLOOKUP($B42,[2]NUM10!$H$3:$U$100,13,FALSE),0)</f>
        <v>0</v>
      </c>
      <c r="Q42" s="12">
        <f t="shared" si="4"/>
        <v>0</v>
      </c>
    </row>
    <row r="43" spans="1:19" ht="15" thickBot="1" x14ac:dyDescent="0.25">
      <c r="A43" s="75" t="s">
        <v>74</v>
      </c>
      <c r="B43" s="137" t="s">
        <v>68</v>
      </c>
      <c r="C43" s="53"/>
      <c r="D43" s="53"/>
      <c r="E43" s="79">
        <f>IFERROR(VLOOKUP($B43,[2]NUM10!$H$3:$U$100,2,FALSE),0)</f>
        <v>0</v>
      </c>
      <c r="F43" s="79">
        <f>IFERROR(VLOOKUP($B43,[2]NUM10!$H$3:$U$100,3,FALSE),0)</f>
        <v>0</v>
      </c>
      <c r="G43" s="79">
        <f>IFERROR(VLOOKUP($B43,[2]NUM10!$H$3:$U$100,4,FALSE),0)</f>
        <v>0</v>
      </c>
      <c r="H43" s="79">
        <f>IFERROR(VLOOKUP($B43,[2]NUM10!$H$3:$U$100,5,FALSE),0)</f>
        <v>16</v>
      </c>
      <c r="I43" s="79">
        <f>IFERROR(VLOOKUP($B43,[2]NUM10!$H$3:$U$100,6,FALSE),0)</f>
        <v>15</v>
      </c>
      <c r="J43" s="79">
        <f>IFERROR(VLOOKUP($B43,[2]NUM10!$H$3:$U$100,7,FALSE),0)</f>
        <v>0</v>
      </c>
      <c r="K43" s="79">
        <f>IFERROR(VLOOKUP($B43,[2]NUM10!$H$3:$U$100,8,FALSE),0)</f>
        <v>0</v>
      </c>
      <c r="L43" s="79">
        <f>IFERROR(VLOOKUP($B43,[2]NUM10!$H$3:$U$100,9,FALSE),0)</f>
        <v>0</v>
      </c>
      <c r="M43" s="79">
        <f>IFERROR(VLOOKUP($B43,[2]NUM10!$H$3:$U$100,10,FALSE),0)</f>
        <v>0</v>
      </c>
      <c r="N43" s="79">
        <f>IFERROR(VLOOKUP($B43,[2]NUM10!$H$3:$U$100,11,FALSE),0)</f>
        <v>4</v>
      </c>
      <c r="O43" s="79">
        <f>IFERROR(VLOOKUP($B43,[2]NUM10!$H$3:$U$100,12,FALSE),0)</f>
        <v>0</v>
      </c>
      <c r="P43" s="79">
        <f>IFERROR(VLOOKUP($B43,[2]NUM10!$H$3:$U$100,13,FALSE),0)</f>
        <v>0</v>
      </c>
      <c r="Q43" s="12">
        <f t="shared" si="4"/>
        <v>35</v>
      </c>
    </row>
    <row r="44" spans="1:19" ht="15" thickBot="1" x14ac:dyDescent="0.25">
      <c r="A44" s="75" t="s">
        <v>74</v>
      </c>
      <c r="B44" s="137" t="s">
        <v>69</v>
      </c>
      <c r="C44" s="53"/>
      <c r="D44" s="53"/>
      <c r="E44" s="79">
        <f>IFERROR(VLOOKUP($B44,[2]NUM10!$H$3:$U$100,2,FALSE),0)</f>
        <v>0</v>
      </c>
      <c r="F44" s="79">
        <f>IFERROR(VLOOKUP($B44,[2]NUM10!$H$3:$U$100,3,FALSE),0)</f>
        <v>0</v>
      </c>
      <c r="G44" s="79">
        <f>IFERROR(VLOOKUP($B44,[2]NUM10!$H$3:$U$100,4,FALSE),0)</f>
        <v>0</v>
      </c>
      <c r="H44" s="79">
        <f>IFERROR(VLOOKUP($B44,[2]NUM10!$H$3:$U$100,5,FALSE),0)</f>
        <v>0</v>
      </c>
      <c r="I44" s="79">
        <f>IFERROR(VLOOKUP($B44,[2]NUM10!$H$3:$U$100,6,FALSE),0)</f>
        <v>0</v>
      </c>
      <c r="J44" s="79">
        <f>IFERROR(VLOOKUP($B44,[2]NUM10!$H$3:$U$100,7,FALSE),0)</f>
        <v>0</v>
      </c>
      <c r="K44" s="79">
        <f>IFERROR(VLOOKUP($B44,[2]NUM10!$H$3:$U$100,8,FALSE),0)</f>
        <v>0</v>
      </c>
      <c r="L44" s="79">
        <f>IFERROR(VLOOKUP($B44,[2]NUM10!$H$3:$U$100,9,FALSE),0)</f>
        <v>0</v>
      </c>
      <c r="M44" s="79">
        <f>IFERROR(VLOOKUP($B44,[2]NUM10!$H$3:$U$100,10,FALSE),0)</f>
        <v>1</v>
      </c>
      <c r="N44" s="79">
        <f>IFERROR(VLOOKUP($B44,[2]NUM10!$H$3:$U$100,11,FALSE),0)</f>
        <v>1</v>
      </c>
      <c r="O44" s="79">
        <f>IFERROR(VLOOKUP($B44,[2]NUM10!$H$3:$U$100,12,FALSE),0)</f>
        <v>1</v>
      </c>
      <c r="P44" s="79">
        <f>IFERROR(VLOOKUP($B44,[2]NUM10!$H$3:$U$100,13,FALSE),0)</f>
        <v>0</v>
      </c>
      <c r="Q44" s="12">
        <f t="shared" si="4"/>
        <v>3</v>
      </c>
    </row>
    <row r="45" spans="1:19" ht="15" thickBot="1" x14ac:dyDescent="0.25">
      <c r="A45" s="75" t="s">
        <v>74</v>
      </c>
      <c r="B45" s="137" t="s">
        <v>70</v>
      </c>
      <c r="C45" s="53"/>
      <c r="D45" s="53"/>
      <c r="E45" s="79">
        <f>IFERROR(VLOOKUP($B45,[2]NUM10!$H$3:$U$100,2,FALSE),0)</f>
        <v>0</v>
      </c>
      <c r="F45" s="79">
        <f>IFERROR(VLOOKUP($B45,[2]NUM10!$H$3:$U$100,3,FALSE),0)</f>
        <v>0</v>
      </c>
      <c r="G45" s="79">
        <f>IFERROR(VLOOKUP($B45,[2]NUM10!$H$3:$U$100,4,FALSE),0)</f>
        <v>0</v>
      </c>
      <c r="H45" s="79">
        <f>IFERROR(VLOOKUP($B45,[2]NUM10!$H$3:$U$100,5,FALSE),0)</f>
        <v>0</v>
      </c>
      <c r="I45" s="79">
        <f>IFERROR(VLOOKUP($B45,[2]NUM10!$H$3:$U$100,6,FALSE),0)</f>
        <v>9</v>
      </c>
      <c r="J45" s="79">
        <f>IFERROR(VLOOKUP($B45,[2]NUM10!$H$3:$U$100,7,FALSE),0)</f>
        <v>22</v>
      </c>
      <c r="K45" s="79">
        <f>IFERROR(VLOOKUP($B45,[2]NUM10!$H$3:$U$100,8,FALSE),0)</f>
        <v>0</v>
      </c>
      <c r="L45" s="79">
        <f>IFERROR(VLOOKUP($B45,[2]NUM10!$H$3:$U$100,9,FALSE),0)</f>
        <v>0</v>
      </c>
      <c r="M45" s="79">
        <f>IFERROR(VLOOKUP($B45,[2]NUM10!$H$3:$U$100,10,FALSE),0)</f>
        <v>0</v>
      </c>
      <c r="N45" s="79">
        <f>IFERROR(VLOOKUP($B45,[2]NUM10!$H$3:$U$100,11,FALSE),0)</f>
        <v>5</v>
      </c>
      <c r="O45" s="79">
        <f>IFERROR(VLOOKUP($B45,[2]NUM10!$H$3:$U$100,12,FALSE),0)</f>
        <v>0</v>
      </c>
      <c r="P45" s="79">
        <f>IFERROR(VLOOKUP($B45,[2]NUM10!$H$3:$U$100,13,FALSE),0)</f>
        <v>0</v>
      </c>
      <c r="Q45" s="12">
        <f t="shared" si="4"/>
        <v>36</v>
      </c>
    </row>
    <row r="46" spans="1:19" ht="15" thickBot="1" x14ac:dyDescent="0.25">
      <c r="A46" s="75" t="s">
        <v>74</v>
      </c>
      <c r="B46" s="137" t="s">
        <v>71</v>
      </c>
      <c r="C46" s="53"/>
      <c r="D46" s="53"/>
      <c r="E46" s="79">
        <f>IFERROR(VLOOKUP($B46,[2]NUM10!$H$3:$U$100,2,FALSE),0)</f>
        <v>0</v>
      </c>
      <c r="F46" s="79">
        <f>IFERROR(VLOOKUP($B46,[2]NUM10!$H$3:$U$100,3,FALSE),0)</f>
        <v>0</v>
      </c>
      <c r="G46" s="79">
        <f>IFERROR(VLOOKUP($B46,[2]NUM10!$H$3:$U$100,4,FALSE),0)</f>
        <v>0</v>
      </c>
      <c r="H46" s="79">
        <f>IFERROR(VLOOKUP($B46,[2]NUM10!$H$3:$U$100,5,FALSE),0)</f>
        <v>0</v>
      </c>
      <c r="I46" s="79">
        <f>IFERROR(VLOOKUP($B46,[2]NUM10!$H$3:$U$100,6,FALSE),0)</f>
        <v>0</v>
      </c>
      <c r="J46" s="79">
        <f>IFERROR(VLOOKUP($B46,[2]NUM10!$H$3:$U$100,7,FALSE),0)</f>
        <v>0</v>
      </c>
      <c r="K46" s="79">
        <f>IFERROR(VLOOKUP($B46,[2]NUM10!$H$3:$U$100,8,FALSE),0)</f>
        <v>0</v>
      </c>
      <c r="L46" s="79">
        <f>IFERROR(VLOOKUP($B46,[2]NUM10!$H$3:$U$100,9,FALSE),0)</f>
        <v>0</v>
      </c>
      <c r="M46" s="79">
        <f>IFERROR(VLOOKUP($B46,[2]NUM10!$H$3:$U$100,10,FALSE),0)</f>
        <v>0</v>
      </c>
      <c r="N46" s="79">
        <f>IFERROR(VLOOKUP($B46,[2]NUM10!$H$3:$U$100,11,FALSE),0)</f>
        <v>0</v>
      </c>
      <c r="O46" s="79">
        <f>IFERROR(VLOOKUP($B46,[2]NUM10!$H$3:$U$100,12,FALSE),0)</f>
        <v>0</v>
      </c>
      <c r="P46" s="79">
        <f>IFERROR(VLOOKUP($B46,[2]NUM10!$H$3:$U$100,13,FALSE),0)</f>
        <v>0</v>
      </c>
      <c r="Q46" s="12">
        <f t="shared" si="4"/>
        <v>0</v>
      </c>
    </row>
    <row r="47" spans="1:19" ht="15" thickBot="1" x14ac:dyDescent="0.25">
      <c r="A47" s="75" t="s">
        <v>74</v>
      </c>
      <c r="B47" s="137" t="s">
        <v>72</v>
      </c>
      <c r="C47" s="53"/>
      <c r="D47" s="53"/>
      <c r="E47" s="79">
        <f>IFERROR(VLOOKUP($B47,[2]NUM10!$H$3:$U$100,2,FALSE),0)</f>
        <v>0</v>
      </c>
      <c r="F47" s="79">
        <f>IFERROR(VLOOKUP($B47,[2]NUM10!$H$3:$U$100,3,FALSE),0)</f>
        <v>0</v>
      </c>
      <c r="G47" s="79">
        <f>IFERROR(VLOOKUP($B47,[2]NUM10!$H$3:$U$100,4,FALSE),0)</f>
        <v>0</v>
      </c>
      <c r="H47" s="79">
        <f>IFERROR(VLOOKUP($B47,[2]NUM10!$H$3:$U$100,5,FALSE),0)</f>
        <v>0</v>
      </c>
      <c r="I47" s="79">
        <f>IFERROR(VLOOKUP($B47,[2]NUM10!$H$3:$U$100,6,FALSE),0)</f>
        <v>0</v>
      </c>
      <c r="J47" s="79">
        <f>IFERROR(VLOOKUP($B47,[2]NUM10!$H$3:$U$100,7,FALSE),0)</f>
        <v>11</v>
      </c>
      <c r="K47" s="79">
        <f>IFERROR(VLOOKUP($B47,[2]NUM10!$H$3:$U$100,8,FALSE),0)</f>
        <v>0</v>
      </c>
      <c r="L47" s="79">
        <f>IFERROR(VLOOKUP($B47,[2]NUM10!$H$3:$U$100,9,FALSE),0)</f>
        <v>0</v>
      </c>
      <c r="M47" s="79">
        <f>IFERROR(VLOOKUP($B47,[2]NUM10!$H$3:$U$100,10,FALSE),0)</f>
        <v>0</v>
      </c>
      <c r="N47" s="79">
        <f>IFERROR(VLOOKUP($B47,[2]NUM10!$H$3:$U$100,11,FALSE),0)</f>
        <v>0</v>
      </c>
      <c r="O47" s="79">
        <f>IFERROR(VLOOKUP($B47,[2]NUM10!$H$3:$U$100,12,FALSE),0)</f>
        <v>0</v>
      </c>
      <c r="P47" s="79">
        <f>IFERROR(VLOOKUP($B47,[2]NUM10!$H$3:$U$100,13,FALSE),0)</f>
        <v>1</v>
      </c>
      <c r="Q47" s="12">
        <f t="shared" si="4"/>
        <v>12</v>
      </c>
    </row>
    <row r="48" spans="1:19" ht="15" thickBot="1" x14ac:dyDescent="0.25">
      <c r="A48" s="75" t="s">
        <v>74</v>
      </c>
      <c r="B48" s="137" t="s">
        <v>73</v>
      </c>
      <c r="C48" s="53"/>
      <c r="D48" s="53"/>
      <c r="E48" s="79">
        <f>IFERROR(VLOOKUP($B48,[2]NUM10!$H$3:$U$100,2,FALSE),0)</f>
        <v>0</v>
      </c>
      <c r="F48" s="79">
        <f>IFERROR(VLOOKUP($B48,[2]NUM10!$H$3:$U$100,3,FALSE),0)</f>
        <v>0</v>
      </c>
      <c r="G48" s="79">
        <f>IFERROR(VLOOKUP($B48,[2]NUM10!$H$3:$U$100,4,FALSE),0)</f>
        <v>0</v>
      </c>
      <c r="H48" s="79">
        <f>IFERROR(VLOOKUP($B48,[2]NUM10!$H$3:$U$100,5,FALSE),0)</f>
        <v>0</v>
      </c>
      <c r="I48" s="79">
        <f>IFERROR(VLOOKUP($B48,[2]NUM10!$H$3:$U$100,6,FALSE),0)</f>
        <v>0</v>
      </c>
      <c r="J48" s="79">
        <f>IFERROR(VLOOKUP($B48,[2]NUM10!$H$3:$U$100,7,FALSE),0)</f>
        <v>0</v>
      </c>
      <c r="K48" s="79">
        <f>IFERROR(VLOOKUP($B48,[2]NUM10!$H$3:$U$100,8,FALSE),0)</f>
        <v>0</v>
      </c>
      <c r="L48" s="79">
        <f>IFERROR(VLOOKUP($B48,[2]NUM10!$H$3:$U$100,9,FALSE),0)</f>
        <v>0</v>
      </c>
      <c r="M48" s="79">
        <f>IFERROR(VLOOKUP($B48,[2]NUM10!$H$3:$U$100,10,FALSE),0)</f>
        <v>0</v>
      </c>
      <c r="N48" s="79">
        <f>IFERROR(VLOOKUP($B48,[2]NUM10!$H$3:$U$100,11,FALSE),0)</f>
        <v>0</v>
      </c>
      <c r="O48" s="79">
        <f>IFERROR(VLOOKUP($B48,[2]NUM10!$H$3:$U$100,12,FALSE),0)</f>
        <v>0</v>
      </c>
      <c r="P48" s="79">
        <f>IFERROR(VLOOKUP($B48,[2]NUM10!$H$3:$U$100,13,FALSE),0)</f>
        <v>0</v>
      </c>
      <c r="Q48" s="12">
        <f t="shared" si="4"/>
        <v>0</v>
      </c>
    </row>
    <row r="49" spans="1:19" s="54" customFormat="1" ht="15" thickBot="1" x14ac:dyDescent="0.25">
      <c r="A49" s="307" t="s">
        <v>176</v>
      </c>
      <c r="B49" s="308"/>
      <c r="C49" s="222">
        <f>+D49/Metas!P17</f>
        <v>1.0294117647058825</v>
      </c>
      <c r="D49" s="14">
        <f>+Q49/R49</f>
        <v>0.1545253863134658</v>
      </c>
      <c r="E49" s="65">
        <f>SUM(E39:E48)</f>
        <v>0</v>
      </c>
      <c r="F49" s="65">
        <f t="shared" ref="F49:H49" si="10">SUM(F39:F48)</f>
        <v>10</v>
      </c>
      <c r="G49" s="65">
        <f t="shared" si="10"/>
        <v>0</v>
      </c>
      <c r="H49" s="65">
        <f t="shared" si="10"/>
        <v>37</v>
      </c>
      <c r="I49" s="65">
        <f t="shared" ref="I49:J49" si="11">SUM(I39:I48)</f>
        <v>24</v>
      </c>
      <c r="J49" s="65">
        <f t="shared" si="11"/>
        <v>55</v>
      </c>
      <c r="K49" s="65">
        <f t="shared" ref="K49:L49" si="12">SUM(K39:K48)</f>
        <v>0</v>
      </c>
      <c r="L49" s="65">
        <f t="shared" si="12"/>
        <v>1</v>
      </c>
      <c r="M49" s="65">
        <f t="shared" ref="M49:N49" si="13">SUM(M39:M48)</f>
        <v>1</v>
      </c>
      <c r="N49" s="65">
        <f t="shared" si="13"/>
        <v>10</v>
      </c>
      <c r="O49" s="65">
        <f t="shared" ref="O49:P49" si="14">SUM(O39:O48)</f>
        <v>1</v>
      </c>
      <c r="P49" s="65">
        <f t="shared" si="14"/>
        <v>1</v>
      </c>
      <c r="Q49" s="9">
        <f>SUM(Q39:Q48)</f>
        <v>140</v>
      </c>
      <c r="R49" s="366">
        <v>906</v>
      </c>
      <c r="S49" s="367"/>
    </row>
    <row r="50" spans="1:19" ht="15" thickBot="1" x14ac:dyDescent="0.25">
      <c r="A50" s="138" t="s">
        <v>88</v>
      </c>
      <c r="B50" s="137" t="s">
        <v>75</v>
      </c>
      <c r="C50" s="53"/>
      <c r="D50" s="53"/>
      <c r="E50" s="79">
        <f>IFERROR(VLOOKUP($B50,[2]NUM10!$H$3:$U$100,2,FALSE),0)</f>
        <v>0</v>
      </c>
      <c r="F50" s="79">
        <f>IFERROR(VLOOKUP($B50,[2]NUM10!$H$3:$U$100,3,FALSE),0)</f>
        <v>0</v>
      </c>
      <c r="G50" s="79">
        <f>IFERROR(VLOOKUP($B50,[2]NUM10!$H$3:$U$100,4,FALSE),0)</f>
        <v>0</v>
      </c>
      <c r="H50" s="79">
        <f>IFERROR(VLOOKUP($B50,[2]NUM10!$H$3:$U$100,5,FALSE),0)</f>
        <v>41</v>
      </c>
      <c r="I50" s="79">
        <f>IFERROR(VLOOKUP($B50,[2]NUM10!$H$3:$U$100,6,FALSE),0)</f>
        <v>0</v>
      </c>
      <c r="J50" s="79">
        <f>IFERROR(VLOOKUP($B50,[2]NUM10!$H$3:$U$100,7,FALSE),0)</f>
        <v>0</v>
      </c>
      <c r="K50" s="79">
        <f>IFERROR(VLOOKUP($B50,[2]NUM10!$H$3:$U$100,8,FALSE),0)</f>
        <v>0</v>
      </c>
      <c r="L50" s="79">
        <f>IFERROR(VLOOKUP($B50,[2]NUM10!$H$3:$U$100,9,FALSE),0)</f>
        <v>48</v>
      </c>
      <c r="M50" s="79">
        <f>IFERROR(VLOOKUP($B50,[2]NUM10!$H$3:$U$100,10,FALSE),0)</f>
        <v>128</v>
      </c>
      <c r="N50" s="79">
        <f>IFERROR(VLOOKUP($B50,[2]NUM10!$H$3:$U$100,11,FALSE),0)</f>
        <v>7</v>
      </c>
      <c r="O50" s="79">
        <f>IFERROR(VLOOKUP($B50,[2]NUM10!$H$3:$U$100,12,FALSE),0)</f>
        <v>0</v>
      </c>
      <c r="P50" s="79">
        <f>IFERROR(VLOOKUP($B50,[2]NUM10!$H$3:$U$100,13,FALSE),0)</f>
        <v>0</v>
      </c>
      <c r="Q50" s="12">
        <f t="shared" si="4"/>
        <v>224</v>
      </c>
    </row>
    <row r="51" spans="1:19" ht="15" thickBot="1" x14ac:dyDescent="0.25">
      <c r="A51" s="138" t="s">
        <v>88</v>
      </c>
      <c r="B51" s="137" t="s">
        <v>76</v>
      </c>
      <c r="C51" s="53"/>
      <c r="D51" s="53"/>
      <c r="E51" s="79">
        <f>IFERROR(VLOOKUP($B51,[2]NUM10!$H$3:$U$100,2,FALSE),0)</f>
        <v>0</v>
      </c>
      <c r="F51" s="79">
        <f>IFERROR(VLOOKUP($B51,[2]NUM10!$H$3:$U$100,3,FALSE),0)</f>
        <v>0</v>
      </c>
      <c r="G51" s="79">
        <f>IFERROR(VLOOKUP($B51,[2]NUM10!$H$3:$U$100,4,FALSE),0)</f>
        <v>0</v>
      </c>
      <c r="H51" s="79">
        <f>IFERROR(VLOOKUP($B51,[2]NUM10!$H$3:$U$100,5,FALSE),0)</f>
        <v>0</v>
      </c>
      <c r="I51" s="79">
        <f>IFERROR(VLOOKUP($B51,[2]NUM10!$H$3:$U$100,6,FALSE),0)</f>
        <v>0</v>
      </c>
      <c r="J51" s="79">
        <f>IFERROR(VLOOKUP($B51,[2]NUM10!$H$3:$U$100,7,FALSE),0)</f>
        <v>0</v>
      </c>
      <c r="K51" s="79">
        <f>IFERROR(VLOOKUP($B51,[2]NUM10!$H$3:$U$100,8,FALSE),0)</f>
        <v>0</v>
      </c>
      <c r="L51" s="79">
        <f>IFERROR(VLOOKUP($B51,[2]NUM10!$H$3:$U$100,9,FALSE),0)</f>
        <v>0</v>
      </c>
      <c r="M51" s="79">
        <f>IFERROR(VLOOKUP($B51,[2]NUM10!$H$3:$U$100,10,FALSE),0)</f>
        <v>0</v>
      </c>
      <c r="N51" s="79">
        <f>IFERROR(VLOOKUP($B51,[2]NUM10!$H$3:$U$100,11,FALSE),0)</f>
        <v>0</v>
      </c>
      <c r="O51" s="79">
        <f>IFERROR(VLOOKUP($B51,[2]NUM10!$H$3:$U$100,12,FALSE),0)</f>
        <v>0</v>
      </c>
      <c r="P51" s="79">
        <f>IFERROR(VLOOKUP($B51,[2]NUM10!$H$3:$U$100,13,FALSE),0)</f>
        <v>0</v>
      </c>
      <c r="Q51" s="12">
        <f t="shared" si="4"/>
        <v>0</v>
      </c>
    </row>
    <row r="52" spans="1:19" ht="15" thickBot="1" x14ac:dyDescent="0.25">
      <c r="A52" s="138" t="s">
        <v>88</v>
      </c>
      <c r="B52" s="137" t="s">
        <v>77</v>
      </c>
      <c r="C52" s="53"/>
      <c r="D52" s="53"/>
      <c r="E52" s="79">
        <f>IFERROR(VLOOKUP($B52,[2]NUM10!$H$3:$U$100,2,FALSE),0)</f>
        <v>0</v>
      </c>
      <c r="F52" s="79">
        <f>IFERROR(VLOOKUP($B52,[2]NUM10!$H$3:$U$100,3,FALSE),0)</f>
        <v>0</v>
      </c>
      <c r="G52" s="79">
        <f>IFERROR(VLOOKUP($B52,[2]NUM10!$H$3:$U$100,4,FALSE),0)</f>
        <v>0</v>
      </c>
      <c r="H52" s="79">
        <f>IFERROR(VLOOKUP($B52,[2]NUM10!$H$3:$U$100,5,FALSE),0)</f>
        <v>0</v>
      </c>
      <c r="I52" s="79">
        <f>IFERROR(VLOOKUP($B52,[2]NUM10!$H$3:$U$100,6,FALSE),0)</f>
        <v>0</v>
      </c>
      <c r="J52" s="79">
        <f>IFERROR(VLOOKUP($B52,[2]NUM10!$H$3:$U$100,7,FALSE),0)</f>
        <v>0</v>
      </c>
      <c r="K52" s="79">
        <f>IFERROR(VLOOKUP($B52,[2]NUM10!$H$3:$U$100,8,FALSE),0)</f>
        <v>0</v>
      </c>
      <c r="L52" s="79">
        <f>IFERROR(VLOOKUP($B52,[2]NUM10!$H$3:$U$100,9,FALSE),0)</f>
        <v>0</v>
      </c>
      <c r="M52" s="79">
        <f>IFERROR(VLOOKUP($B52,[2]NUM10!$H$3:$U$100,10,FALSE),0)</f>
        <v>0</v>
      </c>
      <c r="N52" s="79">
        <f>IFERROR(VLOOKUP($B52,[2]NUM10!$H$3:$U$100,11,FALSE),0)</f>
        <v>0</v>
      </c>
      <c r="O52" s="79">
        <f>IFERROR(VLOOKUP($B52,[2]NUM10!$H$3:$U$100,12,FALSE),0)</f>
        <v>0</v>
      </c>
      <c r="P52" s="79">
        <f>IFERROR(VLOOKUP($B52,[2]NUM10!$H$3:$U$100,13,FALSE),0)</f>
        <v>0</v>
      </c>
      <c r="Q52" s="12">
        <f t="shared" si="4"/>
        <v>0</v>
      </c>
    </row>
    <row r="53" spans="1:19" ht="15" thickBot="1" x14ac:dyDescent="0.25">
      <c r="A53" s="138" t="s">
        <v>88</v>
      </c>
      <c r="B53" s="137" t="s">
        <v>78</v>
      </c>
      <c r="C53" s="53"/>
      <c r="D53" s="53"/>
      <c r="E53" s="79">
        <f>IFERROR(VLOOKUP($B53,[2]NUM10!$H$3:$U$100,2,FALSE),0)</f>
        <v>0</v>
      </c>
      <c r="F53" s="79">
        <f>IFERROR(VLOOKUP($B53,[2]NUM10!$H$3:$U$100,3,FALSE),0)</f>
        <v>0</v>
      </c>
      <c r="G53" s="79">
        <f>IFERROR(VLOOKUP($B53,[2]NUM10!$H$3:$U$100,4,FALSE),0)</f>
        <v>0</v>
      </c>
      <c r="H53" s="79">
        <f>IFERROR(VLOOKUP($B53,[2]NUM10!$H$3:$U$100,5,FALSE),0)</f>
        <v>0</v>
      </c>
      <c r="I53" s="79">
        <f>IFERROR(VLOOKUP($B53,[2]NUM10!$H$3:$U$100,6,FALSE),0)</f>
        <v>0</v>
      </c>
      <c r="J53" s="79">
        <f>IFERROR(VLOOKUP($B53,[2]NUM10!$H$3:$U$100,7,FALSE),0)</f>
        <v>0</v>
      </c>
      <c r="K53" s="79">
        <f>IFERROR(VLOOKUP($B53,[2]NUM10!$H$3:$U$100,8,FALSE),0)</f>
        <v>0</v>
      </c>
      <c r="L53" s="79">
        <f>IFERROR(VLOOKUP($B53,[2]NUM10!$H$3:$U$100,9,FALSE),0)</f>
        <v>0</v>
      </c>
      <c r="M53" s="79">
        <f>IFERROR(VLOOKUP($B53,[2]NUM10!$H$3:$U$100,10,FALSE),0)</f>
        <v>0</v>
      </c>
      <c r="N53" s="79">
        <f>IFERROR(VLOOKUP($B53,[2]NUM10!$H$3:$U$100,11,FALSE),0)</f>
        <v>0</v>
      </c>
      <c r="O53" s="79">
        <f>IFERROR(VLOOKUP($B53,[2]NUM10!$H$3:$U$100,12,FALSE),0)</f>
        <v>0</v>
      </c>
      <c r="P53" s="79">
        <f>IFERROR(VLOOKUP($B53,[2]NUM10!$H$3:$U$100,13,FALSE),0)</f>
        <v>0</v>
      </c>
      <c r="Q53" s="12">
        <f t="shared" si="4"/>
        <v>0</v>
      </c>
    </row>
    <row r="54" spans="1:19" ht="15" thickBot="1" x14ac:dyDescent="0.25">
      <c r="A54" s="138" t="s">
        <v>88</v>
      </c>
      <c r="B54" s="137" t="s">
        <v>79</v>
      </c>
      <c r="C54" s="53"/>
      <c r="D54" s="53"/>
      <c r="E54" s="79">
        <f>IFERROR(VLOOKUP($B54,[2]NUM10!$H$3:$U$100,2,FALSE),0)</f>
        <v>0</v>
      </c>
      <c r="F54" s="79">
        <f>IFERROR(VLOOKUP($B54,[2]NUM10!$H$3:$U$100,3,FALSE),0)</f>
        <v>0</v>
      </c>
      <c r="G54" s="79">
        <f>IFERROR(VLOOKUP($B54,[2]NUM10!$H$3:$U$100,4,FALSE),0)</f>
        <v>0</v>
      </c>
      <c r="H54" s="79">
        <f>IFERROR(VLOOKUP($B54,[2]NUM10!$H$3:$U$100,5,FALSE),0)</f>
        <v>0</v>
      </c>
      <c r="I54" s="79">
        <f>IFERROR(VLOOKUP($B54,[2]NUM10!$H$3:$U$100,6,FALSE),0)</f>
        <v>0</v>
      </c>
      <c r="J54" s="79">
        <f>IFERROR(VLOOKUP($B54,[2]NUM10!$H$3:$U$100,7,FALSE),0)</f>
        <v>0</v>
      </c>
      <c r="K54" s="79">
        <f>IFERROR(VLOOKUP($B54,[2]NUM10!$H$3:$U$100,8,FALSE),0)</f>
        <v>0</v>
      </c>
      <c r="L54" s="79">
        <f>IFERROR(VLOOKUP($B54,[2]NUM10!$H$3:$U$100,9,FALSE),0)</f>
        <v>0</v>
      </c>
      <c r="M54" s="79">
        <f>IFERROR(VLOOKUP($B54,[2]NUM10!$H$3:$U$100,10,FALSE),0)</f>
        <v>0</v>
      </c>
      <c r="N54" s="79">
        <f>IFERROR(VLOOKUP($B54,[2]NUM10!$H$3:$U$100,11,FALSE),0)</f>
        <v>0</v>
      </c>
      <c r="O54" s="79">
        <f>IFERROR(VLOOKUP($B54,[2]NUM10!$H$3:$U$100,12,FALSE),0)</f>
        <v>0</v>
      </c>
      <c r="P54" s="79">
        <f>IFERROR(VLOOKUP($B54,[2]NUM10!$H$3:$U$100,13,FALSE),0)</f>
        <v>0</v>
      </c>
      <c r="Q54" s="12">
        <f t="shared" si="4"/>
        <v>0</v>
      </c>
    </row>
    <row r="55" spans="1:19" ht="15" thickBot="1" x14ac:dyDescent="0.25">
      <c r="A55" s="138" t="s">
        <v>88</v>
      </c>
      <c r="B55" s="137" t="s">
        <v>80</v>
      </c>
      <c r="C55" s="53"/>
      <c r="D55" s="53"/>
      <c r="E55" s="79">
        <f>IFERROR(VLOOKUP($B55,[2]NUM10!$H$3:$U$100,2,FALSE),0)</f>
        <v>0</v>
      </c>
      <c r="F55" s="79">
        <f>IFERROR(VLOOKUP($B55,[2]NUM10!$H$3:$U$100,3,FALSE),0)</f>
        <v>0</v>
      </c>
      <c r="G55" s="79">
        <f>IFERROR(VLOOKUP($B55,[2]NUM10!$H$3:$U$100,4,FALSE),0)</f>
        <v>0</v>
      </c>
      <c r="H55" s="79">
        <f>IFERROR(VLOOKUP($B55,[2]NUM10!$H$3:$U$100,5,FALSE),0)</f>
        <v>0</v>
      </c>
      <c r="I55" s="79">
        <f>IFERROR(VLOOKUP($B55,[2]NUM10!$H$3:$U$100,6,FALSE),0)</f>
        <v>0</v>
      </c>
      <c r="J55" s="79">
        <f>IFERROR(VLOOKUP($B55,[2]NUM10!$H$3:$U$100,7,FALSE),0)</f>
        <v>0</v>
      </c>
      <c r="K55" s="79">
        <f>IFERROR(VLOOKUP($B55,[2]NUM10!$H$3:$U$100,8,FALSE),0)</f>
        <v>0</v>
      </c>
      <c r="L55" s="79">
        <f>IFERROR(VLOOKUP($B55,[2]NUM10!$H$3:$U$100,9,FALSE),0)</f>
        <v>0</v>
      </c>
      <c r="M55" s="79">
        <f>IFERROR(VLOOKUP($B55,[2]NUM10!$H$3:$U$100,10,FALSE),0)</f>
        <v>0</v>
      </c>
      <c r="N55" s="79">
        <f>IFERROR(VLOOKUP($B55,[2]NUM10!$H$3:$U$100,11,FALSE),0)</f>
        <v>0</v>
      </c>
      <c r="O55" s="79">
        <f>IFERROR(VLOOKUP($B55,[2]NUM10!$H$3:$U$100,12,FALSE),0)</f>
        <v>0</v>
      </c>
      <c r="P55" s="79">
        <f>IFERROR(VLOOKUP($B55,[2]NUM10!$H$3:$U$100,13,FALSE),0)</f>
        <v>0</v>
      </c>
      <c r="Q55" s="12">
        <f t="shared" si="4"/>
        <v>0</v>
      </c>
    </row>
    <row r="56" spans="1:19" ht="15" thickBot="1" x14ac:dyDescent="0.25">
      <c r="A56" s="138" t="s">
        <v>88</v>
      </c>
      <c r="B56" s="137" t="s">
        <v>81</v>
      </c>
      <c r="C56" s="53"/>
      <c r="D56" s="53"/>
      <c r="E56" s="79">
        <f>IFERROR(VLOOKUP($B56,[2]NUM10!$H$3:$U$100,2,FALSE),0)</f>
        <v>0</v>
      </c>
      <c r="F56" s="79">
        <f>IFERROR(VLOOKUP($B56,[2]NUM10!$H$3:$U$100,3,FALSE),0)</f>
        <v>0</v>
      </c>
      <c r="G56" s="79">
        <f>IFERROR(VLOOKUP($B56,[2]NUM10!$H$3:$U$100,4,FALSE),0)</f>
        <v>0</v>
      </c>
      <c r="H56" s="79">
        <f>IFERROR(VLOOKUP($B56,[2]NUM10!$H$3:$U$100,5,FALSE),0)</f>
        <v>0</v>
      </c>
      <c r="I56" s="79">
        <f>IFERROR(VLOOKUP($B56,[2]NUM10!$H$3:$U$100,6,FALSE),0)</f>
        <v>0</v>
      </c>
      <c r="J56" s="79">
        <f>IFERROR(VLOOKUP($B56,[2]NUM10!$H$3:$U$100,7,FALSE),0)</f>
        <v>0</v>
      </c>
      <c r="K56" s="79">
        <f>IFERROR(VLOOKUP($B56,[2]NUM10!$H$3:$U$100,8,FALSE),0)</f>
        <v>0</v>
      </c>
      <c r="L56" s="79">
        <f>IFERROR(VLOOKUP($B56,[2]NUM10!$H$3:$U$100,9,FALSE),0)</f>
        <v>0</v>
      </c>
      <c r="M56" s="79">
        <f>IFERROR(VLOOKUP($B56,[2]NUM10!$H$3:$U$100,10,FALSE),0)</f>
        <v>0</v>
      </c>
      <c r="N56" s="79">
        <f>IFERROR(VLOOKUP($B56,[2]NUM10!$H$3:$U$100,11,FALSE),0)</f>
        <v>0</v>
      </c>
      <c r="O56" s="79">
        <f>IFERROR(VLOOKUP($B56,[2]NUM10!$H$3:$U$100,12,FALSE),0)</f>
        <v>0</v>
      </c>
      <c r="P56" s="79">
        <f>IFERROR(VLOOKUP($B56,[2]NUM10!$H$3:$U$100,13,FALSE),0)</f>
        <v>0</v>
      </c>
      <c r="Q56" s="12">
        <f t="shared" si="4"/>
        <v>0</v>
      </c>
    </row>
    <row r="57" spans="1:19" ht="15" thickBot="1" x14ac:dyDescent="0.25">
      <c r="A57" s="138" t="s">
        <v>88</v>
      </c>
      <c r="B57" s="137" t="s">
        <v>82</v>
      </c>
      <c r="C57" s="53"/>
      <c r="D57" s="53"/>
      <c r="E57" s="79">
        <f>IFERROR(VLOOKUP($B57,[2]NUM10!$H$3:$U$100,2,FALSE),0)</f>
        <v>0</v>
      </c>
      <c r="F57" s="79">
        <f>IFERROR(VLOOKUP($B57,[2]NUM10!$H$3:$U$100,3,FALSE),0)</f>
        <v>0</v>
      </c>
      <c r="G57" s="79">
        <f>IFERROR(VLOOKUP($B57,[2]NUM10!$H$3:$U$100,4,FALSE),0)</f>
        <v>0</v>
      </c>
      <c r="H57" s="79">
        <f>IFERROR(VLOOKUP($B57,[2]NUM10!$H$3:$U$100,5,FALSE),0)</f>
        <v>0</v>
      </c>
      <c r="I57" s="79">
        <f>IFERROR(VLOOKUP($B57,[2]NUM10!$H$3:$U$100,6,FALSE),0)</f>
        <v>0</v>
      </c>
      <c r="J57" s="79">
        <f>IFERROR(VLOOKUP($B57,[2]NUM10!$H$3:$U$100,7,FALSE),0)</f>
        <v>0</v>
      </c>
      <c r="K57" s="79">
        <f>IFERROR(VLOOKUP($B57,[2]NUM10!$H$3:$U$100,8,FALSE),0)</f>
        <v>0</v>
      </c>
      <c r="L57" s="79">
        <f>IFERROR(VLOOKUP($B57,[2]NUM10!$H$3:$U$100,9,FALSE),0)</f>
        <v>0</v>
      </c>
      <c r="M57" s="79">
        <f>IFERROR(VLOOKUP($B57,[2]NUM10!$H$3:$U$100,10,FALSE),0)</f>
        <v>0</v>
      </c>
      <c r="N57" s="79">
        <f>IFERROR(VLOOKUP($B57,[2]NUM10!$H$3:$U$100,11,FALSE),0)</f>
        <v>0</v>
      </c>
      <c r="O57" s="79">
        <f>IFERROR(VLOOKUP($B57,[2]NUM10!$H$3:$U$100,12,FALSE),0)</f>
        <v>0</v>
      </c>
      <c r="P57" s="79">
        <f>IFERROR(VLOOKUP($B57,[2]NUM10!$H$3:$U$100,13,FALSE),0)</f>
        <v>0</v>
      </c>
      <c r="Q57" s="12">
        <f t="shared" si="4"/>
        <v>0</v>
      </c>
    </row>
    <row r="58" spans="1:19" ht="15" thickBot="1" x14ac:dyDescent="0.25">
      <c r="A58" s="138" t="s">
        <v>88</v>
      </c>
      <c r="B58" s="137" t="s">
        <v>83</v>
      </c>
      <c r="C58" s="53"/>
      <c r="D58" s="53"/>
      <c r="E58" s="79">
        <f>IFERROR(VLOOKUP($B58,[2]NUM10!$H$3:$U$100,2,FALSE),0)</f>
        <v>0</v>
      </c>
      <c r="F58" s="79">
        <f>IFERROR(VLOOKUP($B58,[2]NUM10!$H$3:$U$100,3,FALSE),0)</f>
        <v>0</v>
      </c>
      <c r="G58" s="79">
        <f>IFERROR(VLOOKUP($B58,[2]NUM10!$H$3:$U$100,4,FALSE),0)</f>
        <v>0</v>
      </c>
      <c r="H58" s="79">
        <f>IFERROR(VLOOKUP($B58,[2]NUM10!$H$3:$U$100,5,FALSE),0)</f>
        <v>0</v>
      </c>
      <c r="I58" s="79">
        <f>IFERROR(VLOOKUP($B58,[2]NUM10!$H$3:$U$100,6,FALSE),0)</f>
        <v>0</v>
      </c>
      <c r="J58" s="79">
        <f>IFERROR(VLOOKUP($B58,[2]NUM10!$H$3:$U$100,7,FALSE),0)</f>
        <v>0</v>
      </c>
      <c r="K58" s="79">
        <f>IFERROR(VLOOKUP($B58,[2]NUM10!$H$3:$U$100,8,FALSE),0)</f>
        <v>0</v>
      </c>
      <c r="L58" s="79">
        <f>IFERROR(VLOOKUP($B58,[2]NUM10!$H$3:$U$100,9,FALSE),0)</f>
        <v>0</v>
      </c>
      <c r="M58" s="79">
        <f>IFERROR(VLOOKUP($B58,[2]NUM10!$H$3:$U$100,10,FALSE),0)</f>
        <v>0</v>
      </c>
      <c r="N58" s="79">
        <f>IFERROR(VLOOKUP($B58,[2]NUM10!$H$3:$U$100,11,FALSE),0)</f>
        <v>0</v>
      </c>
      <c r="O58" s="79">
        <f>IFERROR(VLOOKUP($B58,[2]NUM10!$H$3:$U$100,12,FALSE),0)</f>
        <v>0</v>
      </c>
      <c r="P58" s="79">
        <f>IFERROR(VLOOKUP($B58,[2]NUM10!$H$3:$U$100,13,FALSE),0)</f>
        <v>0</v>
      </c>
      <c r="Q58" s="12">
        <f t="shared" si="4"/>
        <v>0</v>
      </c>
    </row>
    <row r="59" spans="1:19" ht="15" thickBot="1" x14ac:dyDescent="0.25">
      <c r="A59" s="138" t="s">
        <v>88</v>
      </c>
      <c r="B59" s="137" t="s">
        <v>84</v>
      </c>
      <c r="C59" s="53"/>
      <c r="D59" s="53"/>
      <c r="E59" s="79">
        <f>IFERROR(VLOOKUP($B59,[2]NUM10!$H$3:$U$100,2,FALSE),0)</f>
        <v>0</v>
      </c>
      <c r="F59" s="79">
        <f>IFERROR(VLOOKUP($B59,[2]NUM10!$H$3:$U$100,3,FALSE),0)</f>
        <v>0</v>
      </c>
      <c r="G59" s="79">
        <f>IFERROR(VLOOKUP($B59,[2]NUM10!$H$3:$U$100,4,FALSE),0)</f>
        <v>0</v>
      </c>
      <c r="H59" s="79">
        <f>IFERROR(VLOOKUP($B59,[2]NUM10!$H$3:$U$100,5,FALSE),0)</f>
        <v>0</v>
      </c>
      <c r="I59" s="79">
        <f>IFERROR(VLOOKUP($B59,[2]NUM10!$H$3:$U$100,6,FALSE),0)</f>
        <v>0</v>
      </c>
      <c r="J59" s="79">
        <f>IFERROR(VLOOKUP($B59,[2]NUM10!$H$3:$U$100,7,FALSE),0)</f>
        <v>0</v>
      </c>
      <c r="K59" s="79">
        <f>IFERROR(VLOOKUP($B59,[2]NUM10!$H$3:$U$100,8,FALSE),0)</f>
        <v>0</v>
      </c>
      <c r="L59" s="79">
        <f>IFERROR(VLOOKUP($B59,[2]NUM10!$H$3:$U$100,9,FALSE),0)</f>
        <v>0</v>
      </c>
      <c r="M59" s="79">
        <f>IFERROR(VLOOKUP($B59,[2]NUM10!$H$3:$U$100,10,FALSE),0)</f>
        <v>0</v>
      </c>
      <c r="N59" s="79">
        <f>IFERROR(VLOOKUP($B59,[2]NUM10!$H$3:$U$100,11,FALSE),0)</f>
        <v>0</v>
      </c>
      <c r="O59" s="79">
        <f>IFERROR(VLOOKUP($B59,[2]NUM10!$H$3:$U$100,12,FALSE),0)</f>
        <v>0</v>
      </c>
      <c r="P59" s="79">
        <f>IFERROR(VLOOKUP($B59,[2]NUM10!$H$3:$U$100,13,FALSE),0)</f>
        <v>0</v>
      </c>
      <c r="Q59" s="12">
        <f t="shared" si="4"/>
        <v>0</v>
      </c>
    </row>
    <row r="60" spans="1:19" ht="15" thickBot="1" x14ac:dyDescent="0.25">
      <c r="A60" s="138" t="s">
        <v>88</v>
      </c>
      <c r="B60" s="137" t="s">
        <v>85</v>
      </c>
      <c r="C60" s="53"/>
      <c r="D60" s="53"/>
      <c r="E60" s="79">
        <f>IFERROR(VLOOKUP($B60,[2]NUM10!$H$3:$U$100,2,FALSE),0)</f>
        <v>0</v>
      </c>
      <c r="F60" s="79">
        <f>IFERROR(VLOOKUP($B60,[2]NUM10!$H$3:$U$100,3,FALSE),0)</f>
        <v>0</v>
      </c>
      <c r="G60" s="79">
        <f>IFERROR(VLOOKUP($B60,[2]NUM10!$H$3:$U$100,4,FALSE),0)</f>
        <v>0</v>
      </c>
      <c r="H60" s="79">
        <f>IFERROR(VLOOKUP($B60,[2]NUM10!$H$3:$U$100,5,FALSE),0)</f>
        <v>0</v>
      </c>
      <c r="I60" s="79">
        <f>IFERROR(VLOOKUP($B60,[2]NUM10!$H$3:$U$100,6,FALSE),0)</f>
        <v>0</v>
      </c>
      <c r="J60" s="79">
        <f>IFERROR(VLOOKUP($B60,[2]NUM10!$H$3:$U$100,7,FALSE),0)</f>
        <v>0</v>
      </c>
      <c r="K60" s="79">
        <f>IFERROR(VLOOKUP($B60,[2]NUM10!$H$3:$U$100,8,FALSE),0)</f>
        <v>0</v>
      </c>
      <c r="L60" s="79">
        <f>IFERROR(VLOOKUP($B60,[2]NUM10!$H$3:$U$100,9,FALSE),0)</f>
        <v>0</v>
      </c>
      <c r="M60" s="79">
        <f>IFERROR(VLOOKUP($B60,[2]NUM10!$H$3:$U$100,10,FALSE),0)</f>
        <v>27</v>
      </c>
      <c r="N60" s="79">
        <f>IFERROR(VLOOKUP($B60,[2]NUM10!$H$3:$U$100,11,FALSE),0)</f>
        <v>0</v>
      </c>
      <c r="O60" s="79">
        <f>IFERROR(VLOOKUP($B60,[2]NUM10!$H$3:$U$100,12,FALSE),0)</f>
        <v>0</v>
      </c>
      <c r="P60" s="79">
        <f>IFERROR(VLOOKUP($B60,[2]NUM10!$H$3:$U$100,13,FALSE),0)</f>
        <v>0</v>
      </c>
      <c r="Q60" s="12">
        <f>SUM(E60:P60)</f>
        <v>27</v>
      </c>
    </row>
    <row r="61" spans="1:19" ht="15" thickBot="1" x14ac:dyDescent="0.25">
      <c r="A61" s="138" t="s">
        <v>88</v>
      </c>
      <c r="B61" s="137" t="s">
        <v>86</v>
      </c>
      <c r="C61" s="53"/>
      <c r="D61" s="53"/>
      <c r="E61" s="79">
        <f>IFERROR(VLOOKUP($B61,[2]NUM10!$H$3:$U$100,2,FALSE),0)</f>
        <v>0</v>
      </c>
      <c r="F61" s="79">
        <f>IFERROR(VLOOKUP($B61,[2]NUM10!$H$3:$U$100,3,FALSE),0)</f>
        <v>0</v>
      </c>
      <c r="G61" s="79">
        <f>IFERROR(VLOOKUP($B61,[2]NUM10!$H$3:$U$100,4,FALSE),0)</f>
        <v>0</v>
      </c>
      <c r="H61" s="79">
        <f>IFERROR(VLOOKUP($B61,[2]NUM10!$H$3:$U$100,5,FALSE),0)</f>
        <v>0</v>
      </c>
      <c r="I61" s="79">
        <f>IFERROR(VLOOKUP($B61,[2]NUM10!$H$3:$U$100,6,FALSE),0)</f>
        <v>0</v>
      </c>
      <c r="J61" s="79">
        <f>IFERROR(VLOOKUP($B61,[2]NUM10!$H$3:$U$100,7,FALSE),0)</f>
        <v>0</v>
      </c>
      <c r="K61" s="79">
        <f>IFERROR(VLOOKUP($B61,[2]NUM10!$H$3:$U$100,8,FALSE),0)</f>
        <v>0</v>
      </c>
      <c r="L61" s="79">
        <f>IFERROR(VLOOKUP($B61,[2]NUM10!$H$3:$U$100,9,FALSE),0)</f>
        <v>0</v>
      </c>
      <c r="M61" s="79">
        <f>IFERROR(VLOOKUP($B61,[2]NUM10!$H$3:$U$100,10,FALSE),0)</f>
        <v>0</v>
      </c>
      <c r="N61" s="79">
        <f>IFERROR(VLOOKUP($B61,[2]NUM10!$H$3:$U$100,11,FALSE),0)</f>
        <v>0</v>
      </c>
      <c r="O61" s="79">
        <f>IFERROR(VLOOKUP($B61,[2]NUM10!$H$3:$U$100,12,FALSE),0)</f>
        <v>0</v>
      </c>
      <c r="P61" s="79">
        <f>IFERROR(VLOOKUP($B61,[2]NUM10!$H$3:$U$100,13,FALSE),0)</f>
        <v>0</v>
      </c>
      <c r="Q61" s="12">
        <f>SUM(E61:P61)</f>
        <v>0</v>
      </c>
    </row>
    <row r="62" spans="1:19" ht="15" thickBot="1" x14ac:dyDescent="0.25">
      <c r="A62" s="138" t="s">
        <v>88</v>
      </c>
      <c r="B62" s="137" t="s">
        <v>87</v>
      </c>
      <c r="C62" s="53"/>
      <c r="D62" s="53"/>
      <c r="E62" s="79">
        <f>IFERROR(VLOOKUP($B62,[2]NUM10!$H$3:$U$100,2,FALSE),0)</f>
        <v>0</v>
      </c>
      <c r="F62" s="79">
        <f>IFERROR(VLOOKUP($B62,[2]NUM10!$H$3:$U$100,3,FALSE),0)</f>
        <v>0</v>
      </c>
      <c r="G62" s="79">
        <f>IFERROR(VLOOKUP($B62,[2]NUM10!$H$3:$U$100,4,FALSE),0)</f>
        <v>0</v>
      </c>
      <c r="H62" s="79">
        <f>IFERROR(VLOOKUP($B62,[2]NUM10!$H$3:$U$100,5,FALSE),0)</f>
        <v>0</v>
      </c>
      <c r="I62" s="79">
        <f>IFERROR(VLOOKUP($B62,[2]NUM10!$H$3:$U$100,6,FALSE),0)</f>
        <v>0</v>
      </c>
      <c r="J62" s="79">
        <f>IFERROR(VLOOKUP($B62,[2]NUM10!$H$3:$U$100,7,FALSE),0)</f>
        <v>0</v>
      </c>
      <c r="K62" s="79">
        <f>IFERROR(VLOOKUP($B62,[2]NUM10!$H$3:$U$100,8,FALSE),0)</f>
        <v>0</v>
      </c>
      <c r="L62" s="79">
        <f>IFERROR(VLOOKUP($B62,[2]NUM10!$H$3:$U$100,9,FALSE),0)</f>
        <v>0</v>
      </c>
      <c r="M62" s="79">
        <f>IFERROR(VLOOKUP($B62,[2]NUM10!$H$3:$U$100,10,FALSE),0)</f>
        <v>0</v>
      </c>
      <c r="N62" s="79">
        <f>IFERROR(VLOOKUP($B62,[2]NUM10!$H$3:$U$100,11,FALSE),0)</f>
        <v>0</v>
      </c>
      <c r="O62" s="79">
        <f>IFERROR(VLOOKUP($B62,[2]NUM10!$H$3:$U$100,12,FALSE),0)</f>
        <v>0</v>
      </c>
      <c r="P62" s="79">
        <f>IFERROR(VLOOKUP($B62,[2]NUM10!$H$3:$U$100,13,FALSE),0)</f>
        <v>0</v>
      </c>
      <c r="Q62" s="12">
        <f>SUM(E62:P62)</f>
        <v>0</v>
      </c>
    </row>
    <row r="63" spans="1:19" ht="15" thickBot="1" x14ac:dyDescent="0.25">
      <c r="A63" s="136" t="s">
        <v>88</v>
      </c>
      <c r="B63" s="137" t="s">
        <v>397</v>
      </c>
      <c r="C63" s="53"/>
      <c r="D63" s="53"/>
      <c r="E63" s="79">
        <f>IFERROR(VLOOKUP($B63,[2]NUM10!$H$3:$U$100,2,FALSE),0)</f>
        <v>0</v>
      </c>
      <c r="F63" s="79">
        <f>IFERROR(VLOOKUP($B63,[2]NUM10!$H$3:$U$100,3,FALSE),0)</f>
        <v>0</v>
      </c>
      <c r="G63" s="79">
        <f>IFERROR(VLOOKUP($B63,[2]NUM10!$H$3:$U$100,4,FALSE),0)</f>
        <v>0</v>
      </c>
      <c r="H63" s="79">
        <f>IFERROR(VLOOKUP($B63,[2]NUM10!$H$3:$U$100,5,FALSE),0)</f>
        <v>0</v>
      </c>
      <c r="I63" s="79">
        <f>IFERROR(VLOOKUP($B63,[2]NUM10!$H$3:$U$100,6,FALSE),0)</f>
        <v>0</v>
      </c>
      <c r="J63" s="79">
        <f>IFERROR(VLOOKUP($B63,[2]NUM10!$H$3:$U$100,7,FALSE),0)</f>
        <v>0</v>
      </c>
      <c r="K63" s="79">
        <f>IFERROR(VLOOKUP($B63,[2]NUM10!$H$3:$U$100,8,FALSE),0)</f>
        <v>0</v>
      </c>
      <c r="L63" s="79">
        <f>IFERROR(VLOOKUP($B63,[2]NUM10!$H$3:$U$100,9,FALSE),0)</f>
        <v>0</v>
      </c>
      <c r="M63" s="79">
        <f>IFERROR(VLOOKUP($B63,[2]NUM10!$H$3:$U$100,10,FALSE),0)</f>
        <v>0</v>
      </c>
      <c r="N63" s="79">
        <f>IFERROR(VLOOKUP($B63,[2]NUM10!$H$3:$U$100,11,FALSE),0)</f>
        <v>0</v>
      </c>
      <c r="O63" s="79">
        <f>IFERROR(VLOOKUP($B63,[2]NUM10!$H$3:$U$100,12,FALSE),0)</f>
        <v>0</v>
      </c>
      <c r="P63" s="79">
        <f>IFERROR(VLOOKUP($B63,[2]NUM10!$H$3:$U$100,13,FALSE),0)</f>
        <v>0</v>
      </c>
      <c r="Q63" s="12">
        <f>SUM(E63:P63)</f>
        <v>0</v>
      </c>
    </row>
    <row r="64" spans="1:19" s="54" customFormat="1" ht="15" thickBot="1" x14ac:dyDescent="0.25">
      <c r="A64" s="307" t="s">
        <v>177</v>
      </c>
      <c r="B64" s="308"/>
      <c r="C64" s="222">
        <f>+D64/Metas!P9</f>
        <v>1.4940476190476191</v>
      </c>
      <c r="D64" s="14">
        <f>+Q64/R64</f>
        <v>0.24950298210735586</v>
      </c>
      <c r="E64" s="65">
        <f>SUM(E50:E63)</f>
        <v>0</v>
      </c>
      <c r="F64" s="65">
        <f t="shared" ref="F64:P64" si="15">SUM(F50:F63)</f>
        <v>0</v>
      </c>
      <c r="G64" s="65">
        <f t="shared" si="15"/>
        <v>0</v>
      </c>
      <c r="H64" s="65">
        <f t="shared" si="15"/>
        <v>41</v>
      </c>
      <c r="I64" s="65">
        <f t="shared" si="15"/>
        <v>0</v>
      </c>
      <c r="J64" s="65">
        <f t="shared" si="15"/>
        <v>0</v>
      </c>
      <c r="K64" s="65">
        <f t="shared" si="15"/>
        <v>0</v>
      </c>
      <c r="L64" s="65">
        <f t="shared" si="15"/>
        <v>48</v>
      </c>
      <c r="M64" s="65">
        <f t="shared" si="15"/>
        <v>155</v>
      </c>
      <c r="N64" s="65">
        <f t="shared" si="15"/>
        <v>7</v>
      </c>
      <c r="O64" s="65">
        <f t="shared" si="15"/>
        <v>0</v>
      </c>
      <c r="P64" s="65">
        <f t="shared" si="15"/>
        <v>0</v>
      </c>
      <c r="Q64" s="9">
        <f>SUM(Q50:Q62)</f>
        <v>251</v>
      </c>
      <c r="R64" s="366">
        <v>1006</v>
      </c>
      <c r="S64" s="367"/>
    </row>
    <row r="65" spans="1:19" ht="15" thickBot="1" x14ac:dyDescent="0.25">
      <c r="A65" s="138" t="s">
        <v>99</v>
      </c>
      <c r="B65" s="137" t="s">
        <v>89</v>
      </c>
      <c r="C65" s="53"/>
      <c r="D65" s="53"/>
      <c r="E65" s="79">
        <f>IFERROR(VLOOKUP($B65,[2]NUM10!$H$3:$U$100,2,FALSE),0)</f>
        <v>0</v>
      </c>
      <c r="F65" s="79">
        <f>IFERROR(VLOOKUP($B65,[2]NUM10!$H$3:$U$100,3,FALSE),0)</f>
        <v>0</v>
      </c>
      <c r="G65" s="79">
        <f>IFERROR(VLOOKUP($B65,[2]NUM10!$H$3:$U$100,4,FALSE),0)</f>
        <v>0</v>
      </c>
      <c r="H65" s="79">
        <f>IFERROR(VLOOKUP($B65,[2]NUM10!$H$3:$U$100,5,FALSE),0)</f>
        <v>21</v>
      </c>
      <c r="I65" s="79">
        <f>IFERROR(VLOOKUP($B65,[2]NUM10!$H$3:$U$100,6,FALSE),0)</f>
        <v>6</v>
      </c>
      <c r="J65" s="79">
        <f>IFERROR(VLOOKUP($B65,[2]NUM10!$H$3:$U$100,7,FALSE),0)</f>
        <v>5</v>
      </c>
      <c r="K65" s="79">
        <f>IFERROR(VLOOKUP($B65,[2]NUM10!$H$3:$U$100,8,FALSE),0)</f>
        <v>17</v>
      </c>
      <c r="L65" s="79">
        <f>IFERROR(VLOOKUP($B65,[2]NUM10!$H$3:$U$100,9,FALSE),0)</f>
        <v>0</v>
      </c>
      <c r="M65" s="79">
        <f>IFERROR(VLOOKUP($B65,[2]NUM10!$H$3:$U$100,10,FALSE),0)</f>
        <v>21</v>
      </c>
      <c r="N65" s="79">
        <f>IFERROR(VLOOKUP($B65,[2]NUM10!$H$3:$U$100,11,FALSE),0)</f>
        <v>20</v>
      </c>
      <c r="O65" s="79">
        <f>IFERROR(VLOOKUP($B65,[2]NUM10!$H$3:$U$100,12,FALSE),0)</f>
        <v>9</v>
      </c>
      <c r="P65" s="79">
        <f>IFERROR(VLOOKUP($B65,[2]NUM10!$H$3:$U$100,13,FALSE),0)</f>
        <v>0</v>
      </c>
      <c r="Q65" s="12">
        <f t="shared" ref="Q65:Q74" si="16">SUM(E65:P65)</f>
        <v>99</v>
      </c>
    </row>
    <row r="66" spans="1:19" ht="15" thickBot="1" x14ac:dyDescent="0.25">
      <c r="A66" s="138" t="s">
        <v>99</v>
      </c>
      <c r="B66" s="137" t="s">
        <v>90</v>
      </c>
      <c r="C66" s="53"/>
      <c r="D66" s="53"/>
      <c r="E66" s="79">
        <f>IFERROR(VLOOKUP($B66,[2]NUM10!$H$3:$U$100,2,FALSE),0)</f>
        <v>0</v>
      </c>
      <c r="F66" s="79">
        <f>IFERROR(VLOOKUP($B66,[2]NUM10!$H$3:$U$100,3,FALSE),0)</f>
        <v>0</v>
      </c>
      <c r="G66" s="79">
        <f>IFERROR(VLOOKUP($B66,[2]NUM10!$H$3:$U$100,4,FALSE),0)</f>
        <v>0</v>
      </c>
      <c r="H66" s="79">
        <f>IFERROR(VLOOKUP($B66,[2]NUM10!$H$3:$U$100,5,FALSE),0)</f>
        <v>0</v>
      </c>
      <c r="I66" s="79">
        <f>IFERROR(VLOOKUP($B66,[2]NUM10!$H$3:$U$100,6,FALSE),0)</f>
        <v>0</v>
      </c>
      <c r="J66" s="79">
        <f>IFERROR(VLOOKUP($B66,[2]NUM10!$H$3:$U$100,7,FALSE),0)</f>
        <v>0</v>
      </c>
      <c r="K66" s="79">
        <f>IFERROR(VLOOKUP($B66,[2]NUM10!$H$3:$U$100,8,FALSE),0)</f>
        <v>0</v>
      </c>
      <c r="L66" s="79">
        <f>IFERROR(VLOOKUP($B66,[2]NUM10!$H$3:$U$100,9,FALSE),0)</f>
        <v>0</v>
      </c>
      <c r="M66" s="79">
        <f>IFERROR(VLOOKUP($B66,[2]NUM10!$H$3:$U$100,10,FALSE),0)</f>
        <v>0</v>
      </c>
      <c r="N66" s="79">
        <f>IFERROR(VLOOKUP($B66,[2]NUM10!$H$3:$U$100,11,FALSE),0)</f>
        <v>0</v>
      </c>
      <c r="O66" s="79">
        <f>IFERROR(VLOOKUP($B66,[2]NUM10!$H$3:$U$100,12,FALSE),0)</f>
        <v>0</v>
      </c>
      <c r="P66" s="79">
        <f>IFERROR(VLOOKUP($B66,[2]NUM10!$H$3:$U$100,13,FALSE),0)</f>
        <v>0</v>
      </c>
      <c r="Q66" s="12">
        <f t="shared" si="16"/>
        <v>0</v>
      </c>
    </row>
    <row r="67" spans="1:19" ht="15" thickBot="1" x14ac:dyDescent="0.25">
      <c r="A67" s="138" t="s">
        <v>99</v>
      </c>
      <c r="B67" s="137" t="s">
        <v>91</v>
      </c>
      <c r="C67" s="53"/>
      <c r="D67" s="53"/>
      <c r="E67" s="79">
        <f>IFERROR(VLOOKUP($B67,[2]NUM10!$H$3:$U$100,2,FALSE),0)</f>
        <v>0</v>
      </c>
      <c r="F67" s="79">
        <f>IFERROR(VLOOKUP($B67,[2]NUM10!$H$3:$U$100,3,FALSE),0)</f>
        <v>0</v>
      </c>
      <c r="G67" s="79">
        <f>IFERROR(VLOOKUP($B67,[2]NUM10!$H$3:$U$100,4,FALSE),0)</f>
        <v>0</v>
      </c>
      <c r="H67" s="79">
        <f>IFERROR(VLOOKUP($B67,[2]NUM10!$H$3:$U$100,5,FALSE),0)</f>
        <v>0</v>
      </c>
      <c r="I67" s="79">
        <f>IFERROR(VLOOKUP($B67,[2]NUM10!$H$3:$U$100,6,FALSE),0)</f>
        <v>0</v>
      </c>
      <c r="J67" s="79">
        <f>IFERROR(VLOOKUP($B67,[2]NUM10!$H$3:$U$100,7,FALSE),0)</f>
        <v>0</v>
      </c>
      <c r="K67" s="79">
        <f>IFERROR(VLOOKUP($B67,[2]NUM10!$H$3:$U$100,8,FALSE),0)</f>
        <v>0</v>
      </c>
      <c r="L67" s="79">
        <f>IFERROR(VLOOKUP($B67,[2]NUM10!$H$3:$U$100,9,FALSE),0)</f>
        <v>0</v>
      </c>
      <c r="M67" s="79">
        <f>IFERROR(VLOOKUP($B67,[2]NUM10!$H$3:$U$100,10,FALSE),0)</f>
        <v>0</v>
      </c>
      <c r="N67" s="79">
        <f>IFERROR(VLOOKUP($B67,[2]NUM10!$H$3:$U$100,11,FALSE),0)</f>
        <v>0</v>
      </c>
      <c r="O67" s="79">
        <f>IFERROR(VLOOKUP($B67,[2]NUM10!$H$3:$U$100,12,FALSE),0)</f>
        <v>0</v>
      </c>
      <c r="P67" s="79">
        <f>IFERROR(VLOOKUP($B67,[2]NUM10!$H$3:$U$100,13,FALSE),0)</f>
        <v>0</v>
      </c>
      <c r="Q67" s="12">
        <f t="shared" si="16"/>
        <v>0</v>
      </c>
    </row>
    <row r="68" spans="1:19" ht="15" thickBot="1" x14ac:dyDescent="0.25">
      <c r="A68" s="138" t="s">
        <v>99</v>
      </c>
      <c r="B68" s="137" t="s">
        <v>92</v>
      </c>
      <c r="C68" s="53"/>
      <c r="D68" s="53"/>
      <c r="E68" s="79">
        <f>IFERROR(VLOOKUP($B68,[2]NUM10!$H$3:$U$100,2,FALSE),0)</f>
        <v>0</v>
      </c>
      <c r="F68" s="79">
        <f>IFERROR(VLOOKUP($B68,[2]NUM10!$H$3:$U$100,3,FALSE),0)</f>
        <v>0</v>
      </c>
      <c r="G68" s="79">
        <f>IFERROR(VLOOKUP($B68,[2]NUM10!$H$3:$U$100,4,FALSE),0)</f>
        <v>0</v>
      </c>
      <c r="H68" s="79">
        <f>IFERROR(VLOOKUP($B68,[2]NUM10!$H$3:$U$100,5,FALSE),0)</f>
        <v>0</v>
      </c>
      <c r="I68" s="79">
        <f>IFERROR(VLOOKUP($B68,[2]NUM10!$H$3:$U$100,6,FALSE),0)</f>
        <v>0</v>
      </c>
      <c r="J68" s="79">
        <f>IFERROR(VLOOKUP($B68,[2]NUM10!$H$3:$U$100,7,FALSE),0)</f>
        <v>0</v>
      </c>
      <c r="K68" s="79">
        <f>IFERROR(VLOOKUP($B68,[2]NUM10!$H$3:$U$100,8,FALSE),0)</f>
        <v>0</v>
      </c>
      <c r="L68" s="79">
        <f>IFERROR(VLOOKUP($B68,[2]NUM10!$H$3:$U$100,9,FALSE),0)</f>
        <v>0</v>
      </c>
      <c r="M68" s="79">
        <f>IFERROR(VLOOKUP($B68,[2]NUM10!$H$3:$U$100,10,FALSE),0)</f>
        <v>0</v>
      </c>
      <c r="N68" s="79">
        <f>IFERROR(VLOOKUP($B68,[2]NUM10!$H$3:$U$100,11,FALSE),0)</f>
        <v>0</v>
      </c>
      <c r="O68" s="79">
        <f>IFERROR(VLOOKUP($B68,[2]NUM10!$H$3:$U$100,12,FALSE),0)</f>
        <v>0</v>
      </c>
      <c r="P68" s="79">
        <f>IFERROR(VLOOKUP($B68,[2]NUM10!$H$3:$U$100,13,FALSE),0)</f>
        <v>0</v>
      </c>
      <c r="Q68" s="12">
        <f t="shared" si="16"/>
        <v>0</v>
      </c>
    </row>
    <row r="69" spans="1:19" ht="15" thickBot="1" x14ac:dyDescent="0.25">
      <c r="A69" s="138" t="s">
        <v>99</v>
      </c>
      <c r="B69" s="137" t="s">
        <v>93</v>
      </c>
      <c r="C69" s="53"/>
      <c r="D69" s="53"/>
      <c r="E69" s="79">
        <f>IFERROR(VLOOKUP($B69,[2]NUM10!$H$3:$U$100,2,FALSE),0)</f>
        <v>0</v>
      </c>
      <c r="F69" s="79">
        <f>IFERROR(VLOOKUP($B69,[2]NUM10!$H$3:$U$100,3,FALSE),0)</f>
        <v>0</v>
      </c>
      <c r="G69" s="79">
        <f>IFERROR(VLOOKUP($B69,[2]NUM10!$H$3:$U$100,4,FALSE),0)</f>
        <v>0</v>
      </c>
      <c r="H69" s="79">
        <f>IFERROR(VLOOKUP($B69,[2]NUM10!$H$3:$U$100,5,FALSE),0)</f>
        <v>0</v>
      </c>
      <c r="I69" s="79">
        <f>IFERROR(VLOOKUP($B69,[2]NUM10!$H$3:$U$100,6,FALSE),0)</f>
        <v>0</v>
      </c>
      <c r="J69" s="79">
        <f>IFERROR(VLOOKUP($B69,[2]NUM10!$H$3:$U$100,7,FALSE),0)</f>
        <v>0</v>
      </c>
      <c r="K69" s="79">
        <f>IFERROR(VLOOKUP($B69,[2]NUM10!$H$3:$U$100,8,FALSE),0)</f>
        <v>0</v>
      </c>
      <c r="L69" s="79">
        <f>IFERROR(VLOOKUP($B69,[2]NUM10!$H$3:$U$100,9,FALSE),0)</f>
        <v>0</v>
      </c>
      <c r="M69" s="79">
        <f>IFERROR(VLOOKUP($B69,[2]NUM10!$H$3:$U$100,10,FALSE),0)</f>
        <v>0</v>
      </c>
      <c r="N69" s="79">
        <f>IFERROR(VLOOKUP($B69,[2]NUM10!$H$3:$U$100,11,FALSE),0)</f>
        <v>0</v>
      </c>
      <c r="O69" s="79">
        <f>IFERROR(VLOOKUP($B69,[2]NUM10!$H$3:$U$100,12,FALSE),0)</f>
        <v>0</v>
      </c>
      <c r="P69" s="79">
        <f>IFERROR(VLOOKUP($B69,[2]NUM10!$H$3:$U$100,13,FALSE),0)</f>
        <v>0</v>
      </c>
      <c r="Q69" s="12">
        <f t="shared" si="16"/>
        <v>0</v>
      </c>
    </row>
    <row r="70" spans="1:19" ht="15" thickBot="1" x14ac:dyDescent="0.25">
      <c r="A70" s="138" t="s">
        <v>99</v>
      </c>
      <c r="B70" s="137" t="s">
        <v>94</v>
      </c>
      <c r="C70" s="53"/>
      <c r="D70" s="53"/>
      <c r="E70" s="79">
        <f>IFERROR(VLOOKUP($B70,[2]NUM10!$H$3:$U$100,2,FALSE),0)</f>
        <v>0</v>
      </c>
      <c r="F70" s="79">
        <f>IFERROR(VLOOKUP($B70,[2]NUM10!$H$3:$U$100,3,FALSE),0)</f>
        <v>0</v>
      </c>
      <c r="G70" s="79">
        <f>IFERROR(VLOOKUP($B70,[2]NUM10!$H$3:$U$100,4,FALSE),0)</f>
        <v>0</v>
      </c>
      <c r="H70" s="79">
        <f>IFERROR(VLOOKUP($B70,[2]NUM10!$H$3:$U$100,5,FALSE),0)</f>
        <v>0</v>
      </c>
      <c r="I70" s="79">
        <f>IFERROR(VLOOKUP($B70,[2]NUM10!$H$3:$U$100,6,FALSE),0)</f>
        <v>0</v>
      </c>
      <c r="J70" s="79">
        <f>IFERROR(VLOOKUP($B70,[2]NUM10!$H$3:$U$100,7,FALSE),0)</f>
        <v>0</v>
      </c>
      <c r="K70" s="79">
        <f>IFERROR(VLOOKUP($B70,[2]NUM10!$H$3:$U$100,8,FALSE),0)</f>
        <v>0</v>
      </c>
      <c r="L70" s="79">
        <f>IFERROR(VLOOKUP($B70,[2]NUM10!$H$3:$U$100,9,FALSE),0)</f>
        <v>0</v>
      </c>
      <c r="M70" s="79">
        <f>IFERROR(VLOOKUP($B70,[2]NUM10!$H$3:$U$100,10,FALSE),0)</f>
        <v>0</v>
      </c>
      <c r="N70" s="79">
        <f>IFERROR(VLOOKUP($B70,[2]NUM10!$H$3:$U$100,11,FALSE),0)</f>
        <v>0</v>
      </c>
      <c r="O70" s="79">
        <f>IFERROR(VLOOKUP($B70,[2]NUM10!$H$3:$U$100,12,FALSE),0)</f>
        <v>0</v>
      </c>
      <c r="P70" s="79">
        <f>IFERROR(VLOOKUP($B70,[2]NUM10!$H$3:$U$100,13,FALSE),0)</f>
        <v>0</v>
      </c>
      <c r="Q70" s="12">
        <f t="shared" si="16"/>
        <v>0</v>
      </c>
    </row>
    <row r="71" spans="1:19" ht="15" thickBot="1" x14ac:dyDescent="0.25">
      <c r="A71" s="138" t="s">
        <v>99</v>
      </c>
      <c r="B71" s="137" t="s">
        <v>95</v>
      </c>
      <c r="C71" s="53"/>
      <c r="D71" s="53"/>
      <c r="E71" s="79">
        <f>IFERROR(VLOOKUP($B71,[2]NUM10!$H$3:$U$100,2,FALSE),0)</f>
        <v>0</v>
      </c>
      <c r="F71" s="79">
        <f>IFERROR(VLOOKUP($B71,[2]NUM10!$H$3:$U$100,3,FALSE),0)</f>
        <v>0</v>
      </c>
      <c r="G71" s="79">
        <f>IFERROR(VLOOKUP($B71,[2]NUM10!$H$3:$U$100,4,FALSE),0)</f>
        <v>0</v>
      </c>
      <c r="H71" s="79">
        <f>IFERROR(VLOOKUP($B71,[2]NUM10!$H$3:$U$100,5,FALSE),0)</f>
        <v>0</v>
      </c>
      <c r="I71" s="79">
        <f>IFERROR(VLOOKUP($B71,[2]NUM10!$H$3:$U$100,6,FALSE),0)</f>
        <v>0</v>
      </c>
      <c r="J71" s="79">
        <f>IFERROR(VLOOKUP($B71,[2]NUM10!$H$3:$U$100,7,FALSE),0)</f>
        <v>0</v>
      </c>
      <c r="K71" s="79">
        <f>IFERROR(VLOOKUP($B71,[2]NUM10!$H$3:$U$100,8,FALSE),0)</f>
        <v>0</v>
      </c>
      <c r="L71" s="79">
        <f>IFERROR(VLOOKUP($B71,[2]NUM10!$H$3:$U$100,9,FALSE),0)</f>
        <v>0</v>
      </c>
      <c r="M71" s="79">
        <f>IFERROR(VLOOKUP($B71,[2]NUM10!$H$3:$U$100,10,FALSE),0)</f>
        <v>0</v>
      </c>
      <c r="N71" s="79">
        <f>IFERROR(VLOOKUP($B71,[2]NUM10!$H$3:$U$100,11,FALSE),0)</f>
        <v>0</v>
      </c>
      <c r="O71" s="79">
        <f>IFERROR(VLOOKUP($B71,[2]NUM10!$H$3:$U$100,12,FALSE),0)</f>
        <v>0</v>
      </c>
      <c r="P71" s="79">
        <f>IFERROR(VLOOKUP($B71,[2]NUM10!$H$3:$U$100,13,FALSE),0)</f>
        <v>0</v>
      </c>
      <c r="Q71" s="12">
        <f t="shared" si="16"/>
        <v>0</v>
      </c>
    </row>
    <row r="72" spans="1:19" ht="15" thickBot="1" x14ac:dyDescent="0.25">
      <c r="A72" s="138" t="s">
        <v>99</v>
      </c>
      <c r="B72" s="137" t="s">
        <v>96</v>
      </c>
      <c r="C72" s="53"/>
      <c r="D72" s="53"/>
      <c r="E72" s="79">
        <f>IFERROR(VLOOKUP($B72,[2]NUM10!$H$3:$U$100,2,FALSE),0)</f>
        <v>0</v>
      </c>
      <c r="F72" s="79">
        <f>IFERROR(VLOOKUP($B72,[2]NUM10!$H$3:$U$100,3,FALSE),0)</f>
        <v>0</v>
      </c>
      <c r="G72" s="79">
        <f>IFERROR(VLOOKUP($B72,[2]NUM10!$H$3:$U$100,4,FALSE),0)</f>
        <v>0</v>
      </c>
      <c r="H72" s="79">
        <f>IFERROR(VLOOKUP($B72,[2]NUM10!$H$3:$U$100,5,FALSE),0)</f>
        <v>0</v>
      </c>
      <c r="I72" s="79">
        <f>IFERROR(VLOOKUP($B72,[2]NUM10!$H$3:$U$100,6,FALSE),0)</f>
        <v>0</v>
      </c>
      <c r="J72" s="79">
        <f>IFERROR(VLOOKUP($B72,[2]NUM10!$H$3:$U$100,7,FALSE),0)</f>
        <v>0</v>
      </c>
      <c r="K72" s="79">
        <f>IFERROR(VLOOKUP($B72,[2]NUM10!$H$3:$U$100,8,FALSE),0)</f>
        <v>0</v>
      </c>
      <c r="L72" s="79">
        <f>IFERROR(VLOOKUP($B72,[2]NUM10!$H$3:$U$100,9,FALSE),0)</f>
        <v>0</v>
      </c>
      <c r="M72" s="79">
        <f>IFERROR(VLOOKUP($B72,[2]NUM10!$H$3:$U$100,10,FALSE),0)</f>
        <v>0</v>
      </c>
      <c r="N72" s="79">
        <f>IFERROR(VLOOKUP($B72,[2]NUM10!$H$3:$U$100,11,FALSE),0)</f>
        <v>0</v>
      </c>
      <c r="O72" s="79">
        <f>IFERROR(VLOOKUP($B72,[2]NUM10!$H$3:$U$100,12,FALSE),0)</f>
        <v>0</v>
      </c>
      <c r="P72" s="79">
        <f>IFERROR(VLOOKUP($B72,[2]NUM10!$H$3:$U$100,13,FALSE),0)</f>
        <v>0</v>
      </c>
      <c r="Q72" s="12">
        <f t="shared" si="16"/>
        <v>0</v>
      </c>
    </row>
    <row r="73" spans="1:19" ht="15" thickBot="1" x14ac:dyDescent="0.25">
      <c r="A73" s="138" t="s">
        <v>99</v>
      </c>
      <c r="B73" s="137" t="s">
        <v>97</v>
      </c>
      <c r="C73" s="53"/>
      <c r="D73" s="53"/>
      <c r="E73" s="79">
        <f>IFERROR(VLOOKUP($B73,[2]NUM10!$H$3:$U$100,2,FALSE),0)</f>
        <v>0</v>
      </c>
      <c r="F73" s="79">
        <f>IFERROR(VLOOKUP($B73,[2]NUM10!$H$3:$U$100,3,FALSE),0)</f>
        <v>0</v>
      </c>
      <c r="G73" s="79">
        <f>IFERROR(VLOOKUP($B73,[2]NUM10!$H$3:$U$100,4,FALSE),0)</f>
        <v>0</v>
      </c>
      <c r="H73" s="79">
        <f>IFERROR(VLOOKUP($B73,[2]NUM10!$H$3:$U$100,5,FALSE),0)</f>
        <v>0</v>
      </c>
      <c r="I73" s="79">
        <f>IFERROR(VLOOKUP($B73,[2]NUM10!$H$3:$U$100,6,FALSE),0)</f>
        <v>0</v>
      </c>
      <c r="J73" s="79">
        <f>IFERROR(VLOOKUP($B73,[2]NUM10!$H$3:$U$100,7,FALSE),0)</f>
        <v>0</v>
      </c>
      <c r="K73" s="79">
        <f>IFERROR(VLOOKUP($B73,[2]NUM10!$H$3:$U$100,8,FALSE),0)</f>
        <v>0</v>
      </c>
      <c r="L73" s="79">
        <f>IFERROR(VLOOKUP($B73,[2]NUM10!$H$3:$U$100,9,FALSE),0)</f>
        <v>0</v>
      </c>
      <c r="M73" s="79">
        <f>IFERROR(VLOOKUP($B73,[2]NUM10!$H$3:$U$100,10,FALSE),0)</f>
        <v>0</v>
      </c>
      <c r="N73" s="79">
        <f>IFERROR(VLOOKUP($B73,[2]NUM10!$H$3:$U$100,11,FALSE),0)</f>
        <v>0</v>
      </c>
      <c r="O73" s="79">
        <f>IFERROR(VLOOKUP($B73,[2]NUM10!$H$3:$U$100,12,FALSE),0)</f>
        <v>0</v>
      </c>
      <c r="P73" s="79">
        <f>IFERROR(VLOOKUP($B73,[2]NUM10!$H$3:$U$100,13,FALSE),0)</f>
        <v>0</v>
      </c>
      <c r="Q73" s="12">
        <f t="shared" si="16"/>
        <v>0</v>
      </c>
    </row>
    <row r="74" spans="1:19" ht="15" thickBot="1" x14ac:dyDescent="0.25">
      <c r="A74" s="138" t="s">
        <v>99</v>
      </c>
      <c r="B74" s="137" t="s">
        <v>98</v>
      </c>
      <c r="C74" s="53"/>
      <c r="D74" s="53"/>
      <c r="E74" s="79">
        <f>IFERROR(VLOOKUP($B74,[2]NUM10!$H$3:$U$100,2,FALSE),0)</f>
        <v>0</v>
      </c>
      <c r="F74" s="79">
        <f>IFERROR(VLOOKUP($B74,[2]NUM10!$H$3:$U$100,3,FALSE),0)</f>
        <v>0</v>
      </c>
      <c r="G74" s="79">
        <f>IFERROR(VLOOKUP($B74,[2]NUM10!$H$3:$U$100,4,FALSE),0)</f>
        <v>0</v>
      </c>
      <c r="H74" s="79">
        <f>IFERROR(VLOOKUP($B74,[2]NUM10!$H$3:$U$100,5,FALSE),0)</f>
        <v>0</v>
      </c>
      <c r="I74" s="79">
        <f>IFERROR(VLOOKUP($B74,[2]NUM10!$H$3:$U$100,6,FALSE),0)</f>
        <v>0</v>
      </c>
      <c r="J74" s="79">
        <f>IFERROR(VLOOKUP($B74,[2]NUM10!$H$3:$U$100,7,FALSE),0)</f>
        <v>0</v>
      </c>
      <c r="K74" s="79">
        <f>IFERROR(VLOOKUP($B74,[2]NUM10!$H$3:$U$100,8,FALSE),0)</f>
        <v>0</v>
      </c>
      <c r="L74" s="79">
        <f>IFERROR(VLOOKUP($B74,[2]NUM10!$H$3:$U$100,9,FALSE),0)</f>
        <v>0</v>
      </c>
      <c r="M74" s="79">
        <f>IFERROR(VLOOKUP($B74,[2]NUM10!$H$3:$U$100,10,FALSE),0)</f>
        <v>0</v>
      </c>
      <c r="N74" s="79">
        <f>IFERROR(VLOOKUP($B74,[2]NUM10!$H$3:$U$100,11,FALSE),0)</f>
        <v>0</v>
      </c>
      <c r="O74" s="79">
        <f>IFERROR(VLOOKUP($B74,[2]NUM10!$H$3:$U$100,12,FALSE),0)</f>
        <v>0</v>
      </c>
      <c r="P74" s="79">
        <f>IFERROR(VLOOKUP($B74,[2]NUM10!$H$3:$U$100,13,FALSE),0)</f>
        <v>0</v>
      </c>
      <c r="Q74" s="12">
        <f t="shared" si="16"/>
        <v>0</v>
      </c>
    </row>
    <row r="75" spans="1:19" s="54" customFormat="1" ht="15" thickBot="1" x14ac:dyDescent="0.25">
      <c r="A75" s="307" t="s">
        <v>18</v>
      </c>
      <c r="B75" s="308"/>
      <c r="C75" s="222">
        <f>+D75/Metas!P6</f>
        <v>1</v>
      </c>
      <c r="D75" s="14">
        <f>+Q75/R75</f>
        <v>0.16282894736842105</v>
      </c>
      <c r="E75" s="65">
        <f>SUM(E65:E74)</f>
        <v>0</v>
      </c>
      <c r="F75" s="65">
        <f t="shared" ref="F75:H75" si="17">SUM(F65:F74)</f>
        <v>0</v>
      </c>
      <c r="G75" s="65">
        <f t="shared" si="17"/>
        <v>0</v>
      </c>
      <c r="H75" s="65">
        <f t="shared" si="17"/>
        <v>21</v>
      </c>
      <c r="I75" s="65">
        <f t="shared" ref="I75:J75" si="18">SUM(I65:I74)</f>
        <v>6</v>
      </c>
      <c r="J75" s="65">
        <f t="shared" si="18"/>
        <v>5</v>
      </c>
      <c r="K75" s="65">
        <f t="shared" ref="K75:L75" si="19">SUM(K65:K74)</f>
        <v>17</v>
      </c>
      <c r="L75" s="65">
        <f t="shared" si="19"/>
        <v>0</v>
      </c>
      <c r="M75" s="65">
        <f t="shared" ref="M75:N75" si="20">SUM(M65:M74)</f>
        <v>21</v>
      </c>
      <c r="N75" s="65">
        <f t="shared" si="20"/>
        <v>20</v>
      </c>
      <c r="O75" s="65">
        <f t="shared" ref="O75:P75" si="21">SUM(O65:O74)</f>
        <v>9</v>
      </c>
      <c r="P75" s="65">
        <f t="shared" si="21"/>
        <v>0</v>
      </c>
      <c r="Q75" s="65">
        <f>SUM(Q65:Q74)</f>
        <v>99</v>
      </c>
      <c r="R75" s="366">
        <v>608</v>
      </c>
      <c r="S75" s="367"/>
    </row>
    <row r="76" spans="1:19" ht="15" thickBot="1" x14ac:dyDescent="0.25">
      <c r="A76" s="75" t="s">
        <v>105</v>
      </c>
      <c r="B76" s="137" t="s">
        <v>100</v>
      </c>
      <c r="C76" s="53"/>
      <c r="D76" s="53"/>
      <c r="E76" s="79">
        <f>IFERROR(VLOOKUP($B76,[2]NUM10!$H$3:$U$100,2,FALSE),0)</f>
        <v>0</v>
      </c>
      <c r="F76" s="79">
        <f>IFERROR(VLOOKUP($B76,[2]NUM10!$H$3:$U$100,3,FALSE),0)</f>
        <v>0</v>
      </c>
      <c r="G76" s="79">
        <f>IFERROR(VLOOKUP($B76,[2]NUM10!$H$3:$U$100,4,FALSE),0)</f>
        <v>18</v>
      </c>
      <c r="H76" s="79">
        <f>IFERROR(VLOOKUP($B76,[2]NUM10!$H$3:$U$100,5,FALSE),0)</f>
        <v>18</v>
      </c>
      <c r="I76" s="79">
        <f>IFERROR(VLOOKUP($B76,[2]NUM10!$H$3:$U$100,6,FALSE),0)</f>
        <v>23</v>
      </c>
      <c r="J76" s="79">
        <f>IFERROR(VLOOKUP($B76,[2]NUM10!$H$3:$U$100,7,FALSE),0)</f>
        <v>0</v>
      </c>
      <c r="K76" s="79">
        <f>IFERROR(VLOOKUP($B76,[2]NUM10!$H$3:$U$100,8,FALSE),0)</f>
        <v>0</v>
      </c>
      <c r="L76" s="79">
        <f>IFERROR(VLOOKUP($B76,[2]NUM10!$H$3:$U$100,9,FALSE),0)</f>
        <v>0</v>
      </c>
      <c r="M76" s="79">
        <f>IFERROR(VLOOKUP($B76,[2]NUM10!$H$3:$U$100,10,FALSE),0)</f>
        <v>0</v>
      </c>
      <c r="N76" s="79">
        <f>IFERROR(VLOOKUP($B76,[2]NUM10!$H$3:$U$100,11,FALSE),0)</f>
        <v>0</v>
      </c>
      <c r="O76" s="79">
        <f>IFERROR(VLOOKUP($B76,[2]NUM10!$H$3:$U$100,12,FALSE),0)</f>
        <v>0</v>
      </c>
      <c r="P76" s="79">
        <f>IFERROR(VLOOKUP($B76,[2]NUM10!$H$3:$U$100,13,FALSE),0)</f>
        <v>0</v>
      </c>
      <c r="Q76" s="12">
        <f>SUM(E76:P76)</f>
        <v>59</v>
      </c>
    </row>
    <row r="77" spans="1:19" ht="15" thickBot="1" x14ac:dyDescent="0.25">
      <c r="A77" s="75" t="s">
        <v>105</v>
      </c>
      <c r="B77" s="137" t="s">
        <v>101</v>
      </c>
      <c r="C77" s="53"/>
      <c r="D77" s="53"/>
      <c r="E77" s="79">
        <f>IFERROR(VLOOKUP($B77,[2]NUM10!$H$3:$U$100,2,FALSE),0)</f>
        <v>0</v>
      </c>
      <c r="F77" s="79">
        <f>IFERROR(VLOOKUP($B77,[2]NUM10!$H$3:$U$100,3,FALSE),0)</f>
        <v>0</v>
      </c>
      <c r="G77" s="79">
        <f>IFERROR(VLOOKUP($B77,[2]NUM10!$H$3:$U$100,4,FALSE),0)</f>
        <v>0</v>
      </c>
      <c r="H77" s="79">
        <f>IFERROR(VLOOKUP($B77,[2]NUM10!$H$3:$U$100,5,FALSE),0)</f>
        <v>0</v>
      </c>
      <c r="I77" s="79">
        <f>IFERROR(VLOOKUP($B77,[2]NUM10!$H$3:$U$100,6,FALSE),0)</f>
        <v>8</v>
      </c>
      <c r="J77" s="79">
        <f>IFERROR(VLOOKUP($B77,[2]NUM10!$H$3:$U$100,7,FALSE),0)</f>
        <v>0</v>
      </c>
      <c r="K77" s="79">
        <f>IFERROR(VLOOKUP($B77,[2]NUM10!$H$3:$U$100,8,FALSE),0)</f>
        <v>0</v>
      </c>
      <c r="L77" s="79">
        <f>IFERROR(VLOOKUP($B77,[2]NUM10!$H$3:$U$100,9,FALSE),0)</f>
        <v>0</v>
      </c>
      <c r="M77" s="79">
        <f>IFERROR(VLOOKUP($B77,[2]NUM10!$H$3:$U$100,10,FALSE),0)</f>
        <v>0</v>
      </c>
      <c r="N77" s="79">
        <f>IFERROR(VLOOKUP($B77,[2]NUM10!$H$3:$U$100,11,FALSE),0)</f>
        <v>0</v>
      </c>
      <c r="O77" s="79">
        <f>IFERROR(VLOOKUP($B77,[2]NUM10!$H$3:$U$100,12,FALSE),0)</f>
        <v>0</v>
      </c>
      <c r="P77" s="79">
        <f>IFERROR(VLOOKUP($B77,[2]NUM10!$H$3:$U$100,13,FALSE),0)</f>
        <v>0</v>
      </c>
      <c r="Q77" s="12">
        <f>SUM(E77:P77)</f>
        <v>8</v>
      </c>
    </row>
    <row r="78" spans="1:19" ht="15" thickBot="1" x14ac:dyDescent="0.25">
      <c r="A78" s="75" t="s">
        <v>105</v>
      </c>
      <c r="B78" s="137" t="s">
        <v>102</v>
      </c>
      <c r="C78" s="53"/>
      <c r="D78" s="53"/>
      <c r="E78" s="79">
        <f>IFERROR(VLOOKUP($B78,[2]NUM10!$H$3:$U$100,2,FALSE),0)</f>
        <v>0</v>
      </c>
      <c r="F78" s="79">
        <f>IFERROR(VLOOKUP($B78,[2]NUM10!$H$3:$U$100,3,FALSE),0)</f>
        <v>0</v>
      </c>
      <c r="G78" s="79">
        <f>IFERROR(VLOOKUP($B78,[2]NUM10!$H$3:$U$100,4,FALSE),0)</f>
        <v>0</v>
      </c>
      <c r="H78" s="79">
        <f>IFERROR(VLOOKUP($B78,[2]NUM10!$H$3:$U$100,5,FALSE),0)</f>
        <v>0</v>
      </c>
      <c r="I78" s="79">
        <f>IFERROR(VLOOKUP($B78,[2]NUM10!$H$3:$U$100,6,FALSE),0)</f>
        <v>15</v>
      </c>
      <c r="J78" s="79">
        <f>IFERROR(VLOOKUP($B78,[2]NUM10!$H$3:$U$100,7,FALSE),0)</f>
        <v>0</v>
      </c>
      <c r="K78" s="79">
        <f>IFERROR(VLOOKUP($B78,[2]NUM10!$H$3:$U$100,8,FALSE),0)</f>
        <v>0</v>
      </c>
      <c r="L78" s="79">
        <f>IFERROR(VLOOKUP($B78,[2]NUM10!$H$3:$U$100,9,FALSE),0)</f>
        <v>0</v>
      </c>
      <c r="M78" s="79">
        <f>IFERROR(VLOOKUP($B78,[2]NUM10!$H$3:$U$100,10,FALSE),0)</f>
        <v>0</v>
      </c>
      <c r="N78" s="79">
        <f>IFERROR(VLOOKUP($B78,[2]NUM10!$H$3:$U$100,11,FALSE),0)</f>
        <v>0</v>
      </c>
      <c r="O78" s="79">
        <f>IFERROR(VLOOKUP($B78,[2]NUM10!$H$3:$U$100,12,FALSE),0)</f>
        <v>0</v>
      </c>
      <c r="P78" s="79">
        <f>IFERROR(VLOOKUP($B78,[2]NUM10!$H$3:$U$100,13,FALSE),0)</f>
        <v>0</v>
      </c>
      <c r="Q78" s="12">
        <f>SUM(E78:P78)</f>
        <v>15</v>
      </c>
    </row>
    <row r="79" spans="1:19" ht="15" thickBot="1" x14ac:dyDescent="0.25">
      <c r="A79" s="75" t="s">
        <v>105</v>
      </c>
      <c r="B79" s="137" t="s">
        <v>103</v>
      </c>
      <c r="C79" s="53"/>
      <c r="D79" s="53"/>
      <c r="E79" s="79">
        <f>IFERROR(VLOOKUP($B79,[2]NUM10!$H$3:$U$100,2,FALSE),0)</f>
        <v>0</v>
      </c>
      <c r="F79" s="79">
        <f>IFERROR(VLOOKUP($B79,[2]NUM10!$H$3:$U$100,3,FALSE),0)</f>
        <v>0</v>
      </c>
      <c r="G79" s="79">
        <f>IFERROR(VLOOKUP($B79,[2]NUM10!$H$3:$U$100,4,FALSE),0)</f>
        <v>0</v>
      </c>
      <c r="H79" s="79">
        <f>IFERROR(VLOOKUP($B79,[2]NUM10!$H$3:$U$100,5,FALSE),0)</f>
        <v>0</v>
      </c>
      <c r="I79" s="79">
        <f>IFERROR(VLOOKUP($B79,[2]NUM10!$H$3:$U$100,6,FALSE),0)</f>
        <v>0</v>
      </c>
      <c r="J79" s="79">
        <f>IFERROR(VLOOKUP($B79,[2]NUM10!$H$3:$U$100,7,FALSE),0)</f>
        <v>0</v>
      </c>
      <c r="K79" s="79">
        <f>IFERROR(VLOOKUP($B79,[2]NUM10!$H$3:$U$100,8,FALSE),0)</f>
        <v>0</v>
      </c>
      <c r="L79" s="79">
        <f>IFERROR(VLOOKUP($B79,[2]NUM10!$H$3:$U$100,9,FALSE),0)</f>
        <v>0</v>
      </c>
      <c r="M79" s="79">
        <f>IFERROR(VLOOKUP($B79,[2]NUM10!$H$3:$U$100,10,FALSE),0)</f>
        <v>0</v>
      </c>
      <c r="N79" s="79">
        <f>IFERROR(VLOOKUP($B79,[2]NUM10!$H$3:$U$100,11,FALSE),0)</f>
        <v>0</v>
      </c>
      <c r="O79" s="79">
        <f>IFERROR(VLOOKUP($B79,[2]NUM10!$H$3:$U$100,12,FALSE),0)</f>
        <v>0</v>
      </c>
      <c r="P79" s="79">
        <f>IFERROR(VLOOKUP($B79,[2]NUM10!$H$3:$U$100,13,FALSE),0)</f>
        <v>0</v>
      </c>
      <c r="Q79" s="12">
        <f>SUM(E79:P79)</f>
        <v>0</v>
      </c>
    </row>
    <row r="80" spans="1:19" ht="15" thickBot="1" x14ac:dyDescent="0.25">
      <c r="A80" s="75" t="s">
        <v>105</v>
      </c>
      <c r="B80" s="137" t="s">
        <v>104</v>
      </c>
      <c r="C80" s="53"/>
      <c r="D80" s="53"/>
      <c r="E80" s="79">
        <f>IFERROR(VLOOKUP($B80,[2]NUM10!$H$3:$U$100,2,FALSE),0)</f>
        <v>0</v>
      </c>
      <c r="F80" s="79">
        <f>IFERROR(VLOOKUP($B80,[2]NUM10!$H$3:$U$100,3,FALSE),0)</f>
        <v>0</v>
      </c>
      <c r="G80" s="79">
        <f>IFERROR(VLOOKUP($B80,[2]NUM10!$H$3:$U$100,4,FALSE),0)</f>
        <v>0</v>
      </c>
      <c r="H80" s="79">
        <f>IFERROR(VLOOKUP($B80,[2]NUM10!$H$3:$U$100,5,FALSE),0)</f>
        <v>0</v>
      </c>
      <c r="I80" s="79">
        <f>IFERROR(VLOOKUP($B80,[2]NUM10!$H$3:$U$100,6,FALSE),0)</f>
        <v>3</v>
      </c>
      <c r="J80" s="79">
        <f>IFERROR(VLOOKUP($B80,[2]NUM10!$H$3:$U$100,7,FALSE),0)</f>
        <v>0</v>
      </c>
      <c r="K80" s="79">
        <f>IFERROR(VLOOKUP($B80,[2]NUM10!$H$3:$U$100,8,FALSE),0)</f>
        <v>0</v>
      </c>
      <c r="L80" s="79">
        <f>IFERROR(VLOOKUP($B80,[2]NUM10!$H$3:$U$100,9,FALSE),0)</f>
        <v>0</v>
      </c>
      <c r="M80" s="79">
        <f>IFERROR(VLOOKUP($B80,[2]NUM10!$H$3:$U$100,10,FALSE),0)</f>
        <v>0</v>
      </c>
      <c r="N80" s="79">
        <f>IFERROR(VLOOKUP($B80,[2]NUM10!$H$3:$U$100,11,FALSE),0)</f>
        <v>0</v>
      </c>
      <c r="O80" s="79">
        <f>IFERROR(VLOOKUP($B80,[2]NUM10!$H$3:$U$100,12,FALSE),0)</f>
        <v>0</v>
      </c>
      <c r="P80" s="79">
        <f>IFERROR(VLOOKUP($B80,[2]NUM10!$H$3:$U$100,13,FALSE),0)</f>
        <v>0</v>
      </c>
      <c r="Q80" s="12">
        <f>SUM(E80:P80)</f>
        <v>3</v>
      </c>
    </row>
    <row r="81" spans="1:19" s="54" customFormat="1" ht="15" thickBot="1" x14ac:dyDescent="0.25">
      <c r="A81" s="307" t="s">
        <v>178</v>
      </c>
      <c r="B81" s="308"/>
      <c r="C81" s="222">
        <f>+D81/Metas!P11</f>
        <v>1.25</v>
      </c>
      <c r="D81" s="14">
        <f>+Q81/R81</f>
        <v>0.20190023752969122</v>
      </c>
      <c r="E81" s="65">
        <f t="shared" ref="E81:Q81" si="22">SUM(E76:E80)</f>
        <v>0</v>
      </c>
      <c r="F81" s="65">
        <f t="shared" si="22"/>
        <v>0</v>
      </c>
      <c r="G81" s="65">
        <f t="shared" si="22"/>
        <v>18</v>
      </c>
      <c r="H81" s="65">
        <f t="shared" si="22"/>
        <v>18</v>
      </c>
      <c r="I81" s="65">
        <f t="shared" ref="I81:J81" si="23">SUM(I76:I80)</f>
        <v>49</v>
      </c>
      <c r="J81" s="65">
        <f t="shared" si="23"/>
        <v>0</v>
      </c>
      <c r="K81" s="65">
        <f t="shared" ref="K81:L81" si="24">SUM(K76:K80)</f>
        <v>0</v>
      </c>
      <c r="L81" s="65">
        <f t="shared" si="24"/>
        <v>0</v>
      </c>
      <c r="M81" s="65">
        <f t="shared" ref="M81:N81" si="25">SUM(M76:M80)</f>
        <v>0</v>
      </c>
      <c r="N81" s="65">
        <f t="shared" si="25"/>
        <v>0</v>
      </c>
      <c r="O81" s="65">
        <f t="shared" ref="O81:P81" si="26">SUM(O76:O80)</f>
        <v>0</v>
      </c>
      <c r="P81" s="65">
        <f t="shared" si="26"/>
        <v>0</v>
      </c>
      <c r="Q81" s="65">
        <f t="shared" si="22"/>
        <v>85</v>
      </c>
      <c r="R81" s="366">
        <v>421</v>
      </c>
      <c r="S81" s="367"/>
    </row>
    <row r="82" spans="1:19" ht="15" thickBot="1" x14ac:dyDescent="0.25">
      <c r="A82" s="75" t="s">
        <v>116</v>
      </c>
      <c r="B82" s="137" t="s">
        <v>106</v>
      </c>
      <c r="C82" s="53"/>
      <c r="D82" s="53"/>
      <c r="E82" s="79">
        <f>IFERROR(VLOOKUP($B82,[2]NUM10!$H$3:$U$100,2,FALSE),0)</f>
        <v>0</v>
      </c>
      <c r="F82" s="79">
        <f>IFERROR(VLOOKUP($B82,[2]NUM10!$H$3:$U$100,3,FALSE),0)</f>
        <v>0</v>
      </c>
      <c r="G82" s="79">
        <f>IFERROR(VLOOKUP($B82,[2]NUM10!$H$3:$U$100,4,FALSE),0)</f>
        <v>0</v>
      </c>
      <c r="H82" s="79">
        <f>IFERROR(VLOOKUP($B82,[2]NUM10!$H$3:$U$100,5,FALSE),0)</f>
        <v>0</v>
      </c>
      <c r="I82" s="79">
        <f>IFERROR(VLOOKUP($B82,[2]NUM10!$H$3:$U$100,6,FALSE),0)</f>
        <v>14</v>
      </c>
      <c r="J82" s="79">
        <f>IFERROR(VLOOKUP($B82,[2]NUM10!$H$3:$U$100,7,FALSE),0)</f>
        <v>0</v>
      </c>
      <c r="K82" s="79">
        <f>IFERROR(VLOOKUP($B82,[2]NUM10!$H$3:$U$100,8,FALSE),0)</f>
        <v>7</v>
      </c>
      <c r="L82" s="79">
        <f>IFERROR(VLOOKUP($B82,[2]NUM10!$H$3:$U$100,9,FALSE),0)</f>
        <v>0</v>
      </c>
      <c r="M82" s="79">
        <f>IFERROR(VLOOKUP($B82,[2]NUM10!$H$3:$U$100,10,FALSE),0)</f>
        <v>2</v>
      </c>
      <c r="N82" s="79">
        <f>IFERROR(VLOOKUP($B82,[2]NUM10!$H$3:$U$100,11,FALSE),0)</f>
        <v>0</v>
      </c>
      <c r="O82" s="79">
        <f>IFERROR(VLOOKUP($B82,[2]NUM10!$H$3:$U$100,12,FALSE),0)</f>
        <v>36</v>
      </c>
      <c r="P82" s="79">
        <f>IFERROR(VLOOKUP($B82,[2]NUM10!$H$3:$U$100,13,FALSE),0)</f>
        <v>30</v>
      </c>
      <c r="Q82" s="12">
        <f t="shared" ref="Q82:Q91" si="27">SUM(E82:P82)</f>
        <v>89</v>
      </c>
    </row>
    <row r="83" spans="1:19" ht="15" thickBot="1" x14ac:dyDescent="0.25">
      <c r="A83" s="75" t="s">
        <v>116</v>
      </c>
      <c r="B83" s="137" t="s">
        <v>107</v>
      </c>
      <c r="C83" s="53"/>
      <c r="D83" s="53"/>
      <c r="E83" s="79">
        <f>IFERROR(VLOOKUP($B83,[2]NUM10!$H$3:$U$100,2,FALSE),0)</f>
        <v>0</v>
      </c>
      <c r="F83" s="79">
        <f>IFERROR(VLOOKUP($B83,[2]NUM10!$H$3:$U$100,3,FALSE),0)</f>
        <v>0</v>
      </c>
      <c r="G83" s="79">
        <f>IFERROR(VLOOKUP($B83,[2]NUM10!$H$3:$U$100,4,FALSE),0)</f>
        <v>0</v>
      </c>
      <c r="H83" s="79">
        <f>IFERROR(VLOOKUP($B83,[2]NUM10!$H$3:$U$100,5,FALSE),0)</f>
        <v>0</v>
      </c>
      <c r="I83" s="79">
        <f>IFERROR(VLOOKUP($B83,[2]NUM10!$H$3:$U$100,6,FALSE),0)</f>
        <v>0</v>
      </c>
      <c r="J83" s="79">
        <f>IFERROR(VLOOKUP($B83,[2]NUM10!$H$3:$U$100,7,FALSE),0)</f>
        <v>0</v>
      </c>
      <c r="K83" s="79">
        <f>IFERROR(VLOOKUP($B83,[2]NUM10!$H$3:$U$100,8,FALSE),0)</f>
        <v>0</v>
      </c>
      <c r="L83" s="79">
        <f>IFERROR(VLOOKUP($B83,[2]NUM10!$H$3:$U$100,9,FALSE),0)</f>
        <v>0</v>
      </c>
      <c r="M83" s="79">
        <f>IFERROR(VLOOKUP($B83,[2]NUM10!$H$3:$U$100,10,FALSE),0)</f>
        <v>0</v>
      </c>
      <c r="N83" s="79">
        <f>IFERROR(VLOOKUP($B83,[2]NUM10!$H$3:$U$100,11,FALSE),0)</f>
        <v>0</v>
      </c>
      <c r="O83" s="79">
        <f>IFERROR(VLOOKUP($B83,[2]NUM10!$H$3:$U$100,12,FALSE),0)</f>
        <v>22</v>
      </c>
      <c r="P83" s="79">
        <f>IFERROR(VLOOKUP($B83,[2]NUM10!$H$3:$U$100,13,FALSE),0)</f>
        <v>11</v>
      </c>
      <c r="Q83" s="12">
        <f t="shared" si="27"/>
        <v>33</v>
      </c>
    </row>
    <row r="84" spans="1:19" ht="15" thickBot="1" x14ac:dyDescent="0.25">
      <c r="A84" s="75" t="s">
        <v>116</v>
      </c>
      <c r="B84" s="137" t="s">
        <v>108</v>
      </c>
      <c r="C84" s="53"/>
      <c r="D84" s="53"/>
      <c r="E84" s="79">
        <f>IFERROR(VLOOKUP($B84,[2]NUM10!$H$3:$U$100,2,FALSE),0)</f>
        <v>0</v>
      </c>
      <c r="F84" s="79">
        <f>IFERROR(VLOOKUP($B84,[2]NUM10!$H$3:$U$100,3,FALSE),0)</f>
        <v>0</v>
      </c>
      <c r="G84" s="79">
        <f>IFERROR(VLOOKUP($B84,[2]NUM10!$H$3:$U$100,4,FALSE),0)</f>
        <v>0</v>
      </c>
      <c r="H84" s="79">
        <f>IFERROR(VLOOKUP($B84,[2]NUM10!$H$3:$U$100,5,FALSE),0)</f>
        <v>0</v>
      </c>
      <c r="I84" s="79">
        <f>IFERROR(VLOOKUP($B84,[2]NUM10!$H$3:$U$100,6,FALSE),0)</f>
        <v>0</v>
      </c>
      <c r="J84" s="79">
        <f>IFERROR(VLOOKUP($B84,[2]NUM10!$H$3:$U$100,7,FALSE),0)</f>
        <v>0</v>
      </c>
      <c r="K84" s="79">
        <f>IFERROR(VLOOKUP($B84,[2]NUM10!$H$3:$U$100,8,FALSE),0)</f>
        <v>0</v>
      </c>
      <c r="L84" s="79">
        <f>IFERROR(VLOOKUP($B84,[2]NUM10!$H$3:$U$100,9,FALSE),0)</f>
        <v>0</v>
      </c>
      <c r="M84" s="79">
        <f>IFERROR(VLOOKUP($B84,[2]NUM10!$H$3:$U$100,10,FALSE),0)</f>
        <v>0</v>
      </c>
      <c r="N84" s="79">
        <f>IFERROR(VLOOKUP($B84,[2]NUM10!$H$3:$U$100,11,FALSE),0)</f>
        <v>0</v>
      </c>
      <c r="O84" s="79">
        <f>IFERROR(VLOOKUP($B84,[2]NUM10!$H$3:$U$100,12,FALSE),0)</f>
        <v>1</v>
      </c>
      <c r="P84" s="79">
        <f>IFERROR(VLOOKUP($B84,[2]NUM10!$H$3:$U$100,13,FALSE),0)</f>
        <v>0</v>
      </c>
      <c r="Q84" s="12">
        <f t="shared" si="27"/>
        <v>1</v>
      </c>
    </row>
    <row r="85" spans="1:19" ht="15" thickBot="1" x14ac:dyDescent="0.25">
      <c r="A85" s="75" t="s">
        <v>116</v>
      </c>
      <c r="B85" s="137" t="s">
        <v>109</v>
      </c>
      <c r="C85" s="53"/>
      <c r="D85" s="53"/>
      <c r="E85" s="79">
        <f>IFERROR(VLOOKUP($B85,[2]NUM10!$H$3:$U$100,2,FALSE),0)</f>
        <v>0</v>
      </c>
      <c r="F85" s="79">
        <f>IFERROR(VLOOKUP($B85,[2]NUM10!$H$3:$U$100,3,FALSE),0)</f>
        <v>0</v>
      </c>
      <c r="G85" s="79">
        <f>IFERROR(VLOOKUP($B85,[2]NUM10!$H$3:$U$100,4,FALSE),0)</f>
        <v>0</v>
      </c>
      <c r="H85" s="79">
        <f>IFERROR(VLOOKUP($B85,[2]NUM10!$H$3:$U$100,5,FALSE),0)</f>
        <v>0</v>
      </c>
      <c r="I85" s="79">
        <f>IFERROR(VLOOKUP($B85,[2]NUM10!$H$3:$U$100,6,FALSE),0)</f>
        <v>0</v>
      </c>
      <c r="J85" s="79">
        <f>IFERROR(VLOOKUP($B85,[2]NUM10!$H$3:$U$100,7,FALSE),0)</f>
        <v>0</v>
      </c>
      <c r="K85" s="79">
        <f>IFERROR(VLOOKUP($B85,[2]NUM10!$H$3:$U$100,8,FALSE),0)</f>
        <v>0</v>
      </c>
      <c r="L85" s="79">
        <f>IFERROR(VLOOKUP($B85,[2]NUM10!$H$3:$U$100,9,FALSE),0)</f>
        <v>0</v>
      </c>
      <c r="M85" s="79">
        <f>IFERROR(VLOOKUP($B85,[2]NUM10!$H$3:$U$100,10,FALSE),0)</f>
        <v>37</v>
      </c>
      <c r="N85" s="79">
        <f>IFERROR(VLOOKUP($B85,[2]NUM10!$H$3:$U$100,11,FALSE),0)</f>
        <v>0</v>
      </c>
      <c r="O85" s="79">
        <f>IFERROR(VLOOKUP($B85,[2]NUM10!$H$3:$U$100,12,FALSE),0)</f>
        <v>0</v>
      </c>
      <c r="P85" s="79">
        <f>IFERROR(VLOOKUP($B85,[2]NUM10!$H$3:$U$100,13,FALSE),0)</f>
        <v>0</v>
      </c>
      <c r="Q85" s="12">
        <f t="shared" si="27"/>
        <v>37</v>
      </c>
    </row>
    <row r="86" spans="1:19" ht="15" thickBot="1" x14ac:dyDescent="0.25">
      <c r="A86" s="75" t="s">
        <v>116</v>
      </c>
      <c r="B86" s="137" t="s">
        <v>110</v>
      </c>
      <c r="C86" s="53"/>
      <c r="D86" s="53"/>
      <c r="E86" s="79">
        <f>IFERROR(VLOOKUP($B86,[2]NUM10!$H$3:$U$100,2,FALSE),0)</f>
        <v>0</v>
      </c>
      <c r="F86" s="79">
        <f>IFERROR(VLOOKUP($B86,[2]NUM10!$H$3:$U$100,3,FALSE),0)</f>
        <v>0</v>
      </c>
      <c r="G86" s="79">
        <f>IFERROR(VLOOKUP($B86,[2]NUM10!$H$3:$U$100,4,FALSE),0)</f>
        <v>0</v>
      </c>
      <c r="H86" s="79">
        <f>IFERROR(VLOOKUP($B86,[2]NUM10!$H$3:$U$100,5,FALSE),0)</f>
        <v>0</v>
      </c>
      <c r="I86" s="79">
        <f>IFERROR(VLOOKUP($B86,[2]NUM10!$H$3:$U$100,6,FALSE),0)</f>
        <v>2</v>
      </c>
      <c r="J86" s="79">
        <f>IFERROR(VLOOKUP($B86,[2]NUM10!$H$3:$U$100,7,FALSE),0)</f>
        <v>0</v>
      </c>
      <c r="K86" s="79">
        <f>IFERROR(VLOOKUP($B86,[2]NUM10!$H$3:$U$100,8,FALSE),0)</f>
        <v>2</v>
      </c>
      <c r="L86" s="79">
        <f>IFERROR(VLOOKUP($B86,[2]NUM10!$H$3:$U$100,9,FALSE),0)</f>
        <v>0</v>
      </c>
      <c r="M86" s="79">
        <f>IFERROR(VLOOKUP($B86,[2]NUM10!$H$3:$U$100,10,FALSE),0)</f>
        <v>0</v>
      </c>
      <c r="N86" s="79">
        <f>IFERROR(VLOOKUP($B86,[2]NUM10!$H$3:$U$100,11,FALSE),0)</f>
        <v>0</v>
      </c>
      <c r="O86" s="79">
        <f>IFERROR(VLOOKUP($B86,[2]NUM10!$H$3:$U$100,12,FALSE),0)</f>
        <v>0</v>
      </c>
      <c r="P86" s="79">
        <f>IFERROR(VLOOKUP($B86,[2]NUM10!$H$3:$U$100,13,FALSE),0)</f>
        <v>5</v>
      </c>
      <c r="Q86" s="12">
        <f t="shared" si="27"/>
        <v>9</v>
      </c>
    </row>
    <row r="87" spans="1:19" ht="15" thickBot="1" x14ac:dyDescent="0.25">
      <c r="A87" s="75" t="s">
        <v>116</v>
      </c>
      <c r="B87" s="137" t="s">
        <v>111</v>
      </c>
      <c r="C87" s="53"/>
      <c r="D87" s="53"/>
      <c r="E87" s="79">
        <f>IFERROR(VLOOKUP($B87,[2]NUM10!$H$3:$U$100,2,FALSE),0)</f>
        <v>0</v>
      </c>
      <c r="F87" s="79">
        <f>IFERROR(VLOOKUP($B87,[2]NUM10!$H$3:$U$100,3,FALSE),0)</f>
        <v>0</v>
      </c>
      <c r="G87" s="79">
        <f>IFERROR(VLOOKUP($B87,[2]NUM10!$H$3:$U$100,4,FALSE),0)</f>
        <v>0</v>
      </c>
      <c r="H87" s="79">
        <f>IFERROR(VLOOKUP($B87,[2]NUM10!$H$3:$U$100,5,FALSE),0)</f>
        <v>0</v>
      </c>
      <c r="I87" s="79">
        <f>IFERROR(VLOOKUP($B87,[2]NUM10!$H$3:$U$100,6,FALSE),0)</f>
        <v>0</v>
      </c>
      <c r="J87" s="79">
        <f>IFERROR(VLOOKUP($B87,[2]NUM10!$H$3:$U$100,7,FALSE),0)</f>
        <v>0</v>
      </c>
      <c r="K87" s="79">
        <f>IFERROR(VLOOKUP($B87,[2]NUM10!$H$3:$U$100,8,FALSE),0)</f>
        <v>0</v>
      </c>
      <c r="L87" s="79">
        <f>IFERROR(VLOOKUP($B87,[2]NUM10!$H$3:$U$100,9,FALSE),0)</f>
        <v>0</v>
      </c>
      <c r="M87" s="79">
        <f>IFERROR(VLOOKUP($B87,[2]NUM10!$H$3:$U$100,10,FALSE),0)</f>
        <v>0</v>
      </c>
      <c r="N87" s="79">
        <f>IFERROR(VLOOKUP($B87,[2]NUM10!$H$3:$U$100,11,FALSE),0)</f>
        <v>0</v>
      </c>
      <c r="O87" s="79">
        <f>IFERROR(VLOOKUP($B87,[2]NUM10!$H$3:$U$100,12,FALSE),0)</f>
        <v>0</v>
      </c>
      <c r="P87" s="79">
        <f>IFERROR(VLOOKUP($B87,[2]NUM10!$H$3:$U$100,13,FALSE),0)</f>
        <v>0</v>
      </c>
      <c r="Q87" s="12">
        <f t="shared" si="27"/>
        <v>0</v>
      </c>
    </row>
    <row r="88" spans="1:19" ht="15" thickBot="1" x14ac:dyDescent="0.25">
      <c r="A88" s="75" t="s">
        <v>116</v>
      </c>
      <c r="B88" s="137" t="s">
        <v>112</v>
      </c>
      <c r="C88" s="53"/>
      <c r="D88" s="53"/>
      <c r="E88" s="79">
        <f>IFERROR(VLOOKUP($B88,[2]NUM10!$H$3:$U$100,2,FALSE),0)</f>
        <v>0</v>
      </c>
      <c r="F88" s="79">
        <f>IFERROR(VLOOKUP($B88,[2]NUM10!$H$3:$U$100,3,FALSE),0)</f>
        <v>0</v>
      </c>
      <c r="G88" s="79">
        <f>IFERROR(VLOOKUP($B88,[2]NUM10!$H$3:$U$100,4,FALSE),0)</f>
        <v>0</v>
      </c>
      <c r="H88" s="79">
        <f>IFERROR(VLOOKUP($B88,[2]NUM10!$H$3:$U$100,5,FALSE),0)</f>
        <v>0</v>
      </c>
      <c r="I88" s="79">
        <f>IFERROR(VLOOKUP($B88,[2]NUM10!$H$3:$U$100,6,FALSE),0)</f>
        <v>0</v>
      </c>
      <c r="J88" s="79">
        <f>IFERROR(VLOOKUP($B88,[2]NUM10!$H$3:$U$100,7,FALSE),0)</f>
        <v>0</v>
      </c>
      <c r="K88" s="79">
        <f>IFERROR(VLOOKUP($B88,[2]NUM10!$H$3:$U$100,8,FALSE),0)</f>
        <v>0</v>
      </c>
      <c r="L88" s="79">
        <f>IFERROR(VLOOKUP($B88,[2]NUM10!$H$3:$U$100,9,FALSE),0)</f>
        <v>0</v>
      </c>
      <c r="M88" s="79">
        <f>IFERROR(VLOOKUP($B88,[2]NUM10!$H$3:$U$100,10,FALSE),0)</f>
        <v>0</v>
      </c>
      <c r="N88" s="79">
        <f>IFERROR(VLOOKUP($B88,[2]NUM10!$H$3:$U$100,11,FALSE),0)</f>
        <v>0</v>
      </c>
      <c r="O88" s="79">
        <f>IFERROR(VLOOKUP($B88,[2]NUM10!$H$3:$U$100,12,FALSE),0)</f>
        <v>0</v>
      </c>
      <c r="P88" s="79">
        <f>IFERROR(VLOOKUP($B88,[2]NUM10!$H$3:$U$100,13,FALSE),0)</f>
        <v>0</v>
      </c>
      <c r="Q88" s="12">
        <f t="shared" si="27"/>
        <v>0</v>
      </c>
    </row>
    <row r="89" spans="1:19" ht="15" thickBot="1" x14ac:dyDescent="0.25">
      <c r="A89" s="75" t="s">
        <v>116</v>
      </c>
      <c r="B89" s="137" t="s">
        <v>113</v>
      </c>
      <c r="C89" s="53"/>
      <c r="D89" s="53"/>
      <c r="E89" s="79">
        <f>IFERROR(VLOOKUP($B89,[2]NUM10!$H$3:$U$100,2,FALSE),0)</f>
        <v>0</v>
      </c>
      <c r="F89" s="79">
        <f>IFERROR(VLOOKUP($B89,[2]NUM10!$H$3:$U$100,3,FALSE),0)</f>
        <v>0</v>
      </c>
      <c r="G89" s="79">
        <f>IFERROR(VLOOKUP($B89,[2]NUM10!$H$3:$U$100,4,FALSE),0)</f>
        <v>0</v>
      </c>
      <c r="H89" s="79">
        <f>IFERROR(VLOOKUP($B89,[2]NUM10!$H$3:$U$100,5,FALSE),0)</f>
        <v>0</v>
      </c>
      <c r="I89" s="79">
        <f>IFERROR(VLOOKUP($B89,[2]NUM10!$H$3:$U$100,6,FALSE),0)</f>
        <v>0</v>
      </c>
      <c r="J89" s="79">
        <f>IFERROR(VLOOKUP($B89,[2]NUM10!$H$3:$U$100,7,FALSE),0)</f>
        <v>0</v>
      </c>
      <c r="K89" s="79">
        <f>IFERROR(VLOOKUP($B89,[2]NUM10!$H$3:$U$100,8,FALSE),0)</f>
        <v>5</v>
      </c>
      <c r="L89" s="79">
        <f>IFERROR(VLOOKUP($B89,[2]NUM10!$H$3:$U$100,9,FALSE),0)</f>
        <v>0</v>
      </c>
      <c r="M89" s="79">
        <f>IFERROR(VLOOKUP($B89,[2]NUM10!$H$3:$U$100,10,FALSE),0)</f>
        <v>0</v>
      </c>
      <c r="N89" s="79">
        <f>IFERROR(VLOOKUP($B89,[2]NUM10!$H$3:$U$100,11,FALSE),0)</f>
        <v>0</v>
      </c>
      <c r="O89" s="79">
        <f>IFERROR(VLOOKUP($B89,[2]NUM10!$H$3:$U$100,12,FALSE),0)</f>
        <v>4</v>
      </c>
      <c r="P89" s="79">
        <f>IFERROR(VLOOKUP($B89,[2]NUM10!$H$3:$U$100,13,FALSE),0)</f>
        <v>10</v>
      </c>
      <c r="Q89" s="12">
        <f t="shared" si="27"/>
        <v>19</v>
      </c>
    </row>
    <row r="90" spans="1:19" ht="15" thickBot="1" x14ac:dyDescent="0.25">
      <c r="A90" s="75" t="s">
        <v>116</v>
      </c>
      <c r="B90" s="137" t="s">
        <v>114</v>
      </c>
      <c r="C90" s="53"/>
      <c r="D90" s="53"/>
      <c r="E90" s="79">
        <f>IFERROR(VLOOKUP($B90,[2]NUM10!$H$3:$U$100,2,FALSE),0)</f>
        <v>0</v>
      </c>
      <c r="F90" s="79">
        <f>IFERROR(VLOOKUP($B90,[2]NUM10!$H$3:$U$100,3,FALSE),0)</f>
        <v>0</v>
      </c>
      <c r="G90" s="79">
        <f>IFERROR(VLOOKUP($B90,[2]NUM10!$H$3:$U$100,4,FALSE),0)</f>
        <v>0</v>
      </c>
      <c r="H90" s="79">
        <f>IFERROR(VLOOKUP($B90,[2]NUM10!$H$3:$U$100,5,FALSE),0)</f>
        <v>0</v>
      </c>
      <c r="I90" s="79">
        <f>IFERROR(VLOOKUP($B90,[2]NUM10!$H$3:$U$100,6,FALSE),0)</f>
        <v>0</v>
      </c>
      <c r="J90" s="79">
        <f>IFERROR(VLOOKUP($B90,[2]NUM10!$H$3:$U$100,7,FALSE),0)</f>
        <v>0</v>
      </c>
      <c r="K90" s="79">
        <f>IFERROR(VLOOKUP($B90,[2]NUM10!$H$3:$U$100,8,FALSE),0)</f>
        <v>3</v>
      </c>
      <c r="L90" s="79">
        <f>IFERROR(VLOOKUP($B90,[2]NUM10!$H$3:$U$100,9,FALSE),0)</f>
        <v>0</v>
      </c>
      <c r="M90" s="79">
        <f>IFERROR(VLOOKUP($B90,[2]NUM10!$H$3:$U$100,10,FALSE),0)</f>
        <v>0</v>
      </c>
      <c r="N90" s="79">
        <f>IFERROR(VLOOKUP($B90,[2]NUM10!$H$3:$U$100,11,FALSE),0)</f>
        <v>0</v>
      </c>
      <c r="O90" s="79">
        <f>IFERROR(VLOOKUP($B90,[2]NUM10!$H$3:$U$100,12,FALSE),0)</f>
        <v>1</v>
      </c>
      <c r="P90" s="79">
        <f>IFERROR(VLOOKUP($B90,[2]NUM10!$H$3:$U$100,13,FALSE),0)</f>
        <v>4</v>
      </c>
      <c r="Q90" s="12">
        <f t="shared" si="27"/>
        <v>8</v>
      </c>
    </row>
    <row r="91" spans="1:19" ht="15" thickBot="1" x14ac:dyDescent="0.25">
      <c r="A91" s="75" t="s">
        <v>116</v>
      </c>
      <c r="B91" s="137" t="s">
        <v>115</v>
      </c>
      <c r="C91" s="53"/>
      <c r="D91" s="53"/>
      <c r="E91" s="79">
        <f>IFERROR(VLOOKUP($B91,[2]NUM10!$H$3:$U$100,2,FALSE),0)</f>
        <v>0</v>
      </c>
      <c r="F91" s="79">
        <f>IFERROR(VLOOKUP($B91,[2]NUM10!$H$3:$U$100,3,FALSE),0)</f>
        <v>0</v>
      </c>
      <c r="G91" s="79">
        <f>IFERROR(VLOOKUP($B91,[2]NUM10!$H$3:$U$100,4,FALSE),0)</f>
        <v>0</v>
      </c>
      <c r="H91" s="79">
        <f>IFERROR(VLOOKUP($B91,[2]NUM10!$H$3:$U$100,5,FALSE),0)</f>
        <v>0</v>
      </c>
      <c r="I91" s="79">
        <f>IFERROR(VLOOKUP($B91,[2]NUM10!$H$3:$U$100,6,FALSE),0)</f>
        <v>0</v>
      </c>
      <c r="J91" s="79">
        <f>IFERROR(VLOOKUP($B91,[2]NUM10!$H$3:$U$100,7,FALSE),0)</f>
        <v>0</v>
      </c>
      <c r="K91" s="79">
        <f>IFERROR(VLOOKUP($B91,[2]NUM10!$H$3:$U$100,8,FALSE),0)</f>
        <v>1</v>
      </c>
      <c r="L91" s="79">
        <f>IFERROR(VLOOKUP($B91,[2]NUM10!$H$3:$U$100,9,FALSE),0)</f>
        <v>0</v>
      </c>
      <c r="M91" s="79">
        <f>IFERROR(VLOOKUP($B91,[2]NUM10!$H$3:$U$100,10,FALSE),0)</f>
        <v>0</v>
      </c>
      <c r="N91" s="79">
        <f>IFERROR(VLOOKUP($B91,[2]NUM10!$H$3:$U$100,11,FALSE),0)</f>
        <v>0</v>
      </c>
      <c r="O91" s="79">
        <f>IFERROR(VLOOKUP($B91,[2]NUM10!$H$3:$U$100,12,FALSE),0)</f>
        <v>0</v>
      </c>
      <c r="P91" s="79">
        <f>IFERROR(VLOOKUP($B91,[2]NUM10!$H$3:$U$100,13,FALSE),0)</f>
        <v>0</v>
      </c>
      <c r="Q91" s="12">
        <f t="shared" si="27"/>
        <v>1</v>
      </c>
    </row>
    <row r="92" spans="1:19" s="54" customFormat="1" ht="15" thickBot="1" x14ac:dyDescent="0.25">
      <c r="A92" s="307" t="s">
        <v>179</v>
      </c>
      <c r="B92" s="308"/>
      <c r="C92" s="222">
        <f>+D92/Metas!P16</f>
        <v>0.82426778242677823</v>
      </c>
      <c r="D92" s="14">
        <f>+Q92/R92</f>
        <v>0.24290998766954378</v>
      </c>
      <c r="E92" s="65">
        <f>SUM(E82:E91)</f>
        <v>0</v>
      </c>
      <c r="F92" s="65">
        <f t="shared" ref="F92:H92" si="28">SUM(F82:F91)</f>
        <v>0</v>
      </c>
      <c r="G92" s="65">
        <f t="shared" si="28"/>
        <v>0</v>
      </c>
      <c r="H92" s="65">
        <f t="shared" si="28"/>
        <v>0</v>
      </c>
      <c r="I92" s="65">
        <f t="shared" ref="I92:J92" si="29">SUM(I82:I91)</f>
        <v>16</v>
      </c>
      <c r="J92" s="65">
        <f t="shared" si="29"/>
        <v>0</v>
      </c>
      <c r="K92" s="65">
        <f t="shared" ref="K92:L92" si="30">SUM(K82:K91)</f>
        <v>18</v>
      </c>
      <c r="L92" s="65">
        <f t="shared" si="30"/>
        <v>0</v>
      </c>
      <c r="M92" s="65">
        <f t="shared" ref="M92:N92" si="31">SUM(M82:M91)</f>
        <v>39</v>
      </c>
      <c r="N92" s="65">
        <f t="shared" si="31"/>
        <v>0</v>
      </c>
      <c r="O92" s="65">
        <f t="shared" ref="O92:P92" si="32">SUM(O82:O91)</f>
        <v>64</v>
      </c>
      <c r="P92" s="65">
        <f t="shared" si="32"/>
        <v>60</v>
      </c>
      <c r="Q92" s="65">
        <f>SUM(Q82:Q91)</f>
        <v>197</v>
      </c>
      <c r="R92" s="366">
        <v>811</v>
      </c>
      <c r="S92" s="367"/>
    </row>
    <row r="93" spans="1:19" ht="15" thickBot="1" x14ac:dyDescent="0.25">
      <c r="A93" s="75" t="s">
        <v>133</v>
      </c>
      <c r="B93" s="137" t="s">
        <v>117</v>
      </c>
      <c r="C93" s="53"/>
      <c r="D93" s="53"/>
      <c r="E93" s="79">
        <f>IFERROR(VLOOKUP($B93,[2]NUM10!$H$3:$U$100,2,FALSE),0)</f>
        <v>0</v>
      </c>
      <c r="F93" s="79">
        <f>IFERROR(VLOOKUP($B93,[2]NUM10!$H$3:$U$100,3,FALSE),0)</f>
        <v>0</v>
      </c>
      <c r="G93" s="79">
        <f>IFERROR(VLOOKUP($B93,[2]NUM10!$H$3:$U$100,4,FALSE),0)</f>
        <v>0</v>
      </c>
      <c r="H93" s="79">
        <f>IFERROR(VLOOKUP($B93,[2]NUM10!$H$3:$U$100,5,FALSE),0)</f>
        <v>20</v>
      </c>
      <c r="I93" s="79">
        <f>IFERROR(VLOOKUP($B93,[2]NUM10!$H$3:$U$100,6,FALSE),0)</f>
        <v>0</v>
      </c>
      <c r="J93" s="79">
        <f>IFERROR(VLOOKUP($B93,[2]NUM10!$H$3:$U$100,7,FALSE),0)</f>
        <v>0</v>
      </c>
      <c r="K93" s="79">
        <f>IFERROR(VLOOKUP($B93,[2]NUM10!$H$3:$U$100,8,FALSE),0)</f>
        <v>30</v>
      </c>
      <c r="L93" s="79">
        <f>IFERROR(VLOOKUP($B93,[2]NUM10!$H$3:$U$100,9,FALSE),0)</f>
        <v>0</v>
      </c>
      <c r="M93" s="79">
        <f>IFERROR(VLOOKUP($B93,[2]NUM10!$H$3:$U$100,10,FALSE),0)</f>
        <v>0</v>
      </c>
      <c r="N93" s="79">
        <f>IFERROR(VLOOKUP($B93,[2]NUM10!$H$3:$U$100,11,FALSE),0)</f>
        <v>20</v>
      </c>
      <c r="O93" s="79">
        <f>IFERROR(VLOOKUP($B93,[2]NUM10!$H$3:$U$100,12,FALSE),0)</f>
        <v>0</v>
      </c>
      <c r="P93" s="79">
        <f>IFERROR(VLOOKUP($B93,[2]NUM10!$H$3:$U$100,13,FALSE),0)</f>
        <v>15</v>
      </c>
      <c r="Q93" s="12">
        <f t="shared" ref="Q93:Q110" si="33">SUM(E93:P93)</f>
        <v>85</v>
      </c>
    </row>
    <row r="94" spans="1:19" ht="15" thickBot="1" x14ac:dyDescent="0.25">
      <c r="A94" s="75" t="s">
        <v>133</v>
      </c>
      <c r="B94" s="137" t="s">
        <v>118</v>
      </c>
      <c r="C94" s="53"/>
      <c r="D94" s="53"/>
      <c r="E94" s="79">
        <f>IFERROR(VLOOKUP($B94,[2]NUM10!$H$3:$U$100,2,FALSE),0)</f>
        <v>3</v>
      </c>
      <c r="F94" s="79">
        <f>IFERROR(VLOOKUP($B94,[2]NUM10!$H$3:$U$100,3,FALSE),0)</f>
        <v>4</v>
      </c>
      <c r="G94" s="79">
        <f>IFERROR(VLOOKUP($B94,[2]NUM10!$H$3:$U$100,4,FALSE),0)</f>
        <v>32</v>
      </c>
      <c r="H94" s="79">
        <f>IFERROR(VLOOKUP($B94,[2]NUM10!$H$3:$U$100,5,FALSE),0)</f>
        <v>55</v>
      </c>
      <c r="I94" s="79">
        <f>IFERROR(VLOOKUP($B94,[2]NUM10!$H$3:$U$100,6,FALSE),0)</f>
        <v>56</v>
      </c>
      <c r="J94" s="79">
        <f>IFERROR(VLOOKUP($B94,[2]NUM10!$H$3:$U$100,7,FALSE),0)</f>
        <v>16</v>
      </c>
      <c r="K94" s="79">
        <f>IFERROR(VLOOKUP($B94,[2]NUM10!$H$3:$U$100,8,FALSE),0)</f>
        <v>10</v>
      </c>
      <c r="L94" s="79">
        <f>IFERROR(VLOOKUP($B94,[2]NUM10!$H$3:$U$100,9,FALSE),0)</f>
        <v>45</v>
      </c>
      <c r="M94" s="79">
        <f>IFERROR(VLOOKUP($B94,[2]NUM10!$H$3:$U$100,10,FALSE),0)</f>
        <v>69</v>
      </c>
      <c r="N94" s="79">
        <f>IFERROR(VLOOKUP($B94,[2]NUM10!$H$3:$U$100,11,FALSE),0)</f>
        <v>49</v>
      </c>
      <c r="O94" s="79">
        <f>IFERROR(VLOOKUP($B94,[2]NUM10!$H$3:$U$100,12,FALSE),0)</f>
        <v>0</v>
      </c>
      <c r="P94" s="79">
        <f>IFERROR(VLOOKUP($B94,[2]NUM10!$H$3:$U$100,13,FALSE),0)</f>
        <v>0</v>
      </c>
      <c r="Q94" s="12">
        <f t="shared" si="33"/>
        <v>339</v>
      </c>
    </row>
    <row r="95" spans="1:19" ht="15" thickBot="1" x14ac:dyDescent="0.25">
      <c r="A95" s="75" t="s">
        <v>133</v>
      </c>
      <c r="B95" s="137" t="s">
        <v>119</v>
      </c>
      <c r="C95" s="53"/>
      <c r="D95" s="53"/>
      <c r="E95" s="79">
        <f>IFERROR(VLOOKUP($B95,[2]NUM10!$H$3:$U$100,2,FALSE),0)</f>
        <v>0</v>
      </c>
      <c r="F95" s="79">
        <f>IFERROR(VLOOKUP($B95,[2]NUM10!$H$3:$U$100,3,FALSE),0)</f>
        <v>1</v>
      </c>
      <c r="G95" s="79">
        <f>IFERROR(VLOOKUP($B95,[2]NUM10!$H$3:$U$100,4,FALSE),0)</f>
        <v>59</v>
      </c>
      <c r="H95" s="79">
        <f>IFERROR(VLOOKUP($B95,[2]NUM10!$H$3:$U$100,5,FALSE),0)</f>
        <v>3</v>
      </c>
      <c r="I95" s="79">
        <f>IFERROR(VLOOKUP($B95,[2]NUM10!$H$3:$U$100,6,FALSE),0)</f>
        <v>236</v>
      </c>
      <c r="J95" s="79">
        <f>IFERROR(VLOOKUP($B95,[2]NUM10!$H$3:$U$100,7,FALSE),0)</f>
        <v>135</v>
      </c>
      <c r="K95" s="79">
        <f>IFERROR(VLOOKUP($B95,[2]NUM10!$H$3:$U$100,8,FALSE),0)</f>
        <v>3</v>
      </c>
      <c r="L95" s="79">
        <f>IFERROR(VLOOKUP($B95,[2]NUM10!$H$3:$U$100,9,FALSE),0)</f>
        <v>209</v>
      </c>
      <c r="M95" s="79">
        <f>IFERROR(VLOOKUP($B95,[2]NUM10!$H$3:$U$100,10,FALSE),0)</f>
        <v>205</v>
      </c>
      <c r="N95" s="79">
        <f>IFERROR(VLOOKUP($B95,[2]NUM10!$H$3:$U$100,11,FALSE),0)</f>
        <v>205</v>
      </c>
      <c r="O95" s="79">
        <f>IFERROR(VLOOKUP($B95,[2]NUM10!$H$3:$U$100,12,FALSE),0)</f>
        <v>186</v>
      </c>
      <c r="P95" s="79">
        <f>IFERROR(VLOOKUP($B95,[2]NUM10!$H$3:$U$100,13,FALSE),0)</f>
        <v>0</v>
      </c>
      <c r="Q95" s="12">
        <f t="shared" si="33"/>
        <v>1242</v>
      </c>
    </row>
    <row r="96" spans="1:19" ht="15" thickBot="1" x14ac:dyDescent="0.25">
      <c r="A96" s="75" t="s">
        <v>133</v>
      </c>
      <c r="B96" s="137" t="s">
        <v>120</v>
      </c>
      <c r="C96" s="53"/>
      <c r="D96" s="53"/>
      <c r="E96" s="79">
        <f>IFERROR(VLOOKUP($B96,[2]NUM10!$H$3:$U$100,2,FALSE),0)</f>
        <v>0</v>
      </c>
      <c r="F96" s="79">
        <f>IFERROR(VLOOKUP($B96,[2]NUM10!$H$3:$U$100,3,FALSE),0)</f>
        <v>0</v>
      </c>
      <c r="G96" s="79">
        <f>IFERROR(VLOOKUP($B96,[2]NUM10!$H$3:$U$100,4,FALSE),0)</f>
        <v>0</v>
      </c>
      <c r="H96" s="79">
        <f>IFERROR(VLOOKUP($B96,[2]NUM10!$H$3:$U$100,5,FALSE),0)</f>
        <v>12</v>
      </c>
      <c r="I96" s="79">
        <f>IFERROR(VLOOKUP($B96,[2]NUM10!$H$3:$U$100,6,FALSE),0)</f>
        <v>4</v>
      </c>
      <c r="J96" s="79">
        <f>IFERROR(VLOOKUP($B96,[2]NUM10!$H$3:$U$100,7,FALSE),0)</f>
        <v>9</v>
      </c>
      <c r="K96" s="79">
        <f>IFERROR(VLOOKUP($B96,[2]NUM10!$H$3:$U$100,8,FALSE),0)</f>
        <v>3</v>
      </c>
      <c r="L96" s="79">
        <f>IFERROR(VLOOKUP($B96,[2]NUM10!$H$3:$U$100,9,FALSE),0)</f>
        <v>6</v>
      </c>
      <c r="M96" s="79">
        <f>IFERROR(VLOOKUP($B96,[2]NUM10!$H$3:$U$100,10,FALSE),0)</f>
        <v>9</v>
      </c>
      <c r="N96" s="79">
        <f>IFERROR(VLOOKUP($B96,[2]NUM10!$H$3:$U$100,11,FALSE),0)</f>
        <v>11</v>
      </c>
      <c r="O96" s="79">
        <f>IFERROR(VLOOKUP($B96,[2]NUM10!$H$3:$U$100,12,FALSE),0)</f>
        <v>6</v>
      </c>
      <c r="P96" s="79">
        <f>IFERROR(VLOOKUP($B96,[2]NUM10!$H$3:$U$100,13,FALSE),0)</f>
        <v>7</v>
      </c>
      <c r="Q96" s="12">
        <f t="shared" si="33"/>
        <v>67</v>
      </c>
    </row>
    <row r="97" spans="1:19" ht="15" thickBot="1" x14ac:dyDescent="0.25">
      <c r="A97" s="75" t="s">
        <v>133</v>
      </c>
      <c r="B97" s="137" t="s">
        <v>121</v>
      </c>
      <c r="C97" s="53"/>
      <c r="D97" s="53"/>
      <c r="E97" s="79">
        <f>IFERROR(VLOOKUP($B97,[2]NUM10!$H$3:$U$100,2,FALSE),0)</f>
        <v>0</v>
      </c>
      <c r="F97" s="79">
        <f>IFERROR(VLOOKUP($B97,[2]NUM10!$H$3:$U$100,3,FALSE),0)</f>
        <v>0</v>
      </c>
      <c r="G97" s="79">
        <f>IFERROR(VLOOKUP($B97,[2]NUM10!$H$3:$U$100,4,FALSE),0)</f>
        <v>0</v>
      </c>
      <c r="H97" s="79">
        <f>IFERROR(VLOOKUP($B97,[2]NUM10!$H$3:$U$100,5,FALSE),0)</f>
        <v>0</v>
      </c>
      <c r="I97" s="79">
        <f>IFERROR(VLOOKUP($B97,[2]NUM10!$H$3:$U$100,6,FALSE),0)</f>
        <v>0</v>
      </c>
      <c r="J97" s="79">
        <f>IFERROR(VLOOKUP($B97,[2]NUM10!$H$3:$U$100,7,FALSE),0)</f>
        <v>0</v>
      </c>
      <c r="K97" s="79">
        <f>IFERROR(VLOOKUP($B97,[2]NUM10!$H$3:$U$100,8,FALSE),0)</f>
        <v>0</v>
      </c>
      <c r="L97" s="79">
        <f>IFERROR(VLOOKUP($B97,[2]NUM10!$H$3:$U$100,9,FALSE),0)</f>
        <v>0</v>
      </c>
      <c r="M97" s="79">
        <f>IFERROR(VLOOKUP($B97,[2]NUM10!$H$3:$U$100,10,FALSE),0)</f>
        <v>0</v>
      </c>
      <c r="N97" s="79">
        <f>IFERROR(VLOOKUP($B97,[2]NUM10!$H$3:$U$100,11,FALSE),0)</f>
        <v>0</v>
      </c>
      <c r="O97" s="79">
        <f>IFERROR(VLOOKUP($B97,[2]NUM10!$H$3:$U$100,12,FALSE),0)</f>
        <v>0</v>
      </c>
      <c r="P97" s="79">
        <f>IFERROR(VLOOKUP($B97,[2]NUM10!$H$3:$U$100,13,FALSE),0)</f>
        <v>0</v>
      </c>
      <c r="Q97" s="12">
        <f t="shared" si="33"/>
        <v>0</v>
      </c>
    </row>
    <row r="98" spans="1:19" ht="15" thickBot="1" x14ac:dyDescent="0.25">
      <c r="A98" s="75" t="s">
        <v>133</v>
      </c>
      <c r="B98" s="137" t="s">
        <v>122</v>
      </c>
      <c r="C98" s="53"/>
      <c r="D98" s="53"/>
      <c r="E98" s="79">
        <f>IFERROR(VLOOKUP($B98,[2]NUM10!$H$3:$U$100,2,FALSE),0)</f>
        <v>0</v>
      </c>
      <c r="F98" s="79">
        <f>IFERROR(VLOOKUP($B98,[2]NUM10!$H$3:$U$100,3,FALSE),0)</f>
        <v>0</v>
      </c>
      <c r="G98" s="79">
        <f>IFERROR(VLOOKUP($B98,[2]NUM10!$H$3:$U$100,4,FALSE),0)</f>
        <v>0</v>
      </c>
      <c r="H98" s="79">
        <f>IFERROR(VLOOKUP($B98,[2]NUM10!$H$3:$U$100,5,FALSE),0)</f>
        <v>0</v>
      </c>
      <c r="I98" s="79">
        <f>IFERROR(VLOOKUP($B98,[2]NUM10!$H$3:$U$100,6,FALSE),0)</f>
        <v>0</v>
      </c>
      <c r="J98" s="79">
        <f>IFERROR(VLOOKUP($B98,[2]NUM10!$H$3:$U$100,7,FALSE),0)</f>
        <v>4</v>
      </c>
      <c r="K98" s="79">
        <f>IFERROR(VLOOKUP($B98,[2]NUM10!$H$3:$U$100,8,FALSE),0)</f>
        <v>0</v>
      </c>
      <c r="L98" s="79">
        <f>IFERROR(VLOOKUP($B98,[2]NUM10!$H$3:$U$100,9,FALSE),0)</f>
        <v>0</v>
      </c>
      <c r="M98" s="79">
        <f>IFERROR(VLOOKUP($B98,[2]NUM10!$H$3:$U$100,10,FALSE),0)</f>
        <v>0</v>
      </c>
      <c r="N98" s="79">
        <f>IFERROR(VLOOKUP($B98,[2]NUM10!$H$3:$U$100,11,FALSE),0)</f>
        <v>0</v>
      </c>
      <c r="O98" s="79">
        <f>IFERROR(VLOOKUP($B98,[2]NUM10!$H$3:$U$100,12,FALSE),0)</f>
        <v>0</v>
      </c>
      <c r="P98" s="79">
        <f>IFERROR(VLOOKUP($B98,[2]NUM10!$H$3:$U$100,13,FALSE),0)</f>
        <v>0</v>
      </c>
      <c r="Q98" s="12">
        <f t="shared" si="33"/>
        <v>4</v>
      </c>
    </row>
    <row r="99" spans="1:19" ht="15" thickBot="1" x14ac:dyDescent="0.25">
      <c r="A99" s="75" t="s">
        <v>133</v>
      </c>
      <c r="B99" s="137" t="s">
        <v>123</v>
      </c>
      <c r="C99" s="53"/>
      <c r="D99" s="53"/>
      <c r="E99" s="79">
        <f>IFERROR(VLOOKUP($B99,[2]NUM10!$H$3:$U$100,2,FALSE),0)</f>
        <v>0</v>
      </c>
      <c r="F99" s="79">
        <f>IFERROR(VLOOKUP($B99,[2]NUM10!$H$3:$U$100,3,FALSE),0)</f>
        <v>0</v>
      </c>
      <c r="G99" s="79">
        <f>IFERROR(VLOOKUP($B99,[2]NUM10!$H$3:$U$100,4,FALSE),0)</f>
        <v>0</v>
      </c>
      <c r="H99" s="79">
        <f>IFERROR(VLOOKUP($B99,[2]NUM10!$H$3:$U$100,5,FALSE),0)</f>
        <v>0</v>
      </c>
      <c r="I99" s="79">
        <f>IFERROR(VLOOKUP($B99,[2]NUM10!$H$3:$U$100,6,FALSE),0)</f>
        <v>0</v>
      </c>
      <c r="J99" s="79">
        <f>IFERROR(VLOOKUP($B99,[2]NUM10!$H$3:$U$100,7,FALSE),0)</f>
        <v>4</v>
      </c>
      <c r="K99" s="79">
        <f>IFERROR(VLOOKUP($B99,[2]NUM10!$H$3:$U$100,8,FALSE),0)</f>
        <v>0</v>
      </c>
      <c r="L99" s="79">
        <f>IFERROR(VLOOKUP($B99,[2]NUM10!$H$3:$U$100,9,FALSE),0)</f>
        <v>0</v>
      </c>
      <c r="M99" s="79">
        <f>IFERROR(VLOOKUP($B99,[2]NUM10!$H$3:$U$100,10,FALSE),0)</f>
        <v>0</v>
      </c>
      <c r="N99" s="79">
        <f>IFERROR(VLOOKUP($B99,[2]NUM10!$H$3:$U$100,11,FALSE),0)</f>
        <v>0</v>
      </c>
      <c r="O99" s="79">
        <f>IFERROR(VLOOKUP($B99,[2]NUM10!$H$3:$U$100,12,FALSE),0)</f>
        <v>12</v>
      </c>
      <c r="P99" s="79">
        <f>IFERROR(VLOOKUP($B99,[2]NUM10!$H$3:$U$100,13,FALSE),0)</f>
        <v>0</v>
      </c>
      <c r="Q99" s="12">
        <f t="shared" si="33"/>
        <v>16</v>
      </c>
    </row>
    <row r="100" spans="1:19" ht="15" thickBot="1" x14ac:dyDescent="0.25">
      <c r="A100" s="75" t="s">
        <v>133</v>
      </c>
      <c r="B100" s="137" t="s">
        <v>124</v>
      </c>
      <c r="C100" s="53"/>
      <c r="D100" s="53"/>
      <c r="E100" s="79">
        <f>IFERROR(VLOOKUP($B100,[2]NUM10!$H$3:$U$100,2,FALSE),0)</f>
        <v>0</v>
      </c>
      <c r="F100" s="79">
        <f>IFERROR(VLOOKUP($B100,[2]NUM10!$H$3:$U$100,3,FALSE),0)</f>
        <v>0</v>
      </c>
      <c r="G100" s="79">
        <f>IFERROR(VLOOKUP($B100,[2]NUM10!$H$3:$U$100,4,FALSE),0)</f>
        <v>0</v>
      </c>
      <c r="H100" s="79">
        <f>IFERROR(VLOOKUP($B100,[2]NUM10!$H$3:$U$100,5,FALSE),0)</f>
        <v>0</v>
      </c>
      <c r="I100" s="79">
        <f>IFERROR(VLOOKUP($B100,[2]NUM10!$H$3:$U$100,6,FALSE),0)</f>
        <v>0</v>
      </c>
      <c r="J100" s="79">
        <f>IFERROR(VLOOKUP($B100,[2]NUM10!$H$3:$U$100,7,FALSE),0)</f>
        <v>0</v>
      </c>
      <c r="K100" s="79">
        <f>IFERROR(VLOOKUP($B100,[2]NUM10!$H$3:$U$100,8,FALSE),0)</f>
        <v>0</v>
      </c>
      <c r="L100" s="79">
        <f>IFERROR(VLOOKUP($B100,[2]NUM10!$H$3:$U$100,9,FALSE),0)</f>
        <v>0</v>
      </c>
      <c r="M100" s="79">
        <f>IFERROR(VLOOKUP($B100,[2]NUM10!$H$3:$U$100,10,FALSE),0)</f>
        <v>0</v>
      </c>
      <c r="N100" s="79">
        <f>IFERROR(VLOOKUP($B100,[2]NUM10!$H$3:$U$100,11,FALSE),0)</f>
        <v>0</v>
      </c>
      <c r="O100" s="79">
        <f>IFERROR(VLOOKUP($B100,[2]NUM10!$H$3:$U$100,12,FALSE),0)</f>
        <v>0</v>
      </c>
      <c r="P100" s="79">
        <f>IFERROR(VLOOKUP($B100,[2]NUM10!$H$3:$U$100,13,FALSE),0)</f>
        <v>0</v>
      </c>
      <c r="Q100" s="12">
        <f t="shared" si="33"/>
        <v>0</v>
      </c>
    </row>
    <row r="101" spans="1:19" ht="15" thickBot="1" x14ac:dyDescent="0.25">
      <c r="A101" s="75" t="s">
        <v>133</v>
      </c>
      <c r="B101" s="137" t="s">
        <v>125</v>
      </c>
      <c r="C101" s="53"/>
      <c r="D101" s="53"/>
      <c r="E101" s="79">
        <f>IFERROR(VLOOKUP($B101,[2]NUM10!$H$3:$U$100,2,FALSE),0)</f>
        <v>0</v>
      </c>
      <c r="F101" s="79">
        <f>IFERROR(VLOOKUP($B101,[2]NUM10!$H$3:$U$100,3,FALSE),0)</f>
        <v>0</v>
      </c>
      <c r="G101" s="79">
        <f>IFERROR(VLOOKUP($B101,[2]NUM10!$H$3:$U$100,4,FALSE),0)</f>
        <v>0</v>
      </c>
      <c r="H101" s="79">
        <f>IFERROR(VLOOKUP($B101,[2]NUM10!$H$3:$U$100,5,FALSE),0)</f>
        <v>0</v>
      </c>
      <c r="I101" s="79">
        <f>IFERROR(VLOOKUP($B101,[2]NUM10!$H$3:$U$100,6,FALSE),0)</f>
        <v>0</v>
      </c>
      <c r="J101" s="79">
        <f>IFERROR(VLOOKUP($B101,[2]NUM10!$H$3:$U$100,7,FALSE),0)</f>
        <v>0</v>
      </c>
      <c r="K101" s="79">
        <f>IFERROR(VLOOKUP($B101,[2]NUM10!$H$3:$U$100,8,FALSE),0)</f>
        <v>2</v>
      </c>
      <c r="L101" s="79">
        <f>IFERROR(VLOOKUP($B101,[2]NUM10!$H$3:$U$100,9,FALSE),0)</f>
        <v>5</v>
      </c>
      <c r="M101" s="79">
        <f>IFERROR(VLOOKUP($B101,[2]NUM10!$H$3:$U$100,10,FALSE),0)</f>
        <v>0</v>
      </c>
      <c r="N101" s="79">
        <f>IFERROR(VLOOKUP($B101,[2]NUM10!$H$3:$U$100,11,FALSE),0)</f>
        <v>0</v>
      </c>
      <c r="O101" s="79">
        <f>IFERROR(VLOOKUP($B101,[2]NUM10!$H$3:$U$100,12,FALSE),0)</f>
        <v>0</v>
      </c>
      <c r="P101" s="79">
        <f>IFERROR(VLOOKUP($B101,[2]NUM10!$H$3:$U$100,13,FALSE),0)</f>
        <v>0</v>
      </c>
      <c r="Q101" s="12">
        <f t="shared" si="33"/>
        <v>7</v>
      </c>
    </row>
    <row r="102" spans="1:19" ht="15" thickBot="1" x14ac:dyDescent="0.25">
      <c r="A102" s="75" t="s">
        <v>133</v>
      </c>
      <c r="B102" s="137" t="s">
        <v>126</v>
      </c>
      <c r="C102" s="53"/>
      <c r="D102" s="53"/>
      <c r="E102" s="79">
        <f>IFERROR(VLOOKUP($B102,[2]NUM10!$H$3:$U$100,2,FALSE),0)</f>
        <v>0</v>
      </c>
      <c r="F102" s="79">
        <f>IFERROR(VLOOKUP($B102,[2]NUM10!$H$3:$U$100,3,FALSE),0)</f>
        <v>0</v>
      </c>
      <c r="G102" s="79">
        <f>IFERROR(VLOOKUP($B102,[2]NUM10!$H$3:$U$100,4,FALSE),0)</f>
        <v>0</v>
      </c>
      <c r="H102" s="79">
        <f>IFERROR(VLOOKUP($B102,[2]NUM10!$H$3:$U$100,5,FALSE),0)</f>
        <v>0</v>
      </c>
      <c r="I102" s="79">
        <f>IFERROR(VLOOKUP($B102,[2]NUM10!$H$3:$U$100,6,FALSE),0)</f>
        <v>0</v>
      </c>
      <c r="J102" s="79">
        <f>IFERROR(VLOOKUP($B102,[2]NUM10!$H$3:$U$100,7,FALSE),0)</f>
        <v>0</v>
      </c>
      <c r="K102" s="79">
        <f>IFERROR(VLOOKUP($B102,[2]NUM10!$H$3:$U$100,8,FALSE),0)</f>
        <v>0</v>
      </c>
      <c r="L102" s="79">
        <f>IFERROR(VLOOKUP($B102,[2]NUM10!$H$3:$U$100,9,FALSE),0)</f>
        <v>0</v>
      </c>
      <c r="M102" s="79">
        <f>IFERROR(VLOOKUP($B102,[2]NUM10!$H$3:$U$100,10,FALSE),0)</f>
        <v>0</v>
      </c>
      <c r="N102" s="79">
        <f>IFERROR(VLOOKUP($B102,[2]NUM10!$H$3:$U$100,11,FALSE),0)</f>
        <v>0</v>
      </c>
      <c r="O102" s="79">
        <f>IFERROR(VLOOKUP($B102,[2]NUM10!$H$3:$U$100,12,FALSE),0)</f>
        <v>0</v>
      </c>
      <c r="P102" s="79">
        <f>IFERROR(VLOOKUP($B102,[2]NUM10!$H$3:$U$100,13,FALSE),0)</f>
        <v>0</v>
      </c>
      <c r="Q102" s="12">
        <f t="shared" si="33"/>
        <v>0</v>
      </c>
    </row>
    <row r="103" spans="1:19" ht="15" thickBot="1" x14ac:dyDescent="0.25">
      <c r="A103" s="75" t="s">
        <v>133</v>
      </c>
      <c r="B103" s="137" t="s">
        <v>127</v>
      </c>
      <c r="C103" s="53"/>
      <c r="D103" s="53"/>
      <c r="E103" s="79">
        <f>IFERROR(VLOOKUP($B103,[2]NUM10!$H$3:$U$100,2,FALSE),0)</f>
        <v>0</v>
      </c>
      <c r="F103" s="79">
        <f>IFERROR(VLOOKUP($B103,[2]NUM10!$H$3:$U$100,3,FALSE),0)</f>
        <v>0</v>
      </c>
      <c r="G103" s="79">
        <f>IFERROR(VLOOKUP($B103,[2]NUM10!$H$3:$U$100,4,FALSE),0)</f>
        <v>0</v>
      </c>
      <c r="H103" s="79">
        <f>IFERROR(VLOOKUP($B103,[2]NUM10!$H$3:$U$100,5,FALSE),0)</f>
        <v>0</v>
      </c>
      <c r="I103" s="79">
        <f>IFERROR(VLOOKUP($B103,[2]NUM10!$H$3:$U$100,6,FALSE),0)</f>
        <v>0</v>
      </c>
      <c r="J103" s="79">
        <f>IFERROR(VLOOKUP($B103,[2]NUM10!$H$3:$U$100,7,FALSE),0)</f>
        <v>0</v>
      </c>
      <c r="K103" s="79">
        <f>IFERROR(VLOOKUP($B103,[2]NUM10!$H$3:$U$100,8,FALSE),0)</f>
        <v>0</v>
      </c>
      <c r="L103" s="79">
        <f>IFERROR(VLOOKUP($B103,[2]NUM10!$H$3:$U$100,9,FALSE),0)</f>
        <v>0</v>
      </c>
      <c r="M103" s="79">
        <f>IFERROR(VLOOKUP($B103,[2]NUM10!$H$3:$U$100,10,FALSE),0)</f>
        <v>0</v>
      </c>
      <c r="N103" s="79">
        <f>IFERROR(VLOOKUP($B103,[2]NUM10!$H$3:$U$100,11,FALSE),0)</f>
        <v>0</v>
      </c>
      <c r="O103" s="79">
        <f>IFERROR(VLOOKUP($B103,[2]NUM10!$H$3:$U$100,12,FALSE),0)</f>
        <v>0</v>
      </c>
      <c r="P103" s="79">
        <f>IFERROR(VLOOKUP($B103,[2]NUM10!$H$3:$U$100,13,FALSE),0)</f>
        <v>25</v>
      </c>
      <c r="Q103" s="12">
        <f t="shared" si="33"/>
        <v>25</v>
      </c>
    </row>
    <row r="104" spans="1:19" ht="15" thickBot="1" x14ac:dyDescent="0.25">
      <c r="A104" s="75" t="s">
        <v>133</v>
      </c>
      <c r="B104" s="137" t="s">
        <v>128</v>
      </c>
      <c r="C104" s="53"/>
      <c r="D104" s="53"/>
      <c r="E104" s="79">
        <f>IFERROR(VLOOKUP($B104,[2]NUM10!$H$3:$U$100,2,FALSE),0)</f>
        <v>0</v>
      </c>
      <c r="F104" s="79">
        <f>IFERROR(VLOOKUP($B104,[2]NUM10!$H$3:$U$100,3,FALSE),0)</f>
        <v>0</v>
      </c>
      <c r="G104" s="79">
        <f>IFERROR(VLOOKUP($B104,[2]NUM10!$H$3:$U$100,4,FALSE),0)</f>
        <v>0</v>
      </c>
      <c r="H104" s="79">
        <f>IFERROR(VLOOKUP($B104,[2]NUM10!$H$3:$U$100,5,FALSE),0)</f>
        <v>0</v>
      </c>
      <c r="I104" s="79">
        <f>IFERROR(VLOOKUP($B104,[2]NUM10!$H$3:$U$100,6,FALSE),0)</f>
        <v>0</v>
      </c>
      <c r="J104" s="79">
        <f>IFERROR(VLOOKUP($B104,[2]NUM10!$H$3:$U$100,7,FALSE),0)</f>
        <v>0</v>
      </c>
      <c r="K104" s="79">
        <f>IFERROR(VLOOKUP($B104,[2]NUM10!$H$3:$U$100,8,FALSE),0)</f>
        <v>0</v>
      </c>
      <c r="L104" s="79">
        <f>IFERROR(VLOOKUP($B104,[2]NUM10!$H$3:$U$100,9,FALSE),0)</f>
        <v>0</v>
      </c>
      <c r="M104" s="79">
        <f>IFERROR(VLOOKUP($B104,[2]NUM10!$H$3:$U$100,10,FALSE),0)</f>
        <v>0</v>
      </c>
      <c r="N104" s="79">
        <f>IFERROR(VLOOKUP($B104,[2]NUM10!$H$3:$U$100,11,FALSE),0)</f>
        <v>0</v>
      </c>
      <c r="O104" s="79">
        <f>IFERROR(VLOOKUP($B104,[2]NUM10!$H$3:$U$100,12,FALSE),0)</f>
        <v>0</v>
      </c>
      <c r="P104" s="79">
        <f>IFERROR(VLOOKUP($B104,[2]NUM10!$H$3:$U$100,13,FALSE),0)</f>
        <v>0</v>
      </c>
      <c r="Q104" s="12">
        <f t="shared" si="33"/>
        <v>0</v>
      </c>
    </row>
    <row r="105" spans="1:19" ht="15" thickBot="1" x14ac:dyDescent="0.25">
      <c r="A105" s="75" t="s">
        <v>133</v>
      </c>
      <c r="B105" s="137" t="s">
        <v>129</v>
      </c>
      <c r="C105" s="53"/>
      <c r="D105" s="53"/>
      <c r="E105" s="79">
        <f>IFERROR(VLOOKUP($B105,[2]NUM10!$H$3:$U$100,2,FALSE),0)</f>
        <v>0</v>
      </c>
      <c r="F105" s="79">
        <f>IFERROR(VLOOKUP($B105,[2]NUM10!$H$3:$U$100,3,FALSE),0)</f>
        <v>0</v>
      </c>
      <c r="G105" s="79">
        <f>IFERROR(VLOOKUP($B105,[2]NUM10!$H$3:$U$100,4,FALSE),0)</f>
        <v>0</v>
      </c>
      <c r="H105" s="79">
        <f>IFERROR(VLOOKUP($B105,[2]NUM10!$H$3:$U$100,5,FALSE),0)</f>
        <v>0</v>
      </c>
      <c r="I105" s="79">
        <f>IFERROR(VLOOKUP($B105,[2]NUM10!$H$3:$U$100,6,FALSE),0)</f>
        <v>0</v>
      </c>
      <c r="J105" s="79">
        <f>IFERROR(VLOOKUP($B105,[2]NUM10!$H$3:$U$100,7,FALSE),0)</f>
        <v>15</v>
      </c>
      <c r="K105" s="79">
        <f>IFERROR(VLOOKUP($B105,[2]NUM10!$H$3:$U$100,8,FALSE),0)</f>
        <v>0</v>
      </c>
      <c r="L105" s="79">
        <f>IFERROR(VLOOKUP($B105,[2]NUM10!$H$3:$U$100,9,FALSE),0)</f>
        <v>0</v>
      </c>
      <c r="M105" s="79">
        <f>IFERROR(VLOOKUP($B105,[2]NUM10!$H$3:$U$100,10,FALSE),0)</f>
        <v>0</v>
      </c>
      <c r="N105" s="79">
        <f>IFERROR(VLOOKUP($B105,[2]NUM10!$H$3:$U$100,11,FALSE),0)</f>
        <v>0</v>
      </c>
      <c r="O105" s="79">
        <f>IFERROR(VLOOKUP($B105,[2]NUM10!$H$3:$U$100,12,FALSE),0)</f>
        <v>0</v>
      </c>
      <c r="P105" s="79">
        <f>IFERROR(VLOOKUP($B105,[2]NUM10!$H$3:$U$100,13,FALSE),0)</f>
        <v>11</v>
      </c>
      <c r="Q105" s="12">
        <f t="shared" si="33"/>
        <v>26</v>
      </c>
    </row>
    <row r="106" spans="1:19" ht="15" thickBot="1" x14ac:dyDescent="0.25">
      <c r="A106" s="75" t="s">
        <v>133</v>
      </c>
      <c r="B106" s="137" t="s">
        <v>130</v>
      </c>
      <c r="C106" s="53"/>
      <c r="D106" s="53"/>
      <c r="E106" s="79">
        <f>IFERROR(VLOOKUP($B106,[2]NUM10!$H$3:$U$100,2,FALSE),0)</f>
        <v>0</v>
      </c>
      <c r="F106" s="79">
        <f>IFERROR(VLOOKUP($B106,[2]NUM10!$H$3:$U$100,3,FALSE),0)</f>
        <v>0</v>
      </c>
      <c r="G106" s="79">
        <f>IFERROR(VLOOKUP($B106,[2]NUM10!$H$3:$U$100,4,FALSE),0)</f>
        <v>0</v>
      </c>
      <c r="H106" s="79">
        <f>IFERROR(VLOOKUP($B106,[2]NUM10!$H$3:$U$100,5,FALSE),0)</f>
        <v>0</v>
      </c>
      <c r="I106" s="79">
        <f>IFERROR(VLOOKUP($B106,[2]NUM10!$H$3:$U$100,6,FALSE),0)</f>
        <v>0</v>
      </c>
      <c r="J106" s="79">
        <f>IFERROR(VLOOKUP($B106,[2]NUM10!$H$3:$U$100,7,FALSE),0)</f>
        <v>14</v>
      </c>
      <c r="K106" s="79">
        <f>IFERROR(VLOOKUP($B106,[2]NUM10!$H$3:$U$100,8,FALSE),0)</f>
        <v>0</v>
      </c>
      <c r="L106" s="79">
        <f>IFERROR(VLOOKUP($B106,[2]NUM10!$H$3:$U$100,9,FALSE),0)</f>
        <v>0</v>
      </c>
      <c r="M106" s="79">
        <f>IFERROR(VLOOKUP($B106,[2]NUM10!$H$3:$U$100,10,FALSE),0)</f>
        <v>0</v>
      </c>
      <c r="N106" s="79">
        <f>IFERROR(VLOOKUP($B106,[2]NUM10!$H$3:$U$100,11,FALSE),0)</f>
        <v>0</v>
      </c>
      <c r="O106" s="79">
        <f>IFERROR(VLOOKUP($B106,[2]NUM10!$H$3:$U$100,12,FALSE),0)</f>
        <v>0</v>
      </c>
      <c r="P106" s="79">
        <f>IFERROR(VLOOKUP($B106,[2]NUM10!$H$3:$U$100,13,FALSE),0)</f>
        <v>0</v>
      </c>
      <c r="Q106" s="12">
        <f t="shared" si="33"/>
        <v>14</v>
      </c>
    </row>
    <row r="107" spans="1:19" ht="15" thickBot="1" x14ac:dyDescent="0.25">
      <c r="A107" s="75" t="s">
        <v>133</v>
      </c>
      <c r="B107" s="137" t="s">
        <v>131</v>
      </c>
      <c r="C107" s="53"/>
      <c r="D107" s="53"/>
      <c r="E107" s="79">
        <f>IFERROR(VLOOKUP($B107,[2]NUM10!$H$3:$U$100,2,FALSE),0)</f>
        <v>0</v>
      </c>
      <c r="F107" s="79">
        <f>IFERROR(VLOOKUP($B107,[2]NUM10!$H$3:$U$100,3,FALSE),0)</f>
        <v>0</v>
      </c>
      <c r="G107" s="79">
        <f>IFERROR(VLOOKUP($B107,[2]NUM10!$H$3:$U$100,4,FALSE),0)</f>
        <v>0</v>
      </c>
      <c r="H107" s="79">
        <f>IFERROR(VLOOKUP($B107,[2]NUM10!$H$3:$U$100,5,FALSE),0)</f>
        <v>39</v>
      </c>
      <c r="I107" s="79">
        <f>IFERROR(VLOOKUP($B107,[2]NUM10!$H$3:$U$100,6,FALSE),0)</f>
        <v>34</v>
      </c>
      <c r="J107" s="79">
        <f>IFERROR(VLOOKUP($B107,[2]NUM10!$H$3:$U$100,7,FALSE),0)</f>
        <v>0</v>
      </c>
      <c r="K107" s="79">
        <f>IFERROR(VLOOKUP($B107,[2]NUM10!$H$3:$U$100,8,FALSE),0)</f>
        <v>7</v>
      </c>
      <c r="L107" s="79">
        <f>IFERROR(VLOOKUP($B107,[2]NUM10!$H$3:$U$100,9,FALSE),0)</f>
        <v>3</v>
      </c>
      <c r="M107" s="79">
        <f>IFERROR(VLOOKUP($B107,[2]NUM10!$H$3:$U$100,10,FALSE),0)</f>
        <v>0</v>
      </c>
      <c r="N107" s="79">
        <f>IFERROR(VLOOKUP($B107,[2]NUM10!$H$3:$U$100,11,FALSE),0)</f>
        <v>0</v>
      </c>
      <c r="O107" s="79">
        <f>IFERROR(VLOOKUP($B107,[2]NUM10!$H$3:$U$100,12,FALSE),0)</f>
        <v>0</v>
      </c>
      <c r="P107" s="79">
        <f>IFERROR(VLOOKUP($B107,[2]NUM10!$H$3:$U$100,13,FALSE),0)</f>
        <v>0</v>
      </c>
      <c r="Q107" s="12">
        <f t="shared" si="33"/>
        <v>83</v>
      </c>
    </row>
    <row r="108" spans="1:19" ht="15" thickBot="1" x14ac:dyDescent="0.25">
      <c r="A108" s="75" t="s">
        <v>133</v>
      </c>
      <c r="B108" s="137" t="s">
        <v>132</v>
      </c>
      <c r="C108" s="53"/>
      <c r="D108" s="53"/>
      <c r="E108" s="79">
        <f>IFERROR(VLOOKUP($B108,[2]NUM10!$H$3:$U$100,2,FALSE),0)</f>
        <v>0</v>
      </c>
      <c r="F108" s="79">
        <f>IFERROR(VLOOKUP($B108,[2]NUM10!$H$3:$U$100,3,FALSE),0)</f>
        <v>1</v>
      </c>
      <c r="G108" s="79">
        <f>IFERROR(VLOOKUP($B108,[2]NUM10!$H$3:$U$100,4,FALSE),0)</f>
        <v>7</v>
      </c>
      <c r="H108" s="79">
        <f>IFERROR(VLOOKUP($B108,[2]NUM10!$H$3:$U$100,5,FALSE),0)</f>
        <v>2</v>
      </c>
      <c r="I108" s="79">
        <f>IFERROR(VLOOKUP($B108,[2]NUM10!$H$3:$U$100,6,FALSE),0)</f>
        <v>2</v>
      </c>
      <c r="J108" s="79">
        <f>IFERROR(VLOOKUP($B108,[2]NUM10!$H$3:$U$100,7,FALSE),0)</f>
        <v>7</v>
      </c>
      <c r="K108" s="79">
        <f>IFERROR(VLOOKUP($B108,[2]NUM10!$H$3:$U$100,8,FALSE),0)</f>
        <v>3</v>
      </c>
      <c r="L108" s="79">
        <f>IFERROR(VLOOKUP($B108,[2]NUM10!$H$3:$U$100,9,FALSE),0)</f>
        <v>3</v>
      </c>
      <c r="M108" s="79">
        <f>IFERROR(VLOOKUP($B108,[2]NUM10!$H$3:$U$100,10,FALSE),0)</f>
        <v>3</v>
      </c>
      <c r="N108" s="79">
        <f>IFERROR(VLOOKUP($B108,[2]NUM10!$H$3:$U$100,11,FALSE),0)</f>
        <v>3</v>
      </c>
      <c r="O108" s="79">
        <f>IFERROR(VLOOKUP($B108,[2]NUM10!$H$3:$U$100,12,FALSE),0)</f>
        <v>3</v>
      </c>
      <c r="P108" s="79">
        <f>IFERROR(VLOOKUP($B108,[2]NUM10!$H$3:$U$100,13,FALSE),0)</f>
        <v>1</v>
      </c>
      <c r="Q108" s="12">
        <f t="shared" si="33"/>
        <v>35</v>
      </c>
    </row>
    <row r="109" spans="1:19" ht="15" thickBot="1" x14ac:dyDescent="0.25">
      <c r="A109" s="75" t="s">
        <v>133</v>
      </c>
      <c r="B109" s="137" t="s">
        <v>346</v>
      </c>
      <c r="C109" s="53"/>
      <c r="D109" s="53"/>
      <c r="E109" s="79">
        <f>IFERROR(VLOOKUP($B109,[2]NUM10!$H$3:$U$100,2,FALSE),0)</f>
        <v>0</v>
      </c>
      <c r="F109" s="79">
        <f>IFERROR(VLOOKUP($B109,[2]NUM10!$H$3:$U$100,3,FALSE),0)</f>
        <v>0</v>
      </c>
      <c r="G109" s="79">
        <f>IFERROR(VLOOKUP($B109,[2]NUM10!$H$3:$U$100,4,FALSE),0)</f>
        <v>0</v>
      </c>
      <c r="H109" s="79">
        <f>IFERROR(VLOOKUP($B109,[2]NUM10!$H$3:$U$100,5,FALSE),0)</f>
        <v>0</v>
      </c>
      <c r="I109" s="79">
        <f>IFERROR(VLOOKUP($B109,[2]NUM10!$H$3:$U$100,6,FALSE),0)</f>
        <v>5</v>
      </c>
      <c r="J109" s="79">
        <f>IFERROR(VLOOKUP($B109,[2]NUM10!$H$3:$U$100,7,FALSE),0)</f>
        <v>0</v>
      </c>
      <c r="K109" s="79">
        <f>IFERROR(VLOOKUP($B109,[2]NUM10!$H$3:$U$100,8,FALSE),0)</f>
        <v>0</v>
      </c>
      <c r="L109" s="79">
        <f>IFERROR(VLOOKUP($B109,[2]NUM10!$H$3:$U$100,9,FALSE),0)</f>
        <v>23</v>
      </c>
      <c r="M109" s="79">
        <f>IFERROR(VLOOKUP($B109,[2]NUM10!$H$3:$U$100,10,FALSE),0)</f>
        <v>0</v>
      </c>
      <c r="N109" s="79">
        <f>IFERROR(VLOOKUP($B109,[2]NUM10!$H$3:$U$100,11,FALSE),0)</f>
        <v>0</v>
      </c>
      <c r="O109" s="79">
        <f>IFERROR(VLOOKUP($B109,[2]NUM10!$H$3:$U$100,12,FALSE),0)</f>
        <v>0</v>
      </c>
      <c r="P109" s="79">
        <f>IFERROR(VLOOKUP($B109,[2]NUM10!$H$3:$U$100,13,FALSE),0)</f>
        <v>0</v>
      </c>
      <c r="Q109" s="12">
        <f t="shared" si="33"/>
        <v>28</v>
      </c>
    </row>
    <row r="110" spans="1:19" ht="15" thickBot="1" x14ac:dyDescent="0.25">
      <c r="A110" s="75" t="s">
        <v>133</v>
      </c>
      <c r="B110" s="137" t="s">
        <v>395</v>
      </c>
      <c r="C110" s="53"/>
      <c r="D110" s="53"/>
      <c r="E110" s="79">
        <f>IFERROR(VLOOKUP($B110,[2]NUM10!$H$3:$U$100,2,FALSE),0)</f>
        <v>0</v>
      </c>
      <c r="F110" s="79">
        <f>IFERROR(VLOOKUP($B110,[2]NUM10!$H$3:$U$100,3,FALSE),0)</f>
        <v>0</v>
      </c>
      <c r="G110" s="79">
        <f>IFERROR(VLOOKUP($B110,[2]NUM10!$H$3:$U$100,4,FALSE),0)</f>
        <v>0</v>
      </c>
      <c r="H110" s="79">
        <f>IFERROR(VLOOKUP($B110,[2]NUM10!$H$3:$U$100,5,FALSE),0)</f>
        <v>0</v>
      </c>
      <c r="I110" s="79">
        <f>IFERROR(VLOOKUP($B110,[2]NUM10!$H$3:$U$100,6,FALSE),0)</f>
        <v>0</v>
      </c>
      <c r="J110" s="79">
        <f>IFERROR(VLOOKUP($B110,[2]NUM10!$H$3:$U$100,7,FALSE),0)</f>
        <v>0</v>
      </c>
      <c r="K110" s="79">
        <f>IFERROR(VLOOKUP($B110,[2]NUM10!$H$3:$U$100,8,FALSE),0)</f>
        <v>0</v>
      </c>
      <c r="L110" s="79">
        <f>IFERROR(VLOOKUP($B110,[2]NUM10!$H$3:$U$100,9,FALSE),0)</f>
        <v>0</v>
      </c>
      <c r="M110" s="79">
        <f>IFERROR(VLOOKUP($B110,[2]NUM10!$H$3:$U$100,10,FALSE),0)</f>
        <v>0</v>
      </c>
      <c r="N110" s="79">
        <f>IFERROR(VLOOKUP($B110,[2]NUM10!$H$3:$U$100,11,FALSE),0)</f>
        <v>0</v>
      </c>
      <c r="O110" s="79">
        <f>IFERROR(VLOOKUP($B110,[2]NUM10!$H$3:$U$100,12,FALSE),0)</f>
        <v>0</v>
      </c>
      <c r="P110" s="79">
        <f>IFERROR(VLOOKUP($B110,[2]NUM10!$H$3:$U$100,13,FALSE),0)</f>
        <v>8</v>
      </c>
      <c r="Q110" s="12">
        <f t="shared" si="33"/>
        <v>8</v>
      </c>
    </row>
    <row r="111" spans="1:19" s="54" customFormat="1" ht="15" thickBot="1" x14ac:dyDescent="0.25">
      <c r="A111" s="307" t="s">
        <v>180</v>
      </c>
      <c r="B111" s="308"/>
      <c r="C111" s="222">
        <f>+D111/Metas!P13</f>
        <v>1.879392212725546</v>
      </c>
      <c r="D111" s="14">
        <f>+Q111/R111</f>
        <v>0.29206021251475794</v>
      </c>
      <c r="E111" s="65">
        <f>SUM(E93:E110)</f>
        <v>3</v>
      </c>
      <c r="F111" s="65">
        <f t="shared" ref="F111:Q111" si="34">SUM(F93:F110)</f>
        <v>6</v>
      </c>
      <c r="G111" s="65">
        <f t="shared" si="34"/>
        <v>98</v>
      </c>
      <c r="H111" s="65">
        <f t="shared" si="34"/>
        <v>131</v>
      </c>
      <c r="I111" s="65">
        <f t="shared" si="34"/>
        <v>337</v>
      </c>
      <c r="J111" s="65">
        <f t="shared" si="34"/>
        <v>204</v>
      </c>
      <c r="K111" s="65">
        <f t="shared" si="34"/>
        <v>58</v>
      </c>
      <c r="L111" s="65">
        <f t="shared" si="34"/>
        <v>294</v>
      </c>
      <c r="M111" s="65">
        <f t="shared" si="34"/>
        <v>286</v>
      </c>
      <c r="N111" s="65">
        <f t="shared" si="34"/>
        <v>288</v>
      </c>
      <c r="O111" s="65">
        <f t="shared" si="34"/>
        <v>207</v>
      </c>
      <c r="P111" s="65">
        <f t="shared" si="34"/>
        <v>67</v>
      </c>
      <c r="Q111" s="65">
        <f t="shared" si="34"/>
        <v>1979</v>
      </c>
      <c r="R111" s="366">
        <v>6776</v>
      </c>
      <c r="S111" s="367"/>
    </row>
    <row r="112" spans="1:19" ht="15" thickBot="1" x14ac:dyDescent="0.25">
      <c r="A112" s="75" t="s">
        <v>146</v>
      </c>
      <c r="B112" s="137" t="s">
        <v>134</v>
      </c>
      <c r="C112" s="53"/>
      <c r="D112" s="53"/>
      <c r="E112" s="79">
        <f>IFERROR(VLOOKUP($B112,[2]NUM10!$H$3:$U$100,2,FALSE),0)</f>
        <v>0</v>
      </c>
      <c r="F112" s="79">
        <f>IFERROR(VLOOKUP($B112,[2]NUM10!$H$3:$U$100,3,FALSE),0)</f>
        <v>0</v>
      </c>
      <c r="G112" s="79">
        <f>IFERROR(VLOOKUP($B112,[2]NUM10!$H$3:$U$100,4,FALSE),0)</f>
        <v>0</v>
      </c>
      <c r="H112" s="79">
        <f>IFERROR(VLOOKUP($B112,[2]NUM10!$H$3:$U$100,5,FALSE),0)</f>
        <v>0</v>
      </c>
      <c r="I112" s="79">
        <f>IFERROR(VLOOKUP($B112,[2]NUM10!$H$3:$U$100,6,FALSE),0)</f>
        <v>0</v>
      </c>
      <c r="J112" s="79">
        <f>IFERROR(VLOOKUP($B112,[2]NUM10!$H$3:$U$100,7,FALSE),0)</f>
        <v>0</v>
      </c>
      <c r="K112" s="79">
        <f>IFERROR(VLOOKUP($B112,[2]NUM10!$H$3:$U$100,8,FALSE),0)</f>
        <v>0</v>
      </c>
      <c r="L112" s="79">
        <f>IFERROR(VLOOKUP($B112,[2]NUM10!$H$3:$U$100,9,FALSE),0)</f>
        <v>0</v>
      </c>
      <c r="M112" s="79">
        <f>IFERROR(VLOOKUP($B112,[2]NUM10!$H$3:$U$100,10,FALSE),0)</f>
        <v>0</v>
      </c>
      <c r="N112" s="79">
        <f>IFERROR(VLOOKUP($B112,[2]NUM10!$H$3:$U$100,11,FALSE),0)</f>
        <v>0</v>
      </c>
      <c r="O112" s="79">
        <f>IFERROR(VLOOKUP($B112,[2]NUM10!$H$3:$U$100,12,FALSE),0)</f>
        <v>0</v>
      </c>
      <c r="P112" s="79">
        <f>IFERROR(VLOOKUP($B112,[2]NUM10!$H$3:$U$100,13,FALSE),0)</f>
        <v>0</v>
      </c>
      <c r="Q112" s="12">
        <f t="shared" ref="Q112:Q123" si="35">SUM(E112:P112)</f>
        <v>0</v>
      </c>
    </row>
    <row r="113" spans="1:19" ht="15" thickBot="1" x14ac:dyDescent="0.25">
      <c r="A113" s="75" t="s">
        <v>146</v>
      </c>
      <c r="B113" s="137" t="s">
        <v>135</v>
      </c>
      <c r="C113" s="53"/>
      <c r="D113" s="53"/>
      <c r="E113" s="79">
        <f>IFERROR(VLOOKUP($B113,[2]NUM10!$H$3:$U$100,2,FALSE),0)</f>
        <v>0</v>
      </c>
      <c r="F113" s="79">
        <f>IFERROR(VLOOKUP($B113,[2]NUM10!$H$3:$U$100,3,FALSE),0)</f>
        <v>0</v>
      </c>
      <c r="G113" s="79">
        <f>IFERROR(VLOOKUP($B113,[2]NUM10!$H$3:$U$100,4,FALSE),0)</f>
        <v>0</v>
      </c>
      <c r="H113" s="79">
        <f>IFERROR(VLOOKUP($B113,[2]NUM10!$H$3:$U$100,5,FALSE),0)</f>
        <v>0</v>
      </c>
      <c r="I113" s="79">
        <f>IFERROR(VLOOKUP($B113,[2]NUM10!$H$3:$U$100,6,FALSE),0)</f>
        <v>0</v>
      </c>
      <c r="J113" s="79">
        <f>IFERROR(VLOOKUP($B113,[2]NUM10!$H$3:$U$100,7,FALSE),0)</f>
        <v>0</v>
      </c>
      <c r="K113" s="79">
        <f>IFERROR(VLOOKUP($B113,[2]NUM10!$H$3:$U$100,8,FALSE),0)</f>
        <v>0</v>
      </c>
      <c r="L113" s="79">
        <f>IFERROR(VLOOKUP($B113,[2]NUM10!$H$3:$U$100,9,FALSE),0)</f>
        <v>0</v>
      </c>
      <c r="M113" s="79">
        <f>IFERROR(VLOOKUP($B113,[2]NUM10!$H$3:$U$100,10,FALSE),0)</f>
        <v>0</v>
      </c>
      <c r="N113" s="79">
        <f>IFERROR(VLOOKUP($B113,[2]NUM10!$H$3:$U$100,11,FALSE),0)</f>
        <v>10</v>
      </c>
      <c r="O113" s="79">
        <f>IFERROR(VLOOKUP($B113,[2]NUM10!$H$3:$U$100,12,FALSE),0)</f>
        <v>0</v>
      </c>
      <c r="P113" s="79">
        <f>IFERROR(VLOOKUP($B113,[2]NUM10!$H$3:$U$100,13,FALSE),0)</f>
        <v>0</v>
      </c>
      <c r="Q113" s="12">
        <f t="shared" si="35"/>
        <v>10</v>
      </c>
    </row>
    <row r="114" spans="1:19" ht="15" thickBot="1" x14ac:dyDescent="0.25">
      <c r="A114" s="75" t="s">
        <v>146</v>
      </c>
      <c r="B114" s="137" t="s">
        <v>136</v>
      </c>
      <c r="C114" s="53"/>
      <c r="D114" s="53"/>
      <c r="E114" s="79">
        <f>IFERROR(VLOOKUP($B114,[2]NUM10!$H$3:$U$100,2,FALSE),0)</f>
        <v>0</v>
      </c>
      <c r="F114" s="79">
        <f>IFERROR(VLOOKUP($B114,[2]NUM10!$H$3:$U$100,3,FALSE),0)</f>
        <v>0</v>
      </c>
      <c r="G114" s="79">
        <f>IFERROR(VLOOKUP($B114,[2]NUM10!$H$3:$U$100,4,FALSE),0)</f>
        <v>0</v>
      </c>
      <c r="H114" s="79">
        <f>IFERROR(VLOOKUP($B114,[2]NUM10!$H$3:$U$100,5,FALSE),0)</f>
        <v>5</v>
      </c>
      <c r="I114" s="79">
        <f>IFERROR(VLOOKUP($B114,[2]NUM10!$H$3:$U$100,6,FALSE),0)</f>
        <v>0</v>
      </c>
      <c r="J114" s="79">
        <f>IFERROR(VLOOKUP($B114,[2]NUM10!$H$3:$U$100,7,FALSE),0)</f>
        <v>0</v>
      </c>
      <c r="K114" s="79">
        <f>IFERROR(VLOOKUP($B114,[2]NUM10!$H$3:$U$100,8,FALSE),0)</f>
        <v>0</v>
      </c>
      <c r="L114" s="79">
        <f>IFERROR(VLOOKUP($B114,[2]NUM10!$H$3:$U$100,9,FALSE),0)</f>
        <v>0</v>
      </c>
      <c r="M114" s="79">
        <f>IFERROR(VLOOKUP($B114,[2]NUM10!$H$3:$U$100,10,FALSE),0)</f>
        <v>0</v>
      </c>
      <c r="N114" s="79">
        <f>IFERROR(VLOOKUP($B114,[2]NUM10!$H$3:$U$100,11,FALSE),0)</f>
        <v>0</v>
      </c>
      <c r="O114" s="79">
        <f>IFERROR(VLOOKUP($B114,[2]NUM10!$H$3:$U$100,12,FALSE),0)</f>
        <v>0</v>
      </c>
      <c r="P114" s="79">
        <f>IFERROR(VLOOKUP($B114,[2]NUM10!$H$3:$U$100,13,FALSE),0)</f>
        <v>0</v>
      </c>
      <c r="Q114" s="12">
        <f t="shared" si="35"/>
        <v>5</v>
      </c>
    </row>
    <row r="115" spans="1:19" ht="15" thickBot="1" x14ac:dyDescent="0.25">
      <c r="A115" s="75" t="s">
        <v>146</v>
      </c>
      <c r="B115" s="137" t="s">
        <v>137</v>
      </c>
      <c r="C115" s="53"/>
      <c r="D115" s="53"/>
      <c r="E115" s="79">
        <f>IFERROR(VLOOKUP($B115,[2]NUM10!$H$3:$U$100,2,FALSE),0)</f>
        <v>0</v>
      </c>
      <c r="F115" s="79">
        <f>IFERROR(VLOOKUP($B115,[2]NUM10!$H$3:$U$100,3,FALSE),0)</f>
        <v>0</v>
      </c>
      <c r="G115" s="79">
        <f>IFERROR(VLOOKUP($B115,[2]NUM10!$H$3:$U$100,4,FALSE),0)</f>
        <v>0</v>
      </c>
      <c r="H115" s="79">
        <f>IFERROR(VLOOKUP($B115,[2]NUM10!$H$3:$U$100,5,FALSE),0)</f>
        <v>0</v>
      </c>
      <c r="I115" s="79">
        <f>IFERROR(VLOOKUP($B115,[2]NUM10!$H$3:$U$100,6,FALSE),0)</f>
        <v>0</v>
      </c>
      <c r="J115" s="79">
        <f>IFERROR(VLOOKUP($B115,[2]NUM10!$H$3:$U$100,7,FALSE),0)</f>
        <v>0</v>
      </c>
      <c r="K115" s="79">
        <f>IFERROR(VLOOKUP($B115,[2]NUM10!$H$3:$U$100,8,FALSE),0)</f>
        <v>0</v>
      </c>
      <c r="L115" s="79">
        <f>IFERROR(VLOOKUP($B115,[2]NUM10!$H$3:$U$100,9,FALSE),0)</f>
        <v>0</v>
      </c>
      <c r="M115" s="79">
        <f>IFERROR(VLOOKUP($B115,[2]NUM10!$H$3:$U$100,10,FALSE),0)</f>
        <v>11</v>
      </c>
      <c r="N115" s="79">
        <f>IFERROR(VLOOKUP($B115,[2]NUM10!$H$3:$U$100,11,FALSE),0)</f>
        <v>0</v>
      </c>
      <c r="O115" s="79">
        <f>IFERROR(VLOOKUP($B115,[2]NUM10!$H$3:$U$100,12,FALSE),0)</f>
        <v>0</v>
      </c>
      <c r="P115" s="79">
        <f>IFERROR(VLOOKUP($B115,[2]NUM10!$H$3:$U$100,13,FALSE),0)</f>
        <v>0</v>
      </c>
      <c r="Q115" s="12">
        <f t="shared" si="35"/>
        <v>11</v>
      </c>
    </row>
    <row r="116" spans="1:19" ht="15" thickBot="1" x14ac:dyDescent="0.25">
      <c r="A116" s="75" t="s">
        <v>146</v>
      </c>
      <c r="B116" s="137" t="s">
        <v>138</v>
      </c>
      <c r="C116" s="53"/>
      <c r="D116" s="53"/>
      <c r="E116" s="79">
        <f>IFERROR(VLOOKUP($B116,[2]NUM10!$H$3:$U$100,2,FALSE),0)</f>
        <v>0</v>
      </c>
      <c r="F116" s="79">
        <f>IFERROR(VLOOKUP($B116,[2]NUM10!$H$3:$U$100,3,FALSE),0)</f>
        <v>0</v>
      </c>
      <c r="G116" s="79">
        <f>IFERROR(VLOOKUP($B116,[2]NUM10!$H$3:$U$100,4,FALSE),0)</f>
        <v>0</v>
      </c>
      <c r="H116" s="79">
        <f>IFERROR(VLOOKUP($B116,[2]NUM10!$H$3:$U$100,5,FALSE),0)</f>
        <v>0</v>
      </c>
      <c r="I116" s="79">
        <f>IFERROR(VLOOKUP($B116,[2]NUM10!$H$3:$U$100,6,FALSE),0)</f>
        <v>0</v>
      </c>
      <c r="J116" s="79">
        <f>IFERROR(VLOOKUP($B116,[2]NUM10!$H$3:$U$100,7,FALSE),0)</f>
        <v>7</v>
      </c>
      <c r="K116" s="79">
        <f>IFERROR(VLOOKUP($B116,[2]NUM10!$H$3:$U$100,8,FALSE),0)</f>
        <v>0</v>
      </c>
      <c r="L116" s="79">
        <f>IFERROR(VLOOKUP($B116,[2]NUM10!$H$3:$U$100,9,FALSE),0)</f>
        <v>0</v>
      </c>
      <c r="M116" s="79">
        <f>IFERROR(VLOOKUP($B116,[2]NUM10!$H$3:$U$100,10,FALSE),0)</f>
        <v>1</v>
      </c>
      <c r="N116" s="79">
        <f>IFERROR(VLOOKUP($B116,[2]NUM10!$H$3:$U$100,11,FALSE),0)</f>
        <v>0</v>
      </c>
      <c r="O116" s="79">
        <f>IFERROR(VLOOKUP($B116,[2]NUM10!$H$3:$U$100,12,FALSE),0)</f>
        <v>0</v>
      </c>
      <c r="P116" s="79">
        <f>IFERROR(VLOOKUP($B116,[2]NUM10!$H$3:$U$100,13,FALSE),0)</f>
        <v>0</v>
      </c>
      <c r="Q116" s="12">
        <f t="shared" si="35"/>
        <v>8</v>
      </c>
    </row>
    <row r="117" spans="1:19" ht="15" thickBot="1" x14ac:dyDescent="0.25">
      <c r="A117" s="75" t="s">
        <v>146</v>
      </c>
      <c r="B117" s="137" t="s">
        <v>139</v>
      </c>
      <c r="C117" s="53"/>
      <c r="D117" s="53"/>
      <c r="E117" s="79">
        <f>IFERROR(VLOOKUP($B117,[2]NUM10!$H$3:$U$100,2,FALSE),0)</f>
        <v>0</v>
      </c>
      <c r="F117" s="79">
        <f>IFERROR(VLOOKUP($B117,[2]NUM10!$H$3:$U$100,3,FALSE),0)</f>
        <v>0</v>
      </c>
      <c r="G117" s="79">
        <f>IFERROR(VLOOKUP($B117,[2]NUM10!$H$3:$U$100,4,FALSE),0)</f>
        <v>0</v>
      </c>
      <c r="H117" s="79">
        <f>IFERROR(VLOOKUP($B117,[2]NUM10!$H$3:$U$100,5,FALSE),0)</f>
        <v>0</v>
      </c>
      <c r="I117" s="79">
        <f>IFERROR(VLOOKUP($B117,[2]NUM10!$H$3:$U$100,6,FALSE),0)</f>
        <v>0</v>
      </c>
      <c r="J117" s="79">
        <f>IFERROR(VLOOKUP($B117,[2]NUM10!$H$3:$U$100,7,FALSE),0)</f>
        <v>0</v>
      </c>
      <c r="K117" s="79">
        <f>IFERROR(VLOOKUP($B117,[2]NUM10!$H$3:$U$100,8,FALSE),0)</f>
        <v>0</v>
      </c>
      <c r="L117" s="79">
        <f>IFERROR(VLOOKUP($B117,[2]NUM10!$H$3:$U$100,9,FALSE),0)</f>
        <v>0</v>
      </c>
      <c r="M117" s="79">
        <f>IFERROR(VLOOKUP($B117,[2]NUM10!$H$3:$U$100,10,FALSE),0)</f>
        <v>0</v>
      </c>
      <c r="N117" s="79">
        <f>IFERROR(VLOOKUP($B117,[2]NUM10!$H$3:$U$100,11,FALSE),0)</f>
        <v>0</v>
      </c>
      <c r="O117" s="79">
        <f>IFERROR(VLOOKUP($B117,[2]NUM10!$H$3:$U$100,12,FALSE),0)</f>
        <v>0</v>
      </c>
      <c r="P117" s="79">
        <f>IFERROR(VLOOKUP($B117,[2]NUM10!$H$3:$U$100,13,FALSE),0)</f>
        <v>0</v>
      </c>
      <c r="Q117" s="12">
        <f t="shared" si="35"/>
        <v>0</v>
      </c>
    </row>
    <row r="118" spans="1:19" ht="15" thickBot="1" x14ac:dyDescent="0.25">
      <c r="A118" s="75" t="s">
        <v>146</v>
      </c>
      <c r="B118" s="137" t="s">
        <v>140</v>
      </c>
      <c r="C118" s="53"/>
      <c r="D118" s="53"/>
      <c r="E118" s="79">
        <f>IFERROR(VLOOKUP($B118,[2]NUM10!$H$3:$U$100,2,FALSE),0)</f>
        <v>0</v>
      </c>
      <c r="F118" s="79">
        <f>IFERROR(VLOOKUP($B118,[2]NUM10!$H$3:$U$100,3,FALSE),0)</f>
        <v>0</v>
      </c>
      <c r="G118" s="79">
        <f>IFERROR(VLOOKUP($B118,[2]NUM10!$H$3:$U$100,4,FALSE),0)</f>
        <v>0</v>
      </c>
      <c r="H118" s="79">
        <f>IFERROR(VLOOKUP($B118,[2]NUM10!$H$3:$U$100,5,FALSE),0)</f>
        <v>0</v>
      </c>
      <c r="I118" s="79">
        <f>IFERROR(VLOOKUP($B118,[2]NUM10!$H$3:$U$100,6,FALSE),0)</f>
        <v>0</v>
      </c>
      <c r="J118" s="79">
        <f>IFERROR(VLOOKUP($B118,[2]NUM10!$H$3:$U$100,7,FALSE),0)</f>
        <v>0</v>
      </c>
      <c r="K118" s="79">
        <f>IFERROR(VLOOKUP($B118,[2]NUM10!$H$3:$U$100,8,FALSE),0)</f>
        <v>0</v>
      </c>
      <c r="L118" s="79">
        <f>IFERROR(VLOOKUP($B118,[2]NUM10!$H$3:$U$100,9,FALSE),0)</f>
        <v>0</v>
      </c>
      <c r="M118" s="79">
        <f>IFERROR(VLOOKUP($B118,[2]NUM10!$H$3:$U$100,10,FALSE),0)</f>
        <v>0</v>
      </c>
      <c r="N118" s="79">
        <f>IFERROR(VLOOKUP($B118,[2]NUM10!$H$3:$U$100,11,FALSE),0)</f>
        <v>0</v>
      </c>
      <c r="O118" s="79">
        <f>IFERROR(VLOOKUP($B118,[2]NUM10!$H$3:$U$100,12,FALSE),0)</f>
        <v>0</v>
      </c>
      <c r="P118" s="79">
        <f>IFERROR(VLOOKUP($B118,[2]NUM10!$H$3:$U$100,13,FALSE),0)</f>
        <v>0</v>
      </c>
      <c r="Q118" s="12">
        <f t="shared" si="35"/>
        <v>0</v>
      </c>
    </row>
    <row r="119" spans="1:19" ht="15" thickBot="1" x14ac:dyDescent="0.25">
      <c r="A119" s="75" t="s">
        <v>146</v>
      </c>
      <c r="B119" s="137" t="s">
        <v>141</v>
      </c>
      <c r="C119" s="53"/>
      <c r="D119" s="53"/>
      <c r="E119" s="79">
        <f>IFERROR(VLOOKUP($B119,[2]NUM10!$H$3:$U$100,2,FALSE),0)</f>
        <v>0</v>
      </c>
      <c r="F119" s="79">
        <f>IFERROR(VLOOKUP($B119,[2]NUM10!$H$3:$U$100,3,FALSE),0)</f>
        <v>0</v>
      </c>
      <c r="G119" s="79">
        <f>IFERROR(VLOOKUP($B119,[2]NUM10!$H$3:$U$100,4,FALSE),0)</f>
        <v>0</v>
      </c>
      <c r="H119" s="79">
        <f>IFERROR(VLOOKUP($B119,[2]NUM10!$H$3:$U$100,5,FALSE),0)</f>
        <v>0</v>
      </c>
      <c r="I119" s="79">
        <f>IFERROR(VLOOKUP($B119,[2]NUM10!$H$3:$U$100,6,FALSE),0)</f>
        <v>0</v>
      </c>
      <c r="J119" s="79">
        <f>IFERROR(VLOOKUP($B119,[2]NUM10!$H$3:$U$100,7,FALSE),0)</f>
        <v>10</v>
      </c>
      <c r="K119" s="79">
        <f>IFERROR(VLOOKUP($B119,[2]NUM10!$H$3:$U$100,8,FALSE),0)</f>
        <v>0</v>
      </c>
      <c r="L119" s="79">
        <f>IFERROR(VLOOKUP($B119,[2]NUM10!$H$3:$U$100,9,FALSE),0)</f>
        <v>0</v>
      </c>
      <c r="M119" s="79">
        <f>IFERROR(VLOOKUP($B119,[2]NUM10!$H$3:$U$100,10,FALSE),0)</f>
        <v>6</v>
      </c>
      <c r="N119" s="79">
        <f>IFERROR(VLOOKUP($B119,[2]NUM10!$H$3:$U$100,11,FALSE),0)</f>
        <v>0</v>
      </c>
      <c r="O119" s="79">
        <f>IFERROR(VLOOKUP($B119,[2]NUM10!$H$3:$U$100,12,FALSE),0)</f>
        <v>0</v>
      </c>
      <c r="P119" s="79">
        <f>IFERROR(VLOOKUP($B119,[2]NUM10!$H$3:$U$100,13,FALSE),0)</f>
        <v>0</v>
      </c>
      <c r="Q119" s="12">
        <f t="shared" si="35"/>
        <v>16</v>
      </c>
    </row>
    <row r="120" spans="1:19" ht="15" thickBot="1" x14ac:dyDescent="0.25">
      <c r="A120" s="75" t="s">
        <v>146</v>
      </c>
      <c r="B120" s="137" t="s">
        <v>142</v>
      </c>
      <c r="C120" s="53"/>
      <c r="D120" s="53"/>
      <c r="E120" s="79">
        <f>IFERROR(VLOOKUP($B120,[2]NUM10!$H$3:$U$100,2,FALSE),0)</f>
        <v>0</v>
      </c>
      <c r="F120" s="79">
        <f>IFERROR(VLOOKUP($B120,[2]NUM10!$H$3:$U$100,3,FALSE),0)</f>
        <v>0</v>
      </c>
      <c r="G120" s="79">
        <f>IFERROR(VLOOKUP($B120,[2]NUM10!$H$3:$U$100,4,FALSE),0)</f>
        <v>0</v>
      </c>
      <c r="H120" s="79">
        <f>IFERROR(VLOOKUP($B120,[2]NUM10!$H$3:$U$100,5,FALSE),0)</f>
        <v>0</v>
      </c>
      <c r="I120" s="79">
        <f>IFERROR(VLOOKUP($B120,[2]NUM10!$H$3:$U$100,6,FALSE),0)</f>
        <v>0</v>
      </c>
      <c r="J120" s="79">
        <f>IFERROR(VLOOKUP($B120,[2]NUM10!$H$3:$U$100,7,FALSE),0)</f>
        <v>0</v>
      </c>
      <c r="K120" s="79">
        <f>IFERROR(VLOOKUP($B120,[2]NUM10!$H$3:$U$100,8,FALSE),0)</f>
        <v>0</v>
      </c>
      <c r="L120" s="79">
        <f>IFERROR(VLOOKUP($B120,[2]NUM10!$H$3:$U$100,9,FALSE),0)</f>
        <v>0</v>
      </c>
      <c r="M120" s="79">
        <f>IFERROR(VLOOKUP($B120,[2]NUM10!$H$3:$U$100,10,FALSE),0)</f>
        <v>0</v>
      </c>
      <c r="N120" s="79">
        <f>IFERROR(VLOOKUP($B120,[2]NUM10!$H$3:$U$100,11,FALSE),0)</f>
        <v>0</v>
      </c>
      <c r="O120" s="79">
        <f>IFERROR(VLOOKUP($B120,[2]NUM10!$H$3:$U$100,12,FALSE),0)</f>
        <v>0</v>
      </c>
      <c r="P120" s="79">
        <f>IFERROR(VLOOKUP($B120,[2]NUM10!$H$3:$U$100,13,FALSE),0)</f>
        <v>0</v>
      </c>
      <c r="Q120" s="12">
        <f t="shared" si="35"/>
        <v>0</v>
      </c>
    </row>
    <row r="121" spans="1:19" ht="15" thickBot="1" x14ac:dyDescent="0.25">
      <c r="A121" s="75" t="s">
        <v>146</v>
      </c>
      <c r="B121" s="137" t="s">
        <v>143</v>
      </c>
      <c r="C121" s="53"/>
      <c r="D121" s="53"/>
      <c r="E121" s="79">
        <f>IFERROR(VLOOKUP($B121,[2]NUM10!$H$3:$U$100,2,FALSE),0)</f>
        <v>0</v>
      </c>
      <c r="F121" s="79">
        <f>IFERROR(VLOOKUP($B121,[2]NUM10!$H$3:$U$100,3,FALSE),0)</f>
        <v>0</v>
      </c>
      <c r="G121" s="79">
        <f>IFERROR(VLOOKUP($B121,[2]NUM10!$H$3:$U$100,4,FALSE),0)</f>
        <v>0</v>
      </c>
      <c r="H121" s="79">
        <f>IFERROR(VLOOKUP($B121,[2]NUM10!$H$3:$U$100,5,FALSE),0)</f>
        <v>0</v>
      </c>
      <c r="I121" s="79">
        <f>IFERROR(VLOOKUP($B121,[2]NUM10!$H$3:$U$100,6,FALSE),0)</f>
        <v>0</v>
      </c>
      <c r="J121" s="79">
        <f>IFERROR(VLOOKUP($B121,[2]NUM10!$H$3:$U$100,7,FALSE),0)</f>
        <v>0</v>
      </c>
      <c r="K121" s="79">
        <f>IFERROR(VLOOKUP($B121,[2]NUM10!$H$3:$U$100,8,FALSE),0)</f>
        <v>0</v>
      </c>
      <c r="L121" s="79">
        <f>IFERROR(VLOOKUP($B121,[2]NUM10!$H$3:$U$100,9,FALSE),0)</f>
        <v>0</v>
      </c>
      <c r="M121" s="79">
        <f>IFERROR(VLOOKUP($B121,[2]NUM10!$H$3:$U$100,10,FALSE),0)</f>
        <v>0</v>
      </c>
      <c r="N121" s="79">
        <f>IFERROR(VLOOKUP($B121,[2]NUM10!$H$3:$U$100,11,FALSE),0)</f>
        <v>0</v>
      </c>
      <c r="O121" s="79">
        <f>IFERROR(VLOOKUP($B121,[2]NUM10!$H$3:$U$100,12,FALSE),0)</f>
        <v>0</v>
      </c>
      <c r="P121" s="79">
        <f>IFERROR(VLOOKUP($B121,[2]NUM10!$H$3:$U$100,13,FALSE),0)</f>
        <v>0</v>
      </c>
      <c r="Q121" s="12">
        <f t="shared" si="35"/>
        <v>0</v>
      </c>
    </row>
    <row r="122" spans="1:19" ht="15" thickBot="1" x14ac:dyDescent="0.25">
      <c r="A122" s="75" t="s">
        <v>146</v>
      </c>
      <c r="B122" s="137" t="s">
        <v>144</v>
      </c>
      <c r="C122" s="53"/>
      <c r="D122" s="53"/>
      <c r="E122" s="79">
        <f>IFERROR(VLOOKUP($B122,[2]NUM10!$H$3:$U$100,2,FALSE),0)</f>
        <v>0</v>
      </c>
      <c r="F122" s="79">
        <f>IFERROR(VLOOKUP($B122,[2]NUM10!$H$3:$U$100,3,FALSE),0)</f>
        <v>0</v>
      </c>
      <c r="G122" s="79">
        <f>IFERROR(VLOOKUP($B122,[2]NUM10!$H$3:$U$100,4,FALSE),0)</f>
        <v>0</v>
      </c>
      <c r="H122" s="79">
        <f>IFERROR(VLOOKUP($B122,[2]NUM10!$H$3:$U$100,5,FALSE),0)</f>
        <v>0</v>
      </c>
      <c r="I122" s="79">
        <f>IFERROR(VLOOKUP($B122,[2]NUM10!$H$3:$U$100,6,FALSE),0)</f>
        <v>0</v>
      </c>
      <c r="J122" s="79">
        <f>IFERROR(VLOOKUP($B122,[2]NUM10!$H$3:$U$100,7,FALSE),0)</f>
        <v>0</v>
      </c>
      <c r="K122" s="79">
        <f>IFERROR(VLOOKUP($B122,[2]NUM10!$H$3:$U$100,8,FALSE),0)</f>
        <v>0</v>
      </c>
      <c r="L122" s="79">
        <f>IFERROR(VLOOKUP($B122,[2]NUM10!$H$3:$U$100,9,FALSE),0)</f>
        <v>0</v>
      </c>
      <c r="M122" s="79">
        <f>IFERROR(VLOOKUP($B122,[2]NUM10!$H$3:$U$100,10,FALSE),0)</f>
        <v>0</v>
      </c>
      <c r="N122" s="79">
        <f>IFERROR(VLOOKUP($B122,[2]NUM10!$H$3:$U$100,11,FALSE),0)</f>
        <v>0</v>
      </c>
      <c r="O122" s="79">
        <f>IFERROR(VLOOKUP($B122,[2]NUM10!$H$3:$U$100,12,FALSE),0)</f>
        <v>0</v>
      </c>
      <c r="P122" s="79">
        <f>IFERROR(VLOOKUP($B122,[2]NUM10!$H$3:$U$100,13,FALSE),0)</f>
        <v>0</v>
      </c>
      <c r="Q122" s="12">
        <f t="shared" si="35"/>
        <v>0</v>
      </c>
    </row>
    <row r="123" spans="1:19" ht="15" thickBot="1" x14ac:dyDescent="0.25">
      <c r="A123" s="75" t="s">
        <v>146</v>
      </c>
      <c r="B123" s="137" t="s">
        <v>145</v>
      </c>
      <c r="C123" s="53"/>
      <c r="D123" s="53"/>
      <c r="E123" s="79">
        <f>IFERROR(VLOOKUP($B123,[2]NUM10!$H$3:$U$100,2,FALSE),0)</f>
        <v>0</v>
      </c>
      <c r="F123" s="79">
        <f>IFERROR(VLOOKUP($B123,[2]NUM10!$H$3:$U$100,3,FALSE),0)</f>
        <v>0</v>
      </c>
      <c r="G123" s="79">
        <f>IFERROR(VLOOKUP($B123,[2]NUM10!$H$3:$U$100,4,FALSE),0)</f>
        <v>0</v>
      </c>
      <c r="H123" s="79">
        <f>IFERROR(VLOOKUP($B123,[2]NUM10!$H$3:$U$100,5,FALSE),0)</f>
        <v>6</v>
      </c>
      <c r="I123" s="79">
        <f>IFERROR(VLOOKUP($B123,[2]NUM10!$H$3:$U$100,6,FALSE),0)</f>
        <v>0</v>
      </c>
      <c r="J123" s="79">
        <f>IFERROR(VLOOKUP($B123,[2]NUM10!$H$3:$U$100,7,FALSE),0)</f>
        <v>0</v>
      </c>
      <c r="K123" s="79">
        <f>IFERROR(VLOOKUP($B123,[2]NUM10!$H$3:$U$100,8,FALSE),0)</f>
        <v>0</v>
      </c>
      <c r="L123" s="79">
        <f>IFERROR(VLOOKUP($B123,[2]NUM10!$H$3:$U$100,9,FALSE),0)</f>
        <v>0</v>
      </c>
      <c r="M123" s="79">
        <f>IFERROR(VLOOKUP($B123,[2]NUM10!$H$3:$U$100,10,FALSE),0)</f>
        <v>2</v>
      </c>
      <c r="N123" s="79">
        <f>IFERROR(VLOOKUP($B123,[2]NUM10!$H$3:$U$100,11,FALSE),0)</f>
        <v>0</v>
      </c>
      <c r="O123" s="79">
        <f>IFERROR(VLOOKUP($B123,[2]NUM10!$H$3:$U$100,12,FALSE),0)</f>
        <v>0</v>
      </c>
      <c r="P123" s="79">
        <f>IFERROR(VLOOKUP($B123,[2]NUM10!$H$3:$U$100,13,FALSE),0)</f>
        <v>0</v>
      </c>
      <c r="Q123" s="12">
        <f t="shared" si="35"/>
        <v>8</v>
      </c>
    </row>
    <row r="124" spans="1:19" s="54" customFormat="1" ht="15" thickBot="1" x14ac:dyDescent="0.25">
      <c r="A124" s="307" t="s">
        <v>181</v>
      </c>
      <c r="B124" s="308"/>
      <c r="C124" s="222">
        <f>+D124/Metas!P7</f>
        <v>0.96666666666666656</v>
      </c>
      <c r="D124" s="14">
        <f>+Q124/R124</f>
        <v>0.17846153846153845</v>
      </c>
      <c r="E124" s="65">
        <f t="shared" ref="E124:H124" si="36">SUM(E112:E123)</f>
        <v>0</v>
      </c>
      <c r="F124" s="65">
        <f t="shared" si="36"/>
        <v>0</v>
      </c>
      <c r="G124" s="65">
        <f t="shared" si="36"/>
        <v>0</v>
      </c>
      <c r="H124" s="65">
        <f t="shared" si="36"/>
        <v>11</v>
      </c>
      <c r="I124" s="65">
        <f t="shared" ref="I124:J124" si="37">SUM(I112:I123)</f>
        <v>0</v>
      </c>
      <c r="J124" s="65">
        <f t="shared" si="37"/>
        <v>17</v>
      </c>
      <c r="K124" s="65">
        <f t="shared" ref="K124:L124" si="38">SUM(K112:K123)</f>
        <v>0</v>
      </c>
      <c r="L124" s="65">
        <f t="shared" si="38"/>
        <v>0</v>
      </c>
      <c r="M124" s="65">
        <f t="shared" ref="M124:N124" si="39">SUM(M112:M123)</f>
        <v>20</v>
      </c>
      <c r="N124" s="65">
        <f t="shared" si="39"/>
        <v>10</v>
      </c>
      <c r="O124" s="65">
        <f t="shared" ref="O124:P124" si="40">SUM(O112:O123)</f>
        <v>0</v>
      </c>
      <c r="P124" s="65">
        <f t="shared" si="40"/>
        <v>0</v>
      </c>
      <c r="Q124" s="65">
        <f>SUM(Q112:Q123)</f>
        <v>58</v>
      </c>
      <c r="R124" s="366">
        <v>325</v>
      </c>
      <c r="S124" s="367"/>
    </row>
    <row r="125" spans="1:19" ht="15" thickBot="1" x14ac:dyDescent="0.25">
      <c r="A125" s="75" t="s">
        <v>160</v>
      </c>
      <c r="B125" s="137" t="s">
        <v>147</v>
      </c>
      <c r="C125" s="53"/>
      <c r="D125" s="53"/>
      <c r="E125" s="79">
        <f>IFERROR(VLOOKUP($B125,[2]NUM10!$H$3:$U$100,2,FALSE),0)</f>
        <v>1</v>
      </c>
      <c r="F125" s="79">
        <f>IFERROR(VLOOKUP($B125,[2]NUM10!$H$3:$U$100,3,FALSE),0)</f>
        <v>2</v>
      </c>
      <c r="G125" s="79">
        <f>IFERROR(VLOOKUP($B125,[2]NUM10!$H$3:$U$100,4,FALSE),0)</f>
        <v>0</v>
      </c>
      <c r="H125" s="79">
        <f>IFERROR(VLOOKUP($B125,[2]NUM10!$H$3:$U$100,5,FALSE),0)</f>
        <v>0</v>
      </c>
      <c r="I125" s="79">
        <f>IFERROR(VLOOKUP($B125,[2]NUM10!$H$3:$U$100,6,FALSE),0)</f>
        <v>26</v>
      </c>
      <c r="J125" s="79">
        <f>IFERROR(VLOOKUP($B125,[2]NUM10!$H$3:$U$100,7,FALSE),0)</f>
        <v>52</v>
      </c>
      <c r="K125" s="79">
        <f>IFERROR(VLOOKUP($B125,[2]NUM10!$H$3:$U$100,8,FALSE),0)</f>
        <v>45</v>
      </c>
      <c r="L125" s="79">
        <f>IFERROR(VLOOKUP($B125,[2]NUM10!$H$3:$U$100,9,FALSE),0)</f>
        <v>9</v>
      </c>
      <c r="M125" s="79">
        <f>IFERROR(VLOOKUP($B125,[2]NUM10!$H$3:$U$100,10,FALSE),0)</f>
        <v>1</v>
      </c>
      <c r="N125" s="79">
        <f>IFERROR(VLOOKUP($B125,[2]NUM10!$H$3:$U$100,11,FALSE),0)</f>
        <v>18</v>
      </c>
      <c r="O125" s="79">
        <f>IFERROR(VLOOKUP($B125,[2]NUM10!$H$3:$U$100,12,FALSE),0)</f>
        <v>0</v>
      </c>
      <c r="P125" s="79">
        <f>IFERROR(VLOOKUP($B125,[2]NUM10!$H$3:$U$100,13,FALSE),0)</f>
        <v>0</v>
      </c>
      <c r="Q125" s="12">
        <f t="shared" ref="Q125:Q137" si="41">SUM(E125:P125)</f>
        <v>154</v>
      </c>
    </row>
    <row r="126" spans="1:19" ht="15" thickBot="1" x14ac:dyDescent="0.25">
      <c r="A126" s="75" t="s">
        <v>160</v>
      </c>
      <c r="B126" s="137" t="s">
        <v>148</v>
      </c>
      <c r="C126" s="53"/>
      <c r="D126" s="53"/>
      <c r="E126" s="79">
        <f>IFERROR(VLOOKUP($B126,[2]NUM10!$H$3:$U$100,2,FALSE),0)</f>
        <v>0</v>
      </c>
      <c r="F126" s="79">
        <f>IFERROR(VLOOKUP($B126,[2]NUM10!$H$3:$U$100,3,FALSE),0)</f>
        <v>0</v>
      </c>
      <c r="G126" s="79">
        <f>IFERROR(VLOOKUP($B126,[2]NUM10!$H$3:$U$100,4,FALSE),0)</f>
        <v>0</v>
      </c>
      <c r="H126" s="79">
        <f>IFERROR(VLOOKUP($B126,[2]NUM10!$H$3:$U$100,5,FALSE),0)</f>
        <v>12</v>
      </c>
      <c r="I126" s="79">
        <f>IFERROR(VLOOKUP($B126,[2]NUM10!$H$3:$U$100,6,FALSE),0)</f>
        <v>0</v>
      </c>
      <c r="J126" s="79">
        <f>IFERROR(VLOOKUP($B126,[2]NUM10!$H$3:$U$100,7,FALSE),0)</f>
        <v>3</v>
      </c>
      <c r="K126" s="79">
        <f>IFERROR(VLOOKUP($B126,[2]NUM10!$H$3:$U$100,8,FALSE),0)</f>
        <v>15</v>
      </c>
      <c r="L126" s="79">
        <f>IFERROR(VLOOKUP($B126,[2]NUM10!$H$3:$U$100,9,FALSE),0)</f>
        <v>1</v>
      </c>
      <c r="M126" s="79">
        <f>IFERROR(VLOOKUP($B126,[2]NUM10!$H$3:$U$100,10,FALSE),0)</f>
        <v>11</v>
      </c>
      <c r="N126" s="79">
        <f>IFERROR(VLOOKUP($B126,[2]NUM10!$H$3:$U$100,11,FALSE),0)</f>
        <v>0</v>
      </c>
      <c r="O126" s="79">
        <f>IFERROR(VLOOKUP($B126,[2]NUM10!$H$3:$U$100,12,FALSE),0)</f>
        <v>7</v>
      </c>
      <c r="P126" s="79">
        <f>IFERROR(VLOOKUP($B126,[2]NUM10!$H$3:$U$100,13,FALSE),0)</f>
        <v>1</v>
      </c>
      <c r="Q126" s="12">
        <f t="shared" si="41"/>
        <v>50</v>
      </c>
    </row>
    <row r="127" spans="1:19" ht="15" thickBot="1" x14ac:dyDescent="0.25">
      <c r="A127" s="75" t="s">
        <v>160</v>
      </c>
      <c r="B127" s="137" t="s">
        <v>149</v>
      </c>
      <c r="C127" s="53"/>
      <c r="D127" s="53"/>
      <c r="E127" s="79">
        <f>IFERROR(VLOOKUP($B127,[2]NUM10!$H$3:$U$100,2,FALSE),0)</f>
        <v>0</v>
      </c>
      <c r="F127" s="79">
        <f>IFERROR(VLOOKUP($B127,[2]NUM10!$H$3:$U$100,3,FALSE),0)</f>
        <v>0</v>
      </c>
      <c r="G127" s="79">
        <f>IFERROR(VLOOKUP($B127,[2]NUM10!$H$3:$U$100,4,FALSE),0)</f>
        <v>3</v>
      </c>
      <c r="H127" s="79">
        <f>IFERROR(VLOOKUP($B127,[2]NUM10!$H$3:$U$100,5,FALSE),0)</f>
        <v>0</v>
      </c>
      <c r="I127" s="79">
        <f>IFERROR(VLOOKUP($B127,[2]NUM10!$H$3:$U$100,6,FALSE),0)</f>
        <v>0</v>
      </c>
      <c r="J127" s="79">
        <f>IFERROR(VLOOKUP($B127,[2]NUM10!$H$3:$U$100,7,FALSE),0)</f>
        <v>0</v>
      </c>
      <c r="K127" s="79">
        <f>IFERROR(VLOOKUP($B127,[2]NUM10!$H$3:$U$100,8,FALSE),0)</f>
        <v>0</v>
      </c>
      <c r="L127" s="79">
        <f>IFERROR(VLOOKUP($B127,[2]NUM10!$H$3:$U$100,9,FALSE),0)</f>
        <v>20</v>
      </c>
      <c r="M127" s="79">
        <f>IFERROR(VLOOKUP($B127,[2]NUM10!$H$3:$U$100,10,FALSE),0)</f>
        <v>1</v>
      </c>
      <c r="N127" s="79">
        <f>IFERROR(VLOOKUP($B127,[2]NUM10!$H$3:$U$100,11,FALSE),0)</f>
        <v>0</v>
      </c>
      <c r="O127" s="79">
        <f>IFERROR(VLOOKUP($B127,[2]NUM10!$H$3:$U$100,12,FALSE),0)</f>
        <v>0</v>
      </c>
      <c r="P127" s="79">
        <f>IFERROR(VLOOKUP($B127,[2]NUM10!$H$3:$U$100,13,FALSE),0)</f>
        <v>0</v>
      </c>
      <c r="Q127" s="12">
        <f t="shared" si="41"/>
        <v>24</v>
      </c>
    </row>
    <row r="128" spans="1:19" ht="15" thickBot="1" x14ac:dyDescent="0.25">
      <c r="A128" s="75" t="s">
        <v>160</v>
      </c>
      <c r="B128" s="137" t="s">
        <v>150</v>
      </c>
      <c r="C128" s="53"/>
      <c r="D128" s="53"/>
      <c r="E128" s="79">
        <f>IFERROR(VLOOKUP($B128,[2]NUM10!$H$3:$U$100,2,FALSE),0)</f>
        <v>0</v>
      </c>
      <c r="F128" s="79">
        <f>IFERROR(VLOOKUP($B128,[2]NUM10!$H$3:$U$100,3,FALSE),0)</f>
        <v>0</v>
      </c>
      <c r="G128" s="79">
        <f>IFERROR(VLOOKUP($B128,[2]NUM10!$H$3:$U$100,4,FALSE),0)</f>
        <v>0</v>
      </c>
      <c r="H128" s="79">
        <f>IFERROR(VLOOKUP($B128,[2]NUM10!$H$3:$U$100,5,FALSE),0)</f>
        <v>32</v>
      </c>
      <c r="I128" s="79">
        <f>IFERROR(VLOOKUP($B128,[2]NUM10!$H$3:$U$100,6,FALSE),0)</f>
        <v>38</v>
      </c>
      <c r="J128" s="79">
        <f>IFERROR(VLOOKUP($B128,[2]NUM10!$H$3:$U$100,7,FALSE),0)</f>
        <v>51</v>
      </c>
      <c r="K128" s="79">
        <f>IFERROR(VLOOKUP($B128,[2]NUM10!$H$3:$U$100,8,FALSE),0)</f>
        <v>6</v>
      </c>
      <c r="L128" s="79">
        <f>IFERROR(VLOOKUP($B128,[2]NUM10!$H$3:$U$100,9,FALSE),0)</f>
        <v>9</v>
      </c>
      <c r="M128" s="79">
        <f>IFERROR(VLOOKUP($B128,[2]NUM10!$H$3:$U$100,10,FALSE),0)</f>
        <v>1</v>
      </c>
      <c r="N128" s="79">
        <f>IFERROR(VLOOKUP($B128,[2]NUM10!$H$3:$U$100,11,FALSE),0)</f>
        <v>0</v>
      </c>
      <c r="O128" s="79">
        <f>IFERROR(VLOOKUP($B128,[2]NUM10!$H$3:$U$100,12,FALSE),0)</f>
        <v>0</v>
      </c>
      <c r="P128" s="79">
        <f>IFERROR(VLOOKUP($B128,[2]NUM10!$H$3:$U$100,13,FALSE),0)</f>
        <v>0</v>
      </c>
      <c r="Q128" s="12">
        <f t="shared" si="41"/>
        <v>137</v>
      </c>
    </row>
    <row r="129" spans="1:19" ht="15" thickBot="1" x14ac:dyDescent="0.25">
      <c r="A129" s="75" t="s">
        <v>160</v>
      </c>
      <c r="B129" s="137" t="s">
        <v>151</v>
      </c>
      <c r="C129" s="53"/>
      <c r="D129" s="53"/>
      <c r="E129" s="79">
        <f>IFERROR(VLOOKUP($B129,[2]NUM10!$H$3:$U$100,2,FALSE),0)</f>
        <v>0</v>
      </c>
      <c r="F129" s="79">
        <f>IFERROR(VLOOKUP($B129,[2]NUM10!$H$3:$U$100,3,FALSE),0)</f>
        <v>0</v>
      </c>
      <c r="G129" s="79">
        <f>IFERROR(VLOOKUP($B129,[2]NUM10!$H$3:$U$100,4,FALSE),0)</f>
        <v>0</v>
      </c>
      <c r="H129" s="79">
        <f>IFERROR(VLOOKUP($B129,[2]NUM10!$H$3:$U$100,5,FALSE),0)</f>
        <v>0</v>
      </c>
      <c r="I129" s="79">
        <f>IFERROR(VLOOKUP($B129,[2]NUM10!$H$3:$U$100,6,FALSE),0)</f>
        <v>0</v>
      </c>
      <c r="J129" s="79">
        <f>IFERROR(VLOOKUP($B129,[2]NUM10!$H$3:$U$100,7,FALSE),0)</f>
        <v>0</v>
      </c>
      <c r="K129" s="79">
        <f>IFERROR(VLOOKUP($B129,[2]NUM10!$H$3:$U$100,8,FALSE),0)</f>
        <v>0</v>
      </c>
      <c r="L129" s="79">
        <f>IFERROR(VLOOKUP($B129,[2]NUM10!$H$3:$U$100,9,FALSE),0)</f>
        <v>0</v>
      </c>
      <c r="M129" s="79">
        <f>IFERROR(VLOOKUP($B129,[2]NUM10!$H$3:$U$100,10,FALSE),0)</f>
        <v>0</v>
      </c>
      <c r="N129" s="79">
        <f>IFERROR(VLOOKUP($B129,[2]NUM10!$H$3:$U$100,11,FALSE),0)</f>
        <v>0</v>
      </c>
      <c r="O129" s="79">
        <f>IFERROR(VLOOKUP($B129,[2]NUM10!$H$3:$U$100,12,FALSE),0)</f>
        <v>0</v>
      </c>
      <c r="P129" s="79">
        <f>IFERROR(VLOOKUP($B129,[2]NUM10!$H$3:$U$100,13,FALSE),0)</f>
        <v>0</v>
      </c>
      <c r="Q129" s="12">
        <f t="shared" si="41"/>
        <v>0</v>
      </c>
    </row>
    <row r="130" spans="1:19" ht="15" thickBot="1" x14ac:dyDescent="0.25">
      <c r="A130" s="75" t="s">
        <v>160</v>
      </c>
      <c r="B130" s="137" t="s">
        <v>152</v>
      </c>
      <c r="C130" s="53"/>
      <c r="D130" s="53"/>
      <c r="E130" s="79">
        <f>IFERROR(VLOOKUP($B130,[2]NUM10!$H$3:$U$100,2,FALSE),0)</f>
        <v>0</v>
      </c>
      <c r="F130" s="79">
        <f>IFERROR(VLOOKUP($B130,[2]NUM10!$H$3:$U$100,3,FALSE),0)</f>
        <v>0</v>
      </c>
      <c r="G130" s="79">
        <f>IFERROR(VLOOKUP($B130,[2]NUM10!$H$3:$U$100,4,FALSE),0)</f>
        <v>0</v>
      </c>
      <c r="H130" s="79">
        <f>IFERROR(VLOOKUP($B130,[2]NUM10!$H$3:$U$100,5,FALSE),0)</f>
        <v>0</v>
      </c>
      <c r="I130" s="79">
        <f>IFERROR(VLOOKUP($B130,[2]NUM10!$H$3:$U$100,6,FALSE),0)</f>
        <v>0</v>
      </c>
      <c r="J130" s="79">
        <f>IFERROR(VLOOKUP($B130,[2]NUM10!$H$3:$U$100,7,FALSE),0)</f>
        <v>0</v>
      </c>
      <c r="K130" s="79">
        <f>IFERROR(VLOOKUP($B130,[2]NUM10!$H$3:$U$100,8,FALSE),0)</f>
        <v>0</v>
      </c>
      <c r="L130" s="79">
        <f>IFERROR(VLOOKUP($B130,[2]NUM10!$H$3:$U$100,9,FALSE),0)</f>
        <v>0</v>
      </c>
      <c r="M130" s="79">
        <f>IFERROR(VLOOKUP($B130,[2]NUM10!$H$3:$U$100,10,FALSE),0)</f>
        <v>0</v>
      </c>
      <c r="N130" s="79">
        <f>IFERROR(VLOOKUP($B130,[2]NUM10!$H$3:$U$100,11,FALSE),0)</f>
        <v>0</v>
      </c>
      <c r="O130" s="79">
        <f>IFERROR(VLOOKUP($B130,[2]NUM10!$H$3:$U$100,12,FALSE),0)</f>
        <v>0</v>
      </c>
      <c r="P130" s="79">
        <f>IFERROR(VLOOKUP($B130,[2]NUM10!$H$3:$U$100,13,FALSE),0)</f>
        <v>0</v>
      </c>
      <c r="Q130" s="12">
        <f t="shared" si="41"/>
        <v>0</v>
      </c>
    </row>
    <row r="131" spans="1:19" ht="15" thickBot="1" x14ac:dyDescent="0.25">
      <c r="A131" s="75" t="s">
        <v>160</v>
      </c>
      <c r="B131" s="137" t="s">
        <v>153</v>
      </c>
      <c r="C131" s="53"/>
      <c r="D131" s="53"/>
      <c r="E131" s="79">
        <f>IFERROR(VLOOKUP($B131,[2]NUM10!$H$3:$U$100,2,FALSE),0)</f>
        <v>0</v>
      </c>
      <c r="F131" s="79">
        <f>IFERROR(VLOOKUP($B131,[2]NUM10!$H$3:$U$100,3,FALSE),0)</f>
        <v>0</v>
      </c>
      <c r="G131" s="79">
        <f>IFERROR(VLOOKUP($B131,[2]NUM10!$H$3:$U$100,4,FALSE),0)</f>
        <v>0</v>
      </c>
      <c r="H131" s="79">
        <f>IFERROR(VLOOKUP($B131,[2]NUM10!$H$3:$U$100,5,FALSE),0)</f>
        <v>0</v>
      </c>
      <c r="I131" s="79">
        <f>IFERROR(VLOOKUP($B131,[2]NUM10!$H$3:$U$100,6,FALSE),0)</f>
        <v>0</v>
      </c>
      <c r="J131" s="79">
        <f>IFERROR(VLOOKUP($B131,[2]NUM10!$H$3:$U$100,7,FALSE),0)</f>
        <v>0</v>
      </c>
      <c r="K131" s="79">
        <f>IFERROR(VLOOKUP($B131,[2]NUM10!$H$3:$U$100,8,FALSE),0)</f>
        <v>0</v>
      </c>
      <c r="L131" s="79">
        <f>IFERROR(VLOOKUP($B131,[2]NUM10!$H$3:$U$100,9,FALSE),0)</f>
        <v>0</v>
      </c>
      <c r="M131" s="79">
        <f>IFERROR(VLOOKUP($B131,[2]NUM10!$H$3:$U$100,10,FALSE),0)</f>
        <v>11</v>
      </c>
      <c r="N131" s="79">
        <f>IFERROR(VLOOKUP($B131,[2]NUM10!$H$3:$U$100,11,FALSE),0)</f>
        <v>0</v>
      </c>
      <c r="O131" s="79">
        <f>IFERROR(VLOOKUP($B131,[2]NUM10!$H$3:$U$100,12,FALSE),0)</f>
        <v>0</v>
      </c>
      <c r="P131" s="79">
        <f>IFERROR(VLOOKUP($B131,[2]NUM10!$H$3:$U$100,13,FALSE),0)</f>
        <v>0</v>
      </c>
      <c r="Q131" s="12">
        <f t="shared" si="41"/>
        <v>11</v>
      </c>
    </row>
    <row r="132" spans="1:19" ht="15" thickBot="1" x14ac:dyDescent="0.25">
      <c r="A132" s="75" t="s">
        <v>160</v>
      </c>
      <c r="B132" s="137" t="s">
        <v>154</v>
      </c>
      <c r="C132" s="53"/>
      <c r="D132" s="53"/>
      <c r="E132" s="79">
        <f>IFERROR(VLOOKUP($B132,[2]NUM10!$H$3:$U$100,2,FALSE),0)</f>
        <v>0</v>
      </c>
      <c r="F132" s="79">
        <f>IFERROR(VLOOKUP($B132,[2]NUM10!$H$3:$U$100,3,FALSE),0)</f>
        <v>0</v>
      </c>
      <c r="G132" s="79">
        <f>IFERROR(VLOOKUP($B132,[2]NUM10!$H$3:$U$100,4,FALSE),0)</f>
        <v>0</v>
      </c>
      <c r="H132" s="79">
        <f>IFERROR(VLOOKUP($B132,[2]NUM10!$H$3:$U$100,5,FALSE),0)</f>
        <v>0</v>
      </c>
      <c r="I132" s="79">
        <f>IFERROR(VLOOKUP($B132,[2]NUM10!$H$3:$U$100,6,FALSE),0)</f>
        <v>0</v>
      </c>
      <c r="J132" s="79">
        <f>IFERROR(VLOOKUP($B132,[2]NUM10!$H$3:$U$100,7,FALSE),0)</f>
        <v>0</v>
      </c>
      <c r="K132" s="79">
        <f>IFERROR(VLOOKUP($B132,[2]NUM10!$H$3:$U$100,8,FALSE),0)</f>
        <v>0</v>
      </c>
      <c r="L132" s="79">
        <f>IFERROR(VLOOKUP($B132,[2]NUM10!$H$3:$U$100,9,FALSE),0)</f>
        <v>0</v>
      </c>
      <c r="M132" s="79">
        <f>IFERROR(VLOOKUP($B132,[2]NUM10!$H$3:$U$100,10,FALSE),0)</f>
        <v>0</v>
      </c>
      <c r="N132" s="79">
        <f>IFERROR(VLOOKUP($B132,[2]NUM10!$H$3:$U$100,11,FALSE),0)</f>
        <v>0</v>
      </c>
      <c r="O132" s="79">
        <f>IFERROR(VLOOKUP($B132,[2]NUM10!$H$3:$U$100,12,FALSE),0)</f>
        <v>0</v>
      </c>
      <c r="P132" s="79">
        <f>IFERROR(VLOOKUP($B132,[2]NUM10!$H$3:$U$100,13,FALSE),0)</f>
        <v>0</v>
      </c>
      <c r="Q132" s="12">
        <f t="shared" si="41"/>
        <v>0</v>
      </c>
    </row>
    <row r="133" spans="1:19" ht="15" thickBot="1" x14ac:dyDescent="0.25">
      <c r="A133" s="75" t="s">
        <v>160</v>
      </c>
      <c r="B133" s="137" t="s">
        <v>155</v>
      </c>
      <c r="C133" s="53"/>
      <c r="D133" s="53"/>
      <c r="E133" s="79">
        <f>IFERROR(VLOOKUP($B133,[2]NUM10!$H$3:$U$100,2,FALSE),0)</f>
        <v>0</v>
      </c>
      <c r="F133" s="79">
        <f>IFERROR(VLOOKUP($B133,[2]NUM10!$H$3:$U$100,3,FALSE),0)</f>
        <v>0</v>
      </c>
      <c r="G133" s="79">
        <f>IFERROR(VLOOKUP($B133,[2]NUM10!$H$3:$U$100,4,FALSE),0)</f>
        <v>0</v>
      </c>
      <c r="H133" s="79">
        <f>IFERROR(VLOOKUP($B133,[2]NUM10!$H$3:$U$100,5,FALSE),0)</f>
        <v>0</v>
      </c>
      <c r="I133" s="79">
        <f>IFERROR(VLOOKUP($B133,[2]NUM10!$H$3:$U$100,6,FALSE),0)</f>
        <v>0</v>
      </c>
      <c r="J133" s="79">
        <f>IFERROR(VLOOKUP($B133,[2]NUM10!$H$3:$U$100,7,FALSE),0)</f>
        <v>0</v>
      </c>
      <c r="K133" s="79">
        <f>IFERROR(VLOOKUP($B133,[2]NUM10!$H$3:$U$100,8,FALSE),0)</f>
        <v>0</v>
      </c>
      <c r="L133" s="79">
        <f>IFERROR(VLOOKUP($B133,[2]NUM10!$H$3:$U$100,9,FALSE),0)</f>
        <v>0</v>
      </c>
      <c r="M133" s="79">
        <f>IFERROR(VLOOKUP($B133,[2]NUM10!$H$3:$U$100,10,FALSE),0)</f>
        <v>0</v>
      </c>
      <c r="N133" s="79">
        <f>IFERROR(VLOOKUP($B133,[2]NUM10!$H$3:$U$100,11,FALSE),0)</f>
        <v>0</v>
      </c>
      <c r="O133" s="79">
        <f>IFERROR(VLOOKUP($B133,[2]NUM10!$H$3:$U$100,12,FALSE),0)</f>
        <v>0</v>
      </c>
      <c r="P133" s="79">
        <f>IFERROR(VLOOKUP($B133,[2]NUM10!$H$3:$U$100,13,FALSE),0)</f>
        <v>0</v>
      </c>
      <c r="Q133" s="12">
        <f t="shared" si="41"/>
        <v>0</v>
      </c>
    </row>
    <row r="134" spans="1:19" ht="15" thickBot="1" x14ac:dyDescent="0.25">
      <c r="A134" s="75" t="s">
        <v>160</v>
      </c>
      <c r="B134" s="137" t="s">
        <v>156</v>
      </c>
      <c r="C134" s="53"/>
      <c r="D134" s="53"/>
      <c r="E134" s="79">
        <f>IFERROR(VLOOKUP($B134,[2]NUM10!$H$3:$U$100,2,FALSE),0)</f>
        <v>0</v>
      </c>
      <c r="F134" s="79">
        <f>IFERROR(VLOOKUP($B134,[2]NUM10!$H$3:$U$100,3,FALSE),0)</f>
        <v>0</v>
      </c>
      <c r="G134" s="79">
        <f>IFERROR(VLOOKUP($B134,[2]NUM10!$H$3:$U$100,4,FALSE),0)</f>
        <v>0</v>
      </c>
      <c r="H134" s="79">
        <f>IFERROR(VLOOKUP($B134,[2]NUM10!$H$3:$U$100,5,FALSE),0)</f>
        <v>0</v>
      </c>
      <c r="I134" s="79">
        <f>IFERROR(VLOOKUP($B134,[2]NUM10!$H$3:$U$100,6,FALSE),0)</f>
        <v>0</v>
      </c>
      <c r="J134" s="79">
        <f>IFERROR(VLOOKUP($B134,[2]NUM10!$H$3:$U$100,7,FALSE),0)</f>
        <v>22</v>
      </c>
      <c r="K134" s="79">
        <f>IFERROR(VLOOKUP($B134,[2]NUM10!$H$3:$U$100,8,FALSE),0)</f>
        <v>0</v>
      </c>
      <c r="L134" s="79">
        <f>IFERROR(VLOOKUP($B134,[2]NUM10!$H$3:$U$100,9,FALSE),0)</f>
        <v>0</v>
      </c>
      <c r="M134" s="79">
        <f>IFERROR(VLOOKUP($B134,[2]NUM10!$H$3:$U$100,10,FALSE),0)</f>
        <v>0</v>
      </c>
      <c r="N134" s="79">
        <f>IFERROR(VLOOKUP($B134,[2]NUM10!$H$3:$U$100,11,FALSE),0)</f>
        <v>0</v>
      </c>
      <c r="O134" s="79">
        <f>IFERROR(VLOOKUP($B134,[2]NUM10!$H$3:$U$100,12,FALSE),0)</f>
        <v>0</v>
      </c>
      <c r="P134" s="79">
        <f>IFERROR(VLOOKUP($B134,[2]NUM10!$H$3:$U$100,13,FALSE),0)</f>
        <v>0</v>
      </c>
      <c r="Q134" s="12">
        <f t="shared" si="41"/>
        <v>22</v>
      </c>
    </row>
    <row r="135" spans="1:19" ht="15" thickBot="1" x14ac:dyDescent="0.25">
      <c r="A135" s="75" t="s">
        <v>160</v>
      </c>
      <c r="B135" s="137" t="s">
        <v>157</v>
      </c>
      <c r="C135" s="53"/>
      <c r="D135" s="53"/>
      <c r="E135" s="79">
        <f>IFERROR(VLOOKUP($B135,[2]NUM10!$H$3:$U$100,2,FALSE),0)</f>
        <v>0</v>
      </c>
      <c r="F135" s="79">
        <f>IFERROR(VLOOKUP($B135,[2]NUM10!$H$3:$U$100,3,FALSE),0)</f>
        <v>0</v>
      </c>
      <c r="G135" s="79">
        <f>IFERROR(VLOOKUP($B135,[2]NUM10!$H$3:$U$100,4,FALSE),0)</f>
        <v>0</v>
      </c>
      <c r="H135" s="79">
        <f>IFERROR(VLOOKUP($B135,[2]NUM10!$H$3:$U$100,5,FALSE),0)</f>
        <v>0</v>
      </c>
      <c r="I135" s="79">
        <f>IFERROR(VLOOKUP($B135,[2]NUM10!$H$3:$U$100,6,FALSE),0)</f>
        <v>0</v>
      </c>
      <c r="J135" s="79">
        <f>IFERROR(VLOOKUP($B135,[2]NUM10!$H$3:$U$100,7,FALSE),0)</f>
        <v>0</v>
      </c>
      <c r="K135" s="79">
        <f>IFERROR(VLOOKUP($B135,[2]NUM10!$H$3:$U$100,8,FALSE),0)</f>
        <v>0</v>
      </c>
      <c r="L135" s="79">
        <f>IFERROR(VLOOKUP($B135,[2]NUM10!$H$3:$U$100,9,FALSE),0)</f>
        <v>4</v>
      </c>
      <c r="M135" s="79">
        <f>IFERROR(VLOOKUP($B135,[2]NUM10!$H$3:$U$100,10,FALSE),0)</f>
        <v>0</v>
      </c>
      <c r="N135" s="79">
        <f>IFERROR(VLOOKUP($B135,[2]NUM10!$H$3:$U$100,11,FALSE),0)</f>
        <v>0</v>
      </c>
      <c r="O135" s="79">
        <f>IFERROR(VLOOKUP($B135,[2]NUM10!$H$3:$U$100,12,FALSE),0)</f>
        <v>0</v>
      </c>
      <c r="P135" s="79">
        <f>IFERROR(VLOOKUP($B135,[2]NUM10!$H$3:$U$100,13,FALSE),0)</f>
        <v>0</v>
      </c>
      <c r="Q135" s="12">
        <f t="shared" si="41"/>
        <v>4</v>
      </c>
    </row>
    <row r="136" spans="1:19" ht="15" thickBot="1" x14ac:dyDescent="0.25">
      <c r="A136" s="75" t="s">
        <v>160</v>
      </c>
      <c r="B136" s="137" t="s">
        <v>158</v>
      </c>
      <c r="C136" s="53"/>
      <c r="D136" s="53"/>
      <c r="E136" s="79">
        <f>IFERROR(VLOOKUP($B136,[2]NUM10!$H$3:$U$100,2,FALSE),0)</f>
        <v>0</v>
      </c>
      <c r="F136" s="79">
        <f>IFERROR(VLOOKUP($B136,[2]NUM10!$H$3:$U$100,3,FALSE),0)</f>
        <v>0</v>
      </c>
      <c r="G136" s="79">
        <f>IFERROR(VLOOKUP($B136,[2]NUM10!$H$3:$U$100,4,FALSE),0)</f>
        <v>0</v>
      </c>
      <c r="H136" s="79">
        <f>IFERROR(VLOOKUP($B136,[2]NUM10!$H$3:$U$100,5,FALSE),0)</f>
        <v>0</v>
      </c>
      <c r="I136" s="79">
        <f>IFERROR(VLOOKUP($B136,[2]NUM10!$H$3:$U$100,6,FALSE),0)</f>
        <v>0</v>
      </c>
      <c r="J136" s="79">
        <f>IFERROR(VLOOKUP($B136,[2]NUM10!$H$3:$U$100,7,FALSE),0)</f>
        <v>0</v>
      </c>
      <c r="K136" s="79">
        <f>IFERROR(VLOOKUP($B136,[2]NUM10!$H$3:$U$100,8,FALSE),0)</f>
        <v>0</v>
      </c>
      <c r="L136" s="79">
        <f>IFERROR(VLOOKUP($B136,[2]NUM10!$H$3:$U$100,9,FALSE),0)</f>
        <v>0</v>
      </c>
      <c r="M136" s="79">
        <f>IFERROR(VLOOKUP($B136,[2]NUM10!$H$3:$U$100,10,FALSE),0)</f>
        <v>0</v>
      </c>
      <c r="N136" s="79">
        <f>IFERROR(VLOOKUP($B136,[2]NUM10!$H$3:$U$100,11,FALSE),0)</f>
        <v>0</v>
      </c>
      <c r="O136" s="79">
        <f>IFERROR(VLOOKUP($B136,[2]NUM10!$H$3:$U$100,12,FALSE),0)</f>
        <v>0</v>
      </c>
      <c r="P136" s="79">
        <f>IFERROR(VLOOKUP($B136,[2]NUM10!$H$3:$U$100,13,FALSE),0)</f>
        <v>0</v>
      </c>
      <c r="Q136" s="12">
        <f t="shared" si="41"/>
        <v>0</v>
      </c>
    </row>
    <row r="137" spans="1:19" ht="15" thickBot="1" x14ac:dyDescent="0.25">
      <c r="A137" s="75" t="s">
        <v>160</v>
      </c>
      <c r="B137" s="137" t="s">
        <v>159</v>
      </c>
      <c r="C137" s="53"/>
      <c r="D137" s="53"/>
      <c r="E137" s="79">
        <f>IFERROR(VLOOKUP($B137,[2]NUM10!$H$3:$U$100,2,FALSE),0)</f>
        <v>0</v>
      </c>
      <c r="F137" s="79">
        <f>IFERROR(VLOOKUP($B137,[2]NUM10!$H$3:$U$100,3,FALSE),0)</f>
        <v>0</v>
      </c>
      <c r="G137" s="79">
        <f>IFERROR(VLOOKUP($B137,[2]NUM10!$H$3:$U$100,4,FALSE),0)</f>
        <v>0</v>
      </c>
      <c r="H137" s="79">
        <f>IFERROR(VLOOKUP($B137,[2]NUM10!$H$3:$U$100,5,FALSE),0)</f>
        <v>0</v>
      </c>
      <c r="I137" s="79">
        <f>IFERROR(VLOOKUP($B137,[2]NUM10!$H$3:$U$100,6,FALSE),0)</f>
        <v>0</v>
      </c>
      <c r="J137" s="79">
        <f>IFERROR(VLOOKUP($B137,[2]NUM10!$H$3:$U$100,7,FALSE),0)</f>
        <v>0</v>
      </c>
      <c r="K137" s="79">
        <f>IFERROR(VLOOKUP($B137,[2]NUM10!$H$3:$U$100,8,FALSE),0)</f>
        <v>0</v>
      </c>
      <c r="L137" s="79">
        <f>IFERROR(VLOOKUP($B137,[2]NUM10!$H$3:$U$100,9,FALSE),0)</f>
        <v>0</v>
      </c>
      <c r="M137" s="79">
        <f>IFERROR(VLOOKUP($B137,[2]NUM10!$H$3:$U$100,10,FALSE),0)</f>
        <v>0</v>
      </c>
      <c r="N137" s="79">
        <f>IFERROR(VLOOKUP($B137,[2]NUM10!$H$3:$U$100,11,FALSE),0)</f>
        <v>0</v>
      </c>
      <c r="O137" s="79">
        <f>IFERROR(VLOOKUP($B137,[2]NUM10!$H$3:$U$100,12,FALSE),0)</f>
        <v>0</v>
      </c>
      <c r="P137" s="79">
        <f>IFERROR(VLOOKUP($B137,[2]NUM10!$H$3:$U$100,13,FALSE),0)</f>
        <v>0</v>
      </c>
      <c r="Q137" s="12">
        <f t="shared" si="41"/>
        <v>0</v>
      </c>
    </row>
    <row r="138" spans="1:19" s="54" customFormat="1" ht="15" thickBot="1" x14ac:dyDescent="0.25">
      <c r="A138" s="307" t="s">
        <v>182</v>
      </c>
      <c r="B138" s="308"/>
      <c r="C138" s="222">
        <f>+D138/Metas!P12</f>
        <v>1.0923913043478262</v>
      </c>
      <c r="D138" s="14">
        <f>+Q138/R138</f>
        <v>0.17842876165113183</v>
      </c>
      <c r="E138" s="65">
        <f>SUM(E125:E137)</f>
        <v>1</v>
      </c>
      <c r="F138" s="65">
        <f t="shared" ref="F138:H138" si="42">SUM(F125:F137)</f>
        <v>2</v>
      </c>
      <c r="G138" s="65">
        <f t="shared" si="42"/>
        <v>3</v>
      </c>
      <c r="H138" s="65">
        <f t="shared" si="42"/>
        <v>44</v>
      </c>
      <c r="I138" s="65">
        <f t="shared" ref="I138:J138" si="43">SUM(I125:I137)</f>
        <v>64</v>
      </c>
      <c r="J138" s="65">
        <f t="shared" si="43"/>
        <v>128</v>
      </c>
      <c r="K138" s="65">
        <f t="shared" ref="K138:L138" si="44">SUM(K125:K137)</f>
        <v>66</v>
      </c>
      <c r="L138" s="65">
        <f t="shared" si="44"/>
        <v>43</v>
      </c>
      <c r="M138" s="65">
        <f t="shared" ref="M138:N138" si="45">SUM(M125:M137)</f>
        <v>25</v>
      </c>
      <c r="N138" s="65">
        <f t="shared" si="45"/>
        <v>18</v>
      </c>
      <c r="O138" s="65">
        <f t="shared" ref="O138:P138" si="46">SUM(O125:O137)</f>
        <v>7</v>
      </c>
      <c r="P138" s="65">
        <f t="shared" si="46"/>
        <v>1</v>
      </c>
      <c r="Q138" s="65">
        <f>SUM(Q125:Q137)</f>
        <v>402</v>
      </c>
      <c r="R138" s="366">
        <v>2253</v>
      </c>
      <c r="S138" s="367"/>
    </row>
    <row r="139" spans="1:19" ht="15" thickBot="1" x14ac:dyDescent="0.25">
      <c r="A139" s="75" t="s">
        <v>165</v>
      </c>
      <c r="B139" s="137" t="s">
        <v>161</v>
      </c>
      <c r="C139" s="53"/>
      <c r="D139" s="53"/>
      <c r="E139" s="79">
        <f>IFERROR(VLOOKUP($B139,[2]NUM10!$H$3:$U$100,2,FALSE),0)</f>
        <v>0</v>
      </c>
      <c r="F139" s="79">
        <f>IFERROR(VLOOKUP($B139,[2]NUM10!$H$3:$U$100,3,FALSE),0)</f>
        <v>0</v>
      </c>
      <c r="G139" s="79">
        <f>IFERROR(VLOOKUP($B139,[2]NUM10!$H$3:$U$100,4,FALSE),0)</f>
        <v>0</v>
      </c>
      <c r="H139" s="79">
        <f>IFERROR(VLOOKUP($B139,[2]NUM10!$H$3:$U$100,5,FALSE),0)</f>
        <v>9</v>
      </c>
      <c r="I139" s="79">
        <f>IFERROR(VLOOKUP($B139,[2]NUM10!$H$3:$U$100,6,FALSE),0)</f>
        <v>0</v>
      </c>
      <c r="J139" s="79">
        <f>IFERROR(VLOOKUP($B139,[2]NUM10!$H$3:$U$100,7,FALSE),0)</f>
        <v>37</v>
      </c>
      <c r="K139" s="79">
        <f>IFERROR(VLOOKUP($B139,[2]NUM10!$H$3:$U$100,8,FALSE),0)</f>
        <v>3</v>
      </c>
      <c r="L139" s="79">
        <f>IFERROR(VLOOKUP($B139,[2]NUM10!$H$3:$U$100,9,FALSE),0)</f>
        <v>13</v>
      </c>
      <c r="M139" s="79">
        <f>IFERROR(VLOOKUP($B139,[2]NUM10!$H$3:$U$100,10,FALSE),0)</f>
        <v>5</v>
      </c>
      <c r="N139" s="79">
        <f>IFERROR(VLOOKUP($B139,[2]NUM10!$H$3:$U$100,11,FALSE),0)</f>
        <v>22</v>
      </c>
      <c r="O139" s="79">
        <f>IFERROR(VLOOKUP($B139,[2]NUM10!$H$3:$U$100,12,FALSE),0)</f>
        <v>0</v>
      </c>
      <c r="P139" s="79">
        <f>IFERROR(VLOOKUP($B139,[2]NUM10!$H$3:$U$100,13,FALSE),0)</f>
        <v>29</v>
      </c>
      <c r="Q139" s="12">
        <f>SUM(E139:P139)</f>
        <v>118</v>
      </c>
    </row>
    <row r="140" spans="1:19" ht="15" thickBot="1" x14ac:dyDescent="0.25">
      <c r="A140" s="75" t="s">
        <v>165</v>
      </c>
      <c r="B140" s="137" t="s">
        <v>162</v>
      </c>
      <c r="C140" s="53"/>
      <c r="D140" s="53"/>
      <c r="E140" s="79">
        <f>IFERROR(VLOOKUP($B140,[2]NUM10!$H$3:$U$100,2,FALSE),0)</f>
        <v>0</v>
      </c>
      <c r="F140" s="79">
        <f>IFERROR(VLOOKUP($B140,[2]NUM10!$H$3:$U$100,3,FALSE),0)</f>
        <v>0</v>
      </c>
      <c r="G140" s="79">
        <f>IFERROR(VLOOKUP($B140,[2]NUM10!$H$3:$U$100,4,FALSE),0)</f>
        <v>0</v>
      </c>
      <c r="H140" s="79">
        <f>IFERROR(VLOOKUP($B140,[2]NUM10!$H$3:$U$100,5,FALSE),0)</f>
        <v>0</v>
      </c>
      <c r="I140" s="79">
        <f>IFERROR(VLOOKUP($B140,[2]NUM10!$H$3:$U$100,6,FALSE),0)</f>
        <v>0</v>
      </c>
      <c r="J140" s="79">
        <f>IFERROR(VLOOKUP($B140,[2]NUM10!$H$3:$U$100,7,FALSE),0)</f>
        <v>0</v>
      </c>
      <c r="K140" s="79">
        <f>IFERROR(VLOOKUP($B140,[2]NUM10!$H$3:$U$100,8,FALSE),0)</f>
        <v>0</v>
      </c>
      <c r="L140" s="79">
        <f>IFERROR(VLOOKUP($B140,[2]NUM10!$H$3:$U$100,9,FALSE),0)</f>
        <v>0</v>
      </c>
      <c r="M140" s="79">
        <f>IFERROR(VLOOKUP($B140,[2]NUM10!$H$3:$U$100,10,FALSE),0)</f>
        <v>0</v>
      </c>
      <c r="N140" s="79">
        <f>IFERROR(VLOOKUP($B140,[2]NUM10!$H$3:$U$100,11,FALSE),0)</f>
        <v>12</v>
      </c>
      <c r="O140" s="79">
        <f>IFERROR(VLOOKUP($B140,[2]NUM10!$H$3:$U$100,12,FALSE),0)</f>
        <v>0</v>
      </c>
      <c r="P140" s="79">
        <f>IFERROR(VLOOKUP($B140,[2]NUM10!$H$3:$U$100,13,FALSE),0)</f>
        <v>4</v>
      </c>
      <c r="Q140" s="12">
        <f>SUM(E140:P140)</f>
        <v>16</v>
      </c>
    </row>
    <row r="141" spans="1:19" ht="15" thickBot="1" x14ac:dyDescent="0.25">
      <c r="A141" s="75" t="s">
        <v>165</v>
      </c>
      <c r="B141" s="137" t="s">
        <v>163</v>
      </c>
      <c r="C141" s="53"/>
      <c r="D141" s="53"/>
      <c r="E141" s="79">
        <f>IFERROR(VLOOKUP($B141,[2]NUM10!$H$3:$U$100,2,FALSE),0)</f>
        <v>0</v>
      </c>
      <c r="F141" s="79">
        <f>IFERROR(VLOOKUP($B141,[2]NUM10!$H$3:$U$100,3,FALSE),0)</f>
        <v>0</v>
      </c>
      <c r="G141" s="79">
        <f>IFERROR(VLOOKUP($B141,[2]NUM10!$H$3:$U$100,4,FALSE),0)</f>
        <v>0</v>
      </c>
      <c r="H141" s="79">
        <f>IFERROR(VLOOKUP($B141,[2]NUM10!$H$3:$U$100,5,FALSE),0)</f>
        <v>0</v>
      </c>
      <c r="I141" s="79">
        <f>IFERROR(VLOOKUP($B141,[2]NUM10!$H$3:$U$100,6,FALSE),0)</f>
        <v>0</v>
      </c>
      <c r="J141" s="79">
        <f>IFERROR(VLOOKUP($B141,[2]NUM10!$H$3:$U$100,7,FALSE),0)</f>
        <v>0</v>
      </c>
      <c r="K141" s="79">
        <f>IFERROR(VLOOKUP($B141,[2]NUM10!$H$3:$U$100,8,FALSE),0)</f>
        <v>0</v>
      </c>
      <c r="L141" s="79">
        <f>IFERROR(VLOOKUP($B141,[2]NUM10!$H$3:$U$100,9,FALSE),0)</f>
        <v>0</v>
      </c>
      <c r="M141" s="79">
        <f>IFERROR(VLOOKUP($B141,[2]NUM10!$H$3:$U$100,10,FALSE),0)</f>
        <v>0</v>
      </c>
      <c r="N141" s="79">
        <f>IFERROR(VLOOKUP($B141,[2]NUM10!$H$3:$U$100,11,FALSE),0)</f>
        <v>0</v>
      </c>
      <c r="O141" s="79">
        <f>IFERROR(VLOOKUP($B141,[2]NUM10!$H$3:$U$100,12,FALSE),0)</f>
        <v>0</v>
      </c>
      <c r="P141" s="79">
        <f>IFERROR(VLOOKUP($B141,[2]NUM10!$H$3:$U$100,13,FALSE),0)</f>
        <v>0</v>
      </c>
      <c r="Q141" s="12">
        <f>SUM(E141:P141)</f>
        <v>0</v>
      </c>
    </row>
    <row r="142" spans="1:19" ht="15" thickBot="1" x14ac:dyDescent="0.25">
      <c r="A142" s="75" t="s">
        <v>165</v>
      </c>
      <c r="B142" s="137" t="s">
        <v>164</v>
      </c>
      <c r="C142" s="53"/>
      <c r="D142" s="53"/>
      <c r="E142" s="79">
        <f>IFERROR(VLOOKUP($B142,[2]NUM10!$H$3:$U$100,2,FALSE),0)</f>
        <v>0</v>
      </c>
      <c r="F142" s="79">
        <f>IFERROR(VLOOKUP($B142,[2]NUM10!$H$3:$U$100,3,FALSE),0)</f>
        <v>0</v>
      </c>
      <c r="G142" s="79">
        <f>IFERROR(VLOOKUP($B142,[2]NUM10!$H$3:$U$100,4,FALSE),0)</f>
        <v>0</v>
      </c>
      <c r="H142" s="79">
        <f>IFERROR(VLOOKUP($B142,[2]NUM10!$H$3:$U$100,5,FALSE),0)</f>
        <v>0</v>
      </c>
      <c r="I142" s="79">
        <f>IFERROR(VLOOKUP($B142,[2]NUM10!$H$3:$U$100,6,FALSE),0)</f>
        <v>0</v>
      </c>
      <c r="J142" s="79">
        <f>IFERROR(VLOOKUP($B142,[2]NUM10!$H$3:$U$100,7,FALSE),0)</f>
        <v>0</v>
      </c>
      <c r="K142" s="79">
        <f>IFERROR(VLOOKUP($B142,[2]NUM10!$H$3:$U$100,8,FALSE),0)</f>
        <v>0</v>
      </c>
      <c r="L142" s="79">
        <f>IFERROR(VLOOKUP($B142,[2]NUM10!$H$3:$U$100,9,FALSE),0)</f>
        <v>0</v>
      </c>
      <c r="M142" s="79">
        <f>IFERROR(VLOOKUP($B142,[2]NUM10!$H$3:$U$100,10,FALSE),0)</f>
        <v>0</v>
      </c>
      <c r="N142" s="79">
        <f>IFERROR(VLOOKUP($B142,[2]NUM10!$H$3:$U$100,11,FALSE),0)</f>
        <v>0</v>
      </c>
      <c r="O142" s="79">
        <f>IFERROR(VLOOKUP($B142,[2]NUM10!$H$3:$U$100,12,FALSE),0)</f>
        <v>0</v>
      </c>
      <c r="P142" s="79">
        <f>IFERROR(VLOOKUP($B142,[2]NUM10!$H$3:$U$100,13,FALSE),0)</f>
        <v>0</v>
      </c>
      <c r="Q142" s="12">
        <f>SUM(E142:P142)</f>
        <v>0</v>
      </c>
    </row>
    <row r="143" spans="1:19" s="54" customFormat="1" ht="15" thickBot="1" x14ac:dyDescent="0.25">
      <c r="A143" s="307" t="s">
        <v>183</v>
      </c>
      <c r="B143" s="308"/>
      <c r="C143" s="222">
        <f>+D143/Metas!P14</f>
        <v>0.97810218978102181</v>
      </c>
      <c r="D143" s="14">
        <f>+Q143/R143</f>
        <v>0.15175537938844846</v>
      </c>
      <c r="E143" s="65">
        <f>SUM(E139:E142)</f>
        <v>0</v>
      </c>
      <c r="F143" s="65">
        <f t="shared" ref="F143:H143" si="47">SUM(F139:F142)</f>
        <v>0</v>
      </c>
      <c r="G143" s="65">
        <f t="shared" si="47"/>
        <v>0</v>
      </c>
      <c r="H143" s="65">
        <f t="shared" si="47"/>
        <v>9</v>
      </c>
      <c r="I143" s="65">
        <f t="shared" ref="I143:J143" si="48">SUM(I139:I142)</f>
        <v>0</v>
      </c>
      <c r="J143" s="65">
        <f t="shared" si="48"/>
        <v>37</v>
      </c>
      <c r="K143" s="65">
        <f t="shared" ref="K143:L143" si="49">SUM(K139:K142)</f>
        <v>3</v>
      </c>
      <c r="L143" s="65">
        <f t="shared" si="49"/>
        <v>13</v>
      </c>
      <c r="M143" s="65">
        <f t="shared" ref="M143:N143" si="50">SUM(M139:M142)</f>
        <v>5</v>
      </c>
      <c r="N143" s="65">
        <f t="shared" si="50"/>
        <v>34</v>
      </c>
      <c r="O143" s="65">
        <f t="shared" ref="O143:P143" si="51">SUM(O139:O142)</f>
        <v>0</v>
      </c>
      <c r="P143" s="65">
        <f t="shared" si="51"/>
        <v>33</v>
      </c>
      <c r="Q143" s="65">
        <f>SUM(Q139:Q142)</f>
        <v>134</v>
      </c>
      <c r="R143" s="366">
        <v>883</v>
      </c>
      <c r="S143" s="367"/>
    </row>
    <row r="144" spans="1:19" ht="15" thickBot="1" x14ac:dyDescent="0.25">
      <c r="A144" s="75" t="s">
        <v>173</v>
      </c>
      <c r="B144" s="137" t="s">
        <v>166</v>
      </c>
      <c r="C144" s="53"/>
      <c r="D144" s="53"/>
      <c r="E144" s="79">
        <f>IFERROR(VLOOKUP($B144,[2]NUM10!$H$3:$U$100,2,FALSE),0)</f>
        <v>0</v>
      </c>
      <c r="F144" s="79">
        <f>IFERROR(VLOOKUP($B144,[2]NUM10!$H$3:$U$100,3,FALSE),0)</f>
        <v>0</v>
      </c>
      <c r="G144" s="79">
        <f>IFERROR(VLOOKUP($B144,[2]NUM10!$H$3:$U$100,4,FALSE),0)</f>
        <v>0</v>
      </c>
      <c r="H144" s="79">
        <f>IFERROR(VLOOKUP($B144,[2]NUM10!$H$3:$U$100,5,FALSE),0)</f>
        <v>10</v>
      </c>
      <c r="I144" s="79">
        <f>IFERROR(VLOOKUP($B144,[2]NUM10!$H$3:$U$100,6,FALSE),0)</f>
        <v>2</v>
      </c>
      <c r="J144" s="79">
        <f>IFERROR(VLOOKUP($B144,[2]NUM10!$H$3:$U$100,7,FALSE),0)</f>
        <v>0</v>
      </c>
      <c r="K144" s="79">
        <f>IFERROR(VLOOKUP($B144,[2]NUM10!$H$3:$U$100,8,FALSE),0)</f>
        <v>9</v>
      </c>
      <c r="L144" s="79">
        <f>IFERROR(VLOOKUP($B144,[2]NUM10!$H$3:$U$100,9,FALSE),0)</f>
        <v>0</v>
      </c>
      <c r="M144" s="79">
        <f>IFERROR(VLOOKUP($B144,[2]NUM10!$H$3:$U$100,10,FALSE),0)</f>
        <v>0</v>
      </c>
      <c r="N144" s="79">
        <f>IFERROR(VLOOKUP($B144,[2]NUM10!$H$3:$U$100,11,FALSE),0)</f>
        <v>9</v>
      </c>
      <c r="O144" s="79">
        <f>IFERROR(VLOOKUP($B144,[2]NUM10!$H$3:$U$100,12,FALSE),0)</f>
        <v>5</v>
      </c>
      <c r="P144" s="79">
        <f>IFERROR(VLOOKUP($B144,[2]NUM10!$H$3:$U$100,13,FALSE),0)</f>
        <v>29</v>
      </c>
      <c r="Q144" s="12">
        <f t="shared" ref="Q144:Q150" si="52">SUM(E144:P144)</f>
        <v>64</v>
      </c>
    </row>
    <row r="145" spans="1:19" ht="15" thickBot="1" x14ac:dyDescent="0.25">
      <c r="A145" s="75" t="s">
        <v>173</v>
      </c>
      <c r="B145" s="137" t="s">
        <v>167</v>
      </c>
      <c r="C145" s="53"/>
      <c r="D145" s="53"/>
      <c r="E145" s="79">
        <f>IFERROR(VLOOKUP($B145,[2]NUM10!$H$3:$U$100,2,FALSE),0)</f>
        <v>0</v>
      </c>
      <c r="F145" s="79">
        <f>IFERROR(VLOOKUP($B145,[2]NUM10!$H$3:$U$100,3,FALSE),0)</f>
        <v>0</v>
      </c>
      <c r="G145" s="79">
        <f>IFERROR(VLOOKUP($B145,[2]NUM10!$H$3:$U$100,4,FALSE),0)</f>
        <v>0</v>
      </c>
      <c r="H145" s="79">
        <f>IFERROR(VLOOKUP($B145,[2]NUM10!$H$3:$U$100,5,FALSE),0)</f>
        <v>0</v>
      </c>
      <c r="I145" s="79">
        <f>IFERROR(VLOOKUP($B145,[2]NUM10!$H$3:$U$100,6,FALSE),0)</f>
        <v>0</v>
      </c>
      <c r="J145" s="79">
        <f>IFERROR(VLOOKUP($B145,[2]NUM10!$H$3:$U$100,7,FALSE),0)</f>
        <v>0</v>
      </c>
      <c r="K145" s="79">
        <f>IFERROR(VLOOKUP($B145,[2]NUM10!$H$3:$U$100,8,FALSE),0)</f>
        <v>0</v>
      </c>
      <c r="L145" s="79">
        <f>IFERROR(VLOOKUP($B145,[2]NUM10!$H$3:$U$100,9,FALSE),0)</f>
        <v>0</v>
      </c>
      <c r="M145" s="79">
        <f>IFERROR(VLOOKUP($B145,[2]NUM10!$H$3:$U$100,10,FALSE),0)</f>
        <v>0</v>
      </c>
      <c r="N145" s="79">
        <f>IFERROR(VLOOKUP($B145,[2]NUM10!$H$3:$U$100,11,FALSE),0)</f>
        <v>0</v>
      </c>
      <c r="O145" s="79">
        <f>IFERROR(VLOOKUP($B145,[2]NUM10!$H$3:$U$100,12,FALSE),0)</f>
        <v>0</v>
      </c>
      <c r="P145" s="79">
        <f>IFERROR(VLOOKUP($B145,[2]NUM10!$H$3:$U$100,13,FALSE),0)</f>
        <v>0</v>
      </c>
      <c r="Q145" s="12">
        <f t="shared" si="52"/>
        <v>0</v>
      </c>
    </row>
    <row r="146" spans="1:19" ht="15" thickBot="1" x14ac:dyDescent="0.25">
      <c r="A146" s="75" t="s">
        <v>173</v>
      </c>
      <c r="B146" s="137" t="s">
        <v>168</v>
      </c>
      <c r="C146" s="53"/>
      <c r="D146" s="53"/>
      <c r="E146" s="79">
        <f>IFERROR(VLOOKUP($B146,[2]NUM10!$H$3:$U$100,2,FALSE),0)</f>
        <v>0</v>
      </c>
      <c r="F146" s="79">
        <f>IFERROR(VLOOKUP($B146,[2]NUM10!$H$3:$U$100,3,FALSE),0)</f>
        <v>0</v>
      </c>
      <c r="G146" s="79">
        <f>IFERROR(VLOOKUP($B146,[2]NUM10!$H$3:$U$100,4,FALSE),0)</f>
        <v>0</v>
      </c>
      <c r="H146" s="79">
        <f>IFERROR(VLOOKUP($B146,[2]NUM10!$H$3:$U$100,5,FALSE),0)</f>
        <v>0</v>
      </c>
      <c r="I146" s="79">
        <f>IFERROR(VLOOKUP($B146,[2]NUM10!$H$3:$U$100,6,FALSE),0)</f>
        <v>0</v>
      </c>
      <c r="J146" s="79">
        <f>IFERROR(VLOOKUP($B146,[2]NUM10!$H$3:$U$100,7,FALSE),0)</f>
        <v>0</v>
      </c>
      <c r="K146" s="79">
        <f>IFERROR(VLOOKUP($B146,[2]NUM10!$H$3:$U$100,8,FALSE),0)</f>
        <v>0</v>
      </c>
      <c r="L146" s="79">
        <f>IFERROR(VLOOKUP($B146,[2]NUM10!$H$3:$U$100,9,FALSE),0)</f>
        <v>0</v>
      </c>
      <c r="M146" s="79">
        <f>IFERROR(VLOOKUP($B146,[2]NUM10!$H$3:$U$100,10,FALSE),0)</f>
        <v>0</v>
      </c>
      <c r="N146" s="79">
        <f>IFERROR(VLOOKUP($B146,[2]NUM10!$H$3:$U$100,11,FALSE),0)</f>
        <v>0</v>
      </c>
      <c r="O146" s="79">
        <f>IFERROR(VLOOKUP($B146,[2]NUM10!$H$3:$U$100,12,FALSE),0)</f>
        <v>0</v>
      </c>
      <c r="P146" s="79">
        <f>IFERROR(VLOOKUP($B146,[2]NUM10!$H$3:$U$100,13,FALSE),0)</f>
        <v>0</v>
      </c>
      <c r="Q146" s="12">
        <f t="shared" si="52"/>
        <v>0</v>
      </c>
    </row>
    <row r="147" spans="1:19" ht="15" thickBot="1" x14ac:dyDescent="0.25">
      <c r="A147" s="75" t="s">
        <v>173</v>
      </c>
      <c r="B147" s="137" t="s">
        <v>169</v>
      </c>
      <c r="C147" s="53"/>
      <c r="D147" s="53"/>
      <c r="E147" s="79">
        <f>IFERROR(VLOOKUP($B147,[2]NUM10!$H$3:$U$100,2,FALSE),0)</f>
        <v>0</v>
      </c>
      <c r="F147" s="79">
        <f>IFERROR(VLOOKUP($B147,[2]NUM10!$H$3:$U$100,3,FALSE),0)</f>
        <v>0</v>
      </c>
      <c r="G147" s="79">
        <f>IFERROR(VLOOKUP($B147,[2]NUM10!$H$3:$U$100,4,FALSE),0)</f>
        <v>0</v>
      </c>
      <c r="H147" s="79">
        <f>IFERROR(VLOOKUP($B147,[2]NUM10!$H$3:$U$100,5,FALSE),0)</f>
        <v>0</v>
      </c>
      <c r="I147" s="79">
        <f>IFERROR(VLOOKUP($B147,[2]NUM10!$H$3:$U$100,6,FALSE),0)</f>
        <v>0</v>
      </c>
      <c r="J147" s="79">
        <f>IFERROR(VLOOKUP($B147,[2]NUM10!$H$3:$U$100,7,FALSE),0)</f>
        <v>0</v>
      </c>
      <c r="K147" s="79">
        <f>IFERROR(VLOOKUP($B147,[2]NUM10!$H$3:$U$100,8,FALSE),0)</f>
        <v>0</v>
      </c>
      <c r="L147" s="79">
        <f>IFERROR(VLOOKUP($B147,[2]NUM10!$H$3:$U$100,9,FALSE),0)</f>
        <v>0</v>
      </c>
      <c r="M147" s="79">
        <f>IFERROR(VLOOKUP($B147,[2]NUM10!$H$3:$U$100,10,FALSE),0)</f>
        <v>0</v>
      </c>
      <c r="N147" s="79">
        <f>IFERROR(VLOOKUP($B147,[2]NUM10!$H$3:$U$100,11,FALSE),0)</f>
        <v>0</v>
      </c>
      <c r="O147" s="79">
        <f>IFERROR(VLOOKUP($B147,[2]NUM10!$H$3:$U$100,12,FALSE),0)</f>
        <v>0</v>
      </c>
      <c r="P147" s="79">
        <f>IFERROR(VLOOKUP($B147,[2]NUM10!$H$3:$U$100,13,FALSE),0)</f>
        <v>0</v>
      </c>
      <c r="Q147" s="12">
        <f t="shared" si="52"/>
        <v>0</v>
      </c>
    </row>
    <row r="148" spans="1:19" ht="15" thickBot="1" x14ac:dyDescent="0.25">
      <c r="A148" s="75" t="s">
        <v>173</v>
      </c>
      <c r="B148" s="137" t="s">
        <v>170</v>
      </c>
      <c r="C148" s="53"/>
      <c r="D148" s="53"/>
      <c r="E148" s="79">
        <f>IFERROR(VLOOKUP($B148,[2]NUM10!$H$3:$U$100,2,FALSE),0)</f>
        <v>0</v>
      </c>
      <c r="F148" s="79">
        <f>IFERROR(VLOOKUP($B148,[2]NUM10!$H$3:$U$100,3,FALSE),0)</f>
        <v>0</v>
      </c>
      <c r="G148" s="79">
        <f>IFERROR(VLOOKUP($B148,[2]NUM10!$H$3:$U$100,4,FALSE),0)</f>
        <v>0</v>
      </c>
      <c r="H148" s="79">
        <f>IFERROR(VLOOKUP($B148,[2]NUM10!$H$3:$U$100,5,FALSE),0)</f>
        <v>0</v>
      </c>
      <c r="I148" s="79">
        <f>IFERROR(VLOOKUP($B148,[2]NUM10!$H$3:$U$100,6,FALSE),0)</f>
        <v>0</v>
      </c>
      <c r="J148" s="79">
        <f>IFERROR(VLOOKUP($B148,[2]NUM10!$H$3:$U$100,7,FALSE),0)</f>
        <v>0</v>
      </c>
      <c r="K148" s="79">
        <f>IFERROR(VLOOKUP($B148,[2]NUM10!$H$3:$U$100,8,FALSE),0)</f>
        <v>0</v>
      </c>
      <c r="L148" s="79">
        <f>IFERROR(VLOOKUP($B148,[2]NUM10!$H$3:$U$100,9,FALSE),0)</f>
        <v>0</v>
      </c>
      <c r="M148" s="79">
        <f>IFERROR(VLOOKUP($B148,[2]NUM10!$H$3:$U$100,10,FALSE),0)</f>
        <v>0</v>
      </c>
      <c r="N148" s="79">
        <f>IFERROR(VLOOKUP($B148,[2]NUM10!$H$3:$U$100,11,FALSE),0)</f>
        <v>0</v>
      </c>
      <c r="O148" s="79">
        <f>IFERROR(VLOOKUP($B148,[2]NUM10!$H$3:$U$100,12,FALSE),0)</f>
        <v>0</v>
      </c>
      <c r="P148" s="79">
        <f>IFERROR(VLOOKUP($B148,[2]NUM10!$H$3:$U$100,13,FALSE),0)</f>
        <v>0</v>
      </c>
      <c r="Q148" s="12">
        <f t="shared" si="52"/>
        <v>0</v>
      </c>
    </row>
    <row r="149" spans="1:19" ht="15" thickBot="1" x14ac:dyDescent="0.25">
      <c r="A149" s="75" t="s">
        <v>173</v>
      </c>
      <c r="B149" s="137" t="s">
        <v>171</v>
      </c>
      <c r="C149" s="53"/>
      <c r="D149" s="53"/>
      <c r="E149" s="79">
        <f>IFERROR(VLOOKUP($B149,[2]NUM10!$H$3:$U$100,2,FALSE),0)</f>
        <v>0</v>
      </c>
      <c r="F149" s="79">
        <f>IFERROR(VLOOKUP($B149,[2]NUM10!$H$3:$U$100,3,FALSE),0)</f>
        <v>0</v>
      </c>
      <c r="G149" s="79">
        <f>IFERROR(VLOOKUP($B149,[2]NUM10!$H$3:$U$100,4,FALSE),0)</f>
        <v>0</v>
      </c>
      <c r="H149" s="79">
        <f>IFERROR(VLOOKUP($B149,[2]NUM10!$H$3:$U$100,5,FALSE),0)</f>
        <v>0</v>
      </c>
      <c r="I149" s="79">
        <f>IFERROR(VLOOKUP($B149,[2]NUM10!$H$3:$U$100,6,FALSE),0)</f>
        <v>0</v>
      </c>
      <c r="J149" s="79">
        <f>IFERROR(VLOOKUP($B149,[2]NUM10!$H$3:$U$100,7,FALSE),0)</f>
        <v>0</v>
      </c>
      <c r="K149" s="79">
        <f>IFERROR(VLOOKUP($B149,[2]NUM10!$H$3:$U$100,8,FALSE),0)</f>
        <v>0</v>
      </c>
      <c r="L149" s="79">
        <f>IFERROR(VLOOKUP($B149,[2]NUM10!$H$3:$U$100,9,FALSE),0)</f>
        <v>0</v>
      </c>
      <c r="M149" s="79">
        <f>IFERROR(VLOOKUP($B149,[2]NUM10!$H$3:$U$100,10,FALSE),0)</f>
        <v>0</v>
      </c>
      <c r="N149" s="79">
        <f>IFERROR(VLOOKUP($B149,[2]NUM10!$H$3:$U$100,11,FALSE),0)</f>
        <v>0</v>
      </c>
      <c r="O149" s="79">
        <f>IFERROR(VLOOKUP($B149,[2]NUM10!$H$3:$U$100,12,FALSE),0)</f>
        <v>0</v>
      </c>
      <c r="P149" s="79">
        <f>IFERROR(VLOOKUP($B149,[2]NUM10!$H$3:$U$100,13,FALSE),0)</f>
        <v>0</v>
      </c>
      <c r="Q149" s="12">
        <f t="shared" si="52"/>
        <v>0</v>
      </c>
    </row>
    <row r="150" spans="1:19" ht="15" thickBot="1" x14ac:dyDescent="0.25">
      <c r="A150" s="75" t="s">
        <v>173</v>
      </c>
      <c r="B150" s="137" t="s">
        <v>172</v>
      </c>
      <c r="C150" s="53"/>
      <c r="D150" s="53"/>
      <c r="E150" s="79">
        <f>IFERROR(VLOOKUP($B150,[2]NUM10!$H$3:$U$100,2,FALSE),0)</f>
        <v>0</v>
      </c>
      <c r="F150" s="79">
        <f>IFERROR(VLOOKUP($B150,[2]NUM10!$H$3:$U$100,3,FALSE),0)</f>
        <v>0</v>
      </c>
      <c r="G150" s="79">
        <f>IFERROR(VLOOKUP($B150,[2]NUM10!$H$3:$U$100,4,FALSE),0)</f>
        <v>0</v>
      </c>
      <c r="H150" s="79">
        <f>IFERROR(VLOOKUP($B150,[2]NUM10!$H$3:$U$100,5,FALSE),0)</f>
        <v>0</v>
      </c>
      <c r="I150" s="79">
        <f>IFERROR(VLOOKUP($B150,[2]NUM10!$H$3:$U$100,6,FALSE),0)</f>
        <v>0</v>
      </c>
      <c r="J150" s="79">
        <f>IFERROR(VLOOKUP($B150,[2]NUM10!$H$3:$U$100,7,FALSE),0)</f>
        <v>0</v>
      </c>
      <c r="K150" s="79">
        <f>IFERROR(VLOOKUP($B150,[2]NUM10!$H$3:$U$100,8,FALSE),0)</f>
        <v>0</v>
      </c>
      <c r="L150" s="79">
        <f>IFERROR(VLOOKUP($B150,[2]NUM10!$H$3:$U$100,9,FALSE),0)</f>
        <v>0</v>
      </c>
      <c r="M150" s="79">
        <f>IFERROR(VLOOKUP($B150,[2]NUM10!$H$3:$U$100,10,FALSE),0)</f>
        <v>0</v>
      </c>
      <c r="N150" s="79">
        <f>IFERROR(VLOOKUP($B150,[2]NUM10!$H$3:$U$100,11,FALSE),0)</f>
        <v>0</v>
      </c>
      <c r="O150" s="79">
        <f>IFERROR(VLOOKUP($B150,[2]NUM10!$H$3:$U$100,12,FALSE),0)</f>
        <v>0</v>
      </c>
      <c r="P150" s="79">
        <f>IFERROR(VLOOKUP($B150,[2]NUM10!$H$3:$U$100,13,FALSE),0)</f>
        <v>0</v>
      </c>
      <c r="Q150" s="12">
        <f t="shared" si="52"/>
        <v>0</v>
      </c>
    </row>
    <row r="151" spans="1:19" s="54" customFormat="1" ht="15" thickBot="1" x14ac:dyDescent="0.25">
      <c r="A151" s="307" t="s">
        <v>184</v>
      </c>
      <c r="B151" s="308"/>
      <c r="C151" s="222">
        <f>+D151/Metas!P15</f>
        <v>1.103448275862069</v>
      </c>
      <c r="D151" s="14">
        <f>+Q151/R151</f>
        <v>0.23529411764705882</v>
      </c>
      <c r="E151" s="65">
        <f>SUM(E144:E150)</f>
        <v>0</v>
      </c>
      <c r="F151" s="65">
        <f t="shared" ref="F151:H151" si="53">SUM(F144:F150)</f>
        <v>0</v>
      </c>
      <c r="G151" s="65">
        <f t="shared" si="53"/>
        <v>0</v>
      </c>
      <c r="H151" s="65">
        <f t="shared" si="53"/>
        <v>10</v>
      </c>
      <c r="I151" s="65">
        <f t="shared" ref="I151:J151" si="54">SUM(I144:I150)</f>
        <v>2</v>
      </c>
      <c r="J151" s="65">
        <f t="shared" si="54"/>
        <v>0</v>
      </c>
      <c r="K151" s="65">
        <f t="shared" ref="K151:L151" si="55">SUM(K144:K150)</f>
        <v>9</v>
      </c>
      <c r="L151" s="65">
        <f t="shared" si="55"/>
        <v>0</v>
      </c>
      <c r="M151" s="65">
        <f t="shared" ref="M151:N151" si="56">SUM(M144:M150)</f>
        <v>0</v>
      </c>
      <c r="N151" s="65">
        <f t="shared" si="56"/>
        <v>9</v>
      </c>
      <c r="O151" s="65">
        <f t="shared" ref="O151:P151" si="57">SUM(O144:O150)</f>
        <v>5</v>
      </c>
      <c r="P151" s="65">
        <f t="shared" si="57"/>
        <v>29</v>
      </c>
      <c r="Q151" s="65">
        <f>SUM(Q144:Q150)</f>
        <v>64</v>
      </c>
      <c r="R151" s="366">
        <v>272</v>
      </c>
      <c r="S151" s="367"/>
    </row>
    <row r="152" spans="1:19" ht="15" x14ac:dyDescent="0.25">
      <c r="B152" s="80" t="s">
        <v>189</v>
      </c>
      <c r="C152" s="234"/>
      <c r="D152" s="70"/>
      <c r="E152" s="64">
        <f t="shared" ref="E152:S152" si="58">+E26+E38+E49+E64+E75+E81+E92+E111+E124+E138+E143+E151</f>
        <v>42</v>
      </c>
      <c r="F152" s="64">
        <f t="shared" si="58"/>
        <v>79</v>
      </c>
      <c r="G152" s="58">
        <f t="shared" si="58"/>
        <v>352</v>
      </c>
      <c r="H152" s="58">
        <f t="shared" si="58"/>
        <v>541</v>
      </c>
      <c r="I152" s="58">
        <f t="shared" ref="I152:J152" si="59">+I26+I38+I49+I64+I75+I81+I92+I111+I124+I138+I143+I151</f>
        <v>953</v>
      </c>
      <c r="J152" s="58">
        <f t="shared" si="59"/>
        <v>897</v>
      </c>
      <c r="K152" s="58">
        <f t="shared" ref="K152:L152" si="60">+K26+K38+K49+K64+K75+K81+K92+K111+K124+K138+K143+K151</f>
        <v>798</v>
      </c>
      <c r="L152" s="58">
        <f t="shared" si="60"/>
        <v>915</v>
      </c>
      <c r="M152" s="58">
        <f t="shared" ref="M152:N152" si="61">+M26+M38+M49+M64+M75+M81+M92+M111+M124+M138+M143+M151</f>
        <v>1023</v>
      </c>
      <c r="N152" s="58">
        <f t="shared" si="61"/>
        <v>1056</v>
      </c>
      <c r="O152" s="58">
        <f t="shared" ref="O152:P152" si="62">+O26+O38+O49+O64+O75+O81+O92+O111+O124+O138+O143+O151</f>
        <v>602</v>
      </c>
      <c r="P152" s="58">
        <f t="shared" si="62"/>
        <v>309</v>
      </c>
      <c r="Q152" s="62">
        <f t="shared" si="58"/>
        <v>7567</v>
      </c>
      <c r="R152" s="382">
        <f t="shared" si="58"/>
        <v>40232</v>
      </c>
      <c r="S152" s="382">
        <f t="shared" si="58"/>
        <v>0</v>
      </c>
    </row>
    <row r="153" spans="1:19" x14ac:dyDescent="0.2">
      <c r="C153" s="231"/>
      <c r="D153" s="71"/>
    </row>
    <row r="155" spans="1:19" x14ac:dyDescent="0.2">
      <c r="Q155" s="58"/>
    </row>
  </sheetData>
  <mergeCells count="34">
    <mergeCell ref="R152:S152"/>
    <mergeCell ref="A138:B138"/>
    <mergeCell ref="R138:S138"/>
    <mergeCell ref="A143:B143"/>
    <mergeCell ref="R143:S143"/>
    <mergeCell ref="A151:B151"/>
    <mergeCell ref="R151:S151"/>
    <mergeCell ref="A92:B92"/>
    <mergeCell ref="R92:S92"/>
    <mergeCell ref="A111:B111"/>
    <mergeCell ref="R111:S111"/>
    <mergeCell ref="A124:B124"/>
    <mergeCell ref="R124:S124"/>
    <mergeCell ref="A64:B64"/>
    <mergeCell ref="R64:S64"/>
    <mergeCell ref="A75:B75"/>
    <mergeCell ref="R75:S75"/>
    <mergeCell ref="A81:B81"/>
    <mergeCell ref="R81:S81"/>
    <mergeCell ref="A26:B26"/>
    <mergeCell ref="R26:S26"/>
    <mergeCell ref="A38:B38"/>
    <mergeCell ref="R38:S38"/>
    <mergeCell ref="A49:B49"/>
    <mergeCell ref="R49:S49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5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75" bestFit="1" customWidth="1"/>
    <col min="2" max="2" width="36.7109375" style="75" bestFit="1" customWidth="1"/>
    <col min="3" max="3" width="14.42578125" style="54" customWidth="1"/>
    <col min="4" max="4" width="14.140625" style="52" customWidth="1"/>
    <col min="5" max="5" width="9.42578125" style="62" bestFit="1" customWidth="1"/>
    <col min="6" max="6" width="9.85546875" style="62" bestFit="1" customWidth="1"/>
    <col min="7" max="8" width="9.7109375" style="52" bestFit="1" customWidth="1"/>
    <col min="9" max="11" width="9.7109375" style="52" customWidth="1"/>
    <col min="12" max="13" width="11.140625" style="52" bestFit="1" customWidth="1"/>
    <col min="14" max="16" width="9.7109375" style="52" bestFit="1" customWidth="1"/>
    <col min="17" max="17" width="11.7109375" style="52" bestFit="1" customWidth="1"/>
    <col min="18" max="16384" width="11.42578125" style="52"/>
  </cols>
  <sheetData>
    <row r="1" spans="1:19" s="100" customFormat="1" ht="73.5" customHeight="1" thickTop="1" thickBot="1" x14ac:dyDescent="0.25">
      <c r="A1" s="309" t="s">
        <v>0</v>
      </c>
      <c r="B1" s="278" t="s">
        <v>1</v>
      </c>
      <c r="C1" s="278" t="s">
        <v>190</v>
      </c>
      <c r="D1" s="304" t="s">
        <v>187</v>
      </c>
      <c r="E1" s="324" t="s">
        <v>296</v>
      </c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Q1" s="325"/>
      <c r="R1" s="325"/>
      <c r="S1" s="326"/>
    </row>
    <row r="2" spans="1:19" s="100" customFormat="1" ht="15" customHeight="1" thickTop="1" x14ac:dyDescent="0.2">
      <c r="A2" s="310"/>
      <c r="B2" s="312"/>
      <c r="C2" s="279"/>
      <c r="D2" s="305"/>
      <c r="E2" s="347" t="s">
        <v>2</v>
      </c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27" t="s">
        <v>3</v>
      </c>
      <c r="S2" s="328"/>
    </row>
    <row r="3" spans="1:19" s="100" customFormat="1" ht="15" customHeight="1" x14ac:dyDescent="0.2">
      <c r="A3" s="310"/>
      <c r="B3" s="312"/>
      <c r="C3" s="279"/>
      <c r="D3" s="305"/>
      <c r="E3" s="347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27"/>
      <c r="S3" s="328"/>
    </row>
    <row r="4" spans="1:19" s="100" customFormat="1" ht="15" customHeight="1" x14ac:dyDescent="0.2">
      <c r="A4" s="310"/>
      <c r="B4" s="312"/>
      <c r="C4" s="279"/>
      <c r="D4" s="305"/>
      <c r="E4" s="347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  <c r="Q4" s="343"/>
      <c r="R4" s="327"/>
      <c r="S4" s="328"/>
    </row>
    <row r="5" spans="1:19" s="100" customFormat="1" ht="15" customHeight="1" x14ac:dyDescent="0.2">
      <c r="A5" s="310"/>
      <c r="B5" s="312"/>
      <c r="C5" s="279"/>
      <c r="D5" s="305"/>
      <c r="E5" s="347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27"/>
      <c r="S5" s="328"/>
    </row>
    <row r="6" spans="1:19" s="100" customFormat="1" ht="15" customHeight="1" x14ac:dyDescent="0.2">
      <c r="A6" s="310"/>
      <c r="B6" s="312"/>
      <c r="C6" s="279"/>
      <c r="D6" s="305"/>
      <c r="E6" s="347"/>
      <c r="F6" s="343"/>
      <c r="G6" s="343"/>
      <c r="H6" s="343"/>
      <c r="I6" s="343"/>
      <c r="J6" s="343"/>
      <c r="K6" s="343"/>
      <c r="L6" s="343"/>
      <c r="M6" s="343"/>
      <c r="N6" s="343"/>
      <c r="O6" s="343"/>
      <c r="P6" s="343"/>
      <c r="Q6" s="343"/>
      <c r="R6" s="327"/>
      <c r="S6" s="328"/>
    </row>
    <row r="7" spans="1:19" s="100" customFormat="1" ht="15" customHeight="1" x14ac:dyDescent="0.2">
      <c r="A7" s="310"/>
      <c r="B7" s="312"/>
      <c r="C7" s="279"/>
      <c r="D7" s="305"/>
      <c r="E7" s="347"/>
      <c r="F7" s="343"/>
      <c r="G7" s="343"/>
      <c r="H7" s="343"/>
      <c r="I7" s="343"/>
      <c r="J7" s="343"/>
      <c r="K7" s="343"/>
      <c r="L7" s="343"/>
      <c r="M7" s="343"/>
      <c r="N7" s="343"/>
      <c r="O7" s="343"/>
      <c r="P7" s="343"/>
      <c r="Q7" s="343"/>
      <c r="R7" s="327"/>
      <c r="S7" s="328"/>
    </row>
    <row r="8" spans="1:19" s="100" customFormat="1" ht="15" customHeight="1" x14ac:dyDescent="0.2">
      <c r="A8" s="310"/>
      <c r="B8" s="312"/>
      <c r="C8" s="279"/>
      <c r="D8" s="305"/>
      <c r="E8" s="347"/>
      <c r="F8" s="343"/>
      <c r="G8" s="343"/>
      <c r="H8" s="343"/>
      <c r="I8" s="343"/>
      <c r="J8" s="343"/>
      <c r="K8" s="343"/>
      <c r="L8" s="343"/>
      <c r="M8" s="343"/>
      <c r="N8" s="343"/>
      <c r="O8" s="343"/>
      <c r="P8" s="343"/>
      <c r="Q8" s="343"/>
      <c r="R8" s="327"/>
      <c r="S8" s="328"/>
    </row>
    <row r="9" spans="1:19" s="100" customFormat="1" ht="15.75" customHeight="1" thickBot="1" x14ac:dyDescent="0.25">
      <c r="A9" s="310"/>
      <c r="B9" s="312"/>
      <c r="C9" s="279"/>
      <c r="D9" s="305"/>
      <c r="E9" s="349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29"/>
      <c r="S9" s="330"/>
    </row>
    <row r="10" spans="1:19" s="100" customFormat="1" ht="57.75" customHeight="1" thickTop="1" thickBot="1" x14ac:dyDescent="0.25">
      <c r="A10" s="311"/>
      <c r="B10" s="280"/>
      <c r="C10" s="279"/>
      <c r="D10" s="306"/>
      <c r="E10" s="339" t="s">
        <v>31</v>
      </c>
      <c r="F10" s="339"/>
      <c r="G10" s="339"/>
      <c r="H10" s="339"/>
      <c r="I10" s="339"/>
      <c r="J10" s="339"/>
      <c r="K10" s="339"/>
      <c r="L10" s="339"/>
      <c r="M10" s="339"/>
      <c r="N10" s="339"/>
      <c r="O10" s="339"/>
      <c r="P10" s="339"/>
      <c r="Q10" s="339"/>
      <c r="R10" s="331" t="s">
        <v>32</v>
      </c>
      <c r="S10" s="332"/>
    </row>
    <row r="11" spans="1:19" s="100" customFormat="1" ht="15" thickBot="1" x14ac:dyDescent="0.25">
      <c r="A11" s="108"/>
      <c r="B11" s="108"/>
      <c r="C11" s="280"/>
      <c r="D11" s="103" t="s">
        <v>188</v>
      </c>
      <c r="E11" s="109" t="s">
        <v>4</v>
      </c>
      <c r="F11" s="109" t="s">
        <v>5</v>
      </c>
      <c r="G11" s="103" t="s">
        <v>6</v>
      </c>
      <c r="H11" s="103" t="s">
        <v>7</v>
      </c>
      <c r="I11" s="103" t="s">
        <v>8</v>
      </c>
      <c r="J11" s="103" t="s">
        <v>9</v>
      </c>
      <c r="K11" s="103" t="s">
        <v>10</v>
      </c>
      <c r="L11" s="103" t="s">
        <v>11</v>
      </c>
      <c r="M11" s="103" t="s">
        <v>12</v>
      </c>
      <c r="N11" s="103" t="s">
        <v>13</v>
      </c>
      <c r="O11" s="103" t="s">
        <v>14</v>
      </c>
      <c r="P11" s="103" t="s">
        <v>15</v>
      </c>
      <c r="Q11" s="107" t="s">
        <v>16</v>
      </c>
      <c r="R11" s="333"/>
      <c r="S11" s="334"/>
    </row>
    <row r="12" spans="1:19" ht="15" thickBot="1" x14ac:dyDescent="0.25">
      <c r="A12" s="75" t="s">
        <v>52</v>
      </c>
      <c r="B12" s="137" t="s">
        <v>39</v>
      </c>
      <c r="C12" s="53"/>
      <c r="D12" s="53"/>
      <c r="E12" s="79">
        <f>IFERROR(VLOOKUP($B12,[2]NUM11!$H$3:$U$156,2,FALSE),0)</f>
        <v>44</v>
      </c>
      <c r="F12" s="79">
        <f>IFERROR(VLOOKUP($B12,[2]NUM11!$H$3:$U$156,3,FALSE),0)</f>
        <v>75</v>
      </c>
      <c r="G12" s="79">
        <f>IFERROR(VLOOKUP($B12,[2]NUM11!$H$3:$U$156,4,FALSE),0)</f>
        <v>372</v>
      </c>
      <c r="H12" s="79">
        <f>IFERROR(VLOOKUP($B12,[2]NUM11!$H$3:$U$156,5,FALSE),0)</f>
        <v>388</v>
      </c>
      <c r="I12" s="79">
        <f>IFERROR(VLOOKUP($B12,[2]NUM11!$H$3:$U$156,6,FALSE),0)</f>
        <v>170</v>
      </c>
      <c r="J12" s="79">
        <f>IFERROR(VLOOKUP($B12,[2]NUM11!$H$3:$U$156,7,FALSE),0)</f>
        <v>115</v>
      </c>
      <c r="K12" s="79">
        <f>IFERROR(VLOOKUP($B12,[2]NUM11!$H$3:$U$156,8,FALSE),0)</f>
        <v>109</v>
      </c>
      <c r="L12" s="79">
        <f>IFERROR(VLOOKUP($B12,[2]NUM11!$H$3:$U$156,9,FALSE),0)</f>
        <v>138</v>
      </c>
      <c r="M12" s="79">
        <f>IFERROR(VLOOKUP($B12,[2]NUM11!$H$3:$U$156,10,FALSE),0)</f>
        <v>277</v>
      </c>
      <c r="N12" s="79">
        <f>IFERROR(VLOOKUP($B12,[2]NUM11!$H$3:$U$156,11,FALSE),0)</f>
        <v>217</v>
      </c>
      <c r="O12" s="79">
        <f>IFERROR(VLOOKUP($B12,[2]NUM11!$H$3:$U$156,12,FALSE),0)</f>
        <v>191</v>
      </c>
      <c r="P12" s="79">
        <f>IFERROR(VLOOKUP($B12,[2]NUM11!$H$3:$U$156,13,FALSE),0)</f>
        <v>69</v>
      </c>
      <c r="Q12" s="12">
        <f>SUM(E12:P12)</f>
        <v>2165</v>
      </c>
    </row>
    <row r="13" spans="1:19" ht="15" thickBot="1" x14ac:dyDescent="0.25">
      <c r="A13" s="75" t="s">
        <v>52</v>
      </c>
      <c r="B13" s="137" t="s">
        <v>40</v>
      </c>
      <c r="C13" s="53"/>
      <c r="D13" s="53"/>
      <c r="E13" s="79">
        <f>IFERROR(VLOOKUP($B13,[2]NUM11!$H$3:$U$156,2,FALSE),0)</f>
        <v>24</v>
      </c>
      <c r="F13" s="79">
        <f>IFERROR(VLOOKUP($B13,[2]NUM11!$H$3:$U$156,3,FALSE),0)</f>
        <v>14</v>
      </c>
      <c r="G13" s="79">
        <f>IFERROR(VLOOKUP($B13,[2]NUM11!$H$3:$U$156,4,FALSE),0)</f>
        <v>32</v>
      </c>
      <c r="H13" s="79">
        <f>IFERROR(VLOOKUP($B13,[2]NUM11!$H$3:$U$156,5,FALSE),0)</f>
        <v>70</v>
      </c>
      <c r="I13" s="79">
        <f>IFERROR(VLOOKUP($B13,[2]NUM11!$H$3:$U$156,6,FALSE),0)</f>
        <v>168</v>
      </c>
      <c r="J13" s="79">
        <f>IFERROR(VLOOKUP($B13,[2]NUM11!$H$3:$U$156,7,FALSE),0)</f>
        <v>117</v>
      </c>
      <c r="K13" s="79">
        <f>IFERROR(VLOOKUP($B13,[2]NUM11!$H$3:$U$156,8,FALSE),0)</f>
        <v>196</v>
      </c>
      <c r="L13" s="79">
        <f>IFERROR(VLOOKUP($B13,[2]NUM11!$H$3:$U$156,9,FALSE),0)</f>
        <v>160</v>
      </c>
      <c r="M13" s="79">
        <f>IFERROR(VLOOKUP($B13,[2]NUM11!$H$3:$U$156,10,FALSE),0)</f>
        <v>58</v>
      </c>
      <c r="N13" s="79">
        <f>IFERROR(VLOOKUP($B13,[2]NUM11!$H$3:$U$156,11,FALSE),0)</f>
        <v>47</v>
      </c>
      <c r="O13" s="79">
        <f>IFERROR(VLOOKUP($B13,[2]NUM11!$H$3:$U$156,12,FALSE),0)</f>
        <v>174</v>
      </c>
      <c r="P13" s="79">
        <f>IFERROR(VLOOKUP($B13,[2]NUM11!$H$3:$U$156,13,FALSE),0)</f>
        <v>124</v>
      </c>
      <c r="Q13" s="12">
        <f t="shared" ref="Q13:Q24" si="0">SUM(E13:P13)</f>
        <v>1184</v>
      </c>
    </row>
    <row r="14" spans="1:19" ht="15" thickBot="1" x14ac:dyDescent="0.25">
      <c r="A14" s="75" t="s">
        <v>52</v>
      </c>
      <c r="B14" s="137" t="s">
        <v>41</v>
      </c>
      <c r="C14" s="53"/>
      <c r="D14" s="53"/>
      <c r="E14" s="79">
        <f>IFERROR(VLOOKUP($B14,[2]NUM11!$H$3:$U$156,2,FALSE),0)</f>
        <v>67</v>
      </c>
      <c r="F14" s="79">
        <f>IFERROR(VLOOKUP($B14,[2]NUM11!$H$3:$U$156,3,FALSE),0)</f>
        <v>75</v>
      </c>
      <c r="G14" s="79">
        <f>IFERROR(VLOOKUP($B14,[2]NUM11!$H$3:$U$156,4,FALSE),0)</f>
        <v>71</v>
      </c>
      <c r="H14" s="79">
        <f>IFERROR(VLOOKUP($B14,[2]NUM11!$H$3:$U$156,5,FALSE),0)</f>
        <v>88</v>
      </c>
      <c r="I14" s="79">
        <f>IFERROR(VLOOKUP($B14,[2]NUM11!$H$3:$U$156,6,FALSE),0)</f>
        <v>332</v>
      </c>
      <c r="J14" s="79">
        <f>IFERROR(VLOOKUP($B14,[2]NUM11!$H$3:$U$156,7,FALSE),0)</f>
        <v>178</v>
      </c>
      <c r="K14" s="79">
        <f>IFERROR(VLOOKUP($B14,[2]NUM11!$H$3:$U$156,8,FALSE),0)</f>
        <v>142</v>
      </c>
      <c r="L14" s="79">
        <f>IFERROR(VLOOKUP($B14,[2]NUM11!$H$3:$U$156,9,FALSE),0)</f>
        <v>163</v>
      </c>
      <c r="M14" s="79">
        <f>IFERROR(VLOOKUP($B14,[2]NUM11!$H$3:$U$156,10,FALSE),0)</f>
        <v>169</v>
      </c>
      <c r="N14" s="79">
        <f>IFERROR(VLOOKUP($B14,[2]NUM11!$H$3:$U$156,11,FALSE),0)</f>
        <v>89</v>
      </c>
      <c r="O14" s="79">
        <f>IFERROR(VLOOKUP($B14,[2]NUM11!$H$3:$U$156,12,FALSE),0)</f>
        <v>82</v>
      </c>
      <c r="P14" s="79">
        <f>IFERROR(VLOOKUP($B14,[2]NUM11!$H$3:$U$156,13,FALSE),0)</f>
        <v>101</v>
      </c>
      <c r="Q14" s="12">
        <f t="shared" si="0"/>
        <v>1557</v>
      </c>
    </row>
    <row r="15" spans="1:19" ht="15" thickBot="1" x14ac:dyDescent="0.25">
      <c r="A15" s="75" t="s">
        <v>52</v>
      </c>
      <c r="B15" s="137" t="s">
        <v>42</v>
      </c>
      <c r="C15" s="53"/>
      <c r="D15" s="53"/>
      <c r="E15" s="79">
        <f>IFERROR(VLOOKUP($B15,[2]NUM11!$H$3:$U$156,2,FALSE),0)</f>
        <v>346</v>
      </c>
      <c r="F15" s="79">
        <f>IFERROR(VLOOKUP($B15,[2]NUM11!$H$3:$U$156,3,FALSE),0)</f>
        <v>29</v>
      </c>
      <c r="G15" s="79">
        <f>IFERROR(VLOOKUP($B15,[2]NUM11!$H$3:$U$156,4,FALSE),0)</f>
        <v>622</v>
      </c>
      <c r="H15" s="79">
        <f>IFERROR(VLOOKUP($B15,[2]NUM11!$H$3:$U$156,5,FALSE),0)</f>
        <v>522</v>
      </c>
      <c r="I15" s="79">
        <f>IFERROR(VLOOKUP($B15,[2]NUM11!$H$3:$U$156,6,FALSE),0)</f>
        <v>643</v>
      </c>
      <c r="J15" s="79">
        <f>IFERROR(VLOOKUP($B15,[2]NUM11!$H$3:$U$156,7,FALSE),0)</f>
        <v>534</v>
      </c>
      <c r="K15" s="79">
        <f>IFERROR(VLOOKUP($B15,[2]NUM11!$H$3:$U$156,8,FALSE),0)</f>
        <v>740</v>
      </c>
      <c r="L15" s="79">
        <f>IFERROR(VLOOKUP($B15,[2]NUM11!$H$3:$U$156,9,FALSE),0)</f>
        <v>679</v>
      </c>
      <c r="M15" s="79">
        <f>IFERROR(VLOOKUP($B15,[2]NUM11!$H$3:$U$156,10,FALSE),0)</f>
        <v>474</v>
      </c>
      <c r="N15" s="79">
        <f>IFERROR(VLOOKUP($B15,[2]NUM11!$H$3:$U$156,11,FALSE),0)</f>
        <v>529</v>
      </c>
      <c r="O15" s="79">
        <f>IFERROR(VLOOKUP($B15,[2]NUM11!$H$3:$U$156,12,FALSE),0)</f>
        <v>302</v>
      </c>
      <c r="P15" s="79">
        <f>IFERROR(VLOOKUP($B15,[2]NUM11!$H$3:$U$156,13,FALSE),0)</f>
        <v>404</v>
      </c>
      <c r="Q15" s="12">
        <f t="shared" si="0"/>
        <v>5824</v>
      </c>
    </row>
    <row r="16" spans="1:19" ht="15" thickBot="1" x14ac:dyDescent="0.25">
      <c r="A16" s="75" t="s">
        <v>52</v>
      </c>
      <c r="B16" s="137" t="s">
        <v>43</v>
      </c>
      <c r="C16" s="55"/>
      <c r="D16" s="53"/>
      <c r="E16" s="79">
        <f>IFERROR(VLOOKUP($B16,[2]NUM11!$H$3:$U$156,2,FALSE),0)</f>
        <v>113</v>
      </c>
      <c r="F16" s="79">
        <f>IFERROR(VLOOKUP($B16,[2]NUM11!$H$3:$U$156,3,FALSE),0)</f>
        <v>76</v>
      </c>
      <c r="G16" s="79">
        <f>IFERROR(VLOOKUP($B16,[2]NUM11!$H$3:$U$156,4,FALSE),0)</f>
        <v>105</v>
      </c>
      <c r="H16" s="79">
        <f>IFERROR(VLOOKUP($B16,[2]NUM11!$H$3:$U$156,5,FALSE),0)</f>
        <v>105</v>
      </c>
      <c r="I16" s="79">
        <f>IFERROR(VLOOKUP($B16,[2]NUM11!$H$3:$U$156,6,FALSE),0)</f>
        <v>167</v>
      </c>
      <c r="J16" s="79">
        <f>IFERROR(VLOOKUP($B16,[2]NUM11!$H$3:$U$156,7,FALSE),0)</f>
        <v>129</v>
      </c>
      <c r="K16" s="79">
        <f>IFERROR(VLOOKUP($B16,[2]NUM11!$H$3:$U$156,8,FALSE),0)</f>
        <v>129</v>
      </c>
      <c r="L16" s="79">
        <f>IFERROR(VLOOKUP($B16,[2]NUM11!$H$3:$U$156,9,FALSE),0)</f>
        <v>149</v>
      </c>
      <c r="M16" s="79">
        <f>IFERROR(VLOOKUP($B16,[2]NUM11!$H$3:$U$156,10,FALSE),0)</f>
        <v>114</v>
      </c>
      <c r="N16" s="79">
        <f>IFERROR(VLOOKUP($B16,[2]NUM11!$H$3:$U$156,11,FALSE),0)</f>
        <v>146</v>
      </c>
      <c r="O16" s="79">
        <f>IFERROR(VLOOKUP($B16,[2]NUM11!$H$3:$U$156,12,FALSE),0)</f>
        <v>119</v>
      </c>
      <c r="P16" s="79">
        <f>IFERROR(VLOOKUP($B16,[2]NUM11!$H$3:$U$156,13,FALSE),0)</f>
        <v>71</v>
      </c>
      <c r="Q16" s="12">
        <f t="shared" si="0"/>
        <v>1423</v>
      </c>
    </row>
    <row r="17" spans="1:30" ht="15" thickBot="1" x14ac:dyDescent="0.25">
      <c r="A17" s="75" t="s">
        <v>52</v>
      </c>
      <c r="B17" s="137" t="s">
        <v>44</v>
      </c>
      <c r="C17" s="53"/>
      <c r="D17" s="53"/>
      <c r="E17" s="79">
        <f>IFERROR(VLOOKUP($B17,[2]NUM11!$H$3:$U$156,2,FALSE),0)</f>
        <v>33</v>
      </c>
      <c r="F17" s="79">
        <f>IFERROR(VLOOKUP($B17,[2]NUM11!$H$3:$U$156,3,FALSE),0)</f>
        <v>33</v>
      </c>
      <c r="G17" s="79">
        <f>IFERROR(VLOOKUP($B17,[2]NUM11!$H$3:$U$156,4,FALSE),0)</f>
        <v>54</v>
      </c>
      <c r="H17" s="79">
        <f>IFERROR(VLOOKUP($B17,[2]NUM11!$H$3:$U$156,5,FALSE),0)</f>
        <v>41</v>
      </c>
      <c r="I17" s="79">
        <f>IFERROR(VLOOKUP($B17,[2]NUM11!$H$3:$U$156,6,FALSE),0)</f>
        <v>48</v>
      </c>
      <c r="J17" s="79">
        <f>IFERROR(VLOOKUP($B17,[2]NUM11!$H$3:$U$156,7,FALSE),0)</f>
        <v>273</v>
      </c>
      <c r="K17" s="79">
        <f>IFERROR(VLOOKUP($B17,[2]NUM11!$H$3:$U$156,8,FALSE),0)</f>
        <v>92</v>
      </c>
      <c r="L17" s="79">
        <f>IFERROR(VLOOKUP($B17,[2]NUM11!$H$3:$U$156,9,FALSE),0)</f>
        <v>102</v>
      </c>
      <c r="M17" s="79">
        <f>IFERROR(VLOOKUP($B17,[2]NUM11!$H$3:$U$156,10,FALSE),0)</f>
        <v>60</v>
      </c>
      <c r="N17" s="79">
        <f>IFERROR(VLOOKUP($B17,[2]NUM11!$H$3:$U$156,11,FALSE),0)</f>
        <v>88</v>
      </c>
      <c r="O17" s="79">
        <f>IFERROR(VLOOKUP($B17,[2]NUM11!$H$3:$U$156,12,FALSE),0)</f>
        <v>58</v>
      </c>
      <c r="P17" s="79">
        <f>IFERROR(VLOOKUP($B17,[2]NUM11!$H$3:$U$156,13,FALSE),0)</f>
        <v>56</v>
      </c>
      <c r="Q17" s="12">
        <f t="shared" si="0"/>
        <v>938</v>
      </c>
    </row>
    <row r="18" spans="1:30" ht="15" thickBot="1" x14ac:dyDescent="0.25">
      <c r="A18" s="75" t="s">
        <v>52</v>
      </c>
      <c r="B18" s="137" t="s">
        <v>45</v>
      </c>
      <c r="C18" s="53"/>
      <c r="D18" s="53"/>
      <c r="E18" s="79">
        <f>IFERROR(VLOOKUP($B18,[2]NUM11!$H$3:$U$156,2,FALSE),0)</f>
        <v>8</v>
      </c>
      <c r="F18" s="79">
        <f>IFERROR(VLOOKUP($B18,[2]NUM11!$H$3:$U$156,3,FALSE),0)</f>
        <v>0</v>
      </c>
      <c r="G18" s="79">
        <f>IFERROR(VLOOKUP($B18,[2]NUM11!$H$3:$U$156,4,FALSE),0)</f>
        <v>12</v>
      </c>
      <c r="H18" s="79">
        <f>IFERROR(VLOOKUP($B18,[2]NUM11!$H$3:$U$156,5,FALSE),0)</f>
        <v>2</v>
      </c>
      <c r="I18" s="79">
        <f>IFERROR(VLOOKUP($B18,[2]NUM11!$H$3:$U$156,6,FALSE),0)</f>
        <v>54</v>
      </c>
      <c r="J18" s="79">
        <f>IFERROR(VLOOKUP($B18,[2]NUM11!$H$3:$U$156,7,FALSE),0)</f>
        <v>107</v>
      </c>
      <c r="K18" s="79">
        <f>IFERROR(VLOOKUP($B18,[2]NUM11!$H$3:$U$156,8,FALSE),0)</f>
        <v>60</v>
      </c>
      <c r="L18" s="79">
        <f>IFERROR(VLOOKUP($B18,[2]NUM11!$H$3:$U$156,9,FALSE),0)</f>
        <v>11</v>
      </c>
      <c r="M18" s="79">
        <f>IFERROR(VLOOKUP($B18,[2]NUM11!$H$3:$U$156,10,FALSE),0)</f>
        <v>49</v>
      </c>
      <c r="N18" s="79">
        <f>IFERROR(VLOOKUP($B18,[2]NUM11!$H$3:$U$156,11,FALSE),0)</f>
        <v>9</v>
      </c>
      <c r="O18" s="79">
        <f>IFERROR(VLOOKUP($B18,[2]NUM11!$H$3:$U$156,12,FALSE),0)</f>
        <v>4</v>
      </c>
      <c r="P18" s="79">
        <f>IFERROR(VLOOKUP($B18,[2]NUM11!$H$3:$U$156,13,FALSE),0)</f>
        <v>11</v>
      </c>
      <c r="Q18" s="12">
        <f t="shared" si="0"/>
        <v>327</v>
      </c>
    </row>
    <row r="19" spans="1:30" ht="15" thickBot="1" x14ac:dyDescent="0.25">
      <c r="A19" s="75" t="s">
        <v>52</v>
      </c>
      <c r="B19" s="137" t="s">
        <v>46</v>
      </c>
      <c r="C19" s="53"/>
      <c r="D19" s="53"/>
      <c r="E19" s="79">
        <f>IFERROR(VLOOKUP($B19,[2]NUM11!$H$3:$U$156,2,FALSE),0)</f>
        <v>0</v>
      </c>
      <c r="F19" s="79">
        <f>IFERROR(VLOOKUP($B19,[2]NUM11!$H$3:$U$156,3,FALSE),0)</f>
        <v>0</v>
      </c>
      <c r="G19" s="79">
        <f>IFERROR(VLOOKUP($B19,[2]NUM11!$H$3:$U$156,4,FALSE),0)</f>
        <v>2</v>
      </c>
      <c r="H19" s="79">
        <f>IFERROR(VLOOKUP($B19,[2]NUM11!$H$3:$U$156,5,FALSE),0)</f>
        <v>0</v>
      </c>
      <c r="I19" s="79">
        <f>IFERROR(VLOOKUP($B19,[2]NUM11!$H$3:$U$156,6,FALSE),0)</f>
        <v>3</v>
      </c>
      <c r="J19" s="79">
        <f>IFERROR(VLOOKUP($B19,[2]NUM11!$H$3:$U$156,7,FALSE),0)</f>
        <v>1</v>
      </c>
      <c r="K19" s="79">
        <f>IFERROR(VLOOKUP($B19,[2]NUM11!$H$3:$U$156,8,FALSE),0)</f>
        <v>1</v>
      </c>
      <c r="L19" s="79">
        <f>IFERROR(VLOOKUP($B19,[2]NUM11!$H$3:$U$156,9,FALSE),0)</f>
        <v>4</v>
      </c>
      <c r="M19" s="79">
        <f>IFERROR(VLOOKUP($B19,[2]NUM11!$H$3:$U$156,10,FALSE),0)</f>
        <v>1</v>
      </c>
      <c r="N19" s="79">
        <f>IFERROR(VLOOKUP($B19,[2]NUM11!$H$3:$U$156,11,FALSE),0)</f>
        <v>1</v>
      </c>
      <c r="O19" s="79">
        <f>IFERROR(VLOOKUP($B19,[2]NUM11!$H$3:$U$156,12,FALSE),0)</f>
        <v>1</v>
      </c>
      <c r="P19" s="79">
        <f>IFERROR(VLOOKUP($B19,[2]NUM11!$H$3:$U$156,13,FALSE),0)</f>
        <v>0</v>
      </c>
      <c r="Q19" s="12">
        <f t="shared" si="0"/>
        <v>14</v>
      </c>
    </row>
    <row r="20" spans="1:30" ht="15" thickBot="1" x14ac:dyDescent="0.25">
      <c r="A20" s="75" t="s">
        <v>52</v>
      </c>
      <c r="B20" s="137" t="s">
        <v>47</v>
      </c>
      <c r="C20" s="53"/>
      <c r="D20" s="53"/>
      <c r="E20" s="79">
        <f>IFERROR(VLOOKUP($B20,[2]NUM11!$H$3:$U$156,2,FALSE),0)</f>
        <v>2</v>
      </c>
      <c r="F20" s="79">
        <f>IFERROR(VLOOKUP($B20,[2]NUM11!$H$3:$U$156,3,FALSE),0)</f>
        <v>0</v>
      </c>
      <c r="G20" s="79">
        <f>IFERROR(VLOOKUP($B20,[2]NUM11!$H$3:$U$156,4,FALSE),0)</f>
        <v>1</v>
      </c>
      <c r="H20" s="79">
        <f>IFERROR(VLOOKUP($B20,[2]NUM11!$H$3:$U$156,5,FALSE),0)</f>
        <v>14</v>
      </c>
      <c r="I20" s="79">
        <f>IFERROR(VLOOKUP($B20,[2]NUM11!$H$3:$U$156,6,FALSE),0)</f>
        <v>16</v>
      </c>
      <c r="J20" s="79">
        <f>IFERROR(VLOOKUP($B20,[2]NUM11!$H$3:$U$156,7,FALSE),0)</f>
        <v>1</v>
      </c>
      <c r="K20" s="79">
        <f>IFERROR(VLOOKUP($B20,[2]NUM11!$H$3:$U$156,8,FALSE),0)</f>
        <v>1</v>
      </c>
      <c r="L20" s="79">
        <f>IFERROR(VLOOKUP($B20,[2]NUM11!$H$3:$U$156,9,FALSE),0)</f>
        <v>54</v>
      </c>
      <c r="M20" s="79">
        <f>IFERROR(VLOOKUP($B20,[2]NUM11!$H$3:$U$156,10,FALSE),0)</f>
        <v>2</v>
      </c>
      <c r="N20" s="79">
        <f>IFERROR(VLOOKUP($B20,[2]NUM11!$H$3:$U$156,11,FALSE),0)</f>
        <v>2</v>
      </c>
      <c r="O20" s="79">
        <f>IFERROR(VLOOKUP($B20,[2]NUM11!$H$3:$U$156,12,FALSE),0)</f>
        <v>1</v>
      </c>
      <c r="P20" s="79">
        <f>IFERROR(VLOOKUP($B20,[2]NUM11!$H$3:$U$156,13,FALSE),0)</f>
        <v>1</v>
      </c>
      <c r="Q20" s="12">
        <f t="shared" si="0"/>
        <v>95</v>
      </c>
    </row>
    <row r="21" spans="1:30" ht="15" thickBot="1" x14ac:dyDescent="0.25">
      <c r="A21" s="75" t="s">
        <v>52</v>
      </c>
      <c r="B21" s="137" t="s">
        <v>48</v>
      </c>
      <c r="C21" s="56"/>
      <c r="D21" s="53"/>
      <c r="E21" s="79">
        <f>IFERROR(VLOOKUP($B21,[2]NUM11!$H$3:$U$156,2,FALSE),0)</f>
        <v>1</v>
      </c>
      <c r="F21" s="79">
        <f>IFERROR(VLOOKUP($B21,[2]NUM11!$H$3:$U$156,3,FALSE),0)</f>
        <v>0</v>
      </c>
      <c r="G21" s="79">
        <f>IFERROR(VLOOKUP($B21,[2]NUM11!$H$3:$U$156,4,FALSE),0)</f>
        <v>1</v>
      </c>
      <c r="H21" s="79">
        <f>IFERROR(VLOOKUP($B21,[2]NUM11!$H$3:$U$156,5,FALSE),0)</f>
        <v>1</v>
      </c>
      <c r="I21" s="79">
        <f>IFERROR(VLOOKUP($B21,[2]NUM11!$H$3:$U$156,6,FALSE),0)</f>
        <v>0</v>
      </c>
      <c r="J21" s="79">
        <f>IFERROR(VLOOKUP($B21,[2]NUM11!$H$3:$U$156,7,FALSE),0)</f>
        <v>0</v>
      </c>
      <c r="K21" s="79">
        <f>IFERROR(VLOOKUP($B21,[2]NUM11!$H$3:$U$156,8,FALSE),0)</f>
        <v>3</v>
      </c>
      <c r="L21" s="79">
        <f>IFERROR(VLOOKUP($B21,[2]NUM11!$H$3:$U$156,9,FALSE),0)</f>
        <v>3</v>
      </c>
      <c r="M21" s="79">
        <f>IFERROR(VLOOKUP($B21,[2]NUM11!$H$3:$U$156,10,FALSE),0)</f>
        <v>1</v>
      </c>
      <c r="N21" s="79">
        <f>IFERROR(VLOOKUP($B21,[2]NUM11!$H$3:$U$156,11,FALSE),0)</f>
        <v>1</v>
      </c>
      <c r="O21" s="79">
        <f>IFERROR(VLOOKUP($B21,[2]NUM11!$H$3:$U$156,12,FALSE),0)</f>
        <v>1</v>
      </c>
      <c r="P21" s="79">
        <f>IFERROR(VLOOKUP($B21,[2]NUM11!$H$3:$U$156,13,FALSE),0)</f>
        <v>1</v>
      </c>
      <c r="Q21" s="12">
        <f t="shared" si="0"/>
        <v>13</v>
      </c>
    </row>
    <row r="22" spans="1:30" ht="15" thickBot="1" x14ac:dyDescent="0.25">
      <c r="A22" s="75" t="s">
        <v>52</v>
      </c>
      <c r="B22" s="137" t="s">
        <v>49</v>
      </c>
      <c r="C22" s="53"/>
      <c r="D22" s="53"/>
      <c r="E22" s="79">
        <f>IFERROR(VLOOKUP($B22,[2]NUM11!$H$3:$U$156,2,FALSE),0)</f>
        <v>17</v>
      </c>
      <c r="F22" s="79">
        <f>IFERROR(VLOOKUP($B22,[2]NUM11!$H$3:$U$156,3,FALSE),0)</f>
        <v>12</v>
      </c>
      <c r="G22" s="79">
        <f>IFERROR(VLOOKUP($B22,[2]NUM11!$H$3:$U$156,4,FALSE),0)</f>
        <v>21</v>
      </c>
      <c r="H22" s="79">
        <f>IFERROR(VLOOKUP($B22,[2]NUM11!$H$3:$U$156,5,FALSE),0)</f>
        <v>164</v>
      </c>
      <c r="I22" s="79">
        <f>IFERROR(VLOOKUP($B22,[2]NUM11!$H$3:$U$156,6,FALSE),0)</f>
        <v>18</v>
      </c>
      <c r="J22" s="79">
        <f>IFERROR(VLOOKUP($B22,[2]NUM11!$H$3:$U$156,7,FALSE),0)</f>
        <v>12</v>
      </c>
      <c r="K22" s="79">
        <f>IFERROR(VLOOKUP($B22,[2]NUM11!$H$3:$U$156,8,FALSE),0)</f>
        <v>10</v>
      </c>
      <c r="L22" s="79">
        <f>IFERROR(VLOOKUP($B22,[2]NUM11!$H$3:$U$156,9,FALSE),0)</f>
        <v>1</v>
      </c>
      <c r="M22" s="79">
        <f>IFERROR(VLOOKUP($B22,[2]NUM11!$H$3:$U$156,10,FALSE),0)</f>
        <v>92</v>
      </c>
      <c r="N22" s="79">
        <f>IFERROR(VLOOKUP($B22,[2]NUM11!$H$3:$U$156,11,FALSE),0)</f>
        <v>0</v>
      </c>
      <c r="O22" s="79">
        <f>IFERROR(VLOOKUP($B22,[2]NUM11!$H$3:$U$156,12,FALSE),0)</f>
        <v>0</v>
      </c>
      <c r="P22" s="79">
        <f>IFERROR(VLOOKUP($B22,[2]NUM11!$H$3:$U$156,13,FALSE),0)</f>
        <v>0</v>
      </c>
      <c r="Q22" s="12">
        <f t="shared" si="0"/>
        <v>347</v>
      </c>
    </row>
    <row r="23" spans="1:30" ht="15" thickBot="1" x14ac:dyDescent="0.25">
      <c r="A23" s="75" t="s">
        <v>52</v>
      </c>
      <c r="B23" s="137" t="s">
        <v>50</v>
      </c>
      <c r="C23" s="53"/>
      <c r="D23" s="53"/>
      <c r="E23" s="79">
        <f>IFERROR(VLOOKUP($B23,[2]NUM11!$H$3:$U$156,2,FALSE),0)</f>
        <v>0</v>
      </c>
      <c r="F23" s="79">
        <f>IFERROR(VLOOKUP($B23,[2]NUM11!$H$3:$U$156,3,FALSE),0)</f>
        <v>0</v>
      </c>
      <c r="G23" s="79">
        <f>IFERROR(VLOOKUP($B23,[2]NUM11!$H$3:$U$156,4,FALSE),0)</f>
        <v>0</v>
      </c>
      <c r="H23" s="79">
        <f>IFERROR(VLOOKUP($B23,[2]NUM11!$H$3:$U$156,5,FALSE),0)</f>
        <v>0</v>
      </c>
      <c r="I23" s="79">
        <f>IFERROR(VLOOKUP($B23,[2]NUM11!$H$3:$U$156,6,FALSE),0)</f>
        <v>0</v>
      </c>
      <c r="J23" s="79">
        <f>IFERROR(VLOOKUP($B23,[2]NUM11!$H$3:$U$156,7,FALSE),0)</f>
        <v>0</v>
      </c>
      <c r="K23" s="79">
        <f>IFERROR(VLOOKUP($B23,[2]NUM11!$H$3:$U$156,8,FALSE),0)</f>
        <v>0</v>
      </c>
      <c r="L23" s="79">
        <f>IFERROR(VLOOKUP($B23,[2]NUM11!$H$3:$U$156,9,FALSE),0)</f>
        <v>0</v>
      </c>
      <c r="M23" s="79">
        <f>IFERROR(VLOOKUP($B23,[2]NUM11!$H$3:$U$156,10,FALSE),0)</f>
        <v>0</v>
      </c>
      <c r="N23" s="79">
        <f>IFERROR(VLOOKUP($B23,[2]NUM11!$H$3:$U$156,11,FALSE),0)</f>
        <v>0</v>
      </c>
      <c r="O23" s="79">
        <f>IFERROR(VLOOKUP($B23,[2]NUM11!$H$3:$U$156,12,FALSE),0)</f>
        <v>0</v>
      </c>
      <c r="P23" s="79">
        <f>IFERROR(VLOOKUP($B23,[2]NUM11!$H$3:$U$156,13,FALSE),0)</f>
        <v>0</v>
      </c>
      <c r="Q23" s="12">
        <f>SUM(E23:P23)</f>
        <v>0</v>
      </c>
    </row>
    <row r="24" spans="1:30" ht="15" thickBot="1" x14ac:dyDescent="0.25">
      <c r="A24" s="75" t="s">
        <v>52</v>
      </c>
      <c r="B24" s="137" t="s">
        <v>51</v>
      </c>
      <c r="C24" s="53"/>
      <c r="D24" s="53"/>
      <c r="E24" s="79">
        <f>IFERROR(VLOOKUP($B24,[2]NUM11!$H$3:$U$156,2,FALSE),0)</f>
        <v>0</v>
      </c>
      <c r="F24" s="79">
        <f>IFERROR(VLOOKUP($B24,[2]NUM11!$H$3:$U$156,3,FALSE),0)</f>
        <v>0</v>
      </c>
      <c r="G24" s="79">
        <f>IFERROR(VLOOKUP($B24,[2]NUM11!$H$3:$U$156,4,FALSE),0)</f>
        <v>0</v>
      </c>
      <c r="H24" s="79">
        <f>IFERROR(VLOOKUP($B24,[2]NUM11!$H$3:$U$156,5,FALSE),0)</f>
        <v>0</v>
      </c>
      <c r="I24" s="79">
        <f>IFERROR(VLOOKUP($B24,[2]NUM11!$H$3:$U$156,6,FALSE),0)</f>
        <v>0</v>
      </c>
      <c r="J24" s="79">
        <f>IFERROR(VLOOKUP($B24,[2]NUM11!$H$3:$U$156,7,FALSE),0)</f>
        <v>0</v>
      </c>
      <c r="K24" s="79">
        <f>IFERROR(VLOOKUP($B24,[2]NUM11!$H$3:$U$156,8,FALSE),0)</f>
        <v>1</v>
      </c>
      <c r="L24" s="79">
        <f>IFERROR(VLOOKUP($B24,[2]NUM11!$H$3:$U$156,9,FALSE),0)</f>
        <v>0</v>
      </c>
      <c r="M24" s="79">
        <f>IFERROR(VLOOKUP($B24,[2]NUM11!$H$3:$U$156,10,FALSE),0)</f>
        <v>0</v>
      </c>
      <c r="N24" s="79">
        <f>IFERROR(VLOOKUP($B24,[2]NUM11!$H$3:$U$156,11,FALSE),0)</f>
        <v>0</v>
      </c>
      <c r="O24" s="79">
        <f>IFERROR(VLOOKUP($B24,[2]NUM11!$H$3:$U$156,12,FALSE),0)</f>
        <v>0</v>
      </c>
      <c r="P24" s="79">
        <f>IFERROR(VLOOKUP($B24,[2]NUM11!$H$3:$U$156,13,FALSE),0)</f>
        <v>0</v>
      </c>
      <c r="Q24" s="12">
        <f t="shared" si="0"/>
        <v>1</v>
      </c>
    </row>
    <row r="25" spans="1:30" ht="15" thickBot="1" x14ac:dyDescent="0.25">
      <c r="A25" s="72" t="s">
        <v>52</v>
      </c>
      <c r="B25" s="137" t="s">
        <v>396</v>
      </c>
      <c r="C25" s="53"/>
      <c r="D25" s="53"/>
      <c r="E25" s="79">
        <f>IFERROR(VLOOKUP($B25,[2]NUM11!$H$3:$U$156,2,FALSE),0)</f>
        <v>0</v>
      </c>
      <c r="F25" s="79">
        <f>IFERROR(VLOOKUP($B25,[2]NUM11!$H$3:$U$156,3,FALSE),0)</f>
        <v>0</v>
      </c>
      <c r="G25" s="79">
        <f>IFERROR(VLOOKUP($B25,[2]NUM11!$H$3:$U$156,4,FALSE),0)</f>
        <v>0</v>
      </c>
      <c r="H25" s="79">
        <f>IFERROR(VLOOKUP($B25,[2]NUM11!$H$3:$U$156,5,FALSE),0)</f>
        <v>0</v>
      </c>
      <c r="I25" s="79">
        <f>IFERROR(VLOOKUP($B25,[2]NUM11!$H$3:$U$156,6,FALSE),0)</f>
        <v>0</v>
      </c>
      <c r="J25" s="79">
        <f>IFERROR(VLOOKUP($B25,[2]NUM11!$H$3:$U$156,7,FALSE),0)</f>
        <v>0</v>
      </c>
      <c r="K25" s="79">
        <f>IFERROR(VLOOKUP($B25,[2]NUM11!$H$3:$U$156,8,FALSE),0)</f>
        <v>0</v>
      </c>
      <c r="L25" s="79">
        <f>IFERROR(VLOOKUP($B25,[2]NUM11!$H$3:$U$156,9,FALSE),0)</f>
        <v>0</v>
      </c>
      <c r="M25" s="79">
        <f>IFERROR(VLOOKUP($B25,[2]NUM11!$H$3:$U$156,10,FALSE),0)</f>
        <v>0</v>
      </c>
      <c r="N25" s="79">
        <f>IFERROR(VLOOKUP($B25,[2]NUM11!$H$3:$U$156,11,FALSE),0)</f>
        <v>0</v>
      </c>
      <c r="O25" s="79">
        <f>IFERROR(VLOOKUP($B25,[2]NUM11!$H$3:$U$156,12,FALSE),0)</f>
        <v>0</v>
      </c>
      <c r="P25" s="79">
        <f>IFERROR(VLOOKUP($B25,[2]NUM11!$H$3:$U$156,13,FALSE),0)</f>
        <v>65</v>
      </c>
      <c r="Q25" s="12">
        <f t="shared" ref="Q25" si="1">SUM(E25:P25)</f>
        <v>65</v>
      </c>
    </row>
    <row r="26" spans="1:30" s="54" customFormat="1" ht="15" thickBot="1" x14ac:dyDescent="0.25">
      <c r="A26" s="307" t="s">
        <v>174</v>
      </c>
      <c r="B26" s="308"/>
      <c r="C26" s="222">
        <f>+D26/Metas!Q10</f>
        <v>1.2473627748971929</v>
      </c>
      <c r="D26" s="14">
        <f>+Q26/R26</f>
        <v>0.26194946119475837</v>
      </c>
      <c r="E26" s="65">
        <f>SUM(E12:E25)</f>
        <v>655</v>
      </c>
      <c r="F26" s="65">
        <f t="shared" ref="F26:N26" si="2">SUM(F12:F25)</f>
        <v>314</v>
      </c>
      <c r="G26" s="65">
        <f t="shared" si="2"/>
        <v>1293</v>
      </c>
      <c r="H26" s="65">
        <f t="shared" si="2"/>
        <v>1395</v>
      </c>
      <c r="I26" s="65">
        <f t="shared" si="2"/>
        <v>1619</v>
      </c>
      <c r="J26" s="65">
        <f t="shared" si="2"/>
        <v>1467</v>
      </c>
      <c r="K26" s="65">
        <f t="shared" si="2"/>
        <v>1484</v>
      </c>
      <c r="L26" s="65">
        <f t="shared" si="2"/>
        <v>1464</v>
      </c>
      <c r="M26" s="65">
        <f t="shared" si="2"/>
        <v>1297</v>
      </c>
      <c r="N26" s="65">
        <f t="shared" si="2"/>
        <v>1129</v>
      </c>
      <c r="O26" s="65">
        <f t="shared" ref="O26:P26" si="3">SUM(O12:O25)</f>
        <v>933</v>
      </c>
      <c r="P26" s="65">
        <f t="shared" si="3"/>
        <v>903</v>
      </c>
      <c r="Q26" s="9">
        <f>SUM(Q12:Q25)</f>
        <v>13953</v>
      </c>
      <c r="R26" s="364">
        <v>53266</v>
      </c>
      <c r="S26" s="365"/>
      <c r="Z26" s="54">
        <f>SUM(Z12:Z25)</f>
        <v>0</v>
      </c>
      <c r="AA26" s="54">
        <f>SUM(AA12:AA25)</f>
        <v>0</v>
      </c>
      <c r="AB26" s="54">
        <f>SUM(AB12:AB25)</f>
        <v>0</v>
      </c>
      <c r="AC26" s="54">
        <f>SUM(AC12:AC25)</f>
        <v>0</v>
      </c>
      <c r="AD26" s="54">
        <f>SUM(AD12:AD25)</f>
        <v>0</v>
      </c>
    </row>
    <row r="27" spans="1:30" ht="15" thickBot="1" x14ac:dyDescent="0.25">
      <c r="A27" s="75" t="s">
        <v>53</v>
      </c>
      <c r="B27" s="137" t="s">
        <v>54</v>
      </c>
      <c r="C27" s="53"/>
      <c r="D27" s="53"/>
      <c r="E27" s="79">
        <f>IFERROR(VLOOKUP($B27,[2]NUM11!$H$3:$U$156,2,FALSE),0)</f>
        <v>104</v>
      </c>
      <c r="F27" s="79">
        <f>IFERROR(VLOOKUP($B27,[2]NUM11!$H$3:$U$156,3,FALSE),0)</f>
        <v>87</v>
      </c>
      <c r="G27" s="79">
        <f>IFERROR(VLOOKUP($B27,[2]NUM11!$H$3:$U$156,4,FALSE),0)</f>
        <v>96</v>
      </c>
      <c r="H27" s="79">
        <f>IFERROR(VLOOKUP($B27,[2]NUM11!$H$3:$U$156,5,FALSE),0)</f>
        <v>57</v>
      </c>
      <c r="I27" s="79">
        <f>IFERROR(VLOOKUP($B27,[2]NUM11!$H$3:$U$156,6,FALSE),0)</f>
        <v>126</v>
      </c>
      <c r="J27" s="79">
        <f>IFERROR(VLOOKUP($B27,[2]NUM11!$H$3:$U$156,7,FALSE),0)</f>
        <v>124</v>
      </c>
      <c r="K27" s="79">
        <f>IFERROR(VLOOKUP($B27,[2]NUM11!$H$3:$U$156,8,FALSE),0)</f>
        <v>252</v>
      </c>
      <c r="L27" s="79">
        <f>IFERROR(VLOOKUP($B27,[2]NUM11!$H$3:$U$156,9,FALSE),0)</f>
        <v>280</v>
      </c>
      <c r="M27" s="79">
        <f>IFERROR(VLOOKUP($B27,[2]NUM11!$H$3:$U$156,10,FALSE),0)</f>
        <v>112</v>
      </c>
      <c r="N27" s="79">
        <f>IFERROR(VLOOKUP($B27,[2]NUM11!$H$3:$U$156,11,FALSE),0)</f>
        <v>118</v>
      </c>
      <c r="O27" s="79">
        <f>IFERROR(VLOOKUP($B27,[2]NUM11!$H$3:$U$156,12,FALSE),0)</f>
        <v>93</v>
      </c>
      <c r="P27" s="79">
        <f>IFERROR(VLOOKUP($B27,[2]NUM11!$H$3:$U$156,13,FALSE),0)</f>
        <v>74</v>
      </c>
      <c r="Q27" s="12">
        <f t="shared" ref="Q27:Q59" si="4">SUM(E27:P27)</f>
        <v>1523</v>
      </c>
    </row>
    <row r="28" spans="1:30" ht="15" thickBot="1" x14ac:dyDescent="0.25">
      <c r="A28" s="75" t="s">
        <v>53</v>
      </c>
      <c r="B28" s="137" t="s">
        <v>55</v>
      </c>
      <c r="C28" s="53"/>
      <c r="D28" s="53"/>
      <c r="E28" s="79">
        <f>IFERROR(VLOOKUP($B28,[2]NUM11!$H$3:$U$156,2,FALSE),0)</f>
        <v>131</v>
      </c>
      <c r="F28" s="79">
        <f>IFERROR(VLOOKUP($B28,[2]NUM11!$H$3:$U$156,3,FALSE),0)</f>
        <v>145</v>
      </c>
      <c r="G28" s="79">
        <f>IFERROR(VLOOKUP($B28,[2]NUM11!$H$3:$U$156,4,FALSE),0)</f>
        <v>286</v>
      </c>
      <c r="H28" s="79">
        <f>IFERROR(VLOOKUP($B28,[2]NUM11!$H$3:$U$156,5,FALSE),0)</f>
        <v>253</v>
      </c>
      <c r="I28" s="79">
        <f>IFERROR(VLOOKUP($B28,[2]NUM11!$H$3:$U$156,6,FALSE),0)</f>
        <v>241</v>
      </c>
      <c r="J28" s="79">
        <f>IFERROR(VLOOKUP($B28,[2]NUM11!$H$3:$U$156,7,FALSE),0)</f>
        <v>132</v>
      </c>
      <c r="K28" s="79">
        <f>IFERROR(VLOOKUP($B28,[2]NUM11!$H$3:$U$156,8,FALSE),0)</f>
        <v>255</v>
      </c>
      <c r="L28" s="79">
        <f>IFERROR(VLOOKUP($B28,[2]NUM11!$H$3:$U$156,9,FALSE),0)</f>
        <v>247</v>
      </c>
      <c r="M28" s="79">
        <f>IFERROR(VLOOKUP($B28,[2]NUM11!$H$3:$U$156,10,FALSE),0)</f>
        <v>195</v>
      </c>
      <c r="N28" s="79">
        <f>IFERROR(VLOOKUP($B28,[2]NUM11!$H$3:$U$156,11,FALSE),0)</f>
        <v>266</v>
      </c>
      <c r="O28" s="79">
        <f>IFERROR(VLOOKUP($B28,[2]NUM11!$H$3:$U$156,12,FALSE),0)</f>
        <v>181</v>
      </c>
      <c r="P28" s="79">
        <f>IFERROR(VLOOKUP($B28,[2]NUM11!$H$3:$U$156,13,FALSE),0)</f>
        <v>72</v>
      </c>
      <c r="Q28" s="12">
        <f t="shared" si="4"/>
        <v>2404</v>
      </c>
    </row>
    <row r="29" spans="1:30" ht="15" thickBot="1" x14ac:dyDescent="0.25">
      <c r="A29" s="75" t="s">
        <v>53</v>
      </c>
      <c r="B29" s="137" t="s">
        <v>56</v>
      </c>
      <c r="C29" s="53"/>
      <c r="D29" s="53"/>
      <c r="E29" s="79">
        <f>IFERROR(VLOOKUP($B29,[2]NUM11!$H$3:$U$156,2,FALSE),0)</f>
        <v>306</v>
      </c>
      <c r="F29" s="79">
        <f>IFERROR(VLOOKUP($B29,[2]NUM11!$H$3:$U$156,3,FALSE),0)</f>
        <v>298</v>
      </c>
      <c r="G29" s="79">
        <f>IFERROR(VLOOKUP($B29,[2]NUM11!$H$3:$U$156,4,FALSE),0)</f>
        <v>304</v>
      </c>
      <c r="H29" s="79">
        <f>IFERROR(VLOOKUP($B29,[2]NUM11!$H$3:$U$156,5,FALSE),0)</f>
        <v>495</v>
      </c>
      <c r="I29" s="79">
        <f>IFERROR(VLOOKUP($B29,[2]NUM11!$H$3:$U$156,6,FALSE),0)</f>
        <v>402</v>
      </c>
      <c r="J29" s="79">
        <f>IFERROR(VLOOKUP($B29,[2]NUM11!$H$3:$U$156,7,FALSE),0)</f>
        <v>279</v>
      </c>
      <c r="K29" s="79">
        <f>IFERROR(VLOOKUP($B29,[2]NUM11!$H$3:$U$156,8,FALSE),0)</f>
        <v>339</v>
      </c>
      <c r="L29" s="79">
        <f>IFERROR(VLOOKUP($B29,[2]NUM11!$H$3:$U$156,9,FALSE),0)</f>
        <v>346</v>
      </c>
      <c r="M29" s="79">
        <f>IFERROR(VLOOKUP($B29,[2]NUM11!$H$3:$U$156,10,FALSE),0)</f>
        <v>236</v>
      </c>
      <c r="N29" s="79">
        <f>IFERROR(VLOOKUP($B29,[2]NUM11!$H$3:$U$156,11,FALSE),0)</f>
        <v>204</v>
      </c>
      <c r="O29" s="79">
        <f>IFERROR(VLOOKUP($B29,[2]NUM11!$H$3:$U$156,12,FALSE),0)</f>
        <v>161</v>
      </c>
      <c r="P29" s="79">
        <f>IFERROR(VLOOKUP($B29,[2]NUM11!$H$3:$U$156,13,FALSE),0)</f>
        <v>226</v>
      </c>
      <c r="Q29" s="12">
        <f t="shared" si="4"/>
        <v>3596</v>
      </c>
    </row>
    <row r="30" spans="1:30" ht="15" thickBot="1" x14ac:dyDescent="0.25">
      <c r="A30" s="75" t="s">
        <v>53</v>
      </c>
      <c r="B30" s="137" t="s">
        <v>57</v>
      </c>
      <c r="C30" s="53"/>
      <c r="D30" s="53"/>
      <c r="E30" s="79">
        <f>IFERROR(VLOOKUP($B30,[2]NUM11!$H$3:$U$156,2,FALSE),0)</f>
        <v>23</v>
      </c>
      <c r="F30" s="79">
        <f>IFERROR(VLOOKUP($B30,[2]NUM11!$H$3:$U$156,3,FALSE),0)</f>
        <v>30</v>
      </c>
      <c r="G30" s="79">
        <f>IFERROR(VLOOKUP($B30,[2]NUM11!$H$3:$U$156,4,FALSE),0)</f>
        <v>75</v>
      </c>
      <c r="H30" s="79">
        <f>IFERROR(VLOOKUP($B30,[2]NUM11!$H$3:$U$156,5,FALSE),0)</f>
        <v>34</v>
      </c>
      <c r="I30" s="79">
        <f>IFERROR(VLOOKUP($B30,[2]NUM11!$H$3:$U$156,6,FALSE),0)</f>
        <v>44</v>
      </c>
      <c r="J30" s="79">
        <f>IFERROR(VLOOKUP($B30,[2]NUM11!$H$3:$U$156,7,FALSE),0)</f>
        <v>60</v>
      </c>
      <c r="K30" s="79">
        <f>IFERROR(VLOOKUP($B30,[2]NUM11!$H$3:$U$156,8,FALSE),0)</f>
        <v>38</v>
      </c>
      <c r="L30" s="79">
        <f>IFERROR(VLOOKUP($B30,[2]NUM11!$H$3:$U$156,9,FALSE),0)</f>
        <v>41</v>
      </c>
      <c r="M30" s="79">
        <f>IFERROR(VLOOKUP($B30,[2]NUM11!$H$3:$U$156,10,FALSE),0)</f>
        <v>76</v>
      </c>
      <c r="N30" s="79">
        <f>IFERROR(VLOOKUP($B30,[2]NUM11!$H$3:$U$156,11,FALSE),0)</f>
        <v>29</v>
      </c>
      <c r="O30" s="79">
        <f>IFERROR(VLOOKUP($B30,[2]NUM11!$H$3:$U$156,12,FALSE),0)</f>
        <v>11</v>
      </c>
      <c r="P30" s="79">
        <f>IFERROR(VLOOKUP($B30,[2]NUM11!$H$3:$U$156,13,FALSE),0)</f>
        <v>29</v>
      </c>
      <c r="Q30" s="12">
        <f t="shared" si="4"/>
        <v>490</v>
      </c>
    </row>
    <row r="31" spans="1:30" ht="15" thickBot="1" x14ac:dyDescent="0.25">
      <c r="A31" s="75" t="s">
        <v>53</v>
      </c>
      <c r="B31" s="137" t="s">
        <v>58</v>
      </c>
      <c r="C31" s="53"/>
      <c r="D31" s="53"/>
      <c r="E31" s="79">
        <f>IFERROR(VLOOKUP($B31,[2]NUM11!$H$3:$U$156,2,FALSE),0)</f>
        <v>358</v>
      </c>
      <c r="F31" s="79">
        <f>IFERROR(VLOOKUP($B31,[2]NUM11!$H$3:$U$156,3,FALSE),0)</f>
        <v>289</v>
      </c>
      <c r="G31" s="79">
        <f>IFERROR(VLOOKUP($B31,[2]NUM11!$H$3:$U$156,4,FALSE),0)</f>
        <v>292</v>
      </c>
      <c r="H31" s="79">
        <f>IFERROR(VLOOKUP($B31,[2]NUM11!$H$3:$U$156,5,FALSE),0)</f>
        <v>290</v>
      </c>
      <c r="I31" s="79">
        <f>IFERROR(VLOOKUP($B31,[2]NUM11!$H$3:$U$156,6,FALSE),0)</f>
        <v>261</v>
      </c>
      <c r="J31" s="79">
        <f>IFERROR(VLOOKUP($B31,[2]NUM11!$H$3:$U$156,7,FALSE),0)</f>
        <v>310</v>
      </c>
      <c r="K31" s="79">
        <f>IFERROR(VLOOKUP($B31,[2]NUM11!$H$3:$U$156,8,FALSE),0)</f>
        <v>331</v>
      </c>
      <c r="L31" s="79">
        <f>IFERROR(VLOOKUP($B31,[2]NUM11!$H$3:$U$156,9,FALSE),0)</f>
        <v>502</v>
      </c>
      <c r="M31" s="79">
        <f>IFERROR(VLOOKUP($B31,[2]NUM11!$H$3:$U$156,10,FALSE),0)</f>
        <v>271</v>
      </c>
      <c r="N31" s="79">
        <f>IFERROR(VLOOKUP($B31,[2]NUM11!$H$3:$U$156,11,FALSE),0)</f>
        <v>472</v>
      </c>
      <c r="O31" s="79">
        <f>IFERROR(VLOOKUP($B31,[2]NUM11!$H$3:$U$156,12,FALSE),0)</f>
        <v>302</v>
      </c>
      <c r="P31" s="79">
        <f>IFERROR(VLOOKUP($B31,[2]NUM11!$H$3:$U$156,13,FALSE),0)</f>
        <v>286</v>
      </c>
      <c r="Q31" s="12">
        <f t="shared" si="4"/>
        <v>3964</v>
      </c>
    </row>
    <row r="32" spans="1:30" ht="15" thickBot="1" x14ac:dyDescent="0.25">
      <c r="A32" s="75" t="s">
        <v>53</v>
      </c>
      <c r="B32" s="137" t="s">
        <v>59</v>
      </c>
      <c r="C32" s="53"/>
      <c r="D32" s="53"/>
      <c r="E32" s="79">
        <f>IFERROR(VLOOKUP($B32,[2]NUM11!$H$3:$U$156,2,FALSE),0)</f>
        <v>0</v>
      </c>
      <c r="F32" s="79">
        <f>IFERROR(VLOOKUP($B32,[2]NUM11!$H$3:$U$156,3,FALSE),0)</f>
        <v>0</v>
      </c>
      <c r="G32" s="79">
        <f>IFERROR(VLOOKUP($B32,[2]NUM11!$H$3:$U$156,4,FALSE),0)</f>
        <v>0</v>
      </c>
      <c r="H32" s="79">
        <f>IFERROR(VLOOKUP($B32,[2]NUM11!$H$3:$U$156,5,FALSE),0)</f>
        <v>0</v>
      </c>
      <c r="I32" s="79">
        <f>IFERROR(VLOOKUP($B32,[2]NUM11!$H$3:$U$156,6,FALSE),0)</f>
        <v>0</v>
      </c>
      <c r="J32" s="79">
        <f>IFERROR(VLOOKUP($B32,[2]NUM11!$H$3:$U$156,7,FALSE),0)</f>
        <v>0</v>
      </c>
      <c r="K32" s="79">
        <f>IFERROR(VLOOKUP($B32,[2]NUM11!$H$3:$U$156,8,FALSE),0)</f>
        <v>0</v>
      </c>
      <c r="L32" s="79">
        <f>IFERROR(VLOOKUP($B32,[2]NUM11!$H$3:$U$156,9,FALSE),0)</f>
        <v>0</v>
      </c>
      <c r="M32" s="79">
        <f>IFERROR(VLOOKUP($B32,[2]NUM11!$H$3:$U$156,10,FALSE),0)</f>
        <v>0</v>
      </c>
      <c r="N32" s="79">
        <f>IFERROR(VLOOKUP($B32,[2]NUM11!$H$3:$U$156,11,FALSE),0)</f>
        <v>0</v>
      </c>
      <c r="O32" s="79">
        <f>IFERROR(VLOOKUP($B32,[2]NUM11!$H$3:$U$156,12,FALSE),0)</f>
        <v>0</v>
      </c>
      <c r="P32" s="79">
        <f>IFERROR(VLOOKUP($B32,[2]NUM11!$H$3:$U$156,13,FALSE),0)</f>
        <v>0</v>
      </c>
      <c r="Q32" s="12">
        <f t="shared" si="4"/>
        <v>0</v>
      </c>
    </row>
    <row r="33" spans="1:19" ht="15" thickBot="1" x14ac:dyDescent="0.25">
      <c r="A33" s="75" t="s">
        <v>53</v>
      </c>
      <c r="B33" s="137" t="s">
        <v>60</v>
      </c>
      <c r="C33" s="53"/>
      <c r="D33" s="53"/>
      <c r="E33" s="79">
        <f>IFERROR(VLOOKUP($B33,[2]NUM11!$H$3:$U$156,2,FALSE),0)</f>
        <v>13</v>
      </c>
      <c r="F33" s="79">
        <f>IFERROR(VLOOKUP($B33,[2]NUM11!$H$3:$U$156,3,FALSE),0)</f>
        <v>8</v>
      </c>
      <c r="G33" s="79">
        <f>IFERROR(VLOOKUP($B33,[2]NUM11!$H$3:$U$156,4,FALSE),0)</f>
        <v>5</v>
      </c>
      <c r="H33" s="79">
        <f>IFERROR(VLOOKUP($B33,[2]NUM11!$H$3:$U$156,5,FALSE),0)</f>
        <v>9</v>
      </c>
      <c r="I33" s="79">
        <f>IFERROR(VLOOKUP($B33,[2]NUM11!$H$3:$U$156,6,FALSE),0)</f>
        <v>57</v>
      </c>
      <c r="J33" s="79">
        <f>IFERROR(VLOOKUP($B33,[2]NUM11!$H$3:$U$156,7,FALSE),0)</f>
        <v>64</v>
      </c>
      <c r="K33" s="79">
        <f>IFERROR(VLOOKUP($B33,[2]NUM11!$H$3:$U$156,8,FALSE),0)</f>
        <v>7</v>
      </c>
      <c r="L33" s="79">
        <f>IFERROR(VLOOKUP($B33,[2]NUM11!$H$3:$U$156,9,FALSE),0)</f>
        <v>19</v>
      </c>
      <c r="M33" s="79">
        <f>IFERROR(VLOOKUP($B33,[2]NUM11!$H$3:$U$156,10,FALSE),0)</f>
        <v>11</v>
      </c>
      <c r="N33" s="79">
        <f>IFERROR(VLOOKUP($B33,[2]NUM11!$H$3:$U$156,11,FALSE),0)</f>
        <v>13</v>
      </c>
      <c r="O33" s="79">
        <f>IFERROR(VLOOKUP($B33,[2]NUM11!$H$3:$U$156,12,FALSE),0)</f>
        <v>13</v>
      </c>
      <c r="P33" s="79">
        <f>IFERROR(VLOOKUP($B33,[2]NUM11!$H$3:$U$156,13,FALSE),0)</f>
        <v>13</v>
      </c>
      <c r="Q33" s="12">
        <f t="shared" si="4"/>
        <v>232</v>
      </c>
    </row>
    <row r="34" spans="1:19" ht="15" thickBot="1" x14ac:dyDescent="0.25">
      <c r="A34" s="75" t="s">
        <v>53</v>
      </c>
      <c r="B34" s="137" t="s">
        <v>61</v>
      </c>
      <c r="C34" s="53"/>
      <c r="D34" s="53"/>
      <c r="E34" s="79">
        <f>IFERROR(VLOOKUP($B34,[2]NUM11!$H$3:$U$156,2,FALSE),0)</f>
        <v>65</v>
      </c>
      <c r="F34" s="79">
        <f>IFERROR(VLOOKUP($B34,[2]NUM11!$H$3:$U$156,3,FALSE),0)</f>
        <v>48</v>
      </c>
      <c r="G34" s="79">
        <f>IFERROR(VLOOKUP($B34,[2]NUM11!$H$3:$U$156,4,FALSE),0)</f>
        <v>49</v>
      </c>
      <c r="H34" s="79">
        <f>IFERROR(VLOOKUP($B34,[2]NUM11!$H$3:$U$156,5,FALSE),0)</f>
        <v>24</v>
      </c>
      <c r="I34" s="79">
        <f>IFERROR(VLOOKUP($B34,[2]NUM11!$H$3:$U$156,6,FALSE),0)</f>
        <v>68</v>
      </c>
      <c r="J34" s="79">
        <f>IFERROR(VLOOKUP($B34,[2]NUM11!$H$3:$U$156,7,FALSE),0)</f>
        <v>54</v>
      </c>
      <c r="K34" s="79">
        <f>IFERROR(VLOOKUP($B34,[2]NUM11!$H$3:$U$156,8,FALSE),0)</f>
        <v>19</v>
      </c>
      <c r="L34" s="79">
        <f>IFERROR(VLOOKUP($B34,[2]NUM11!$H$3:$U$156,9,FALSE),0)</f>
        <v>67</v>
      </c>
      <c r="M34" s="79">
        <f>IFERROR(VLOOKUP($B34,[2]NUM11!$H$3:$U$156,10,FALSE),0)</f>
        <v>42</v>
      </c>
      <c r="N34" s="79">
        <f>IFERROR(VLOOKUP($B34,[2]NUM11!$H$3:$U$156,11,FALSE),0)</f>
        <v>50</v>
      </c>
      <c r="O34" s="79">
        <f>IFERROR(VLOOKUP($B34,[2]NUM11!$H$3:$U$156,12,FALSE),0)</f>
        <v>43</v>
      </c>
      <c r="P34" s="79">
        <f>IFERROR(VLOOKUP($B34,[2]NUM11!$H$3:$U$156,13,FALSE),0)</f>
        <v>13</v>
      </c>
      <c r="Q34" s="12">
        <f t="shared" si="4"/>
        <v>542</v>
      </c>
    </row>
    <row r="35" spans="1:19" ht="15" thickBot="1" x14ac:dyDescent="0.25">
      <c r="A35" s="75" t="s">
        <v>53</v>
      </c>
      <c r="B35" s="137" t="s">
        <v>62</v>
      </c>
      <c r="C35" s="53"/>
      <c r="D35" s="53"/>
      <c r="E35" s="79">
        <f>IFERROR(VLOOKUP($B35,[2]NUM11!$H$3:$U$156,2,FALSE),0)</f>
        <v>0</v>
      </c>
      <c r="F35" s="79">
        <f>IFERROR(VLOOKUP($B35,[2]NUM11!$H$3:$U$156,3,FALSE),0)</f>
        <v>0</v>
      </c>
      <c r="G35" s="79">
        <f>IFERROR(VLOOKUP($B35,[2]NUM11!$H$3:$U$156,4,FALSE),0)</f>
        <v>0</v>
      </c>
      <c r="H35" s="79">
        <f>IFERROR(VLOOKUP($B35,[2]NUM11!$H$3:$U$156,5,FALSE),0)</f>
        <v>0</v>
      </c>
      <c r="I35" s="79">
        <f>IFERROR(VLOOKUP($B35,[2]NUM11!$H$3:$U$156,6,FALSE),0)</f>
        <v>0</v>
      </c>
      <c r="J35" s="79">
        <f>IFERROR(VLOOKUP($B35,[2]NUM11!$H$3:$U$156,7,FALSE),0)</f>
        <v>6</v>
      </c>
      <c r="K35" s="79">
        <f>IFERROR(VLOOKUP($B35,[2]NUM11!$H$3:$U$156,8,FALSE),0)</f>
        <v>1</v>
      </c>
      <c r="L35" s="79">
        <f>IFERROR(VLOOKUP($B35,[2]NUM11!$H$3:$U$156,9,FALSE),0)</f>
        <v>0</v>
      </c>
      <c r="M35" s="79">
        <f>IFERROR(VLOOKUP($B35,[2]NUM11!$H$3:$U$156,10,FALSE),0)</f>
        <v>0</v>
      </c>
      <c r="N35" s="79">
        <f>IFERROR(VLOOKUP($B35,[2]NUM11!$H$3:$U$156,11,FALSE),0)</f>
        <v>0</v>
      </c>
      <c r="O35" s="79">
        <f>IFERROR(VLOOKUP($B35,[2]NUM11!$H$3:$U$156,12,FALSE),0)</f>
        <v>0</v>
      </c>
      <c r="P35" s="79">
        <f>IFERROR(VLOOKUP($B35,[2]NUM11!$H$3:$U$156,13,FALSE),0)</f>
        <v>0</v>
      </c>
      <c r="Q35" s="12">
        <f t="shared" si="4"/>
        <v>7</v>
      </c>
    </row>
    <row r="36" spans="1:19" ht="15" thickBot="1" x14ac:dyDescent="0.25">
      <c r="A36" s="75" t="s">
        <v>53</v>
      </c>
      <c r="B36" s="137" t="s">
        <v>63</v>
      </c>
      <c r="C36" s="53"/>
      <c r="D36" s="53"/>
      <c r="E36" s="79">
        <f>IFERROR(VLOOKUP($B36,[2]NUM11!$H$3:$U$156,2,FALSE),0)</f>
        <v>53</v>
      </c>
      <c r="F36" s="79">
        <f>IFERROR(VLOOKUP($B36,[2]NUM11!$H$3:$U$156,3,FALSE),0)</f>
        <v>53</v>
      </c>
      <c r="G36" s="79">
        <f>IFERROR(VLOOKUP($B36,[2]NUM11!$H$3:$U$156,4,FALSE),0)</f>
        <v>44</v>
      </c>
      <c r="H36" s="79">
        <f>IFERROR(VLOOKUP($B36,[2]NUM11!$H$3:$U$156,5,FALSE),0)</f>
        <v>26</v>
      </c>
      <c r="I36" s="79">
        <f>IFERROR(VLOOKUP($B36,[2]NUM11!$H$3:$U$156,6,FALSE),0)</f>
        <v>50</v>
      </c>
      <c r="J36" s="79">
        <f>IFERROR(VLOOKUP($B36,[2]NUM11!$H$3:$U$156,7,FALSE),0)</f>
        <v>44</v>
      </c>
      <c r="K36" s="79">
        <f>IFERROR(VLOOKUP($B36,[2]NUM11!$H$3:$U$156,8,FALSE),0)</f>
        <v>51</v>
      </c>
      <c r="L36" s="79">
        <f>IFERROR(VLOOKUP($B36,[2]NUM11!$H$3:$U$156,9,FALSE),0)</f>
        <v>40</v>
      </c>
      <c r="M36" s="79">
        <f>IFERROR(VLOOKUP($B36,[2]NUM11!$H$3:$U$156,10,FALSE),0)</f>
        <v>39</v>
      </c>
      <c r="N36" s="79">
        <f>IFERROR(VLOOKUP($B36,[2]NUM11!$H$3:$U$156,11,FALSE),0)</f>
        <v>52</v>
      </c>
      <c r="O36" s="79">
        <f>IFERROR(VLOOKUP($B36,[2]NUM11!$H$3:$U$156,12,FALSE),0)</f>
        <v>41</v>
      </c>
      <c r="P36" s="79">
        <f>IFERROR(VLOOKUP($B36,[2]NUM11!$H$3:$U$156,13,FALSE),0)</f>
        <v>20</v>
      </c>
      <c r="Q36" s="12">
        <f t="shared" si="4"/>
        <v>513</v>
      </c>
    </row>
    <row r="37" spans="1:19" ht="15" thickBot="1" x14ac:dyDescent="0.25">
      <c r="A37" s="75" t="s">
        <v>53</v>
      </c>
      <c r="B37" s="137" t="s">
        <v>345</v>
      </c>
      <c r="C37" s="53"/>
      <c r="D37" s="53"/>
      <c r="E37" s="79">
        <f>IFERROR(VLOOKUP($B37,[2]NUM11!$H$3:$U$156,2,FALSE),0)</f>
        <v>25</v>
      </c>
      <c r="F37" s="79">
        <f>IFERROR(VLOOKUP($B37,[2]NUM11!$H$3:$U$156,3,FALSE),0)</f>
        <v>51</v>
      </c>
      <c r="G37" s="79">
        <f>IFERROR(VLOOKUP($B37,[2]NUM11!$H$3:$U$156,4,FALSE),0)</f>
        <v>73</v>
      </c>
      <c r="H37" s="79">
        <f>IFERROR(VLOOKUP($B37,[2]NUM11!$H$3:$U$156,5,FALSE),0)</f>
        <v>35</v>
      </c>
      <c r="I37" s="79">
        <f>IFERROR(VLOOKUP($B37,[2]NUM11!$H$3:$U$156,6,FALSE),0)</f>
        <v>70</v>
      </c>
      <c r="J37" s="79">
        <f>IFERROR(VLOOKUP($B37,[2]NUM11!$H$3:$U$156,7,FALSE),0)</f>
        <v>50</v>
      </c>
      <c r="K37" s="79">
        <f>IFERROR(VLOOKUP($B37,[2]NUM11!$H$3:$U$156,8,FALSE),0)</f>
        <v>38</v>
      </c>
      <c r="L37" s="79">
        <f>IFERROR(VLOOKUP($B37,[2]NUM11!$H$3:$U$156,9,FALSE),0)</f>
        <v>54</v>
      </c>
      <c r="M37" s="79">
        <f>IFERROR(VLOOKUP($B37,[2]NUM11!$H$3:$U$156,10,FALSE),0)</f>
        <v>37</v>
      </c>
      <c r="N37" s="79">
        <f>IFERROR(VLOOKUP($B37,[2]NUM11!$H$3:$U$156,11,FALSE),0)</f>
        <v>56</v>
      </c>
      <c r="O37" s="79">
        <f>IFERROR(VLOOKUP($B37,[2]NUM11!$H$3:$U$156,12,FALSE),0)</f>
        <v>30</v>
      </c>
      <c r="P37" s="79">
        <f>IFERROR(VLOOKUP($B37,[2]NUM11!$H$3:$U$156,13,FALSE),0)</f>
        <v>20</v>
      </c>
      <c r="Q37" s="12">
        <f t="shared" si="4"/>
        <v>539</v>
      </c>
    </row>
    <row r="38" spans="1:19" s="54" customFormat="1" ht="15" thickBot="1" x14ac:dyDescent="0.25">
      <c r="A38" s="307" t="s">
        <v>175</v>
      </c>
      <c r="B38" s="308"/>
      <c r="C38" s="222">
        <f>+D38/Metas!Q8</f>
        <v>1.1981606802012841</v>
      </c>
      <c r="D38" s="14">
        <f>+Q38/R38</f>
        <v>0.25160784885309817</v>
      </c>
      <c r="E38" s="65">
        <f>SUM(E27:E37)</f>
        <v>1078</v>
      </c>
      <c r="F38" s="65">
        <f t="shared" ref="F38:H38" si="5">SUM(F27:F37)</f>
        <v>1009</v>
      </c>
      <c r="G38" s="65">
        <f t="shared" si="5"/>
        <v>1224</v>
      </c>
      <c r="H38" s="65">
        <f t="shared" si="5"/>
        <v>1223</v>
      </c>
      <c r="I38" s="65">
        <f t="shared" ref="I38:J38" si="6">SUM(I27:I37)</f>
        <v>1319</v>
      </c>
      <c r="J38" s="65">
        <f t="shared" si="6"/>
        <v>1123</v>
      </c>
      <c r="K38" s="65">
        <f t="shared" ref="K38:L38" si="7">SUM(K27:K37)</f>
        <v>1331</v>
      </c>
      <c r="L38" s="65">
        <f t="shared" si="7"/>
        <v>1596</v>
      </c>
      <c r="M38" s="65">
        <f t="shared" ref="M38:N38" si="8">SUM(M27:M37)</f>
        <v>1019</v>
      </c>
      <c r="N38" s="65">
        <f t="shared" si="8"/>
        <v>1260</v>
      </c>
      <c r="O38" s="65">
        <f t="shared" ref="O38:P38" si="9">SUM(O27:O37)</f>
        <v>875</v>
      </c>
      <c r="P38" s="65">
        <f t="shared" si="9"/>
        <v>753</v>
      </c>
      <c r="Q38" s="65">
        <f>SUM(Q27:Q37)</f>
        <v>13810</v>
      </c>
      <c r="R38" s="366">
        <v>54887</v>
      </c>
      <c r="S38" s="367"/>
    </row>
    <row r="39" spans="1:19" ht="15" thickBot="1" x14ac:dyDescent="0.25">
      <c r="A39" s="75" t="s">
        <v>74</v>
      </c>
      <c r="B39" s="137" t="s">
        <v>64</v>
      </c>
      <c r="C39" s="53"/>
      <c r="D39" s="53"/>
      <c r="E39" s="79">
        <f>IFERROR(VLOOKUP($B39,[2]NUM11!$H$3:$U$156,2,FALSE),0)</f>
        <v>19</v>
      </c>
      <c r="F39" s="79">
        <f>IFERROR(VLOOKUP($B39,[2]NUM11!$H$3:$U$156,3,FALSE),0)</f>
        <v>5</v>
      </c>
      <c r="G39" s="79">
        <f>IFERROR(VLOOKUP($B39,[2]NUM11!$H$3:$U$156,4,FALSE),0)</f>
        <v>56</v>
      </c>
      <c r="H39" s="79">
        <f>IFERROR(VLOOKUP($B39,[2]NUM11!$H$3:$U$156,5,FALSE),0)</f>
        <v>45</v>
      </c>
      <c r="I39" s="79">
        <f>IFERROR(VLOOKUP($B39,[2]NUM11!$H$3:$U$156,6,FALSE),0)</f>
        <v>79</v>
      </c>
      <c r="J39" s="79">
        <f>IFERROR(VLOOKUP($B39,[2]NUM11!$H$3:$U$156,7,FALSE),0)</f>
        <v>58</v>
      </c>
      <c r="K39" s="79">
        <f>IFERROR(VLOOKUP($B39,[2]NUM11!$H$3:$U$156,8,FALSE),0)</f>
        <v>98</v>
      </c>
      <c r="L39" s="79">
        <f>IFERROR(VLOOKUP($B39,[2]NUM11!$H$3:$U$156,9,FALSE),0)</f>
        <v>45</v>
      </c>
      <c r="M39" s="79">
        <f>IFERROR(VLOOKUP($B39,[2]NUM11!$H$3:$U$156,10,FALSE),0)</f>
        <v>30</v>
      </c>
      <c r="N39" s="79">
        <f>IFERROR(VLOOKUP($B39,[2]NUM11!$H$3:$U$156,11,FALSE),0)</f>
        <v>22</v>
      </c>
      <c r="O39" s="79">
        <f>IFERROR(VLOOKUP($B39,[2]NUM11!$H$3:$U$156,12,FALSE),0)</f>
        <v>1</v>
      </c>
      <c r="P39" s="79">
        <f>IFERROR(VLOOKUP($B39,[2]NUM11!$H$3:$U$156,13,FALSE),0)</f>
        <v>0</v>
      </c>
      <c r="Q39" s="12">
        <f t="shared" si="4"/>
        <v>458</v>
      </c>
    </row>
    <row r="40" spans="1:19" ht="15" thickBot="1" x14ac:dyDescent="0.25">
      <c r="A40" s="75" t="s">
        <v>74</v>
      </c>
      <c r="B40" s="137" t="s">
        <v>65</v>
      </c>
      <c r="C40" s="53"/>
      <c r="D40" s="53"/>
      <c r="E40" s="79">
        <f>IFERROR(VLOOKUP($B40,[2]NUM11!$H$3:$U$156,2,FALSE),0)</f>
        <v>0</v>
      </c>
      <c r="F40" s="79">
        <f>IFERROR(VLOOKUP($B40,[2]NUM11!$H$3:$U$156,3,FALSE),0)</f>
        <v>0</v>
      </c>
      <c r="G40" s="79">
        <f>IFERROR(VLOOKUP($B40,[2]NUM11!$H$3:$U$156,4,FALSE),0)</f>
        <v>0</v>
      </c>
      <c r="H40" s="79">
        <f>IFERROR(VLOOKUP($B40,[2]NUM11!$H$3:$U$156,5,FALSE),0)</f>
        <v>0</v>
      </c>
      <c r="I40" s="79">
        <f>IFERROR(VLOOKUP($B40,[2]NUM11!$H$3:$U$156,6,FALSE),0)</f>
        <v>0</v>
      </c>
      <c r="J40" s="79">
        <f>IFERROR(VLOOKUP($B40,[2]NUM11!$H$3:$U$156,7,FALSE),0)</f>
        <v>0</v>
      </c>
      <c r="K40" s="79">
        <f>IFERROR(VLOOKUP($B40,[2]NUM11!$H$3:$U$156,8,FALSE),0)</f>
        <v>0</v>
      </c>
      <c r="L40" s="79">
        <f>IFERROR(VLOOKUP($B40,[2]NUM11!$H$3:$U$156,9,FALSE),0)</f>
        <v>0</v>
      </c>
      <c r="M40" s="79">
        <f>IFERROR(VLOOKUP($B40,[2]NUM11!$H$3:$U$156,10,FALSE),0)</f>
        <v>0</v>
      </c>
      <c r="N40" s="79">
        <f>IFERROR(VLOOKUP($B40,[2]NUM11!$H$3:$U$156,11,FALSE),0)</f>
        <v>0</v>
      </c>
      <c r="O40" s="79">
        <f>IFERROR(VLOOKUP($B40,[2]NUM11!$H$3:$U$156,12,FALSE),0)</f>
        <v>0</v>
      </c>
      <c r="P40" s="79">
        <f>IFERROR(VLOOKUP($B40,[2]NUM11!$H$3:$U$156,13,FALSE),0)</f>
        <v>0</v>
      </c>
      <c r="Q40" s="12">
        <f t="shared" si="4"/>
        <v>0</v>
      </c>
    </row>
    <row r="41" spans="1:19" ht="15" thickBot="1" x14ac:dyDescent="0.25">
      <c r="A41" s="75" t="s">
        <v>74</v>
      </c>
      <c r="B41" s="137" t="s">
        <v>66</v>
      </c>
      <c r="C41" s="53"/>
      <c r="D41" s="53"/>
      <c r="E41" s="79">
        <f>IFERROR(VLOOKUP($B41,[2]NUM11!$H$3:$U$156,2,FALSE),0)</f>
        <v>5</v>
      </c>
      <c r="F41" s="79">
        <f>IFERROR(VLOOKUP($B41,[2]NUM11!$H$3:$U$156,3,FALSE),0)</f>
        <v>18</v>
      </c>
      <c r="G41" s="79">
        <f>IFERROR(VLOOKUP($B41,[2]NUM11!$H$3:$U$156,4,FALSE),0)</f>
        <v>56</v>
      </c>
      <c r="H41" s="79">
        <f>IFERROR(VLOOKUP($B41,[2]NUM11!$H$3:$U$156,5,FALSE),0)</f>
        <v>12</v>
      </c>
      <c r="I41" s="79">
        <f>IFERROR(VLOOKUP($B41,[2]NUM11!$H$3:$U$156,6,FALSE),0)</f>
        <v>29</v>
      </c>
      <c r="J41" s="79">
        <f>IFERROR(VLOOKUP($B41,[2]NUM11!$H$3:$U$156,7,FALSE),0)</f>
        <v>16</v>
      </c>
      <c r="K41" s="79">
        <f>IFERROR(VLOOKUP($B41,[2]NUM11!$H$3:$U$156,8,FALSE),0)</f>
        <v>21</v>
      </c>
      <c r="L41" s="79">
        <f>IFERROR(VLOOKUP($B41,[2]NUM11!$H$3:$U$156,9,FALSE),0)</f>
        <v>32</v>
      </c>
      <c r="M41" s="79">
        <f>IFERROR(VLOOKUP($B41,[2]NUM11!$H$3:$U$156,10,FALSE),0)</f>
        <v>13</v>
      </c>
      <c r="N41" s="79">
        <f>IFERROR(VLOOKUP($B41,[2]NUM11!$H$3:$U$156,11,FALSE),0)</f>
        <v>14</v>
      </c>
      <c r="O41" s="79">
        <f>IFERROR(VLOOKUP($B41,[2]NUM11!$H$3:$U$156,12,FALSE),0)</f>
        <v>1</v>
      </c>
      <c r="P41" s="79">
        <f>IFERROR(VLOOKUP($B41,[2]NUM11!$H$3:$U$156,13,FALSE),0)</f>
        <v>1</v>
      </c>
      <c r="Q41" s="12">
        <f t="shared" si="4"/>
        <v>218</v>
      </c>
    </row>
    <row r="42" spans="1:19" ht="15" thickBot="1" x14ac:dyDescent="0.25">
      <c r="A42" s="75" t="s">
        <v>74</v>
      </c>
      <c r="B42" s="137" t="s">
        <v>67</v>
      </c>
      <c r="C42" s="53"/>
      <c r="D42" s="53"/>
      <c r="E42" s="79">
        <f>IFERROR(VLOOKUP($B42,[2]NUM11!$H$3:$U$156,2,FALSE),0)</f>
        <v>0</v>
      </c>
      <c r="F42" s="79">
        <f>IFERROR(VLOOKUP($B42,[2]NUM11!$H$3:$U$156,3,FALSE),0)</f>
        <v>0</v>
      </c>
      <c r="G42" s="79">
        <f>IFERROR(VLOOKUP($B42,[2]NUM11!$H$3:$U$156,4,FALSE),0)</f>
        <v>0</v>
      </c>
      <c r="H42" s="79">
        <f>IFERROR(VLOOKUP($B42,[2]NUM11!$H$3:$U$156,5,FALSE),0)</f>
        <v>0</v>
      </c>
      <c r="I42" s="79">
        <f>IFERROR(VLOOKUP($B42,[2]NUM11!$H$3:$U$156,6,FALSE),0)</f>
        <v>0</v>
      </c>
      <c r="J42" s="79">
        <f>IFERROR(VLOOKUP($B42,[2]NUM11!$H$3:$U$156,7,FALSE),0)</f>
        <v>0</v>
      </c>
      <c r="K42" s="79">
        <f>IFERROR(VLOOKUP($B42,[2]NUM11!$H$3:$U$156,8,FALSE),0)</f>
        <v>0</v>
      </c>
      <c r="L42" s="79">
        <f>IFERROR(VLOOKUP($B42,[2]NUM11!$H$3:$U$156,9,FALSE),0)</f>
        <v>0</v>
      </c>
      <c r="M42" s="79">
        <f>IFERROR(VLOOKUP($B42,[2]NUM11!$H$3:$U$156,10,FALSE),0)</f>
        <v>0</v>
      </c>
      <c r="N42" s="79">
        <f>IFERROR(VLOOKUP($B42,[2]NUM11!$H$3:$U$156,11,FALSE),0)</f>
        <v>0</v>
      </c>
      <c r="O42" s="79">
        <f>IFERROR(VLOOKUP($B42,[2]NUM11!$H$3:$U$156,12,FALSE),0)</f>
        <v>0</v>
      </c>
      <c r="P42" s="79">
        <f>IFERROR(VLOOKUP($B42,[2]NUM11!$H$3:$U$156,13,FALSE),0)</f>
        <v>0</v>
      </c>
      <c r="Q42" s="12">
        <f t="shared" si="4"/>
        <v>0</v>
      </c>
    </row>
    <row r="43" spans="1:19" ht="15" thickBot="1" x14ac:dyDescent="0.25">
      <c r="A43" s="75" t="s">
        <v>74</v>
      </c>
      <c r="B43" s="137" t="s">
        <v>68</v>
      </c>
      <c r="C43" s="53"/>
      <c r="D43" s="53"/>
      <c r="E43" s="79">
        <f>IFERROR(VLOOKUP($B43,[2]NUM11!$H$3:$U$156,2,FALSE),0)</f>
        <v>0</v>
      </c>
      <c r="F43" s="79">
        <f>IFERROR(VLOOKUP($B43,[2]NUM11!$H$3:$U$156,3,FALSE),0)</f>
        <v>0</v>
      </c>
      <c r="G43" s="79">
        <f>IFERROR(VLOOKUP($B43,[2]NUM11!$H$3:$U$156,4,FALSE),0)</f>
        <v>0</v>
      </c>
      <c r="H43" s="79">
        <f>IFERROR(VLOOKUP($B43,[2]NUM11!$H$3:$U$156,5,FALSE),0)</f>
        <v>0</v>
      </c>
      <c r="I43" s="79">
        <f>IFERROR(VLOOKUP($B43,[2]NUM11!$H$3:$U$156,6,FALSE),0)</f>
        <v>0</v>
      </c>
      <c r="J43" s="79">
        <f>IFERROR(VLOOKUP($B43,[2]NUM11!$H$3:$U$156,7,FALSE),0)</f>
        <v>0</v>
      </c>
      <c r="K43" s="79">
        <f>IFERROR(VLOOKUP($B43,[2]NUM11!$H$3:$U$156,8,FALSE),0)</f>
        <v>0</v>
      </c>
      <c r="L43" s="79">
        <f>IFERROR(VLOOKUP($B43,[2]NUM11!$H$3:$U$156,9,FALSE),0)</f>
        <v>0</v>
      </c>
      <c r="M43" s="79">
        <f>IFERROR(VLOOKUP($B43,[2]NUM11!$H$3:$U$156,10,FALSE),0)</f>
        <v>0</v>
      </c>
      <c r="N43" s="79">
        <f>IFERROR(VLOOKUP($B43,[2]NUM11!$H$3:$U$156,11,FALSE),0)</f>
        <v>0</v>
      </c>
      <c r="O43" s="79">
        <f>IFERROR(VLOOKUP($B43,[2]NUM11!$H$3:$U$156,12,FALSE),0)</f>
        <v>0</v>
      </c>
      <c r="P43" s="79">
        <f>IFERROR(VLOOKUP($B43,[2]NUM11!$H$3:$U$156,13,FALSE),0)</f>
        <v>0</v>
      </c>
      <c r="Q43" s="12">
        <f t="shared" si="4"/>
        <v>0</v>
      </c>
    </row>
    <row r="44" spans="1:19" ht="15" thickBot="1" x14ac:dyDescent="0.25">
      <c r="A44" s="75" t="s">
        <v>74</v>
      </c>
      <c r="B44" s="137" t="s">
        <v>69</v>
      </c>
      <c r="C44" s="53"/>
      <c r="D44" s="53"/>
      <c r="E44" s="79">
        <f>IFERROR(VLOOKUP($B44,[2]NUM11!$H$3:$U$156,2,FALSE),0)</f>
        <v>0</v>
      </c>
      <c r="F44" s="79">
        <f>IFERROR(VLOOKUP($B44,[2]NUM11!$H$3:$U$156,3,FALSE),0)</f>
        <v>0</v>
      </c>
      <c r="G44" s="79">
        <f>IFERROR(VLOOKUP($B44,[2]NUM11!$H$3:$U$156,4,FALSE),0)</f>
        <v>0</v>
      </c>
      <c r="H44" s="79">
        <f>IFERROR(VLOOKUP($B44,[2]NUM11!$H$3:$U$156,5,FALSE),0)</f>
        <v>0</v>
      </c>
      <c r="I44" s="79">
        <f>IFERROR(VLOOKUP($B44,[2]NUM11!$H$3:$U$156,6,FALSE),0)</f>
        <v>0</v>
      </c>
      <c r="J44" s="79">
        <f>IFERROR(VLOOKUP($B44,[2]NUM11!$H$3:$U$156,7,FALSE),0)</f>
        <v>0</v>
      </c>
      <c r="K44" s="79">
        <f>IFERROR(VLOOKUP($B44,[2]NUM11!$H$3:$U$156,8,FALSE),0)</f>
        <v>0</v>
      </c>
      <c r="L44" s="79">
        <f>IFERROR(VLOOKUP($B44,[2]NUM11!$H$3:$U$156,9,FALSE),0)</f>
        <v>0</v>
      </c>
      <c r="M44" s="79">
        <f>IFERROR(VLOOKUP($B44,[2]NUM11!$H$3:$U$156,10,FALSE),0)</f>
        <v>0</v>
      </c>
      <c r="N44" s="79">
        <f>IFERROR(VLOOKUP($B44,[2]NUM11!$H$3:$U$156,11,FALSE),0)</f>
        <v>0</v>
      </c>
      <c r="O44" s="79">
        <f>IFERROR(VLOOKUP($B44,[2]NUM11!$H$3:$U$156,12,FALSE),0)</f>
        <v>0</v>
      </c>
      <c r="P44" s="79">
        <f>IFERROR(VLOOKUP($B44,[2]NUM11!$H$3:$U$156,13,FALSE),0)</f>
        <v>0</v>
      </c>
      <c r="Q44" s="12">
        <f t="shared" si="4"/>
        <v>0</v>
      </c>
    </row>
    <row r="45" spans="1:19" ht="15" thickBot="1" x14ac:dyDescent="0.25">
      <c r="A45" s="75" t="s">
        <v>74</v>
      </c>
      <c r="B45" s="137" t="s">
        <v>70</v>
      </c>
      <c r="C45" s="53"/>
      <c r="D45" s="53"/>
      <c r="E45" s="79">
        <f>IFERROR(VLOOKUP($B45,[2]NUM11!$H$3:$U$156,2,FALSE),0)</f>
        <v>0</v>
      </c>
      <c r="F45" s="79">
        <f>IFERROR(VLOOKUP($B45,[2]NUM11!$H$3:$U$156,3,FALSE),0)</f>
        <v>0</v>
      </c>
      <c r="G45" s="79">
        <f>IFERROR(VLOOKUP($B45,[2]NUM11!$H$3:$U$156,4,FALSE),0)</f>
        <v>0</v>
      </c>
      <c r="H45" s="79">
        <f>IFERROR(VLOOKUP($B45,[2]NUM11!$H$3:$U$156,5,FALSE),0)</f>
        <v>0</v>
      </c>
      <c r="I45" s="79">
        <f>IFERROR(VLOOKUP($B45,[2]NUM11!$H$3:$U$156,6,FALSE),0)</f>
        <v>0</v>
      </c>
      <c r="J45" s="79">
        <f>IFERROR(VLOOKUP($B45,[2]NUM11!$H$3:$U$156,7,FALSE),0)</f>
        <v>0</v>
      </c>
      <c r="K45" s="79">
        <f>IFERROR(VLOOKUP($B45,[2]NUM11!$H$3:$U$156,8,FALSE),0)</f>
        <v>0</v>
      </c>
      <c r="L45" s="79">
        <f>IFERROR(VLOOKUP($B45,[2]NUM11!$H$3:$U$156,9,FALSE),0)</f>
        <v>0</v>
      </c>
      <c r="M45" s="79">
        <f>IFERROR(VLOOKUP($B45,[2]NUM11!$H$3:$U$156,10,FALSE),0)</f>
        <v>0</v>
      </c>
      <c r="N45" s="79">
        <f>IFERROR(VLOOKUP($B45,[2]NUM11!$H$3:$U$156,11,FALSE),0)</f>
        <v>0</v>
      </c>
      <c r="O45" s="79">
        <f>IFERROR(VLOOKUP($B45,[2]NUM11!$H$3:$U$156,12,FALSE),0)</f>
        <v>0</v>
      </c>
      <c r="P45" s="79">
        <f>IFERROR(VLOOKUP($B45,[2]NUM11!$H$3:$U$156,13,FALSE),0)</f>
        <v>0</v>
      </c>
      <c r="Q45" s="12">
        <f t="shared" si="4"/>
        <v>0</v>
      </c>
    </row>
    <row r="46" spans="1:19" ht="15" thickBot="1" x14ac:dyDescent="0.25">
      <c r="A46" s="75" t="s">
        <v>74</v>
      </c>
      <c r="B46" s="137" t="s">
        <v>71</v>
      </c>
      <c r="C46" s="53"/>
      <c r="D46" s="53"/>
      <c r="E46" s="79">
        <f>IFERROR(VLOOKUP($B46,[2]NUM11!$H$3:$U$156,2,FALSE),0)</f>
        <v>0</v>
      </c>
      <c r="F46" s="79">
        <f>IFERROR(VLOOKUP($B46,[2]NUM11!$H$3:$U$156,3,FALSE),0)</f>
        <v>0</v>
      </c>
      <c r="G46" s="79">
        <f>IFERROR(VLOOKUP($B46,[2]NUM11!$H$3:$U$156,4,FALSE),0)</f>
        <v>0</v>
      </c>
      <c r="H46" s="79">
        <f>IFERROR(VLOOKUP($B46,[2]NUM11!$H$3:$U$156,5,FALSE),0)</f>
        <v>0</v>
      </c>
      <c r="I46" s="79">
        <f>IFERROR(VLOOKUP($B46,[2]NUM11!$H$3:$U$156,6,FALSE),0)</f>
        <v>0</v>
      </c>
      <c r="J46" s="79">
        <f>IFERROR(VLOOKUP($B46,[2]NUM11!$H$3:$U$156,7,FALSE),0)</f>
        <v>0</v>
      </c>
      <c r="K46" s="79">
        <f>IFERROR(VLOOKUP($B46,[2]NUM11!$H$3:$U$156,8,FALSE),0)</f>
        <v>0</v>
      </c>
      <c r="L46" s="79">
        <f>IFERROR(VLOOKUP($B46,[2]NUM11!$H$3:$U$156,9,FALSE),0)</f>
        <v>0</v>
      </c>
      <c r="M46" s="79">
        <f>IFERROR(VLOOKUP($B46,[2]NUM11!$H$3:$U$156,10,FALSE),0)</f>
        <v>0</v>
      </c>
      <c r="N46" s="79">
        <f>IFERROR(VLOOKUP($B46,[2]NUM11!$H$3:$U$156,11,FALSE),0)</f>
        <v>0</v>
      </c>
      <c r="O46" s="79">
        <f>IFERROR(VLOOKUP($B46,[2]NUM11!$H$3:$U$156,12,FALSE),0)</f>
        <v>0</v>
      </c>
      <c r="P46" s="79">
        <f>IFERROR(VLOOKUP($B46,[2]NUM11!$H$3:$U$156,13,FALSE),0)</f>
        <v>0</v>
      </c>
      <c r="Q46" s="12">
        <f t="shared" si="4"/>
        <v>0</v>
      </c>
    </row>
    <row r="47" spans="1:19" ht="15" thickBot="1" x14ac:dyDescent="0.25">
      <c r="A47" s="75" t="s">
        <v>74</v>
      </c>
      <c r="B47" s="137" t="s">
        <v>72</v>
      </c>
      <c r="C47" s="53"/>
      <c r="D47" s="53"/>
      <c r="E47" s="79">
        <f>IFERROR(VLOOKUP($B47,[2]NUM11!$H$3:$U$156,2,FALSE),0)</f>
        <v>5</v>
      </c>
      <c r="F47" s="79">
        <f>IFERROR(VLOOKUP($B47,[2]NUM11!$H$3:$U$156,3,FALSE),0)</f>
        <v>3</v>
      </c>
      <c r="G47" s="79">
        <f>IFERROR(VLOOKUP($B47,[2]NUM11!$H$3:$U$156,4,FALSE),0)</f>
        <v>6</v>
      </c>
      <c r="H47" s="79">
        <f>IFERROR(VLOOKUP($B47,[2]NUM11!$H$3:$U$156,5,FALSE),0)</f>
        <v>46</v>
      </c>
      <c r="I47" s="79">
        <f>IFERROR(VLOOKUP($B47,[2]NUM11!$H$3:$U$156,6,FALSE),0)</f>
        <v>44</v>
      </c>
      <c r="J47" s="79">
        <f>IFERROR(VLOOKUP($B47,[2]NUM11!$H$3:$U$156,7,FALSE),0)</f>
        <v>27</v>
      </c>
      <c r="K47" s="79">
        <f>IFERROR(VLOOKUP($B47,[2]NUM11!$H$3:$U$156,8,FALSE),0)</f>
        <v>20</v>
      </c>
      <c r="L47" s="79">
        <f>IFERROR(VLOOKUP($B47,[2]NUM11!$H$3:$U$156,9,FALSE),0)</f>
        <v>1</v>
      </c>
      <c r="M47" s="79">
        <f>IFERROR(VLOOKUP($B47,[2]NUM11!$H$3:$U$156,10,FALSE),0)</f>
        <v>5</v>
      </c>
      <c r="N47" s="79">
        <f>IFERROR(VLOOKUP($B47,[2]NUM11!$H$3:$U$156,11,FALSE),0)</f>
        <v>3</v>
      </c>
      <c r="O47" s="79">
        <f>IFERROR(VLOOKUP($B47,[2]NUM11!$H$3:$U$156,12,FALSE),0)</f>
        <v>0</v>
      </c>
      <c r="P47" s="79">
        <f>IFERROR(VLOOKUP($B47,[2]NUM11!$H$3:$U$156,13,FALSE),0)</f>
        <v>0</v>
      </c>
      <c r="Q47" s="12">
        <f t="shared" si="4"/>
        <v>160</v>
      </c>
    </row>
    <row r="48" spans="1:19" ht="15" thickBot="1" x14ac:dyDescent="0.25">
      <c r="A48" s="75" t="s">
        <v>74</v>
      </c>
      <c r="B48" s="137" t="s">
        <v>73</v>
      </c>
      <c r="C48" s="53"/>
      <c r="D48" s="53"/>
      <c r="E48" s="79">
        <f>IFERROR(VLOOKUP($B48,[2]NUM11!$H$3:$U$156,2,FALSE),0)</f>
        <v>0</v>
      </c>
      <c r="F48" s="79">
        <f>IFERROR(VLOOKUP($B48,[2]NUM11!$H$3:$U$156,3,FALSE),0)</f>
        <v>0</v>
      </c>
      <c r="G48" s="79">
        <f>IFERROR(VLOOKUP($B48,[2]NUM11!$H$3:$U$156,4,FALSE),0)</f>
        <v>0</v>
      </c>
      <c r="H48" s="79">
        <f>IFERROR(VLOOKUP($B48,[2]NUM11!$H$3:$U$156,5,FALSE),0)</f>
        <v>0</v>
      </c>
      <c r="I48" s="79">
        <f>IFERROR(VLOOKUP($B48,[2]NUM11!$H$3:$U$156,6,FALSE),0)</f>
        <v>0</v>
      </c>
      <c r="J48" s="79">
        <f>IFERROR(VLOOKUP($B48,[2]NUM11!$H$3:$U$156,7,FALSE),0)</f>
        <v>0</v>
      </c>
      <c r="K48" s="79">
        <f>IFERROR(VLOOKUP($B48,[2]NUM11!$H$3:$U$156,8,FALSE),0)</f>
        <v>0</v>
      </c>
      <c r="L48" s="79">
        <f>IFERROR(VLOOKUP($B48,[2]NUM11!$H$3:$U$156,9,FALSE),0)</f>
        <v>0</v>
      </c>
      <c r="M48" s="79">
        <f>IFERROR(VLOOKUP($B48,[2]NUM11!$H$3:$U$156,10,FALSE),0)</f>
        <v>0</v>
      </c>
      <c r="N48" s="79">
        <f>IFERROR(VLOOKUP($B48,[2]NUM11!$H$3:$U$156,11,FALSE),0)</f>
        <v>0</v>
      </c>
      <c r="O48" s="79">
        <f>IFERROR(VLOOKUP($B48,[2]NUM11!$H$3:$U$156,12,FALSE),0)</f>
        <v>0</v>
      </c>
      <c r="P48" s="79">
        <f>IFERROR(VLOOKUP($B48,[2]NUM11!$H$3:$U$156,13,FALSE),0)</f>
        <v>0</v>
      </c>
      <c r="Q48" s="12">
        <f t="shared" si="4"/>
        <v>0</v>
      </c>
    </row>
    <row r="49" spans="1:19" s="54" customFormat="1" ht="15" thickBot="1" x14ac:dyDescent="0.25">
      <c r="A49" s="307" t="s">
        <v>176</v>
      </c>
      <c r="B49" s="308"/>
      <c r="C49" s="222">
        <f>+D49/Metas!Q17</f>
        <v>1.1117021276595744</v>
      </c>
      <c r="D49" s="14">
        <f>+Q49/R49</f>
        <v>0.2446590576529119</v>
      </c>
      <c r="E49" s="65">
        <f>SUM(E39:E48)</f>
        <v>29</v>
      </c>
      <c r="F49" s="65">
        <f t="shared" ref="F49:H49" si="10">SUM(F39:F48)</f>
        <v>26</v>
      </c>
      <c r="G49" s="65">
        <f t="shared" si="10"/>
        <v>118</v>
      </c>
      <c r="H49" s="65">
        <f t="shared" si="10"/>
        <v>103</v>
      </c>
      <c r="I49" s="65">
        <f t="shared" ref="I49:J49" si="11">SUM(I39:I48)</f>
        <v>152</v>
      </c>
      <c r="J49" s="65">
        <f t="shared" si="11"/>
        <v>101</v>
      </c>
      <c r="K49" s="65">
        <f t="shared" ref="K49:L49" si="12">SUM(K39:K48)</f>
        <v>139</v>
      </c>
      <c r="L49" s="65">
        <f t="shared" si="12"/>
        <v>78</v>
      </c>
      <c r="M49" s="65">
        <f t="shared" ref="M49:N49" si="13">SUM(M39:M48)</f>
        <v>48</v>
      </c>
      <c r="N49" s="65">
        <f t="shared" si="13"/>
        <v>39</v>
      </c>
      <c r="O49" s="65">
        <f t="shared" ref="O49:P49" si="14">SUM(O39:O48)</f>
        <v>2</v>
      </c>
      <c r="P49" s="65">
        <f t="shared" si="14"/>
        <v>1</v>
      </c>
      <c r="Q49" s="9">
        <f>SUM(Q39:Q48)</f>
        <v>836</v>
      </c>
      <c r="R49" s="366">
        <v>3417</v>
      </c>
      <c r="S49" s="367"/>
    </row>
    <row r="50" spans="1:19" ht="15" thickBot="1" x14ac:dyDescent="0.25">
      <c r="A50" s="138" t="s">
        <v>88</v>
      </c>
      <c r="B50" s="137" t="s">
        <v>75</v>
      </c>
      <c r="C50" s="53"/>
      <c r="D50" s="53"/>
      <c r="E50" s="79">
        <f>IFERROR(VLOOKUP($B50,[2]NUM11!$H$3:$U$156,2,FALSE),0)</f>
        <v>2</v>
      </c>
      <c r="F50" s="79">
        <f>IFERROR(VLOOKUP($B50,[2]NUM11!$H$3:$U$156,3,FALSE),0)</f>
        <v>41</v>
      </c>
      <c r="G50" s="79">
        <f>IFERROR(VLOOKUP($B50,[2]NUM11!$H$3:$U$156,4,FALSE),0)</f>
        <v>7</v>
      </c>
      <c r="H50" s="79">
        <f>IFERROR(VLOOKUP($B50,[2]NUM11!$H$3:$U$156,5,FALSE),0)</f>
        <v>85</v>
      </c>
      <c r="I50" s="79">
        <f>IFERROR(VLOOKUP($B50,[2]NUM11!$H$3:$U$156,6,FALSE),0)</f>
        <v>0</v>
      </c>
      <c r="J50" s="79">
        <f>IFERROR(VLOOKUP($B50,[2]NUM11!$H$3:$U$156,7,FALSE),0)</f>
        <v>101</v>
      </c>
      <c r="K50" s="79">
        <f>IFERROR(VLOOKUP($B50,[2]NUM11!$H$3:$U$156,8,FALSE),0)</f>
        <v>26</v>
      </c>
      <c r="L50" s="79">
        <f>IFERROR(VLOOKUP($B50,[2]NUM11!$H$3:$U$156,9,FALSE),0)</f>
        <v>51</v>
      </c>
      <c r="M50" s="79">
        <f>IFERROR(VLOOKUP($B50,[2]NUM11!$H$3:$U$156,10,FALSE),0)</f>
        <v>32</v>
      </c>
      <c r="N50" s="79">
        <f>IFERROR(VLOOKUP($B50,[2]NUM11!$H$3:$U$156,11,FALSE),0)</f>
        <v>59</v>
      </c>
      <c r="O50" s="79">
        <f>IFERROR(VLOOKUP($B50,[2]NUM11!$H$3:$U$156,12,FALSE),0)</f>
        <v>31</v>
      </c>
      <c r="P50" s="79">
        <f>IFERROR(VLOOKUP($B50,[2]NUM11!$H$3:$U$156,13,FALSE),0)</f>
        <v>11</v>
      </c>
      <c r="Q50" s="12">
        <f t="shared" si="4"/>
        <v>446</v>
      </c>
    </row>
    <row r="51" spans="1:19" ht="15" thickBot="1" x14ac:dyDescent="0.25">
      <c r="A51" s="138" t="s">
        <v>88</v>
      </c>
      <c r="B51" s="137" t="s">
        <v>76</v>
      </c>
      <c r="C51" s="53"/>
      <c r="D51" s="53"/>
      <c r="E51" s="79">
        <f>IFERROR(VLOOKUP($B51,[2]NUM11!$H$3:$U$156,2,FALSE),0)</f>
        <v>0</v>
      </c>
      <c r="F51" s="79">
        <f>IFERROR(VLOOKUP($B51,[2]NUM11!$H$3:$U$156,3,FALSE),0)</f>
        <v>8</v>
      </c>
      <c r="G51" s="79">
        <f>IFERROR(VLOOKUP($B51,[2]NUM11!$H$3:$U$156,4,FALSE),0)</f>
        <v>0</v>
      </c>
      <c r="H51" s="79">
        <f>IFERROR(VLOOKUP($B51,[2]NUM11!$H$3:$U$156,5,FALSE),0)</f>
        <v>5</v>
      </c>
      <c r="I51" s="79">
        <f>IFERROR(VLOOKUP($B51,[2]NUM11!$H$3:$U$156,6,FALSE),0)</f>
        <v>7</v>
      </c>
      <c r="J51" s="79">
        <f>IFERROR(VLOOKUP($B51,[2]NUM11!$H$3:$U$156,7,FALSE),0)</f>
        <v>14</v>
      </c>
      <c r="K51" s="79">
        <f>IFERROR(VLOOKUP($B51,[2]NUM11!$H$3:$U$156,8,FALSE),0)</f>
        <v>2</v>
      </c>
      <c r="L51" s="79">
        <f>IFERROR(VLOOKUP($B51,[2]NUM11!$H$3:$U$156,9,FALSE),0)</f>
        <v>9</v>
      </c>
      <c r="M51" s="79">
        <f>IFERROR(VLOOKUP($B51,[2]NUM11!$H$3:$U$156,10,FALSE),0)</f>
        <v>0</v>
      </c>
      <c r="N51" s="79">
        <f>IFERROR(VLOOKUP($B51,[2]NUM11!$H$3:$U$156,11,FALSE),0)</f>
        <v>3</v>
      </c>
      <c r="O51" s="79">
        <f>IFERROR(VLOOKUP($B51,[2]NUM11!$H$3:$U$156,12,FALSE),0)</f>
        <v>3</v>
      </c>
      <c r="P51" s="79">
        <f>IFERROR(VLOOKUP($B51,[2]NUM11!$H$3:$U$156,13,FALSE),0)</f>
        <v>2</v>
      </c>
      <c r="Q51" s="12">
        <f t="shared" si="4"/>
        <v>53</v>
      </c>
    </row>
    <row r="52" spans="1:19" ht="15" thickBot="1" x14ac:dyDescent="0.25">
      <c r="A52" s="138" t="s">
        <v>88</v>
      </c>
      <c r="B52" s="137" t="s">
        <v>77</v>
      </c>
      <c r="C52" s="53"/>
      <c r="D52" s="53"/>
      <c r="E52" s="79">
        <f>IFERROR(VLOOKUP($B52,[2]NUM11!$H$3:$U$156,2,FALSE),0)</f>
        <v>0</v>
      </c>
      <c r="F52" s="79">
        <f>IFERROR(VLOOKUP($B52,[2]NUM11!$H$3:$U$156,3,FALSE),0)</f>
        <v>0</v>
      </c>
      <c r="G52" s="79">
        <f>IFERROR(VLOOKUP($B52,[2]NUM11!$H$3:$U$156,4,FALSE),0)</f>
        <v>0</v>
      </c>
      <c r="H52" s="79">
        <f>IFERROR(VLOOKUP($B52,[2]NUM11!$H$3:$U$156,5,FALSE),0)</f>
        <v>0</v>
      </c>
      <c r="I52" s="79">
        <f>IFERROR(VLOOKUP($B52,[2]NUM11!$H$3:$U$156,6,FALSE),0)</f>
        <v>5</v>
      </c>
      <c r="J52" s="79">
        <f>IFERROR(VLOOKUP($B52,[2]NUM11!$H$3:$U$156,7,FALSE),0)</f>
        <v>5</v>
      </c>
      <c r="K52" s="79">
        <f>IFERROR(VLOOKUP($B52,[2]NUM11!$H$3:$U$156,8,FALSE),0)</f>
        <v>10</v>
      </c>
      <c r="L52" s="79">
        <f>IFERROR(VLOOKUP($B52,[2]NUM11!$H$3:$U$156,9,FALSE),0)</f>
        <v>0</v>
      </c>
      <c r="M52" s="79">
        <f>IFERROR(VLOOKUP($B52,[2]NUM11!$H$3:$U$156,10,FALSE),0)</f>
        <v>0</v>
      </c>
      <c r="N52" s="79">
        <f>IFERROR(VLOOKUP($B52,[2]NUM11!$H$3:$U$156,11,FALSE),0)</f>
        <v>5</v>
      </c>
      <c r="O52" s="79">
        <f>IFERROR(VLOOKUP($B52,[2]NUM11!$H$3:$U$156,12,FALSE),0)</f>
        <v>0</v>
      </c>
      <c r="P52" s="79">
        <f>IFERROR(VLOOKUP($B52,[2]NUM11!$H$3:$U$156,13,FALSE),0)</f>
        <v>0</v>
      </c>
      <c r="Q52" s="12">
        <f t="shared" si="4"/>
        <v>25</v>
      </c>
    </row>
    <row r="53" spans="1:19" ht="15" thickBot="1" x14ac:dyDescent="0.25">
      <c r="A53" s="138" t="s">
        <v>88</v>
      </c>
      <c r="B53" s="137" t="s">
        <v>78</v>
      </c>
      <c r="C53" s="53"/>
      <c r="D53" s="53"/>
      <c r="E53" s="79">
        <f>IFERROR(VLOOKUP($B53,[2]NUM11!$H$3:$U$156,2,FALSE),0)</f>
        <v>0</v>
      </c>
      <c r="F53" s="79">
        <f>IFERROR(VLOOKUP($B53,[2]NUM11!$H$3:$U$156,3,FALSE),0)</f>
        <v>0</v>
      </c>
      <c r="G53" s="79">
        <f>IFERROR(VLOOKUP($B53,[2]NUM11!$H$3:$U$156,4,FALSE),0)</f>
        <v>0</v>
      </c>
      <c r="H53" s="79">
        <f>IFERROR(VLOOKUP($B53,[2]NUM11!$H$3:$U$156,5,FALSE),0)</f>
        <v>0</v>
      </c>
      <c r="I53" s="79">
        <f>IFERROR(VLOOKUP($B53,[2]NUM11!$H$3:$U$156,6,FALSE),0)</f>
        <v>1</v>
      </c>
      <c r="J53" s="79">
        <f>IFERROR(VLOOKUP($B53,[2]NUM11!$H$3:$U$156,7,FALSE),0)</f>
        <v>16</v>
      </c>
      <c r="K53" s="79">
        <f>IFERROR(VLOOKUP($B53,[2]NUM11!$H$3:$U$156,8,FALSE),0)</f>
        <v>0</v>
      </c>
      <c r="L53" s="79">
        <f>IFERROR(VLOOKUP($B53,[2]NUM11!$H$3:$U$156,9,FALSE),0)</f>
        <v>12</v>
      </c>
      <c r="M53" s="79">
        <f>IFERROR(VLOOKUP($B53,[2]NUM11!$H$3:$U$156,10,FALSE),0)</f>
        <v>0</v>
      </c>
      <c r="N53" s="79">
        <f>IFERROR(VLOOKUP($B53,[2]NUM11!$H$3:$U$156,11,FALSE),0)</f>
        <v>3</v>
      </c>
      <c r="O53" s="79">
        <f>IFERROR(VLOOKUP($B53,[2]NUM11!$H$3:$U$156,12,FALSE),0)</f>
        <v>0</v>
      </c>
      <c r="P53" s="79">
        <f>IFERROR(VLOOKUP($B53,[2]NUM11!$H$3:$U$156,13,FALSE),0)</f>
        <v>2</v>
      </c>
      <c r="Q53" s="12">
        <f t="shared" si="4"/>
        <v>34</v>
      </c>
    </row>
    <row r="54" spans="1:19" ht="15" thickBot="1" x14ac:dyDescent="0.25">
      <c r="A54" s="138" t="s">
        <v>88</v>
      </c>
      <c r="B54" s="137" t="s">
        <v>79</v>
      </c>
      <c r="C54" s="53"/>
      <c r="D54" s="53"/>
      <c r="E54" s="79">
        <f>IFERROR(VLOOKUP($B54,[2]NUM11!$H$3:$U$156,2,FALSE),0)</f>
        <v>0</v>
      </c>
      <c r="F54" s="79">
        <f>IFERROR(VLOOKUP($B54,[2]NUM11!$H$3:$U$156,3,FALSE),0)</f>
        <v>0</v>
      </c>
      <c r="G54" s="79">
        <f>IFERROR(VLOOKUP($B54,[2]NUM11!$H$3:$U$156,4,FALSE),0)</f>
        <v>0</v>
      </c>
      <c r="H54" s="79">
        <f>IFERROR(VLOOKUP($B54,[2]NUM11!$H$3:$U$156,5,FALSE),0)</f>
        <v>0</v>
      </c>
      <c r="I54" s="79">
        <f>IFERROR(VLOOKUP($B54,[2]NUM11!$H$3:$U$156,6,FALSE),0)</f>
        <v>0</v>
      </c>
      <c r="J54" s="79">
        <f>IFERROR(VLOOKUP($B54,[2]NUM11!$H$3:$U$156,7,FALSE),0)</f>
        <v>0</v>
      </c>
      <c r="K54" s="79">
        <f>IFERROR(VLOOKUP($B54,[2]NUM11!$H$3:$U$156,8,FALSE),0)</f>
        <v>0</v>
      </c>
      <c r="L54" s="79">
        <f>IFERROR(VLOOKUP($B54,[2]NUM11!$H$3:$U$156,9,FALSE),0)</f>
        <v>1</v>
      </c>
      <c r="M54" s="79">
        <f>IFERROR(VLOOKUP($B54,[2]NUM11!$H$3:$U$156,10,FALSE),0)</f>
        <v>0</v>
      </c>
      <c r="N54" s="79">
        <f>IFERROR(VLOOKUP($B54,[2]NUM11!$H$3:$U$156,11,FALSE),0)</f>
        <v>5</v>
      </c>
      <c r="O54" s="79">
        <f>IFERROR(VLOOKUP($B54,[2]NUM11!$H$3:$U$156,12,FALSE),0)</f>
        <v>0</v>
      </c>
      <c r="P54" s="79">
        <f>IFERROR(VLOOKUP($B54,[2]NUM11!$H$3:$U$156,13,FALSE),0)</f>
        <v>1</v>
      </c>
      <c r="Q54" s="12">
        <f t="shared" si="4"/>
        <v>7</v>
      </c>
    </row>
    <row r="55" spans="1:19" ht="15" thickBot="1" x14ac:dyDescent="0.25">
      <c r="A55" s="138" t="s">
        <v>88</v>
      </c>
      <c r="B55" s="137" t="s">
        <v>80</v>
      </c>
      <c r="C55" s="53"/>
      <c r="D55" s="53"/>
      <c r="E55" s="79">
        <f>IFERROR(VLOOKUP($B55,[2]NUM11!$H$3:$U$156,2,FALSE),0)</f>
        <v>0</v>
      </c>
      <c r="F55" s="79">
        <f>IFERROR(VLOOKUP($B55,[2]NUM11!$H$3:$U$156,3,FALSE),0)</f>
        <v>1</v>
      </c>
      <c r="G55" s="79">
        <f>IFERROR(VLOOKUP($B55,[2]NUM11!$H$3:$U$156,4,FALSE),0)</f>
        <v>0</v>
      </c>
      <c r="H55" s="79">
        <f>IFERROR(VLOOKUP($B55,[2]NUM11!$H$3:$U$156,5,FALSE),0)</f>
        <v>0</v>
      </c>
      <c r="I55" s="79">
        <f>IFERROR(VLOOKUP($B55,[2]NUM11!$H$3:$U$156,6,FALSE),0)</f>
        <v>6</v>
      </c>
      <c r="J55" s="79">
        <f>IFERROR(VLOOKUP($B55,[2]NUM11!$H$3:$U$156,7,FALSE),0)</f>
        <v>7</v>
      </c>
      <c r="K55" s="79">
        <f>IFERROR(VLOOKUP($B55,[2]NUM11!$H$3:$U$156,8,FALSE),0)</f>
        <v>3</v>
      </c>
      <c r="L55" s="79">
        <f>IFERROR(VLOOKUP($B55,[2]NUM11!$H$3:$U$156,9,FALSE),0)</f>
        <v>0</v>
      </c>
      <c r="M55" s="79">
        <f>IFERROR(VLOOKUP($B55,[2]NUM11!$H$3:$U$156,10,FALSE),0)</f>
        <v>3</v>
      </c>
      <c r="N55" s="79">
        <f>IFERROR(VLOOKUP($B55,[2]NUM11!$H$3:$U$156,11,FALSE),0)</f>
        <v>0</v>
      </c>
      <c r="O55" s="79">
        <f>IFERROR(VLOOKUP($B55,[2]NUM11!$H$3:$U$156,12,FALSE),0)</f>
        <v>6</v>
      </c>
      <c r="P55" s="79">
        <f>IFERROR(VLOOKUP($B55,[2]NUM11!$H$3:$U$156,13,FALSE),0)</f>
        <v>0</v>
      </c>
      <c r="Q55" s="12">
        <f t="shared" si="4"/>
        <v>26</v>
      </c>
    </row>
    <row r="56" spans="1:19" ht="15" thickBot="1" x14ac:dyDescent="0.25">
      <c r="A56" s="138" t="s">
        <v>88</v>
      </c>
      <c r="B56" s="137" t="s">
        <v>81</v>
      </c>
      <c r="C56" s="53"/>
      <c r="D56" s="53"/>
      <c r="E56" s="79">
        <f>IFERROR(VLOOKUP($B56,[2]NUM11!$H$3:$U$156,2,FALSE),0)</f>
        <v>0</v>
      </c>
      <c r="F56" s="79">
        <f>IFERROR(VLOOKUP($B56,[2]NUM11!$H$3:$U$156,3,FALSE),0)</f>
        <v>0</v>
      </c>
      <c r="G56" s="79">
        <f>IFERROR(VLOOKUP($B56,[2]NUM11!$H$3:$U$156,4,FALSE),0)</f>
        <v>0</v>
      </c>
      <c r="H56" s="79">
        <f>IFERROR(VLOOKUP($B56,[2]NUM11!$H$3:$U$156,5,FALSE),0)</f>
        <v>0</v>
      </c>
      <c r="I56" s="79">
        <f>IFERROR(VLOOKUP($B56,[2]NUM11!$H$3:$U$156,6,FALSE),0)</f>
        <v>0</v>
      </c>
      <c r="J56" s="79">
        <f>IFERROR(VLOOKUP($B56,[2]NUM11!$H$3:$U$156,7,FALSE),0)</f>
        <v>2</v>
      </c>
      <c r="K56" s="79">
        <f>IFERROR(VLOOKUP($B56,[2]NUM11!$H$3:$U$156,8,FALSE),0)</f>
        <v>8</v>
      </c>
      <c r="L56" s="79">
        <f>IFERROR(VLOOKUP($B56,[2]NUM11!$H$3:$U$156,9,FALSE),0)</f>
        <v>0</v>
      </c>
      <c r="M56" s="79">
        <f>IFERROR(VLOOKUP($B56,[2]NUM11!$H$3:$U$156,10,FALSE),0)</f>
        <v>3</v>
      </c>
      <c r="N56" s="79">
        <f>IFERROR(VLOOKUP($B56,[2]NUM11!$H$3:$U$156,11,FALSE),0)</f>
        <v>2</v>
      </c>
      <c r="O56" s="79">
        <f>IFERROR(VLOOKUP($B56,[2]NUM11!$H$3:$U$156,12,FALSE),0)</f>
        <v>0</v>
      </c>
      <c r="P56" s="79">
        <f>IFERROR(VLOOKUP($B56,[2]NUM11!$H$3:$U$156,13,FALSE),0)</f>
        <v>2</v>
      </c>
      <c r="Q56" s="12">
        <f t="shared" si="4"/>
        <v>17</v>
      </c>
    </row>
    <row r="57" spans="1:19" ht="15" thickBot="1" x14ac:dyDescent="0.25">
      <c r="A57" s="138" t="s">
        <v>88</v>
      </c>
      <c r="B57" s="137" t="s">
        <v>82</v>
      </c>
      <c r="C57" s="53"/>
      <c r="D57" s="53"/>
      <c r="E57" s="79">
        <f>IFERROR(VLOOKUP($B57,[2]NUM11!$H$3:$U$156,2,FALSE),0)</f>
        <v>0</v>
      </c>
      <c r="F57" s="79">
        <f>IFERROR(VLOOKUP($B57,[2]NUM11!$H$3:$U$156,3,FALSE),0)</f>
        <v>0</v>
      </c>
      <c r="G57" s="79">
        <f>IFERROR(VLOOKUP($B57,[2]NUM11!$H$3:$U$156,4,FALSE),0)</f>
        <v>0</v>
      </c>
      <c r="H57" s="79">
        <f>IFERROR(VLOOKUP($B57,[2]NUM11!$H$3:$U$156,5,FALSE),0)</f>
        <v>0</v>
      </c>
      <c r="I57" s="79">
        <f>IFERROR(VLOOKUP($B57,[2]NUM11!$H$3:$U$156,6,FALSE),0)</f>
        <v>0</v>
      </c>
      <c r="J57" s="79">
        <f>IFERROR(VLOOKUP($B57,[2]NUM11!$H$3:$U$156,7,FALSE),0)</f>
        <v>0</v>
      </c>
      <c r="K57" s="79">
        <f>IFERROR(VLOOKUP($B57,[2]NUM11!$H$3:$U$156,8,FALSE),0)</f>
        <v>0</v>
      </c>
      <c r="L57" s="79">
        <f>IFERROR(VLOOKUP($B57,[2]NUM11!$H$3:$U$156,9,FALSE),0)</f>
        <v>0</v>
      </c>
      <c r="M57" s="79">
        <f>IFERROR(VLOOKUP($B57,[2]NUM11!$H$3:$U$156,10,FALSE),0)</f>
        <v>0</v>
      </c>
      <c r="N57" s="79">
        <f>IFERROR(VLOOKUP($B57,[2]NUM11!$H$3:$U$156,11,FALSE),0)</f>
        <v>0</v>
      </c>
      <c r="O57" s="79">
        <f>IFERROR(VLOOKUP($B57,[2]NUM11!$H$3:$U$156,12,FALSE),0)</f>
        <v>0</v>
      </c>
      <c r="P57" s="79">
        <f>IFERROR(VLOOKUP($B57,[2]NUM11!$H$3:$U$156,13,FALSE),0)</f>
        <v>0</v>
      </c>
      <c r="Q57" s="12">
        <f t="shared" si="4"/>
        <v>0</v>
      </c>
    </row>
    <row r="58" spans="1:19" ht="15" thickBot="1" x14ac:dyDescent="0.25">
      <c r="A58" s="138" t="s">
        <v>88</v>
      </c>
      <c r="B58" s="137" t="s">
        <v>83</v>
      </c>
      <c r="C58" s="53"/>
      <c r="D58" s="53"/>
      <c r="E58" s="79">
        <f>IFERROR(VLOOKUP($B58,[2]NUM11!$H$3:$U$156,2,FALSE),0)</f>
        <v>0</v>
      </c>
      <c r="F58" s="79">
        <f>IFERROR(VLOOKUP($B58,[2]NUM11!$H$3:$U$156,3,FALSE),0)</f>
        <v>0</v>
      </c>
      <c r="G58" s="79">
        <f>IFERROR(VLOOKUP($B58,[2]NUM11!$H$3:$U$156,4,FALSE),0)</f>
        <v>0</v>
      </c>
      <c r="H58" s="79">
        <f>IFERROR(VLOOKUP($B58,[2]NUM11!$H$3:$U$156,5,FALSE),0)</f>
        <v>0</v>
      </c>
      <c r="I58" s="79">
        <f>IFERROR(VLOOKUP($B58,[2]NUM11!$H$3:$U$156,6,FALSE),0)</f>
        <v>20</v>
      </c>
      <c r="J58" s="79">
        <f>IFERROR(VLOOKUP($B58,[2]NUM11!$H$3:$U$156,7,FALSE),0)</f>
        <v>269</v>
      </c>
      <c r="K58" s="79">
        <f>IFERROR(VLOOKUP($B58,[2]NUM11!$H$3:$U$156,8,FALSE),0)</f>
        <v>7</v>
      </c>
      <c r="L58" s="79">
        <f>IFERROR(VLOOKUP($B58,[2]NUM11!$H$3:$U$156,9,FALSE),0)</f>
        <v>36</v>
      </c>
      <c r="M58" s="79">
        <f>IFERROR(VLOOKUP($B58,[2]NUM11!$H$3:$U$156,10,FALSE),0)</f>
        <v>0</v>
      </c>
      <c r="N58" s="79">
        <f>IFERROR(VLOOKUP($B58,[2]NUM11!$H$3:$U$156,11,FALSE),0)</f>
        <v>4</v>
      </c>
      <c r="O58" s="79">
        <f>IFERROR(VLOOKUP($B58,[2]NUM11!$H$3:$U$156,12,FALSE),0)</f>
        <v>69</v>
      </c>
      <c r="P58" s="79">
        <f>IFERROR(VLOOKUP($B58,[2]NUM11!$H$3:$U$156,13,FALSE),0)</f>
        <v>100</v>
      </c>
      <c r="Q58" s="12">
        <f t="shared" si="4"/>
        <v>505</v>
      </c>
    </row>
    <row r="59" spans="1:19" ht="15" thickBot="1" x14ac:dyDescent="0.25">
      <c r="A59" s="138" t="s">
        <v>88</v>
      </c>
      <c r="B59" s="137" t="s">
        <v>84</v>
      </c>
      <c r="C59" s="53"/>
      <c r="D59" s="53"/>
      <c r="E59" s="79">
        <f>IFERROR(VLOOKUP($B59,[2]NUM11!$H$3:$U$156,2,FALSE),0)</f>
        <v>0</v>
      </c>
      <c r="F59" s="79">
        <f>IFERROR(VLOOKUP($B59,[2]NUM11!$H$3:$U$156,3,FALSE),0)</f>
        <v>1</v>
      </c>
      <c r="G59" s="79">
        <f>IFERROR(VLOOKUP($B59,[2]NUM11!$H$3:$U$156,4,FALSE),0)</f>
        <v>0</v>
      </c>
      <c r="H59" s="79">
        <f>IFERROR(VLOOKUP($B59,[2]NUM11!$H$3:$U$156,5,FALSE),0)</f>
        <v>0</v>
      </c>
      <c r="I59" s="79">
        <f>IFERROR(VLOOKUP($B59,[2]NUM11!$H$3:$U$156,6,FALSE),0)</f>
        <v>1</v>
      </c>
      <c r="J59" s="79">
        <f>IFERROR(VLOOKUP($B59,[2]NUM11!$H$3:$U$156,7,FALSE),0)</f>
        <v>5</v>
      </c>
      <c r="K59" s="79">
        <f>IFERROR(VLOOKUP($B59,[2]NUM11!$H$3:$U$156,8,FALSE),0)</f>
        <v>0</v>
      </c>
      <c r="L59" s="79">
        <f>IFERROR(VLOOKUP($B59,[2]NUM11!$H$3:$U$156,9,FALSE),0)</f>
        <v>0</v>
      </c>
      <c r="M59" s="79">
        <f>IFERROR(VLOOKUP($B59,[2]NUM11!$H$3:$U$156,10,FALSE),0)</f>
        <v>0</v>
      </c>
      <c r="N59" s="79">
        <f>IFERROR(VLOOKUP($B59,[2]NUM11!$H$3:$U$156,11,FALSE),0)</f>
        <v>0</v>
      </c>
      <c r="O59" s="79">
        <f>IFERROR(VLOOKUP($B59,[2]NUM11!$H$3:$U$156,12,FALSE),0)</f>
        <v>1</v>
      </c>
      <c r="P59" s="79">
        <f>IFERROR(VLOOKUP($B59,[2]NUM11!$H$3:$U$156,13,FALSE),0)</f>
        <v>0</v>
      </c>
      <c r="Q59" s="12">
        <f t="shared" si="4"/>
        <v>8</v>
      </c>
    </row>
    <row r="60" spans="1:19" ht="15" thickBot="1" x14ac:dyDescent="0.25">
      <c r="A60" s="138" t="s">
        <v>88</v>
      </c>
      <c r="B60" s="137" t="s">
        <v>85</v>
      </c>
      <c r="C60" s="53"/>
      <c r="D60" s="53"/>
      <c r="E60" s="79">
        <f>IFERROR(VLOOKUP($B60,[2]NUM11!$H$3:$U$156,2,FALSE),0)</f>
        <v>0</v>
      </c>
      <c r="F60" s="79">
        <f>IFERROR(VLOOKUP($B60,[2]NUM11!$H$3:$U$156,3,FALSE),0)</f>
        <v>13</v>
      </c>
      <c r="G60" s="79">
        <f>IFERROR(VLOOKUP($B60,[2]NUM11!$H$3:$U$156,4,FALSE),0)</f>
        <v>0</v>
      </c>
      <c r="H60" s="79">
        <f>IFERROR(VLOOKUP($B60,[2]NUM11!$H$3:$U$156,5,FALSE),0)</f>
        <v>16</v>
      </c>
      <c r="I60" s="79">
        <f>IFERROR(VLOOKUP($B60,[2]NUM11!$H$3:$U$156,6,FALSE),0)</f>
        <v>12</v>
      </c>
      <c r="J60" s="79">
        <f>IFERROR(VLOOKUP($B60,[2]NUM11!$H$3:$U$156,7,FALSE),0)</f>
        <v>35</v>
      </c>
      <c r="K60" s="79">
        <f>IFERROR(VLOOKUP($B60,[2]NUM11!$H$3:$U$156,8,FALSE),0)</f>
        <v>5</v>
      </c>
      <c r="L60" s="79">
        <f>IFERROR(VLOOKUP($B60,[2]NUM11!$H$3:$U$156,9,FALSE),0)</f>
        <v>10</v>
      </c>
      <c r="M60" s="79">
        <f>IFERROR(VLOOKUP($B60,[2]NUM11!$H$3:$U$156,10,FALSE),0)</f>
        <v>4</v>
      </c>
      <c r="N60" s="79">
        <f>IFERROR(VLOOKUP($B60,[2]NUM11!$H$3:$U$156,11,FALSE),0)</f>
        <v>16</v>
      </c>
      <c r="O60" s="79">
        <f>IFERROR(VLOOKUP($B60,[2]NUM11!$H$3:$U$156,12,FALSE),0)</f>
        <v>1</v>
      </c>
      <c r="P60" s="79">
        <f>IFERROR(VLOOKUP($B60,[2]NUM11!$H$3:$U$156,13,FALSE),0)</f>
        <v>8</v>
      </c>
      <c r="Q60" s="12">
        <f>SUM(E60:P60)</f>
        <v>120</v>
      </c>
    </row>
    <row r="61" spans="1:19" ht="15" thickBot="1" x14ac:dyDescent="0.25">
      <c r="A61" s="138" t="s">
        <v>88</v>
      </c>
      <c r="B61" s="137" t="s">
        <v>86</v>
      </c>
      <c r="C61" s="53"/>
      <c r="D61" s="53"/>
      <c r="E61" s="79">
        <f>IFERROR(VLOOKUP($B61,[2]NUM11!$H$3:$U$156,2,FALSE),0)</f>
        <v>0</v>
      </c>
      <c r="F61" s="79">
        <f>IFERROR(VLOOKUP($B61,[2]NUM11!$H$3:$U$156,3,FALSE),0)</f>
        <v>0</v>
      </c>
      <c r="G61" s="79">
        <f>IFERROR(VLOOKUP($B61,[2]NUM11!$H$3:$U$156,4,FALSE),0)</f>
        <v>0</v>
      </c>
      <c r="H61" s="79">
        <f>IFERROR(VLOOKUP($B61,[2]NUM11!$H$3:$U$156,5,FALSE),0)</f>
        <v>0</v>
      </c>
      <c r="I61" s="79">
        <f>IFERROR(VLOOKUP($B61,[2]NUM11!$H$3:$U$156,6,FALSE),0)</f>
        <v>1</v>
      </c>
      <c r="J61" s="79">
        <f>IFERROR(VLOOKUP($B61,[2]NUM11!$H$3:$U$156,7,FALSE),0)</f>
        <v>1</v>
      </c>
      <c r="K61" s="79">
        <f>IFERROR(VLOOKUP($B61,[2]NUM11!$H$3:$U$156,8,FALSE),0)</f>
        <v>0</v>
      </c>
      <c r="L61" s="79">
        <f>IFERROR(VLOOKUP($B61,[2]NUM11!$H$3:$U$156,9,FALSE),0)</f>
        <v>0</v>
      </c>
      <c r="M61" s="79">
        <f>IFERROR(VLOOKUP($B61,[2]NUM11!$H$3:$U$156,10,FALSE),0)</f>
        <v>1</v>
      </c>
      <c r="N61" s="79">
        <f>IFERROR(VLOOKUP($B61,[2]NUM11!$H$3:$U$156,11,FALSE),0)</f>
        <v>0</v>
      </c>
      <c r="O61" s="79">
        <f>IFERROR(VLOOKUP($B61,[2]NUM11!$H$3:$U$156,12,FALSE),0)</f>
        <v>0</v>
      </c>
      <c r="P61" s="79">
        <f>IFERROR(VLOOKUP($B61,[2]NUM11!$H$3:$U$156,13,FALSE),0)</f>
        <v>0</v>
      </c>
      <c r="Q61" s="12">
        <f>SUM(E61:P61)</f>
        <v>3</v>
      </c>
    </row>
    <row r="62" spans="1:19" ht="15" thickBot="1" x14ac:dyDescent="0.25">
      <c r="A62" s="138" t="s">
        <v>88</v>
      </c>
      <c r="B62" s="137" t="s">
        <v>87</v>
      </c>
      <c r="C62" s="53"/>
      <c r="D62" s="53"/>
      <c r="E62" s="79">
        <f>IFERROR(VLOOKUP($B62,[2]NUM11!$H$3:$U$156,2,FALSE),0)</f>
        <v>0</v>
      </c>
      <c r="F62" s="79">
        <f>IFERROR(VLOOKUP($B62,[2]NUM11!$H$3:$U$156,3,FALSE),0)</f>
        <v>0</v>
      </c>
      <c r="G62" s="79">
        <f>IFERROR(VLOOKUP($B62,[2]NUM11!$H$3:$U$156,4,FALSE),0)</f>
        <v>0</v>
      </c>
      <c r="H62" s="79">
        <f>IFERROR(VLOOKUP($B62,[2]NUM11!$H$3:$U$156,5,FALSE),0)</f>
        <v>0</v>
      </c>
      <c r="I62" s="79">
        <f>IFERROR(VLOOKUP($B62,[2]NUM11!$H$3:$U$156,6,FALSE),0)</f>
        <v>4</v>
      </c>
      <c r="J62" s="79">
        <f>IFERROR(VLOOKUP($B62,[2]NUM11!$H$3:$U$156,7,FALSE),0)</f>
        <v>4</v>
      </c>
      <c r="K62" s="79">
        <f>IFERROR(VLOOKUP($B62,[2]NUM11!$H$3:$U$156,8,FALSE),0)</f>
        <v>1</v>
      </c>
      <c r="L62" s="79">
        <f>IFERROR(VLOOKUP($B62,[2]NUM11!$H$3:$U$156,9,FALSE),0)</f>
        <v>0</v>
      </c>
      <c r="M62" s="79">
        <f>IFERROR(VLOOKUP($B62,[2]NUM11!$H$3:$U$156,10,FALSE),0)</f>
        <v>0</v>
      </c>
      <c r="N62" s="79">
        <f>IFERROR(VLOOKUP($B62,[2]NUM11!$H$3:$U$156,11,FALSE),0)</f>
        <v>1</v>
      </c>
      <c r="O62" s="79">
        <f>IFERROR(VLOOKUP($B62,[2]NUM11!$H$3:$U$156,12,FALSE),0)</f>
        <v>0</v>
      </c>
      <c r="P62" s="79">
        <f>IFERROR(VLOOKUP($B62,[2]NUM11!$H$3:$U$156,13,FALSE),0)</f>
        <v>0</v>
      </c>
      <c r="Q62" s="12">
        <f>SUM(E62:P62)</f>
        <v>10</v>
      </c>
    </row>
    <row r="63" spans="1:19" ht="15" thickBot="1" x14ac:dyDescent="0.25">
      <c r="A63" s="136" t="s">
        <v>88</v>
      </c>
      <c r="B63" s="137" t="s">
        <v>397</v>
      </c>
      <c r="C63" s="53"/>
      <c r="D63" s="53"/>
      <c r="E63" s="79">
        <f>IFERROR(VLOOKUP($B63,[2]NUM11!$H$3:$U$156,2,FALSE),0)</f>
        <v>0</v>
      </c>
      <c r="F63" s="79">
        <f>IFERROR(VLOOKUP($B63,[2]NUM11!$H$3:$U$156,3,FALSE),0)</f>
        <v>0</v>
      </c>
      <c r="G63" s="79">
        <f>IFERROR(VLOOKUP($B63,[2]NUM11!$H$3:$U$156,4,FALSE),0)</f>
        <v>0</v>
      </c>
      <c r="H63" s="79">
        <f>IFERROR(VLOOKUP($B63,[2]NUM11!$H$3:$U$156,5,FALSE),0)</f>
        <v>0</v>
      </c>
      <c r="I63" s="79">
        <f>IFERROR(VLOOKUP($B63,[2]NUM11!$H$3:$U$156,6,FALSE),0)</f>
        <v>0</v>
      </c>
      <c r="J63" s="79">
        <f>IFERROR(VLOOKUP($B63,[2]NUM11!$H$3:$U$156,7,FALSE),0)</f>
        <v>0</v>
      </c>
      <c r="K63" s="79">
        <f>IFERROR(VLOOKUP($B63,[2]NUM11!$H$3:$U$156,8,FALSE),0)</f>
        <v>0</v>
      </c>
      <c r="L63" s="79">
        <f>IFERROR(VLOOKUP($B63,[2]NUM11!$H$3:$U$156,9,FALSE),0)</f>
        <v>0</v>
      </c>
      <c r="M63" s="79">
        <f>IFERROR(VLOOKUP($B63,[2]NUM11!$H$3:$U$156,10,FALSE),0)</f>
        <v>0</v>
      </c>
      <c r="N63" s="79">
        <f>IFERROR(VLOOKUP($B63,[2]NUM11!$H$3:$U$156,11,FALSE),0)</f>
        <v>0</v>
      </c>
      <c r="O63" s="79">
        <f>IFERROR(VLOOKUP($B63,[2]NUM11!$H$3:$U$156,12,FALSE),0)</f>
        <v>0</v>
      </c>
      <c r="P63" s="79">
        <f>IFERROR(VLOOKUP($B63,[2]NUM11!$H$3:$U$156,13,FALSE),0)</f>
        <v>0</v>
      </c>
      <c r="Q63" s="12">
        <f>SUM(E63:P63)</f>
        <v>0</v>
      </c>
    </row>
    <row r="64" spans="1:19" s="54" customFormat="1" ht="15" thickBot="1" x14ac:dyDescent="0.25">
      <c r="A64" s="307" t="s">
        <v>177</v>
      </c>
      <c r="B64" s="308"/>
      <c r="C64" s="222">
        <f>+D64/Metas!Q9</f>
        <v>1.473560517038778</v>
      </c>
      <c r="D64" s="14">
        <f>+Q64/R64</f>
        <v>0.35383747178329572</v>
      </c>
      <c r="E64" s="65">
        <f>SUM(E50:E63)</f>
        <v>2</v>
      </c>
      <c r="F64" s="65">
        <f t="shared" ref="F64:Q64" si="15">SUM(F50:F63)</f>
        <v>64</v>
      </c>
      <c r="G64" s="65">
        <f t="shared" si="15"/>
        <v>7</v>
      </c>
      <c r="H64" s="65">
        <f t="shared" si="15"/>
        <v>106</v>
      </c>
      <c r="I64" s="65">
        <f t="shared" si="15"/>
        <v>57</v>
      </c>
      <c r="J64" s="65">
        <f t="shared" si="15"/>
        <v>459</v>
      </c>
      <c r="K64" s="65">
        <f t="shared" si="15"/>
        <v>62</v>
      </c>
      <c r="L64" s="65">
        <f t="shared" si="15"/>
        <v>119</v>
      </c>
      <c r="M64" s="65">
        <f t="shared" si="15"/>
        <v>43</v>
      </c>
      <c r="N64" s="65">
        <f t="shared" si="15"/>
        <v>98</v>
      </c>
      <c r="O64" s="65">
        <f t="shared" si="15"/>
        <v>111</v>
      </c>
      <c r="P64" s="65">
        <f t="shared" si="15"/>
        <v>126</v>
      </c>
      <c r="Q64" s="65">
        <f t="shared" si="15"/>
        <v>1254</v>
      </c>
      <c r="R64" s="366">
        <v>3544</v>
      </c>
      <c r="S64" s="367"/>
    </row>
    <row r="65" spans="1:19" ht="15" thickBot="1" x14ac:dyDescent="0.25">
      <c r="A65" s="138" t="s">
        <v>99</v>
      </c>
      <c r="B65" s="137" t="s">
        <v>89</v>
      </c>
      <c r="C65" s="53"/>
      <c r="D65" s="53"/>
      <c r="E65" s="79">
        <f>IFERROR(VLOOKUP($B65,[2]NUM11!$H$3:$U$156,2,FALSE),0)</f>
        <v>19</v>
      </c>
      <c r="F65" s="79">
        <f>IFERROR(VLOOKUP($B65,[2]NUM11!$H$3:$U$156,3,FALSE),0)</f>
        <v>11</v>
      </c>
      <c r="G65" s="79">
        <f>IFERROR(VLOOKUP($B65,[2]NUM11!$H$3:$U$156,4,FALSE),0)</f>
        <v>5</v>
      </c>
      <c r="H65" s="79">
        <f>IFERROR(VLOOKUP($B65,[2]NUM11!$H$3:$U$156,5,FALSE),0)</f>
        <v>54</v>
      </c>
      <c r="I65" s="79">
        <f>IFERROR(VLOOKUP($B65,[2]NUM11!$H$3:$U$156,6,FALSE),0)</f>
        <v>43</v>
      </c>
      <c r="J65" s="79">
        <f>IFERROR(VLOOKUP($B65,[2]NUM11!$H$3:$U$156,7,FALSE),0)</f>
        <v>86</v>
      </c>
      <c r="K65" s="79">
        <f>IFERROR(VLOOKUP($B65,[2]NUM11!$H$3:$U$156,8,FALSE),0)</f>
        <v>93</v>
      </c>
      <c r="L65" s="79">
        <f>IFERROR(VLOOKUP($B65,[2]NUM11!$H$3:$U$156,9,FALSE),0)</f>
        <v>57</v>
      </c>
      <c r="M65" s="79">
        <f>IFERROR(VLOOKUP($B65,[2]NUM11!$H$3:$U$156,10,FALSE),0)</f>
        <v>88</v>
      </c>
      <c r="N65" s="79">
        <f>IFERROR(VLOOKUP($B65,[2]NUM11!$H$3:$U$156,11,FALSE),0)</f>
        <v>71</v>
      </c>
      <c r="O65" s="79">
        <f>IFERROR(VLOOKUP($B65,[2]NUM11!$H$3:$U$156,12,FALSE),0)</f>
        <v>52</v>
      </c>
      <c r="P65" s="79">
        <f>IFERROR(VLOOKUP($B65,[2]NUM11!$H$3:$U$156,13,FALSE),0)</f>
        <v>61</v>
      </c>
      <c r="Q65" s="12">
        <f t="shared" ref="Q65:Q74" si="16">SUM(E65:P65)</f>
        <v>640</v>
      </c>
    </row>
    <row r="66" spans="1:19" ht="15" thickBot="1" x14ac:dyDescent="0.25">
      <c r="A66" s="138" t="s">
        <v>99</v>
      </c>
      <c r="B66" s="137" t="s">
        <v>90</v>
      </c>
      <c r="C66" s="53"/>
      <c r="D66" s="53"/>
      <c r="E66" s="79">
        <f>IFERROR(VLOOKUP($B66,[2]NUM11!$H$3:$U$156,2,FALSE),0)</f>
        <v>3</v>
      </c>
      <c r="F66" s="79">
        <f>IFERROR(VLOOKUP($B66,[2]NUM11!$H$3:$U$156,3,FALSE),0)</f>
        <v>1</v>
      </c>
      <c r="G66" s="79">
        <f>IFERROR(VLOOKUP($B66,[2]NUM11!$H$3:$U$156,4,FALSE),0)</f>
        <v>0</v>
      </c>
      <c r="H66" s="79">
        <f>IFERROR(VLOOKUP($B66,[2]NUM11!$H$3:$U$156,5,FALSE),0)</f>
        <v>0</v>
      </c>
      <c r="I66" s="79">
        <f>IFERROR(VLOOKUP($B66,[2]NUM11!$H$3:$U$156,6,FALSE),0)</f>
        <v>7</v>
      </c>
      <c r="J66" s="79">
        <f>IFERROR(VLOOKUP($B66,[2]NUM11!$H$3:$U$156,7,FALSE),0)</f>
        <v>20</v>
      </c>
      <c r="K66" s="79">
        <f>IFERROR(VLOOKUP($B66,[2]NUM11!$H$3:$U$156,8,FALSE),0)</f>
        <v>13</v>
      </c>
      <c r="L66" s="79">
        <f>IFERROR(VLOOKUP($B66,[2]NUM11!$H$3:$U$156,9,FALSE),0)</f>
        <v>4</v>
      </c>
      <c r="M66" s="79">
        <f>IFERROR(VLOOKUP($B66,[2]NUM11!$H$3:$U$156,10,FALSE),0)</f>
        <v>10</v>
      </c>
      <c r="N66" s="79">
        <f>IFERROR(VLOOKUP($B66,[2]NUM11!$H$3:$U$156,11,FALSE),0)</f>
        <v>4</v>
      </c>
      <c r="O66" s="79">
        <f>IFERROR(VLOOKUP($B66,[2]NUM11!$H$3:$U$156,12,FALSE),0)</f>
        <v>23</v>
      </c>
      <c r="P66" s="79">
        <f>IFERROR(VLOOKUP($B66,[2]NUM11!$H$3:$U$156,13,FALSE),0)</f>
        <v>57</v>
      </c>
      <c r="Q66" s="12">
        <f t="shared" si="16"/>
        <v>142</v>
      </c>
    </row>
    <row r="67" spans="1:19" ht="15" thickBot="1" x14ac:dyDescent="0.25">
      <c r="A67" s="138" t="s">
        <v>99</v>
      </c>
      <c r="B67" s="137" t="s">
        <v>91</v>
      </c>
      <c r="C67" s="53"/>
      <c r="D67" s="53"/>
      <c r="E67" s="79">
        <f>IFERROR(VLOOKUP($B67,[2]NUM11!$H$3:$U$156,2,FALSE),0)</f>
        <v>1</v>
      </c>
      <c r="F67" s="79">
        <f>IFERROR(VLOOKUP($B67,[2]NUM11!$H$3:$U$156,3,FALSE),0)</f>
        <v>0</v>
      </c>
      <c r="G67" s="79">
        <f>IFERROR(VLOOKUP($B67,[2]NUM11!$H$3:$U$156,4,FALSE),0)</f>
        <v>0</v>
      </c>
      <c r="H67" s="79">
        <f>IFERROR(VLOOKUP($B67,[2]NUM11!$H$3:$U$156,5,FALSE),0)</f>
        <v>0</v>
      </c>
      <c r="I67" s="79">
        <f>IFERROR(VLOOKUP($B67,[2]NUM11!$H$3:$U$156,6,FALSE),0)</f>
        <v>0</v>
      </c>
      <c r="J67" s="79">
        <f>IFERROR(VLOOKUP($B67,[2]NUM11!$H$3:$U$156,7,FALSE),0)</f>
        <v>0</v>
      </c>
      <c r="K67" s="79">
        <f>IFERROR(VLOOKUP($B67,[2]NUM11!$H$3:$U$156,8,FALSE),0)</f>
        <v>12</v>
      </c>
      <c r="L67" s="79">
        <f>IFERROR(VLOOKUP($B67,[2]NUM11!$H$3:$U$156,9,FALSE),0)</f>
        <v>0</v>
      </c>
      <c r="M67" s="79">
        <f>IFERROR(VLOOKUP($B67,[2]NUM11!$H$3:$U$156,10,FALSE),0)</f>
        <v>6</v>
      </c>
      <c r="N67" s="79">
        <f>IFERROR(VLOOKUP($B67,[2]NUM11!$H$3:$U$156,11,FALSE),0)</f>
        <v>5</v>
      </c>
      <c r="O67" s="79">
        <f>IFERROR(VLOOKUP($B67,[2]NUM11!$H$3:$U$156,12,FALSE),0)</f>
        <v>2</v>
      </c>
      <c r="P67" s="79">
        <f>IFERROR(VLOOKUP($B67,[2]NUM11!$H$3:$U$156,13,FALSE),0)</f>
        <v>0</v>
      </c>
      <c r="Q67" s="12">
        <f t="shared" si="16"/>
        <v>26</v>
      </c>
    </row>
    <row r="68" spans="1:19" ht="15" thickBot="1" x14ac:dyDescent="0.25">
      <c r="A68" s="138" t="s">
        <v>99</v>
      </c>
      <c r="B68" s="137" t="s">
        <v>92</v>
      </c>
      <c r="C68" s="53"/>
      <c r="D68" s="53"/>
      <c r="E68" s="79">
        <f>IFERROR(VLOOKUP($B68,[2]NUM11!$H$3:$U$156,2,FALSE),0)</f>
        <v>0</v>
      </c>
      <c r="F68" s="79">
        <f>IFERROR(VLOOKUP($B68,[2]NUM11!$H$3:$U$156,3,FALSE),0)</f>
        <v>0</v>
      </c>
      <c r="G68" s="79">
        <f>IFERROR(VLOOKUP($B68,[2]NUM11!$H$3:$U$156,4,FALSE),0)</f>
        <v>0</v>
      </c>
      <c r="H68" s="79">
        <f>IFERROR(VLOOKUP($B68,[2]NUM11!$H$3:$U$156,5,FALSE),0)</f>
        <v>0</v>
      </c>
      <c r="I68" s="79">
        <f>IFERROR(VLOOKUP($B68,[2]NUM11!$H$3:$U$156,6,FALSE),0)</f>
        <v>4</v>
      </c>
      <c r="J68" s="79">
        <f>IFERROR(VLOOKUP($B68,[2]NUM11!$H$3:$U$156,7,FALSE),0)</f>
        <v>6</v>
      </c>
      <c r="K68" s="79">
        <f>IFERROR(VLOOKUP($B68,[2]NUM11!$H$3:$U$156,8,FALSE),0)</f>
        <v>0</v>
      </c>
      <c r="L68" s="79">
        <f>IFERROR(VLOOKUP($B68,[2]NUM11!$H$3:$U$156,9,FALSE),0)</f>
        <v>8</v>
      </c>
      <c r="M68" s="79">
        <f>IFERROR(VLOOKUP($B68,[2]NUM11!$H$3:$U$156,10,FALSE),0)</f>
        <v>2</v>
      </c>
      <c r="N68" s="79">
        <f>IFERROR(VLOOKUP($B68,[2]NUM11!$H$3:$U$156,11,FALSE),0)</f>
        <v>4</v>
      </c>
      <c r="O68" s="79">
        <f>IFERROR(VLOOKUP($B68,[2]NUM11!$H$3:$U$156,12,FALSE),0)</f>
        <v>27</v>
      </c>
      <c r="P68" s="79">
        <f>IFERROR(VLOOKUP($B68,[2]NUM11!$H$3:$U$156,13,FALSE),0)</f>
        <v>7</v>
      </c>
      <c r="Q68" s="12">
        <f t="shared" si="16"/>
        <v>58</v>
      </c>
    </row>
    <row r="69" spans="1:19" ht="15" thickBot="1" x14ac:dyDescent="0.25">
      <c r="A69" s="138" t="s">
        <v>99</v>
      </c>
      <c r="B69" s="137" t="s">
        <v>93</v>
      </c>
      <c r="C69" s="53"/>
      <c r="D69" s="53"/>
      <c r="E69" s="79">
        <f>IFERROR(VLOOKUP($B69,[2]NUM11!$H$3:$U$156,2,FALSE),0)</f>
        <v>0</v>
      </c>
      <c r="F69" s="79">
        <f>IFERROR(VLOOKUP($B69,[2]NUM11!$H$3:$U$156,3,FALSE),0)</f>
        <v>0</v>
      </c>
      <c r="G69" s="79">
        <f>IFERROR(VLOOKUP($B69,[2]NUM11!$H$3:$U$156,4,FALSE),0)</f>
        <v>0</v>
      </c>
      <c r="H69" s="79">
        <f>IFERROR(VLOOKUP($B69,[2]NUM11!$H$3:$U$156,5,FALSE),0)</f>
        <v>0</v>
      </c>
      <c r="I69" s="79">
        <f>IFERROR(VLOOKUP($B69,[2]NUM11!$H$3:$U$156,6,FALSE),0)</f>
        <v>0</v>
      </c>
      <c r="J69" s="79">
        <f>IFERROR(VLOOKUP($B69,[2]NUM11!$H$3:$U$156,7,FALSE),0)</f>
        <v>7</v>
      </c>
      <c r="K69" s="79">
        <f>IFERROR(VLOOKUP($B69,[2]NUM11!$H$3:$U$156,8,FALSE),0)</f>
        <v>0</v>
      </c>
      <c r="L69" s="79">
        <f>IFERROR(VLOOKUP($B69,[2]NUM11!$H$3:$U$156,9,FALSE),0)</f>
        <v>4</v>
      </c>
      <c r="M69" s="79">
        <f>IFERROR(VLOOKUP($B69,[2]NUM11!$H$3:$U$156,10,FALSE),0)</f>
        <v>0</v>
      </c>
      <c r="N69" s="79">
        <f>IFERROR(VLOOKUP($B69,[2]NUM11!$H$3:$U$156,11,FALSE),0)</f>
        <v>16</v>
      </c>
      <c r="O69" s="79">
        <f>IFERROR(VLOOKUP($B69,[2]NUM11!$H$3:$U$156,12,FALSE),0)</f>
        <v>0</v>
      </c>
      <c r="P69" s="79">
        <f>IFERROR(VLOOKUP($B69,[2]NUM11!$H$3:$U$156,13,FALSE),0)</f>
        <v>0</v>
      </c>
      <c r="Q69" s="12">
        <f t="shared" si="16"/>
        <v>27</v>
      </c>
    </row>
    <row r="70" spans="1:19" ht="15" thickBot="1" x14ac:dyDescent="0.25">
      <c r="A70" s="138" t="s">
        <v>99</v>
      </c>
      <c r="B70" s="137" t="s">
        <v>94</v>
      </c>
      <c r="C70" s="53"/>
      <c r="D70" s="53"/>
      <c r="E70" s="79">
        <f>IFERROR(VLOOKUP($B70,[2]NUM11!$H$3:$U$156,2,FALSE),0)</f>
        <v>0</v>
      </c>
      <c r="F70" s="79">
        <f>IFERROR(VLOOKUP($B70,[2]NUM11!$H$3:$U$156,3,FALSE),0)</f>
        <v>0</v>
      </c>
      <c r="G70" s="79">
        <f>IFERROR(VLOOKUP($B70,[2]NUM11!$H$3:$U$156,4,FALSE),0)</f>
        <v>0</v>
      </c>
      <c r="H70" s="79">
        <f>IFERROR(VLOOKUP($B70,[2]NUM11!$H$3:$U$156,5,FALSE),0)</f>
        <v>0</v>
      </c>
      <c r="I70" s="79">
        <f>IFERROR(VLOOKUP($B70,[2]NUM11!$H$3:$U$156,6,FALSE),0)</f>
        <v>9</v>
      </c>
      <c r="J70" s="79">
        <f>IFERROR(VLOOKUP($B70,[2]NUM11!$H$3:$U$156,7,FALSE),0)</f>
        <v>7</v>
      </c>
      <c r="K70" s="79">
        <f>IFERROR(VLOOKUP($B70,[2]NUM11!$H$3:$U$156,8,FALSE),0)</f>
        <v>6</v>
      </c>
      <c r="L70" s="79">
        <f>IFERROR(VLOOKUP($B70,[2]NUM11!$H$3:$U$156,9,FALSE),0)</f>
        <v>0</v>
      </c>
      <c r="M70" s="79">
        <f>IFERROR(VLOOKUP($B70,[2]NUM11!$H$3:$U$156,10,FALSE),0)</f>
        <v>9</v>
      </c>
      <c r="N70" s="79">
        <f>IFERROR(VLOOKUP($B70,[2]NUM11!$H$3:$U$156,11,FALSE),0)</f>
        <v>24</v>
      </c>
      <c r="O70" s="79">
        <f>IFERROR(VLOOKUP($B70,[2]NUM11!$H$3:$U$156,12,FALSE),0)</f>
        <v>0</v>
      </c>
      <c r="P70" s="79">
        <f>IFERROR(VLOOKUP($B70,[2]NUM11!$H$3:$U$156,13,FALSE),0)</f>
        <v>5</v>
      </c>
      <c r="Q70" s="12">
        <f t="shared" si="16"/>
        <v>60</v>
      </c>
    </row>
    <row r="71" spans="1:19" ht="15" thickBot="1" x14ac:dyDescent="0.25">
      <c r="A71" s="138" t="s">
        <v>99</v>
      </c>
      <c r="B71" s="137" t="s">
        <v>95</v>
      </c>
      <c r="C71" s="53"/>
      <c r="D71" s="53"/>
      <c r="E71" s="79">
        <f>IFERROR(VLOOKUP($B71,[2]NUM11!$H$3:$U$156,2,FALSE),0)</f>
        <v>0</v>
      </c>
      <c r="F71" s="79">
        <f>IFERROR(VLOOKUP($B71,[2]NUM11!$H$3:$U$156,3,FALSE),0)</f>
        <v>0</v>
      </c>
      <c r="G71" s="79">
        <f>IFERROR(VLOOKUP($B71,[2]NUM11!$H$3:$U$156,4,FALSE),0)</f>
        <v>0</v>
      </c>
      <c r="H71" s="79">
        <f>IFERROR(VLOOKUP($B71,[2]NUM11!$H$3:$U$156,5,FALSE),0)</f>
        <v>0</v>
      </c>
      <c r="I71" s="79">
        <f>IFERROR(VLOOKUP($B71,[2]NUM11!$H$3:$U$156,6,FALSE),0)</f>
        <v>0</v>
      </c>
      <c r="J71" s="79">
        <f>IFERROR(VLOOKUP($B71,[2]NUM11!$H$3:$U$156,7,FALSE),0)</f>
        <v>0</v>
      </c>
      <c r="K71" s="79">
        <f>IFERROR(VLOOKUP($B71,[2]NUM11!$H$3:$U$156,8,FALSE),0)</f>
        <v>0</v>
      </c>
      <c r="L71" s="79">
        <f>IFERROR(VLOOKUP($B71,[2]NUM11!$H$3:$U$156,9,FALSE),0)</f>
        <v>0</v>
      </c>
      <c r="M71" s="79">
        <f>IFERROR(VLOOKUP($B71,[2]NUM11!$H$3:$U$156,10,FALSE),0)</f>
        <v>0</v>
      </c>
      <c r="N71" s="79">
        <f>IFERROR(VLOOKUP($B71,[2]NUM11!$H$3:$U$156,11,FALSE),0)</f>
        <v>0</v>
      </c>
      <c r="O71" s="79">
        <f>IFERROR(VLOOKUP($B71,[2]NUM11!$H$3:$U$156,12,FALSE),0)</f>
        <v>0</v>
      </c>
      <c r="P71" s="79">
        <f>IFERROR(VLOOKUP($B71,[2]NUM11!$H$3:$U$156,13,FALSE),0)</f>
        <v>0</v>
      </c>
      <c r="Q71" s="12">
        <f t="shared" si="16"/>
        <v>0</v>
      </c>
    </row>
    <row r="72" spans="1:19" ht="15" thickBot="1" x14ac:dyDescent="0.25">
      <c r="A72" s="138" t="s">
        <v>99</v>
      </c>
      <c r="B72" s="137" t="s">
        <v>96</v>
      </c>
      <c r="C72" s="53"/>
      <c r="D72" s="53"/>
      <c r="E72" s="79">
        <f>IFERROR(VLOOKUP($B72,[2]NUM11!$H$3:$U$156,2,FALSE),0)</f>
        <v>0</v>
      </c>
      <c r="F72" s="79">
        <f>IFERROR(VLOOKUP($B72,[2]NUM11!$H$3:$U$156,3,FALSE),0)</f>
        <v>0</v>
      </c>
      <c r="G72" s="79">
        <f>IFERROR(VLOOKUP($B72,[2]NUM11!$H$3:$U$156,4,FALSE),0)</f>
        <v>0</v>
      </c>
      <c r="H72" s="79">
        <f>IFERROR(VLOOKUP($B72,[2]NUM11!$H$3:$U$156,5,FALSE),0)</f>
        <v>0</v>
      </c>
      <c r="I72" s="79">
        <f>IFERROR(VLOOKUP($B72,[2]NUM11!$H$3:$U$156,6,FALSE),0)</f>
        <v>0</v>
      </c>
      <c r="J72" s="79">
        <f>IFERROR(VLOOKUP($B72,[2]NUM11!$H$3:$U$156,7,FALSE),0)</f>
        <v>0</v>
      </c>
      <c r="K72" s="79">
        <f>IFERROR(VLOOKUP($B72,[2]NUM11!$H$3:$U$156,8,FALSE),0)</f>
        <v>0</v>
      </c>
      <c r="L72" s="79">
        <f>IFERROR(VLOOKUP($B72,[2]NUM11!$H$3:$U$156,9,FALSE),0)</f>
        <v>0</v>
      </c>
      <c r="M72" s="79">
        <f>IFERROR(VLOOKUP($B72,[2]NUM11!$H$3:$U$156,10,FALSE),0)</f>
        <v>0</v>
      </c>
      <c r="N72" s="79">
        <f>IFERROR(VLOOKUP($B72,[2]NUM11!$H$3:$U$156,11,FALSE),0)</f>
        <v>0</v>
      </c>
      <c r="O72" s="79">
        <f>IFERROR(VLOOKUP($B72,[2]NUM11!$H$3:$U$156,12,FALSE),0)</f>
        <v>0</v>
      </c>
      <c r="P72" s="79">
        <f>IFERROR(VLOOKUP($B72,[2]NUM11!$H$3:$U$156,13,FALSE),0)</f>
        <v>0</v>
      </c>
      <c r="Q72" s="12">
        <f t="shared" si="16"/>
        <v>0</v>
      </c>
    </row>
    <row r="73" spans="1:19" ht="15" thickBot="1" x14ac:dyDescent="0.25">
      <c r="A73" s="138" t="s">
        <v>99</v>
      </c>
      <c r="B73" s="137" t="s">
        <v>97</v>
      </c>
      <c r="C73" s="53"/>
      <c r="D73" s="53"/>
      <c r="E73" s="79">
        <f>IFERROR(VLOOKUP($B73,[2]NUM11!$H$3:$U$156,2,FALSE),0)</f>
        <v>0</v>
      </c>
      <c r="F73" s="79">
        <f>IFERROR(VLOOKUP($B73,[2]NUM11!$H$3:$U$156,3,FALSE),0)</f>
        <v>0</v>
      </c>
      <c r="G73" s="79">
        <f>IFERROR(VLOOKUP($B73,[2]NUM11!$H$3:$U$156,4,FALSE),0)</f>
        <v>0</v>
      </c>
      <c r="H73" s="79">
        <f>IFERROR(VLOOKUP($B73,[2]NUM11!$H$3:$U$156,5,FALSE),0)</f>
        <v>0</v>
      </c>
      <c r="I73" s="79">
        <f>IFERROR(VLOOKUP($B73,[2]NUM11!$H$3:$U$156,6,FALSE),0)</f>
        <v>0</v>
      </c>
      <c r="J73" s="79">
        <f>IFERROR(VLOOKUP($B73,[2]NUM11!$H$3:$U$156,7,FALSE),0)</f>
        <v>0</v>
      </c>
      <c r="K73" s="79">
        <f>IFERROR(VLOOKUP($B73,[2]NUM11!$H$3:$U$156,8,FALSE),0)</f>
        <v>0</v>
      </c>
      <c r="L73" s="79">
        <f>IFERROR(VLOOKUP($B73,[2]NUM11!$H$3:$U$156,9,FALSE),0)</f>
        <v>0</v>
      </c>
      <c r="M73" s="79">
        <f>IFERROR(VLOOKUP($B73,[2]NUM11!$H$3:$U$156,10,FALSE),0)</f>
        <v>0</v>
      </c>
      <c r="N73" s="79">
        <f>IFERROR(VLOOKUP($B73,[2]NUM11!$H$3:$U$156,11,FALSE),0)</f>
        <v>0</v>
      </c>
      <c r="O73" s="79">
        <f>IFERROR(VLOOKUP($B73,[2]NUM11!$H$3:$U$156,12,FALSE),0)</f>
        <v>0</v>
      </c>
      <c r="P73" s="79">
        <f>IFERROR(VLOOKUP($B73,[2]NUM11!$H$3:$U$156,13,FALSE),0)</f>
        <v>0</v>
      </c>
      <c r="Q73" s="12">
        <f t="shared" si="16"/>
        <v>0</v>
      </c>
    </row>
    <row r="74" spans="1:19" ht="15" thickBot="1" x14ac:dyDescent="0.25">
      <c r="A74" s="138" t="s">
        <v>99</v>
      </c>
      <c r="B74" s="137" t="s">
        <v>98</v>
      </c>
      <c r="C74" s="53"/>
      <c r="D74" s="53"/>
      <c r="E74" s="79">
        <f>IFERROR(VLOOKUP($B74,[2]NUM11!$H$3:$U$156,2,FALSE),0)</f>
        <v>0</v>
      </c>
      <c r="F74" s="79">
        <f>IFERROR(VLOOKUP($B74,[2]NUM11!$H$3:$U$156,3,FALSE),0)</f>
        <v>0</v>
      </c>
      <c r="G74" s="79">
        <f>IFERROR(VLOOKUP($B74,[2]NUM11!$H$3:$U$156,4,FALSE),0)</f>
        <v>0</v>
      </c>
      <c r="H74" s="79">
        <f>IFERROR(VLOOKUP($B74,[2]NUM11!$H$3:$U$156,5,FALSE),0)</f>
        <v>0</v>
      </c>
      <c r="I74" s="79">
        <f>IFERROR(VLOOKUP($B74,[2]NUM11!$H$3:$U$156,6,FALSE),0)</f>
        <v>0</v>
      </c>
      <c r="J74" s="79">
        <f>IFERROR(VLOOKUP($B74,[2]NUM11!$H$3:$U$156,7,FALSE),0)</f>
        <v>0</v>
      </c>
      <c r="K74" s="79">
        <f>IFERROR(VLOOKUP($B74,[2]NUM11!$H$3:$U$156,8,FALSE),0)</f>
        <v>0</v>
      </c>
      <c r="L74" s="79">
        <f>IFERROR(VLOOKUP($B74,[2]NUM11!$H$3:$U$156,9,FALSE),0)</f>
        <v>0</v>
      </c>
      <c r="M74" s="79">
        <f>IFERROR(VLOOKUP($B74,[2]NUM11!$H$3:$U$156,10,FALSE),0)</f>
        <v>0</v>
      </c>
      <c r="N74" s="79">
        <f>IFERROR(VLOOKUP($B74,[2]NUM11!$H$3:$U$156,11,FALSE),0)</f>
        <v>0</v>
      </c>
      <c r="O74" s="79">
        <f>IFERROR(VLOOKUP($B74,[2]NUM11!$H$3:$U$156,12,FALSE),0)</f>
        <v>0</v>
      </c>
      <c r="P74" s="79">
        <f>IFERROR(VLOOKUP($B74,[2]NUM11!$H$3:$U$156,13,FALSE),0)</f>
        <v>0</v>
      </c>
      <c r="Q74" s="12">
        <f t="shared" si="16"/>
        <v>0</v>
      </c>
    </row>
    <row r="75" spans="1:19" s="54" customFormat="1" ht="15" thickBot="1" x14ac:dyDescent="0.25">
      <c r="A75" s="307" t="s">
        <v>18</v>
      </c>
      <c r="B75" s="308"/>
      <c r="C75" s="222">
        <f>+D75/Metas!Q6</f>
        <v>1.7879924953095685</v>
      </c>
      <c r="D75" s="14">
        <f>+Q75/R75</f>
        <v>0.42927927927927928</v>
      </c>
      <c r="E75" s="65">
        <f>SUM(E65:E74)</f>
        <v>23</v>
      </c>
      <c r="F75" s="65">
        <f t="shared" ref="F75:H75" si="17">SUM(F65:F74)</f>
        <v>12</v>
      </c>
      <c r="G75" s="65">
        <f t="shared" si="17"/>
        <v>5</v>
      </c>
      <c r="H75" s="65">
        <f t="shared" si="17"/>
        <v>54</v>
      </c>
      <c r="I75" s="65">
        <f t="shared" ref="I75:J75" si="18">SUM(I65:I74)</f>
        <v>63</v>
      </c>
      <c r="J75" s="65">
        <f t="shared" si="18"/>
        <v>126</v>
      </c>
      <c r="K75" s="65">
        <f t="shared" ref="K75:L75" si="19">SUM(K65:K74)</f>
        <v>124</v>
      </c>
      <c r="L75" s="65">
        <f t="shared" si="19"/>
        <v>73</v>
      </c>
      <c r="M75" s="65">
        <f t="shared" ref="M75:N75" si="20">SUM(M65:M74)</f>
        <v>115</v>
      </c>
      <c r="N75" s="65">
        <f t="shared" si="20"/>
        <v>124</v>
      </c>
      <c r="O75" s="65">
        <f t="shared" ref="O75:P75" si="21">SUM(O65:O74)</f>
        <v>104</v>
      </c>
      <c r="P75" s="65">
        <f t="shared" si="21"/>
        <v>130</v>
      </c>
      <c r="Q75" s="65">
        <f>SUM(Q65:Q74)</f>
        <v>953</v>
      </c>
      <c r="R75" s="366">
        <v>2220</v>
      </c>
      <c r="S75" s="367"/>
    </row>
    <row r="76" spans="1:19" ht="15" thickBot="1" x14ac:dyDescent="0.25">
      <c r="A76" s="75" t="s">
        <v>105</v>
      </c>
      <c r="B76" s="137" t="s">
        <v>100</v>
      </c>
      <c r="C76" s="53"/>
      <c r="D76" s="53"/>
      <c r="E76" s="79">
        <f>IFERROR(VLOOKUP($B76,[2]NUM11!$H$3:$U$156,2,FALSE),0)</f>
        <v>4</v>
      </c>
      <c r="F76" s="79">
        <f>IFERROR(VLOOKUP($B76,[2]NUM11!$H$3:$U$156,3,FALSE),0)</f>
        <v>3</v>
      </c>
      <c r="G76" s="79">
        <f>IFERROR(VLOOKUP($B76,[2]NUM11!$H$3:$U$156,4,FALSE),0)</f>
        <v>9</v>
      </c>
      <c r="H76" s="79">
        <f>IFERROR(VLOOKUP($B76,[2]NUM11!$H$3:$U$156,5,FALSE),0)</f>
        <v>33</v>
      </c>
      <c r="I76" s="79">
        <f>IFERROR(VLOOKUP($B76,[2]NUM11!$H$3:$U$156,6,FALSE),0)</f>
        <v>22</v>
      </c>
      <c r="J76" s="79">
        <f>IFERROR(VLOOKUP($B76,[2]NUM11!$H$3:$U$156,7,FALSE),0)</f>
        <v>20</v>
      </c>
      <c r="K76" s="79">
        <f>IFERROR(VLOOKUP($B76,[2]NUM11!$H$3:$U$156,8,FALSE),0)</f>
        <v>2</v>
      </c>
      <c r="L76" s="79">
        <f>IFERROR(VLOOKUP($B76,[2]NUM11!$H$3:$U$156,9,FALSE),0)</f>
        <v>6</v>
      </c>
      <c r="M76" s="79">
        <f>IFERROR(VLOOKUP($B76,[2]NUM11!$H$3:$U$156,10,FALSE),0)</f>
        <v>11</v>
      </c>
      <c r="N76" s="79">
        <f>IFERROR(VLOOKUP($B76,[2]NUM11!$H$3:$U$156,11,FALSE),0)</f>
        <v>6</v>
      </c>
      <c r="O76" s="79">
        <f>IFERROR(VLOOKUP($B76,[2]NUM11!$H$3:$U$156,12,FALSE),0)</f>
        <v>4</v>
      </c>
      <c r="P76" s="79">
        <f>IFERROR(VLOOKUP($B76,[2]NUM11!$H$3:$U$156,13,FALSE),0)</f>
        <v>7</v>
      </c>
      <c r="Q76" s="12">
        <f>SUM(E76:P76)</f>
        <v>127</v>
      </c>
    </row>
    <row r="77" spans="1:19" ht="15" thickBot="1" x14ac:dyDescent="0.25">
      <c r="A77" s="75" t="s">
        <v>105</v>
      </c>
      <c r="B77" s="137" t="s">
        <v>101</v>
      </c>
      <c r="C77" s="53"/>
      <c r="D77" s="53"/>
      <c r="E77" s="79">
        <f>IFERROR(VLOOKUP($B77,[2]NUM11!$H$3:$U$156,2,FALSE),0)</f>
        <v>2</v>
      </c>
      <c r="F77" s="79">
        <f>IFERROR(VLOOKUP($B77,[2]NUM11!$H$3:$U$156,3,FALSE),0)</f>
        <v>1</v>
      </c>
      <c r="G77" s="79">
        <f>IFERROR(VLOOKUP($B77,[2]NUM11!$H$3:$U$156,4,FALSE),0)</f>
        <v>4</v>
      </c>
      <c r="H77" s="79">
        <f>IFERROR(VLOOKUP($B77,[2]NUM11!$H$3:$U$156,5,FALSE),0)</f>
        <v>0</v>
      </c>
      <c r="I77" s="79">
        <f>IFERROR(VLOOKUP($B77,[2]NUM11!$H$3:$U$156,6,FALSE),0)</f>
        <v>2</v>
      </c>
      <c r="J77" s="79">
        <f>IFERROR(VLOOKUP($B77,[2]NUM11!$H$3:$U$156,7,FALSE),0)</f>
        <v>2</v>
      </c>
      <c r="K77" s="79">
        <f>IFERROR(VLOOKUP($B77,[2]NUM11!$H$3:$U$156,8,FALSE),0)</f>
        <v>1</v>
      </c>
      <c r="L77" s="79">
        <f>IFERROR(VLOOKUP($B77,[2]NUM11!$H$3:$U$156,9,FALSE),0)</f>
        <v>2</v>
      </c>
      <c r="M77" s="79">
        <f>IFERROR(VLOOKUP($B77,[2]NUM11!$H$3:$U$156,10,FALSE),0)</f>
        <v>1</v>
      </c>
      <c r="N77" s="79">
        <f>IFERROR(VLOOKUP($B77,[2]NUM11!$H$3:$U$156,11,FALSE),0)</f>
        <v>1</v>
      </c>
      <c r="O77" s="79">
        <f>IFERROR(VLOOKUP($B77,[2]NUM11!$H$3:$U$156,12,FALSE),0)</f>
        <v>0</v>
      </c>
      <c r="P77" s="79">
        <f>IFERROR(VLOOKUP($B77,[2]NUM11!$H$3:$U$156,13,FALSE),0)</f>
        <v>0</v>
      </c>
      <c r="Q77" s="12">
        <f>SUM(E77:P77)</f>
        <v>16</v>
      </c>
    </row>
    <row r="78" spans="1:19" ht="15" thickBot="1" x14ac:dyDescent="0.25">
      <c r="A78" s="75" t="s">
        <v>105</v>
      </c>
      <c r="B78" s="137" t="s">
        <v>102</v>
      </c>
      <c r="C78" s="53"/>
      <c r="D78" s="53"/>
      <c r="E78" s="79">
        <f>IFERROR(VLOOKUP($B78,[2]NUM11!$H$3:$U$156,2,FALSE),0)</f>
        <v>0</v>
      </c>
      <c r="F78" s="79">
        <f>IFERROR(VLOOKUP($B78,[2]NUM11!$H$3:$U$156,3,FALSE),0)</f>
        <v>0</v>
      </c>
      <c r="G78" s="79">
        <f>IFERROR(VLOOKUP($B78,[2]NUM11!$H$3:$U$156,4,FALSE),0)</f>
        <v>17</v>
      </c>
      <c r="H78" s="79">
        <f>IFERROR(VLOOKUP($B78,[2]NUM11!$H$3:$U$156,5,FALSE),0)</f>
        <v>21</v>
      </c>
      <c r="I78" s="79">
        <f>IFERROR(VLOOKUP($B78,[2]NUM11!$H$3:$U$156,6,FALSE),0)</f>
        <v>24</v>
      </c>
      <c r="J78" s="79">
        <f>IFERROR(VLOOKUP($B78,[2]NUM11!$H$3:$U$156,7,FALSE),0)</f>
        <v>5</v>
      </c>
      <c r="K78" s="79">
        <f>IFERROR(VLOOKUP($B78,[2]NUM11!$H$3:$U$156,8,FALSE),0)</f>
        <v>28</v>
      </c>
      <c r="L78" s="79">
        <f>IFERROR(VLOOKUP($B78,[2]NUM11!$H$3:$U$156,9,FALSE),0)</f>
        <v>25</v>
      </c>
      <c r="M78" s="79">
        <f>IFERROR(VLOOKUP($B78,[2]NUM11!$H$3:$U$156,10,FALSE),0)</f>
        <v>12</v>
      </c>
      <c r="N78" s="79">
        <f>IFERROR(VLOOKUP($B78,[2]NUM11!$H$3:$U$156,11,FALSE),0)</f>
        <v>43</v>
      </c>
      <c r="O78" s="79">
        <f>IFERROR(VLOOKUP($B78,[2]NUM11!$H$3:$U$156,12,FALSE),0)</f>
        <v>40</v>
      </c>
      <c r="P78" s="79">
        <f>IFERROR(VLOOKUP($B78,[2]NUM11!$H$3:$U$156,13,FALSE),0)</f>
        <v>11</v>
      </c>
      <c r="Q78" s="12">
        <f>SUM(E78:P78)</f>
        <v>226</v>
      </c>
    </row>
    <row r="79" spans="1:19" ht="15" thickBot="1" x14ac:dyDescent="0.25">
      <c r="A79" s="75" t="s">
        <v>105</v>
      </c>
      <c r="B79" s="137" t="s">
        <v>103</v>
      </c>
      <c r="C79" s="53"/>
      <c r="D79" s="53"/>
      <c r="E79" s="79">
        <f>IFERROR(VLOOKUP($B79,[2]NUM11!$H$3:$U$156,2,FALSE),0)</f>
        <v>5</v>
      </c>
      <c r="F79" s="79">
        <f>IFERROR(VLOOKUP($B79,[2]NUM11!$H$3:$U$156,3,FALSE),0)</f>
        <v>0</v>
      </c>
      <c r="G79" s="79">
        <f>IFERROR(VLOOKUP($B79,[2]NUM11!$H$3:$U$156,4,FALSE),0)</f>
        <v>2</v>
      </c>
      <c r="H79" s="79">
        <f>IFERROR(VLOOKUP($B79,[2]NUM11!$H$3:$U$156,5,FALSE),0)</f>
        <v>2</v>
      </c>
      <c r="I79" s="79">
        <f>IFERROR(VLOOKUP($B79,[2]NUM11!$H$3:$U$156,6,FALSE),0)</f>
        <v>0</v>
      </c>
      <c r="J79" s="79">
        <f>IFERROR(VLOOKUP($B79,[2]NUM11!$H$3:$U$156,7,FALSE),0)</f>
        <v>3</v>
      </c>
      <c r="K79" s="79">
        <f>IFERROR(VLOOKUP($B79,[2]NUM11!$H$3:$U$156,8,FALSE),0)</f>
        <v>5</v>
      </c>
      <c r="L79" s="79">
        <f>IFERROR(VLOOKUP($B79,[2]NUM11!$H$3:$U$156,9,FALSE),0)</f>
        <v>1</v>
      </c>
      <c r="M79" s="79">
        <f>IFERROR(VLOOKUP($B79,[2]NUM11!$H$3:$U$156,10,FALSE),0)</f>
        <v>0</v>
      </c>
      <c r="N79" s="79">
        <f>IFERROR(VLOOKUP($B79,[2]NUM11!$H$3:$U$156,11,FALSE),0)</f>
        <v>0</v>
      </c>
      <c r="O79" s="79">
        <f>IFERROR(VLOOKUP($B79,[2]NUM11!$H$3:$U$156,12,FALSE),0)</f>
        <v>1</v>
      </c>
      <c r="P79" s="79">
        <f>IFERROR(VLOOKUP($B79,[2]NUM11!$H$3:$U$156,13,FALSE),0)</f>
        <v>0</v>
      </c>
      <c r="Q79" s="12">
        <f>SUM(E79:P79)</f>
        <v>19</v>
      </c>
    </row>
    <row r="80" spans="1:19" ht="15" thickBot="1" x14ac:dyDescent="0.25">
      <c r="A80" s="75" t="s">
        <v>105</v>
      </c>
      <c r="B80" s="137" t="s">
        <v>104</v>
      </c>
      <c r="C80" s="53"/>
      <c r="D80" s="53"/>
      <c r="E80" s="79">
        <f>IFERROR(VLOOKUP($B80,[2]NUM11!$H$3:$U$156,2,FALSE),0)</f>
        <v>6</v>
      </c>
      <c r="F80" s="79">
        <f>IFERROR(VLOOKUP($B80,[2]NUM11!$H$3:$U$156,3,FALSE),0)</f>
        <v>2</v>
      </c>
      <c r="G80" s="79">
        <f>IFERROR(VLOOKUP($B80,[2]NUM11!$H$3:$U$156,4,FALSE),0)</f>
        <v>3</v>
      </c>
      <c r="H80" s="79">
        <f>IFERROR(VLOOKUP($B80,[2]NUM11!$H$3:$U$156,5,FALSE),0)</f>
        <v>3</v>
      </c>
      <c r="I80" s="79">
        <f>IFERROR(VLOOKUP($B80,[2]NUM11!$H$3:$U$156,6,FALSE),0)</f>
        <v>1</v>
      </c>
      <c r="J80" s="79">
        <f>IFERROR(VLOOKUP($B80,[2]NUM11!$H$3:$U$156,7,FALSE),0)</f>
        <v>6</v>
      </c>
      <c r="K80" s="79">
        <f>IFERROR(VLOOKUP($B80,[2]NUM11!$H$3:$U$156,8,FALSE),0)</f>
        <v>2</v>
      </c>
      <c r="L80" s="79">
        <f>IFERROR(VLOOKUP($B80,[2]NUM11!$H$3:$U$156,9,FALSE),0)</f>
        <v>13</v>
      </c>
      <c r="M80" s="79">
        <f>IFERROR(VLOOKUP($B80,[2]NUM11!$H$3:$U$156,10,FALSE),0)</f>
        <v>2</v>
      </c>
      <c r="N80" s="79">
        <f>IFERROR(VLOOKUP($B80,[2]NUM11!$H$3:$U$156,11,FALSE),0)</f>
        <v>12</v>
      </c>
      <c r="O80" s="79">
        <f>IFERROR(VLOOKUP($B80,[2]NUM11!$H$3:$U$156,12,FALSE),0)</f>
        <v>0</v>
      </c>
      <c r="P80" s="79">
        <f>IFERROR(VLOOKUP($B80,[2]NUM11!$H$3:$U$156,13,FALSE),0)</f>
        <v>3</v>
      </c>
      <c r="Q80" s="12">
        <f>SUM(E80:P80)</f>
        <v>53</v>
      </c>
    </row>
    <row r="81" spans="1:19" s="54" customFormat="1" ht="15" thickBot="1" x14ac:dyDescent="0.25">
      <c r="A81" s="307" t="s">
        <v>178</v>
      </c>
      <c r="B81" s="308"/>
      <c r="C81" s="222">
        <f>+D81/Metas!Q11</f>
        <v>1.185483870967742</v>
      </c>
      <c r="D81" s="14">
        <f>+Q81/R81</f>
        <v>0.28488372093023256</v>
      </c>
      <c r="E81" s="65">
        <f t="shared" ref="E81:Q81" si="22">SUM(E76:E80)</f>
        <v>17</v>
      </c>
      <c r="F81" s="65">
        <f t="shared" si="22"/>
        <v>6</v>
      </c>
      <c r="G81" s="65">
        <f t="shared" si="22"/>
        <v>35</v>
      </c>
      <c r="H81" s="65">
        <f t="shared" si="22"/>
        <v>59</v>
      </c>
      <c r="I81" s="65">
        <f t="shared" ref="I81:J81" si="23">SUM(I76:I80)</f>
        <v>49</v>
      </c>
      <c r="J81" s="65">
        <f t="shared" si="23"/>
        <v>36</v>
      </c>
      <c r="K81" s="65">
        <f t="shared" ref="K81:L81" si="24">SUM(K76:K80)</f>
        <v>38</v>
      </c>
      <c r="L81" s="65">
        <f t="shared" si="24"/>
        <v>47</v>
      </c>
      <c r="M81" s="65">
        <f t="shared" ref="M81:N81" si="25">SUM(M76:M80)</f>
        <v>26</v>
      </c>
      <c r="N81" s="65">
        <f t="shared" si="25"/>
        <v>62</v>
      </c>
      <c r="O81" s="65">
        <f t="shared" ref="O81:P81" si="26">SUM(O76:O80)</f>
        <v>45</v>
      </c>
      <c r="P81" s="65">
        <f t="shared" si="26"/>
        <v>21</v>
      </c>
      <c r="Q81" s="65">
        <f t="shared" si="22"/>
        <v>441</v>
      </c>
      <c r="R81" s="366">
        <v>1548</v>
      </c>
      <c r="S81" s="367"/>
    </row>
    <row r="82" spans="1:19" ht="15" thickBot="1" x14ac:dyDescent="0.25">
      <c r="A82" s="75" t="s">
        <v>116</v>
      </c>
      <c r="B82" s="137" t="s">
        <v>106</v>
      </c>
      <c r="C82" s="53"/>
      <c r="D82" s="53"/>
      <c r="E82" s="79">
        <f>IFERROR(VLOOKUP($B82,[2]NUM11!$H$3:$U$156,2,FALSE),0)</f>
        <v>32</v>
      </c>
      <c r="F82" s="79">
        <f>IFERROR(VLOOKUP($B82,[2]NUM11!$H$3:$U$156,3,FALSE),0)</f>
        <v>13</v>
      </c>
      <c r="G82" s="79">
        <f>IFERROR(VLOOKUP($B82,[2]NUM11!$H$3:$U$156,4,FALSE),0)</f>
        <v>43</v>
      </c>
      <c r="H82" s="79">
        <f>IFERROR(VLOOKUP($B82,[2]NUM11!$H$3:$U$156,5,FALSE),0)</f>
        <v>58</v>
      </c>
      <c r="I82" s="79">
        <f>IFERROR(VLOOKUP($B82,[2]NUM11!$H$3:$U$156,6,FALSE),0)</f>
        <v>154</v>
      </c>
      <c r="J82" s="79">
        <f>IFERROR(VLOOKUP($B82,[2]NUM11!$H$3:$U$156,7,FALSE),0)</f>
        <v>16</v>
      </c>
      <c r="K82" s="79">
        <f>IFERROR(VLOOKUP($B82,[2]NUM11!$H$3:$U$156,8,FALSE),0)</f>
        <v>15</v>
      </c>
      <c r="L82" s="79">
        <f>IFERROR(VLOOKUP($B82,[2]NUM11!$H$3:$U$156,9,FALSE),0)</f>
        <v>57</v>
      </c>
      <c r="M82" s="79">
        <f>IFERROR(VLOOKUP($B82,[2]NUM11!$H$3:$U$156,10,FALSE),0)</f>
        <v>38</v>
      </c>
      <c r="N82" s="79">
        <f>IFERROR(VLOOKUP($B82,[2]NUM11!$H$3:$U$156,11,FALSE),0)</f>
        <v>3</v>
      </c>
      <c r="O82" s="79">
        <f>IFERROR(VLOOKUP($B82,[2]NUM11!$H$3:$U$156,12,FALSE),0)</f>
        <v>2</v>
      </c>
      <c r="P82" s="79">
        <f>IFERROR(VLOOKUP($B82,[2]NUM11!$H$3:$U$156,13,FALSE),0)</f>
        <v>10</v>
      </c>
      <c r="Q82" s="12">
        <f t="shared" ref="Q82:Q91" si="27">SUM(E82:P82)</f>
        <v>441</v>
      </c>
    </row>
    <row r="83" spans="1:19" ht="15" thickBot="1" x14ac:dyDescent="0.25">
      <c r="A83" s="75" t="s">
        <v>116</v>
      </c>
      <c r="B83" s="137" t="s">
        <v>107</v>
      </c>
      <c r="C83" s="53"/>
      <c r="D83" s="53"/>
      <c r="E83" s="79">
        <f>IFERROR(VLOOKUP($B83,[2]NUM11!$H$3:$U$156,2,FALSE),0)</f>
        <v>20</v>
      </c>
      <c r="F83" s="79">
        <f>IFERROR(VLOOKUP($B83,[2]NUM11!$H$3:$U$156,3,FALSE),0)</f>
        <v>0</v>
      </c>
      <c r="G83" s="79">
        <f>IFERROR(VLOOKUP($B83,[2]NUM11!$H$3:$U$156,4,FALSE),0)</f>
        <v>45</v>
      </c>
      <c r="H83" s="79">
        <f>IFERROR(VLOOKUP($B83,[2]NUM11!$H$3:$U$156,5,FALSE),0)</f>
        <v>32</v>
      </c>
      <c r="I83" s="79">
        <f>IFERROR(VLOOKUP($B83,[2]NUM11!$H$3:$U$156,6,FALSE),0)</f>
        <v>25</v>
      </c>
      <c r="J83" s="79">
        <f>IFERROR(VLOOKUP($B83,[2]NUM11!$H$3:$U$156,7,FALSE),0)</f>
        <v>7</v>
      </c>
      <c r="K83" s="79">
        <f>IFERROR(VLOOKUP($B83,[2]NUM11!$H$3:$U$156,8,FALSE),0)</f>
        <v>39</v>
      </c>
      <c r="L83" s="79">
        <f>IFERROR(VLOOKUP($B83,[2]NUM11!$H$3:$U$156,9,FALSE),0)</f>
        <v>45</v>
      </c>
      <c r="M83" s="79">
        <f>IFERROR(VLOOKUP($B83,[2]NUM11!$H$3:$U$156,10,FALSE),0)</f>
        <v>6</v>
      </c>
      <c r="N83" s="79">
        <f>IFERROR(VLOOKUP($B83,[2]NUM11!$H$3:$U$156,11,FALSE),0)</f>
        <v>1</v>
      </c>
      <c r="O83" s="79">
        <f>IFERROR(VLOOKUP($B83,[2]NUM11!$H$3:$U$156,12,FALSE),0)</f>
        <v>0</v>
      </c>
      <c r="P83" s="79">
        <f>IFERROR(VLOOKUP($B83,[2]NUM11!$H$3:$U$156,13,FALSE),0)</f>
        <v>1</v>
      </c>
      <c r="Q83" s="12">
        <f t="shared" si="27"/>
        <v>221</v>
      </c>
    </row>
    <row r="84" spans="1:19" ht="15" thickBot="1" x14ac:dyDescent="0.25">
      <c r="A84" s="75" t="s">
        <v>116</v>
      </c>
      <c r="B84" s="137" t="s">
        <v>108</v>
      </c>
      <c r="C84" s="53"/>
      <c r="D84" s="53"/>
      <c r="E84" s="79">
        <f>IFERROR(VLOOKUP($B84,[2]NUM11!$H$3:$U$156,2,FALSE),0)</f>
        <v>0</v>
      </c>
      <c r="F84" s="79">
        <f>IFERROR(VLOOKUP($B84,[2]NUM11!$H$3:$U$156,3,FALSE),0)</f>
        <v>0</v>
      </c>
      <c r="G84" s="79">
        <f>IFERROR(VLOOKUP($B84,[2]NUM11!$H$3:$U$156,4,FALSE),0)</f>
        <v>0</v>
      </c>
      <c r="H84" s="79">
        <f>IFERROR(VLOOKUP($B84,[2]NUM11!$H$3:$U$156,5,FALSE),0)</f>
        <v>1</v>
      </c>
      <c r="I84" s="79">
        <f>IFERROR(VLOOKUP($B84,[2]NUM11!$H$3:$U$156,6,FALSE),0)</f>
        <v>0</v>
      </c>
      <c r="J84" s="79">
        <f>IFERROR(VLOOKUP($B84,[2]NUM11!$H$3:$U$156,7,FALSE),0)</f>
        <v>0</v>
      </c>
      <c r="K84" s="79">
        <f>IFERROR(VLOOKUP($B84,[2]NUM11!$H$3:$U$156,8,FALSE),0)</f>
        <v>0</v>
      </c>
      <c r="L84" s="79">
        <f>IFERROR(VLOOKUP($B84,[2]NUM11!$H$3:$U$156,9,FALSE),0)</f>
        <v>3</v>
      </c>
      <c r="M84" s="79">
        <f>IFERROR(VLOOKUP($B84,[2]NUM11!$H$3:$U$156,10,FALSE),0)</f>
        <v>0</v>
      </c>
      <c r="N84" s="79">
        <f>IFERROR(VLOOKUP($B84,[2]NUM11!$H$3:$U$156,11,FALSE),0)</f>
        <v>0</v>
      </c>
      <c r="O84" s="79">
        <f>IFERROR(VLOOKUP($B84,[2]NUM11!$H$3:$U$156,12,FALSE),0)</f>
        <v>0</v>
      </c>
      <c r="P84" s="79">
        <f>IFERROR(VLOOKUP($B84,[2]NUM11!$H$3:$U$156,13,FALSE),0)</f>
        <v>0</v>
      </c>
      <c r="Q84" s="12">
        <f t="shared" si="27"/>
        <v>4</v>
      </c>
    </row>
    <row r="85" spans="1:19" ht="15" thickBot="1" x14ac:dyDescent="0.25">
      <c r="A85" s="75" t="s">
        <v>116</v>
      </c>
      <c r="B85" s="137" t="s">
        <v>109</v>
      </c>
      <c r="C85" s="53"/>
      <c r="D85" s="53"/>
      <c r="E85" s="79">
        <f>IFERROR(VLOOKUP($B85,[2]NUM11!$H$3:$U$156,2,FALSE),0)</f>
        <v>3</v>
      </c>
      <c r="F85" s="79">
        <f>IFERROR(VLOOKUP($B85,[2]NUM11!$H$3:$U$156,3,FALSE),0)</f>
        <v>2</v>
      </c>
      <c r="G85" s="79">
        <f>IFERROR(VLOOKUP($B85,[2]NUM11!$H$3:$U$156,4,FALSE),0)</f>
        <v>71</v>
      </c>
      <c r="H85" s="79">
        <f>IFERROR(VLOOKUP($B85,[2]NUM11!$H$3:$U$156,5,FALSE),0)</f>
        <v>75</v>
      </c>
      <c r="I85" s="79">
        <f>IFERROR(VLOOKUP($B85,[2]NUM11!$H$3:$U$156,6,FALSE),0)</f>
        <v>0</v>
      </c>
      <c r="J85" s="79">
        <f>IFERROR(VLOOKUP($B85,[2]NUM11!$H$3:$U$156,7,FALSE),0)</f>
        <v>39</v>
      </c>
      <c r="K85" s="79">
        <f>IFERROR(VLOOKUP($B85,[2]NUM11!$H$3:$U$156,8,FALSE),0)</f>
        <v>7</v>
      </c>
      <c r="L85" s="79">
        <f>IFERROR(VLOOKUP($B85,[2]NUM11!$H$3:$U$156,9,FALSE),0)</f>
        <v>12</v>
      </c>
      <c r="M85" s="79">
        <f>IFERROR(VLOOKUP($B85,[2]NUM11!$H$3:$U$156,10,FALSE),0)</f>
        <v>2</v>
      </c>
      <c r="N85" s="79">
        <f>IFERROR(VLOOKUP($B85,[2]NUM11!$H$3:$U$156,11,FALSE),0)</f>
        <v>0</v>
      </c>
      <c r="O85" s="79">
        <f>IFERROR(VLOOKUP($B85,[2]NUM11!$H$3:$U$156,12,FALSE),0)</f>
        <v>2</v>
      </c>
      <c r="P85" s="79">
        <f>IFERROR(VLOOKUP($B85,[2]NUM11!$H$3:$U$156,13,FALSE),0)</f>
        <v>0</v>
      </c>
      <c r="Q85" s="12">
        <f t="shared" si="27"/>
        <v>213</v>
      </c>
    </row>
    <row r="86" spans="1:19" ht="15" thickBot="1" x14ac:dyDescent="0.25">
      <c r="A86" s="75" t="s">
        <v>116</v>
      </c>
      <c r="B86" s="137" t="s">
        <v>110</v>
      </c>
      <c r="C86" s="53"/>
      <c r="D86" s="53"/>
      <c r="E86" s="79">
        <f>IFERROR(VLOOKUP($B86,[2]NUM11!$H$3:$U$156,2,FALSE),0)</f>
        <v>3</v>
      </c>
      <c r="F86" s="79">
        <f>IFERROR(VLOOKUP($B86,[2]NUM11!$H$3:$U$156,3,FALSE),0)</f>
        <v>0</v>
      </c>
      <c r="G86" s="79">
        <f>IFERROR(VLOOKUP($B86,[2]NUM11!$H$3:$U$156,4,FALSE),0)</f>
        <v>0</v>
      </c>
      <c r="H86" s="79">
        <f>IFERROR(VLOOKUP($B86,[2]NUM11!$H$3:$U$156,5,FALSE),0)</f>
        <v>1</v>
      </c>
      <c r="I86" s="79">
        <f>IFERROR(VLOOKUP($B86,[2]NUM11!$H$3:$U$156,6,FALSE),0)</f>
        <v>2</v>
      </c>
      <c r="J86" s="79">
        <f>IFERROR(VLOOKUP($B86,[2]NUM11!$H$3:$U$156,7,FALSE),0)</f>
        <v>23</v>
      </c>
      <c r="K86" s="79">
        <f>IFERROR(VLOOKUP($B86,[2]NUM11!$H$3:$U$156,8,FALSE),0)</f>
        <v>5</v>
      </c>
      <c r="L86" s="79">
        <f>IFERROR(VLOOKUP($B86,[2]NUM11!$H$3:$U$156,9,FALSE),0)</f>
        <v>8</v>
      </c>
      <c r="M86" s="79">
        <f>IFERROR(VLOOKUP($B86,[2]NUM11!$H$3:$U$156,10,FALSE),0)</f>
        <v>1</v>
      </c>
      <c r="N86" s="79">
        <f>IFERROR(VLOOKUP($B86,[2]NUM11!$H$3:$U$156,11,FALSE),0)</f>
        <v>1</v>
      </c>
      <c r="O86" s="79">
        <f>IFERROR(VLOOKUP($B86,[2]NUM11!$H$3:$U$156,12,FALSE),0)</f>
        <v>1</v>
      </c>
      <c r="P86" s="79">
        <f>IFERROR(VLOOKUP($B86,[2]NUM11!$H$3:$U$156,13,FALSE),0)</f>
        <v>0</v>
      </c>
      <c r="Q86" s="12">
        <f t="shared" si="27"/>
        <v>45</v>
      </c>
    </row>
    <row r="87" spans="1:19" ht="15" thickBot="1" x14ac:dyDescent="0.25">
      <c r="A87" s="75" t="s">
        <v>116</v>
      </c>
      <c r="B87" s="137" t="s">
        <v>111</v>
      </c>
      <c r="C87" s="53"/>
      <c r="D87" s="53"/>
      <c r="E87" s="79">
        <f>IFERROR(VLOOKUP($B87,[2]NUM11!$H$3:$U$156,2,FALSE),0)</f>
        <v>12</v>
      </c>
      <c r="F87" s="79">
        <f>IFERROR(VLOOKUP($B87,[2]NUM11!$H$3:$U$156,3,FALSE),0)</f>
        <v>2</v>
      </c>
      <c r="G87" s="79">
        <f>IFERROR(VLOOKUP($B87,[2]NUM11!$H$3:$U$156,4,FALSE),0)</f>
        <v>0</v>
      </c>
      <c r="H87" s="79">
        <f>IFERROR(VLOOKUP($B87,[2]NUM11!$H$3:$U$156,5,FALSE),0)</f>
        <v>0</v>
      </c>
      <c r="I87" s="79">
        <f>IFERROR(VLOOKUP($B87,[2]NUM11!$H$3:$U$156,6,FALSE),0)</f>
        <v>0</v>
      </c>
      <c r="J87" s="79">
        <f>IFERROR(VLOOKUP($B87,[2]NUM11!$H$3:$U$156,7,FALSE),0)</f>
        <v>13</v>
      </c>
      <c r="K87" s="79">
        <f>IFERROR(VLOOKUP($B87,[2]NUM11!$H$3:$U$156,8,FALSE),0)</f>
        <v>3</v>
      </c>
      <c r="L87" s="79">
        <f>IFERROR(VLOOKUP($B87,[2]NUM11!$H$3:$U$156,9,FALSE),0)</f>
        <v>9</v>
      </c>
      <c r="M87" s="79">
        <f>IFERROR(VLOOKUP($B87,[2]NUM11!$H$3:$U$156,10,FALSE),0)</f>
        <v>0</v>
      </c>
      <c r="N87" s="79">
        <f>IFERROR(VLOOKUP($B87,[2]NUM11!$H$3:$U$156,11,FALSE),0)</f>
        <v>0</v>
      </c>
      <c r="O87" s="79">
        <f>IFERROR(VLOOKUP($B87,[2]NUM11!$H$3:$U$156,12,FALSE),0)</f>
        <v>0</v>
      </c>
      <c r="P87" s="79">
        <f>IFERROR(VLOOKUP($B87,[2]NUM11!$H$3:$U$156,13,FALSE),0)</f>
        <v>0</v>
      </c>
      <c r="Q87" s="12">
        <f t="shared" si="27"/>
        <v>39</v>
      </c>
    </row>
    <row r="88" spans="1:19" ht="15" thickBot="1" x14ac:dyDescent="0.25">
      <c r="A88" s="75" t="s">
        <v>116</v>
      </c>
      <c r="B88" s="137" t="s">
        <v>112</v>
      </c>
      <c r="C88" s="53"/>
      <c r="D88" s="53"/>
      <c r="E88" s="79">
        <f>IFERROR(VLOOKUP($B88,[2]NUM11!$H$3:$U$156,2,FALSE),0)</f>
        <v>41</v>
      </c>
      <c r="F88" s="79">
        <f>IFERROR(VLOOKUP($B88,[2]NUM11!$H$3:$U$156,3,FALSE),0)</f>
        <v>14</v>
      </c>
      <c r="G88" s="79">
        <f>IFERROR(VLOOKUP($B88,[2]NUM11!$H$3:$U$156,4,FALSE),0)</f>
        <v>43</v>
      </c>
      <c r="H88" s="79">
        <f>IFERROR(VLOOKUP($B88,[2]NUM11!$H$3:$U$156,5,FALSE),0)</f>
        <v>44</v>
      </c>
      <c r="I88" s="79">
        <f>IFERROR(VLOOKUP($B88,[2]NUM11!$H$3:$U$156,6,FALSE),0)</f>
        <v>33</v>
      </c>
      <c r="J88" s="79">
        <f>IFERROR(VLOOKUP($B88,[2]NUM11!$H$3:$U$156,7,FALSE),0)</f>
        <v>15</v>
      </c>
      <c r="K88" s="79">
        <f>IFERROR(VLOOKUP($B88,[2]NUM11!$H$3:$U$156,8,FALSE),0)</f>
        <v>25</v>
      </c>
      <c r="L88" s="79">
        <f>IFERROR(VLOOKUP($B88,[2]NUM11!$H$3:$U$156,9,FALSE),0)</f>
        <v>38</v>
      </c>
      <c r="M88" s="79">
        <f>IFERROR(VLOOKUP($B88,[2]NUM11!$H$3:$U$156,10,FALSE),0)</f>
        <v>34</v>
      </c>
      <c r="N88" s="79">
        <f>IFERROR(VLOOKUP($B88,[2]NUM11!$H$3:$U$156,11,FALSE),0)</f>
        <v>8</v>
      </c>
      <c r="O88" s="79">
        <f>IFERROR(VLOOKUP($B88,[2]NUM11!$H$3:$U$156,12,FALSE),0)</f>
        <v>0</v>
      </c>
      <c r="P88" s="79">
        <f>IFERROR(VLOOKUP($B88,[2]NUM11!$H$3:$U$156,13,FALSE),0)</f>
        <v>0</v>
      </c>
      <c r="Q88" s="12">
        <f t="shared" si="27"/>
        <v>295</v>
      </c>
    </row>
    <row r="89" spans="1:19" ht="15" thickBot="1" x14ac:dyDescent="0.25">
      <c r="A89" s="75" t="s">
        <v>116</v>
      </c>
      <c r="B89" s="137" t="s">
        <v>113</v>
      </c>
      <c r="C89" s="53"/>
      <c r="D89" s="53"/>
      <c r="E89" s="79">
        <f>IFERROR(VLOOKUP($B89,[2]NUM11!$H$3:$U$156,2,FALSE),0)</f>
        <v>1</v>
      </c>
      <c r="F89" s="79">
        <f>IFERROR(VLOOKUP($B89,[2]NUM11!$H$3:$U$156,3,FALSE),0)</f>
        <v>0</v>
      </c>
      <c r="G89" s="79">
        <f>IFERROR(VLOOKUP($B89,[2]NUM11!$H$3:$U$156,4,FALSE),0)</f>
        <v>4</v>
      </c>
      <c r="H89" s="79">
        <f>IFERROR(VLOOKUP($B89,[2]NUM11!$H$3:$U$156,5,FALSE),0)</f>
        <v>5</v>
      </c>
      <c r="I89" s="79">
        <f>IFERROR(VLOOKUP($B89,[2]NUM11!$H$3:$U$156,6,FALSE),0)</f>
        <v>0</v>
      </c>
      <c r="J89" s="79">
        <f>IFERROR(VLOOKUP($B89,[2]NUM11!$H$3:$U$156,7,FALSE),0)</f>
        <v>46</v>
      </c>
      <c r="K89" s="79">
        <f>IFERROR(VLOOKUP($B89,[2]NUM11!$H$3:$U$156,8,FALSE),0)</f>
        <v>21</v>
      </c>
      <c r="L89" s="79">
        <f>IFERROR(VLOOKUP($B89,[2]NUM11!$H$3:$U$156,9,FALSE),0)</f>
        <v>1</v>
      </c>
      <c r="M89" s="79">
        <f>IFERROR(VLOOKUP($B89,[2]NUM11!$H$3:$U$156,10,FALSE),0)</f>
        <v>14</v>
      </c>
      <c r="N89" s="79">
        <f>IFERROR(VLOOKUP($B89,[2]NUM11!$H$3:$U$156,11,FALSE),0)</f>
        <v>1</v>
      </c>
      <c r="O89" s="79">
        <f>IFERROR(VLOOKUP($B89,[2]NUM11!$H$3:$U$156,12,FALSE),0)</f>
        <v>0</v>
      </c>
      <c r="P89" s="79">
        <f>IFERROR(VLOOKUP($B89,[2]NUM11!$H$3:$U$156,13,FALSE),0)</f>
        <v>0</v>
      </c>
      <c r="Q89" s="12">
        <f t="shared" si="27"/>
        <v>93</v>
      </c>
    </row>
    <row r="90" spans="1:19" ht="15" thickBot="1" x14ac:dyDescent="0.25">
      <c r="A90" s="75" t="s">
        <v>116</v>
      </c>
      <c r="B90" s="137" t="s">
        <v>114</v>
      </c>
      <c r="C90" s="53"/>
      <c r="D90" s="53"/>
      <c r="E90" s="79">
        <f>IFERROR(VLOOKUP($B90,[2]NUM11!$H$3:$U$156,2,FALSE),0)</f>
        <v>3</v>
      </c>
      <c r="F90" s="79">
        <f>IFERROR(VLOOKUP($B90,[2]NUM11!$H$3:$U$156,3,FALSE),0)</f>
        <v>6</v>
      </c>
      <c r="G90" s="79">
        <f>IFERROR(VLOOKUP($B90,[2]NUM11!$H$3:$U$156,4,FALSE),0)</f>
        <v>0</v>
      </c>
      <c r="H90" s="79">
        <f>IFERROR(VLOOKUP($B90,[2]NUM11!$H$3:$U$156,5,FALSE),0)</f>
        <v>5</v>
      </c>
      <c r="I90" s="79">
        <f>IFERROR(VLOOKUP($B90,[2]NUM11!$H$3:$U$156,6,FALSE),0)</f>
        <v>6</v>
      </c>
      <c r="J90" s="79">
        <f>IFERROR(VLOOKUP($B90,[2]NUM11!$H$3:$U$156,7,FALSE),0)</f>
        <v>9</v>
      </c>
      <c r="K90" s="79">
        <f>IFERROR(VLOOKUP($B90,[2]NUM11!$H$3:$U$156,8,FALSE),0)</f>
        <v>1</v>
      </c>
      <c r="L90" s="79">
        <f>IFERROR(VLOOKUP($B90,[2]NUM11!$H$3:$U$156,9,FALSE),0)</f>
        <v>9</v>
      </c>
      <c r="M90" s="79">
        <f>IFERROR(VLOOKUP($B90,[2]NUM11!$H$3:$U$156,10,FALSE),0)</f>
        <v>4</v>
      </c>
      <c r="N90" s="79">
        <f>IFERROR(VLOOKUP($B90,[2]NUM11!$H$3:$U$156,11,FALSE),0)</f>
        <v>0</v>
      </c>
      <c r="O90" s="79">
        <f>IFERROR(VLOOKUP($B90,[2]NUM11!$H$3:$U$156,12,FALSE),0)</f>
        <v>0</v>
      </c>
      <c r="P90" s="79">
        <f>IFERROR(VLOOKUP($B90,[2]NUM11!$H$3:$U$156,13,FALSE),0)</f>
        <v>0</v>
      </c>
      <c r="Q90" s="12">
        <f t="shared" si="27"/>
        <v>43</v>
      </c>
    </row>
    <row r="91" spans="1:19" ht="15" thickBot="1" x14ac:dyDescent="0.25">
      <c r="A91" s="75" t="s">
        <v>116</v>
      </c>
      <c r="B91" s="137" t="s">
        <v>115</v>
      </c>
      <c r="C91" s="53"/>
      <c r="D91" s="53"/>
      <c r="E91" s="79">
        <f>IFERROR(VLOOKUP($B91,[2]NUM11!$H$3:$U$156,2,FALSE),0)</f>
        <v>5</v>
      </c>
      <c r="F91" s="79">
        <f>IFERROR(VLOOKUP($B91,[2]NUM11!$H$3:$U$156,3,FALSE),0)</f>
        <v>9</v>
      </c>
      <c r="G91" s="79">
        <f>IFERROR(VLOOKUP($B91,[2]NUM11!$H$3:$U$156,4,FALSE),0)</f>
        <v>6</v>
      </c>
      <c r="H91" s="79">
        <f>IFERROR(VLOOKUP($B91,[2]NUM11!$H$3:$U$156,5,FALSE),0)</f>
        <v>3</v>
      </c>
      <c r="I91" s="79">
        <f>IFERROR(VLOOKUP($B91,[2]NUM11!$H$3:$U$156,6,FALSE),0)</f>
        <v>4</v>
      </c>
      <c r="J91" s="79">
        <f>IFERROR(VLOOKUP($B91,[2]NUM11!$H$3:$U$156,7,FALSE),0)</f>
        <v>21</v>
      </c>
      <c r="K91" s="79">
        <f>IFERROR(VLOOKUP($B91,[2]NUM11!$H$3:$U$156,8,FALSE),0)</f>
        <v>16</v>
      </c>
      <c r="L91" s="79">
        <f>IFERROR(VLOOKUP($B91,[2]NUM11!$H$3:$U$156,9,FALSE),0)</f>
        <v>6</v>
      </c>
      <c r="M91" s="79">
        <f>IFERROR(VLOOKUP($B91,[2]NUM11!$H$3:$U$156,10,FALSE),0)</f>
        <v>5</v>
      </c>
      <c r="N91" s="79">
        <f>IFERROR(VLOOKUP($B91,[2]NUM11!$H$3:$U$156,11,FALSE),0)</f>
        <v>1</v>
      </c>
      <c r="O91" s="79">
        <f>IFERROR(VLOOKUP($B91,[2]NUM11!$H$3:$U$156,12,FALSE),0)</f>
        <v>18</v>
      </c>
      <c r="P91" s="79">
        <f>IFERROR(VLOOKUP($B91,[2]NUM11!$H$3:$U$156,13,FALSE),0)</f>
        <v>0</v>
      </c>
      <c r="Q91" s="12">
        <f t="shared" si="27"/>
        <v>94</v>
      </c>
    </row>
    <row r="92" spans="1:19" s="54" customFormat="1" ht="15" thickBot="1" x14ac:dyDescent="0.25">
      <c r="A92" s="307" t="s">
        <v>179</v>
      </c>
      <c r="B92" s="308"/>
      <c r="C92" s="222">
        <f>+D92/Metas!Q16</f>
        <v>2.0162601626016259</v>
      </c>
      <c r="D92" s="14">
        <f>+Q92/R92</f>
        <v>0.48405985686402081</v>
      </c>
      <c r="E92" s="65">
        <f>SUM(E82:E91)</f>
        <v>120</v>
      </c>
      <c r="F92" s="65">
        <f t="shared" ref="F92:H92" si="28">SUM(F82:F91)</f>
        <v>46</v>
      </c>
      <c r="G92" s="65">
        <f t="shared" si="28"/>
        <v>212</v>
      </c>
      <c r="H92" s="65">
        <f t="shared" si="28"/>
        <v>224</v>
      </c>
      <c r="I92" s="65">
        <f t="shared" ref="I92:J92" si="29">SUM(I82:I91)</f>
        <v>224</v>
      </c>
      <c r="J92" s="65">
        <f t="shared" si="29"/>
        <v>189</v>
      </c>
      <c r="K92" s="65">
        <f t="shared" ref="K92:L92" si="30">SUM(K82:K91)</f>
        <v>132</v>
      </c>
      <c r="L92" s="65">
        <f t="shared" si="30"/>
        <v>188</v>
      </c>
      <c r="M92" s="65">
        <f t="shared" ref="M92:N92" si="31">SUM(M82:M91)</f>
        <v>104</v>
      </c>
      <c r="N92" s="65">
        <f t="shared" si="31"/>
        <v>15</v>
      </c>
      <c r="O92" s="65">
        <f t="shared" ref="O92:P92" si="32">SUM(O82:O91)</f>
        <v>23</v>
      </c>
      <c r="P92" s="65">
        <f t="shared" si="32"/>
        <v>11</v>
      </c>
      <c r="Q92" s="65">
        <f>SUM(Q82:Q91)</f>
        <v>1488</v>
      </c>
      <c r="R92" s="366">
        <v>3074</v>
      </c>
      <c r="S92" s="367"/>
    </row>
    <row r="93" spans="1:19" ht="15" thickBot="1" x14ac:dyDescent="0.25">
      <c r="A93" s="75" t="s">
        <v>133</v>
      </c>
      <c r="B93" s="137" t="s">
        <v>117</v>
      </c>
      <c r="C93" s="53"/>
      <c r="D93" s="53"/>
      <c r="E93" s="79">
        <f>IFERROR(VLOOKUP($B93,[2]NUM11!$H$3:$U$156,2,FALSE),0)</f>
        <v>75</v>
      </c>
      <c r="F93" s="79">
        <f>IFERROR(VLOOKUP($B93,[2]NUM11!$H$3:$U$156,3,FALSE),0)</f>
        <v>59</v>
      </c>
      <c r="G93" s="79">
        <f>IFERROR(VLOOKUP($B93,[2]NUM11!$H$3:$U$156,4,FALSE),0)</f>
        <v>48</v>
      </c>
      <c r="H93" s="79">
        <f>IFERROR(VLOOKUP($B93,[2]NUM11!$H$3:$U$156,5,FALSE),0)</f>
        <v>53</v>
      </c>
      <c r="I93" s="79">
        <f>IFERROR(VLOOKUP($B93,[2]NUM11!$H$3:$U$156,6,FALSE),0)</f>
        <v>71</v>
      </c>
      <c r="J93" s="79">
        <f>IFERROR(VLOOKUP($B93,[2]NUM11!$H$3:$U$156,7,FALSE),0)</f>
        <v>61</v>
      </c>
      <c r="K93" s="79">
        <f>IFERROR(VLOOKUP($B93,[2]NUM11!$H$3:$U$156,8,FALSE),0)</f>
        <v>42</v>
      </c>
      <c r="L93" s="79">
        <f>IFERROR(VLOOKUP($B93,[2]NUM11!$H$3:$U$156,9,FALSE),0)</f>
        <v>62</v>
      </c>
      <c r="M93" s="79">
        <f>IFERROR(VLOOKUP($B93,[2]NUM11!$H$3:$U$156,10,FALSE),0)</f>
        <v>30</v>
      </c>
      <c r="N93" s="79">
        <f>IFERROR(VLOOKUP($B93,[2]NUM11!$H$3:$U$156,11,FALSE),0)</f>
        <v>61</v>
      </c>
      <c r="O93" s="79">
        <f>IFERROR(VLOOKUP($B93,[2]NUM11!$H$3:$U$156,12,FALSE),0)</f>
        <v>17</v>
      </c>
      <c r="P93" s="79">
        <f>IFERROR(VLOOKUP($B93,[2]NUM11!$H$3:$U$156,13,FALSE),0)</f>
        <v>13</v>
      </c>
      <c r="Q93" s="12">
        <f t="shared" ref="Q93:Q110" si="33">SUM(E93:P93)</f>
        <v>592</v>
      </c>
    </row>
    <row r="94" spans="1:19" ht="15" thickBot="1" x14ac:dyDescent="0.25">
      <c r="A94" s="75" t="s">
        <v>133</v>
      </c>
      <c r="B94" s="137" t="s">
        <v>118</v>
      </c>
      <c r="C94" s="53"/>
      <c r="D94" s="53"/>
      <c r="E94" s="79">
        <f>IFERROR(VLOOKUP($B94,[2]NUM11!$H$3:$U$156,2,FALSE),0)</f>
        <v>89</v>
      </c>
      <c r="F94" s="79">
        <f>IFERROR(VLOOKUP($B94,[2]NUM11!$H$3:$U$156,3,FALSE),0)</f>
        <v>65</v>
      </c>
      <c r="G94" s="79">
        <f>IFERROR(VLOOKUP($B94,[2]NUM11!$H$3:$U$156,4,FALSE),0)</f>
        <v>117</v>
      </c>
      <c r="H94" s="79">
        <f>IFERROR(VLOOKUP($B94,[2]NUM11!$H$3:$U$156,5,FALSE),0)</f>
        <v>123</v>
      </c>
      <c r="I94" s="79">
        <f>IFERROR(VLOOKUP($B94,[2]NUM11!$H$3:$U$156,6,FALSE),0)</f>
        <v>108</v>
      </c>
      <c r="J94" s="79">
        <f>IFERROR(VLOOKUP($B94,[2]NUM11!$H$3:$U$156,7,FALSE),0)</f>
        <v>145</v>
      </c>
      <c r="K94" s="79">
        <f>IFERROR(VLOOKUP($B94,[2]NUM11!$H$3:$U$156,8,FALSE),0)</f>
        <v>129</v>
      </c>
      <c r="L94" s="79">
        <f>IFERROR(VLOOKUP($B94,[2]NUM11!$H$3:$U$156,9,FALSE),0)</f>
        <v>200</v>
      </c>
      <c r="M94" s="79">
        <f>IFERROR(VLOOKUP($B94,[2]NUM11!$H$3:$U$156,10,FALSE),0)</f>
        <v>91</v>
      </c>
      <c r="N94" s="79">
        <f>IFERROR(VLOOKUP($B94,[2]NUM11!$H$3:$U$156,11,FALSE),0)</f>
        <v>217</v>
      </c>
      <c r="O94" s="79">
        <f>IFERROR(VLOOKUP($B94,[2]NUM11!$H$3:$U$156,12,FALSE),0)</f>
        <v>206</v>
      </c>
      <c r="P94" s="79">
        <f>IFERROR(VLOOKUP($B94,[2]NUM11!$H$3:$U$156,13,FALSE),0)</f>
        <v>107</v>
      </c>
      <c r="Q94" s="12">
        <f t="shared" si="33"/>
        <v>1597</v>
      </c>
    </row>
    <row r="95" spans="1:19" ht="15" thickBot="1" x14ac:dyDescent="0.25">
      <c r="A95" s="75" t="s">
        <v>133</v>
      </c>
      <c r="B95" s="137" t="s">
        <v>119</v>
      </c>
      <c r="C95" s="53"/>
      <c r="D95" s="53"/>
      <c r="E95" s="79">
        <f>IFERROR(VLOOKUP($B95,[2]NUM11!$H$3:$U$156,2,FALSE),0)</f>
        <v>219</v>
      </c>
      <c r="F95" s="79">
        <f>IFERROR(VLOOKUP($B95,[2]NUM11!$H$3:$U$156,3,FALSE),0)</f>
        <v>177</v>
      </c>
      <c r="G95" s="79">
        <f>IFERROR(VLOOKUP($B95,[2]NUM11!$H$3:$U$156,4,FALSE),0)</f>
        <v>253</v>
      </c>
      <c r="H95" s="79">
        <f>IFERROR(VLOOKUP($B95,[2]NUM11!$H$3:$U$156,5,FALSE),0)</f>
        <v>169</v>
      </c>
      <c r="I95" s="79">
        <f>IFERROR(VLOOKUP($B95,[2]NUM11!$H$3:$U$156,6,FALSE),0)</f>
        <v>321</v>
      </c>
      <c r="J95" s="79">
        <f>IFERROR(VLOOKUP($B95,[2]NUM11!$H$3:$U$156,7,FALSE),0)</f>
        <v>319</v>
      </c>
      <c r="K95" s="79">
        <f>IFERROR(VLOOKUP($B95,[2]NUM11!$H$3:$U$156,8,FALSE),0)</f>
        <v>303</v>
      </c>
      <c r="L95" s="79">
        <f>IFERROR(VLOOKUP($B95,[2]NUM11!$H$3:$U$156,9,FALSE),0)</f>
        <v>796</v>
      </c>
      <c r="M95" s="79">
        <f>IFERROR(VLOOKUP($B95,[2]NUM11!$H$3:$U$156,10,FALSE),0)</f>
        <v>258</v>
      </c>
      <c r="N95" s="79">
        <f>IFERROR(VLOOKUP($B95,[2]NUM11!$H$3:$U$156,11,FALSE),0)</f>
        <v>294</v>
      </c>
      <c r="O95" s="79">
        <f>IFERROR(VLOOKUP($B95,[2]NUM11!$H$3:$U$156,12,FALSE),0)</f>
        <v>282</v>
      </c>
      <c r="P95" s="79">
        <f>IFERROR(VLOOKUP($B95,[2]NUM11!$H$3:$U$156,13,FALSE),0)</f>
        <v>126</v>
      </c>
      <c r="Q95" s="12">
        <f t="shared" si="33"/>
        <v>3517</v>
      </c>
    </row>
    <row r="96" spans="1:19" ht="15" thickBot="1" x14ac:dyDescent="0.25">
      <c r="A96" s="75" t="s">
        <v>133</v>
      </c>
      <c r="B96" s="137" t="s">
        <v>120</v>
      </c>
      <c r="C96" s="53"/>
      <c r="D96" s="53"/>
      <c r="E96" s="79">
        <f>IFERROR(VLOOKUP($B96,[2]NUM11!$H$3:$U$156,2,FALSE),0)</f>
        <v>13</v>
      </c>
      <c r="F96" s="79">
        <f>IFERROR(VLOOKUP($B96,[2]NUM11!$H$3:$U$156,3,FALSE),0)</f>
        <v>23</v>
      </c>
      <c r="G96" s="79">
        <f>IFERROR(VLOOKUP($B96,[2]NUM11!$H$3:$U$156,4,FALSE),0)</f>
        <v>45</v>
      </c>
      <c r="H96" s="79">
        <f>IFERROR(VLOOKUP($B96,[2]NUM11!$H$3:$U$156,5,FALSE),0)</f>
        <v>42</v>
      </c>
      <c r="I96" s="79">
        <f>IFERROR(VLOOKUP($B96,[2]NUM11!$H$3:$U$156,6,FALSE),0)</f>
        <v>37</v>
      </c>
      <c r="J96" s="79">
        <f>IFERROR(VLOOKUP($B96,[2]NUM11!$H$3:$U$156,7,FALSE),0)</f>
        <v>69</v>
      </c>
      <c r="K96" s="79">
        <f>IFERROR(VLOOKUP($B96,[2]NUM11!$H$3:$U$156,8,FALSE),0)</f>
        <v>50</v>
      </c>
      <c r="L96" s="79">
        <f>IFERROR(VLOOKUP($B96,[2]NUM11!$H$3:$U$156,9,FALSE),0)</f>
        <v>52</v>
      </c>
      <c r="M96" s="79">
        <f>IFERROR(VLOOKUP($B96,[2]NUM11!$H$3:$U$156,10,FALSE),0)</f>
        <v>49</v>
      </c>
      <c r="N96" s="79">
        <f>IFERROR(VLOOKUP($B96,[2]NUM11!$H$3:$U$156,11,FALSE),0)</f>
        <v>38</v>
      </c>
      <c r="O96" s="79">
        <f>IFERROR(VLOOKUP($B96,[2]NUM11!$H$3:$U$156,12,FALSE),0)</f>
        <v>26</v>
      </c>
      <c r="P96" s="79">
        <f>IFERROR(VLOOKUP($B96,[2]NUM11!$H$3:$U$156,13,FALSE),0)</f>
        <v>0</v>
      </c>
      <c r="Q96" s="12">
        <f t="shared" si="33"/>
        <v>444</v>
      </c>
    </row>
    <row r="97" spans="1:19" ht="15" thickBot="1" x14ac:dyDescent="0.25">
      <c r="A97" s="75" t="s">
        <v>133</v>
      </c>
      <c r="B97" s="137" t="s">
        <v>121</v>
      </c>
      <c r="C97" s="53"/>
      <c r="D97" s="53"/>
      <c r="E97" s="79">
        <f>IFERROR(VLOOKUP($B97,[2]NUM11!$H$3:$U$156,2,FALSE),0)</f>
        <v>0</v>
      </c>
      <c r="F97" s="79">
        <f>IFERROR(VLOOKUP($B97,[2]NUM11!$H$3:$U$156,3,FALSE),0)</f>
        <v>7</v>
      </c>
      <c r="G97" s="79">
        <f>IFERROR(VLOOKUP($B97,[2]NUM11!$H$3:$U$156,4,FALSE),0)</f>
        <v>2</v>
      </c>
      <c r="H97" s="79">
        <f>IFERROR(VLOOKUP($B97,[2]NUM11!$H$3:$U$156,5,FALSE),0)</f>
        <v>3</v>
      </c>
      <c r="I97" s="79">
        <f>IFERROR(VLOOKUP($B97,[2]NUM11!$H$3:$U$156,6,FALSE),0)</f>
        <v>3</v>
      </c>
      <c r="J97" s="79">
        <f>IFERROR(VLOOKUP($B97,[2]NUM11!$H$3:$U$156,7,FALSE),0)</f>
        <v>6</v>
      </c>
      <c r="K97" s="79">
        <f>IFERROR(VLOOKUP($B97,[2]NUM11!$H$3:$U$156,8,FALSE),0)</f>
        <v>7</v>
      </c>
      <c r="L97" s="79">
        <f>IFERROR(VLOOKUP($B97,[2]NUM11!$H$3:$U$156,9,FALSE),0)</f>
        <v>1</v>
      </c>
      <c r="M97" s="79">
        <f>IFERROR(VLOOKUP($B97,[2]NUM11!$H$3:$U$156,10,FALSE),0)</f>
        <v>1</v>
      </c>
      <c r="N97" s="79">
        <f>IFERROR(VLOOKUP($B97,[2]NUM11!$H$3:$U$156,11,FALSE),0)</f>
        <v>4</v>
      </c>
      <c r="O97" s="79">
        <f>IFERROR(VLOOKUP($B97,[2]NUM11!$H$3:$U$156,12,FALSE),0)</f>
        <v>10</v>
      </c>
      <c r="P97" s="79">
        <f>IFERROR(VLOOKUP($B97,[2]NUM11!$H$3:$U$156,13,FALSE),0)</f>
        <v>5</v>
      </c>
      <c r="Q97" s="12">
        <f t="shared" si="33"/>
        <v>49</v>
      </c>
    </row>
    <row r="98" spans="1:19" ht="15" thickBot="1" x14ac:dyDescent="0.25">
      <c r="A98" s="75" t="s">
        <v>133</v>
      </c>
      <c r="B98" s="137" t="s">
        <v>122</v>
      </c>
      <c r="C98" s="53"/>
      <c r="D98" s="53"/>
      <c r="E98" s="79">
        <f>IFERROR(VLOOKUP($B98,[2]NUM11!$H$3:$U$156,2,FALSE),0)</f>
        <v>0</v>
      </c>
      <c r="F98" s="79">
        <f>IFERROR(VLOOKUP($B98,[2]NUM11!$H$3:$U$156,3,FALSE),0)</f>
        <v>1</v>
      </c>
      <c r="G98" s="79">
        <f>IFERROR(VLOOKUP($B98,[2]NUM11!$H$3:$U$156,4,FALSE),0)</f>
        <v>45</v>
      </c>
      <c r="H98" s="79">
        <f>IFERROR(VLOOKUP($B98,[2]NUM11!$H$3:$U$156,5,FALSE),0)</f>
        <v>9</v>
      </c>
      <c r="I98" s="79">
        <f>IFERROR(VLOOKUP($B98,[2]NUM11!$H$3:$U$156,6,FALSE),0)</f>
        <v>1</v>
      </c>
      <c r="J98" s="79">
        <f>IFERROR(VLOOKUP($B98,[2]NUM11!$H$3:$U$156,7,FALSE),0)</f>
        <v>0</v>
      </c>
      <c r="K98" s="79">
        <f>IFERROR(VLOOKUP($B98,[2]NUM11!$H$3:$U$156,8,FALSE),0)</f>
        <v>22</v>
      </c>
      <c r="L98" s="79">
        <f>IFERROR(VLOOKUP($B98,[2]NUM11!$H$3:$U$156,9,FALSE),0)</f>
        <v>10</v>
      </c>
      <c r="M98" s="79">
        <f>IFERROR(VLOOKUP($B98,[2]NUM11!$H$3:$U$156,10,FALSE),0)</f>
        <v>29</v>
      </c>
      <c r="N98" s="79">
        <f>IFERROR(VLOOKUP($B98,[2]NUM11!$H$3:$U$156,11,FALSE),0)</f>
        <v>23</v>
      </c>
      <c r="O98" s="79">
        <f>IFERROR(VLOOKUP($B98,[2]NUM11!$H$3:$U$156,12,FALSE),0)</f>
        <v>8</v>
      </c>
      <c r="P98" s="79">
        <f>IFERROR(VLOOKUP($B98,[2]NUM11!$H$3:$U$156,13,FALSE),0)</f>
        <v>1</v>
      </c>
      <c r="Q98" s="12">
        <f t="shared" si="33"/>
        <v>149</v>
      </c>
    </row>
    <row r="99" spans="1:19" ht="15" thickBot="1" x14ac:dyDescent="0.25">
      <c r="A99" s="75" t="s">
        <v>133</v>
      </c>
      <c r="B99" s="137" t="s">
        <v>123</v>
      </c>
      <c r="C99" s="53"/>
      <c r="D99" s="53"/>
      <c r="E99" s="79">
        <f>IFERROR(VLOOKUP($B99,[2]NUM11!$H$3:$U$156,2,FALSE),0)</f>
        <v>1</v>
      </c>
      <c r="F99" s="79">
        <f>IFERROR(VLOOKUP($B99,[2]NUM11!$H$3:$U$156,3,FALSE),0)</f>
        <v>1</v>
      </c>
      <c r="G99" s="79">
        <f>IFERROR(VLOOKUP($B99,[2]NUM11!$H$3:$U$156,4,FALSE),0)</f>
        <v>0</v>
      </c>
      <c r="H99" s="79">
        <f>IFERROR(VLOOKUP($B99,[2]NUM11!$H$3:$U$156,5,FALSE),0)</f>
        <v>0</v>
      </c>
      <c r="I99" s="79">
        <f>IFERROR(VLOOKUP($B99,[2]NUM11!$H$3:$U$156,6,FALSE),0)</f>
        <v>0</v>
      </c>
      <c r="J99" s="79">
        <f>IFERROR(VLOOKUP($B99,[2]NUM11!$H$3:$U$156,7,FALSE),0)</f>
        <v>20</v>
      </c>
      <c r="K99" s="79">
        <f>IFERROR(VLOOKUP($B99,[2]NUM11!$H$3:$U$156,8,FALSE),0)</f>
        <v>27</v>
      </c>
      <c r="L99" s="79">
        <f>IFERROR(VLOOKUP($B99,[2]NUM11!$H$3:$U$156,9,FALSE),0)</f>
        <v>9</v>
      </c>
      <c r="M99" s="79">
        <f>IFERROR(VLOOKUP($B99,[2]NUM11!$H$3:$U$156,10,FALSE),0)</f>
        <v>0</v>
      </c>
      <c r="N99" s="79">
        <f>IFERROR(VLOOKUP($B99,[2]NUM11!$H$3:$U$156,11,FALSE),0)</f>
        <v>0</v>
      </c>
      <c r="O99" s="79">
        <f>IFERROR(VLOOKUP($B99,[2]NUM11!$H$3:$U$156,12,FALSE),0)</f>
        <v>0</v>
      </c>
      <c r="P99" s="79">
        <f>IFERROR(VLOOKUP($B99,[2]NUM11!$H$3:$U$156,13,FALSE),0)</f>
        <v>0</v>
      </c>
      <c r="Q99" s="12">
        <f t="shared" si="33"/>
        <v>58</v>
      </c>
    </row>
    <row r="100" spans="1:19" ht="15" thickBot="1" x14ac:dyDescent="0.25">
      <c r="A100" s="75" t="s">
        <v>133</v>
      </c>
      <c r="B100" s="137" t="s">
        <v>124</v>
      </c>
      <c r="C100" s="53"/>
      <c r="D100" s="53"/>
      <c r="E100" s="79">
        <f>IFERROR(VLOOKUP($B100,[2]NUM11!$H$3:$U$156,2,FALSE),0)</f>
        <v>0</v>
      </c>
      <c r="F100" s="79">
        <f>IFERROR(VLOOKUP($B100,[2]NUM11!$H$3:$U$156,3,FALSE),0)</f>
        <v>0</v>
      </c>
      <c r="G100" s="79">
        <f>IFERROR(VLOOKUP($B100,[2]NUM11!$H$3:$U$156,4,FALSE),0)</f>
        <v>0</v>
      </c>
      <c r="H100" s="79">
        <f>IFERROR(VLOOKUP($B100,[2]NUM11!$H$3:$U$156,5,FALSE),0)</f>
        <v>0</v>
      </c>
      <c r="I100" s="79">
        <f>IFERROR(VLOOKUP($B100,[2]NUM11!$H$3:$U$156,6,FALSE),0)</f>
        <v>0</v>
      </c>
      <c r="J100" s="79">
        <f>IFERROR(VLOOKUP($B100,[2]NUM11!$H$3:$U$156,7,FALSE),0)</f>
        <v>1</v>
      </c>
      <c r="K100" s="79">
        <f>IFERROR(VLOOKUP($B100,[2]NUM11!$H$3:$U$156,8,FALSE),0)</f>
        <v>3</v>
      </c>
      <c r="L100" s="79">
        <f>IFERROR(VLOOKUP($B100,[2]NUM11!$H$3:$U$156,9,FALSE),0)</f>
        <v>9</v>
      </c>
      <c r="M100" s="79">
        <f>IFERROR(VLOOKUP($B100,[2]NUM11!$H$3:$U$156,10,FALSE),0)</f>
        <v>0</v>
      </c>
      <c r="N100" s="79">
        <f>IFERROR(VLOOKUP($B100,[2]NUM11!$H$3:$U$156,11,FALSE),0)</f>
        <v>12</v>
      </c>
      <c r="O100" s="79">
        <f>IFERROR(VLOOKUP($B100,[2]NUM11!$H$3:$U$156,12,FALSE),0)</f>
        <v>0</v>
      </c>
      <c r="P100" s="79">
        <f>IFERROR(VLOOKUP($B100,[2]NUM11!$H$3:$U$156,13,FALSE),0)</f>
        <v>0</v>
      </c>
      <c r="Q100" s="12">
        <f t="shared" si="33"/>
        <v>25</v>
      </c>
    </row>
    <row r="101" spans="1:19" ht="15" thickBot="1" x14ac:dyDescent="0.25">
      <c r="A101" s="75" t="s">
        <v>133</v>
      </c>
      <c r="B101" s="137" t="s">
        <v>125</v>
      </c>
      <c r="C101" s="53"/>
      <c r="D101" s="53"/>
      <c r="E101" s="79">
        <f>IFERROR(VLOOKUP($B101,[2]NUM11!$H$3:$U$156,2,FALSE),0)</f>
        <v>2</v>
      </c>
      <c r="F101" s="79">
        <f>IFERROR(VLOOKUP($B101,[2]NUM11!$H$3:$U$156,3,FALSE),0)</f>
        <v>0</v>
      </c>
      <c r="G101" s="79">
        <f>IFERROR(VLOOKUP($B101,[2]NUM11!$H$3:$U$156,4,FALSE),0)</f>
        <v>0</v>
      </c>
      <c r="H101" s="79">
        <f>IFERROR(VLOOKUP($B101,[2]NUM11!$H$3:$U$156,5,FALSE),0)</f>
        <v>0</v>
      </c>
      <c r="I101" s="79">
        <f>IFERROR(VLOOKUP($B101,[2]NUM11!$H$3:$U$156,6,FALSE),0)</f>
        <v>0</v>
      </c>
      <c r="J101" s="79">
        <f>IFERROR(VLOOKUP($B101,[2]NUM11!$H$3:$U$156,7,FALSE),0)</f>
        <v>2</v>
      </c>
      <c r="K101" s="79">
        <f>IFERROR(VLOOKUP($B101,[2]NUM11!$H$3:$U$156,8,FALSE),0)</f>
        <v>3</v>
      </c>
      <c r="L101" s="79">
        <f>IFERROR(VLOOKUP($B101,[2]NUM11!$H$3:$U$156,9,FALSE),0)</f>
        <v>11</v>
      </c>
      <c r="M101" s="79">
        <f>IFERROR(VLOOKUP($B101,[2]NUM11!$H$3:$U$156,10,FALSE),0)</f>
        <v>0</v>
      </c>
      <c r="N101" s="79">
        <f>IFERROR(VLOOKUP($B101,[2]NUM11!$H$3:$U$156,11,FALSE),0)</f>
        <v>0</v>
      </c>
      <c r="O101" s="79">
        <f>IFERROR(VLOOKUP($B101,[2]NUM11!$H$3:$U$156,12,FALSE),0)</f>
        <v>0</v>
      </c>
      <c r="P101" s="79">
        <f>IFERROR(VLOOKUP($B101,[2]NUM11!$H$3:$U$156,13,FALSE),0)</f>
        <v>0</v>
      </c>
      <c r="Q101" s="12">
        <f t="shared" si="33"/>
        <v>18</v>
      </c>
    </row>
    <row r="102" spans="1:19" ht="15" thickBot="1" x14ac:dyDescent="0.25">
      <c r="A102" s="75" t="s">
        <v>133</v>
      </c>
      <c r="B102" s="137" t="s">
        <v>126</v>
      </c>
      <c r="C102" s="53"/>
      <c r="D102" s="53"/>
      <c r="E102" s="79">
        <f>IFERROR(VLOOKUP($B102,[2]NUM11!$H$3:$U$156,2,FALSE),0)</f>
        <v>0</v>
      </c>
      <c r="F102" s="79">
        <f>IFERROR(VLOOKUP($B102,[2]NUM11!$H$3:$U$156,3,FALSE),0)</f>
        <v>0</v>
      </c>
      <c r="G102" s="79">
        <f>IFERROR(VLOOKUP($B102,[2]NUM11!$H$3:$U$156,4,FALSE),0)</f>
        <v>0</v>
      </c>
      <c r="H102" s="79">
        <f>IFERROR(VLOOKUP($B102,[2]NUM11!$H$3:$U$156,5,FALSE),0)</f>
        <v>0</v>
      </c>
      <c r="I102" s="79">
        <f>IFERROR(VLOOKUP($B102,[2]NUM11!$H$3:$U$156,6,FALSE),0)</f>
        <v>0</v>
      </c>
      <c r="J102" s="79">
        <f>IFERROR(VLOOKUP($B102,[2]NUM11!$H$3:$U$156,7,FALSE),0)</f>
        <v>0</v>
      </c>
      <c r="K102" s="79">
        <f>IFERROR(VLOOKUP($B102,[2]NUM11!$H$3:$U$156,8,FALSE),0)</f>
        <v>0</v>
      </c>
      <c r="L102" s="79">
        <f>IFERROR(VLOOKUP($B102,[2]NUM11!$H$3:$U$156,9,FALSE),0)</f>
        <v>11</v>
      </c>
      <c r="M102" s="79">
        <f>IFERROR(VLOOKUP($B102,[2]NUM11!$H$3:$U$156,10,FALSE),0)</f>
        <v>0</v>
      </c>
      <c r="N102" s="79">
        <f>IFERROR(VLOOKUP($B102,[2]NUM11!$H$3:$U$156,11,FALSE),0)</f>
        <v>0</v>
      </c>
      <c r="O102" s="79">
        <f>IFERROR(VLOOKUP($B102,[2]NUM11!$H$3:$U$156,12,FALSE),0)</f>
        <v>0</v>
      </c>
      <c r="P102" s="79">
        <f>IFERROR(VLOOKUP($B102,[2]NUM11!$H$3:$U$156,13,FALSE),0)</f>
        <v>0</v>
      </c>
      <c r="Q102" s="12">
        <f t="shared" si="33"/>
        <v>11</v>
      </c>
    </row>
    <row r="103" spans="1:19" ht="15" thickBot="1" x14ac:dyDescent="0.25">
      <c r="A103" s="75" t="s">
        <v>133</v>
      </c>
      <c r="B103" s="137" t="s">
        <v>127</v>
      </c>
      <c r="C103" s="53"/>
      <c r="D103" s="53"/>
      <c r="E103" s="79">
        <f>IFERROR(VLOOKUP($B103,[2]NUM11!$H$3:$U$156,2,FALSE),0)</f>
        <v>0</v>
      </c>
      <c r="F103" s="79">
        <f>IFERROR(VLOOKUP($B103,[2]NUM11!$H$3:$U$156,3,FALSE),0)</f>
        <v>0</v>
      </c>
      <c r="G103" s="79">
        <f>IFERROR(VLOOKUP($B103,[2]NUM11!$H$3:$U$156,4,FALSE),0)</f>
        <v>0</v>
      </c>
      <c r="H103" s="79">
        <f>IFERROR(VLOOKUP($B103,[2]NUM11!$H$3:$U$156,5,FALSE),0)</f>
        <v>0</v>
      </c>
      <c r="I103" s="79">
        <f>IFERROR(VLOOKUP($B103,[2]NUM11!$H$3:$U$156,6,FALSE),0)</f>
        <v>0</v>
      </c>
      <c r="J103" s="79">
        <f>IFERROR(VLOOKUP($B103,[2]NUM11!$H$3:$U$156,7,FALSE),0)</f>
        <v>0</v>
      </c>
      <c r="K103" s="79">
        <f>IFERROR(VLOOKUP($B103,[2]NUM11!$H$3:$U$156,8,FALSE),0)</f>
        <v>0</v>
      </c>
      <c r="L103" s="79">
        <f>IFERROR(VLOOKUP($B103,[2]NUM11!$H$3:$U$156,9,FALSE),0)</f>
        <v>22</v>
      </c>
      <c r="M103" s="79">
        <f>IFERROR(VLOOKUP($B103,[2]NUM11!$H$3:$U$156,10,FALSE),0)</f>
        <v>0</v>
      </c>
      <c r="N103" s="79">
        <f>IFERROR(VLOOKUP($B103,[2]NUM11!$H$3:$U$156,11,FALSE),0)</f>
        <v>0</v>
      </c>
      <c r="O103" s="79">
        <f>IFERROR(VLOOKUP($B103,[2]NUM11!$H$3:$U$156,12,FALSE),0)</f>
        <v>0</v>
      </c>
      <c r="P103" s="79">
        <f>IFERROR(VLOOKUP($B103,[2]NUM11!$H$3:$U$156,13,FALSE),0)</f>
        <v>0</v>
      </c>
      <c r="Q103" s="12">
        <f t="shared" si="33"/>
        <v>22</v>
      </c>
    </row>
    <row r="104" spans="1:19" ht="15" thickBot="1" x14ac:dyDescent="0.25">
      <c r="A104" s="75" t="s">
        <v>133</v>
      </c>
      <c r="B104" s="137" t="s">
        <v>128</v>
      </c>
      <c r="C104" s="53"/>
      <c r="D104" s="53"/>
      <c r="E104" s="79">
        <f>IFERROR(VLOOKUP($B104,[2]NUM11!$H$3:$U$156,2,FALSE),0)</f>
        <v>0</v>
      </c>
      <c r="F104" s="79">
        <f>IFERROR(VLOOKUP($B104,[2]NUM11!$H$3:$U$156,3,FALSE),0)</f>
        <v>0</v>
      </c>
      <c r="G104" s="79">
        <f>IFERROR(VLOOKUP($B104,[2]NUM11!$H$3:$U$156,4,FALSE),0)</f>
        <v>0</v>
      </c>
      <c r="H104" s="79">
        <f>IFERROR(VLOOKUP($B104,[2]NUM11!$H$3:$U$156,5,FALSE),0)</f>
        <v>0</v>
      </c>
      <c r="I104" s="79">
        <f>IFERROR(VLOOKUP($B104,[2]NUM11!$H$3:$U$156,6,FALSE),0)</f>
        <v>0</v>
      </c>
      <c r="J104" s="79">
        <f>IFERROR(VLOOKUP($B104,[2]NUM11!$H$3:$U$156,7,FALSE),0)</f>
        <v>0</v>
      </c>
      <c r="K104" s="79">
        <f>IFERROR(VLOOKUP($B104,[2]NUM11!$H$3:$U$156,8,FALSE),0)</f>
        <v>0</v>
      </c>
      <c r="L104" s="79">
        <f>IFERROR(VLOOKUP($B104,[2]NUM11!$H$3:$U$156,9,FALSE),0)</f>
        <v>0</v>
      </c>
      <c r="M104" s="79">
        <f>IFERROR(VLOOKUP($B104,[2]NUM11!$H$3:$U$156,10,FALSE),0)</f>
        <v>0</v>
      </c>
      <c r="N104" s="79">
        <f>IFERROR(VLOOKUP($B104,[2]NUM11!$H$3:$U$156,11,FALSE),0)</f>
        <v>8</v>
      </c>
      <c r="O104" s="79">
        <f>IFERROR(VLOOKUP($B104,[2]NUM11!$H$3:$U$156,12,FALSE),0)</f>
        <v>1</v>
      </c>
      <c r="P104" s="79">
        <f>IFERROR(VLOOKUP($B104,[2]NUM11!$H$3:$U$156,13,FALSE),0)</f>
        <v>0</v>
      </c>
      <c r="Q104" s="12">
        <f t="shared" si="33"/>
        <v>9</v>
      </c>
    </row>
    <row r="105" spans="1:19" ht="15" thickBot="1" x14ac:dyDescent="0.25">
      <c r="A105" s="75" t="s">
        <v>133</v>
      </c>
      <c r="B105" s="137" t="s">
        <v>129</v>
      </c>
      <c r="C105" s="53"/>
      <c r="D105" s="53"/>
      <c r="E105" s="79">
        <f>IFERROR(VLOOKUP($B105,[2]NUM11!$H$3:$U$156,2,FALSE),0)</f>
        <v>0</v>
      </c>
      <c r="F105" s="79">
        <f>IFERROR(VLOOKUP($B105,[2]NUM11!$H$3:$U$156,3,FALSE),0)</f>
        <v>5</v>
      </c>
      <c r="G105" s="79">
        <f>IFERROR(VLOOKUP($B105,[2]NUM11!$H$3:$U$156,4,FALSE),0)</f>
        <v>77</v>
      </c>
      <c r="H105" s="79">
        <f>IFERROR(VLOOKUP($B105,[2]NUM11!$H$3:$U$156,5,FALSE),0)</f>
        <v>33</v>
      </c>
      <c r="I105" s="79">
        <f>IFERROR(VLOOKUP($B105,[2]NUM11!$H$3:$U$156,6,FALSE),0)</f>
        <v>5</v>
      </c>
      <c r="J105" s="79">
        <f>IFERROR(VLOOKUP($B105,[2]NUM11!$H$3:$U$156,7,FALSE),0)</f>
        <v>0</v>
      </c>
      <c r="K105" s="79">
        <f>IFERROR(VLOOKUP($B105,[2]NUM11!$H$3:$U$156,8,FALSE),0)</f>
        <v>0</v>
      </c>
      <c r="L105" s="79">
        <f>IFERROR(VLOOKUP($B105,[2]NUM11!$H$3:$U$156,9,FALSE),0)</f>
        <v>0</v>
      </c>
      <c r="M105" s="79">
        <f>IFERROR(VLOOKUP($B105,[2]NUM11!$H$3:$U$156,10,FALSE),0)</f>
        <v>34</v>
      </c>
      <c r="N105" s="79">
        <f>IFERROR(VLOOKUP($B105,[2]NUM11!$H$3:$U$156,11,FALSE),0)</f>
        <v>14</v>
      </c>
      <c r="O105" s="79">
        <f>IFERROR(VLOOKUP($B105,[2]NUM11!$H$3:$U$156,12,FALSE),0)</f>
        <v>12</v>
      </c>
      <c r="P105" s="79">
        <f>IFERROR(VLOOKUP($B105,[2]NUM11!$H$3:$U$156,13,FALSE),0)</f>
        <v>1</v>
      </c>
      <c r="Q105" s="12">
        <f t="shared" si="33"/>
        <v>181</v>
      </c>
    </row>
    <row r="106" spans="1:19" ht="15" thickBot="1" x14ac:dyDescent="0.25">
      <c r="A106" s="75" t="s">
        <v>133</v>
      </c>
      <c r="B106" s="137" t="s">
        <v>130</v>
      </c>
      <c r="C106" s="53"/>
      <c r="D106" s="53"/>
      <c r="E106" s="79">
        <f>IFERROR(VLOOKUP($B106,[2]NUM11!$H$3:$U$156,2,FALSE),0)</f>
        <v>0</v>
      </c>
      <c r="F106" s="79">
        <f>IFERROR(VLOOKUP($B106,[2]NUM11!$H$3:$U$156,3,FALSE),0)</f>
        <v>0</v>
      </c>
      <c r="G106" s="79">
        <f>IFERROR(VLOOKUP($B106,[2]NUM11!$H$3:$U$156,4,FALSE),0)</f>
        <v>0</v>
      </c>
      <c r="H106" s="79">
        <f>IFERROR(VLOOKUP($B106,[2]NUM11!$H$3:$U$156,5,FALSE),0)</f>
        <v>12</v>
      </c>
      <c r="I106" s="79">
        <f>IFERROR(VLOOKUP($B106,[2]NUM11!$H$3:$U$156,6,FALSE),0)</f>
        <v>38</v>
      </c>
      <c r="J106" s="79">
        <f>IFERROR(VLOOKUP($B106,[2]NUM11!$H$3:$U$156,7,FALSE),0)</f>
        <v>10</v>
      </c>
      <c r="K106" s="79">
        <f>IFERROR(VLOOKUP($B106,[2]NUM11!$H$3:$U$156,8,FALSE),0)</f>
        <v>7</v>
      </c>
      <c r="L106" s="79">
        <f>IFERROR(VLOOKUP($B106,[2]NUM11!$H$3:$U$156,9,FALSE),0)</f>
        <v>5</v>
      </c>
      <c r="M106" s="79">
        <f>IFERROR(VLOOKUP($B106,[2]NUM11!$H$3:$U$156,10,FALSE),0)</f>
        <v>0</v>
      </c>
      <c r="N106" s="79">
        <f>IFERROR(VLOOKUP($B106,[2]NUM11!$H$3:$U$156,11,FALSE),0)</f>
        <v>9</v>
      </c>
      <c r="O106" s="79">
        <f>IFERROR(VLOOKUP($B106,[2]NUM11!$H$3:$U$156,12,FALSE),0)</f>
        <v>13</v>
      </c>
      <c r="P106" s="79">
        <f>IFERROR(VLOOKUP($B106,[2]NUM11!$H$3:$U$156,13,FALSE),0)</f>
        <v>0</v>
      </c>
      <c r="Q106" s="12">
        <f t="shared" si="33"/>
        <v>94</v>
      </c>
    </row>
    <row r="107" spans="1:19" ht="15" thickBot="1" x14ac:dyDescent="0.25">
      <c r="A107" s="75" t="s">
        <v>133</v>
      </c>
      <c r="B107" s="137" t="s">
        <v>131</v>
      </c>
      <c r="C107" s="53"/>
      <c r="D107" s="53"/>
      <c r="E107" s="79">
        <f>IFERROR(VLOOKUP($B107,[2]NUM11!$H$3:$U$156,2,FALSE),0)</f>
        <v>31</v>
      </c>
      <c r="F107" s="79">
        <f>IFERROR(VLOOKUP($B107,[2]NUM11!$H$3:$U$156,3,FALSE),0)</f>
        <v>26</v>
      </c>
      <c r="G107" s="79">
        <f>IFERROR(VLOOKUP($B107,[2]NUM11!$H$3:$U$156,4,FALSE),0)</f>
        <v>51</v>
      </c>
      <c r="H107" s="79">
        <f>IFERROR(VLOOKUP($B107,[2]NUM11!$H$3:$U$156,5,FALSE),0)</f>
        <v>46</v>
      </c>
      <c r="I107" s="79">
        <f>IFERROR(VLOOKUP($B107,[2]NUM11!$H$3:$U$156,6,FALSE),0)</f>
        <v>23</v>
      </c>
      <c r="J107" s="79">
        <f>IFERROR(VLOOKUP($B107,[2]NUM11!$H$3:$U$156,7,FALSE),0)</f>
        <v>22</v>
      </c>
      <c r="K107" s="79">
        <f>IFERROR(VLOOKUP($B107,[2]NUM11!$H$3:$U$156,8,FALSE),0)</f>
        <v>11</v>
      </c>
      <c r="L107" s="79">
        <f>IFERROR(VLOOKUP($B107,[2]NUM11!$H$3:$U$156,9,FALSE),0)</f>
        <v>26</v>
      </c>
      <c r="M107" s="79">
        <f>IFERROR(VLOOKUP($B107,[2]NUM11!$H$3:$U$156,10,FALSE),0)</f>
        <v>58</v>
      </c>
      <c r="N107" s="79">
        <f>IFERROR(VLOOKUP($B107,[2]NUM11!$H$3:$U$156,11,FALSE),0)</f>
        <v>73</v>
      </c>
      <c r="O107" s="79">
        <f>IFERROR(VLOOKUP($B107,[2]NUM11!$H$3:$U$156,12,FALSE),0)</f>
        <v>19</v>
      </c>
      <c r="P107" s="79">
        <f>IFERROR(VLOOKUP($B107,[2]NUM11!$H$3:$U$156,13,FALSE),0)</f>
        <v>9</v>
      </c>
      <c r="Q107" s="12">
        <f t="shared" si="33"/>
        <v>395</v>
      </c>
    </row>
    <row r="108" spans="1:19" ht="15" thickBot="1" x14ac:dyDescent="0.25">
      <c r="A108" s="75" t="s">
        <v>133</v>
      </c>
      <c r="B108" s="137" t="s">
        <v>132</v>
      </c>
      <c r="C108" s="53"/>
      <c r="D108" s="53"/>
      <c r="E108" s="79">
        <f>IFERROR(VLOOKUP($B108,[2]NUM11!$H$3:$U$156,2,FALSE),0)</f>
        <v>0</v>
      </c>
      <c r="F108" s="79">
        <f>IFERROR(VLOOKUP($B108,[2]NUM11!$H$3:$U$156,3,FALSE),0)</f>
        <v>13</v>
      </c>
      <c r="G108" s="79">
        <f>IFERROR(VLOOKUP($B108,[2]NUM11!$H$3:$U$156,4,FALSE),0)</f>
        <v>16</v>
      </c>
      <c r="H108" s="79">
        <f>IFERROR(VLOOKUP($B108,[2]NUM11!$H$3:$U$156,5,FALSE),0)</f>
        <v>19</v>
      </c>
      <c r="I108" s="79">
        <f>IFERROR(VLOOKUP($B108,[2]NUM11!$H$3:$U$156,6,FALSE),0)</f>
        <v>14</v>
      </c>
      <c r="J108" s="79">
        <f>IFERROR(VLOOKUP($B108,[2]NUM11!$H$3:$U$156,7,FALSE),0)</f>
        <v>12</v>
      </c>
      <c r="K108" s="79">
        <f>IFERROR(VLOOKUP($B108,[2]NUM11!$H$3:$U$156,8,FALSE),0)</f>
        <v>18</v>
      </c>
      <c r="L108" s="79">
        <f>IFERROR(VLOOKUP($B108,[2]NUM11!$H$3:$U$156,9,FALSE),0)</f>
        <v>36</v>
      </c>
      <c r="M108" s="79">
        <f>IFERROR(VLOOKUP($B108,[2]NUM11!$H$3:$U$156,10,FALSE),0)</f>
        <v>13</v>
      </c>
      <c r="N108" s="79">
        <f>IFERROR(VLOOKUP($B108,[2]NUM11!$H$3:$U$156,11,FALSE),0)</f>
        <v>19</v>
      </c>
      <c r="O108" s="79">
        <f>IFERROR(VLOOKUP($B108,[2]NUM11!$H$3:$U$156,12,FALSE),0)</f>
        <v>22</v>
      </c>
      <c r="P108" s="79">
        <f>IFERROR(VLOOKUP($B108,[2]NUM11!$H$3:$U$156,13,FALSE),0)</f>
        <v>20</v>
      </c>
      <c r="Q108" s="12">
        <f>SUM(E108:P108)</f>
        <v>202</v>
      </c>
    </row>
    <row r="109" spans="1:19" ht="15" thickBot="1" x14ac:dyDescent="0.25">
      <c r="A109" s="75" t="s">
        <v>133</v>
      </c>
      <c r="B109" s="137" t="s">
        <v>346</v>
      </c>
      <c r="C109" s="53"/>
      <c r="D109" s="53"/>
      <c r="E109" s="79">
        <f>IFERROR(VLOOKUP($B109,[2]NUM11!$H$3:$U$156,2,FALSE),0)</f>
        <v>22</v>
      </c>
      <c r="F109" s="79">
        <f>IFERROR(VLOOKUP($B109,[2]NUM11!$H$3:$U$156,3,FALSE),0)</f>
        <v>24</v>
      </c>
      <c r="G109" s="79">
        <f>IFERROR(VLOOKUP($B109,[2]NUM11!$H$3:$U$156,4,FALSE),0)</f>
        <v>32</v>
      </c>
      <c r="H109" s="79">
        <f>IFERROR(VLOOKUP($B109,[2]NUM11!$H$3:$U$156,5,FALSE),0)</f>
        <v>37</v>
      </c>
      <c r="I109" s="79">
        <f>IFERROR(VLOOKUP($B109,[2]NUM11!$H$3:$U$156,6,FALSE),0)</f>
        <v>33</v>
      </c>
      <c r="J109" s="79">
        <f>IFERROR(VLOOKUP($B109,[2]NUM11!$H$3:$U$156,7,FALSE),0)</f>
        <v>20</v>
      </c>
      <c r="K109" s="79">
        <f>IFERROR(VLOOKUP($B109,[2]NUM11!$H$3:$U$156,8,FALSE),0)</f>
        <v>19</v>
      </c>
      <c r="L109" s="79">
        <f>IFERROR(VLOOKUP($B109,[2]NUM11!$H$3:$U$156,9,FALSE),0)</f>
        <v>33</v>
      </c>
      <c r="M109" s="79">
        <f>IFERROR(VLOOKUP($B109,[2]NUM11!$H$3:$U$156,10,FALSE),0)</f>
        <v>35</v>
      </c>
      <c r="N109" s="79">
        <f>IFERROR(VLOOKUP($B109,[2]NUM11!$H$3:$U$156,11,FALSE),0)</f>
        <v>20</v>
      </c>
      <c r="O109" s="79">
        <f>IFERROR(VLOOKUP($B109,[2]NUM11!$H$3:$U$156,12,FALSE),0)</f>
        <v>23</v>
      </c>
      <c r="P109" s="79">
        <f>IFERROR(VLOOKUP($B109,[2]NUM11!$H$3:$U$156,13,FALSE),0)</f>
        <v>6</v>
      </c>
      <c r="Q109" s="12">
        <f t="shared" si="33"/>
        <v>304</v>
      </c>
    </row>
    <row r="110" spans="1:19" ht="15" thickBot="1" x14ac:dyDescent="0.25">
      <c r="A110" s="75" t="s">
        <v>133</v>
      </c>
      <c r="B110" s="137" t="s">
        <v>395</v>
      </c>
      <c r="C110" s="53"/>
      <c r="D110" s="53"/>
      <c r="E110" s="79">
        <f>IFERROR(VLOOKUP($B110,[2]NUM11!$H$3:$U$156,2,FALSE),0)</f>
        <v>0</v>
      </c>
      <c r="F110" s="79">
        <f>IFERROR(VLOOKUP($B110,[2]NUM11!$H$3:$U$156,2,FALSE),0)</f>
        <v>0</v>
      </c>
      <c r="G110" s="79">
        <f>IFERROR(VLOOKUP($B110,[2]NUM11!$H$3:$U$156,2,FALSE),0)</f>
        <v>0</v>
      </c>
      <c r="H110" s="79">
        <f>IFERROR(VLOOKUP($B110,[2]NUM11!$H$3:$U$156,2,FALSE),0)</f>
        <v>0</v>
      </c>
      <c r="I110" s="79">
        <f>IFERROR(VLOOKUP($B110,[2]NUM11!$H$3:$U$156,2,FALSE),0)</f>
        <v>0</v>
      </c>
      <c r="J110" s="79">
        <f>IFERROR(VLOOKUP($B110,[2]NUM11!$H$3:$U$156,2,FALSE),0)</f>
        <v>0</v>
      </c>
      <c r="K110" s="79">
        <f>IFERROR(VLOOKUP($B110,[2]NUM11!$H$3:$U$156,2,FALSE),0)</f>
        <v>0</v>
      </c>
      <c r="L110" s="79">
        <f>IFERROR(VLOOKUP($B110,[2]NUM11!$H$3:$U$156,2,FALSE),0)</f>
        <v>0</v>
      </c>
      <c r="M110" s="79">
        <f>IFERROR(VLOOKUP($B110,[2]NUM11!$H$3:$U$156,10,FALSE),0)</f>
        <v>18</v>
      </c>
      <c r="N110" s="79">
        <f>IFERROR(VLOOKUP($B110,[2]NUM11!$H$3:$U$156,11,FALSE),0)</f>
        <v>40</v>
      </c>
      <c r="O110" s="79">
        <f>IFERROR(VLOOKUP($B110,[2]NUM11!$H$3:$U$156,12,FALSE),0)</f>
        <v>33</v>
      </c>
      <c r="P110" s="79">
        <f>IFERROR(VLOOKUP($B110,[2]NUM11!$H$3:$U$156,13,FALSE),0)</f>
        <v>1</v>
      </c>
      <c r="Q110" s="12">
        <f t="shared" si="33"/>
        <v>92</v>
      </c>
    </row>
    <row r="111" spans="1:19" s="54" customFormat="1" ht="15" thickBot="1" x14ac:dyDescent="0.25">
      <c r="A111" s="307" t="s">
        <v>180</v>
      </c>
      <c r="B111" s="308"/>
      <c r="C111" s="222">
        <f>+D111/Metas!Q13</f>
        <v>1.1565061857206738</v>
      </c>
      <c r="D111" s="14">
        <f>+Q111/R111</f>
        <v>0.27755321051690218</v>
      </c>
      <c r="E111" s="65">
        <f>SUM(E93:E110)</f>
        <v>452</v>
      </c>
      <c r="F111" s="65">
        <f t="shared" ref="F111:M111" si="34">SUM(F93:F110)</f>
        <v>401</v>
      </c>
      <c r="G111" s="65">
        <f t="shared" si="34"/>
        <v>686</v>
      </c>
      <c r="H111" s="65">
        <f t="shared" si="34"/>
        <v>546</v>
      </c>
      <c r="I111" s="65">
        <f t="shared" si="34"/>
        <v>654</v>
      </c>
      <c r="J111" s="65">
        <f t="shared" si="34"/>
        <v>687</v>
      </c>
      <c r="K111" s="65">
        <f t="shared" si="34"/>
        <v>641</v>
      </c>
      <c r="L111" s="65">
        <f t="shared" si="34"/>
        <v>1283</v>
      </c>
      <c r="M111" s="65">
        <f t="shared" si="34"/>
        <v>616</v>
      </c>
      <c r="N111" s="65">
        <f t="shared" ref="N111:P111" si="35">SUM(N93:N110)</f>
        <v>832</v>
      </c>
      <c r="O111" s="65">
        <f t="shared" si="35"/>
        <v>672</v>
      </c>
      <c r="P111" s="65">
        <f t="shared" si="35"/>
        <v>289</v>
      </c>
      <c r="Q111" s="65">
        <f>SUM(Q93:Q110)</f>
        <v>7759</v>
      </c>
      <c r="R111" s="366">
        <v>27955</v>
      </c>
      <c r="S111" s="367"/>
    </row>
    <row r="112" spans="1:19" ht="15" thickBot="1" x14ac:dyDescent="0.25">
      <c r="A112" s="75" t="s">
        <v>146</v>
      </c>
      <c r="B112" s="137" t="s">
        <v>134</v>
      </c>
      <c r="C112" s="53"/>
      <c r="D112" s="53"/>
      <c r="E112" s="79">
        <f>IFERROR(VLOOKUP($B112,[2]NUM11!$H$3:$U$156,2,FALSE),0)</f>
        <v>0</v>
      </c>
      <c r="F112" s="79">
        <f>IFERROR(VLOOKUP($B112,[2]NUM11!$H$3:$U$156,3,FALSE),0)</f>
        <v>0</v>
      </c>
      <c r="G112" s="79">
        <f>IFERROR(VLOOKUP($B112,[2]NUM11!$H$3:$U$156,4,FALSE),0)</f>
        <v>0</v>
      </c>
      <c r="H112" s="79">
        <f>IFERROR(VLOOKUP($B112,[2]NUM11!$H$3:$U$156,5,FALSE),0)</f>
        <v>0</v>
      </c>
      <c r="I112" s="79">
        <f>IFERROR(VLOOKUP($B112,[2]NUM11!$H$3:$U$156,6,FALSE),0)</f>
        <v>0</v>
      </c>
      <c r="J112" s="79">
        <f>IFERROR(VLOOKUP($B112,[2]NUM11!$H$3:$U$156,7,FALSE),0)</f>
        <v>0</v>
      </c>
      <c r="K112" s="79">
        <f>IFERROR(VLOOKUP($B112,[2]NUM11!$H$3:$U$156,8,FALSE),0)</f>
        <v>0</v>
      </c>
      <c r="L112" s="79">
        <f>IFERROR(VLOOKUP($B112,[2]NUM11!$H$3:$U$156,9,FALSE),0)</f>
        <v>0</v>
      </c>
      <c r="M112" s="79">
        <f>IFERROR(VLOOKUP($B112,[2]NUM11!$H$3:$U$156,10,FALSE),0)</f>
        <v>0</v>
      </c>
      <c r="N112" s="79">
        <f>IFERROR(VLOOKUP($B112,[2]NUM11!$H$3:$U$156,11,FALSE),0)</f>
        <v>0</v>
      </c>
      <c r="O112" s="79">
        <f>IFERROR(VLOOKUP($B112,[2]NUM11!$H$3:$U$156,12,FALSE),0)</f>
        <v>0</v>
      </c>
      <c r="P112" s="79">
        <f>IFERROR(VLOOKUP($B112,[2]NUM11!$H$3:$U$156,13,FALSE),0)</f>
        <v>0</v>
      </c>
      <c r="Q112" s="12">
        <f t="shared" ref="Q112:Q123" si="36">SUM(E112:P112)</f>
        <v>0</v>
      </c>
    </row>
    <row r="113" spans="1:19" ht="15" thickBot="1" x14ac:dyDescent="0.25">
      <c r="A113" s="75" t="s">
        <v>146</v>
      </c>
      <c r="B113" s="137" t="s">
        <v>135</v>
      </c>
      <c r="C113" s="53"/>
      <c r="D113" s="53"/>
      <c r="E113" s="79">
        <f>IFERROR(VLOOKUP($B113,[2]NUM11!$H$3:$U$156,2,FALSE),0)</f>
        <v>0</v>
      </c>
      <c r="F113" s="79">
        <f>IFERROR(VLOOKUP($B113,[2]NUM11!$H$3:$U$156,3,FALSE),0)</f>
        <v>0</v>
      </c>
      <c r="G113" s="79">
        <f>IFERROR(VLOOKUP($B113,[2]NUM11!$H$3:$U$156,4,FALSE),0)</f>
        <v>0</v>
      </c>
      <c r="H113" s="79">
        <f>IFERROR(VLOOKUP($B113,[2]NUM11!$H$3:$U$156,5,FALSE),0)</f>
        <v>0</v>
      </c>
      <c r="I113" s="79">
        <f>IFERROR(VLOOKUP($B113,[2]NUM11!$H$3:$U$156,6,FALSE),0)</f>
        <v>0</v>
      </c>
      <c r="J113" s="79">
        <f>IFERROR(VLOOKUP($B113,[2]NUM11!$H$3:$U$156,7,FALSE),0)</f>
        <v>0</v>
      </c>
      <c r="K113" s="79">
        <f>IFERROR(VLOOKUP($B113,[2]NUM11!$H$3:$U$156,8,FALSE),0)</f>
        <v>0</v>
      </c>
      <c r="L113" s="79">
        <f>IFERROR(VLOOKUP($B113,[2]NUM11!$H$3:$U$156,9,FALSE),0)</f>
        <v>10</v>
      </c>
      <c r="M113" s="79">
        <f>IFERROR(VLOOKUP($B113,[2]NUM11!$H$3:$U$156,10,FALSE),0)</f>
        <v>0</v>
      </c>
      <c r="N113" s="79">
        <f>IFERROR(VLOOKUP($B113,[2]NUM11!$H$3:$U$156,11,FALSE),0)</f>
        <v>9</v>
      </c>
      <c r="O113" s="79">
        <f>IFERROR(VLOOKUP($B113,[2]NUM11!$H$3:$U$156,12,FALSE),0)</f>
        <v>0</v>
      </c>
      <c r="P113" s="79">
        <f>IFERROR(VLOOKUP($B113,[2]NUM11!$H$3:$U$156,13,FALSE),0)</f>
        <v>0</v>
      </c>
      <c r="Q113" s="12">
        <f t="shared" si="36"/>
        <v>19</v>
      </c>
    </row>
    <row r="114" spans="1:19" ht="15" thickBot="1" x14ac:dyDescent="0.25">
      <c r="A114" s="75" t="s">
        <v>146</v>
      </c>
      <c r="B114" s="137" t="s">
        <v>136</v>
      </c>
      <c r="C114" s="53"/>
      <c r="D114" s="53"/>
      <c r="E114" s="79">
        <f>IFERROR(VLOOKUP($B114,[2]NUM11!$H$3:$U$156,2,FALSE),0)</f>
        <v>0</v>
      </c>
      <c r="F114" s="79">
        <f>IFERROR(VLOOKUP($B114,[2]NUM11!$H$3:$U$156,3,FALSE),0)</f>
        <v>0</v>
      </c>
      <c r="G114" s="79">
        <f>IFERROR(VLOOKUP($B114,[2]NUM11!$H$3:$U$156,4,FALSE),0)</f>
        <v>11</v>
      </c>
      <c r="H114" s="79">
        <f>IFERROR(VLOOKUP($B114,[2]NUM11!$H$3:$U$156,5,FALSE),0)</f>
        <v>7</v>
      </c>
      <c r="I114" s="79">
        <f>IFERROR(VLOOKUP($B114,[2]NUM11!$H$3:$U$156,6,FALSE),0)</f>
        <v>19</v>
      </c>
      <c r="J114" s="79">
        <f>IFERROR(VLOOKUP($B114,[2]NUM11!$H$3:$U$156,7,FALSE),0)</f>
        <v>0</v>
      </c>
      <c r="K114" s="79">
        <f>IFERROR(VLOOKUP($B114,[2]NUM11!$H$3:$U$156,8,FALSE),0)</f>
        <v>0</v>
      </c>
      <c r="L114" s="79">
        <f>IFERROR(VLOOKUP($B114,[2]NUM11!$H$3:$U$156,9,FALSE),0)</f>
        <v>0</v>
      </c>
      <c r="M114" s="79">
        <f>IFERROR(VLOOKUP($B114,[2]NUM11!$H$3:$U$156,10,FALSE),0)</f>
        <v>0</v>
      </c>
      <c r="N114" s="79">
        <f>IFERROR(VLOOKUP($B114,[2]NUM11!$H$3:$U$156,11,FALSE),0)</f>
        <v>0</v>
      </c>
      <c r="O114" s="79">
        <f>IFERROR(VLOOKUP($B114,[2]NUM11!$H$3:$U$156,12,FALSE),0)</f>
        <v>0</v>
      </c>
      <c r="P114" s="79">
        <f>IFERROR(VLOOKUP($B114,[2]NUM11!$H$3:$U$156,13,FALSE),0)</f>
        <v>0</v>
      </c>
      <c r="Q114" s="12">
        <f t="shared" si="36"/>
        <v>37</v>
      </c>
    </row>
    <row r="115" spans="1:19" ht="15" thickBot="1" x14ac:dyDescent="0.25">
      <c r="A115" s="75" t="s">
        <v>146</v>
      </c>
      <c r="B115" s="137" t="s">
        <v>137</v>
      </c>
      <c r="C115" s="53"/>
      <c r="D115" s="53"/>
      <c r="E115" s="79">
        <f>IFERROR(VLOOKUP($B115,[2]NUM11!$H$3:$U$156,2,FALSE),0)</f>
        <v>0</v>
      </c>
      <c r="F115" s="79">
        <f>IFERROR(VLOOKUP($B115,[2]NUM11!$H$3:$U$156,3,FALSE),0)</f>
        <v>0</v>
      </c>
      <c r="G115" s="79">
        <f>IFERROR(VLOOKUP($B115,[2]NUM11!$H$3:$U$156,4,FALSE),0)</f>
        <v>0</v>
      </c>
      <c r="H115" s="79">
        <f>IFERROR(VLOOKUP($B115,[2]NUM11!$H$3:$U$156,5,FALSE),0)</f>
        <v>0</v>
      </c>
      <c r="I115" s="79">
        <f>IFERROR(VLOOKUP($B115,[2]NUM11!$H$3:$U$156,6,FALSE),0)</f>
        <v>0</v>
      </c>
      <c r="J115" s="79">
        <f>IFERROR(VLOOKUP($B115,[2]NUM11!$H$3:$U$156,7,FALSE),0)</f>
        <v>17</v>
      </c>
      <c r="K115" s="79">
        <f>IFERROR(VLOOKUP($B115,[2]NUM11!$H$3:$U$156,8,FALSE),0)</f>
        <v>15</v>
      </c>
      <c r="L115" s="79">
        <f>IFERROR(VLOOKUP($B115,[2]NUM11!$H$3:$U$156,9,FALSE),0)</f>
        <v>0</v>
      </c>
      <c r="M115" s="79">
        <f>IFERROR(VLOOKUP($B115,[2]NUM11!$H$3:$U$156,10,FALSE),0)</f>
        <v>0</v>
      </c>
      <c r="N115" s="79">
        <f>IFERROR(VLOOKUP($B115,[2]NUM11!$H$3:$U$156,11,FALSE),0)</f>
        <v>0</v>
      </c>
      <c r="O115" s="79">
        <f>IFERROR(VLOOKUP($B115,[2]NUM11!$H$3:$U$156,12,FALSE),0)</f>
        <v>0</v>
      </c>
      <c r="P115" s="79">
        <f>IFERROR(VLOOKUP($B115,[2]NUM11!$H$3:$U$156,13,FALSE),0)</f>
        <v>0</v>
      </c>
      <c r="Q115" s="12">
        <f t="shared" si="36"/>
        <v>32</v>
      </c>
    </row>
    <row r="116" spans="1:19" ht="15" thickBot="1" x14ac:dyDescent="0.25">
      <c r="A116" s="75" t="s">
        <v>146</v>
      </c>
      <c r="B116" s="137" t="s">
        <v>138</v>
      </c>
      <c r="C116" s="53"/>
      <c r="D116" s="53"/>
      <c r="E116" s="79">
        <f>IFERROR(VLOOKUP($B116,[2]NUM11!$H$3:$U$156,2,FALSE),0)</f>
        <v>0</v>
      </c>
      <c r="F116" s="79">
        <f>IFERROR(VLOOKUP($B116,[2]NUM11!$H$3:$U$156,3,FALSE),0)</f>
        <v>0</v>
      </c>
      <c r="G116" s="79">
        <f>IFERROR(VLOOKUP($B116,[2]NUM11!$H$3:$U$156,4,FALSE),0)</f>
        <v>0</v>
      </c>
      <c r="H116" s="79">
        <f>IFERROR(VLOOKUP($B116,[2]NUM11!$H$3:$U$156,5,FALSE),0)</f>
        <v>35</v>
      </c>
      <c r="I116" s="79">
        <f>IFERROR(VLOOKUP($B116,[2]NUM11!$H$3:$U$156,6,FALSE),0)</f>
        <v>36</v>
      </c>
      <c r="J116" s="79">
        <f>IFERROR(VLOOKUP($B116,[2]NUM11!$H$3:$U$156,7,FALSE),0)</f>
        <v>0</v>
      </c>
      <c r="K116" s="79">
        <f>IFERROR(VLOOKUP($B116,[2]NUM11!$H$3:$U$156,8,FALSE),0)</f>
        <v>0</v>
      </c>
      <c r="L116" s="79">
        <f>IFERROR(VLOOKUP($B116,[2]NUM11!$H$3:$U$156,9,FALSE),0)</f>
        <v>0</v>
      </c>
      <c r="M116" s="79">
        <f>IFERROR(VLOOKUP($B116,[2]NUM11!$H$3:$U$156,10,FALSE),0)</f>
        <v>0</v>
      </c>
      <c r="N116" s="79">
        <f>IFERROR(VLOOKUP($B116,[2]NUM11!$H$3:$U$156,11,FALSE),0)</f>
        <v>0</v>
      </c>
      <c r="O116" s="79">
        <f>IFERROR(VLOOKUP($B116,[2]NUM11!$H$3:$U$156,12,FALSE),0)</f>
        <v>2</v>
      </c>
      <c r="P116" s="79">
        <f>IFERROR(VLOOKUP($B116,[2]NUM11!$H$3:$U$156,13,FALSE),0)</f>
        <v>2</v>
      </c>
      <c r="Q116" s="12">
        <f t="shared" si="36"/>
        <v>75</v>
      </c>
    </row>
    <row r="117" spans="1:19" ht="15" thickBot="1" x14ac:dyDescent="0.25">
      <c r="A117" s="75" t="s">
        <v>146</v>
      </c>
      <c r="B117" s="137" t="s">
        <v>139</v>
      </c>
      <c r="C117" s="53"/>
      <c r="D117" s="53"/>
      <c r="E117" s="79">
        <f>IFERROR(VLOOKUP($B117,[2]NUM11!$H$3:$U$156,2,FALSE),0)</f>
        <v>18</v>
      </c>
      <c r="F117" s="79">
        <f>IFERROR(VLOOKUP($B117,[2]NUM11!$H$3:$U$156,3,FALSE),0)</f>
        <v>0</v>
      </c>
      <c r="G117" s="79">
        <f>IFERROR(VLOOKUP($B117,[2]NUM11!$H$3:$U$156,4,FALSE),0)</f>
        <v>0</v>
      </c>
      <c r="H117" s="79">
        <f>IFERROR(VLOOKUP($B117,[2]NUM11!$H$3:$U$156,5,FALSE),0)</f>
        <v>0</v>
      </c>
      <c r="I117" s="79">
        <f>IFERROR(VLOOKUP($B117,[2]NUM11!$H$3:$U$156,6,FALSE),0)</f>
        <v>0</v>
      </c>
      <c r="J117" s="79">
        <f>IFERROR(VLOOKUP($B117,[2]NUM11!$H$3:$U$156,7,FALSE),0)</f>
        <v>0</v>
      </c>
      <c r="K117" s="79">
        <f>IFERROR(VLOOKUP($B117,[2]NUM11!$H$3:$U$156,8,FALSE),0)</f>
        <v>0</v>
      </c>
      <c r="L117" s="79">
        <f>IFERROR(VLOOKUP($B117,[2]NUM11!$H$3:$U$156,9,FALSE),0)</f>
        <v>0</v>
      </c>
      <c r="M117" s="79">
        <f>IFERROR(VLOOKUP($B117,[2]NUM11!$H$3:$U$156,10,FALSE),0)</f>
        <v>0</v>
      </c>
      <c r="N117" s="79">
        <f>IFERROR(VLOOKUP($B117,[2]NUM11!$H$3:$U$156,11,FALSE),0)</f>
        <v>0</v>
      </c>
      <c r="O117" s="79">
        <f>IFERROR(VLOOKUP($B117,[2]NUM11!$H$3:$U$156,12,FALSE),0)</f>
        <v>0</v>
      </c>
      <c r="P117" s="79">
        <f>IFERROR(VLOOKUP($B117,[2]NUM11!$H$3:$U$156,13,FALSE),0)</f>
        <v>0</v>
      </c>
      <c r="Q117" s="12">
        <f t="shared" si="36"/>
        <v>18</v>
      </c>
    </row>
    <row r="118" spans="1:19" ht="15" thickBot="1" x14ac:dyDescent="0.25">
      <c r="A118" s="75" t="s">
        <v>146</v>
      </c>
      <c r="B118" s="137" t="s">
        <v>140</v>
      </c>
      <c r="C118" s="53"/>
      <c r="D118" s="53"/>
      <c r="E118" s="79">
        <f>IFERROR(VLOOKUP($B118,[2]NUM11!$H$3:$U$156,2,FALSE),0)</f>
        <v>0</v>
      </c>
      <c r="F118" s="79">
        <f>IFERROR(VLOOKUP($B118,[2]NUM11!$H$3:$U$156,3,FALSE),0)</f>
        <v>0</v>
      </c>
      <c r="G118" s="79">
        <f>IFERROR(VLOOKUP($B118,[2]NUM11!$H$3:$U$156,4,FALSE),0)</f>
        <v>0</v>
      </c>
      <c r="H118" s="79">
        <f>IFERROR(VLOOKUP($B118,[2]NUM11!$H$3:$U$156,5,FALSE),0)</f>
        <v>0</v>
      </c>
      <c r="I118" s="79">
        <f>IFERROR(VLOOKUP($B118,[2]NUM11!$H$3:$U$156,6,FALSE),0)</f>
        <v>0</v>
      </c>
      <c r="J118" s="79">
        <f>IFERROR(VLOOKUP($B118,[2]NUM11!$H$3:$U$156,7,FALSE),0)</f>
        <v>0</v>
      </c>
      <c r="K118" s="79">
        <f>IFERROR(VLOOKUP($B118,[2]NUM11!$H$3:$U$156,8,FALSE),0)</f>
        <v>0</v>
      </c>
      <c r="L118" s="79">
        <f>IFERROR(VLOOKUP($B118,[2]NUM11!$H$3:$U$156,9,FALSE),0)</f>
        <v>18</v>
      </c>
      <c r="M118" s="79">
        <f>IFERROR(VLOOKUP($B118,[2]NUM11!$H$3:$U$156,10,FALSE),0)</f>
        <v>0</v>
      </c>
      <c r="N118" s="79">
        <f>IFERROR(VLOOKUP($B118,[2]NUM11!$H$3:$U$156,11,FALSE),0)</f>
        <v>0</v>
      </c>
      <c r="O118" s="79">
        <f>IFERROR(VLOOKUP($B118,[2]NUM11!$H$3:$U$156,12,FALSE),0)</f>
        <v>0</v>
      </c>
      <c r="P118" s="79">
        <f>IFERROR(VLOOKUP($B118,[2]NUM11!$H$3:$U$156,13,FALSE),0)</f>
        <v>0</v>
      </c>
      <c r="Q118" s="12">
        <f t="shared" si="36"/>
        <v>18</v>
      </c>
    </row>
    <row r="119" spans="1:19" ht="15" thickBot="1" x14ac:dyDescent="0.25">
      <c r="A119" s="75" t="s">
        <v>146</v>
      </c>
      <c r="B119" s="137" t="s">
        <v>141</v>
      </c>
      <c r="C119" s="53"/>
      <c r="D119" s="53"/>
      <c r="E119" s="79">
        <f>IFERROR(VLOOKUP($B119,[2]NUM11!$H$3:$U$156,2,FALSE),0)</f>
        <v>0</v>
      </c>
      <c r="F119" s="79">
        <f>IFERROR(VLOOKUP($B119,[2]NUM11!$H$3:$U$156,3,FALSE),0)</f>
        <v>0</v>
      </c>
      <c r="G119" s="79">
        <f>IFERROR(VLOOKUP($B119,[2]NUM11!$H$3:$U$156,4,FALSE),0)</f>
        <v>0</v>
      </c>
      <c r="H119" s="79">
        <f>IFERROR(VLOOKUP($B119,[2]NUM11!$H$3:$U$156,5,FALSE),0)</f>
        <v>0</v>
      </c>
      <c r="I119" s="79">
        <f>IFERROR(VLOOKUP($B119,[2]NUM11!$H$3:$U$156,6,FALSE),0)</f>
        <v>0</v>
      </c>
      <c r="J119" s="79">
        <f>IFERROR(VLOOKUP($B119,[2]NUM11!$H$3:$U$156,7,FALSE),0)</f>
        <v>48</v>
      </c>
      <c r="K119" s="79">
        <f>IFERROR(VLOOKUP($B119,[2]NUM11!$H$3:$U$156,8,FALSE),0)</f>
        <v>7</v>
      </c>
      <c r="L119" s="79">
        <f>IFERROR(VLOOKUP($B119,[2]NUM11!$H$3:$U$156,9,FALSE),0)</f>
        <v>0</v>
      </c>
      <c r="M119" s="79">
        <f>IFERROR(VLOOKUP($B119,[2]NUM11!$H$3:$U$156,10,FALSE),0)</f>
        <v>0</v>
      </c>
      <c r="N119" s="79">
        <f>IFERROR(VLOOKUP($B119,[2]NUM11!$H$3:$U$156,11,FALSE),0)</f>
        <v>0</v>
      </c>
      <c r="O119" s="79">
        <f>IFERROR(VLOOKUP($B119,[2]NUM11!$H$3:$U$156,12,FALSE),0)</f>
        <v>0</v>
      </c>
      <c r="P119" s="79">
        <f>IFERROR(VLOOKUP($B119,[2]NUM11!$H$3:$U$156,13,FALSE),0)</f>
        <v>0</v>
      </c>
      <c r="Q119" s="12">
        <f t="shared" si="36"/>
        <v>55</v>
      </c>
    </row>
    <row r="120" spans="1:19" ht="15" thickBot="1" x14ac:dyDescent="0.25">
      <c r="A120" s="75" t="s">
        <v>146</v>
      </c>
      <c r="B120" s="137" t="s">
        <v>142</v>
      </c>
      <c r="C120" s="53"/>
      <c r="D120" s="53"/>
      <c r="E120" s="79">
        <f>IFERROR(VLOOKUP($B120,[2]NUM11!$H$3:$U$156,2,FALSE),0)</f>
        <v>0</v>
      </c>
      <c r="F120" s="79">
        <f>IFERROR(VLOOKUP($B120,[2]NUM11!$H$3:$U$156,3,FALSE),0)</f>
        <v>20</v>
      </c>
      <c r="G120" s="79">
        <f>IFERROR(VLOOKUP($B120,[2]NUM11!$H$3:$U$156,4,FALSE),0)</f>
        <v>21</v>
      </c>
      <c r="H120" s="79">
        <f>IFERROR(VLOOKUP($B120,[2]NUM11!$H$3:$U$156,5,FALSE),0)</f>
        <v>0</v>
      </c>
      <c r="I120" s="79">
        <f>IFERROR(VLOOKUP($B120,[2]NUM11!$H$3:$U$156,6,FALSE),0)</f>
        <v>0</v>
      </c>
      <c r="J120" s="79">
        <f>IFERROR(VLOOKUP($B120,[2]NUM11!$H$3:$U$156,7,FALSE),0)</f>
        <v>0</v>
      </c>
      <c r="K120" s="79">
        <f>IFERROR(VLOOKUP($B120,[2]NUM11!$H$3:$U$156,8,FALSE),0)</f>
        <v>0</v>
      </c>
      <c r="L120" s="79">
        <f>IFERROR(VLOOKUP($B120,[2]NUM11!$H$3:$U$156,9,FALSE),0)</f>
        <v>0</v>
      </c>
      <c r="M120" s="79">
        <f>IFERROR(VLOOKUP($B120,[2]NUM11!$H$3:$U$156,10,FALSE),0)</f>
        <v>0</v>
      </c>
      <c r="N120" s="79">
        <f>IFERROR(VLOOKUP($B120,[2]NUM11!$H$3:$U$156,11,FALSE),0)</f>
        <v>0</v>
      </c>
      <c r="O120" s="79">
        <f>IFERROR(VLOOKUP($B120,[2]NUM11!$H$3:$U$156,12,FALSE),0)</f>
        <v>0</v>
      </c>
      <c r="P120" s="79">
        <f>IFERROR(VLOOKUP($B120,[2]NUM11!$H$3:$U$156,13,FALSE),0)</f>
        <v>0</v>
      </c>
      <c r="Q120" s="12">
        <f t="shared" si="36"/>
        <v>41</v>
      </c>
    </row>
    <row r="121" spans="1:19" ht="15" thickBot="1" x14ac:dyDescent="0.25">
      <c r="A121" s="75" t="s">
        <v>146</v>
      </c>
      <c r="B121" s="137" t="s">
        <v>143</v>
      </c>
      <c r="C121" s="53"/>
      <c r="D121" s="53"/>
      <c r="E121" s="79">
        <f>IFERROR(VLOOKUP($B121,[2]NUM11!$H$3:$U$156,2,FALSE),0)</f>
        <v>26</v>
      </c>
      <c r="F121" s="79">
        <f>IFERROR(VLOOKUP($B121,[2]NUM11!$H$3:$U$156,3,FALSE),0)</f>
        <v>0</v>
      </c>
      <c r="G121" s="79">
        <f>IFERROR(VLOOKUP($B121,[2]NUM11!$H$3:$U$156,4,FALSE),0)</f>
        <v>3</v>
      </c>
      <c r="H121" s="79">
        <f>IFERROR(VLOOKUP($B121,[2]NUM11!$H$3:$U$156,5,FALSE),0)</f>
        <v>0</v>
      </c>
      <c r="I121" s="79">
        <f>IFERROR(VLOOKUP($B121,[2]NUM11!$H$3:$U$156,6,FALSE),0)</f>
        <v>0</v>
      </c>
      <c r="J121" s="79">
        <f>IFERROR(VLOOKUP($B121,[2]NUM11!$H$3:$U$156,7,FALSE),0)</f>
        <v>0</v>
      </c>
      <c r="K121" s="79">
        <f>IFERROR(VLOOKUP($B121,[2]NUM11!$H$3:$U$156,8,FALSE),0)</f>
        <v>0</v>
      </c>
      <c r="L121" s="79">
        <f>IFERROR(VLOOKUP($B121,[2]NUM11!$H$3:$U$156,9,FALSE),0)</f>
        <v>0</v>
      </c>
      <c r="M121" s="79">
        <f>IFERROR(VLOOKUP($B121,[2]NUM11!$H$3:$U$156,10,FALSE),0)</f>
        <v>0</v>
      </c>
      <c r="N121" s="79">
        <f>IFERROR(VLOOKUP($B121,[2]NUM11!$H$3:$U$156,11,FALSE),0)</f>
        <v>0</v>
      </c>
      <c r="O121" s="79">
        <f>IFERROR(VLOOKUP($B121,[2]NUM11!$H$3:$U$156,12,FALSE),0)</f>
        <v>0</v>
      </c>
      <c r="P121" s="79">
        <f>IFERROR(VLOOKUP($B121,[2]NUM11!$H$3:$U$156,13,FALSE),0)</f>
        <v>0</v>
      </c>
      <c r="Q121" s="12">
        <f t="shared" si="36"/>
        <v>29</v>
      </c>
    </row>
    <row r="122" spans="1:19" ht="15" thickBot="1" x14ac:dyDescent="0.25">
      <c r="A122" s="75" t="s">
        <v>146</v>
      </c>
      <c r="B122" s="137" t="s">
        <v>144</v>
      </c>
      <c r="C122" s="53"/>
      <c r="D122" s="53"/>
      <c r="E122" s="79">
        <f>IFERROR(VLOOKUP($B122,[2]NUM11!$H$3:$U$156,2,FALSE),0)</f>
        <v>11</v>
      </c>
      <c r="F122" s="79">
        <f>IFERROR(VLOOKUP($B122,[2]NUM11!$H$3:$U$156,3,FALSE),0)</f>
        <v>3</v>
      </c>
      <c r="G122" s="79">
        <f>IFERROR(VLOOKUP($B122,[2]NUM11!$H$3:$U$156,4,FALSE),0)</f>
        <v>0</v>
      </c>
      <c r="H122" s="79">
        <f>IFERROR(VLOOKUP($B122,[2]NUM11!$H$3:$U$156,5,FALSE),0)</f>
        <v>0</v>
      </c>
      <c r="I122" s="79">
        <f>IFERROR(VLOOKUP($B122,[2]NUM11!$H$3:$U$156,6,FALSE),0)</f>
        <v>0</v>
      </c>
      <c r="J122" s="79">
        <f>IFERROR(VLOOKUP($B122,[2]NUM11!$H$3:$U$156,7,FALSE),0)</f>
        <v>0</v>
      </c>
      <c r="K122" s="79">
        <f>IFERROR(VLOOKUP($B122,[2]NUM11!$H$3:$U$156,8,FALSE),0)</f>
        <v>0</v>
      </c>
      <c r="L122" s="79">
        <f>IFERROR(VLOOKUP($B122,[2]NUM11!$H$3:$U$156,9,FALSE),0)</f>
        <v>0</v>
      </c>
      <c r="M122" s="79">
        <f>IFERROR(VLOOKUP($B122,[2]NUM11!$H$3:$U$156,10,FALSE),0)</f>
        <v>0</v>
      </c>
      <c r="N122" s="79">
        <f>IFERROR(VLOOKUP($B122,[2]NUM11!$H$3:$U$156,11,FALSE),0)</f>
        <v>0</v>
      </c>
      <c r="O122" s="79">
        <f>IFERROR(VLOOKUP($B122,[2]NUM11!$H$3:$U$156,12,FALSE),0)</f>
        <v>0</v>
      </c>
      <c r="P122" s="79">
        <f>IFERROR(VLOOKUP($B122,[2]NUM11!$H$3:$U$156,13,FALSE),0)</f>
        <v>0</v>
      </c>
      <c r="Q122" s="12">
        <f t="shared" si="36"/>
        <v>14</v>
      </c>
    </row>
    <row r="123" spans="1:19" ht="15" thickBot="1" x14ac:dyDescent="0.25">
      <c r="A123" s="75" t="s">
        <v>146</v>
      </c>
      <c r="B123" s="137" t="s">
        <v>145</v>
      </c>
      <c r="C123" s="53"/>
      <c r="D123" s="53"/>
      <c r="E123" s="79">
        <f>IFERROR(VLOOKUP($B123,[2]NUM11!$H$3:$U$156,2,FALSE),0)</f>
        <v>0</v>
      </c>
      <c r="F123" s="79">
        <f>IFERROR(VLOOKUP($B123,[2]NUM11!$H$3:$U$156,3,FALSE),0)</f>
        <v>0</v>
      </c>
      <c r="G123" s="79">
        <f>IFERROR(VLOOKUP($B123,[2]NUM11!$H$3:$U$156,4,FALSE),0)</f>
        <v>0</v>
      </c>
      <c r="H123" s="79">
        <f>IFERROR(VLOOKUP($B123,[2]NUM11!$H$3:$U$156,5,FALSE),0)</f>
        <v>0</v>
      </c>
      <c r="I123" s="79">
        <f>IFERROR(VLOOKUP($B123,[2]NUM11!$H$3:$U$156,6,FALSE),0)</f>
        <v>0</v>
      </c>
      <c r="J123" s="79">
        <f>IFERROR(VLOOKUP($B123,[2]NUM11!$H$3:$U$156,7,FALSE),0)</f>
        <v>0</v>
      </c>
      <c r="K123" s="79">
        <f>IFERROR(VLOOKUP($B123,[2]NUM11!$H$3:$U$156,8,FALSE),0)</f>
        <v>0</v>
      </c>
      <c r="L123" s="79">
        <f>IFERROR(VLOOKUP($B123,[2]NUM11!$H$3:$U$156,9,FALSE),0)</f>
        <v>0</v>
      </c>
      <c r="M123" s="79">
        <f>IFERROR(VLOOKUP($B123,[2]NUM11!$H$3:$U$156,10,FALSE),0)</f>
        <v>0</v>
      </c>
      <c r="N123" s="79">
        <f>IFERROR(VLOOKUP($B123,[2]NUM11!$H$3:$U$156,11,FALSE),0)</f>
        <v>0</v>
      </c>
      <c r="O123" s="79">
        <f>IFERROR(VLOOKUP($B123,[2]NUM11!$H$3:$U$156,12,FALSE),0)</f>
        <v>0</v>
      </c>
      <c r="P123" s="79">
        <f>IFERROR(VLOOKUP($B123,[2]NUM11!$H$3:$U$156,13,FALSE),0)</f>
        <v>7</v>
      </c>
      <c r="Q123" s="12">
        <f t="shared" si="36"/>
        <v>7</v>
      </c>
    </row>
    <row r="124" spans="1:19" s="54" customFormat="1" ht="15" thickBot="1" x14ac:dyDescent="0.25">
      <c r="A124" s="307" t="s">
        <v>181</v>
      </c>
      <c r="B124" s="308"/>
      <c r="C124" s="222">
        <f>+D124/Metas!Q7</f>
        <v>1.1311475409836065</v>
      </c>
      <c r="D124" s="14">
        <f>+Q124/R124</f>
        <v>0.27186761229314421</v>
      </c>
      <c r="E124" s="65">
        <f>SUM(E112:E123)</f>
        <v>55</v>
      </c>
      <c r="F124" s="65">
        <f t="shared" ref="F124:H124" si="37">SUM(F112:F123)</f>
        <v>23</v>
      </c>
      <c r="G124" s="65">
        <f t="shared" si="37"/>
        <v>35</v>
      </c>
      <c r="H124" s="65">
        <f t="shared" si="37"/>
        <v>42</v>
      </c>
      <c r="I124" s="65">
        <f t="shared" ref="I124:J124" si="38">SUM(I112:I123)</f>
        <v>55</v>
      </c>
      <c r="J124" s="65">
        <f t="shared" si="38"/>
        <v>65</v>
      </c>
      <c r="K124" s="65">
        <f t="shared" ref="K124:L124" si="39">SUM(K112:K123)</f>
        <v>22</v>
      </c>
      <c r="L124" s="65">
        <f t="shared" si="39"/>
        <v>28</v>
      </c>
      <c r="M124" s="65">
        <f t="shared" ref="M124:N124" si="40">SUM(M112:M123)</f>
        <v>0</v>
      </c>
      <c r="N124" s="65">
        <f t="shared" si="40"/>
        <v>9</v>
      </c>
      <c r="O124" s="65">
        <f t="shared" ref="O124:P124" si="41">SUM(O112:O123)</f>
        <v>2</v>
      </c>
      <c r="P124" s="65">
        <f t="shared" si="41"/>
        <v>9</v>
      </c>
      <c r="Q124" s="65">
        <f>SUM(Q112:Q123)</f>
        <v>345</v>
      </c>
      <c r="R124" s="366">
        <v>1269</v>
      </c>
      <c r="S124" s="367"/>
    </row>
    <row r="125" spans="1:19" ht="15" thickBot="1" x14ac:dyDescent="0.25">
      <c r="A125" s="75" t="s">
        <v>160</v>
      </c>
      <c r="B125" s="137" t="s">
        <v>147</v>
      </c>
      <c r="C125" s="53"/>
      <c r="D125" s="53"/>
      <c r="E125" s="79">
        <f>IFERROR(VLOOKUP($B125,[2]NUM11!$H$3:$U$156,2,FALSE),0)</f>
        <v>22</v>
      </c>
      <c r="F125" s="79">
        <f>IFERROR(VLOOKUP($B125,[2]NUM11!$H$3:$U$156,3,FALSE),0)</f>
        <v>50</v>
      </c>
      <c r="G125" s="79">
        <f>IFERROR(VLOOKUP($B125,[2]NUM11!$H$3:$U$156,4,FALSE),0)</f>
        <v>75</v>
      </c>
      <c r="H125" s="79">
        <f>IFERROR(VLOOKUP($B125,[2]NUM11!$H$3:$U$156,5,FALSE),0)</f>
        <v>34</v>
      </c>
      <c r="I125" s="79">
        <f>IFERROR(VLOOKUP($B125,[2]NUM11!$H$3:$U$156,6,FALSE),0)</f>
        <v>77</v>
      </c>
      <c r="J125" s="79">
        <f>IFERROR(VLOOKUP($B125,[2]NUM11!$H$3:$U$156,7,FALSE),0)</f>
        <v>137</v>
      </c>
      <c r="K125" s="79">
        <f>IFERROR(VLOOKUP($B125,[2]NUM11!$H$3:$U$156,8,FALSE),0)</f>
        <v>77</v>
      </c>
      <c r="L125" s="79">
        <f>IFERROR(VLOOKUP($B125,[2]NUM11!$H$3:$U$156,9,FALSE),0)</f>
        <v>137</v>
      </c>
      <c r="M125" s="79">
        <f>IFERROR(VLOOKUP($B125,[2]NUM11!$H$3:$U$156,10,FALSE),0)</f>
        <v>60</v>
      </c>
      <c r="N125" s="79">
        <f>IFERROR(VLOOKUP($B125,[2]NUM11!$H$3:$U$156,11,FALSE),0)</f>
        <v>56</v>
      </c>
      <c r="O125" s="79">
        <f>IFERROR(VLOOKUP($B125,[2]NUM11!$H$3:$U$156,12,FALSE),0)</f>
        <v>88</v>
      </c>
      <c r="P125" s="79">
        <f>IFERROR(VLOOKUP($B125,[2]NUM11!$H$3:$U$156,13,FALSE),0)</f>
        <v>71</v>
      </c>
      <c r="Q125" s="12">
        <f t="shared" ref="Q125:Q137" si="42">SUM(E125:P125)</f>
        <v>884</v>
      </c>
    </row>
    <row r="126" spans="1:19" ht="15" thickBot="1" x14ac:dyDescent="0.25">
      <c r="A126" s="75" t="s">
        <v>160</v>
      </c>
      <c r="B126" s="137" t="s">
        <v>148</v>
      </c>
      <c r="C126" s="53"/>
      <c r="D126" s="53"/>
      <c r="E126" s="79">
        <f>IFERROR(VLOOKUP($B126,[2]NUM11!$H$3:$U$156,2,FALSE),0)</f>
        <v>12</v>
      </c>
      <c r="F126" s="79">
        <f>IFERROR(VLOOKUP($B126,[2]NUM11!$H$3:$U$156,3,FALSE),0)</f>
        <v>14</v>
      </c>
      <c r="G126" s="79">
        <f>IFERROR(VLOOKUP($B126,[2]NUM11!$H$3:$U$156,4,FALSE),0)</f>
        <v>95</v>
      </c>
      <c r="H126" s="79">
        <f>IFERROR(VLOOKUP($B126,[2]NUM11!$H$3:$U$156,5,FALSE),0)</f>
        <v>6</v>
      </c>
      <c r="I126" s="79">
        <f>IFERROR(VLOOKUP($B126,[2]NUM11!$H$3:$U$156,6,FALSE),0)</f>
        <v>22</v>
      </c>
      <c r="J126" s="79">
        <f>IFERROR(VLOOKUP($B126,[2]NUM11!$H$3:$U$156,7,FALSE),0)</f>
        <v>51</v>
      </c>
      <c r="K126" s="79">
        <f>IFERROR(VLOOKUP($B126,[2]NUM11!$H$3:$U$156,8,FALSE),0)</f>
        <v>55</v>
      </c>
      <c r="L126" s="79">
        <f>IFERROR(VLOOKUP($B126,[2]NUM11!$H$3:$U$156,9,FALSE),0)</f>
        <v>13</v>
      </c>
      <c r="M126" s="79">
        <f>IFERROR(VLOOKUP($B126,[2]NUM11!$H$3:$U$156,10,FALSE),0)</f>
        <v>22</v>
      </c>
      <c r="N126" s="79">
        <f>IFERROR(VLOOKUP($B126,[2]NUM11!$H$3:$U$156,11,FALSE),0)</f>
        <v>4</v>
      </c>
      <c r="O126" s="79">
        <f>IFERROR(VLOOKUP($B126,[2]NUM11!$H$3:$U$156,12,FALSE),0)</f>
        <v>40</v>
      </c>
      <c r="P126" s="79">
        <f>IFERROR(VLOOKUP($B126,[2]NUM11!$H$3:$U$156,13,FALSE),0)</f>
        <v>40</v>
      </c>
      <c r="Q126" s="12">
        <f t="shared" si="42"/>
        <v>374</v>
      </c>
    </row>
    <row r="127" spans="1:19" ht="15" thickBot="1" x14ac:dyDescent="0.25">
      <c r="A127" s="75" t="s">
        <v>160</v>
      </c>
      <c r="B127" s="137" t="s">
        <v>149</v>
      </c>
      <c r="C127" s="53"/>
      <c r="D127" s="53"/>
      <c r="E127" s="79">
        <f>IFERROR(VLOOKUP($B127,[2]NUM11!$H$3:$U$156,2,FALSE),0)</f>
        <v>0</v>
      </c>
      <c r="F127" s="79">
        <f>IFERROR(VLOOKUP($B127,[2]NUM11!$H$3:$U$156,3,FALSE),0)</f>
        <v>0</v>
      </c>
      <c r="G127" s="79">
        <f>IFERROR(VLOOKUP($B127,[2]NUM11!$H$3:$U$156,4,FALSE),0)</f>
        <v>8</v>
      </c>
      <c r="H127" s="79">
        <f>IFERROR(VLOOKUP($B127,[2]NUM11!$H$3:$U$156,5,FALSE),0)</f>
        <v>6</v>
      </c>
      <c r="I127" s="79">
        <f>IFERROR(VLOOKUP($B127,[2]NUM11!$H$3:$U$156,6,FALSE),0)</f>
        <v>15</v>
      </c>
      <c r="J127" s="79">
        <f>IFERROR(VLOOKUP($B127,[2]NUM11!$H$3:$U$156,7,FALSE),0)</f>
        <v>31</v>
      </c>
      <c r="K127" s="79">
        <f>IFERROR(VLOOKUP($B127,[2]NUM11!$H$3:$U$156,8,FALSE),0)</f>
        <v>15</v>
      </c>
      <c r="L127" s="79">
        <f>IFERROR(VLOOKUP($B127,[2]NUM11!$H$3:$U$156,9,FALSE),0)</f>
        <v>11</v>
      </c>
      <c r="M127" s="79">
        <f>IFERROR(VLOOKUP($B127,[2]NUM11!$H$3:$U$156,10,FALSE),0)</f>
        <v>7</v>
      </c>
      <c r="N127" s="79">
        <f>IFERROR(VLOOKUP($B127,[2]NUM11!$H$3:$U$156,11,FALSE),0)</f>
        <v>21</v>
      </c>
      <c r="O127" s="79">
        <f>IFERROR(VLOOKUP($B127,[2]NUM11!$H$3:$U$156,12,FALSE),0)</f>
        <v>10</v>
      </c>
      <c r="P127" s="79">
        <f>IFERROR(VLOOKUP($B127,[2]NUM11!$H$3:$U$156,13,FALSE),0)</f>
        <v>16</v>
      </c>
      <c r="Q127" s="12">
        <f t="shared" si="42"/>
        <v>140</v>
      </c>
    </row>
    <row r="128" spans="1:19" ht="15" thickBot="1" x14ac:dyDescent="0.25">
      <c r="A128" s="75" t="s">
        <v>160</v>
      </c>
      <c r="B128" s="137" t="s">
        <v>150</v>
      </c>
      <c r="C128" s="53"/>
      <c r="D128" s="53"/>
      <c r="E128" s="79">
        <f>IFERROR(VLOOKUP($B128,[2]NUM11!$H$3:$U$156,2,FALSE),0)</f>
        <v>93</v>
      </c>
      <c r="F128" s="79">
        <f>IFERROR(VLOOKUP($B128,[2]NUM11!$H$3:$U$156,3,FALSE),0)</f>
        <v>34</v>
      </c>
      <c r="G128" s="79">
        <f>IFERROR(VLOOKUP($B128,[2]NUM11!$H$3:$U$156,4,FALSE),0)</f>
        <v>66</v>
      </c>
      <c r="H128" s="79">
        <f>IFERROR(VLOOKUP($B128,[2]NUM11!$H$3:$U$156,5,FALSE),0)</f>
        <v>86</v>
      </c>
      <c r="I128" s="79">
        <f>IFERROR(VLOOKUP($B128,[2]NUM11!$H$3:$U$156,6,FALSE),0)</f>
        <v>86</v>
      </c>
      <c r="J128" s="79">
        <f>IFERROR(VLOOKUP($B128,[2]NUM11!$H$3:$U$156,7,FALSE),0)</f>
        <v>33</v>
      </c>
      <c r="K128" s="79">
        <f>IFERROR(VLOOKUP($B128,[2]NUM11!$H$3:$U$156,8,FALSE),0)</f>
        <v>25</v>
      </c>
      <c r="L128" s="79">
        <f>IFERROR(VLOOKUP($B128,[2]NUM11!$H$3:$U$156,9,FALSE),0)</f>
        <v>32</v>
      </c>
      <c r="M128" s="79">
        <f>IFERROR(VLOOKUP($B128,[2]NUM11!$H$3:$U$156,10,FALSE),0)</f>
        <v>36</v>
      </c>
      <c r="N128" s="79">
        <f>IFERROR(VLOOKUP($B128,[2]NUM11!$H$3:$U$156,11,FALSE),0)</f>
        <v>18</v>
      </c>
      <c r="O128" s="79">
        <f>IFERROR(VLOOKUP($B128,[2]NUM11!$H$3:$U$156,12,FALSE),0)</f>
        <v>16</v>
      </c>
      <c r="P128" s="79">
        <f>IFERROR(VLOOKUP($B128,[2]NUM11!$H$3:$U$156,13,FALSE),0)</f>
        <v>44</v>
      </c>
      <c r="Q128" s="12">
        <f t="shared" si="42"/>
        <v>569</v>
      </c>
    </row>
    <row r="129" spans="1:19" ht="15" thickBot="1" x14ac:dyDescent="0.25">
      <c r="A129" s="75" t="s">
        <v>160</v>
      </c>
      <c r="B129" s="137" t="s">
        <v>151</v>
      </c>
      <c r="C129" s="53"/>
      <c r="D129" s="53"/>
      <c r="E129" s="79">
        <f>IFERROR(VLOOKUP($B129,[2]NUM11!$H$3:$U$156,2,FALSE),0)</f>
        <v>0</v>
      </c>
      <c r="F129" s="79">
        <f>IFERROR(VLOOKUP($B129,[2]NUM11!$H$3:$U$156,3,FALSE),0)</f>
        <v>0</v>
      </c>
      <c r="G129" s="79">
        <f>IFERROR(VLOOKUP($B129,[2]NUM11!$H$3:$U$156,4,FALSE),0)</f>
        <v>0</v>
      </c>
      <c r="H129" s="79">
        <f>IFERROR(VLOOKUP($B129,[2]NUM11!$H$3:$U$156,5,FALSE),0)</f>
        <v>0</v>
      </c>
      <c r="I129" s="79">
        <f>IFERROR(VLOOKUP($B129,[2]NUM11!$H$3:$U$156,6,FALSE),0)</f>
        <v>0</v>
      </c>
      <c r="J129" s="79">
        <f>IFERROR(VLOOKUP($B129,[2]NUM11!$H$3:$U$156,7,FALSE),0)</f>
        <v>0</v>
      </c>
      <c r="K129" s="79">
        <f>IFERROR(VLOOKUP($B129,[2]NUM11!$H$3:$U$156,8,FALSE),0)</f>
        <v>0</v>
      </c>
      <c r="L129" s="79">
        <f>IFERROR(VLOOKUP($B129,[2]NUM11!$H$3:$U$156,9,FALSE),0)</f>
        <v>0</v>
      </c>
      <c r="M129" s="79">
        <f>IFERROR(VLOOKUP($B129,[2]NUM11!$H$3:$U$156,10,FALSE),0)</f>
        <v>0</v>
      </c>
      <c r="N129" s="79">
        <f>IFERROR(VLOOKUP($B129,[2]NUM11!$H$3:$U$156,11,FALSE),0)</f>
        <v>0</v>
      </c>
      <c r="O129" s="79">
        <f>IFERROR(VLOOKUP($B129,[2]NUM11!$H$3:$U$156,12,FALSE),0)</f>
        <v>0</v>
      </c>
      <c r="P129" s="79">
        <f>IFERROR(VLOOKUP($B129,[2]NUM11!$H$3:$U$156,13,FALSE),0)</f>
        <v>0</v>
      </c>
      <c r="Q129" s="12">
        <f t="shared" si="42"/>
        <v>0</v>
      </c>
    </row>
    <row r="130" spans="1:19" ht="15" thickBot="1" x14ac:dyDescent="0.25">
      <c r="A130" s="75" t="s">
        <v>160</v>
      </c>
      <c r="B130" s="137" t="s">
        <v>152</v>
      </c>
      <c r="C130" s="53"/>
      <c r="D130" s="53"/>
      <c r="E130" s="79">
        <f>IFERROR(VLOOKUP($B130,[2]NUM11!$H$3:$U$156,2,FALSE),0)</f>
        <v>2</v>
      </c>
      <c r="F130" s="79">
        <f>IFERROR(VLOOKUP($B130,[2]NUM11!$H$3:$U$156,3,FALSE),0)</f>
        <v>0</v>
      </c>
      <c r="G130" s="79">
        <f>IFERROR(VLOOKUP($B130,[2]NUM11!$H$3:$U$156,4,FALSE),0)</f>
        <v>1</v>
      </c>
      <c r="H130" s="79">
        <f>IFERROR(VLOOKUP($B130,[2]NUM11!$H$3:$U$156,5,FALSE),0)</f>
        <v>2</v>
      </c>
      <c r="I130" s="79">
        <f>IFERROR(VLOOKUP($B130,[2]NUM11!$H$3:$U$156,6,FALSE),0)</f>
        <v>0</v>
      </c>
      <c r="J130" s="79">
        <f>IFERROR(VLOOKUP($B130,[2]NUM11!$H$3:$U$156,7,FALSE),0)</f>
        <v>1</v>
      </c>
      <c r="K130" s="79">
        <f>IFERROR(VLOOKUP($B130,[2]NUM11!$H$3:$U$156,8,FALSE),0)</f>
        <v>0</v>
      </c>
      <c r="L130" s="79">
        <f>IFERROR(VLOOKUP($B130,[2]NUM11!$H$3:$U$156,9,FALSE),0)</f>
        <v>0</v>
      </c>
      <c r="M130" s="79">
        <f>IFERROR(VLOOKUP($B130,[2]NUM11!$H$3:$U$156,10,FALSE),0)</f>
        <v>0</v>
      </c>
      <c r="N130" s="79">
        <f>IFERROR(VLOOKUP($B130,[2]NUM11!$H$3:$U$156,11,FALSE),0)</f>
        <v>0</v>
      </c>
      <c r="O130" s="79">
        <f>IFERROR(VLOOKUP($B130,[2]NUM11!$H$3:$U$156,12,FALSE),0)</f>
        <v>0</v>
      </c>
      <c r="P130" s="79">
        <f>IFERROR(VLOOKUP($B130,[2]NUM11!$H$3:$U$156,13,FALSE),0)</f>
        <v>3</v>
      </c>
      <c r="Q130" s="12">
        <f t="shared" si="42"/>
        <v>9</v>
      </c>
    </row>
    <row r="131" spans="1:19" ht="15" thickBot="1" x14ac:dyDescent="0.25">
      <c r="A131" s="75" t="s">
        <v>160</v>
      </c>
      <c r="B131" s="137" t="s">
        <v>153</v>
      </c>
      <c r="C131" s="53"/>
      <c r="D131" s="53"/>
      <c r="E131" s="79">
        <f>IFERROR(VLOOKUP($B131,[2]NUM11!$H$3:$U$156,2,FALSE),0)</f>
        <v>0</v>
      </c>
      <c r="F131" s="79">
        <f>IFERROR(VLOOKUP($B131,[2]NUM11!$H$3:$U$156,3,FALSE),0)</f>
        <v>0</v>
      </c>
      <c r="G131" s="79">
        <f>IFERROR(VLOOKUP($B131,[2]NUM11!$H$3:$U$156,4,FALSE),0)</f>
        <v>0</v>
      </c>
      <c r="H131" s="79">
        <f>IFERROR(VLOOKUP($B131,[2]NUM11!$H$3:$U$156,5,FALSE),0)</f>
        <v>0</v>
      </c>
      <c r="I131" s="79">
        <f>IFERROR(VLOOKUP($B131,[2]NUM11!$H$3:$U$156,6,FALSE),0)</f>
        <v>2</v>
      </c>
      <c r="J131" s="79">
        <f>IFERROR(VLOOKUP($B131,[2]NUM11!$H$3:$U$156,7,FALSE),0)</f>
        <v>0</v>
      </c>
      <c r="K131" s="79">
        <f>IFERROR(VLOOKUP($B131,[2]NUM11!$H$3:$U$156,8,FALSE),0)</f>
        <v>0</v>
      </c>
      <c r="L131" s="79">
        <f>IFERROR(VLOOKUP($B131,[2]NUM11!$H$3:$U$156,9,FALSE),0)</f>
        <v>0</v>
      </c>
      <c r="M131" s="79">
        <f>IFERROR(VLOOKUP($B131,[2]NUM11!$H$3:$U$156,10,FALSE),0)</f>
        <v>2</v>
      </c>
      <c r="N131" s="79">
        <f>IFERROR(VLOOKUP($B131,[2]NUM11!$H$3:$U$156,11,FALSE),0)</f>
        <v>0</v>
      </c>
      <c r="O131" s="79">
        <f>IFERROR(VLOOKUP($B131,[2]NUM11!$H$3:$U$156,12,FALSE),0)</f>
        <v>0</v>
      </c>
      <c r="P131" s="79">
        <f>IFERROR(VLOOKUP($B131,[2]NUM11!$H$3:$U$156,13,FALSE),0)</f>
        <v>0</v>
      </c>
      <c r="Q131" s="12">
        <f t="shared" si="42"/>
        <v>4</v>
      </c>
    </row>
    <row r="132" spans="1:19" ht="15" thickBot="1" x14ac:dyDescent="0.25">
      <c r="A132" s="75" t="s">
        <v>160</v>
      </c>
      <c r="B132" s="137" t="s">
        <v>154</v>
      </c>
      <c r="C132" s="53"/>
      <c r="D132" s="53"/>
      <c r="E132" s="79">
        <f>IFERROR(VLOOKUP($B132,[2]NUM11!$H$3:$U$156,2,FALSE),0)</f>
        <v>0</v>
      </c>
      <c r="F132" s="79">
        <f>IFERROR(VLOOKUP($B132,[2]NUM11!$H$3:$U$156,3,FALSE),0)</f>
        <v>0</v>
      </c>
      <c r="G132" s="79">
        <f>IFERROR(VLOOKUP($B132,[2]NUM11!$H$3:$U$156,4,FALSE),0)</f>
        <v>0</v>
      </c>
      <c r="H132" s="79">
        <f>IFERROR(VLOOKUP($B132,[2]NUM11!$H$3:$U$156,5,FALSE),0)</f>
        <v>0</v>
      </c>
      <c r="I132" s="79">
        <f>IFERROR(VLOOKUP($B132,[2]NUM11!$H$3:$U$156,6,FALSE),0)</f>
        <v>0</v>
      </c>
      <c r="J132" s="79">
        <f>IFERROR(VLOOKUP($B132,[2]NUM11!$H$3:$U$156,7,FALSE),0)</f>
        <v>0</v>
      </c>
      <c r="K132" s="79">
        <f>IFERROR(VLOOKUP($B132,[2]NUM11!$H$3:$U$156,8,FALSE),0)</f>
        <v>2</v>
      </c>
      <c r="L132" s="79">
        <f>IFERROR(VLOOKUP($B132,[2]NUM11!$H$3:$U$156,9,FALSE),0)</f>
        <v>0</v>
      </c>
      <c r="M132" s="79">
        <f>IFERROR(VLOOKUP($B132,[2]NUM11!$H$3:$U$156,10,FALSE),0)</f>
        <v>0</v>
      </c>
      <c r="N132" s="79">
        <f>IFERROR(VLOOKUP($B132,[2]NUM11!$H$3:$U$156,11,FALSE),0)</f>
        <v>0</v>
      </c>
      <c r="O132" s="79">
        <f>IFERROR(VLOOKUP($B132,[2]NUM11!$H$3:$U$156,12,FALSE),0)</f>
        <v>0</v>
      </c>
      <c r="P132" s="79">
        <f>IFERROR(VLOOKUP($B132,[2]NUM11!$H$3:$U$156,13,FALSE),0)</f>
        <v>0</v>
      </c>
      <c r="Q132" s="12">
        <f t="shared" si="42"/>
        <v>2</v>
      </c>
    </row>
    <row r="133" spans="1:19" ht="15" thickBot="1" x14ac:dyDescent="0.25">
      <c r="A133" s="75" t="s">
        <v>160</v>
      </c>
      <c r="B133" s="137" t="s">
        <v>155</v>
      </c>
      <c r="C133" s="53"/>
      <c r="D133" s="53"/>
      <c r="E133" s="79">
        <f>IFERROR(VLOOKUP($B133,[2]NUM11!$H$3:$U$156,2,FALSE),0)</f>
        <v>0</v>
      </c>
      <c r="F133" s="79">
        <f>IFERROR(VLOOKUP($B133,[2]NUM11!$H$3:$U$156,3,FALSE),0)</f>
        <v>0</v>
      </c>
      <c r="G133" s="79">
        <f>IFERROR(VLOOKUP($B133,[2]NUM11!$H$3:$U$156,4,FALSE),0)</f>
        <v>0</v>
      </c>
      <c r="H133" s="79">
        <f>IFERROR(VLOOKUP($B133,[2]NUM11!$H$3:$U$156,5,FALSE),0)</f>
        <v>1</v>
      </c>
      <c r="I133" s="79">
        <f>IFERROR(VLOOKUP($B133,[2]NUM11!$H$3:$U$156,6,FALSE),0)</f>
        <v>3</v>
      </c>
      <c r="J133" s="79">
        <f>IFERROR(VLOOKUP($B133,[2]NUM11!$H$3:$U$156,7,FALSE),0)</f>
        <v>6</v>
      </c>
      <c r="K133" s="79">
        <f>IFERROR(VLOOKUP($B133,[2]NUM11!$H$3:$U$156,8,FALSE),0)</f>
        <v>3</v>
      </c>
      <c r="L133" s="79">
        <f>IFERROR(VLOOKUP($B133,[2]NUM11!$H$3:$U$156,9,FALSE),0)</f>
        <v>0</v>
      </c>
      <c r="M133" s="79">
        <f>IFERROR(VLOOKUP($B133,[2]NUM11!$H$3:$U$156,10,FALSE),0)</f>
        <v>0</v>
      </c>
      <c r="N133" s="79">
        <f>IFERROR(VLOOKUP($B133,[2]NUM11!$H$3:$U$156,11,FALSE),0)</f>
        <v>2</v>
      </c>
      <c r="O133" s="79">
        <f>IFERROR(VLOOKUP($B133,[2]NUM11!$H$3:$U$156,12,FALSE),0)</f>
        <v>1</v>
      </c>
      <c r="P133" s="79">
        <f>IFERROR(VLOOKUP($B133,[2]NUM11!$H$3:$U$156,13,FALSE),0)</f>
        <v>12</v>
      </c>
      <c r="Q133" s="12">
        <f t="shared" si="42"/>
        <v>28</v>
      </c>
    </row>
    <row r="134" spans="1:19" ht="15" thickBot="1" x14ac:dyDescent="0.25">
      <c r="A134" s="75" t="s">
        <v>160</v>
      </c>
      <c r="B134" s="137" t="s">
        <v>156</v>
      </c>
      <c r="C134" s="53"/>
      <c r="D134" s="53"/>
      <c r="E134" s="79">
        <f>IFERROR(VLOOKUP($B134,[2]NUM11!$H$3:$U$156,2,FALSE),0)</f>
        <v>0</v>
      </c>
      <c r="F134" s="79">
        <f>IFERROR(VLOOKUP($B134,[2]NUM11!$H$3:$U$156,3,FALSE),0)</f>
        <v>0</v>
      </c>
      <c r="G134" s="79">
        <f>IFERROR(VLOOKUP($B134,[2]NUM11!$H$3:$U$156,4,FALSE),0)</f>
        <v>3</v>
      </c>
      <c r="H134" s="79">
        <f>IFERROR(VLOOKUP($B134,[2]NUM11!$H$3:$U$156,5,FALSE),0)</f>
        <v>0</v>
      </c>
      <c r="I134" s="79">
        <f>IFERROR(VLOOKUP($B134,[2]NUM11!$H$3:$U$156,6,FALSE),0)</f>
        <v>1</v>
      </c>
      <c r="J134" s="79">
        <f>IFERROR(VLOOKUP($B134,[2]NUM11!$H$3:$U$156,7,FALSE),0)</f>
        <v>2</v>
      </c>
      <c r="K134" s="79">
        <f>IFERROR(VLOOKUP($B134,[2]NUM11!$H$3:$U$156,8,FALSE),0)</f>
        <v>0</v>
      </c>
      <c r="L134" s="79">
        <f>IFERROR(VLOOKUP($B134,[2]NUM11!$H$3:$U$156,9,FALSE),0)</f>
        <v>6</v>
      </c>
      <c r="M134" s="79">
        <f>IFERROR(VLOOKUP($B134,[2]NUM11!$H$3:$U$156,10,FALSE),0)</f>
        <v>0</v>
      </c>
      <c r="N134" s="79">
        <f>IFERROR(VLOOKUP($B134,[2]NUM11!$H$3:$U$156,11,FALSE),0)</f>
        <v>4</v>
      </c>
      <c r="O134" s="79">
        <f>IFERROR(VLOOKUP($B134,[2]NUM11!$H$3:$U$156,12,FALSE),0)</f>
        <v>0</v>
      </c>
      <c r="P134" s="79">
        <f>IFERROR(VLOOKUP($B134,[2]NUM11!$H$3:$U$156,13,FALSE),0)</f>
        <v>0</v>
      </c>
      <c r="Q134" s="12">
        <f t="shared" si="42"/>
        <v>16</v>
      </c>
    </row>
    <row r="135" spans="1:19" ht="15" thickBot="1" x14ac:dyDescent="0.25">
      <c r="A135" s="75" t="s">
        <v>160</v>
      </c>
      <c r="B135" s="137" t="s">
        <v>157</v>
      </c>
      <c r="C135" s="53"/>
      <c r="D135" s="53"/>
      <c r="E135" s="79">
        <f>IFERROR(VLOOKUP($B135,[2]NUM11!$H$3:$U$156,2,FALSE),0)</f>
        <v>0</v>
      </c>
      <c r="F135" s="79">
        <f>IFERROR(VLOOKUP($B135,[2]NUM11!$H$3:$U$156,3,FALSE),0)</f>
        <v>0</v>
      </c>
      <c r="G135" s="79">
        <f>IFERROR(VLOOKUP($B135,[2]NUM11!$H$3:$U$156,4,FALSE),0)</f>
        <v>8</v>
      </c>
      <c r="H135" s="79">
        <f>IFERROR(VLOOKUP($B135,[2]NUM11!$H$3:$U$156,5,FALSE),0)</f>
        <v>10</v>
      </c>
      <c r="I135" s="79">
        <f>IFERROR(VLOOKUP($B135,[2]NUM11!$H$3:$U$156,6,FALSE),0)</f>
        <v>0</v>
      </c>
      <c r="J135" s="79">
        <f>IFERROR(VLOOKUP($B135,[2]NUM11!$H$3:$U$156,7,FALSE),0)</f>
        <v>0</v>
      </c>
      <c r="K135" s="79">
        <f>IFERROR(VLOOKUP($B135,[2]NUM11!$H$3:$U$156,8,FALSE),0)</f>
        <v>0</v>
      </c>
      <c r="L135" s="79">
        <f>IFERROR(VLOOKUP($B135,[2]NUM11!$H$3:$U$156,9,FALSE),0)</f>
        <v>0</v>
      </c>
      <c r="M135" s="79">
        <f>IFERROR(VLOOKUP($B135,[2]NUM11!$H$3:$U$156,10,FALSE),0)</f>
        <v>0</v>
      </c>
      <c r="N135" s="79">
        <f>IFERROR(VLOOKUP($B135,[2]NUM11!$H$3:$U$156,11,FALSE),0)</f>
        <v>11</v>
      </c>
      <c r="O135" s="79">
        <f>IFERROR(VLOOKUP($B135,[2]NUM11!$H$3:$U$156,12,FALSE),0)</f>
        <v>5</v>
      </c>
      <c r="P135" s="79">
        <f>IFERROR(VLOOKUP($B135,[2]NUM11!$H$3:$U$156,13,FALSE),0)</f>
        <v>9</v>
      </c>
      <c r="Q135" s="12">
        <f t="shared" si="42"/>
        <v>43</v>
      </c>
    </row>
    <row r="136" spans="1:19" ht="15" thickBot="1" x14ac:dyDescent="0.25">
      <c r="A136" s="75" t="s">
        <v>160</v>
      </c>
      <c r="B136" s="137" t="s">
        <v>158</v>
      </c>
      <c r="C136" s="53"/>
      <c r="D136" s="53"/>
      <c r="E136" s="79">
        <f>IFERROR(VLOOKUP($B136,[2]NUM11!$H$3:$U$156,2,FALSE),0)</f>
        <v>0</v>
      </c>
      <c r="F136" s="79">
        <f>IFERROR(VLOOKUP($B136,[2]NUM11!$H$3:$U$156,3,FALSE),0)</f>
        <v>0</v>
      </c>
      <c r="G136" s="79">
        <f>IFERROR(VLOOKUP($B136,[2]NUM11!$H$3:$U$156,4,FALSE),0)</f>
        <v>0</v>
      </c>
      <c r="H136" s="79">
        <f>IFERROR(VLOOKUP($B136,[2]NUM11!$H$3:$U$156,5,FALSE),0)</f>
        <v>0</v>
      </c>
      <c r="I136" s="79">
        <f>IFERROR(VLOOKUP($B136,[2]NUM11!$H$3:$U$156,6,FALSE),0)</f>
        <v>4</v>
      </c>
      <c r="J136" s="79">
        <f>IFERROR(VLOOKUP($B136,[2]NUM11!$H$3:$U$156,7,FALSE),0)</f>
        <v>1</v>
      </c>
      <c r="K136" s="79">
        <f>IFERROR(VLOOKUP($B136,[2]NUM11!$H$3:$U$156,8,FALSE),0)</f>
        <v>2</v>
      </c>
      <c r="L136" s="79">
        <f>IFERROR(VLOOKUP($B136,[2]NUM11!$H$3:$U$156,9,FALSE),0)</f>
        <v>0</v>
      </c>
      <c r="M136" s="79">
        <f>IFERROR(VLOOKUP($B136,[2]NUM11!$H$3:$U$156,10,FALSE),0)</f>
        <v>0</v>
      </c>
      <c r="N136" s="79">
        <f>IFERROR(VLOOKUP($B136,[2]NUM11!$H$3:$U$156,11,FALSE),0)</f>
        <v>1</v>
      </c>
      <c r="O136" s="79">
        <f>IFERROR(VLOOKUP($B136,[2]NUM11!$H$3:$U$156,12,FALSE),0)</f>
        <v>6</v>
      </c>
      <c r="P136" s="79">
        <f>IFERROR(VLOOKUP($B136,[2]NUM11!$H$3:$U$156,13,FALSE),0)</f>
        <v>2</v>
      </c>
      <c r="Q136" s="12">
        <f t="shared" si="42"/>
        <v>16</v>
      </c>
    </row>
    <row r="137" spans="1:19" ht="15" thickBot="1" x14ac:dyDescent="0.25">
      <c r="A137" s="75" t="s">
        <v>160</v>
      </c>
      <c r="B137" s="137" t="s">
        <v>159</v>
      </c>
      <c r="C137" s="53"/>
      <c r="D137" s="53"/>
      <c r="E137" s="79">
        <f>IFERROR(VLOOKUP($B137,[2]NUM11!$H$3:$U$156,2,FALSE),0)</f>
        <v>0</v>
      </c>
      <c r="F137" s="79">
        <f>IFERROR(VLOOKUP($B137,[2]NUM11!$H$3:$U$156,3,FALSE),0)</f>
        <v>0</v>
      </c>
      <c r="G137" s="79">
        <f>IFERROR(VLOOKUP($B137,[2]NUM11!$H$3:$U$156,4,FALSE),0)</f>
        <v>0</v>
      </c>
      <c r="H137" s="79">
        <f>IFERROR(VLOOKUP($B137,[2]NUM11!$H$3:$U$156,5,FALSE),0)</f>
        <v>3</v>
      </c>
      <c r="I137" s="79">
        <f>IFERROR(VLOOKUP($B137,[2]NUM11!$H$3:$U$156,6,FALSE),0)</f>
        <v>0</v>
      </c>
      <c r="J137" s="79">
        <f>IFERROR(VLOOKUP($B137,[2]NUM11!$H$3:$U$156,7,FALSE),0)</f>
        <v>3</v>
      </c>
      <c r="K137" s="79">
        <f>IFERROR(VLOOKUP($B137,[2]NUM11!$H$3:$U$156,8,FALSE),0)</f>
        <v>0</v>
      </c>
      <c r="L137" s="79">
        <f>IFERROR(VLOOKUP($B137,[2]NUM11!$H$3:$U$156,9,FALSE),0)</f>
        <v>1</v>
      </c>
      <c r="M137" s="79">
        <f>IFERROR(VLOOKUP($B137,[2]NUM11!$H$3:$U$156,10,FALSE),0)</f>
        <v>7</v>
      </c>
      <c r="N137" s="79">
        <f>IFERROR(VLOOKUP($B137,[2]NUM11!$H$3:$U$156,11,FALSE),0)</f>
        <v>0</v>
      </c>
      <c r="O137" s="79">
        <f>IFERROR(VLOOKUP($B137,[2]NUM11!$H$3:$U$156,12,FALSE),0)</f>
        <v>0</v>
      </c>
      <c r="P137" s="79">
        <f>IFERROR(VLOOKUP($B137,[2]NUM11!$H$3:$U$156,13,FALSE),0)</f>
        <v>2</v>
      </c>
      <c r="Q137" s="12">
        <f t="shared" si="42"/>
        <v>16</v>
      </c>
    </row>
    <row r="138" spans="1:19" s="54" customFormat="1" ht="15" thickBot="1" x14ac:dyDescent="0.25">
      <c r="A138" s="307" t="s">
        <v>182</v>
      </c>
      <c r="B138" s="308"/>
      <c r="C138" s="222">
        <f>+D138/Metas!Q12</f>
        <v>1.0213903743315509</v>
      </c>
      <c r="D138" s="14">
        <f>+Q138/R138</f>
        <v>0.22475395806589646</v>
      </c>
      <c r="E138" s="65">
        <f>SUM(E125:E137)</f>
        <v>129</v>
      </c>
      <c r="F138" s="65">
        <f t="shared" ref="F138:H138" si="43">SUM(F125:F137)</f>
        <v>98</v>
      </c>
      <c r="G138" s="65">
        <f t="shared" si="43"/>
        <v>256</v>
      </c>
      <c r="H138" s="65">
        <f t="shared" si="43"/>
        <v>148</v>
      </c>
      <c r="I138" s="65">
        <f t="shared" ref="I138:J138" si="44">SUM(I125:I137)</f>
        <v>210</v>
      </c>
      <c r="J138" s="65">
        <f t="shared" si="44"/>
        <v>265</v>
      </c>
      <c r="K138" s="65">
        <f t="shared" ref="K138:L138" si="45">SUM(K125:K137)</f>
        <v>179</v>
      </c>
      <c r="L138" s="65">
        <f t="shared" si="45"/>
        <v>200</v>
      </c>
      <c r="M138" s="65">
        <f t="shared" ref="M138:N138" si="46">SUM(M125:M137)</f>
        <v>134</v>
      </c>
      <c r="N138" s="65">
        <f t="shared" si="46"/>
        <v>117</v>
      </c>
      <c r="O138" s="65">
        <f t="shared" ref="O138:P138" si="47">SUM(O125:O137)</f>
        <v>166</v>
      </c>
      <c r="P138" s="65">
        <f t="shared" si="47"/>
        <v>199</v>
      </c>
      <c r="Q138" s="65">
        <f>SUM(Q125:Q137)</f>
        <v>2101</v>
      </c>
      <c r="R138" s="366">
        <v>9348</v>
      </c>
      <c r="S138" s="367"/>
    </row>
    <row r="139" spans="1:19" ht="15" thickBot="1" x14ac:dyDescent="0.25">
      <c r="A139" s="75" t="s">
        <v>165</v>
      </c>
      <c r="B139" s="137" t="s">
        <v>161</v>
      </c>
      <c r="C139" s="53"/>
      <c r="D139" s="53"/>
      <c r="E139" s="79">
        <f>IFERROR(VLOOKUP($B139,[2]NUM11!$H$3:$U$156,2,FALSE),0)</f>
        <v>19</v>
      </c>
      <c r="F139" s="79">
        <f>IFERROR(VLOOKUP($B139,[2]NUM11!$H$3:$U$156,3,FALSE),0)</f>
        <v>31</v>
      </c>
      <c r="G139" s="79">
        <f>IFERROR(VLOOKUP($B139,[2]NUM11!$H$3:$U$156,4,FALSE),0)</f>
        <v>99</v>
      </c>
      <c r="H139" s="79">
        <f>IFERROR(VLOOKUP($B139,[2]NUM11!$H$3:$U$156,5,FALSE),0)</f>
        <v>21</v>
      </c>
      <c r="I139" s="79">
        <f>IFERROR(VLOOKUP($B139,[2]NUM11!$H$3:$U$156,6,FALSE),0)</f>
        <v>54</v>
      </c>
      <c r="J139" s="79">
        <f>IFERROR(VLOOKUP($B139,[2]NUM11!$H$3:$U$156,7,FALSE),0)</f>
        <v>64</v>
      </c>
      <c r="K139" s="79">
        <f>IFERROR(VLOOKUP($B139,[2]NUM11!$H$3:$U$156,8,FALSE),0)</f>
        <v>166</v>
      </c>
      <c r="L139" s="79">
        <f>IFERROR(VLOOKUP($B139,[2]NUM11!$H$3:$U$156,9,FALSE),0)</f>
        <v>66</v>
      </c>
      <c r="M139" s="79">
        <f>IFERROR(VLOOKUP($B139,[2]NUM11!$H$3:$U$156,10,FALSE),0)</f>
        <v>52</v>
      </c>
      <c r="N139" s="79">
        <f>IFERROR(VLOOKUP($B139,[2]NUM11!$H$3:$U$156,11,FALSE),0)</f>
        <v>91</v>
      </c>
      <c r="O139" s="79">
        <f>IFERROR(VLOOKUP($B139,[2]NUM11!$H$3:$U$156,12,FALSE),0)</f>
        <v>101</v>
      </c>
      <c r="P139" s="79">
        <f>IFERROR(VLOOKUP($B139,[2]NUM11!$H$3:$U$156,13,FALSE),0)</f>
        <v>73</v>
      </c>
      <c r="Q139" s="12">
        <f>SUM(E139:P139)</f>
        <v>837</v>
      </c>
    </row>
    <row r="140" spans="1:19" ht="15" thickBot="1" x14ac:dyDescent="0.25">
      <c r="A140" s="75" t="s">
        <v>165</v>
      </c>
      <c r="B140" s="137" t="s">
        <v>162</v>
      </c>
      <c r="C140" s="53"/>
      <c r="D140" s="53"/>
      <c r="E140" s="79">
        <f>IFERROR(VLOOKUP($B140,[2]NUM11!$H$3:$U$156,2,FALSE),0)</f>
        <v>0</v>
      </c>
      <c r="F140" s="79">
        <f>IFERROR(VLOOKUP($B140,[2]NUM11!$H$3:$U$156,3,FALSE),0)</f>
        <v>0</v>
      </c>
      <c r="G140" s="79">
        <f>IFERROR(VLOOKUP($B140,[2]NUM11!$H$3:$U$156,4,FALSE),0)</f>
        <v>0</v>
      </c>
      <c r="H140" s="79">
        <f>IFERROR(VLOOKUP($B140,[2]NUM11!$H$3:$U$156,5,FALSE),0)</f>
        <v>0</v>
      </c>
      <c r="I140" s="79">
        <f>IFERROR(VLOOKUP($B140,[2]NUM11!$H$3:$U$156,6,FALSE),0)</f>
        <v>0</v>
      </c>
      <c r="J140" s="79">
        <f>IFERROR(VLOOKUP($B140,[2]NUM11!$H$3:$U$156,7,FALSE),0)</f>
        <v>0</v>
      </c>
      <c r="K140" s="79">
        <f>IFERROR(VLOOKUP($B140,[2]NUM11!$H$3:$U$156,8,FALSE),0)</f>
        <v>0</v>
      </c>
      <c r="L140" s="79">
        <f>IFERROR(VLOOKUP($B140,[2]NUM11!$H$3:$U$156,9,FALSE),0)</f>
        <v>0</v>
      </c>
      <c r="M140" s="79">
        <f>IFERROR(VLOOKUP($B140,[2]NUM11!$H$3:$U$156,10,FALSE),0)</f>
        <v>0</v>
      </c>
      <c r="N140" s="79">
        <f>IFERROR(VLOOKUP($B140,[2]NUM11!$H$3:$U$156,11,FALSE),0)</f>
        <v>0</v>
      </c>
      <c r="O140" s="79">
        <f>IFERROR(VLOOKUP($B140,[2]NUM11!$H$3:$U$156,12,FALSE),0)</f>
        <v>0</v>
      </c>
      <c r="P140" s="79">
        <f>IFERROR(VLOOKUP($B140,[2]NUM11!$H$3:$U$156,13,FALSE),0)</f>
        <v>0</v>
      </c>
      <c r="Q140" s="12">
        <f>SUM(E140:P140)</f>
        <v>0</v>
      </c>
    </row>
    <row r="141" spans="1:19" ht="15" thickBot="1" x14ac:dyDescent="0.25">
      <c r="A141" s="75" t="s">
        <v>165</v>
      </c>
      <c r="B141" s="137" t="s">
        <v>163</v>
      </c>
      <c r="C141" s="53"/>
      <c r="D141" s="53"/>
      <c r="E141" s="79">
        <f>IFERROR(VLOOKUP($B141,[2]NUM11!$H$3:$U$156,2,FALSE),0)</f>
        <v>0</v>
      </c>
      <c r="F141" s="79">
        <f>IFERROR(VLOOKUP($B141,[2]NUM11!$H$3:$U$156,3,FALSE),0)</f>
        <v>0</v>
      </c>
      <c r="G141" s="79">
        <f>IFERROR(VLOOKUP($B141,[2]NUM11!$H$3:$U$156,4,FALSE),0)</f>
        <v>0</v>
      </c>
      <c r="H141" s="79">
        <f>IFERROR(VLOOKUP($B141,[2]NUM11!$H$3:$U$156,5,FALSE),0)</f>
        <v>0</v>
      </c>
      <c r="I141" s="79">
        <f>IFERROR(VLOOKUP($B141,[2]NUM11!$H$3:$U$156,6,FALSE),0)</f>
        <v>0</v>
      </c>
      <c r="J141" s="79">
        <f>IFERROR(VLOOKUP($B141,[2]NUM11!$H$3:$U$156,7,FALSE),0)</f>
        <v>0</v>
      </c>
      <c r="K141" s="79">
        <f>IFERROR(VLOOKUP($B141,[2]NUM11!$H$3:$U$156,8,FALSE),0)</f>
        <v>0</v>
      </c>
      <c r="L141" s="79">
        <f>IFERROR(VLOOKUP($B141,[2]NUM11!$H$3:$U$156,9,FALSE),0)</f>
        <v>0</v>
      </c>
      <c r="M141" s="79">
        <f>IFERROR(VLOOKUP($B141,[2]NUM11!$H$3:$U$156,10,FALSE),0)</f>
        <v>0</v>
      </c>
      <c r="N141" s="79">
        <f>IFERROR(VLOOKUP($B141,[2]NUM11!$H$3:$U$156,11,FALSE),0)</f>
        <v>0</v>
      </c>
      <c r="O141" s="79">
        <f>IFERROR(VLOOKUP($B141,[2]NUM11!$H$3:$U$156,12,FALSE),0)</f>
        <v>0</v>
      </c>
      <c r="P141" s="79">
        <f>IFERROR(VLOOKUP($B141,[2]NUM11!$H$3:$U$156,13,FALSE),0)</f>
        <v>0</v>
      </c>
      <c r="Q141" s="12">
        <f>SUM(E141:P141)</f>
        <v>0</v>
      </c>
    </row>
    <row r="142" spans="1:19" ht="15" thickBot="1" x14ac:dyDescent="0.25">
      <c r="A142" s="75" t="s">
        <v>165</v>
      </c>
      <c r="B142" s="137" t="s">
        <v>164</v>
      </c>
      <c r="C142" s="53"/>
      <c r="D142" s="53"/>
      <c r="E142" s="79">
        <f>IFERROR(VLOOKUP($B142,[2]NUM11!$H$3:$U$156,2,FALSE),0)</f>
        <v>0</v>
      </c>
      <c r="F142" s="79">
        <f>IFERROR(VLOOKUP($B142,[2]NUM11!$H$3:$U$156,3,FALSE),0)</f>
        <v>0</v>
      </c>
      <c r="G142" s="79">
        <f>IFERROR(VLOOKUP($B142,[2]NUM11!$H$3:$U$156,4,FALSE),0)</f>
        <v>1</v>
      </c>
      <c r="H142" s="79">
        <f>IFERROR(VLOOKUP($B142,[2]NUM11!$H$3:$U$156,5,FALSE),0)</f>
        <v>0</v>
      </c>
      <c r="I142" s="79">
        <f>IFERROR(VLOOKUP($B142,[2]NUM11!$H$3:$U$156,6,FALSE),0)</f>
        <v>0</v>
      </c>
      <c r="J142" s="79">
        <f>IFERROR(VLOOKUP($B142,[2]NUM11!$H$3:$U$156,7,FALSE),0)</f>
        <v>0</v>
      </c>
      <c r="K142" s="79">
        <f>IFERROR(VLOOKUP($B142,[2]NUM11!$H$3:$U$156,8,FALSE),0)</f>
        <v>0</v>
      </c>
      <c r="L142" s="79">
        <f>IFERROR(VLOOKUP($B142,[2]NUM11!$H$3:$U$156,9,FALSE),0)</f>
        <v>0</v>
      </c>
      <c r="M142" s="79">
        <f>IFERROR(VLOOKUP($B142,[2]NUM11!$H$3:$U$156,10,FALSE),0)</f>
        <v>0</v>
      </c>
      <c r="N142" s="79">
        <f>IFERROR(VLOOKUP($B142,[2]NUM11!$H$3:$U$156,11,FALSE),0)</f>
        <v>0</v>
      </c>
      <c r="O142" s="79">
        <f>IFERROR(VLOOKUP($B142,[2]NUM11!$H$3:$U$156,12,FALSE),0)</f>
        <v>0</v>
      </c>
      <c r="P142" s="79">
        <f>IFERROR(VLOOKUP($B142,[2]NUM11!$H$3:$U$156,13,FALSE),0)</f>
        <v>0</v>
      </c>
      <c r="Q142" s="12">
        <f>SUM(E142:P142)</f>
        <v>1</v>
      </c>
    </row>
    <row r="143" spans="1:19" s="54" customFormat="1" ht="15" thickBot="1" x14ac:dyDescent="0.25">
      <c r="A143" s="307" t="s">
        <v>183</v>
      </c>
      <c r="B143" s="308"/>
      <c r="C143" s="222">
        <f>+D143/Metas!Q14</f>
        <v>1.0621039290240812</v>
      </c>
      <c r="D143" s="14">
        <f>+Q143/R143</f>
        <v>0.25494371767569213</v>
      </c>
      <c r="E143" s="65">
        <f>SUM(E139:E142)</f>
        <v>19</v>
      </c>
      <c r="F143" s="65">
        <f t="shared" ref="F143:H143" si="48">SUM(F139:F142)</f>
        <v>31</v>
      </c>
      <c r="G143" s="65">
        <f t="shared" si="48"/>
        <v>100</v>
      </c>
      <c r="H143" s="65">
        <f t="shared" si="48"/>
        <v>21</v>
      </c>
      <c r="I143" s="65">
        <f t="shared" ref="I143:J143" si="49">SUM(I139:I142)</f>
        <v>54</v>
      </c>
      <c r="J143" s="65">
        <f t="shared" si="49"/>
        <v>64</v>
      </c>
      <c r="K143" s="65">
        <f t="shared" ref="K143:L143" si="50">SUM(K139:K142)</f>
        <v>166</v>
      </c>
      <c r="L143" s="65">
        <f t="shared" si="50"/>
        <v>66</v>
      </c>
      <c r="M143" s="65">
        <f t="shared" ref="M143:N143" si="51">SUM(M139:M142)</f>
        <v>52</v>
      </c>
      <c r="N143" s="65">
        <f t="shared" si="51"/>
        <v>91</v>
      </c>
      <c r="O143" s="65">
        <f t="shared" ref="O143:P143" si="52">SUM(O139:O142)</f>
        <v>101</v>
      </c>
      <c r="P143" s="65">
        <f t="shared" si="52"/>
        <v>73</v>
      </c>
      <c r="Q143" s="65">
        <f>SUM(Q139:Q142)</f>
        <v>838</v>
      </c>
      <c r="R143" s="366">
        <v>3287</v>
      </c>
      <c r="S143" s="367"/>
    </row>
    <row r="144" spans="1:19" ht="15" thickBot="1" x14ac:dyDescent="0.25">
      <c r="A144" s="75" t="s">
        <v>173</v>
      </c>
      <c r="B144" s="137" t="s">
        <v>166</v>
      </c>
      <c r="C144" s="53"/>
      <c r="D144" s="53"/>
      <c r="E144" s="79">
        <f>IFERROR(VLOOKUP($B144,[2]NUM11!$H$3:$U$156,2,FALSE),0)</f>
        <v>3</v>
      </c>
      <c r="F144" s="79">
        <f>IFERROR(VLOOKUP($B144,[2]NUM11!$H$3:$U$156,3,FALSE),0)</f>
        <v>1</v>
      </c>
      <c r="G144" s="79">
        <f>IFERROR(VLOOKUP($B144,[2]NUM11!$H$3:$U$156,4,FALSE),0)</f>
        <v>2</v>
      </c>
      <c r="H144" s="79">
        <f>IFERROR(VLOOKUP($B144,[2]NUM11!$H$3:$U$156,5,FALSE),0)</f>
        <v>2</v>
      </c>
      <c r="I144" s="79">
        <f>IFERROR(VLOOKUP($B144,[2]NUM11!$H$3:$U$156,6,FALSE),0)</f>
        <v>20</v>
      </c>
      <c r="J144" s="79">
        <f>IFERROR(VLOOKUP($B144,[2]NUM11!$H$3:$U$156,7,FALSE),0)</f>
        <v>44</v>
      </c>
      <c r="K144" s="79">
        <f>IFERROR(VLOOKUP($B144,[2]NUM11!$H$3:$U$156,8,FALSE),0)</f>
        <v>17</v>
      </c>
      <c r="L144" s="79">
        <f>IFERROR(VLOOKUP($B144,[2]NUM11!$H$3:$U$156,9,FALSE),0)</f>
        <v>14</v>
      </c>
      <c r="M144" s="79">
        <f>IFERROR(VLOOKUP($B144,[2]NUM11!$H$3:$U$156,10,FALSE),0)</f>
        <v>20</v>
      </c>
      <c r="N144" s="79">
        <f>IFERROR(VLOOKUP($B144,[2]NUM11!$H$3:$U$156,11,FALSE),0)</f>
        <v>21</v>
      </c>
      <c r="O144" s="79">
        <f>IFERROR(VLOOKUP($B144,[2]NUM11!$H$3:$U$156,12,FALSE),0)</f>
        <v>45</v>
      </c>
      <c r="P144" s="79">
        <f>IFERROR(VLOOKUP($B144,[2]NUM11!$H$3:$U$156,13,FALSE),0)</f>
        <v>12</v>
      </c>
      <c r="Q144" s="12">
        <f t="shared" ref="Q144:Q150" si="53">SUM(E144:P144)</f>
        <v>201</v>
      </c>
    </row>
    <row r="145" spans="1:19" ht="15" thickBot="1" x14ac:dyDescent="0.25">
      <c r="A145" s="75" t="s">
        <v>173</v>
      </c>
      <c r="B145" s="137" t="s">
        <v>167</v>
      </c>
      <c r="C145" s="53"/>
      <c r="D145" s="53"/>
      <c r="E145" s="79">
        <f>IFERROR(VLOOKUP($B145,[2]NUM11!$H$3:$U$156,2,FALSE),0)</f>
        <v>0</v>
      </c>
      <c r="F145" s="79">
        <f>IFERROR(VLOOKUP($B145,[2]NUM11!$H$3:$U$156,3,FALSE),0)</f>
        <v>0</v>
      </c>
      <c r="G145" s="79">
        <f>IFERROR(VLOOKUP($B145,[2]NUM11!$H$3:$U$156,4,FALSE),0)</f>
        <v>4</v>
      </c>
      <c r="H145" s="79">
        <f>IFERROR(VLOOKUP($B145,[2]NUM11!$H$3:$U$156,5,FALSE),0)</f>
        <v>3</v>
      </c>
      <c r="I145" s="79">
        <f>IFERROR(VLOOKUP($B145,[2]NUM11!$H$3:$U$156,6,FALSE),0)</f>
        <v>0</v>
      </c>
      <c r="J145" s="79">
        <f>IFERROR(VLOOKUP($B145,[2]NUM11!$H$3:$U$156,7,FALSE),0)</f>
        <v>0</v>
      </c>
      <c r="K145" s="79">
        <f>IFERROR(VLOOKUP($B145,[2]NUM11!$H$3:$U$156,8,FALSE),0)</f>
        <v>0</v>
      </c>
      <c r="L145" s="79">
        <f>IFERROR(VLOOKUP($B145,[2]NUM11!$H$3:$U$156,9,FALSE),0)</f>
        <v>1</v>
      </c>
      <c r="M145" s="79">
        <f>IFERROR(VLOOKUP($B145,[2]NUM11!$H$3:$U$156,10,FALSE),0)</f>
        <v>3</v>
      </c>
      <c r="N145" s="79">
        <f>IFERROR(VLOOKUP($B145,[2]NUM11!$H$3:$U$156,11,FALSE),0)</f>
        <v>0</v>
      </c>
      <c r="O145" s="79">
        <f>IFERROR(VLOOKUP($B145,[2]NUM11!$H$3:$U$156,12,FALSE),0)</f>
        <v>0</v>
      </c>
      <c r="P145" s="79">
        <f>IFERROR(VLOOKUP($B145,[2]NUM11!$H$3:$U$156,13,FALSE),0)</f>
        <v>0</v>
      </c>
      <c r="Q145" s="12">
        <f t="shared" si="53"/>
        <v>11</v>
      </c>
    </row>
    <row r="146" spans="1:19" ht="15" thickBot="1" x14ac:dyDescent="0.25">
      <c r="A146" s="75" t="s">
        <v>173</v>
      </c>
      <c r="B146" s="137" t="s">
        <v>168</v>
      </c>
      <c r="C146" s="53"/>
      <c r="D146" s="53"/>
      <c r="E146" s="79">
        <f>IFERROR(VLOOKUP($B146,[2]NUM11!$H$3:$U$156,2,FALSE),0)</f>
        <v>1</v>
      </c>
      <c r="F146" s="79">
        <f>IFERROR(VLOOKUP($B146,[2]NUM11!$H$3:$U$156,3,FALSE),0)</f>
        <v>0</v>
      </c>
      <c r="G146" s="79">
        <f>IFERROR(VLOOKUP($B146,[2]NUM11!$H$3:$U$156,4,FALSE),0)</f>
        <v>3</v>
      </c>
      <c r="H146" s="79">
        <f>IFERROR(VLOOKUP($B146,[2]NUM11!$H$3:$U$156,5,FALSE),0)</f>
        <v>11</v>
      </c>
      <c r="I146" s="79">
        <f>IFERROR(VLOOKUP($B146,[2]NUM11!$H$3:$U$156,6,FALSE),0)</f>
        <v>5</v>
      </c>
      <c r="J146" s="79">
        <f>IFERROR(VLOOKUP($B146,[2]NUM11!$H$3:$U$156,7,FALSE),0)</f>
        <v>8</v>
      </c>
      <c r="K146" s="79">
        <f>IFERROR(VLOOKUP($B146,[2]NUM11!$H$3:$U$156,8,FALSE),0)</f>
        <v>16</v>
      </c>
      <c r="L146" s="79">
        <f>IFERROR(VLOOKUP($B146,[2]NUM11!$H$3:$U$156,9,FALSE),0)</f>
        <v>21</v>
      </c>
      <c r="M146" s="79">
        <f>IFERROR(VLOOKUP($B146,[2]NUM11!$H$3:$U$156,10,FALSE),0)</f>
        <v>2</v>
      </c>
      <c r="N146" s="79">
        <f>IFERROR(VLOOKUP($B146,[2]NUM11!$H$3:$U$156,11,FALSE),0)</f>
        <v>2</v>
      </c>
      <c r="O146" s="79">
        <f>IFERROR(VLOOKUP($B146,[2]NUM11!$H$3:$U$156,12,FALSE),0)</f>
        <v>1</v>
      </c>
      <c r="P146" s="79">
        <f>IFERROR(VLOOKUP($B146,[2]NUM11!$H$3:$U$156,13,FALSE),0)</f>
        <v>0</v>
      </c>
      <c r="Q146" s="12">
        <f t="shared" si="53"/>
        <v>70</v>
      </c>
    </row>
    <row r="147" spans="1:19" ht="15" thickBot="1" x14ac:dyDescent="0.25">
      <c r="A147" s="75" t="s">
        <v>173</v>
      </c>
      <c r="B147" s="137" t="s">
        <v>169</v>
      </c>
      <c r="C147" s="53"/>
      <c r="D147" s="53"/>
      <c r="E147" s="79">
        <f>IFERROR(VLOOKUP($B147,[2]NUM11!$H$3:$U$156,2,FALSE),0)</f>
        <v>2</v>
      </c>
      <c r="F147" s="79">
        <f>IFERROR(VLOOKUP($B147,[2]NUM11!$H$3:$U$156,3,FALSE),0)</f>
        <v>0</v>
      </c>
      <c r="G147" s="79">
        <f>IFERROR(VLOOKUP($B147,[2]NUM11!$H$3:$U$156,4,FALSE),0)</f>
        <v>0</v>
      </c>
      <c r="H147" s="79">
        <f>IFERROR(VLOOKUP($B147,[2]NUM11!$H$3:$U$156,5,FALSE),0)</f>
        <v>0</v>
      </c>
      <c r="I147" s="79">
        <f>IFERROR(VLOOKUP($B147,[2]NUM11!$H$3:$U$156,6,FALSE),0)</f>
        <v>1</v>
      </c>
      <c r="J147" s="79">
        <f>IFERROR(VLOOKUP($B147,[2]NUM11!$H$3:$U$156,7,FALSE),0)</f>
        <v>1</v>
      </c>
      <c r="K147" s="79">
        <f>IFERROR(VLOOKUP($B147,[2]NUM11!$H$3:$U$156,8,FALSE),0)</f>
        <v>4</v>
      </c>
      <c r="L147" s="79">
        <f>IFERROR(VLOOKUP($B147,[2]NUM11!$H$3:$U$156,9,FALSE),0)</f>
        <v>1</v>
      </c>
      <c r="M147" s="79">
        <f>IFERROR(VLOOKUP($B147,[2]NUM11!$H$3:$U$156,10,FALSE),0)</f>
        <v>0</v>
      </c>
      <c r="N147" s="79">
        <f>IFERROR(VLOOKUP($B147,[2]NUM11!$H$3:$U$156,11,FALSE),0)</f>
        <v>0</v>
      </c>
      <c r="O147" s="79">
        <f>IFERROR(VLOOKUP($B147,[2]NUM11!$H$3:$U$156,12,FALSE),0)</f>
        <v>0</v>
      </c>
      <c r="P147" s="79">
        <f>IFERROR(VLOOKUP($B147,[2]NUM11!$H$3:$U$156,13,FALSE),0)</f>
        <v>0</v>
      </c>
      <c r="Q147" s="12">
        <f t="shared" si="53"/>
        <v>9</v>
      </c>
    </row>
    <row r="148" spans="1:19" ht="15" thickBot="1" x14ac:dyDescent="0.25">
      <c r="A148" s="75" t="s">
        <v>173</v>
      </c>
      <c r="B148" s="137" t="s">
        <v>170</v>
      </c>
      <c r="C148" s="53"/>
      <c r="D148" s="53"/>
      <c r="E148" s="79">
        <f>IFERROR(VLOOKUP($B148,[2]NUM11!$H$3:$U$156,2,FALSE),0)</f>
        <v>2</v>
      </c>
      <c r="F148" s="79">
        <f>IFERROR(VLOOKUP($B148,[2]NUM11!$H$3:$U$156,3,FALSE),0)</f>
        <v>8</v>
      </c>
      <c r="G148" s="79">
        <f>IFERROR(VLOOKUP($B148,[2]NUM11!$H$3:$U$156,4,FALSE),0)</f>
        <v>1</v>
      </c>
      <c r="H148" s="79">
        <f>IFERROR(VLOOKUP($B148,[2]NUM11!$H$3:$U$156,5,FALSE),0)</f>
        <v>0</v>
      </c>
      <c r="I148" s="79">
        <f>IFERROR(VLOOKUP($B148,[2]NUM11!$H$3:$U$156,6,FALSE),0)</f>
        <v>0</v>
      </c>
      <c r="J148" s="79">
        <f>IFERROR(VLOOKUP($B148,[2]NUM11!$H$3:$U$156,7,FALSE),0)</f>
        <v>19</v>
      </c>
      <c r="K148" s="79">
        <f>IFERROR(VLOOKUP($B148,[2]NUM11!$H$3:$U$156,8,FALSE),0)</f>
        <v>0</v>
      </c>
      <c r="L148" s="79">
        <f>IFERROR(VLOOKUP($B148,[2]NUM11!$H$3:$U$156,9,FALSE),0)</f>
        <v>9</v>
      </c>
      <c r="M148" s="79">
        <f>IFERROR(VLOOKUP($B148,[2]NUM11!$H$3:$U$156,10,FALSE),0)</f>
        <v>13</v>
      </c>
      <c r="N148" s="79">
        <f>IFERROR(VLOOKUP($B148,[2]NUM11!$H$3:$U$156,11,FALSE),0)</f>
        <v>3</v>
      </c>
      <c r="O148" s="79">
        <f>IFERROR(VLOOKUP($B148,[2]NUM11!$H$3:$U$156,12,FALSE),0)</f>
        <v>5</v>
      </c>
      <c r="P148" s="79">
        <f>IFERROR(VLOOKUP($B148,[2]NUM11!$H$3:$U$156,13,FALSE),0)</f>
        <v>2</v>
      </c>
      <c r="Q148" s="12">
        <f t="shared" si="53"/>
        <v>62</v>
      </c>
    </row>
    <row r="149" spans="1:19" ht="15" thickBot="1" x14ac:dyDescent="0.25">
      <c r="A149" s="75" t="s">
        <v>173</v>
      </c>
      <c r="B149" s="137" t="s">
        <v>171</v>
      </c>
      <c r="C149" s="53"/>
      <c r="D149" s="53"/>
      <c r="E149" s="79">
        <f>IFERROR(VLOOKUP($B149,[2]NUM11!$H$3:$U$156,2,FALSE),0)</f>
        <v>1</v>
      </c>
      <c r="F149" s="79">
        <f>IFERROR(VLOOKUP($B149,[2]NUM11!$H$3:$U$156,3,FALSE),0)</f>
        <v>2</v>
      </c>
      <c r="G149" s="79">
        <f>IFERROR(VLOOKUP($B149,[2]NUM11!$H$3:$U$156,4,FALSE),0)</f>
        <v>7</v>
      </c>
      <c r="H149" s="79">
        <f>IFERROR(VLOOKUP($B149,[2]NUM11!$H$3:$U$156,5,FALSE),0)</f>
        <v>9</v>
      </c>
      <c r="I149" s="79">
        <f>IFERROR(VLOOKUP($B149,[2]NUM11!$H$3:$U$156,6,FALSE),0)</f>
        <v>0</v>
      </c>
      <c r="J149" s="79">
        <f>IFERROR(VLOOKUP($B149,[2]NUM11!$H$3:$U$156,7,FALSE),0)</f>
        <v>3</v>
      </c>
      <c r="K149" s="79">
        <f>IFERROR(VLOOKUP($B149,[2]NUM11!$H$3:$U$156,8,FALSE),0)</f>
        <v>2</v>
      </c>
      <c r="L149" s="79">
        <f>IFERROR(VLOOKUP($B149,[2]NUM11!$H$3:$U$156,9,FALSE),0)</f>
        <v>0</v>
      </c>
      <c r="M149" s="79">
        <f>IFERROR(VLOOKUP($B149,[2]NUM11!$H$3:$U$156,10,FALSE),0)</f>
        <v>0</v>
      </c>
      <c r="N149" s="79">
        <f>IFERROR(VLOOKUP($B149,[2]NUM11!$H$3:$U$156,11,FALSE),0)</f>
        <v>0</v>
      </c>
      <c r="O149" s="79">
        <f>IFERROR(VLOOKUP($B149,[2]NUM11!$H$3:$U$156,12,FALSE),0)</f>
        <v>0</v>
      </c>
      <c r="P149" s="79">
        <f>IFERROR(VLOOKUP($B149,[2]NUM11!$H$3:$U$156,13,FALSE),0)</f>
        <v>0</v>
      </c>
      <c r="Q149" s="12">
        <f t="shared" si="53"/>
        <v>24</v>
      </c>
    </row>
    <row r="150" spans="1:19" ht="15" thickBot="1" x14ac:dyDescent="0.25">
      <c r="A150" s="75" t="s">
        <v>173</v>
      </c>
      <c r="B150" s="137" t="s">
        <v>172</v>
      </c>
      <c r="C150" s="53"/>
      <c r="D150" s="53"/>
      <c r="E150" s="79">
        <f>IFERROR(VLOOKUP($B150,[2]NUM11!$H$3:$U$156,2,FALSE),0)</f>
        <v>0</v>
      </c>
      <c r="F150" s="79">
        <f>IFERROR(VLOOKUP($B150,[2]NUM11!$H$3:$U$156,3,FALSE),0)</f>
        <v>0</v>
      </c>
      <c r="G150" s="79">
        <f>IFERROR(VLOOKUP($B150,[2]NUM11!$H$3:$U$156,4,FALSE),0)</f>
        <v>5</v>
      </c>
      <c r="H150" s="79">
        <f>IFERROR(VLOOKUP($B150,[2]NUM11!$H$3:$U$156,5,FALSE),0)</f>
        <v>8</v>
      </c>
      <c r="I150" s="79">
        <f>IFERROR(VLOOKUP($B150,[2]NUM11!$H$3:$U$156,6,FALSE),0)</f>
        <v>1</v>
      </c>
      <c r="J150" s="79">
        <f>IFERROR(VLOOKUP($B150,[2]NUM11!$H$3:$U$156,7,FALSE),0)</f>
        <v>1</v>
      </c>
      <c r="K150" s="79">
        <f>IFERROR(VLOOKUP($B150,[2]NUM11!$H$3:$U$156,8,FALSE),0)</f>
        <v>1</v>
      </c>
      <c r="L150" s="79">
        <f>IFERROR(VLOOKUP($B150,[2]NUM11!$H$3:$U$156,9,FALSE),0)</f>
        <v>3</v>
      </c>
      <c r="M150" s="79">
        <f>IFERROR(VLOOKUP($B150,[2]NUM11!$H$3:$U$156,10,FALSE),0)</f>
        <v>0</v>
      </c>
      <c r="N150" s="79">
        <f>IFERROR(VLOOKUP($B150,[2]NUM11!$H$3:$U$156,11,FALSE),0)</f>
        <v>0</v>
      </c>
      <c r="O150" s="79">
        <f>IFERROR(VLOOKUP($B150,[2]NUM11!$H$3:$U$156,12,FALSE),0)</f>
        <v>1</v>
      </c>
      <c r="P150" s="79">
        <f>IFERROR(VLOOKUP($B150,[2]NUM11!$H$3:$U$156,13,FALSE),0)</f>
        <v>0</v>
      </c>
      <c r="Q150" s="12">
        <f t="shared" si="53"/>
        <v>20</v>
      </c>
    </row>
    <row r="151" spans="1:19" s="54" customFormat="1" ht="15" thickBot="1" x14ac:dyDescent="0.25">
      <c r="A151" s="307" t="s">
        <v>184</v>
      </c>
      <c r="B151" s="308"/>
      <c r="C151" s="222">
        <f>+D151/Metas!Q15</f>
        <v>1.5943775100401607</v>
      </c>
      <c r="D151" s="14">
        <f>+Q151/R151</f>
        <v>0.38320463320463322</v>
      </c>
      <c r="E151" s="65">
        <f>SUM(E144:E150)</f>
        <v>9</v>
      </c>
      <c r="F151" s="65">
        <f t="shared" ref="F151:H151" si="54">SUM(F144:F150)</f>
        <v>11</v>
      </c>
      <c r="G151" s="65">
        <f t="shared" si="54"/>
        <v>22</v>
      </c>
      <c r="H151" s="65">
        <f t="shared" si="54"/>
        <v>33</v>
      </c>
      <c r="I151" s="65">
        <f t="shared" ref="I151:J151" si="55">SUM(I144:I150)</f>
        <v>27</v>
      </c>
      <c r="J151" s="65">
        <f t="shared" si="55"/>
        <v>76</v>
      </c>
      <c r="K151" s="65">
        <f t="shared" ref="K151:L151" si="56">SUM(K144:K150)</f>
        <v>40</v>
      </c>
      <c r="L151" s="65">
        <f t="shared" si="56"/>
        <v>49</v>
      </c>
      <c r="M151" s="65">
        <f t="shared" ref="M151:N151" si="57">SUM(M144:M150)</f>
        <v>38</v>
      </c>
      <c r="N151" s="65">
        <f t="shared" si="57"/>
        <v>26</v>
      </c>
      <c r="O151" s="65">
        <f t="shared" ref="O151:P151" si="58">SUM(O144:O150)</f>
        <v>52</v>
      </c>
      <c r="P151" s="65">
        <f t="shared" si="58"/>
        <v>14</v>
      </c>
      <c r="Q151" s="65">
        <f>SUM(Q144:Q150)</f>
        <v>397</v>
      </c>
      <c r="R151" s="366">
        <v>1036</v>
      </c>
      <c r="S151" s="367"/>
    </row>
    <row r="152" spans="1:19" ht="15" x14ac:dyDescent="0.25">
      <c r="B152" s="80" t="s">
        <v>189</v>
      </c>
      <c r="C152" s="234"/>
      <c r="D152" s="70"/>
      <c r="E152" s="64">
        <f t="shared" ref="E152:S152" si="59">+E26+E38+E49+E64+E75+E81+E92+E111+E124+E138+E143+E151</f>
        <v>2588</v>
      </c>
      <c r="F152" s="64">
        <f t="shared" si="59"/>
        <v>2041</v>
      </c>
      <c r="G152" s="58">
        <f t="shared" si="59"/>
        <v>3993</v>
      </c>
      <c r="H152" s="58">
        <f t="shared" si="59"/>
        <v>3954</v>
      </c>
      <c r="I152" s="58">
        <f t="shared" ref="I152:J152" si="60">+I26+I38+I49+I64+I75+I81+I92+I111+I124+I138+I143+I151</f>
        <v>4483</v>
      </c>
      <c r="J152" s="58">
        <f t="shared" si="60"/>
        <v>4658</v>
      </c>
      <c r="K152" s="58">
        <f t="shared" ref="K152:L152" si="61">+K26+K38+K49+K64+K75+K81+K92+K111+K124+K138+K143+K151</f>
        <v>4358</v>
      </c>
      <c r="L152" s="58">
        <f t="shared" si="61"/>
        <v>5191</v>
      </c>
      <c r="M152" s="58">
        <f t="shared" ref="M152:N152" si="62">+M26+M38+M49+M64+M75+M81+M92+M111+M124+M138+M143+M151</f>
        <v>3492</v>
      </c>
      <c r="N152" s="58">
        <f t="shared" si="62"/>
        <v>3802</v>
      </c>
      <c r="O152" s="58">
        <f t="shared" ref="O152:P152" si="63">+O26+O38+O49+O64+O75+O81+O92+O111+O124+O138+O143+O151</f>
        <v>3086</v>
      </c>
      <c r="P152" s="58">
        <f t="shared" si="63"/>
        <v>2529</v>
      </c>
      <c r="Q152" s="62">
        <f t="shared" si="59"/>
        <v>44175</v>
      </c>
      <c r="R152" s="368">
        <f>+R26+R38+R49+R64+R75+R81+R92+R111+R124+R138+R143+R151</f>
        <v>164851</v>
      </c>
      <c r="S152" s="368">
        <f t="shared" si="59"/>
        <v>0</v>
      </c>
    </row>
    <row r="153" spans="1:19" x14ac:dyDescent="0.2">
      <c r="C153" s="231"/>
      <c r="D153" s="71"/>
    </row>
    <row r="155" spans="1:19" x14ac:dyDescent="0.2">
      <c r="Q155" s="58"/>
    </row>
  </sheetData>
  <mergeCells count="34">
    <mergeCell ref="R152:S152"/>
    <mergeCell ref="A138:B138"/>
    <mergeCell ref="R138:S138"/>
    <mergeCell ref="A143:B143"/>
    <mergeCell ref="R143:S143"/>
    <mergeCell ref="A151:B151"/>
    <mergeCell ref="R151:S151"/>
    <mergeCell ref="A92:B92"/>
    <mergeCell ref="R92:S92"/>
    <mergeCell ref="A111:B111"/>
    <mergeCell ref="R111:S111"/>
    <mergeCell ref="A124:B124"/>
    <mergeCell ref="R124:S124"/>
    <mergeCell ref="A64:B64"/>
    <mergeCell ref="R64:S64"/>
    <mergeCell ref="A75:B75"/>
    <mergeCell ref="R75:S75"/>
    <mergeCell ref="A81:B81"/>
    <mergeCell ref="R81:S81"/>
    <mergeCell ref="A49:B49"/>
    <mergeCell ref="R49:S49"/>
    <mergeCell ref="A26:B26"/>
    <mergeCell ref="R26:S26"/>
    <mergeCell ref="A38:B38"/>
    <mergeCell ref="R38:S38"/>
    <mergeCell ref="R2:S9"/>
    <mergeCell ref="R10:S11"/>
    <mergeCell ref="E1:S1"/>
    <mergeCell ref="A1:A10"/>
    <mergeCell ref="B1:B10"/>
    <mergeCell ref="E2:Q9"/>
    <mergeCell ref="E10:Q10"/>
    <mergeCell ref="D1:D10"/>
    <mergeCell ref="C1:C1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75" bestFit="1" customWidth="1"/>
    <col min="2" max="2" width="36.7109375" style="75" bestFit="1" customWidth="1"/>
    <col min="3" max="3" width="14.42578125" style="54" customWidth="1"/>
    <col min="4" max="4" width="14.28515625" style="181" bestFit="1" customWidth="1"/>
    <col min="5" max="5" width="13.28515625" style="62" bestFit="1" customWidth="1"/>
    <col min="6" max="6" width="11.85546875" style="62" bestFit="1" customWidth="1"/>
    <col min="7" max="10" width="11.140625" style="62" bestFit="1" customWidth="1"/>
    <col min="11" max="11" width="9.7109375" style="62" customWidth="1"/>
    <col min="12" max="12" width="10.7109375" style="62" customWidth="1"/>
    <col min="13" max="15" width="9.7109375" style="62" customWidth="1"/>
    <col min="16" max="19" width="9.7109375" style="62" bestFit="1" customWidth="1"/>
    <col min="20" max="22" width="8.85546875" style="62" customWidth="1"/>
    <col min="23" max="23" width="11.140625" style="62" bestFit="1" customWidth="1"/>
    <col min="24" max="24" width="7.5703125" style="62" customWidth="1"/>
    <col min="25" max="25" width="9.42578125" style="62" customWidth="1"/>
    <col min="26" max="30" width="7.5703125" style="62" customWidth="1"/>
    <col min="31" max="31" width="9.140625" style="62" customWidth="1"/>
    <col min="32" max="32" width="8.7109375" style="62" bestFit="1" customWidth="1"/>
    <col min="33" max="35" width="8.42578125" style="62" customWidth="1"/>
    <col min="36" max="36" width="9.7109375" style="62" customWidth="1"/>
    <col min="37" max="37" width="24.140625" style="62" bestFit="1" customWidth="1"/>
    <col min="38" max="16384" width="11.42578125" style="52"/>
  </cols>
  <sheetData>
    <row r="1" spans="1:37" s="100" customFormat="1" ht="73.5" customHeight="1" thickTop="1" thickBot="1" x14ac:dyDescent="0.25">
      <c r="A1" s="309" t="s">
        <v>0</v>
      </c>
      <c r="B1" s="278" t="s">
        <v>1</v>
      </c>
      <c r="C1" s="278" t="s">
        <v>190</v>
      </c>
      <c r="D1" s="304" t="s">
        <v>187</v>
      </c>
      <c r="E1" s="380" t="s">
        <v>226</v>
      </c>
      <c r="F1" s="381"/>
      <c r="G1" s="381"/>
      <c r="H1" s="381"/>
      <c r="I1" s="381"/>
      <c r="J1" s="381"/>
      <c r="K1" s="381"/>
      <c r="L1" s="381"/>
      <c r="M1" s="381"/>
      <c r="N1" s="381"/>
      <c r="O1" s="381"/>
      <c r="P1" s="381"/>
      <c r="Q1" s="381"/>
      <c r="R1" s="381"/>
      <c r="S1" s="381"/>
      <c r="T1" s="381"/>
      <c r="U1" s="381"/>
      <c r="V1" s="381"/>
      <c r="W1" s="381"/>
      <c r="X1" s="381"/>
      <c r="Y1" s="381"/>
      <c r="Z1" s="381"/>
      <c r="AA1" s="381"/>
      <c r="AB1" s="381"/>
      <c r="AC1" s="381"/>
      <c r="AD1" s="381"/>
      <c r="AE1" s="381"/>
      <c r="AF1" s="381"/>
      <c r="AG1" s="381"/>
      <c r="AH1" s="381"/>
      <c r="AI1" s="381"/>
      <c r="AJ1" s="381"/>
      <c r="AK1" s="381"/>
    </row>
    <row r="2" spans="1:37" s="100" customFormat="1" ht="15" customHeight="1" thickTop="1" x14ac:dyDescent="0.2">
      <c r="A2" s="310"/>
      <c r="B2" s="312"/>
      <c r="C2" s="279"/>
      <c r="D2" s="305"/>
      <c r="E2" s="372" t="s">
        <v>2</v>
      </c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  <c r="V2" s="373"/>
      <c r="W2" s="373"/>
      <c r="X2" s="373"/>
      <c r="Y2" s="373"/>
      <c r="Z2" s="373"/>
      <c r="AA2" s="373"/>
      <c r="AB2" s="373"/>
      <c r="AC2" s="373"/>
      <c r="AD2" s="373"/>
      <c r="AE2" s="373"/>
      <c r="AF2" s="373"/>
      <c r="AG2" s="373"/>
      <c r="AH2" s="373"/>
      <c r="AI2" s="373"/>
      <c r="AJ2" s="374"/>
      <c r="AK2" s="383" t="s">
        <v>3</v>
      </c>
    </row>
    <row r="3" spans="1:37" s="100" customFormat="1" ht="15" customHeight="1" x14ac:dyDescent="0.2">
      <c r="A3" s="310"/>
      <c r="B3" s="312"/>
      <c r="C3" s="279"/>
      <c r="D3" s="305"/>
      <c r="E3" s="37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295"/>
      <c r="X3" s="295"/>
      <c r="Y3" s="295"/>
      <c r="Z3" s="295"/>
      <c r="AA3" s="295"/>
      <c r="AB3" s="295"/>
      <c r="AC3" s="295"/>
      <c r="AD3" s="295"/>
      <c r="AE3" s="295"/>
      <c r="AF3" s="295"/>
      <c r="AG3" s="295"/>
      <c r="AH3" s="295"/>
      <c r="AI3" s="295"/>
      <c r="AJ3" s="376"/>
      <c r="AK3" s="384"/>
    </row>
    <row r="4" spans="1:37" s="100" customFormat="1" ht="15" customHeight="1" x14ac:dyDescent="0.2">
      <c r="A4" s="310"/>
      <c r="B4" s="312"/>
      <c r="C4" s="279"/>
      <c r="D4" s="305"/>
      <c r="E4" s="375"/>
      <c r="F4" s="295"/>
      <c r="G4" s="295"/>
      <c r="H4" s="295"/>
      <c r="I4" s="295"/>
      <c r="J4" s="295"/>
      <c r="K4" s="295"/>
      <c r="L4" s="295"/>
      <c r="M4" s="295"/>
      <c r="N4" s="295"/>
      <c r="O4" s="295"/>
      <c r="P4" s="295"/>
      <c r="Q4" s="295"/>
      <c r="R4" s="295"/>
      <c r="S4" s="295"/>
      <c r="T4" s="295"/>
      <c r="U4" s="295"/>
      <c r="V4" s="295"/>
      <c r="W4" s="295"/>
      <c r="X4" s="295"/>
      <c r="Y4" s="295"/>
      <c r="Z4" s="295"/>
      <c r="AA4" s="295"/>
      <c r="AB4" s="295"/>
      <c r="AC4" s="295"/>
      <c r="AD4" s="295"/>
      <c r="AE4" s="295"/>
      <c r="AF4" s="295"/>
      <c r="AG4" s="295"/>
      <c r="AH4" s="295"/>
      <c r="AI4" s="295"/>
      <c r="AJ4" s="376"/>
      <c r="AK4" s="384"/>
    </row>
    <row r="5" spans="1:37" s="100" customFormat="1" ht="15" customHeight="1" x14ac:dyDescent="0.2">
      <c r="A5" s="310"/>
      <c r="B5" s="312"/>
      <c r="C5" s="279"/>
      <c r="D5" s="305"/>
      <c r="E5" s="375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  <c r="Q5" s="295"/>
      <c r="R5" s="295"/>
      <c r="S5" s="295"/>
      <c r="T5" s="295"/>
      <c r="U5" s="295"/>
      <c r="V5" s="295"/>
      <c r="W5" s="295"/>
      <c r="X5" s="295"/>
      <c r="Y5" s="295"/>
      <c r="Z5" s="295"/>
      <c r="AA5" s="295"/>
      <c r="AB5" s="295"/>
      <c r="AC5" s="295"/>
      <c r="AD5" s="295"/>
      <c r="AE5" s="295"/>
      <c r="AF5" s="295"/>
      <c r="AG5" s="295"/>
      <c r="AH5" s="295"/>
      <c r="AI5" s="295"/>
      <c r="AJ5" s="376"/>
      <c r="AK5" s="384"/>
    </row>
    <row r="6" spans="1:37" s="100" customFormat="1" ht="15" customHeight="1" x14ac:dyDescent="0.2">
      <c r="A6" s="310"/>
      <c r="B6" s="312"/>
      <c r="C6" s="279"/>
      <c r="D6" s="305"/>
      <c r="E6" s="375"/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295"/>
      <c r="S6" s="295"/>
      <c r="T6" s="295"/>
      <c r="U6" s="295"/>
      <c r="V6" s="295"/>
      <c r="W6" s="295"/>
      <c r="X6" s="295"/>
      <c r="Y6" s="295"/>
      <c r="Z6" s="295"/>
      <c r="AA6" s="295"/>
      <c r="AB6" s="295"/>
      <c r="AC6" s="295"/>
      <c r="AD6" s="295"/>
      <c r="AE6" s="295"/>
      <c r="AF6" s="295"/>
      <c r="AG6" s="295"/>
      <c r="AH6" s="295"/>
      <c r="AI6" s="295"/>
      <c r="AJ6" s="376"/>
      <c r="AK6" s="384"/>
    </row>
    <row r="7" spans="1:37" s="100" customFormat="1" ht="15" customHeight="1" x14ac:dyDescent="0.2">
      <c r="A7" s="310"/>
      <c r="B7" s="312"/>
      <c r="C7" s="279"/>
      <c r="D7" s="305"/>
      <c r="E7" s="37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295"/>
      <c r="V7" s="295"/>
      <c r="W7" s="295"/>
      <c r="X7" s="295"/>
      <c r="Y7" s="295"/>
      <c r="Z7" s="295"/>
      <c r="AA7" s="295"/>
      <c r="AB7" s="295"/>
      <c r="AC7" s="295"/>
      <c r="AD7" s="295"/>
      <c r="AE7" s="295"/>
      <c r="AF7" s="295"/>
      <c r="AG7" s="295"/>
      <c r="AH7" s="295"/>
      <c r="AI7" s="295"/>
      <c r="AJ7" s="376"/>
      <c r="AK7" s="384"/>
    </row>
    <row r="8" spans="1:37" s="100" customFormat="1" ht="15" customHeight="1" x14ac:dyDescent="0.2">
      <c r="A8" s="310"/>
      <c r="B8" s="312"/>
      <c r="C8" s="279"/>
      <c r="D8" s="305"/>
      <c r="E8" s="375"/>
      <c r="F8" s="295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295"/>
      <c r="S8" s="295"/>
      <c r="T8" s="295"/>
      <c r="U8" s="295"/>
      <c r="V8" s="295"/>
      <c r="W8" s="295"/>
      <c r="X8" s="295"/>
      <c r="Y8" s="295"/>
      <c r="Z8" s="295"/>
      <c r="AA8" s="295"/>
      <c r="AB8" s="295"/>
      <c r="AC8" s="295"/>
      <c r="AD8" s="295"/>
      <c r="AE8" s="295"/>
      <c r="AF8" s="295"/>
      <c r="AG8" s="295"/>
      <c r="AH8" s="295"/>
      <c r="AI8" s="295"/>
      <c r="AJ8" s="376"/>
      <c r="AK8" s="384"/>
    </row>
    <row r="9" spans="1:37" s="100" customFormat="1" ht="15.75" customHeight="1" thickBot="1" x14ac:dyDescent="0.25">
      <c r="A9" s="310"/>
      <c r="B9" s="312"/>
      <c r="C9" s="279"/>
      <c r="D9" s="305"/>
      <c r="E9" s="377"/>
      <c r="F9" s="378"/>
      <c r="G9" s="378"/>
      <c r="H9" s="378"/>
      <c r="I9" s="378"/>
      <c r="J9" s="378"/>
      <c r="K9" s="378"/>
      <c r="L9" s="378"/>
      <c r="M9" s="378"/>
      <c r="N9" s="378"/>
      <c r="O9" s="378"/>
      <c r="P9" s="378"/>
      <c r="Q9" s="378"/>
      <c r="R9" s="378"/>
      <c r="S9" s="378"/>
      <c r="T9" s="378"/>
      <c r="U9" s="378"/>
      <c r="V9" s="378"/>
      <c r="W9" s="378"/>
      <c r="X9" s="378"/>
      <c r="Y9" s="378"/>
      <c r="Z9" s="378"/>
      <c r="AA9" s="378"/>
      <c r="AB9" s="378"/>
      <c r="AC9" s="378"/>
      <c r="AD9" s="378"/>
      <c r="AE9" s="378"/>
      <c r="AF9" s="378"/>
      <c r="AG9" s="378"/>
      <c r="AH9" s="378"/>
      <c r="AI9" s="378"/>
      <c r="AJ9" s="379"/>
      <c r="AK9" s="385"/>
    </row>
    <row r="10" spans="1:37" s="100" customFormat="1" ht="64.5" customHeight="1" thickTop="1" thickBot="1" x14ac:dyDescent="0.25">
      <c r="A10" s="311"/>
      <c r="B10" s="280"/>
      <c r="C10" s="279"/>
      <c r="D10" s="306"/>
      <c r="E10" s="369" t="s">
        <v>227</v>
      </c>
      <c r="F10" s="370"/>
      <c r="G10" s="370"/>
      <c r="H10" s="370"/>
      <c r="I10" s="370"/>
      <c r="J10" s="371"/>
      <c r="K10" s="369" t="s">
        <v>228</v>
      </c>
      <c r="L10" s="370"/>
      <c r="M10" s="370"/>
      <c r="N10" s="370"/>
      <c r="O10" s="370"/>
      <c r="P10" s="370"/>
      <c r="Q10" s="370"/>
      <c r="R10" s="370"/>
      <c r="S10" s="370"/>
      <c r="T10" s="370"/>
      <c r="U10" s="370"/>
      <c r="V10" s="370"/>
      <c r="W10" s="370"/>
      <c r="X10" s="369" t="s">
        <v>229</v>
      </c>
      <c r="Y10" s="370"/>
      <c r="Z10" s="370"/>
      <c r="AA10" s="370"/>
      <c r="AB10" s="370"/>
      <c r="AC10" s="370"/>
      <c r="AD10" s="370"/>
      <c r="AE10" s="370"/>
      <c r="AF10" s="370"/>
      <c r="AG10" s="370"/>
      <c r="AH10" s="370"/>
      <c r="AI10" s="370"/>
      <c r="AJ10" s="371"/>
      <c r="AK10" s="386" t="s">
        <v>243</v>
      </c>
    </row>
    <row r="11" spans="1:37" s="100" customFormat="1" ht="29.25" customHeight="1" thickBot="1" x14ac:dyDescent="0.25">
      <c r="A11" s="108"/>
      <c r="B11" s="108"/>
      <c r="C11" s="280"/>
      <c r="D11" s="103" t="s">
        <v>188</v>
      </c>
      <c r="E11" s="109" t="s">
        <v>294</v>
      </c>
      <c r="F11" s="110" t="s">
        <v>335</v>
      </c>
      <c r="G11" s="109" t="s">
        <v>17</v>
      </c>
      <c r="H11" s="110" t="s">
        <v>336</v>
      </c>
      <c r="I11" s="110" t="s">
        <v>20</v>
      </c>
      <c r="J11" s="109" t="s">
        <v>19</v>
      </c>
      <c r="K11" s="109" t="s">
        <v>4</v>
      </c>
      <c r="L11" s="109" t="s">
        <v>5</v>
      </c>
      <c r="M11" s="109" t="s">
        <v>6</v>
      </c>
      <c r="N11" s="109" t="s">
        <v>7</v>
      </c>
      <c r="O11" s="109" t="s">
        <v>8</v>
      </c>
      <c r="P11" s="109" t="s">
        <v>9</v>
      </c>
      <c r="Q11" s="109" t="s">
        <v>10</v>
      </c>
      <c r="R11" s="109" t="s">
        <v>11</v>
      </c>
      <c r="S11" s="109" t="s">
        <v>12</v>
      </c>
      <c r="T11" s="109" t="s">
        <v>13</v>
      </c>
      <c r="U11" s="109" t="s">
        <v>14</v>
      </c>
      <c r="V11" s="109" t="s">
        <v>15</v>
      </c>
      <c r="W11" s="109" t="s">
        <v>16</v>
      </c>
      <c r="X11" s="109" t="s">
        <v>4</v>
      </c>
      <c r="Y11" s="109" t="s">
        <v>5</v>
      </c>
      <c r="Z11" s="109" t="s">
        <v>6</v>
      </c>
      <c r="AA11" s="109" t="s">
        <v>7</v>
      </c>
      <c r="AB11" s="109" t="s">
        <v>8</v>
      </c>
      <c r="AC11" s="109" t="s">
        <v>9</v>
      </c>
      <c r="AD11" s="109" t="s">
        <v>10</v>
      </c>
      <c r="AE11" s="109" t="s">
        <v>11</v>
      </c>
      <c r="AF11" s="109" t="s">
        <v>12</v>
      </c>
      <c r="AG11" s="109" t="s">
        <v>13</v>
      </c>
      <c r="AH11" s="109" t="s">
        <v>14</v>
      </c>
      <c r="AI11" s="109" t="s">
        <v>15</v>
      </c>
      <c r="AJ11" s="110" t="s">
        <v>16</v>
      </c>
      <c r="AK11" s="387"/>
    </row>
    <row r="12" spans="1:37" ht="15" thickBot="1" x14ac:dyDescent="0.25">
      <c r="A12" s="75" t="s">
        <v>52</v>
      </c>
      <c r="B12" s="137" t="s">
        <v>39</v>
      </c>
      <c r="C12" s="53"/>
      <c r="D12" s="177"/>
      <c r="E12" s="12">
        <f>IFERROR(VLOOKUP($B12,[3]NUM12!$H$3:$J$151,2,FALSE),0)</f>
        <v>1457</v>
      </c>
      <c r="F12" s="42">
        <f t="shared" ref="F12:F24" si="0">+E12+(K12+L12+M12+N12)-(X12+Y12+Z12+AA12)</f>
        <v>1581</v>
      </c>
      <c r="G12" s="12">
        <f>IFERROR(VLOOKUP($B12,[1]NUM12!$H$3:$J$167,2,FALSE),0)</f>
        <v>1464</v>
      </c>
      <c r="H12" s="51">
        <f>+G12+(Q12)-(AD12)</f>
        <v>1499</v>
      </c>
      <c r="I12" s="51">
        <f>+G12+(Q12+R12+S12+T12)-(AD12+AE12+AF12+AG12)</f>
        <v>1643</v>
      </c>
      <c r="J12" s="12">
        <f>IFERROR(VLOOKUP($B12,[2]NUM12!$H$3:$K$156,3,FALSE),0)</f>
        <v>1474</v>
      </c>
      <c r="K12" s="77">
        <f>IFERROR(VLOOKUP($B12,'[2]ACT NUM12'!$H$3:$U$162,2,FALSE),0)</f>
        <v>1</v>
      </c>
      <c r="L12" s="77">
        <f>IFERROR(VLOOKUP($B12,'[2]ACT NUM12'!$H$3:$U$162,3,FALSE),0)</f>
        <v>40</v>
      </c>
      <c r="M12" s="77">
        <f>IFERROR(VLOOKUP($B12,'[2]ACT NUM12'!$H$3:$U$162,4,FALSE),0)</f>
        <v>50</v>
      </c>
      <c r="N12" s="77">
        <f>IFERROR(VLOOKUP($B12,'[2]ACT NUM12'!$H$3:$U$162,5,FALSE),0)</f>
        <v>35</v>
      </c>
      <c r="O12" s="77">
        <f>IFERROR(VLOOKUP($B12,'[2]ACT NUM12'!$H$3:$U$162,6,FALSE),0)</f>
        <v>33</v>
      </c>
      <c r="P12" s="77">
        <f>IFERROR(VLOOKUP($B12,'[2]ACT NUM12'!$H$3:$U$162,7,FALSE),0)</f>
        <v>50</v>
      </c>
      <c r="Q12" s="77">
        <f>IFERROR(VLOOKUP($B12,'[2]ACT NUM12'!$H$3:$U$162,8,FALSE),0)</f>
        <v>37</v>
      </c>
      <c r="R12" s="77">
        <f>IFERROR(VLOOKUP($B12,'[2]ACT NUM12'!$H$3:$U$162,9,FALSE),0)</f>
        <v>45</v>
      </c>
      <c r="S12" s="77">
        <f>IFERROR(VLOOKUP($B12,'[2]ACT NUM12'!$H$3:$U$162,10,FALSE),0)</f>
        <v>49</v>
      </c>
      <c r="T12" s="77">
        <f>IFERROR(VLOOKUP($B12,'[2]ACT NUM12'!$H$3:$U$162,11,FALSE),0)</f>
        <v>54</v>
      </c>
      <c r="U12" s="77">
        <f>IFERROR(VLOOKUP($B12,'[2]ACT NUM12'!$H$3:$U$162,12,FALSE),0)</f>
        <v>30</v>
      </c>
      <c r="V12" s="77">
        <f>IFERROR(VLOOKUP($B12,'[2]ACT NUM12'!$H$3:$U$162,13,FALSE),0)</f>
        <v>33</v>
      </c>
      <c r="W12" s="12">
        <f>SUM(K12:V12)</f>
        <v>457</v>
      </c>
      <c r="X12" s="77">
        <f>IFERROR(VLOOKUP($B12,'[2]ACT NUM12'!$AE$3:$AR$128,2,FALSE),0)</f>
        <v>0</v>
      </c>
      <c r="Y12" s="77">
        <f>IFERROR(VLOOKUP($B12,'[2]ACT NUM12'!$AE$3:$AR$128,3,FALSE),0)</f>
        <v>1</v>
      </c>
      <c r="Z12" s="77">
        <f>IFERROR(VLOOKUP($B12,'[2]ACT NUM12'!$AE$3:$AR$128,4,FALSE),0)</f>
        <v>1</v>
      </c>
      <c r="AA12" s="77">
        <f>IFERROR(VLOOKUP($B12,'[2]ACT NUM12'!$AE$3:$AR$128,5,FALSE),0)</f>
        <v>0</v>
      </c>
      <c r="AB12" s="77">
        <f>IFERROR(VLOOKUP($B12,'[2]ACT NUM12'!$AE$3:$AR$128,6,FALSE),0)</f>
        <v>0</v>
      </c>
      <c r="AC12" s="77">
        <f>IFERROR(VLOOKUP($B12,'[2]ACT NUM12'!$AE$3:$AR$128,7,FALSE),0)</f>
        <v>0</v>
      </c>
      <c r="AD12" s="77">
        <f>IFERROR(VLOOKUP($B12,'[2]ACT NUM12'!$AE$3:$AR$128,8,FALSE),0)</f>
        <v>2</v>
      </c>
      <c r="AE12" s="77">
        <f>IFERROR(VLOOKUP($B12,'[2]ACT NUM12'!$AE$3:$AR$128,9,FALSE),0)</f>
        <v>0</v>
      </c>
      <c r="AF12" s="77">
        <f>IFERROR(VLOOKUP($B12,'[2]ACT NUM12'!$AE$3:$AR$128,10,FALSE),0)</f>
        <v>0</v>
      </c>
      <c r="AG12" s="77">
        <f>IFERROR(VLOOKUP($B12,'[2]ACT NUM12'!$AE$3:$AR$128,11,FALSE),0)</f>
        <v>4</v>
      </c>
      <c r="AH12" s="77">
        <f>IFERROR(VLOOKUP($B12,'[2]ACT NUM12'!$AE$3:$AR$128,12,FALSE),0)</f>
        <v>3</v>
      </c>
      <c r="AI12" s="77">
        <f>IFERROR(VLOOKUP($B12,'[2]ACT NUM12'!$AE$3:$AR$128,13,FALSE),0)</f>
        <v>8</v>
      </c>
      <c r="AJ12" s="12">
        <f>SUM(X12:AI12)</f>
        <v>19</v>
      </c>
    </row>
    <row r="13" spans="1:37" ht="15" thickBot="1" x14ac:dyDescent="0.25">
      <c r="A13" s="75" t="s">
        <v>52</v>
      </c>
      <c r="B13" s="137" t="s">
        <v>40</v>
      </c>
      <c r="C13" s="53"/>
      <c r="D13" s="177"/>
      <c r="E13" s="12">
        <f>IFERROR(VLOOKUP($B13,[3]NUM12!$H$3:$J$151,2,FALSE),0)</f>
        <v>1283</v>
      </c>
      <c r="F13" s="42">
        <f t="shared" si="0"/>
        <v>1391</v>
      </c>
      <c r="G13" s="12">
        <f>IFERROR(VLOOKUP($B13,[1]NUM12!$H$3:$J$167,2,FALSE),0)</f>
        <v>1056</v>
      </c>
      <c r="H13" s="51">
        <f t="shared" ref="H13:H24" si="1">+G13+(Q13)-(AD13)</f>
        <v>1074</v>
      </c>
      <c r="I13" s="51">
        <f t="shared" ref="I13:I78" si="2">+G13+(Q13+R13+S13+T13)-(AD13+AE13+AF13+AG13)</f>
        <v>1203</v>
      </c>
      <c r="J13" s="12">
        <f>IFERROR(VLOOKUP($B13,[2]NUM12!$H$3:$K$156,3,FALSE),0)</f>
        <v>972</v>
      </c>
      <c r="K13" s="77">
        <f>IFERROR(VLOOKUP($B13,'[2]ACT NUM12'!$H$3:$U$162,2,FALSE),0)</f>
        <v>38</v>
      </c>
      <c r="L13" s="77">
        <f>IFERROR(VLOOKUP($B13,'[2]ACT NUM12'!$H$3:$U$162,3,FALSE),0)</f>
        <v>51</v>
      </c>
      <c r="M13" s="77">
        <f>IFERROR(VLOOKUP($B13,'[2]ACT NUM12'!$H$3:$U$162,4,FALSE),0)</f>
        <v>40</v>
      </c>
      <c r="N13" s="77">
        <f>IFERROR(VLOOKUP($B13,'[2]ACT NUM12'!$H$3:$U$162,5,FALSE),0)</f>
        <v>15</v>
      </c>
      <c r="O13" s="77">
        <f>IFERROR(VLOOKUP($B13,'[2]ACT NUM12'!$H$3:$U$162,6,FALSE),0)</f>
        <v>36</v>
      </c>
      <c r="P13" s="77">
        <f>IFERROR(VLOOKUP($B13,'[2]ACT NUM12'!$H$3:$U$162,7,FALSE),0)</f>
        <v>34</v>
      </c>
      <c r="Q13" s="77">
        <f>IFERROR(VLOOKUP($B13,'[2]ACT NUM12'!$H$3:$U$162,8,FALSE),0)</f>
        <v>28</v>
      </c>
      <c r="R13" s="77">
        <f>IFERROR(VLOOKUP($B13,'[2]ACT NUM12'!$H$3:$U$162,9,FALSE),0)</f>
        <v>40</v>
      </c>
      <c r="S13" s="77">
        <f>IFERROR(VLOOKUP($B13,'[2]ACT NUM12'!$H$3:$U$162,10,FALSE),0)</f>
        <v>41</v>
      </c>
      <c r="T13" s="77">
        <f>IFERROR(VLOOKUP($B13,'[2]ACT NUM12'!$H$3:$U$162,11,FALSE),0)</f>
        <v>52</v>
      </c>
      <c r="U13" s="77">
        <f>IFERROR(VLOOKUP($B13,'[2]ACT NUM12'!$H$3:$U$162,12,FALSE),0)</f>
        <v>35</v>
      </c>
      <c r="V13" s="77">
        <f>IFERROR(VLOOKUP($B13,'[2]ACT NUM12'!$H$3:$U$162,13,FALSE),0)</f>
        <v>40</v>
      </c>
      <c r="W13" s="12">
        <f t="shared" ref="W13:W78" si="3">SUM(K13:V13)</f>
        <v>450</v>
      </c>
      <c r="X13" s="77">
        <f>IFERROR(VLOOKUP($B13,'[2]ACT NUM12'!$AE$3:$AR$128,2,FALSE),0)</f>
        <v>9</v>
      </c>
      <c r="Y13" s="77">
        <f>IFERROR(VLOOKUP($B13,'[2]ACT NUM12'!$AE$3:$AR$128,3,FALSE),0)</f>
        <v>8</v>
      </c>
      <c r="Z13" s="77">
        <f>IFERROR(VLOOKUP($B13,'[2]ACT NUM12'!$AE$3:$AR$128,4,FALSE),0)</f>
        <v>7</v>
      </c>
      <c r="AA13" s="77">
        <f>IFERROR(VLOOKUP($B13,'[2]ACT NUM12'!$AE$3:$AR$128,5,FALSE),0)</f>
        <v>12</v>
      </c>
      <c r="AB13" s="77">
        <f>IFERROR(VLOOKUP($B13,'[2]ACT NUM12'!$AE$3:$AR$128,6,FALSE),0)</f>
        <v>2</v>
      </c>
      <c r="AC13" s="77">
        <f>IFERROR(VLOOKUP($B13,'[2]ACT NUM12'!$AE$3:$AR$128,7,FALSE),0)</f>
        <v>17</v>
      </c>
      <c r="AD13" s="77">
        <f>IFERROR(VLOOKUP($B13,'[2]ACT NUM12'!$AE$3:$AR$128,8,FALSE),0)</f>
        <v>10</v>
      </c>
      <c r="AE13" s="77">
        <f>IFERROR(VLOOKUP($B13,'[2]ACT NUM12'!$AE$3:$AR$128,9,FALSE),0)</f>
        <v>2</v>
      </c>
      <c r="AF13" s="77">
        <f>IFERROR(VLOOKUP($B13,'[2]ACT NUM12'!$AE$3:$AR$128,10,FALSE),0)</f>
        <v>2</v>
      </c>
      <c r="AG13" s="77">
        <f>IFERROR(VLOOKUP($B13,'[2]ACT NUM12'!$AE$3:$AR$128,11,FALSE),0)</f>
        <v>0</v>
      </c>
      <c r="AH13" s="77">
        <f>IFERROR(VLOOKUP($B13,'[2]ACT NUM12'!$AE$3:$AR$128,12,FALSE),0)</f>
        <v>0</v>
      </c>
      <c r="AI13" s="77">
        <f>IFERROR(VLOOKUP($B13,'[2]ACT NUM12'!$AE$3:$AR$128,13,FALSE),0)</f>
        <v>19</v>
      </c>
      <c r="AJ13" s="12">
        <f t="shared" ref="AJ13:AJ78" si="4">SUM(X13:AI13)</f>
        <v>88</v>
      </c>
    </row>
    <row r="14" spans="1:37" ht="15" thickBot="1" x14ac:dyDescent="0.25">
      <c r="A14" s="75" t="s">
        <v>52</v>
      </c>
      <c r="B14" s="137" t="s">
        <v>41</v>
      </c>
      <c r="C14" s="53"/>
      <c r="D14" s="177"/>
      <c r="E14" s="12">
        <f>IFERROR(VLOOKUP($B14,[3]NUM12!$H$3:$J$151,2,FALSE),0)</f>
        <v>696</v>
      </c>
      <c r="F14" s="42">
        <f t="shared" si="0"/>
        <v>829</v>
      </c>
      <c r="G14" s="12">
        <f>IFERROR(VLOOKUP($B14,[1]NUM12!$H$3:$J$167,2,FALSE),0)</f>
        <v>780</v>
      </c>
      <c r="H14" s="51">
        <f t="shared" si="1"/>
        <v>821</v>
      </c>
      <c r="I14" s="51">
        <f t="shared" si="2"/>
        <v>925</v>
      </c>
      <c r="J14" s="12">
        <f>IFERROR(VLOOKUP($B14,[2]NUM12!$H$3:$K$156,3,FALSE),0)</f>
        <v>1041</v>
      </c>
      <c r="K14" s="77">
        <f>IFERROR(VLOOKUP($B14,'[2]ACT NUM12'!$H$3:$U$162,2,FALSE),0)</f>
        <v>23</v>
      </c>
      <c r="L14" s="77">
        <f>IFERROR(VLOOKUP($B14,'[2]ACT NUM12'!$H$3:$U$162,3,FALSE),0)</f>
        <v>32</v>
      </c>
      <c r="M14" s="77">
        <f>IFERROR(VLOOKUP($B14,'[2]ACT NUM12'!$H$3:$U$162,4,FALSE),0)</f>
        <v>53</v>
      </c>
      <c r="N14" s="77">
        <f>IFERROR(VLOOKUP($B14,'[2]ACT NUM12'!$H$3:$U$162,5,FALSE),0)</f>
        <v>35</v>
      </c>
      <c r="O14" s="77">
        <f>IFERROR(VLOOKUP($B14,'[2]ACT NUM12'!$H$3:$U$162,6,FALSE),0)</f>
        <v>35</v>
      </c>
      <c r="P14" s="77">
        <f>IFERROR(VLOOKUP($B14,'[2]ACT NUM12'!$H$3:$U$162,7,FALSE),0)</f>
        <v>25</v>
      </c>
      <c r="Q14" s="77">
        <f>IFERROR(VLOOKUP($B14,'[2]ACT NUM12'!$H$3:$U$162,8,FALSE),0)</f>
        <v>44</v>
      </c>
      <c r="R14" s="77">
        <f>IFERROR(VLOOKUP($B14,'[2]ACT NUM12'!$H$3:$U$162,9,FALSE),0)</f>
        <v>40</v>
      </c>
      <c r="S14" s="77">
        <f>IFERROR(VLOOKUP($B14,'[2]ACT NUM12'!$H$3:$U$162,10,FALSE),0)</f>
        <v>31</v>
      </c>
      <c r="T14" s="77">
        <f>IFERROR(VLOOKUP($B14,'[2]ACT NUM12'!$H$3:$U$162,11,FALSE),0)</f>
        <v>40</v>
      </c>
      <c r="U14" s="77">
        <f>IFERROR(VLOOKUP($B14,'[2]ACT NUM12'!$H$3:$U$162,12,FALSE),0)</f>
        <v>61</v>
      </c>
      <c r="V14" s="77">
        <f>IFERROR(VLOOKUP($B14,'[2]ACT NUM12'!$H$3:$U$162,13,FALSE),0)</f>
        <v>80</v>
      </c>
      <c r="W14" s="12">
        <f t="shared" si="3"/>
        <v>499</v>
      </c>
      <c r="X14" s="77">
        <f>IFERROR(VLOOKUP($B14,'[2]ACT NUM12'!$AE$3:$AR$128,2,FALSE),0)</f>
        <v>4</v>
      </c>
      <c r="Y14" s="77">
        <f>IFERROR(VLOOKUP($B14,'[2]ACT NUM12'!$AE$3:$AR$128,3,FALSE),0)</f>
        <v>1</v>
      </c>
      <c r="Z14" s="77">
        <f>IFERROR(VLOOKUP($B14,'[2]ACT NUM12'!$AE$3:$AR$128,4,FALSE),0)</f>
        <v>1</v>
      </c>
      <c r="AA14" s="77">
        <f>IFERROR(VLOOKUP($B14,'[2]ACT NUM12'!$AE$3:$AR$128,5,FALSE),0)</f>
        <v>4</v>
      </c>
      <c r="AB14" s="77">
        <f>IFERROR(VLOOKUP($B14,'[2]ACT NUM12'!$AE$3:$AR$128,6,FALSE),0)</f>
        <v>5</v>
      </c>
      <c r="AC14" s="77">
        <f>IFERROR(VLOOKUP($B14,'[2]ACT NUM12'!$AE$3:$AR$128,7,FALSE),0)</f>
        <v>16</v>
      </c>
      <c r="AD14" s="77">
        <f>IFERROR(VLOOKUP($B14,'[2]ACT NUM12'!$AE$3:$AR$128,8,FALSE),0)</f>
        <v>3</v>
      </c>
      <c r="AE14" s="77">
        <f>IFERROR(VLOOKUP($B14,'[2]ACT NUM12'!$AE$3:$AR$128,9,FALSE),0)</f>
        <v>5</v>
      </c>
      <c r="AF14" s="77">
        <f>IFERROR(VLOOKUP($B14,'[2]ACT NUM12'!$AE$3:$AR$128,10,FALSE),0)</f>
        <v>2</v>
      </c>
      <c r="AG14" s="77">
        <f>IFERROR(VLOOKUP($B14,'[2]ACT NUM12'!$AE$3:$AR$128,11,FALSE),0)</f>
        <v>0</v>
      </c>
      <c r="AH14" s="77">
        <f>IFERROR(VLOOKUP($B14,'[2]ACT NUM12'!$AE$3:$AR$128,12,FALSE),0)</f>
        <v>0</v>
      </c>
      <c r="AI14" s="77">
        <f>IFERROR(VLOOKUP($B14,'[2]ACT NUM12'!$AE$3:$AR$128,13,FALSE),0)</f>
        <v>0</v>
      </c>
      <c r="AJ14" s="12">
        <f t="shared" si="4"/>
        <v>41</v>
      </c>
    </row>
    <row r="15" spans="1:37" ht="15" thickBot="1" x14ac:dyDescent="0.25">
      <c r="A15" s="75" t="s">
        <v>52</v>
      </c>
      <c r="B15" s="137" t="s">
        <v>42</v>
      </c>
      <c r="C15" s="53"/>
      <c r="D15" s="177"/>
      <c r="E15" s="12">
        <f>IFERROR(VLOOKUP($B15,[3]NUM12!$H$3:$J$151,2,FALSE),0)</f>
        <v>1348</v>
      </c>
      <c r="F15" s="42">
        <f t="shared" si="0"/>
        <v>1464</v>
      </c>
      <c r="G15" s="12">
        <f>IFERROR(VLOOKUP($B15,[1]NUM12!$H$3:$J$167,2,FALSE),0)</f>
        <v>1392</v>
      </c>
      <c r="H15" s="51">
        <f t="shared" si="1"/>
        <v>1432</v>
      </c>
      <c r="I15" s="51">
        <f t="shared" si="2"/>
        <v>1522</v>
      </c>
      <c r="J15" s="12">
        <f>IFERROR(VLOOKUP($B15,[2]NUM12!$H$3:$K$156,3,FALSE),0)</f>
        <v>1349</v>
      </c>
      <c r="K15" s="77">
        <f>IFERROR(VLOOKUP($B15,'[2]ACT NUM12'!$H$3:$U$162,2,FALSE),0)</f>
        <v>25</v>
      </c>
      <c r="L15" s="77">
        <f>IFERROR(VLOOKUP($B15,'[2]ACT NUM12'!$H$3:$U$162,3,FALSE),0)</f>
        <v>34</v>
      </c>
      <c r="M15" s="77">
        <f>IFERROR(VLOOKUP($B15,'[2]ACT NUM12'!$H$3:$U$162,4,FALSE),0)</f>
        <v>31</v>
      </c>
      <c r="N15" s="77">
        <f>IFERROR(VLOOKUP($B15,'[2]ACT NUM12'!$H$3:$U$162,5,FALSE),0)</f>
        <v>32</v>
      </c>
      <c r="O15" s="77">
        <f>IFERROR(VLOOKUP($B15,'[2]ACT NUM12'!$H$3:$U$162,6,FALSE),0)</f>
        <v>70</v>
      </c>
      <c r="P15" s="77">
        <f>IFERROR(VLOOKUP($B15,'[2]ACT NUM12'!$H$3:$U$162,7,FALSE),0)</f>
        <v>33</v>
      </c>
      <c r="Q15" s="77">
        <f>IFERROR(VLOOKUP($B15,'[2]ACT NUM12'!$H$3:$U$162,8,FALSE),0)</f>
        <v>41</v>
      </c>
      <c r="R15" s="77">
        <f>IFERROR(VLOOKUP($B15,'[2]ACT NUM12'!$H$3:$U$162,9,FALSE),0)</f>
        <v>43</v>
      </c>
      <c r="S15" s="77">
        <f>IFERROR(VLOOKUP($B15,'[2]ACT NUM12'!$H$3:$U$162,10,FALSE),0)</f>
        <v>22</v>
      </c>
      <c r="T15" s="77">
        <f>IFERROR(VLOOKUP($B15,'[2]ACT NUM12'!$H$3:$U$162,11,FALSE),0)</f>
        <v>37</v>
      </c>
      <c r="U15" s="77">
        <f>IFERROR(VLOOKUP($B15,'[2]ACT NUM12'!$H$3:$U$162,12,FALSE),0)</f>
        <v>20</v>
      </c>
      <c r="V15" s="77">
        <f>IFERROR(VLOOKUP($B15,'[2]ACT NUM12'!$H$3:$U$162,13,FALSE),0)</f>
        <v>0</v>
      </c>
      <c r="W15" s="12">
        <f t="shared" si="3"/>
        <v>388</v>
      </c>
      <c r="X15" s="77">
        <f>IFERROR(VLOOKUP($B15,'[2]ACT NUM12'!$AE$3:$AR$128,2,FALSE),0)</f>
        <v>0</v>
      </c>
      <c r="Y15" s="77">
        <f>IFERROR(VLOOKUP($B15,'[2]ACT NUM12'!$AE$3:$AR$128,3,FALSE),0)</f>
        <v>0</v>
      </c>
      <c r="Z15" s="77">
        <f>IFERROR(VLOOKUP($B15,'[2]ACT NUM12'!$AE$3:$AR$128,4,FALSE),0)</f>
        <v>4</v>
      </c>
      <c r="AA15" s="77">
        <f>IFERROR(VLOOKUP($B15,'[2]ACT NUM12'!$AE$3:$AR$128,5,FALSE),0)</f>
        <v>2</v>
      </c>
      <c r="AB15" s="77">
        <f>IFERROR(VLOOKUP($B15,'[2]ACT NUM12'!$AE$3:$AR$128,6,FALSE),0)</f>
        <v>1</v>
      </c>
      <c r="AC15" s="77">
        <f>IFERROR(VLOOKUP($B15,'[2]ACT NUM12'!$AE$3:$AR$128,7,FALSE),0)</f>
        <v>9</v>
      </c>
      <c r="AD15" s="77">
        <f>IFERROR(VLOOKUP($B15,'[2]ACT NUM12'!$AE$3:$AR$128,8,FALSE),0)</f>
        <v>1</v>
      </c>
      <c r="AE15" s="77">
        <f>IFERROR(VLOOKUP($B15,'[2]ACT NUM12'!$AE$3:$AR$128,9,FALSE),0)</f>
        <v>7</v>
      </c>
      <c r="AF15" s="77">
        <f>IFERROR(VLOOKUP($B15,'[2]ACT NUM12'!$AE$3:$AR$128,10,FALSE),0)</f>
        <v>5</v>
      </c>
      <c r="AG15" s="77">
        <f>IFERROR(VLOOKUP($B15,'[2]ACT NUM12'!$AE$3:$AR$128,11,FALSE),0)</f>
        <v>0</v>
      </c>
      <c r="AH15" s="77">
        <f>IFERROR(VLOOKUP($B15,'[2]ACT NUM12'!$AE$3:$AR$128,12,FALSE),0)</f>
        <v>6</v>
      </c>
      <c r="AI15" s="77">
        <f>IFERROR(VLOOKUP($B15,'[2]ACT NUM12'!$AE$3:$AR$128,13,FALSE),0)</f>
        <v>2</v>
      </c>
      <c r="AJ15" s="12">
        <f t="shared" si="4"/>
        <v>37</v>
      </c>
    </row>
    <row r="16" spans="1:37" ht="15" thickBot="1" x14ac:dyDescent="0.25">
      <c r="A16" s="75" t="s">
        <v>52</v>
      </c>
      <c r="B16" s="137" t="s">
        <v>43</v>
      </c>
      <c r="C16" s="55"/>
      <c r="D16" s="177"/>
      <c r="E16" s="12">
        <f>IFERROR(VLOOKUP($B16,[3]NUM12!$H$3:$J$151,2,FALSE),0)</f>
        <v>724</v>
      </c>
      <c r="F16" s="42">
        <f t="shared" si="0"/>
        <v>833</v>
      </c>
      <c r="G16" s="12">
        <f>IFERROR(VLOOKUP($B16,[1]NUM12!$H$3:$J$167,2,FALSE),0)</f>
        <v>730</v>
      </c>
      <c r="H16" s="51">
        <f t="shared" si="1"/>
        <v>767</v>
      </c>
      <c r="I16" s="51">
        <f t="shared" si="2"/>
        <v>852</v>
      </c>
      <c r="J16" s="12">
        <f>IFERROR(VLOOKUP($B16,[2]NUM12!$H$3:$K$156,3,FALSE),0)</f>
        <v>799</v>
      </c>
      <c r="K16" s="77">
        <f>IFERROR(VLOOKUP($B16,'[2]ACT NUM12'!$H$3:$U$162,2,FALSE),0)</f>
        <v>30</v>
      </c>
      <c r="L16" s="77">
        <f>IFERROR(VLOOKUP($B16,'[2]ACT NUM12'!$H$3:$U$162,3,FALSE),0)</f>
        <v>17</v>
      </c>
      <c r="M16" s="77">
        <f>IFERROR(VLOOKUP($B16,'[2]ACT NUM12'!$H$3:$U$162,4,FALSE),0)</f>
        <v>35</v>
      </c>
      <c r="N16" s="77">
        <f>IFERROR(VLOOKUP($B16,'[2]ACT NUM12'!$H$3:$U$162,5,FALSE),0)</f>
        <v>29</v>
      </c>
      <c r="O16" s="77">
        <f>IFERROR(VLOOKUP($B16,'[2]ACT NUM12'!$H$3:$U$162,6,FALSE),0)</f>
        <v>27</v>
      </c>
      <c r="P16" s="77">
        <f>IFERROR(VLOOKUP($B16,'[2]ACT NUM12'!$H$3:$U$162,7,FALSE),0)</f>
        <v>38</v>
      </c>
      <c r="Q16" s="77">
        <f>IFERROR(VLOOKUP($B16,'[2]ACT NUM12'!$H$3:$U$162,8,FALSE),0)</f>
        <v>37</v>
      </c>
      <c r="R16" s="77">
        <f>IFERROR(VLOOKUP($B16,'[2]ACT NUM12'!$H$3:$U$162,9,FALSE),0)</f>
        <v>41</v>
      </c>
      <c r="S16" s="77">
        <f>IFERROR(VLOOKUP($B16,'[2]ACT NUM12'!$H$3:$U$162,10,FALSE),0)</f>
        <v>14</v>
      </c>
      <c r="T16" s="77">
        <f>IFERROR(VLOOKUP($B16,'[2]ACT NUM12'!$H$3:$U$162,11,FALSE),0)</f>
        <v>36</v>
      </c>
      <c r="U16" s="77">
        <f>IFERROR(VLOOKUP($B16,'[2]ACT NUM12'!$H$3:$U$162,12,FALSE),0)</f>
        <v>29</v>
      </c>
      <c r="V16" s="77">
        <f>IFERROR(VLOOKUP($B16,'[2]ACT NUM12'!$H$3:$U$162,13,FALSE),0)</f>
        <v>11</v>
      </c>
      <c r="W16" s="12">
        <f t="shared" si="3"/>
        <v>344</v>
      </c>
      <c r="X16" s="77">
        <f>IFERROR(VLOOKUP($B16,'[2]ACT NUM12'!$AE$3:$AR$128,2,FALSE),0)</f>
        <v>0</v>
      </c>
      <c r="Y16" s="77">
        <f>IFERROR(VLOOKUP($B16,'[2]ACT NUM12'!$AE$3:$AR$128,3,FALSE),0)</f>
        <v>0</v>
      </c>
      <c r="Z16" s="77">
        <f>IFERROR(VLOOKUP($B16,'[2]ACT NUM12'!$AE$3:$AR$128,4,FALSE),0)</f>
        <v>0</v>
      </c>
      <c r="AA16" s="77">
        <f>IFERROR(VLOOKUP($B16,'[2]ACT NUM12'!$AE$3:$AR$128,5,FALSE),0)</f>
        <v>2</v>
      </c>
      <c r="AB16" s="77">
        <f>IFERROR(VLOOKUP($B16,'[2]ACT NUM12'!$AE$3:$AR$128,6,FALSE),0)</f>
        <v>4</v>
      </c>
      <c r="AC16" s="77">
        <f>IFERROR(VLOOKUP($B16,'[2]ACT NUM12'!$AE$3:$AR$128,7,FALSE),0)</f>
        <v>3</v>
      </c>
      <c r="AD16" s="77">
        <f>IFERROR(VLOOKUP($B16,'[2]ACT NUM12'!$AE$3:$AR$128,8,FALSE),0)</f>
        <v>0</v>
      </c>
      <c r="AE16" s="77">
        <f>IFERROR(VLOOKUP($B16,'[2]ACT NUM12'!$AE$3:$AR$128,9,FALSE),0)</f>
        <v>2</v>
      </c>
      <c r="AF16" s="77">
        <f>IFERROR(VLOOKUP($B16,'[2]ACT NUM12'!$AE$3:$AR$128,10,FALSE),0)</f>
        <v>4</v>
      </c>
      <c r="AG16" s="77">
        <f>IFERROR(VLOOKUP($B16,'[2]ACT NUM12'!$AE$3:$AR$128,11,FALSE),0)</f>
        <v>0</v>
      </c>
      <c r="AH16" s="77">
        <f>IFERROR(VLOOKUP($B16,'[2]ACT NUM12'!$AE$3:$AR$128,12,FALSE),0)</f>
        <v>2</v>
      </c>
      <c r="AI16" s="77">
        <f>IFERROR(VLOOKUP($B16,'[2]ACT NUM12'!$AE$3:$AR$128,13,FALSE),0)</f>
        <v>0</v>
      </c>
      <c r="AJ16" s="12">
        <f t="shared" si="4"/>
        <v>17</v>
      </c>
    </row>
    <row r="17" spans="1:37" ht="15" thickBot="1" x14ac:dyDescent="0.25">
      <c r="A17" s="75" t="s">
        <v>52</v>
      </c>
      <c r="B17" s="137" t="s">
        <v>44</v>
      </c>
      <c r="C17" s="53"/>
      <c r="D17" s="177"/>
      <c r="E17" s="12">
        <f>IFERROR(VLOOKUP($B17,[3]NUM12!$H$3:$J$151,2,FALSE),0)</f>
        <v>722</v>
      </c>
      <c r="F17" s="42">
        <f t="shared" si="0"/>
        <v>891</v>
      </c>
      <c r="G17" s="12">
        <f>IFERROR(VLOOKUP($B17,[1]NUM12!$H$3:$J$167,2,FALSE),0)</f>
        <v>727</v>
      </c>
      <c r="H17" s="51">
        <f t="shared" si="1"/>
        <v>790</v>
      </c>
      <c r="I17" s="51">
        <f t="shared" si="2"/>
        <v>929</v>
      </c>
      <c r="J17" s="12">
        <f>IFERROR(VLOOKUP($B17,[2]NUM12!$H$3:$K$156,3,FALSE),0)</f>
        <v>782</v>
      </c>
      <c r="K17" s="77">
        <f>IFERROR(VLOOKUP($B17,'[2]ACT NUM12'!$H$3:$U$162,2,FALSE),0)</f>
        <v>60</v>
      </c>
      <c r="L17" s="77">
        <f>IFERROR(VLOOKUP($B17,'[2]ACT NUM12'!$H$3:$U$162,3,FALSE),0)</f>
        <v>39</v>
      </c>
      <c r="M17" s="77">
        <f>IFERROR(VLOOKUP($B17,'[2]ACT NUM12'!$H$3:$U$162,4,FALSE),0)</f>
        <v>45</v>
      </c>
      <c r="N17" s="77">
        <f>IFERROR(VLOOKUP($B17,'[2]ACT NUM12'!$H$3:$U$162,5,FALSE),0)</f>
        <v>49</v>
      </c>
      <c r="O17" s="77">
        <f>IFERROR(VLOOKUP($B17,'[2]ACT NUM12'!$H$3:$U$162,6,FALSE),0)</f>
        <v>47</v>
      </c>
      <c r="P17" s="77">
        <f>IFERROR(VLOOKUP($B17,'[2]ACT NUM12'!$H$3:$U$162,7,FALSE),0)</f>
        <v>56</v>
      </c>
      <c r="Q17" s="77">
        <f>IFERROR(VLOOKUP($B17,'[2]ACT NUM12'!$H$3:$U$162,8,FALSE),0)</f>
        <v>65</v>
      </c>
      <c r="R17" s="77">
        <f>IFERROR(VLOOKUP($B17,'[2]ACT NUM12'!$H$3:$U$162,9,FALSE),0)</f>
        <v>58</v>
      </c>
      <c r="S17" s="77">
        <f>IFERROR(VLOOKUP($B17,'[2]ACT NUM12'!$H$3:$U$162,10,FALSE),0)</f>
        <v>47</v>
      </c>
      <c r="T17" s="77">
        <f>IFERROR(VLOOKUP($B17,'[2]ACT NUM12'!$H$3:$U$162,11,FALSE),0)</f>
        <v>45</v>
      </c>
      <c r="U17" s="77">
        <f>IFERROR(VLOOKUP($B17,'[2]ACT NUM12'!$H$3:$U$162,12,FALSE),0)</f>
        <v>49</v>
      </c>
      <c r="V17" s="77">
        <f>IFERROR(VLOOKUP($B17,'[2]ACT NUM12'!$H$3:$U$162,13,FALSE),0)</f>
        <v>79</v>
      </c>
      <c r="W17" s="12">
        <f t="shared" si="3"/>
        <v>639</v>
      </c>
      <c r="X17" s="77">
        <f>IFERROR(VLOOKUP($B17,'[2]ACT NUM12'!$AE$3:$AR$128,2,FALSE),0)</f>
        <v>0</v>
      </c>
      <c r="Y17" s="77">
        <f>IFERROR(VLOOKUP($B17,'[2]ACT NUM12'!$AE$3:$AR$128,3,FALSE),0)</f>
        <v>14</v>
      </c>
      <c r="Z17" s="77">
        <f>IFERROR(VLOOKUP($B17,'[2]ACT NUM12'!$AE$3:$AR$128,4,FALSE),0)</f>
        <v>3</v>
      </c>
      <c r="AA17" s="77">
        <f>IFERROR(VLOOKUP($B17,'[2]ACT NUM12'!$AE$3:$AR$128,5,FALSE),0)</f>
        <v>7</v>
      </c>
      <c r="AB17" s="77">
        <f>IFERROR(VLOOKUP($B17,'[2]ACT NUM12'!$AE$3:$AR$128,6,FALSE),0)</f>
        <v>4</v>
      </c>
      <c r="AC17" s="77">
        <f>IFERROR(VLOOKUP($B17,'[2]ACT NUM12'!$AE$3:$AR$128,7,FALSE),0)</f>
        <v>1</v>
      </c>
      <c r="AD17" s="77">
        <f>IFERROR(VLOOKUP($B17,'[2]ACT NUM12'!$AE$3:$AR$128,8,FALSE),0)</f>
        <v>2</v>
      </c>
      <c r="AE17" s="77">
        <f>IFERROR(VLOOKUP($B17,'[2]ACT NUM12'!$AE$3:$AR$128,9,FALSE),0)</f>
        <v>2</v>
      </c>
      <c r="AF17" s="77">
        <f>IFERROR(VLOOKUP($B17,'[2]ACT NUM12'!$AE$3:$AR$128,10,FALSE),0)</f>
        <v>3</v>
      </c>
      <c r="AG17" s="77">
        <f>IFERROR(VLOOKUP($B17,'[2]ACT NUM12'!$AE$3:$AR$128,11,FALSE),0)</f>
        <v>6</v>
      </c>
      <c r="AH17" s="77">
        <f>IFERROR(VLOOKUP($B17,'[2]ACT NUM12'!$AE$3:$AR$128,12,FALSE),0)</f>
        <v>3</v>
      </c>
      <c r="AI17" s="77">
        <f>IFERROR(VLOOKUP($B17,'[2]ACT NUM12'!$AE$3:$AR$128,13,FALSE),0)</f>
        <v>5</v>
      </c>
      <c r="AJ17" s="12">
        <f t="shared" si="4"/>
        <v>50</v>
      </c>
    </row>
    <row r="18" spans="1:37" ht="15" thickBot="1" x14ac:dyDescent="0.25">
      <c r="A18" s="75" t="s">
        <v>52</v>
      </c>
      <c r="B18" s="137" t="s">
        <v>45</v>
      </c>
      <c r="C18" s="53"/>
      <c r="D18" s="177"/>
      <c r="E18" s="12">
        <f>IFERROR(VLOOKUP($B18,[3]NUM12!$H$3:$J$151,2,FALSE),0)</f>
        <v>198</v>
      </c>
      <c r="F18" s="42">
        <f t="shared" si="0"/>
        <v>209</v>
      </c>
      <c r="G18" s="12">
        <f>IFERROR(VLOOKUP($B18,[1]NUM12!$H$3:$J$167,2,FALSE),0)</f>
        <v>108</v>
      </c>
      <c r="H18" s="51">
        <f t="shared" si="1"/>
        <v>110</v>
      </c>
      <c r="I18" s="51">
        <f t="shared" si="2"/>
        <v>116</v>
      </c>
      <c r="J18" s="12">
        <f>IFERROR(VLOOKUP($B18,[2]NUM12!$H$3:$K$156,3,FALSE),0)</f>
        <v>158</v>
      </c>
      <c r="K18" s="77">
        <f>IFERROR(VLOOKUP($B18,'[2]ACT NUM12'!$H$3:$U$162,2,FALSE),0)</f>
        <v>6</v>
      </c>
      <c r="L18" s="77">
        <f>IFERROR(VLOOKUP($B18,'[2]ACT NUM12'!$H$3:$U$162,3,FALSE),0)</f>
        <v>5</v>
      </c>
      <c r="M18" s="77">
        <f>IFERROR(VLOOKUP($B18,'[2]ACT NUM12'!$H$3:$U$162,4,FALSE),0)</f>
        <v>0</v>
      </c>
      <c r="N18" s="77">
        <f>IFERROR(VLOOKUP($B18,'[2]ACT NUM12'!$H$3:$U$162,5,FALSE),0)</f>
        <v>0</v>
      </c>
      <c r="O18" s="77">
        <f>IFERROR(VLOOKUP($B18,'[2]ACT NUM12'!$H$3:$U$162,6,FALSE),0)</f>
        <v>1</v>
      </c>
      <c r="P18" s="77">
        <f>IFERROR(VLOOKUP($B18,'[2]ACT NUM12'!$H$3:$U$162,7,FALSE),0)</f>
        <v>7</v>
      </c>
      <c r="Q18" s="77">
        <f>IFERROR(VLOOKUP($B18,'[2]ACT NUM12'!$H$3:$U$162,8,FALSE),0)</f>
        <v>2</v>
      </c>
      <c r="R18" s="77">
        <f>IFERROR(VLOOKUP($B18,'[2]ACT NUM12'!$H$3:$U$162,9,FALSE),0)</f>
        <v>3</v>
      </c>
      <c r="S18" s="77">
        <f>IFERROR(VLOOKUP($B18,'[2]ACT NUM12'!$H$3:$U$162,10,FALSE),0)</f>
        <v>0</v>
      </c>
      <c r="T18" s="77">
        <f>IFERROR(VLOOKUP($B18,'[2]ACT NUM12'!$H$3:$U$162,11,FALSE),0)</f>
        <v>3</v>
      </c>
      <c r="U18" s="77">
        <f>IFERROR(VLOOKUP($B18,'[2]ACT NUM12'!$H$3:$U$162,12,FALSE),0)</f>
        <v>11</v>
      </c>
      <c r="V18" s="77">
        <f>IFERROR(VLOOKUP($B18,'[2]ACT NUM12'!$H$3:$U$162,13,FALSE),0)</f>
        <v>5</v>
      </c>
      <c r="W18" s="12">
        <f t="shared" si="3"/>
        <v>43</v>
      </c>
      <c r="X18" s="77">
        <f>IFERROR(VLOOKUP($B18,'[2]ACT NUM12'!$AE$3:$AR$128,2,FALSE),0)</f>
        <v>0</v>
      </c>
      <c r="Y18" s="77">
        <f>IFERROR(VLOOKUP($B18,'[2]ACT NUM12'!$AE$3:$AR$128,3,FALSE),0)</f>
        <v>0</v>
      </c>
      <c r="Z18" s="77">
        <f>IFERROR(VLOOKUP($B18,'[2]ACT NUM12'!$AE$3:$AR$128,4,FALSE),0)</f>
        <v>0</v>
      </c>
      <c r="AA18" s="77">
        <f>IFERROR(VLOOKUP($B18,'[2]ACT NUM12'!$AE$3:$AR$128,5,FALSE),0)</f>
        <v>0</v>
      </c>
      <c r="AB18" s="77">
        <f>IFERROR(VLOOKUP($B18,'[2]ACT NUM12'!$AE$3:$AR$128,6,FALSE),0)</f>
        <v>0</v>
      </c>
      <c r="AC18" s="77">
        <f>IFERROR(VLOOKUP($B18,'[2]ACT NUM12'!$AE$3:$AR$128,7,FALSE),0)</f>
        <v>0</v>
      </c>
      <c r="AD18" s="77">
        <f>IFERROR(VLOOKUP($B18,'[2]ACT NUM12'!$AE$3:$AR$128,8,FALSE),0)</f>
        <v>0</v>
      </c>
      <c r="AE18" s="77">
        <f>IFERROR(VLOOKUP($B18,'[2]ACT NUM12'!$AE$3:$AR$128,9,FALSE),0)</f>
        <v>0</v>
      </c>
      <c r="AF18" s="77">
        <f>IFERROR(VLOOKUP($B18,'[2]ACT NUM12'!$AE$3:$AR$128,10,FALSE),0)</f>
        <v>0</v>
      </c>
      <c r="AG18" s="77">
        <f>IFERROR(VLOOKUP($B18,'[2]ACT NUM12'!$AE$3:$AR$128,11,FALSE),0)</f>
        <v>0</v>
      </c>
      <c r="AH18" s="77">
        <f>IFERROR(VLOOKUP($B18,'[2]ACT NUM12'!$AE$3:$AR$128,12,FALSE),0)</f>
        <v>0</v>
      </c>
      <c r="AI18" s="77">
        <f>IFERROR(VLOOKUP($B18,'[2]ACT NUM12'!$AE$3:$AR$128,13,FALSE),0)</f>
        <v>34</v>
      </c>
      <c r="AJ18" s="12">
        <f t="shared" si="4"/>
        <v>34</v>
      </c>
    </row>
    <row r="19" spans="1:37" ht="15" thickBot="1" x14ac:dyDescent="0.25">
      <c r="A19" s="75" t="s">
        <v>52</v>
      </c>
      <c r="B19" s="137" t="s">
        <v>46</v>
      </c>
      <c r="C19" s="53"/>
      <c r="D19" s="177"/>
      <c r="E19" s="12">
        <f>IFERROR(VLOOKUP($B19,[3]NUM12!$H$3:$J$151,2,FALSE),0)</f>
        <v>39</v>
      </c>
      <c r="F19" s="42">
        <f t="shared" si="0"/>
        <v>40</v>
      </c>
      <c r="G19" s="12">
        <f>IFERROR(VLOOKUP($B19,[1]NUM12!$H$3:$J$167,2,FALSE),0)</f>
        <v>20</v>
      </c>
      <c r="H19" s="51">
        <f t="shared" si="1"/>
        <v>20</v>
      </c>
      <c r="I19" s="51">
        <f t="shared" si="2"/>
        <v>18</v>
      </c>
      <c r="J19" s="12">
        <f>IFERROR(VLOOKUP($B19,[2]NUM12!$H$3:$K$156,3,FALSE),0)</f>
        <v>32</v>
      </c>
      <c r="K19" s="77">
        <f>IFERROR(VLOOKUP($B19,'[2]ACT NUM12'!$H$3:$U$162,2,FALSE),0)</f>
        <v>0</v>
      </c>
      <c r="L19" s="77">
        <f>IFERROR(VLOOKUP($B19,'[2]ACT NUM12'!$H$3:$U$162,3,FALSE),0)</f>
        <v>1</v>
      </c>
      <c r="M19" s="77">
        <f>IFERROR(VLOOKUP($B19,'[2]ACT NUM12'!$H$3:$U$162,4,FALSE),0)</f>
        <v>0</v>
      </c>
      <c r="N19" s="77">
        <f>IFERROR(VLOOKUP($B19,'[2]ACT NUM12'!$H$3:$U$162,5,FALSE),0)</f>
        <v>0</v>
      </c>
      <c r="O19" s="77">
        <f>IFERROR(VLOOKUP($B19,'[2]ACT NUM12'!$H$3:$U$162,6,FALSE),0)</f>
        <v>0</v>
      </c>
      <c r="P19" s="77">
        <f>IFERROR(VLOOKUP($B19,'[2]ACT NUM12'!$H$3:$U$162,7,FALSE),0)</f>
        <v>0</v>
      </c>
      <c r="Q19" s="77">
        <f>IFERROR(VLOOKUP($B19,'[2]ACT NUM12'!$H$3:$U$162,8,FALSE),0)</f>
        <v>0</v>
      </c>
      <c r="R19" s="77">
        <f>IFERROR(VLOOKUP($B19,'[2]ACT NUM12'!$H$3:$U$162,9,FALSE),0)</f>
        <v>0</v>
      </c>
      <c r="S19" s="77">
        <f>IFERROR(VLOOKUP($B19,'[2]ACT NUM12'!$H$3:$U$162,10,FALSE),0)</f>
        <v>0</v>
      </c>
      <c r="T19" s="77">
        <f>IFERROR(VLOOKUP($B19,'[2]ACT NUM12'!$H$3:$U$162,11,FALSE),0)</f>
        <v>0</v>
      </c>
      <c r="U19" s="77">
        <f>IFERROR(VLOOKUP($B19,'[2]ACT NUM12'!$H$3:$U$162,12,FALSE),0)</f>
        <v>1</v>
      </c>
      <c r="V19" s="77">
        <f>IFERROR(VLOOKUP($B19,'[2]ACT NUM12'!$H$3:$U$162,13,FALSE),0)</f>
        <v>1</v>
      </c>
      <c r="W19" s="12">
        <f t="shared" si="3"/>
        <v>3</v>
      </c>
      <c r="X19" s="77">
        <f>IFERROR(VLOOKUP($B19,'[2]ACT NUM12'!$AE$3:$AR$128,2,FALSE),0)</f>
        <v>0</v>
      </c>
      <c r="Y19" s="77">
        <f>IFERROR(VLOOKUP($B19,'[2]ACT NUM12'!$AE$3:$AR$128,3,FALSE),0)</f>
        <v>0</v>
      </c>
      <c r="Z19" s="77">
        <f>IFERROR(VLOOKUP($B19,'[2]ACT NUM12'!$AE$3:$AR$128,4,FALSE),0)</f>
        <v>0</v>
      </c>
      <c r="AA19" s="77">
        <f>IFERROR(VLOOKUP($B19,'[2]ACT NUM12'!$AE$3:$AR$128,5,FALSE),0)</f>
        <v>0</v>
      </c>
      <c r="AB19" s="77">
        <f>IFERROR(VLOOKUP($B19,'[2]ACT NUM12'!$AE$3:$AR$128,6,FALSE),0)</f>
        <v>0</v>
      </c>
      <c r="AC19" s="77">
        <f>IFERROR(VLOOKUP($B19,'[2]ACT NUM12'!$AE$3:$AR$128,7,FALSE),0)</f>
        <v>0</v>
      </c>
      <c r="AD19" s="77">
        <f>IFERROR(VLOOKUP($B19,'[2]ACT NUM12'!$AE$3:$AR$128,8,FALSE),0)</f>
        <v>0</v>
      </c>
      <c r="AE19" s="77">
        <f>IFERROR(VLOOKUP($B19,'[2]ACT NUM12'!$AE$3:$AR$128,9,FALSE),0)</f>
        <v>0</v>
      </c>
      <c r="AF19" s="77">
        <f>IFERROR(VLOOKUP($B19,'[2]ACT NUM12'!$AE$3:$AR$128,10,FALSE),0)</f>
        <v>0</v>
      </c>
      <c r="AG19" s="77">
        <f>IFERROR(VLOOKUP($B19,'[2]ACT NUM12'!$AE$3:$AR$128,11,FALSE),0)</f>
        <v>2</v>
      </c>
      <c r="AH19" s="77">
        <f>IFERROR(VLOOKUP($B19,'[2]ACT NUM12'!$AE$3:$AR$128,12,FALSE),0)</f>
        <v>0</v>
      </c>
      <c r="AI19" s="77">
        <f>IFERROR(VLOOKUP($B19,'[2]ACT NUM12'!$AE$3:$AR$128,13,FALSE),0)</f>
        <v>6</v>
      </c>
      <c r="AJ19" s="12">
        <f t="shared" si="4"/>
        <v>8</v>
      </c>
    </row>
    <row r="20" spans="1:37" ht="15" thickBot="1" x14ac:dyDescent="0.25">
      <c r="A20" s="75" t="s">
        <v>52</v>
      </c>
      <c r="B20" s="137" t="s">
        <v>47</v>
      </c>
      <c r="C20" s="53"/>
      <c r="D20" s="177"/>
      <c r="E20" s="12">
        <f>IFERROR(VLOOKUP($B20,[3]NUM12!$H$3:$J$151,2,FALSE),0)</f>
        <v>35</v>
      </c>
      <c r="F20" s="42">
        <f t="shared" si="0"/>
        <v>35</v>
      </c>
      <c r="G20" s="12">
        <f>IFERROR(VLOOKUP($B20,[1]NUM12!$H$3:$J$167,2,FALSE),0)</f>
        <v>17</v>
      </c>
      <c r="H20" s="51">
        <f t="shared" si="1"/>
        <v>17</v>
      </c>
      <c r="I20" s="51">
        <f t="shared" si="2"/>
        <v>19</v>
      </c>
      <c r="J20" s="12">
        <f>IFERROR(VLOOKUP($B20,[2]NUM12!$H$3:$K$156,3,FALSE),0)</f>
        <v>25</v>
      </c>
      <c r="K20" s="77">
        <f>IFERROR(VLOOKUP($B20,'[2]ACT NUM12'!$H$3:$U$162,2,FALSE),0)</f>
        <v>0</v>
      </c>
      <c r="L20" s="77">
        <f>IFERROR(VLOOKUP($B20,'[2]ACT NUM12'!$H$3:$U$162,3,FALSE),0)</f>
        <v>0</v>
      </c>
      <c r="M20" s="77">
        <f>IFERROR(VLOOKUP($B20,'[2]ACT NUM12'!$H$3:$U$162,4,FALSE),0)</f>
        <v>0</v>
      </c>
      <c r="N20" s="77">
        <f>IFERROR(VLOOKUP($B20,'[2]ACT NUM12'!$H$3:$U$162,5,FALSE),0)</f>
        <v>0</v>
      </c>
      <c r="O20" s="77">
        <f>IFERROR(VLOOKUP($B20,'[2]ACT NUM12'!$H$3:$U$162,6,FALSE),0)</f>
        <v>1</v>
      </c>
      <c r="P20" s="77">
        <f>IFERROR(VLOOKUP($B20,'[2]ACT NUM12'!$H$3:$U$162,7,FALSE),0)</f>
        <v>2</v>
      </c>
      <c r="Q20" s="77">
        <f>IFERROR(VLOOKUP($B20,'[2]ACT NUM12'!$H$3:$U$162,8,FALSE),0)</f>
        <v>0</v>
      </c>
      <c r="R20" s="77">
        <f>IFERROR(VLOOKUP($B20,'[2]ACT NUM12'!$H$3:$U$162,9,FALSE),0)</f>
        <v>1</v>
      </c>
      <c r="S20" s="77">
        <f>IFERROR(VLOOKUP($B20,'[2]ACT NUM12'!$H$3:$U$162,10,FALSE),0)</f>
        <v>0</v>
      </c>
      <c r="T20" s="77">
        <f>IFERROR(VLOOKUP($B20,'[2]ACT NUM12'!$H$3:$U$162,11,FALSE),0)</f>
        <v>1</v>
      </c>
      <c r="U20" s="77">
        <f>IFERROR(VLOOKUP($B20,'[2]ACT NUM12'!$H$3:$U$162,12,FALSE),0)</f>
        <v>1</v>
      </c>
      <c r="V20" s="77">
        <f>IFERROR(VLOOKUP($B20,'[2]ACT NUM12'!$H$3:$U$162,13,FALSE),0)</f>
        <v>1</v>
      </c>
      <c r="W20" s="12">
        <f t="shared" si="3"/>
        <v>7</v>
      </c>
      <c r="X20" s="77">
        <f>IFERROR(VLOOKUP($B20,'[2]ACT NUM12'!$AE$3:$AR$128,2,FALSE),0)</f>
        <v>0</v>
      </c>
      <c r="Y20" s="77">
        <f>IFERROR(VLOOKUP($B20,'[2]ACT NUM12'!$AE$3:$AR$128,3,FALSE),0)</f>
        <v>0</v>
      </c>
      <c r="Z20" s="77">
        <f>IFERROR(VLOOKUP($B20,'[2]ACT NUM12'!$AE$3:$AR$128,4,FALSE),0)</f>
        <v>0</v>
      </c>
      <c r="AA20" s="77">
        <f>IFERROR(VLOOKUP($B20,'[2]ACT NUM12'!$AE$3:$AR$128,5,FALSE),0)</f>
        <v>0</v>
      </c>
      <c r="AB20" s="77">
        <f>IFERROR(VLOOKUP($B20,'[2]ACT NUM12'!$AE$3:$AR$128,6,FALSE),0)</f>
        <v>0</v>
      </c>
      <c r="AC20" s="77">
        <f>IFERROR(VLOOKUP($B20,'[2]ACT NUM12'!$AE$3:$AR$128,7,FALSE),0)</f>
        <v>0</v>
      </c>
      <c r="AD20" s="77">
        <f>IFERROR(VLOOKUP($B20,'[2]ACT NUM12'!$AE$3:$AR$128,8,FALSE),0)</f>
        <v>0</v>
      </c>
      <c r="AE20" s="77">
        <f>IFERROR(VLOOKUP($B20,'[2]ACT NUM12'!$AE$3:$AR$128,9,FALSE),0)</f>
        <v>0</v>
      </c>
      <c r="AF20" s="77">
        <f>IFERROR(VLOOKUP($B20,'[2]ACT NUM12'!$AE$3:$AR$128,10,FALSE),0)</f>
        <v>0</v>
      </c>
      <c r="AG20" s="77">
        <f>IFERROR(VLOOKUP($B20,'[2]ACT NUM12'!$AE$3:$AR$128,11,FALSE),0)</f>
        <v>0</v>
      </c>
      <c r="AH20" s="77">
        <f>IFERROR(VLOOKUP($B20,'[2]ACT NUM12'!$AE$3:$AR$128,12,FALSE),0)</f>
        <v>0</v>
      </c>
      <c r="AI20" s="77">
        <f>IFERROR(VLOOKUP($B20,'[2]ACT NUM12'!$AE$3:$AR$128,13,FALSE),0)</f>
        <v>5</v>
      </c>
      <c r="AJ20" s="12">
        <f t="shared" si="4"/>
        <v>5</v>
      </c>
    </row>
    <row r="21" spans="1:37" ht="15" thickBot="1" x14ac:dyDescent="0.25">
      <c r="A21" s="75" t="s">
        <v>52</v>
      </c>
      <c r="B21" s="137" t="s">
        <v>48</v>
      </c>
      <c r="C21" s="56"/>
      <c r="D21" s="178"/>
      <c r="E21" s="12">
        <f>IFERROR(VLOOKUP($B21,[3]NUM12!$H$3:$J$151,2,FALSE),0)</f>
        <v>31</v>
      </c>
      <c r="F21" s="42">
        <f t="shared" si="0"/>
        <v>34</v>
      </c>
      <c r="G21" s="12">
        <f>IFERROR(VLOOKUP($B21,[1]NUM12!$H$3:$J$167,2,FALSE),0)</f>
        <v>19</v>
      </c>
      <c r="H21" s="51">
        <f t="shared" si="1"/>
        <v>20</v>
      </c>
      <c r="I21" s="51">
        <f t="shared" si="2"/>
        <v>21</v>
      </c>
      <c r="J21" s="12">
        <f>IFERROR(VLOOKUP($B21,[2]NUM12!$H$3:$K$156,3,FALSE),0)</f>
        <v>34</v>
      </c>
      <c r="K21" s="77">
        <f>IFERROR(VLOOKUP($B21,'[2]ACT NUM12'!$H$3:$U$162,2,FALSE),0)</f>
        <v>2</v>
      </c>
      <c r="L21" s="77">
        <f>IFERROR(VLOOKUP($B21,'[2]ACT NUM12'!$H$3:$U$162,3,FALSE),0)</f>
        <v>1</v>
      </c>
      <c r="M21" s="77">
        <f>IFERROR(VLOOKUP($B21,'[2]ACT NUM12'!$H$3:$U$162,4,FALSE),0)</f>
        <v>0</v>
      </c>
      <c r="N21" s="77">
        <f>IFERROR(VLOOKUP($B21,'[2]ACT NUM12'!$H$3:$U$162,5,FALSE),0)</f>
        <v>0</v>
      </c>
      <c r="O21" s="77">
        <f>IFERROR(VLOOKUP($B21,'[2]ACT NUM12'!$H$3:$U$162,6,FALSE),0)</f>
        <v>0</v>
      </c>
      <c r="P21" s="77">
        <f>IFERROR(VLOOKUP($B21,'[2]ACT NUM12'!$H$3:$U$162,7,FALSE),0)</f>
        <v>2</v>
      </c>
      <c r="Q21" s="77">
        <f>IFERROR(VLOOKUP($B21,'[2]ACT NUM12'!$H$3:$U$162,8,FALSE),0)</f>
        <v>1</v>
      </c>
      <c r="R21" s="77">
        <f>IFERROR(VLOOKUP($B21,'[2]ACT NUM12'!$H$3:$U$162,9,FALSE),0)</f>
        <v>0</v>
      </c>
      <c r="S21" s="77">
        <f>IFERROR(VLOOKUP($B21,'[2]ACT NUM12'!$H$3:$U$162,10,FALSE),0)</f>
        <v>0</v>
      </c>
      <c r="T21" s="77">
        <f>IFERROR(VLOOKUP($B21,'[2]ACT NUM12'!$H$3:$U$162,11,FALSE),0)</f>
        <v>1</v>
      </c>
      <c r="U21" s="77">
        <f>IFERROR(VLOOKUP($B21,'[2]ACT NUM12'!$H$3:$U$162,12,FALSE),0)</f>
        <v>1</v>
      </c>
      <c r="V21" s="77">
        <f>IFERROR(VLOOKUP($B21,'[2]ACT NUM12'!$H$3:$U$162,13,FALSE),0)</f>
        <v>1</v>
      </c>
      <c r="W21" s="12">
        <f t="shared" si="3"/>
        <v>9</v>
      </c>
      <c r="X21" s="77">
        <f>IFERROR(VLOOKUP($B21,'[2]ACT NUM12'!$AE$3:$AR$128,2,FALSE),0)</f>
        <v>0</v>
      </c>
      <c r="Y21" s="77">
        <f>IFERROR(VLOOKUP($B21,'[2]ACT NUM12'!$AE$3:$AR$128,3,FALSE),0)</f>
        <v>0</v>
      </c>
      <c r="Z21" s="77">
        <f>IFERROR(VLOOKUP($B21,'[2]ACT NUM12'!$AE$3:$AR$128,4,FALSE),0)</f>
        <v>0</v>
      </c>
      <c r="AA21" s="77">
        <f>IFERROR(VLOOKUP($B21,'[2]ACT NUM12'!$AE$3:$AR$128,5,FALSE),0)</f>
        <v>0</v>
      </c>
      <c r="AB21" s="77">
        <f>IFERROR(VLOOKUP($B21,'[2]ACT NUM12'!$AE$3:$AR$128,6,FALSE),0)</f>
        <v>0</v>
      </c>
      <c r="AC21" s="77">
        <f>IFERROR(VLOOKUP($B21,'[2]ACT NUM12'!$AE$3:$AR$128,7,FALSE),0)</f>
        <v>0</v>
      </c>
      <c r="AD21" s="77">
        <f>IFERROR(VLOOKUP($B21,'[2]ACT NUM12'!$AE$3:$AR$128,8,FALSE),0)</f>
        <v>0</v>
      </c>
      <c r="AE21" s="77">
        <f>IFERROR(VLOOKUP($B21,'[2]ACT NUM12'!$AE$3:$AR$128,9,FALSE),0)</f>
        <v>0</v>
      </c>
      <c r="AF21" s="77">
        <f>IFERROR(VLOOKUP($B21,'[2]ACT NUM12'!$AE$3:$AR$128,10,FALSE),0)</f>
        <v>0</v>
      </c>
      <c r="AG21" s="77">
        <f>IFERROR(VLOOKUP($B21,'[2]ACT NUM12'!$AE$3:$AR$128,11,FALSE),0)</f>
        <v>0</v>
      </c>
      <c r="AH21" s="77">
        <f>IFERROR(VLOOKUP($B21,'[2]ACT NUM12'!$AE$3:$AR$128,12,FALSE),0)</f>
        <v>0</v>
      </c>
      <c r="AI21" s="77">
        <f>IFERROR(VLOOKUP($B21,'[2]ACT NUM12'!$AE$3:$AR$128,13,FALSE),0)</f>
        <v>1</v>
      </c>
      <c r="AJ21" s="12">
        <f t="shared" si="4"/>
        <v>1</v>
      </c>
    </row>
    <row r="22" spans="1:37" ht="15" thickBot="1" x14ac:dyDescent="0.25">
      <c r="A22" s="75" t="s">
        <v>52</v>
      </c>
      <c r="B22" s="137" t="s">
        <v>49</v>
      </c>
      <c r="C22" s="53"/>
      <c r="D22" s="177"/>
      <c r="E22" s="12">
        <f>IFERROR(VLOOKUP($B22,[3]NUM12!$H$3:$J$151,2,FALSE),0)</f>
        <v>223</v>
      </c>
      <c r="F22" s="42">
        <f t="shared" si="0"/>
        <v>244</v>
      </c>
      <c r="G22" s="12">
        <f>IFERROR(VLOOKUP($B22,[1]NUM12!$H$3:$J$167,2,FALSE),0)</f>
        <v>176</v>
      </c>
      <c r="H22" s="51">
        <f t="shared" si="1"/>
        <v>179</v>
      </c>
      <c r="I22" s="51">
        <f>+G22+(Q22+R22+S22+T22)-(AD22+AE22+AF22+AG22)</f>
        <v>190</v>
      </c>
      <c r="J22" s="12">
        <f>IFERROR(VLOOKUP($B22,[2]NUM12!$H$3:$K$156,3,FALSE),0)</f>
        <v>0</v>
      </c>
      <c r="K22" s="77">
        <f>IFERROR(VLOOKUP($B22,'[2]ACT NUM12'!$H$3:$U$162,2,FALSE),0)</f>
        <v>7</v>
      </c>
      <c r="L22" s="77">
        <f>IFERROR(VLOOKUP($B22,'[2]ACT NUM12'!$H$3:$U$162,3,FALSE),0)</f>
        <v>4</v>
      </c>
      <c r="M22" s="77">
        <f>IFERROR(VLOOKUP($B22,'[2]ACT NUM12'!$H$3:$U$162,4,FALSE),0)</f>
        <v>1</v>
      </c>
      <c r="N22" s="77">
        <f>IFERROR(VLOOKUP($B22,'[2]ACT NUM12'!$H$3:$U$162,5,FALSE),0)</f>
        <v>10</v>
      </c>
      <c r="O22" s="77">
        <f>IFERROR(VLOOKUP($B22,'[2]ACT NUM12'!$H$3:$U$162,6,FALSE),0)</f>
        <v>0</v>
      </c>
      <c r="P22" s="77">
        <f>IFERROR(VLOOKUP($B22,'[2]ACT NUM12'!$H$3:$U$162,7,FALSE),0)</f>
        <v>0</v>
      </c>
      <c r="Q22" s="77">
        <f>IFERROR(VLOOKUP($B22,'[2]ACT NUM12'!$H$3:$U$162,8,FALSE),0)</f>
        <v>3</v>
      </c>
      <c r="R22" s="77">
        <f>IFERROR(VLOOKUP($B22,'[2]ACT NUM12'!$H$3:$U$162,9,FALSE),0)</f>
        <v>5</v>
      </c>
      <c r="S22" s="77">
        <f>IFERROR(VLOOKUP($B22,'[2]ACT NUM12'!$H$3:$U$162,10,FALSE),0)</f>
        <v>3</v>
      </c>
      <c r="T22" s="77">
        <f>IFERROR(VLOOKUP($B22,'[2]ACT NUM12'!$H$3:$U$162,11,FALSE),0)</f>
        <v>3</v>
      </c>
      <c r="U22" s="77">
        <f>IFERROR(VLOOKUP($B22,'[2]ACT NUM12'!$H$3:$U$162,12,FALSE),0)</f>
        <v>0</v>
      </c>
      <c r="V22" s="77">
        <f>IFERROR(VLOOKUP($B22,'[2]ACT NUM12'!$H$3:$U$162,13,FALSE),0)</f>
        <v>3</v>
      </c>
      <c r="W22" s="12">
        <f t="shared" si="3"/>
        <v>39</v>
      </c>
      <c r="X22" s="77">
        <f>IFERROR(VLOOKUP($B22,'[2]ACT NUM12'!$AE$3:$AR$128,2,FALSE),0)</f>
        <v>1</v>
      </c>
      <c r="Y22" s="77">
        <f>IFERROR(VLOOKUP($B22,'[2]ACT NUM12'!$AE$3:$AR$128,3,FALSE),0)</f>
        <v>0</v>
      </c>
      <c r="Z22" s="77">
        <f>IFERROR(VLOOKUP($B22,'[2]ACT NUM12'!$AE$3:$AR$128,4,FALSE),0)</f>
        <v>0</v>
      </c>
      <c r="AA22" s="77">
        <f>IFERROR(VLOOKUP($B22,'[2]ACT NUM12'!$AE$3:$AR$128,5,FALSE),0)</f>
        <v>0</v>
      </c>
      <c r="AB22" s="77">
        <f>IFERROR(VLOOKUP($B22,'[2]ACT NUM12'!$AE$3:$AR$128,6,FALSE),0)</f>
        <v>0</v>
      </c>
      <c r="AC22" s="77">
        <f>IFERROR(VLOOKUP($B22,'[2]ACT NUM12'!$AE$3:$AR$128,7,FALSE),0)</f>
        <v>0</v>
      </c>
      <c r="AD22" s="77">
        <f>IFERROR(VLOOKUP($B22,'[2]ACT NUM12'!$AE$3:$AR$128,8,FALSE),0)</f>
        <v>0</v>
      </c>
      <c r="AE22" s="77">
        <f>IFERROR(VLOOKUP($B22,'[2]ACT NUM12'!$AE$3:$AR$128,9,FALSE),0)</f>
        <v>0</v>
      </c>
      <c r="AF22" s="77">
        <f>IFERROR(VLOOKUP($B22,'[2]ACT NUM12'!$AE$3:$AR$128,10,FALSE),0)</f>
        <v>0</v>
      </c>
      <c r="AG22" s="77">
        <f>IFERROR(VLOOKUP($B22,'[2]ACT NUM12'!$AE$3:$AR$128,11,FALSE),0)</f>
        <v>0</v>
      </c>
      <c r="AH22" s="77">
        <f>IFERROR(VLOOKUP($B22,'[2]ACT NUM12'!$AE$3:$AR$128,12,FALSE),0)</f>
        <v>0</v>
      </c>
      <c r="AI22" s="77">
        <f>IFERROR(VLOOKUP($B22,'[2]ACT NUM12'!$AE$3:$AR$128,13,FALSE),0)</f>
        <v>0</v>
      </c>
      <c r="AJ22" s="12">
        <f>SUM(X22:AI22)</f>
        <v>1</v>
      </c>
    </row>
    <row r="23" spans="1:37" ht="15" thickBot="1" x14ac:dyDescent="0.25">
      <c r="A23" s="75" t="s">
        <v>52</v>
      </c>
      <c r="B23" s="137" t="s">
        <v>50</v>
      </c>
      <c r="C23" s="53"/>
      <c r="D23" s="177"/>
      <c r="E23" s="12">
        <f>IFERROR(VLOOKUP($B23,[3]NUM12!$H$3:$J$151,2,FALSE),0)</f>
        <v>87</v>
      </c>
      <c r="F23" s="42">
        <f t="shared" si="0"/>
        <v>102</v>
      </c>
      <c r="G23" s="12">
        <f>IFERROR(VLOOKUP($B23,[1]NUM12!$H$3:$J$167,2,FALSE),0)</f>
        <v>112</v>
      </c>
      <c r="H23" s="51">
        <f t="shared" si="1"/>
        <v>114</v>
      </c>
      <c r="I23" s="51">
        <f t="shared" si="2"/>
        <v>119</v>
      </c>
      <c r="J23" s="12">
        <f>IFERROR(VLOOKUP($B23,[2]NUM12!$H$3:$K$156,3,FALSE),0)</f>
        <v>104</v>
      </c>
      <c r="K23" s="77">
        <f>IFERROR(VLOOKUP($B23,'[2]ACT NUM12'!$H$3:$U$162,2,FALSE),0)</f>
        <v>3</v>
      </c>
      <c r="L23" s="77">
        <f>IFERROR(VLOOKUP($B23,'[2]ACT NUM12'!$H$3:$U$162,3,FALSE),0)</f>
        <v>6</v>
      </c>
      <c r="M23" s="77">
        <f>IFERROR(VLOOKUP($B23,'[2]ACT NUM12'!$H$3:$U$162,4,FALSE),0)</f>
        <v>6</v>
      </c>
      <c r="N23" s="77">
        <f>IFERROR(VLOOKUP($B23,'[2]ACT NUM12'!$H$3:$U$162,5,FALSE),0)</f>
        <v>3</v>
      </c>
      <c r="O23" s="77">
        <f>IFERROR(VLOOKUP($B23,'[2]ACT NUM12'!$H$3:$U$162,6,FALSE),0)</f>
        <v>10</v>
      </c>
      <c r="P23" s="77">
        <f>IFERROR(VLOOKUP($B23,'[2]ACT NUM12'!$H$3:$U$162,7,FALSE),0)</f>
        <v>4</v>
      </c>
      <c r="Q23" s="77">
        <f>IFERROR(VLOOKUP($B23,'[2]ACT NUM12'!$H$3:$U$162,8,FALSE),0)</f>
        <v>2</v>
      </c>
      <c r="R23" s="77">
        <f>IFERROR(VLOOKUP($B23,'[2]ACT NUM12'!$H$3:$U$162,9,FALSE),0)</f>
        <v>2</v>
      </c>
      <c r="S23" s="77">
        <f>IFERROR(VLOOKUP($B23,'[2]ACT NUM12'!$H$3:$U$162,10,FALSE),0)</f>
        <v>2</v>
      </c>
      <c r="T23" s="77">
        <f>IFERROR(VLOOKUP($B23,'[2]ACT NUM12'!$H$3:$U$162,11,FALSE),0)</f>
        <v>2</v>
      </c>
      <c r="U23" s="77">
        <f>IFERROR(VLOOKUP($B23,'[2]ACT NUM12'!$H$3:$U$162,12,FALSE),0)</f>
        <v>2</v>
      </c>
      <c r="V23" s="77">
        <f>IFERROR(VLOOKUP($B23,'[2]ACT NUM12'!$H$3:$U$162,13,FALSE),0)</f>
        <v>4</v>
      </c>
      <c r="W23" s="12">
        <f t="shared" si="3"/>
        <v>46</v>
      </c>
      <c r="X23" s="77">
        <f>IFERROR(VLOOKUP($B23,'[2]ACT NUM12'!$AE$3:$AR$128,2,FALSE),0)</f>
        <v>0</v>
      </c>
      <c r="Y23" s="77">
        <f>IFERROR(VLOOKUP($B23,'[2]ACT NUM12'!$AE$3:$AR$128,3,FALSE),0)</f>
        <v>3</v>
      </c>
      <c r="Z23" s="77">
        <f>IFERROR(VLOOKUP($B23,'[2]ACT NUM12'!$AE$3:$AR$128,4,FALSE),0)</f>
        <v>0</v>
      </c>
      <c r="AA23" s="77">
        <f>IFERROR(VLOOKUP($B23,'[2]ACT NUM12'!$AE$3:$AR$128,5,FALSE),0)</f>
        <v>0</v>
      </c>
      <c r="AB23" s="77">
        <f>IFERROR(VLOOKUP($B23,'[2]ACT NUM12'!$AE$3:$AR$128,6,FALSE),0)</f>
        <v>0</v>
      </c>
      <c r="AC23" s="77">
        <f>IFERROR(VLOOKUP($B23,'[2]ACT NUM12'!$AE$3:$AR$128,7,FALSE),0)</f>
        <v>2</v>
      </c>
      <c r="AD23" s="77">
        <f>IFERROR(VLOOKUP($B23,'[2]ACT NUM12'!$AE$3:$AR$128,8,FALSE),0)</f>
        <v>0</v>
      </c>
      <c r="AE23" s="77">
        <f>IFERROR(VLOOKUP($B23,'[2]ACT NUM12'!$AE$3:$AR$128,9,FALSE),0)</f>
        <v>0</v>
      </c>
      <c r="AF23" s="77">
        <f>IFERROR(VLOOKUP($B23,'[2]ACT NUM12'!$AE$3:$AR$128,10,FALSE),0)</f>
        <v>0</v>
      </c>
      <c r="AG23" s="77">
        <f>IFERROR(VLOOKUP($B23,'[2]ACT NUM12'!$AE$3:$AR$128,11,FALSE),0)</f>
        <v>1</v>
      </c>
      <c r="AH23" s="77">
        <f>IFERROR(VLOOKUP($B23,'[2]ACT NUM12'!$AE$3:$AR$128,12,FALSE),0)</f>
        <v>0</v>
      </c>
      <c r="AI23" s="77">
        <f>IFERROR(VLOOKUP($B23,'[2]ACT NUM12'!$AE$3:$AR$128,13,FALSE),0)</f>
        <v>0</v>
      </c>
      <c r="AJ23" s="12">
        <f t="shared" si="4"/>
        <v>6</v>
      </c>
    </row>
    <row r="24" spans="1:37" ht="15" thickBot="1" x14ac:dyDescent="0.25">
      <c r="A24" s="75" t="s">
        <v>52</v>
      </c>
      <c r="B24" s="137" t="s">
        <v>51</v>
      </c>
      <c r="C24" s="53"/>
      <c r="D24" s="177"/>
      <c r="E24" s="12">
        <f>IFERROR(VLOOKUP($B24,[3]NUM12!$H$3:$J$151,2,FALSE),0)</f>
        <v>167</v>
      </c>
      <c r="F24" s="42">
        <f t="shared" si="0"/>
        <v>188</v>
      </c>
      <c r="G24" s="12">
        <f>IFERROR(VLOOKUP($B24,[1]NUM12!$H$3:$J$167,2,FALSE),0)</f>
        <v>171</v>
      </c>
      <c r="H24" s="51">
        <f t="shared" si="1"/>
        <v>173</v>
      </c>
      <c r="I24" s="51">
        <f t="shared" si="2"/>
        <v>163</v>
      </c>
      <c r="J24" s="12">
        <f>IFERROR(VLOOKUP($B24,[2]NUM12!$H$3:$K$156,3,FALSE),0)</f>
        <v>115</v>
      </c>
      <c r="K24" s="77">
        <f>IFERROR(VLOOKUP($B24,'[2]ACT NUM12'!$H$3:$U$162,2,FALSE),0)</f>
        <v>15</v>
      </c>
      <c r="L24" s="77">
        <f>IFERROR(VLOOKUP($B24,'[2]ACT NUM12'!$H$3:$U$162,3,FALSE),0)</f>
        <v>1</v>
      </c>
      <c r="M24" s="77">
        <f>IFERROR(VLOOKUP($B24,'[2]ACT NUM12'!$H$3:$U$162,4,FALSE),0)</f>
        <v>5</v>
      </c>
      <c r="N24" s="77">
        <f>IFERROR(VLOOKUP($B24,'[2]ACT NUM12'!$H$3:$U$162,5,FALSE),0)</f>
        <v>0</v>
      </c>
      <c r="O24" s="77">
        <f>IFERROR(VLOOKUP($B24,'[2]ACT NUM12'!$H$3:$U$162,6,FALSE),0)</f>
        <v>0</v>
      </c>
      <c r="P24" s="77">
        <f>IFERROR(VLOOKUP($B24,'[2]ACT NUM12'!$H$3:$U$162,7,FALSE),0)</f>
        <v>2</v>
      </c>
      <c r="Q24" s="77">
        <f>IFERROR(VLOOKUP($B24,'[2]ACT NUM12'!$H$3:$U$162,8,FALSE),0)</f>
        <v>2</v>
      </c>
      <c r="R24" s="77">
        <f>IFERROR(VLOOKUP($B24,'[2]ACT NUM12'!$H$3:$U$162,9,FALSE),0)</f>
        <v>5</v>
      </c>
      <c r="S24" s="77">
        <f>IFERROR(VLOOKUP($B24,'[2]ACT NUM12'!$H$3:$U$162,10,FALSE),0)</f>
        <v>9</v>
      </c>
      <c r="T24" s="77">
        <f>IFERROR(VLOOKUP($B24,'[2]ACT NUM12'!$H$3:$U$162,11,FALSE),0)</f>
        <v>4</v>
      </c>
      <c r="U24" s="77">
        <f>IFERROR(VLOOKUP($B24,'[2]ACT NUM12'!$H$3:$U$162,12,FALSE),0)</f>
        <v>2</v>
      </c>
      <c r="V24" s="77">
        <f>IFERROR(VLOOKUP($B24,'[2]ACT NUM12'!$H$3:$U$162,13,FALSE),0)</f>
        <v>7</v>
      </c>
      <c r="W24" s="12">
        <f t="shared" si="3"/>
        <v>52</v>
      </c>
      <c r="X24" s="77">
        <f>IFERROR(VLOOKUP($B24,'[2]ACT NUM12'!$AE$3:$AR$128,2,FALSE),0)</f>
        <v>0</v>
      </c>
      <c r="Y24" s="77">
        <f>IFERROR(VLOOKUP($B24,'[2]ACT NUM12'!$AE$3:$AR$128,3,FALSE),0)</f>
        <v>0</v>
      </c>
      <c r="Z24" s="77">
        <f>IFERROR(VLOOKUP($B24,'[2]ACT NUM12'!$AE$3:$AR$128,4,FALSE),0)</f>
        <v>0</v>
      </c>
      <c r="AA24" s="77">
        <f>IFERROR(VLOOKUP($B24,'[2]ACT NUM12'!$AE$3:$AR$128,5,FALSE),0)</f>
        <v>0</v>
      </c>
      <c r="AB24" s="77">
        <f>IFERROR(VLOOKUP($B24,'[2]ACT NUM12'!$AE$3:$AR$128,6,FALSE),0)</f>
        <v>0</v>
      </c>
      <c r="AC24" s="77">
        <f>IFERROR(VLOOKUP($B24,'[2]ACT NUM12'!$AE$3:$AR$128,7,FALSE),0)</f>
        <v>0</v>
      </c>
      <c r="AD24" s="77">
        <f>IFERROR(VLOOKUP($B24,'[2]ACT NUM12'!$AE$3:$AR$128,8,FALSE),0)</f>
        <v>0</v>
      </c>
      <c r="AE24" s="77">
        <f>IFERROR(VLOOKUP($B24,'[2]ACT NUM12'!$AE$3:$AR$128,9,FALSE),0)</f>
        <v>13</v>
      </c>
      <c r="AF24" s="77">
        <f>IFERROR(VLOOKUP($B24,'[2]ACT NUM12'!$AE$3:$AR$128,10,FALSE),0)</f>
        <v>15</v>
      </c>
      <c r="AG24" s="77">
        <f>IFERROR(VLOOKUP($B24,'[2]ACT NUM12'!$AE$3:$AR$128,11,FALSE),0)</f>
        <v>0</v>
      </c>
      <c r="AH24" s="77">
        <f>IFERROR(VLOOKUP($B24,'[2]ACT NUM12'!$AE$3:$AR$128,12,FALSE),0)</f>
        <v>0</v>
      </c>
      <c r="AI24" s="77">
        <f>IFERROR(VLOOKUP($B24,'[2]ACT NUM12'!$AE$3:$AR$128,13,FALSE),0)</f>
        <v>11</v>
      </c>
      <c r="AJ24" s="12">
        <f t="shared" si="4"/>
        <v>39</v>
      </c>
    </row>
    <row r="25" spans="1:37" ht="15" thickBot="1" x14ac:dyDescent="0.25">
      <c r="A25" s="72" t="s">
        <v>52</v>
      </c>
      <c r="B25" s="137" t="s">
        <v>396</v>
      </c>
      <c r="C25" s="53"/>
      <c r="D25" s="177"/>
      <c r="E25" s="12">
        <f>IFERROR(VLOOKUP($B25,[3]NUM12!$H$3:$J$151,2,FALSE),0)</f>
        <v>0</v>
      </c>
      <c r="F25" s="42">
        <f t="shared" ref="F25" si="5">+E25+(K25+L25+M25+N25)-(X25+Y25+Z25+AA25)</f>
        <v>0</v>
      </c>
      <c r="G25" s="12">
        <f>IFERROR(VLOOKUP($B25,[1]NUM12!$H$3:$J$167,2,FALSE),0)</f>
        <v>0</v>
      </c>
      <c r="H25" s="51">
        <f t="shared" ref="H25" si="6">+G25+(Q25)-(AD25)</f>
        <v>0</v>
      </c>
      <c r="I25" s="51">
        <f t="shared" ref="I25" si="7">+G25+(Q25+R25+S25+T25)-(AD25+AE25+AF25+AG25)</f>
        <v>0</v>
      </c>
      <c r="J25" s="12">
        <f>IFERROR(VLOOKUP($B25,[2]NUM12!$H$3:$K$156,3,FALSE),0)</f>
        <v>10</v>
      </c>
      <c r="K25" s="77">
        <f>IFERROR(VLOOKUP($B25,'[2]ACT NUM12'!$H$3:$U$162,2,FALSE),0)</f>
        <v>0</v>
      </c>
      <c r="L25" s="77">
        <f>IFERROR(VLOOKUP($B25,'[2]ACT NUM12'!$H$3:$U$162,3,FALSE),0)</f>
        <v>0</v>
      </c>
      <c r="M25" s="77">
        <f>IFERROR(VLOOKUP($B25,'[2]ACT NUM12'!$H$3:$U$162,4,FALSE),0)</f>
        <v>0</v>
      </c>
      <c r="N25" s="77">
        <f>IFERROR(VLOOKUP($B25,'[2]ACT NUM12'!$H$3:$U$162,5,FALSE),0)</f>
        <v>0</v>
      </c>
      <c r="O25" s="77">
        <f>IFERROR(VLOOKUP($B25,'[2]ACT NUM12'!$H$3:$U$162,6,FALSE),0)</f>
        <v>0</v>
      </c>
      <c r="P25" s="77">
        <f>IFERROR(VLOOKUP($B25,'[2]ACT NUM12'!$H$3:$U$162,7,FALSE),0)</f>
        <v>0</v>
      </c>
      <c r="Q25" s="77">
        <f>IFERROR(VLOOKUP($B25,'[2]ACT NUM12'!$H$3:$U$162,8,FALSE),0)</f>
        <v>0</v>
      </c>
      <c r="R25" s="77">
        <f>IFERROR(VLOOKUP($B25,'[2]ACT NUM12'!$H$3:$U$162,9,FALSE),0)</f>
        <v>0</v>
      </c>
      <c r="S25" s="77">
        <f>IFERROR(VLOOKUP($B25,'[2]ACT NUM12'!$H$3:$U$162,10,FALSE),0)</f>
        <v>0</v>
      </c>
      <c r="T25" s="77">
        <f>IFERROR(VLOOKUP($B25,'[2]ACT NUM12'!$H$3:$U$162,11,FALSE),0)</f>
        <v>0</v>
      </c>
      <c r="U25" s="77">
        <f>IFERROR(VLOOKUP($B25,'[2]ACT NUM12'!$H$3:$U$162,12,FALSE),0)</f>
        <v>0</v>
      </c>
      <c r="V25" s="77">
        <f>IFERROR(VLOOKUP($B25,'[2]ACT NUM12'!$H$3:$U$162,13,FALSE),0)</f>
        <v>10</v>
      </c>
      <c r="W25" s="12">
        <f t="shared" ref="W25" si="8">SUM(K25:V25)</f>
        <v>10</v>
      </c>
      <c r="X25" s="77">
        <f>IFERROR(VLOOKUP($B25,'[2]ACT NUM12'!$AE$3:$AR$128,2,FALSE),0)</f>
        <v>0</v>
      </c>
      <c r="Y25" s="77">
        <f>IFERROR(VLOOKUP($B25,'[2]ACT NUM12'!$AE$3:$AR$128,3,FALSE),0)</f>
        <v>0</v>
      </c>
      <c r="Z25" s="77">
        <f>IFERROR(VLOOKUP($B25,'[2]ACT NUM12'!$AE$3:$AR$128,4,FALSE),0)</f>
        <v>0</v>
      </c>
      <c r="AA25" s="77">
        <f>IFERROR(VLOOKUP($B25,'[2]ACT NUM12'!$AE$3:$AR$128,5,FALSE),0)</f>
        <v>0</v>
      </c>
      <c r="AB25" s="77">
        <f>IFERROR(VLOOKUP($B25,'[2]ACT NUM12'!$AE$3:$AR$128,6,FALSE),0)</f>
        <v>0</v>
      </c>
      <c r="AC25" s="77">
        <f>IFERROR(VLOOKUP($B25,'[2]ACT NUM12'!$AE$3:$AR$128,7,FALSE),0)</f>
        <v>0</v>
      </c>
      <c r="AD25" s="77"/>
      <c r="AE25" s="77"/>
      <c r="AF25" s="77"/>
      <c r="AG25" s="77"/>
      <c r="AH25" s="77"/>
      <c r="AI25" s="77"/>
      <c r="AJ25" s="12"/>
    </row>
    <row r="26" spans="1:37" ht="15" thickBot="1" x14ac:dyDescent="0.25">
      <c r="A26" s="307" t="s">
        <v>174</v>
      </c>
      <c r="B26" s="308"/>
      <c r="C26" s="222">
        <f>+D26/Metas!R10</f>
        <v>0.98359486447931521</v>
      </c>
      <c r="D26" s="179">
        <f>J26/AK26</f>
        <v>0.17449069973427811</v>
      </c>
      <c r="E26" s="9">
        <f>SUM(E12:E25)</f>
        <v>7010</v>
      </c>
      <c r="F26" s="9">
        <f t="shared" ref="F26:W26" si="9">SUM(F12:F25)</f>
        <v>7841</v>
      </c>
      <c r="G26" s="9">
        <f t="shared" si="9"/>
        <v>6772</v>
      </c>
      <c r="H26" s="9">
        <f t="shared" si="9"/>
        <v>7016</v>
      </c>
      <c r="I26" s="9">
        <f t="shared" si="9"/>
        <v>7720</v>
      </c>
      <c r="J26" s="9">
        <f t="shared" ref="J26" si="10">SUM(J12:J25)</f>
        <v>6895</v>
      </c>
      <c r="K26" s="9">
        <f t="shared" si="9"/>
        <v>210</v>
      </c>
      <c r="L26" s="9">
        <f t="shared" si="9"/>
        <v>231</v>
      </c>
      <c r="M26" s="9">
        <f t="shared" si="9"/>
        <v>266</v>
      </c>
      <c r="N26" s="9">
        <f t="shared" si="9"/>
        <v>208</v>
      </c>
      <c r="O26" s="9">
        <f t="shared" si="9"/>
        <v>260</v>
      </c>
      <c r="P26" s="9">
        <f t="shared" si="9"/>
        <v>253</v>
      </c>
      <c r="Q26" s="9">
        <f t="shared" si="9"/>
        <v>262</v>
      </c>
      <c r="R26" s="9">
        <f t="shared" si="9"/>
        <v>283</v>
      </c>
      <c r="S26" s="9">
        <f t="shared" si="9"/>
        <v>218</v>
      </c>
      <c r="T26" s="9">
        <f t="shared" si="9"/>
        <v>278</v>
      </c>
      <c r="U26" s="9">
        <f t="shared" si="9"/>
        <v>242</v>
      </c>
      <c r="V26" s="9">
        <f t="shared" si="9"/>
        <v>275</v>
      </c>
      <c r="W26" s="9">
        <f t="shared" si="9"/>
        <v>2986</v>
      </c>
      <c r="X26" s="9">
        <f t="shared" ref="X26:Y26" si="11">SUM(X12:X24)</f>
        <v>14</v>
      </c>
      <c r="Y26" s="9">
        <f t="shared" si="11"/>
        <v>27</v>
      </c>
      <c r="Z26" s="9">
        <f>SUM(Z12:Z25)</f>
        <v>16</v>
      </c>
      <c r="AA26" s="9">
        <f>SUM(AA12:AA25)</f>
        <v>27</v>
      </c>
      <c r="AB26" s="9">
        <f>SUM(AB12:AB25)</f>
        <v>16</v>
      </c>
      <c r="AC26" s="9">
        <f>SUM(AC12:AC25)</f>
        <v>48</v>
      </c>
      <c r="AD26" s="9">
        <f>SUM(AD12:AD25)</f>
        <v>18</v>
      </c>
      <c r="AE26" s="9">
        <f t="shared" ref="AE26:AF26" si="12">SUM(AE12:AE24)</f>
        <v>31</v>
      </c>
      <c r="AF26" s="9">
        <f t="shared" si="12"/>
        <v>31</v>
      </c>
      <c r="AG26" s="9">
        <f t="shared" ref="AG26:AI26" si="13">SUM(AG12:AG24)</f>
        <v>13</v>
      </c>
      <c r="AH26" s="9">
        <f t="shared" si="13"/>
        <v>14</v>
      </c>
      <c r="AI26" s="9">
        <f t="shared" si="13"/>
        <v>91</v>
      </c>
      <c r="AJ26" s="9">
        <f t="shared" si="4"/>
        <v>346</v>
      </c>
      <c r="AK26" s="9">
        <v>39515</v>
      </c>
    </row>
    <row r="27" spans="1:37" ht="15" thickBot="1" x14ac:dyDescent="0.25">
      <c r="A27" s="75" t="s">
        <v>53</v>
      </c>
      <c r="B27" s="137" t="s">
        <v>54</v>
      </c>
      <c r="C27" s="53"/>
      <c r="D27" s="177"/>
      <c r="E27" s="12">
        <f>IFERROR(VLOOKUP($B27,[3]NUM12!$H$3:$J$151,2,FALSE),0)</f>
        <v>984</v>
      </c>
      <c r="F27" s="42">
        <f t="shared" ref="F27:F78" si="14">+E27+(K27+L27+M27+N27)-(X27+Y27+Z27+AA27)</f>
        <v>1280</v>
      </c>
      <c r="G27" s="12">
        <f>IFERROR(VLOOKUP($B27,[1]NUM12!$H$3:$J$167,2,FALSE),0)</f>
        <v>767</v>
      </c>
      <c r="H27" s="51">
        <f t="shared" ref="H27:H37" si="15">+G27+(Q27)-(AD27)</f>
        <v>821</v>
      </c>
      <c r="I27" s="51">
        <f t="shared" si="2"/>
        <v>985</v>
      </c>
      <c r="J27" s="12">
        <f>IFERROR(VLOOKUP($B27,[2]NUM12!$H$3:$K$156,3,FALSE),0)</f>
        <v>831</v>
      </c>
      <c r="K27" s="77">
        <f>IFERROR(VLOOKUP($B27,'[2]ACT NUM12'!$H$3:$U$162,2,FALSE),0)</f>
        <v>67</v>
      </c>
      <c r="L27" s="77">
        <f>IFERROR(VLOOKUP($B27,'[2]ACT NUM12'!$H$3:$U$162,3,FALSE),0)</f>
        <v>60</v>
      </c>
      <c r="M27" s="77">
        <f>IFERROR(VLOOKUP($B27,'[2]ACT NUM12'!$H$3:$U$162,4,FALSE),0)</f>
        <v>122</v>
      </c>
      <c r="N27" s="77">
        <f>IFERROR(VLOOKUP($B27,'[2]ACT NUM12'!$H$3:$U$162,5,FALSE),0)</f>
        <v>58</v>
      </c>
      <c r="O27" s="77">
        <f>IFERROR(VLOOKUP($B27,'[2]ACT NUM12'!$H$3:$U$162,6,FALSE),0)</f>
        <v>72</v>
      </c>
      <c r="P27" s="77">
        <f>IFERROR(VLOOKUP($B27,'[2]ACT NUM12'!$H$3:$U$162,7,FALSE),0)</f>
        <v>62</v>
      </c>
      <c r="Q27" s="77">
        <f>IFERROR(VLOOKUP($B27,'[2]ACT NUM12'!$H$3:$U$162,8,FALSE),0)</f>
        <v>57</v>
      </c>
      <c r="R27" s="77">
        <f>IFERROR(VLOOKUP($B27,'[2]ACT NUM12'!$H$3:$U$162,9,FALSE),0)</f>
        <v>98</v>
      </c>
      <c r="S27" s="77">
        <f>IFERROR(VLOOKUP($B27,'[2]ACT NUM12'!$H$3:$U$162,10,FALSE),0)</f>
        <v>37</v>
      </c>
      <c r="T27" s="77">
        <f>IFERROR(VLOOKUP($B27,'[2]ACT NUM12'!$H$3:$U$162,11,FALSE),0)</f>
        <v>36</v>
      </c>
      <c r="U27" s="77">
        <f>IFERROR(VLOOKUP($B27,'[2]ACT NUM12'!$H$3:$U$162,12,FALSE),0)</f>
        <v>115</v>
      </c>
      <c r="V27" s="77">
        <f>IFERROR(VLOOKUP($B27,'[2]ACT NUM12'!$H$3:$U$162,13,FALSE),0)</f>
        <v>32</v>
      </c>
      <c r="W27" s="12">
        <f>SUM(K27:V27)</f>
        <v>816</v>
      </c>
      <c r="X27" s="77">
        <f>IFERROR(VLOOKUP($B27,'[2]ACT NUM12'!$AE$3:$AR$128,2,FALSE),0)</f>
        <v>3</v>
      </c>
      <c r="Y27" s="77">
        <f>IFERROR(VLOOKUP($B27,'[2]ACT NUM12'!$AE$3:$AR$128,3,FALSE),0)</f>
        <v>0</v>
      </c>
      <c r="Z27" s="77">
        <f>IFERROR(VLOOKUP($B27,'[2]ACT NUM12'!$AE$3:$AR$128,4,FALSE),0)</f>
        <v>2</v>
      </c>
      <c r="AA27" s="77">
        <f>IFERROR(VLOOKUP($B27,'[2]ACT NUM12'!$AE$3:$AR$128,5,FALSE),0)</f>
        <v>6</v>
      </c>
      <c r="AB27" s="77">
        <f>IFERROR(VLOOKUP($B27,'[2]ACT NUM12'!$AE$3:$AR$128,6,FALSE),0)</f>
        <v>7</v>
      </c>
      <c r="AC27" s="77">
        <f>IFERROR(VLOOKUP($B27,'[2]ACT NUM12'!$AE$3:$AR$128,7,FALSE),0)</f>
        <v>4</v>
      </c>
      <c r="AD27" s="77">
        <f>IFERROR(VLOOKUP($B27,'[2]ACT NUM12'!$AE$3:$AR$128,8,FALSE),0)</f>
        <v>3</v>
      </c>
      <c r="AE27" s="77">
        <f>IFERROR(VLOOKUP($B27,'[2]ACT NUM12'!$AE$3:$AR$128,9,FALSE),0)</f>
        <v>3</v>
      </c>
      <c r="AF27" s="77">
        <f>IFERROR(VLOOKUP($B27,'[2]ACT NUM12'!$AE$3:$AR$128,10,FALSE),0)</f>
        <v>3</v>
      </c>
      <c r="AG27" s="77">
        <f>IFERROR(VLOOKUP($B27,'[2]ACT NUM12'!$AE$3:$AR$128,11,FALSE),0)</f>
        <v>1</v>
      </c>
      <c r="AH27" s="77">
        <f>IFERROR(VLOOKUP($B27,'[2]ACT NUM12'!$AE$3:$AR$128,12,FALSE),0)</f>
        <v>5</v>
      </c>
      <c r="AI27" s="77">
        <f>IFERROR(VLOOKUP($B27,'[2]ACT NUM12'!$AE$3:$AR$128,13,FALSE),0)</f>
        <v>2</v>
      </c>
      <c r="AJ27" s="12">
        <f t="shared" si="4"/>
        <v>39</v>
      </c>
    </row>
    <row r="28" spans="1:37" ht="15" thickBot="1" x14ac:dyDescent="0.25">
      <c r="A28" s="75" t="s">
        <v>53</v>
      </c>
      <c r="B28" s="137" t="s">
        <v>55</v>
      </c>
      <c r="C28" s="53"/>
      <c r="D28" s="177"/>
      <c r="E28" s="12">
        <f>IFERROR(VLOOKUP($B28,[3]NUM12!$H$3:$J$151,2,FALSE),0)</f>
        <v>630</v>
      </c>
      <c r="F28" s="42">
        <f t="shared" si="14"/>
        <v>961</v>
      </c>
      <c r="G28" s="12">
        <f>IFERROR(VLOOKUP($B28,[1]NUM12!$H$3:$J$167,2,FALSE),0)</f>
        <v>732</v>
      </c>
      <c r="H28" s="51">
        <f t="shared" si="15"/>
        <v>820</v>
      </c>
      <c r="I28" s="51">
        <f t="shared" si="2"/>
        <v>1043</v>
      </c>
      <c r="J28" s="12">
        <f>IFERROR(VLOOKUP($B28,[2]NUM12!$H$3:$K$156,3,FALSE),0)</f>
        <v>689</v>
      </c>
      <c r="K28" s="77">
        <f>IFERROR(VLOOKUP($B28,'[2]ACT NUM12'!$H$3:$U$162,2,FALSE),0)</f>
        <v>107</v>
      </c>
      <c r="L28" s="77">
        <f>IFERROR(VLOOKUP($B28,'[2]ACT NUM12'!$H$3:$U$162,3,FALSE),0)</f>
        <v>59</v>
      </c>
      <c r="M28" s="77">
        <f>IFERROR(VLOOKUP($B28,'[2]ACT NUM12'!$H$3:$U$162,4,FALSE),0)</f>
        <v>103</v>
      </c>
      <c r="N28" s="77">
        <f>IFERROR(VLOOKUP($B28,'[2]ACT NUM12'!$H$3:$U$162,5,FALSE),0)</f>
        <v>87</v>
      </c>
      <c r="O28" s="77">
        <f>IFERROR(VLOOKUP($B28,'[2]ACT NUM12'!$H$3:$U$162,6,FALSE),0)</f>
        <v>87</v>
      </c>
      <c r="P28" s="77">
        <f>IFERROR(VLOOKUP($B28,'[2]ACT NUM12'!$H$3:$U$162,7,FALSE),0)</f>
        <v>43</v>
      </c>
      <c r="Q28" s="77">
        <f>IFERROR(VLOOKUP($B28,'[2]ACT NUM12'!$H$3:$U$162,8,FALSE),0)</f>
        <v>94</v>
      </c>
      <c r="R28" s="77">
        <f>IFERROR(VLOOKUP($B28,'[2]ACT NUM12'!$H$3:$U$162,9,FALSE),0)</f>
        <v>104</v>
      </c>
      <c r="S28" s="77">
        <f>IFERROR(VLOOKUP($B28,'[2]ACT NUM12'!$H$3:$U$162,10,FALSE),0)</f>
        <v>68</v>
      </c>
      <c r="T28" s="77">
        <f>IFERROR(VLOOKUP($B28,'[2]ACT NUM12'!$H$3:$U$162,11,FALSE),0)</f>
        <v>59</v>
      </c>
      <c r="U28" s="77">
        <f>IFERROR(VLOOKUP($B28,'[2]ACT NUM12'!$H$3:$U$162,12,FALSE),0)</f>
        <v>93</v>
      </c>
      <c r="V28" s="77">
        <f>IFERROR(VLOOKUP($B28,'[2]ACT NUM12'!$H$3:$U$162,13,FALSE),0)</f>
        <v>42</v>
      </c>
      <c r="W28" s="12">
        <f t="shared" ref="W28:W37" si="16">SUM(K28:V28)</f>
        <v>946</v>
      </c>
      <c r="X28" s="77">
        <f>IFERROR(VLOOKUP($B28,'[2]ACT NUM12'!$AE$3:$AR$128,2,FALSE),0)</f>
        <v>3</v>
      </c>
      <c r="Y28" s="77">
        <f>IFERROR(VLOOKUP($B28,'[2]ACT NUM12'!$AE$3:$AR$128,3,FALSE),0)</f>
        <v>1</v>
      </c>
      <c r="Z28" s="77">
        <f>IFERROR(VLOOKUP($B28,'[2]ACT NUM12'!$AE$3:$AR$128,4,FALSE),0)</f>
        <v>10</v>
      </c>
      <c r="AA28" s="77">
        <f>IFERROR(VLOOKUP($B28,'[2]ACT NUM12'!$AE$3:$AR$128,5,FALSE),0)</f>
        <v>11</v>
      </c>
      <c r="AB28" s="77">
        <f>IFERROR(VLOOKUP($B28,'[2]ACT NUM12'!$AE$3:$AR$128,6,FALSE),0)</f>
        <v>3</v>
      </c>
      <c r="AC28" s="77">
        <f>IFERROR(VLOOKUP($B28,'[2]ACT NUM12'!$AE$3:$AR$128,7,FALSE),0)</f>
        <v>5</v>
      </c>
      <c r="AD28" s="77">
        <f>IFERROR(VLOOKUP($B28,'[2]ACT NUM12'!$AE$3:$AR$128,8,FALSE),0)</f>
        <v>6</v>
      </c>
      <c r="AE28" s="77">
        <f>IFERROR(VLOOKUP($B28,'[2]ACT NUM12'!$AE$3:$AR$128,9,FALSE),0)</f>
        <v>3</v>
      </c>
      <c r="AF28" s="77">
        <f>IFERROR(VLOOKUP($B28,'[2]ACT NUM12'!$AE$3:$AR$128,10,FALSE),0)</f>
        <v>4</v>
      </c>
      <c r="AG28" s="77">
        <f>IFERROR(VLOOKUP($B28,'[2]ACT NUM12'!$AE$3:$AR$128,11,FALSE),0)</f>
        <v>1</v>
      </c>
      <c r="AH28" s="77">
        <f>IFERROR(VLOOKUP($B28,'[2]ACT NUM12'!$AE$3:$AR$128,12,FALSE),0)</f>
        <v>1</v>
      </c>
      <c r="AI28" s="77">
        <f>IFERROR(VLOOKUP($B28,'[2]ACT NUM12'!$AE$3:$AR$128,13,FALSE),0)</f>
        <v>4</v>
      </c>
      <c r="AJ28" s="12">
        <f t="shared" si="4"/>
        <v>52</v>
      </c>
    </row>
    <row r="29" spans="1:37" ht="15" thickBot="1" x14ac:dyDescent="0.25">
      <c r="A29" s="75" t="s">
        <v>53</v>
      </c>
      <c r="B29" s="137" t="s">
        <v>56</v>
      </c>
      <c r="C29" s="53"/>
      <c r="D29" s="177"/>
      <c r="E29" s="12">
        <f>IFERROR(VLOOKUP($B29,[3]NUM12!$H$3:$J$151,2,FALSE),0)</f>
        <v>1655</v>
      </c>
      <c r="F29" s="42">
        <f t="shared" si="14"/>
        <v>1879</v>
      </c>
      <c r="G29" s="12">
        <f>IFERROR(VLOOKUP($B29,[1]NUM12!$H$3:$J$167,2,FALSE),0)</f>
        <v>1618</v>
      </c>
      <c r="H29" s="51">
        <f t="shared" si="15"/>
        <v>1660</v>
      </c>
      <c r="I29" s="51">
        <f t="shared" si="2"/>
        <v>1722</v>
      </c>
      <c r="J29" s="12">
        <f>IFERROR(VLOOKUP($B29,[2]NUM12!$H$3:$K$156,3,FALSE),0)</f>
        <v>1618</v>
      </c>
      <c r="K29" s="77">
        <f>IFERROR(VLOOKUP($B29,'[2]ACT NUM12'!$H$3:$U$162,2,FALSE),0)</f>
        <v>48</v>
      </c>
      <c r="L29" s="77">
        <f>IFERROR(VLOOKUP($B29,'[2]ACT NUM12'!$H$3:$U$162,3,FALSE),0)</f>
        <v>87</v>
      </c>
      <c r="M29" s="77">
        <f>IFERROR(VLOOKUP($B29,'[2]ACT NUM12'!$H$3:$U$162,4,FALSE),0)</f>
        <v>61</v>
      </c>
      <c r="N29" s="77">
        <f>IFERROR(VLOOKUP($B29,'[2]ACT NUM12'!$H$3:$U$162,5,FALSE),0)</f>
        <v>98</v>
      </c>
      <c r="O29" s="77">
        <f>IFERROR(VLOOKUP($B29,'[2]ACT NUM12'!$H$3:$U$162,6,FALSE),0)</f>
        <v>86</v>
      </c>
      <c r="P29" s="77">
        <f>IFERROR(VLOOKUP($B29,'[2]ACT NUM12'!$H$3:$U$162,7,FALSE),0)</f>
        <v>136</v>
      </c>
      <c r="Q29" s="77">
        <f>IFERROR(VLOOKUP($B29,'[2]ACT NUM12'!$H$3:$U$162,8,FALSE),0)</f>
        <v>93</v>
      </c>
      <c r="R29" s="77">
        <f>IFERROR(VLOOKUP($B29,'[2]ACT NUM12'!$H$3:$U$162,9,FALSE),0)</f>
        <v>63</v>
      </c>
      <c r="S29" s="77">
        <f>IFERROR(VLOOKUP($B29,'[2]ACT NUM12'!$H$3:$U$162,10,FALSE),0)</f>
        <v>58</v>
      </c>
      <c r="T29" s="77">
        <f>IFERROR(VLOOKUP($B29,'[2]ACT NUM12'!$H$3:$U$162,11,FALSE),0)</f>
        <v>64</v>
      </c>
      <c r="U29" s="77">
        <f>IFERROR(VLOOKUP($B29,'[2]ACT NUM12'!$H$3:$U$162,12,FALSE),0)</f>
        <v>94</v>
      </c>
      <c r="V29" s="77">
        <f>IFERROR(VLOOKUP($B29,'[2]ACT NUM12'!$H$3:$U$162,13,FALSE),0)</f>
        <v>46</v>
      </c>
      <c r="W29" s="12">
        <f t="shared" si="16"/>
        <v>934</v>
      </c>
      <c r="X29" s="77">
        <f>IFERROR(VLOOKUP($B29,'[2]ACT NUM12'!$AE$3:$AR$128,2,FALSE),0)</f>
        <v>23</v>
      </c>
      <c r="Y29" s="77">
        <f>IFERROR(VLOOKUP($B29,'[2]ACT NUM12'!$AE$3:$AR$128,3,FALSE),0)</f>
        <v>19</v>
      </c>
      <c r="Z29" s="77">
        <f>IFERROR(VLOOKUP($B29,'[2]ACT NUM12'!$AE$3:$AR$128,4,FALSE),0)</f>
        <v>21</v>
      </c>
      <c r="AA29" s="77">
        <f>IFERROR(VLOOKUP($B29,'[2]ACT NUM12'!$AE$3:$AR$128,5,FALSE),0)</f>
        <v>7</v>
      </c>
      <c r="AB29" s="77">
        <f>IFERROR(VLOOKUP($B29,'[2]ACT NUM12'!$AE$3:$AR$128,6,FALSE),0)</f>
        <v>22</v>
      </c>
      <c r="AC29" s="77">
        <f>IFERROR(VLOOKUP($B29,'[2]ACT NUM12'!$AE$3:$AR$128,7,FALSE),0)</f>
        <v>430</v>
      </c>
      <c r="AD29" s="77">
        <f>IFERROR(VLOOKUP($B29,'[2]ACT NUM12'!$AE$3:$AR$128,8,FALSE),0)</f>
        <v>51</v>
      </c>
      <c r="AE29" s="77">
        <f>IFERROR(VLOOKUP($B29,'[2]ACT NUM12'!$AE$3:$AR$128,9,FALSE),0)</f>
        <v>53</v>
      </c>
      <c r="AF29" s="77">
        <f>IFERROR(VLOOKUP($B29,'[2]ACT NUM12'!$AE$3:$AR$128,10,FALSE),0)</f>
        <v>43</v>
      </c>
      <c r="AG29" s="77">
        <f>IFERROR(VLOOKUP($B29,'[2]ACT NUM12'!$AE$3:$AR$128,11,FALSE),0)</f>
        <v>27</v>
      </c>
      <c r="AH29" s="77">
        <f>IFERROR(VLOOKUP($B29,'[2]ACT NUM12'!$AE$3:$AR$128,12,FALSE),0)</f>
        <v>28</v>
      </c>
      <c r="AI29" s="77">
        <f>IFERROR(VLOOKUP($B29,'[2]ACT NUM12'!$AE$3:$AR$128,13,FALSE),0)</f>
        <v>211</v>
      </c>
      <c r="AJ29" s="12">
        <f t="shared" si="4"/>
        <v>935</v>
      </c>
    </row>
    <row r="30" spans="1:37" ht="15" thickBot="1" x14ac:dyDescent="0.25">
      <c r="A30" s="75" t="s">
        <v>53</v>
      </c>
      <c r="B30" s="137" t="s">
        <v>57</v>
      </c>
      <c r="C30" s="53"/>
      <c r="D30" s="177"/>
      <c r="E30" s="12">
        <f>IFERROR(VLOOKUP($B30,[3]NUM12!$H$3:$J$151,2,FALSE),0)</f>
        <v>260</v>
      </c>
      <c r="F30" s="42">
        <f t="shared" si="14"/>
        <v>332</v>
      </c>
      <c r="G30" s="12">
        <f>IFERROR(VLOOKUP($B30,[1]NUM12!$H$3:$J$167,2,FALSE),0)</f>
        <v>291</v>
      </c>
      <c r="H30" s="51">
        <f t="shared" si="15"/>
        <v>301</v>
      </c>
      <c r="I30" s="51">
        <f t="shared" si="2"/>
        <v>343</v>
      </c>
      <c r="J30" s="12">
        <f>IFERROR(VLOOKUP($B30,[2]NUM12!$H$3:$K$156,3,FALSE),0)</f>
        <v>383</v>
      </c>
      <c r="K30" s="77">
        <f>IFERROR(VLOOKUP($B30,'[2]ACT NUM12'!$H$3:$U$162,2,FALSE),0)</f>
        <v>34</v>
      </c>
      <c r="L30" s="77">
        <f>IFERROR(VLOOKUP($B30,'[2]ACT NUM12'!$H$3:$U$162,3,FALSE),0)</f>
        <v>11</v>
      </c>
      <c r="M30" s="77">
        <f>IFERROR(VLOOKUP($B30,'[2]ACT NUM12'!$H$3:$U$162,4,FALSE),0)</f>
        <v>21</v>
      </c>
      <c r="N30" s="77">
        <f>IFERROR(VLOOKUP($B30,'[2]ACT NUM12'!$H$3:$U$162,5,FALSE),0)</f>
        <v>14</v>
      </c>
      <c r="O30" s="77">
        <f>IFERROR(VLOOKUP($B30,'[2]ACT NUM12'!$H$3:$U$162,6,FALSE),0)</f>
        <v>9</v>
      </c>
      <c r="P30" s="77">
        <f>IFERROR(VLOOKUP($B30,'[2]ACT NUM12'!$H$3:$U$162,7,FALSE),0)</f>
        <v>18</v>
      </c>
      <c r="Q30" s="77">
        <f>IFERROR(VLOOKUP($B30,'[2]ACT NUM12'!$H$3:$U$162,8,FALSE),0)</f>
        <v>10</v>
      </c>
      <c r="R30" s="77">
        <f>IFERROR(VLOOKUP($B30,'[2]ACT NUM12'!$H$3:$U$162,9,FALSE),0)</f>
        <v>22</v>
      </c>
      <c r="S30" s="77">
        <f>IFERROR(VLOOKUP($B30,'[2]ACT NUM12'!$H$3:$U$162,10,FALSE),0)</f>
        <v>17</v>
      </c>
      <c r="T30" s="77">
        <f>IFERROR(VLOOKUP($B30,'[2]ACT NUM12'!$H$3:$U$162,11,FALSE),0)</f>
        <v>14</v>
      </c>
      <c r="U30" s="77">
        <f>IFERROR(VLOOKUP($B30,'[2]ACT NUM12'!$H$3:$U$162,12,FALSE),0)</f>
        <v>22</v>
      </c>
      <c r="V30" s="77">
        <f>IFERROR(VLOOKUP($B30,'[2]ACT NUM12'!$H$3:$U$162,13,FALSE),0)</f>
        <v>10</v>
      </c>
      <c r="W30" s="12">
        <f t="shared" si="16"/>
        <v>202</v>
      </c>
      <c r="X30" s="77">
        <f>IFERROR(VLOOKUP($B30,'[2]ACT NUM12'!$AE$3:$AR$128,2,FALSE),0)</f>
        <v>4</v>
      </c>
      <c r="Y30" s="77">
        <f>IFERROR(VLOOKUP($B30,'[2]ACT NUM12'!$AE$3:$AR$128,3,FALSE),0)</f>
        <v>1</v>
      </c>
      <c r="Z30" s="77">
        <f>IFERROR(VLOOKUP($B30,'[2]ACT NUM12'!$AE$3:$AR$128,4,FALSE),0)</f>
        <v>0</v>
      </c>
      <c r="AA30" s="77">
        <f>IFERROR(VLOOKUP($B30,'[2]ACT NUM12'!$AE$3:$AR$128,5,FALSE),0)</f>
        <v>3</v>
      </c>
      <c r="AB30" s="77">
        <f>IFERROR(VLOOKUP($B30,'[2]ACT NUM12'!$AE$3:$AR$128,6,FALSE),0)</f>
        <v>1</v>
      </c>
      <c r="AC30" s="77">
        <f>IFERROR(VLOOKUP($B30,'[2]ACT NUM12'!$AE$3:$AR$128,7,FALSE),0)</f>
        <v>1</v>
      </c>
      <c r="AD30" s="77">
        <f>IFERROR(VLOOKUP($B30,'[2]ACT NUM12'!$AE$3:$AR$128,8,FALSE),0)</f>
        <v>0</v>
      </c>
      <c r="AE30" s="77">
        <f>IFERROR(VLOOKUP($B30,'[2]ACT NUM12'!$AE$3:$AR$128,9,FALSE),0)</f>
        <v>5</v>
      </c>
      <c r="AF30" s="77">
        <f>IFERROR(VLOOKUP($B30,'[2]ACT NUM12'!$AE$3:$AR$128,10,FALSE),0)</f>
        <v>2</v>
      </c>
      <c r="AG30" s="77">
        <f>IFERROR(VLOOKUP($B30,'[2]ACT NUM12'!$AE$3:$AR$128,11,FALSE),0)</f>
        <v>4</v>
      </c>
      <c r="AH30" s="77">
        <f>IFERROR(VLOOKUP($B30,'[2]ACT NUM12'!$AE$3:$AR$128,12,FALSE),0)</f>
        <v>0</v>
      </c>
      <c r="AI30" s="77">
        <f>IFERROR(VLOOKUP($B30,'[2]ACT NUM12'!$AE$3:$AR$128,13,FALSE),0)</f>
        <v>8</v>
      </c>
      <c r="AJ30" s="12">
        <f t="shared" si="4"/>
        <v>29</v>
      </c>
    </row>
    <row r="31" spans="1:37" ht="15" thickBot="1" x14ac:dyDescent="0.25">
      <c r="A31" s="75" t="s">
        <v>53</v>
      </c>
      <c r="B31" s="137" t="s">
        <v>58</v>
      </c>
      <c r="C31" s="53"/>
      <c r="D31" s="177"/>
      <c r="E31" s="12">
        <f>IFERROR(VLOOKUP($B31,[3]NUM12!$H$3:$J$151,2,FALSE),0)</f>
        <v>1278</v>
      </c>
      <c r="F31" s="42">
        <f t="shared" si="14"/>
        <v>1413</v>
      </c>
      <c r="G31" s="12">
        <f>IFERROR(VLOOKUP($B31,[1]NUM12!$H$3:$J$167,2,FALSE),0)</f>
        <v>1746</v>
      </c>
      <c r="H31" s="51">
        <f t="shared" si="15"/>
        <v>1884</v>
      </c>
      <c r="I31" s="51">
        <f t="shared" si="2"/>
        <v>2050</v>
      </c>
      <c r="J31" s="12">
        <f>IFERROR(VLOOKUP($B31,[2]NUM12!$H$3:$K$156,3,FALSE),0)</f>
        <v>1396</v>
      </c>
      <c r="K31" s="77">
        <f>IFERROR(VLOOKUP($B31,'[2]ACT NUM12'!$H$3:$U$162,2,FALSE),0)</f>
        <v>39</v>
      </c>
      <c r="L31" s="77">
        <f>IFERROR(VLOOKUP($B31,'[2]ACT NUM12'!$H$3:$U$162,3,FALSE),0)</f>
        <v>45</v>
      </c>
      <c r="M31" s="77">
        <f>IFERROR(VLOOKUP($B31,'[2]ACT NUM12'!$H$3:$U$162,4,FALSE),0)</f>
        <v>35</v>
      </c>
      <c r="N31" s="77">
        <f>IFERROR(VLOOKUP($B31,'[2]ACT NUM12'!$H$3:$U$162,5,FALSE),0)</f>
        <v>20</v>
      </c>
      <c r="O31" s="77">
        <f>IFERROR(VLOOKUP($B31,'[2]ACT NUM12'!$H$3:$U$162,6,FALSE),0)</f>
        <v>50</v>
      </c>
      <c r="P31" s="77">
        <f>IFERROR(VLOOKUP($B31,'[2]ACT NUM12'!$H$3:$U$162,7,FALSE),0)</f>
        <v>0</v>
      </c>
      <c r="Q31" s="77">
        <f>IFERROR(VLOOKUP($B31,'[2]ACT NUM12'!$H$3:$U$162,8,FALSE),0)</f>
        <v>138</v>
      </c>
      <c r="R31" s="77">
        <f>IFERROR(VLOOKUP($B31,'[2]ACT NUM12'!$H$3:$U$162,9,FALSE),0)</f>
        <v>43</v>
      </c>
      <c r="S31" s="77">
        <f>IFERROR(VLOOKUP($B31,'[2]ACT NUM12'!$H$3:$U$162,10,FALSE),0)</f>
        <v>59</v>
      </c>
      <c r="T31" s="77">
        <f>IFERROR(VLOOKUP($B31,'[2]ACT NUM12'!$H$3:$U$162,11,FALSE),0)</f>
        <v>68</v>
      </c>
      <c r="U31" s="77">
        <f>IFERROR(VLOOKUP($B31,'[2]ACT NUM12'!$H$3:$U$162,12,FALSE),0)</f>
        <v>43</v>
      </c>
      <c r="V31" s="77">
        <f>IFERROR(VLOOKUP($B31,'[2]ACT NUM12'!$H$3:$U$162,13,FALSE),0)</f>
        <v>33</v>
      </c>
      <c r="W31" s="12">
        <f t="shared" si="16"/>
        <v>573</v>
      </c>
      <c r="X31" s="77">
        <f>IFERROR(VLOOKUP($B31,'[2]ACT NUM12'!$AE$3:$AR$128,2,FALSE),0)</f>
        <v>1</v>
      </c>
      <c r="Y31" s="77">
        <f>IFERROR(VLOOKUP($B31,'[2]ACT NUM12'!$AE$3:$AR$128,3,FALSE),0)</f>
        <v>3</v>
      </c>
      <c r="Z31" s="77">
        <f>IFERROR(VLOOKUP($B31,'[2]ACT NUM12'!$AE$3:$AR$128,4,FALSE),0)</f>
        <v>0</v>
      </c>
      <c r="AA31" s="77">
        <f>IFERROR(VLOOKUP($B31,'[2]ACT NUM12'!$AE$3:$AR$128,5,FALSE),0)</f>
        <v>0</v>
      </c>
      <c r="AB31" s="77">
        <f>IFERROR(VLOOKUP($B31,'[2]ACT NUM12'!$AE$3:$AR$128,6,FALSE),0)</f>
        <v>0</v>
      </c>
      <c r="AC31" s="77">
        <f>IFERROR(VLOOKUP($B31,'[2]ACT NUM12'!$AE$3:$AR$128,7,FALSE),0)</f>
        <v>0</v>
      </c>
      <c r="AD31" s="77">
        <f>IFERROR(VLOOKUP($B31,'[2]ACT NUM12'!$AE$3:$AR$128,8,FALSE),0)</f>
        <v>0</v>
      </c>
      <c r="AE31" s="77">
        <f>IFERROR(VLOOKUP($B31,'[2]ACT NUM12'!$AE$3:$AR$128,9,FALSE),0)</f>
        <v>3</v>
      </c>
      <c r="AF31" s="77">
        <f>IFERROR(VLOOKUP($B31,'[2]ACT NUM12'!$AE$3:$AR$128,10,FALSE),0)</f>
        <v>0</v>
      </c>
      <c r="AG31" s="77">
        <f>IFERROR(VLOOKUP($B31,'[2]ACT NUM12'!$AE$3:$AR$128,11,FALSE),0)</f>
        <v>1</v>
      </c>
      <c r="AH31" s="77">
        <f>IFERROR(VLOOKUP($B31,'[2]ACT NUM12'!$AE$3:$AR$128,12,FALSE),0)</f>
        <v>3</v>
      </c>
      <c r="AI31" s="77">
        <f>IFERROR(VLOOKUP($B31,'[2]ACT NUM12'!$AE$3:$AR$128,13,FALSE),0)</f>
        <v>0</v>
      </c>
      <c r="AJ31" s="12">
        <f t="shared" si="4"/>
        <v>11</v>
      </c>
    </row>
    <row r="32" spans="1:37" ht="15" thickBot="1" x14ac:dyDescent="0.25">
      <c r="A32" s="75" t="s">
        <v>53</v>
      </c>
      <c r="B32" s="137" t="s">
        <v>59</v>
      </c>
      <c r="C32" s="53"/>
      <c r="D32" s="177"/>
      <c r="E32" s="12">
        <f>IFERROR(VLOOKUP($B32,[3]NUM12!$H$3:$J$151,2,FALSE),0)</f>
        <v>30</v>
      </c>
      <c r="F32" s="42">
        <f t="shared" si="14"/>
        <v>30</v>
      </c>
      <c r="G32" s="12">
        <f>IFERROR(VLOOKUP($B32,[1]NUM12!$H$3:$J$167,2,FALSE),0)</f>
        <v>2</v>
      </c>
      <c r="H32" s="51">
        <f t="shared" si="15"/>
        <v>2</v>
      </c>
      <c r="I32" s="51">
        <f t="shared" si="2"/>
        <v>2</v>
      </c>
      <c r="J32" s="12">
        <f>IFERROR(VLOOKUP($B32,[2]NUM12!$H$3:$K$156,3,FALSE),0)</f>
        <v>5</v>
      </c>
      <c r="K32" s="77">
        <f>IFERROR(VLOOKUP($B32,'[2]ACT NUM12'!$H$3:$U$162,2,FALSE),0)</f>
        <v>0</v>
      </c>
      <c r="L32" s="77">
        <f>IFERROR(VLOOKUP($B32,'[2]ACT NUM12'!$H$3:$U$162,3,FALSE),0)</f>
        <v>0</v>
      </c>
      <c r="M32" s="77">
        <f>IFERROR(VLOOKUP($B32,'[2]ACT NUM12'!$H$3:$U$162,4,FALSE),0)</f>
        <v>0</v>
      </c>
      <c r="N32" s="77">
        <f>IFERROR(VLOOKUP($B32,'[2]ACT NUM12'!$H$3:$U$162,5,FALSE),0)</f>
        <v>0</v>
      </c>
      <c r="O32" s="77">
        <f>IFERROR(VLOOKUP($B32,'[2]ACT NUM12'!$H$3:$U$162,6,FALSE),0)</f>
        <v>0</v>
      </c>
      <c r="P32" s="77">
        <f>IFERROR(VLOOKUP($B32,'[2]ACT NUM12'!$H$3:$U$162,7,FALSE),0)</f>
        <v>0</v>
      </c>
      <c r="Q32" s="77">
        <f>IFERROR(VLOOKUP($B32,'[2]ACT NUM12'!$H$3:$U$162,8,FALSE),0)</f>
        <v>0</v>
      </c>
      <c r="R32" s="77">
        <f>IFERROR(VLOOKUP($B32,'[2]ACT NUM12'!$H$3:$U$162,9,FALSE),0)</f>
        <v>0</v>
      </c>
      <c r="S32" s="77">
        <f>IFERROR(VLOOKUP($B32,'[2]ACT NUM12'!$H$3:$U$162,10,FALSE),0)</f>
        <v>0</v>
      </c>
      <c r="T32" s="77">
        <f>IFERROR(VLOOKUP($B32,'[2]ACT NUM12'!$H$3:$U$162,11,FALSE),0)</f>
        <v>0</v>
      </c>
      <c r="U32" s="77">
        <f>IFERROR(VLOOKUP($B32,'[2]ACT NUM12'!$H$3:$U$162,12,FALSE),0)</f>
        <v>0</v>
      </c>
      <c r="V32" s="77">
        <f>IFERROR(VLOOKUP($B32,'[2]ACT NUM12'!$H$3:$U$162,13,FALSE),0)</f>
        <v>0</v>
      </c>
      <c r="W32" s="12">
        <f t="shared" si="16"/>
        <v>0</v>
      </c>
      <c r="X32" s="77">
        <f>IFERROR(VLOOKUP($B32,'[2]ACT NUM12'!$AE$3:$AR$128,2,FALSE),0)</f>
        <v>0</v>
      </c>
      <c r="Y32" s="77">
        <f>IFERROR(VLOOKUP($B32,'[2]ACT NUM12'!$AE$3:$AR$128,3,FALSE),0)</f>
        <v>0</v>
      </c>
      <c r="Z32" s="77">
        <f>IFERROR(VLOOKUP($B32,'[2]ACT NUM12'!$AE$3:$AR$128,4,FALSE),0)</f>
        <v>0</v>
      </c>
      <c r="AA32" s="77">
        <f>IFERROR(VLOOKUP($B32,'[2]ACT NUM12'!$AE$3:$AR$128,5,FALSE),0)</f>
        <v>0</v>
      </c>
      <c r="AB32" s="77">
        <f>IFERROR(VLOOKUP($B32,'[2]ACT NUM12'!$AE$3:$AR$128,6,FALSE),0)</f>
        <v>4</v>
      </c>
      <c r="AC32" s="77">
        <f>IFERROR(VLOOKUP($B32,'[2]ACT NUM12'!$AE$3:$AR$128,7,FALSE),0)</f>
        <v>0</v>
      </c>
      <c r="AD32" s="77">
        <f>IFERROR(VLOOKUP($B32,'[2]ACT NUM12'!$AE$3:$AR$128,8,FALSE),0)</f>
        <v>0</v>
      </c>
      <c r="AE32" s="77">
        <f>IFERROR(VLOOKUP($B32,'[2]ACT NUM12'!$AE$3:$AR$128,9,FALSE),0)</f>
        <v>0</v>
      </c>
      <c r="AF32" s="77">
        <f>IFERROR(VLOOKUP($B32,'[2]ACT NUM12'!$AE$3:$AR$128,10,FALSE),0)</f>
        <v>0</v>
      </c>
      <c r="AG32" s="77">
        <f>IFERROR(VLOOKUP($B32,'[2]ACT NUM12'!$AE$3:$AR$128,11,FALSE),0)</f>
        <v>0</v>
      </c>
      <c r="AH32" s="77">
        <f>IFERROR(VLOOKUP($B32,'[2]ACT NUM12'!$AE$3:$AR$128,12,FALSE),0)</f>
        <v>0</v>
      </c>
      <c r="AI32" s="77">
        <f>IFERROR(VLOOKUP($B32,'[2]ACT NUM12'!$AE$3:$AR$128,13,FALSE),0)</f>
        <v>0</v>
      </c>
      <c r="AJ32" s="12">
        <f t="shared" si="4"/>
        <v>4</v>
      </c>
    </row>
    <row r="33" spans="1:37" ht="15" thickBot="1" x14ac:dyDescent="0.25">
      <c r="A33" s="75" t="s">
        <v>53</v>
      </c>
      <c r="B33" s="137" t="s">
        <v>60</v>
      </c>
      <c r="C33" s="53"/>
      <c r="D33" s="177"/>
      <c r="E33" s="12">
        <f>IFERROR(VLOOKUP($B33,[3]NUM12!$H$3:$J$151,2,FALSE),0)</f>
        <v>57</v>
      </c>
      <c r="F33" s="42">
        <f t="shared" si="14"/>
        <v>62</v>
      </c>
      <c r="G33" s="12">
        <f>IFERROR(VLOOKUP($B33,[1]NUM12!$H$3:$J$167,2,FALSE),0)</f>
        <v>67</v>
      </c>
      <c r="H33" s="51">
        <f t="shared" si="15"/>
        <v>69</v>
      </c>
      <c r="I33" s="51">
        <f t="shared" si="2"/>
        <v>80</v>
      </c>
      <c r="J33" s="12">
        <f>IFERROR(VLOOKUP($B33,[2]NUM12!$H$3:$K$156,3,FALSE),0)</f>
        <v>111</v>
      </c>
      <c r="K33" s="77">
        <f>IFERROR(VLOOKUP($B33,'[2]ACT NUM12'!$H$3:$U$162,2,FALSE),0)</f>
        <v>3</v>
      </c>
      <c r="L33" s="77">
        <f>IFERROR(VLOOKUP($B33,'[2]ACT NUM12'!$H$3:$U$162,3,FALSE),0)</f>
        <v>0</v>
      </c>
      <c r="M33" s="77">
        <f>IFERROR(VLOOKUP($B33,'[2]ACT NUM12'!$H$3:$U$162,4,FALSE),0)</f>
        <v>3</v>
      </c>
      <c r="N33" s="77">
        <f>IFERROR(VLOOKUP($B33,'[2]ACT NUM12'!$H$3:$U$162,5,FALSE),0)</f>
        <v>0</v>
      </c>
      <c r="O33" s="77">
        <f>IFERROR(VLOOKUP($B33,'[2]ACT NUM12'!$H$3:$U$162,6,FALSE),0)</f>
        <v>6</v>
      </c>
      <c r="P33" s="77">
        <f>IFERROR(VLOOKUP($B33,'[2]ACT NUM12'!$H$3:$U$162,7,FALSE),0)</f>
        <v>2</v>
      </c>
      <c r="Q33" s="77">
        <f>IFERROR(VLOOKUP($B33,'[2]ACT NUM12'!$H$3:$U$162,8,FALSE),0)</f>
        <v>2</v>
      </c>
      <c r="R33" s="77">
        <f>IFERROR(VLOOKUP($B33,'[2]ACT NUM12'!$H$3:$U$162,9,FALSE),0)</f>
        <v>1</v>
      </c>
      <c r="S33" s="77">
        <f>IFERROR(VLOOKUP($B33,'[2]ACT NUM12'!$H$3:$U$162,10,FALSE),0)</f>
        <v>0</v>
      </c>
      <c r="T33" s="77">
        <f>IFERROR(VLOOKUP($B33,'[2]ACT NUM12'!$H$3:$U$162,11,FALSE),0)</f>
        <v>10</v>
      </c>
      <c r="U33" s="77">
        <f>IFERROR(VLOOKUP($B33,'[2]ACT NUM12'!$H$3:$U$162,12,FALSE),0)</f>
        <v>3</v>
      </c>
      <c r="V33" s="77">
        <f>IFERROR(VLOOKUP($B33,'[2]ACT NUM12'!$H$3:$U$162,13,FALSE),0)</f>
        <v>0</v>
      </c>
      <c r="W33" s="12">
        <f t="shared" si="16"/>
        <v>30</v>
      </c>
      <c r="X33" s="77">
        <f>IFERROR(VLOOKUP($B33,'[2]ACT NUM12'!$AE$3:$AR$128,2,FALSE),0)</f>
        <v>0</v>
      </c>
      <c r="Y33" s="77">
        <f>IFERROR(VLOOKUP($B33,'[2]ACT NUM12'!$AE$3:$AR$128,3,FALSE),0)</f>
        <v>0</v>
      </c>
      <c r="Z33" s="77">
        <f>IFERROR(VLOOKUP($B33,'[2]ACT NUM12'!$AE$3:$AR$128,4,FALSE),0)</f>
        <v>0</v>
      </c>
      <c r="AA33" s="77">
        <f>IFERROR(VLOOKUP($B33,'[2]ACT NUM12'!$AE$3:$AR$128,5,FALSE),0)</f>
        <v>1</v>
      </c>
      <c r="AB33" s="77">
        <f>IFERROR(VLOOKUP($B33,'[2]ACT NUM12'!$AE$3:$AR$128,6,FALSE),0)</f>
        <v>0</v>
      </c>
      <c r="AC33" s="77">
        <f>IFERROR(VLOOKUP($B33,'[2]ACT NUM12'!$AE$3:$AR$128,7,FALSE),0)</f>
        <v>0</v>
      </c>
      <c r="AD33" s="77">
        <f>IFERROR(VLOOKUP($B33,'[2]ACT NUM12'!$AE$3:$AR$128,8,FALSE),0)</f>
        <v>0</v>
      </c>
      <c r="AE33" s="77">
        <f>IFERROR(VLOOKUP($B33,'[2]ACT NUM12'!$AE$3:$AR$128,9,FALSE),0)</f>
        <v>0</v>
      </c>
      <c r="AF33" s="77">
        <f>IFERROR(VLOOKUP($B33,'[2]ACT NUM12'!$AE$3:$AR$128,10,FALSE),0)</f>
        <v>0</v>
      </c>
      <c r="AG33" s="77">
        <f>IFERROR(VLOOKUP($B33,'[2]ACT NUM12'!$AE$3:$AR$128,11,FALSE),0)</f>
        <v>0</v>
      </c>
      <c r="AH33" s="77">
        <f>IFERROR(VLOOKUP($B33,'[2]ACT NUM12'!$AE$3:$AR$128,12,FALSE),0)</f>
        <v>0</v>
      </c>
      <c r="AI33" s="77">
        <f>IFERROR(VLOOKUP($B33,'[2]ACT NUM12'!$AE$3:$AR$128,13,FALSE),0)</f>
        <v>0</v>
      </c>
      <c r="AJ33" s="12">
        <f t="shared" si="4"/>
        <v>1</v>
      </c>
    </row>
    <row r="34" spans="1:37" ht="15" thickBot="1" x14ac:dyDescent="0.25">
      <c r="A34" s="75" t="s">
        <v>53</v>
      </c>
      <c r="B34" s="137" t="s">
        <v>61</v>
      </c>
      <c r="C34" s="53"/>
      <c r="D34" s="177"/>
      <c r="E34" s="12">
        <f>IFERROR(VLOOKUP($B34,[3]NUM12!$H$3:$J$151,2,FALSE),0)</f>
        <v>216</v>
      </c>
      <c r="F34" s="42">
        <f t="shared" si="14"/>
        <v>285</v>
      </c>
      <c r="G34" s="12">
        <f>IFERROR(VLOOKUP($B34,[1]NUM12!$H$3:$J$167,2,FALSE),0)</f>
        <v>153</v>
      </c>
      <c r="H34" s="51">
        <f t="shared" si="15"/>
        <v>254</v>
      </c>
      <c r="I34" s="51">
        <f t="shared" si="2"/>
        <v>355</v>
      </c>
      <c r="J34" s="12">
        <f>IFERROR(VLOOKUP($B34,[2]NUM12!$H$3:$K$156,3,FALSE),0)</f>
        <v>293</v>
      </c>
      <c r="K34" s="77">
        <f>IFERROR(VLOOKUP($B34,'[2]ACT NUM12'!$H$3:$U$162,2,FALSE),0)</f>
        <v>24</v>
      </c>
      <c r="L34" s="77">
        <f>IFERROR(VLOOKUP($B34,'[2]ACT NUM12'!$H$3:$U$162,3,FALSE),0)</f>
        <v>16</v>
      </c>
      <c r="M34" s="77">
        <f>IFERROR(VLOOKUP($B34,'[2]ACT NUM12'!$H$3:$U$162,4,FALSE),0)</f>
        <v>20</v>
      </c>
      <c r="N34" s="77">
        <f>IFERROR(VLOOKUP($B34,'[2]ACT NUM12'!$H$3:$U$162,5,FALSE),0)</f>
        <v>9</v>
      </c>
      <c r="O34" s="77">
        <f>IFERROR(VLOOKUP($B34,'[2]ACT NUM12'!$H$3:$U$162,6,FALSE),0)</f>
        <v>33</v>
      </c>
      <c r="P34" s="77">
        <f>IFERROR(VLOOKUP($B34,'[2]ACT NUM12'!$H$3:$U$162,7,FALSE),0)</f>
        <v>37</v>
      </c>
      <c r="Q34" s="77">
        <f>IFERROR(VLOOKUP($B34,'[2]ACT NUM12'!$H$3:$U$162,8,FALSE),0)</f>
        <v>101</v>
      </c>
      <c r="R34" s="77">
        <f>IFERROR(VLOOKUP($B34,'[2]ACT NUM12'!$H$3:$U$162,9,FALSE),0)</f>
        <v>49</v>
      </c>
      <c r="S34" s="77">
        <f>IFERROR(VLOOKUP($B34,'[2]ACT NUM12'!$H$3:$U$162,10,FALSE),0)</f>
        <v>18</v>
      </c>
      <c r="T34" s="77">
        <f>IFERROR(VLOOKUP($B34,'[2]ACT NUM12'!$H$3:$U$162,11,FALSE),0)</f>
        <v>34</v>
      </c>
      <c r="U34" s="77">
        <f>IFERROR(VLOOKUP($B34,'[2]ACT NUM12'!$H$3:$U$162,12,FALSE),0)</f>
        <v>21</v>
      </c>
      <c r="V34" s="77">
        <f>IFERROR(VLOOKUP($B34,'[2]ACT NUM12'!$H$3:$U$162,13,FALSE),0)</f>
        <v>25</v>
      </c>
      <c r="W34" s="12">
        <f t="shared" si="16"/>
        <v>387</v>
      </c>
      <c r="X34" s="77">
        <f>IFERROR(VLOOKUP($B34,'[2]ACT NUM12'!$AE$3:$AR$128,2,FALSE),0)</f>
        <v>0</v>
      </c>
      <c r="Y34" s="77">
        <f>IFERROR(VLOOKUP($B34,'[2]ACT NUM12'!$AE$3:$AR$128,3,FALSE),0)</f>
        <v>0</v>
      </c>
      <c r="Z34" s="77">
        <f>IFERROR(VLOOKUP($B34,'[2]ACT NUM12'!$AE$3:$AR$128,4,FALSE),0)</f>
        <v>0</v>
      </c>
      <c r="AA34" s="77">
        <f>IFERROR(VLOOKUP($B34,'[2]ACT NUM12'!$AE$3:$AR$128,5,FALSE),0)</f>
        <v>0</v>
      </c>
      <c r="AB34" s="77">
        <f>IFERROR(VLOOKUP($B34,'[2]ACT NUM12'!$AE$3:$AR$128,6,FALSE),0)</f>
        <v>1</v>
      </c>
      <c r="AC34" s="77">
        <f>IFERROR(VLOOKUP($B34,'[2]ACT NUM12'!$AE$3:$AR$128,7,FALSE),0)</f>
        <v>1</v>
      </c>
      <c r="AD34" s="77">
        <f>IFERROR(VLOOKUP($B34,'[2]ACT NUM12'!$AE$3:$AR$128,8,FALSE),0)</f>
        <v>0</v>
      </c>
      <c r="AE34" s="77">
        <f>IFERROR(VLOOKUP($B34,'[2]ACT NUM12'!$AE$3:$AR$128,9,FALSE),0)</f>
        <v>0</v>
      </c>
      <c r="AF34" s="77">
        <f>IFERROR(VLOOKUP($B34,'[2]ACT NUM12'!$AE$3:$AR$128,10,FALSE),0)</f>
        <v>0</v>
      </c>
      <c r="AG34" s="77">
        <f>IFERROR(VLOOKUP($B34,'[2]ACT NUM12'!$AE$3:$AR$128,11,FALSE),0)</f>
        <v>0</v>
      </c>
      <c r="AH34" s="77">
        <f>IFERROR(VLOOKUP($B34,'[2]ACT NUM12'!$AE$3:$AR$128,12,FALSE),0)</f>
        <v>1</v>
      </c>
      <c r="AI34" s="77">
        <f>IFERROR(VLOOKUP($B34,'[2]ACT NUM12'!$AE$3:$AR$128,13,FALSE),0)</f>
        <v>0</v>
      </c>
      <c r="AJ34" s="12">
        <f t="shared" si="4"/>
        <v>3</v>
      </c>
    </row>
    <row r="35" spans="1:37" ht="15" thickBot="1" x14ac:dyDescent="0.25">
      <c r="A35" s="75" t="s">
        <v>53</v>
      </c>
      <c r="B35" s="137" t="s">
        <v>62</v>
      </c>
      <c r="C35" s="53"/>
      <c r="D35" s="177"/>
      <c r="E35" s="12">
        <f>IFERROR(VLOOKUP($B35,[3]NUM12!$H$3:$J$151,2,FALSE),0)</f>
        <v>20</v>
      </c>
      <c r="F35" s="42">
        <f t="shared" si="14"/>
        <v>24</v>
      </c>
      <c r="G35" s="12">
        <f>IFERROR(VLOOKUP($B35,[1]NUM12!$H$3:$J$167,2,FALSE),0)</f>
        <v>32</v>
      </c>
      <c r="H35" s="51">
        <f t="shared" si="15"/>
        <v>32</v>
      </c>
      <c r="I35" s="51">
        <f t="shared" si="2"/>
        <v>37</v>
      </c>
      <c r="J35" s="12">
        <f>IFERROR(VLOOKUP($B35,[2]NUM12!$H$3:$K$156,3,FALSE),0)</f>
        <v>25</v>
      </c>
      <c r="K35" s="77">
        <f>IFERROR(VLOOKUP($B35,'[2]ACT NUM12'!$H$3:$U$162,2,FALSE),0)</f>
        <v>1</v>
      </c>
      <c r="L35" s="77">
        <f>IFERROR(VLOOKUP($B35,'[2]ACT NUM12'!$H$3:$U$162,3,FALSE),0)</f>
        <v>1</v>
      </c>
      <c r="M35" s="77">
        <f>IFERROR(VLOOKUP($B35,'[2]ACT NUM12'!$H$3:$U$162,4,FALSE),0)</f>
        <v>0</v>
      </c>
      <c r="N35" s="77">
        <f>IFERROR(VLOOKUP($B35,'[2]ACT NUM12'!$H$3:$U$162,5,FALSE),0)</f>
        <v>2</v>
      </c>
      <c r="O35" s="77">
        <f>IFERROR(VLOOKUP($B35,'[2]ACT NUM12'!$H$3:$U$162,6,FALSE),0)</f>
        <v>0</v>
      </c>
      <c r="P35" s="77">
        <f>IFERROR(VLOOKUP($B35,'[2]ACT NUM12'!$H$3:$U$162,7,FALSE),0)</f>
        <v>3</v>
      </c>
      <c r="Q35" s="77">
        <f>IFERROR(VLOOKUP($B35,'[2]ACT NUM12'!$H$3:$U$162,8,FALSE),0)</f>
        <v>0</v>
      </c>
      <c r="R35" s="77">
        <f>IFERROR(VLOOKUP($B35,'[2]ACT NUM12'!$H$3:$U$162,9,FALSE),0)</f>
        <v>1</v>
      </c>
      <c r="S35" s="77">
        <f>IFERROR(VLOOKUP($B35,'[2]ACT NUM12'!$H$3:$U$162,10,FALSE),0)</f>
        <v>4</v>
      </c>
      <c r="T35" s="77">
        <f>IFERROR(VLOOKUP($B35,'[2]ACT NUM12'!$H$3:$U$162,11,FALSE),0)</f>
        <v>0</v>
      </c>
      <c r="U35" s="77">
        <f>IFERROR(VLOOKUP($B35,'[2]ACT NUM12'!$H$3:$U$162,12,FALSE),0)</f>
        <v>0</v>
      </c>
      <c r="V35" s="77">
        <f>IFERROR(VLOOKUP($B35,'[2]ACT NUM12'!$H$3:$U$162,13,FALSE),0)</f>
        <v>0</v>
      </c>
      <c r="W35" s="12">
        <f t="shared" si="16"/>
        <v>12</v>
      </c>
      <c r="X35" s="77">
        <f>IFERROR(VLOOKUP($B35,'[2]ACT NUM12'!$AE$3:$AR$128,2,FALSE),0)</f>
        <v>0</v>
      </c>
      <c r="Y35" s="77">
        <f>IFERROR(VLOOKUP($B35,'[2]ACT NUM12'!$AE$3:$AR$128,3,FALSE),0)</f>
        <v>0</v>
      </c>
      <c r="Z35" s="77">
        <f>IFERROR(VLOOKUP($B35,'[2]ACT NUM12'!$AE$3:$AR$128,4,FALSE),0)</f>
        <v>0</v>
      </c>
      <c r="AA35" s="77">
        <f>IFERROR(VLOOKUP($B35,'[2]ACT NUM12'!$AE$3:$AR$128,5,FALSE),0)</f>
        <v>0</v>
      </c>
      <c r="AB35" s="77">
        <f>IFERROR(VLOOKUP($B35,'[2]ACT NUM12'!$AE$3:$AR$128,6,FALSE),0)</f>
        <v>0</v>
      </c>
      <c r="AC35" s="77">
        <f>IFERROR(VLOOKUP($B35,'[2]ACT NUM12'!$AE$3:$AR$128,7,FALSE),0)</f>
        <v>0</v>
      </c>
      <c r="AD35" s="77">
        <f>IFERROR(VLOOKUP($B35,'[2]ACT NUM12'!$AE$3:$AR$128,8,FALSE),0)</f>
        <v>0</v>
      </c>
      <c r="AE35" s="77">
        <f>IFERROR(VLOOKUP($B35,'[2]ACT NUM12'!$AE$3:$AR$128,9,FALSE),0)</f>
        <v>0</v>
      </c>
      <c r="AF35" s="77">
        <f>IFERROR(VLOOKUP($B35,'[2]ACT NUM12'!$AE$3:$AR$128,10,FALSE),0)</f>
        <v>0</v>
      </c>
      <c r="AG35" s="77">
        <f>IFERROR(VLOOKUP($B35,'[2]ACT NUM12'!$AE$3:$AR$128,11,FALSE),0)</f>
        <v>0</v>
      </c>
      <c r="AH35" s="77">
        <f>IFERROR(VLOOKUP($B35,'[2]ACT NUM12'!$AE$3:$AR$128,12,FALSE),0)</f>
        <v>0</v>
      </c>
      <c r="AI35" s="77">
        <f>IFERROR(VLOOKUP($B35,'[2]ACT NUM12'!$AE$3:$AR$128,13,FALSE),0)</f>
        <v>0</v>
      </c>
      <c r="AJ35" s="12">
        <f t="shared" si="4"/>
        <v>0</v>
      </c>
    </row>
    <row r="36" spans="1:37" ht="15" thickBot="1" x14ac:dyDescent="0.25">
      <c r="A36" s="75" t="s">
        <v>53</v>
      </c>
      <c r="B36" s="137" t="s">
        <v>63</v>
      </c>
      <c r="C36" s="53"/>
      <c r="D36" s="177"/>
      <c r="E36" s="12">
        <f>IFERROR(VLOOKUP($B36,[3]NUM12!$H$3:$J$151,2,FALSE),0)</f>
        <v>177</v>
      </c>
      <c r="F36" s="42">
        <f t="shared" si="14"/>
        <v>189</v>
      </c>
      <c r="G36" s="12">
        <f>IFERROR(VLOOKUP($B36,[1]NUM12!$H$3:$J$167,2,FALSE),0)</f>
        <v>181</v>
      </c>
      <c r="H36" s="51">
        <f t="shared" si="15"/>
        <v>185</v>
      </c>
      <c r="I36" s="51">
        <f t="shared" si="2"/>
        <v>197</v>
      </c>
      <c r="J36" s="12">
        <f>IFERROR(VLOOKUP($B36,[2]NUM12!$H$3:$K$156,3,FALSE),0)</f>
        <v>200</v>
      </c>
      <c r="K36" s="77">
        <f>IFERROR(VLOOKUP($B36,'[2]ACT NUM12'!$H$3:$U$162,2,FALSE),0)</f>
        <v>3</v>
      </c>
      <c r="L36" s="77">
        <f>IFERROR(VLOOKUP($B36,'[2]ACT NUM12'!$H$3:$U$162,3,FALSE),0)</f>
        <v>2</v>
      </c>
      <c r="M36" s="77">
        <f>IFERROR(VLOOKUP($B36,'[2]ACT NUM12'!$H$3:$U$162,4,FALSE),0)</f>
        <v>9</v>
      </c>
      <c r="N36" s="77">
        <f>IFERROR(VLOOKUP($B36,'[2]ACT NUM12'!$H$3:$U$162,5,FALSE),0)</f>
        <v>5</v>
      </c>
      <c r="O36" s="77">
        <f>IFERROR(VLOOKUP($B36,'[2]ACT NUM12'!$H$3:$U$162,6,FALSE),0)</f>
        <v>5</v>
      </c>
      <c r="P36" s="77">
        <f>IFERROR(VLOOKUP($B36,'[2]ACT NUM12'!$H$3:$U$162,7,FALSE),0)</f>
        <v>3</v>
      </c>
      <c r="Q36" s="77">
        <f>IFERROR(VLOOKUP($B36,'[2]ACT NUM12'!$H$3:$U$162,8,FALSE),0)</f>
        <v>4</v>
      </c>
      <c r="R36" s="77">
        <f>IFERROR(VLOOKUP($B36,'[2]ACT NUM12'!$H$3:$U$162,9,FALSE),0)</f>
        <v>9</v>
      </c>
      <c r="S36" s="77">
        <f>IFERROR(VLOOKUP($B36,'[2]ACT NUM12'!$H$3:$U$162,10,FALSE),0)</f>
        <v>7</v>
      </c>
      <c r="T36" s="77">
        <f>IFERROR(VLOOKUP($B36,'[2]ACT NUM12'!$H$3:$U$162,11,FALSE),0)</f>
        <v>12</v>
      </c>
      <c r="U36" s="77">
        <f>IFERROR(VLOOKUP($B36,'[2]ACT NUM12'!$H$3:$U$162,12,FALSE),0)</f>
        <v>9</v>
      </c>
      <c r="V36" s="77">
        <f>IFERROR(VLOOKUP($B36,'[2]ACT NUM12'!$H$3:$U$162,13,FALSE),0)</f>
        <v>7</v>
      </c>
      <c r="W36" s="12">
        <f t="shared" si="16"/>
        <v>75</v>
      </c>
      <c r="X36" s="77">
        <f>IFERROR(VLOOKUP($B36,'[2]ACT NUM12'!$AE$3:$AR$128,2,FALSE),0)</f>
        <v>2</v>
      </c>
      <c r="Y36" s="77">
        <f>IFERROR(VLOOKUP($B36,'[2]ACT NUM12'!$AE$3:$AR$128,3,FALSE),0)</f>
        <v>0</v>
      </c>
      <c r="Z36" s="77">
        <f>IFERROR(VLOOKUP($B36,'[2]ACT NUM12'!$AE$3:$AR$128,4,FALSE),0)</f>
        <v>5</v>
      </c>
      <c r="AA36" s="77">
        <f>IFERROR(VLOOKUP($B36,'[2]ACT NUM12'!$AE$3:$AR$128,5,FALSE),0)</f>
        <v>0</v>
      </c>
      <c r="AB36" s="77">
        <f>IFERROR(VLOOKUP($B36,'[2]ACT NUM12'!$AE$3:$AR$128,6,FALSE),0)</f>
        <v>0</v>
      </c>
      <c r="AC36" s="77">
        <f>IFERROR(VLOOKUP($B36,'[2]ACT NUM12'!$AE$3:$AR$128,7,FALSE),0)</f>
        <v>4</v>
      </c>
      <c r="AD36" s="77">
        <f>IFERROR(VLOOKUP($B36,'[2]ACT NUM12'!$AE$3:$AR$128,8,FALSE),0)</f>
        <v>0</v>
      </c>
      <c r="AE36" s="77">
        <f>IFERROR(VLOOKUP($B36,'[2]ACT NUM12'!$AE$3:$AR$128,9,FALSE),0)</f>
        <v>4</v>
      </c>
      <c r="AF36" s="77">
        <f>IFERROR(VLOOKUP($B36,'[2]ACT NUM12'!$AE$3:$AR$128,10,FALSE),0)</f>
        <v>4</v>
      </c>
      <c r="AG36" s="77">
        <f>IFERROR(VLOOKUP($B36,'[2]ACT NUM12'!$AE$3:$AR$128,11,FALSE),0)</f>
        <v>8</v>
      </c>
      <c r="AH36" s="77">
        <f>IFERROR(VLOOKUP($B36,'[2]ACT NUM12'!$AE$3:$AR$128,12,FALSE),0)</f>
        <v>3</v>
      </c>
      <c r="AI36" s="77">
        <f>IFERROR(VLOOKUP($B36,'[2]ACT NUM12'!$AE$3:$AR$128,13,FALSE),0)</f>
        <v>14</v>
      </c>
      <c r="AJ36" s="12">
        <f t="shared" si="4"/>
        <v>44</v>
      </c>
    </row>
    <row r="37" spans="1:37" ht="15" thickBot="1" x14ac:dyDescent="0.25">
      <c r="A37" s="75" t="s">
        <v>53</v>
      </c>
      <c r="B37" s="137" t="s">
        <v>345</v>
      </c>
      <c r="C37" s="53"/>
      <c r="D37" s="177"/>
      <c r="E37" s="12">
        <f>IFERROR(VLOOKUP($B37,[3]NUM12!$H$3:$J$151,2,FALSE),0)</f>
        <v>0</v>
      </c>
      <c r="F37" s="42">
        <f t="shared" si="14"/>
        <v>0</v>
      </c>
      <c r="G37" s="12">
        <f>IFERROR(VLOOKUP($B37,[1]NUM12!$H$3:$J$167,2,FALSE),0)</f>
        <v>2</v>
      </c>
      <c r="H37" s="51">
        <f t="shared" si="15"/>
        <v>2</v>
      </c>
      <c r="I37" s="51">
        <f t="shared" si="2"/>
        <v>56</v>
      </c>
      <c r="J37" s="12">
        <f>IFERROR(VLOOKUP($B37,[2]NUM12!$H$3:$K$156,3,FALSE),0)</f>
        <v>199</v>
      </c>
      <c r="K37" s="77">
        <f>IFERROR(VLOOKUP($B37,'[2]ACT NUM12'!$H$3:$U$162,2,FALSE),0)</f>
        <v>0</v>
      </c>
      <c r="L37" s="77">
        <f>IFERROR(VLOOKUP($B37,'[2]ACT NUM12'!$H$3:$U$162,3,FALSE),0)</f>
        <v>0</v>
      </c>
      <c r="M37" s="77">
        <f>IFERROR(VLOOKUP($B37,'[2]ACT NUM12'!$H$3:$U$162,4,FALSE),0)</f>
        <v>0</v>
      </c>
      <c r="N37" s="77">
        <f>IFERROR(VLOOKUP($B37,'[2]ACT NUM12'!$H$3:$U$162,5,FALSE),0)</f>
        <v>0</v>
      </c>
      <c r="O37" s="77">
        <f>IFERROR(VLOOKUP($B37,'[2]ACT NUM12'!$H$3:$U$162,6,FALSE),0)</f>
        <v>0</v>
      </c>
      <c r="P37" s="77">
        <f>IFERROR(VLOOKUP($B37,'[2]ACT NUM12'!$H$3:$U$162,7,FALSE),0)</f>
        <v>0</v>
      </c>
      <c r="Q37" s="77">
        <f>IFERROR(VLOOKUP($B37,'[2]ACT NUM12'!$H$3:$U$162,8,FALSE),0)</f>
        <v>0</v>
      </c>
      <c r="R37" s="77">
        <f>IFERROR(VLOOKUP($B37,'[2]ACT NUM12'!$H$3:$U$162,9,FALSE),0)</f>
        <v>0</v>
      </c>
      <c r="S37" s="77">
        <f>IFERROR(VLOOKUP($B37,'[2]ACT NUM12'!$H$3:$U$162,10,FALSE),0)</f>
        <v>0</v>
      </c>
      <c r="T37" s="77">
        <f>IFERROR(VLOOKUP($B37,'[2]ACT NUM12'!$H$3:$U$162,11,FALSE),0)</f>
        <v>57</v>
      </c>
      <c r="U37" s="77">
        <f>IFERROR(VLOOKUP($B37,'[2]ACT NUM12'!$H$3:$U$162,12,FALSE),0)</f>
        <v>7</v>
      </c>
      <c r="V37" s="77">
        <f>IFERROR(VLOOKUP($B37,'[2]ACT NUM12'!$H$3:$U$162,13,FALSE),0)</f>
        <v>0</v>
      </c>
      <c r="W37" s="12">
        <f t="shared" si="16"/>
        <v>64</v>
      </c>
      <c r="X37" s="77">
        <f>IFERROR(VLOOKUP($B37,'[2]ACT NUM12'!$AE$3:$AR$128,2,FALSE),0)</f>
        <v>0</v>
      </c>
      <c r="Y37" s="77">
        <f>IFERROR(VLOOKUP($B37,'[2]ACT NUM12'!$AE$3:$AR$128,3,FALSE),0)</f>
        <v>0</v>
      </c>
      <c r="Z37" s="77">
        <f>IFERROR(VLOOKUP($B37,'[2]ACT NUM12'!$AE$3:$AR$128,4,FALSE),0)</f>
        <v>0</v>
      </c>
      <c r="AA37" s="77">
        <f>IFERROR(VLOOKUP($B37,'[2]ACT NUM12'!$AE$3:$AR$128,5,FALSE),0)</f>
        <v>0</v>
      </c>
      <c r="AB37" s="77">
        <f>IFERROR(VLOOKUP($B37,'[2]ACT NUM12'!$AE$3:$AR$128,6,FALSE),0)</f>
        <v>0</v>
      </c>
      <c r="AC37" s="77">
        <f>IFERROR(VLOOKUP($B37,'[2]ACT NUM12'!$AE$3:$AR$128,7,FALSE),0)</f>
        <v>0</v>
      </c>
      <c r="AD37" s="77">
        <f>IFERROR(VLOOKUP($B37,'[2]ACT NUM12'!$AE$3:$AR$128,8,FALSE),0)</f>
        <v>0</v>
      </c>
      <c r="AE37" s="77">
        <f>IFERROR(VLOOKUP($B37,'[2]ACT NUM12'!$AE$3:$AR$128,9,FALSE),0)</f>
        <v>0</v>
      </c>
      <c r="AF37" s="77">
        <f>IFERROR(VLOOKUP($B37,'[2]ACT NUM12'!$AE$3:$AR$128,10,FALSE),0)</f>
        <v>0</v>
      </c>
      <c r="AG37" s="77">
        <f>IFERROR(VLOOKUP($B37,'[2]ACT NUM12'!$AE$3:$AR$128,11,FALSE),0)</f>
        <v>3</v>
      </c>
      <c r="AH37" s="77">
        <f>IFERROR(VLOOKUP($B37,'[2]ACT NUM12'!$AE$3:$AR$128,12,FALSE),0)</f>
        <v>0</v>
      </c>
      <c r="AI37" s="77">
        <f>IFERROR(VLOOKUP($B37,'[2]ACT NUM12'!$AE$3:$AR$128,13,FALSE),0)</f>
        <v>0</v>
      </c>
      <c r="AJ37" s="12">
        <f t="shared" si="4"/>
        <v>3</v>
      </c>
    </row>
    <row r="38" spans="1:37" ht="15" thickBot="1" x14ac:dyDescent="0.25">
      <c r="A38" s="307" t="s">
        <v>175</v>
      </c>
      <c r="B38" s="308"/>
      <c r="C38" s="222">
        <f>+D38/Metas!R8</f>
        <v>0.89563862928348914</v>
      </c>
      <c r="D38" s="179">
        <f>J38/AK38</f>
        <v>0.15226544501231365</v>
      </c>
      <c r="E38" s="9">
        <f>SUM(E27:E37)</f>
        <v>5307</v>
      </c>
      <c r="F38" s="9">
        <f t="shared" ref="F38:I38" si="17">SUM(F27:F37)</f>
        <v>6455</v>
      </c>
      <c r="G38" s="9">
        <f t="shared" si="17"/>
        <v>5591</v>
      </c>
      <c r="H38" s="9">
        <f t="shared" si="17"/>
        <v>6030</v>
      </c>
      <c r="I38" s="9">
        <f t="shared" si="17"/>
        <v>6870</v>
      </c>
      <c r="J38" s="9">
        <f t="shared" ref="J38" si="18">SUM(J27:J37)</f>
        <v>5750</v>
      </c>
      <c r="K38" s="9">
        <f t="shared" ref="K38" si="19">SUM(K27:K37)</f>
        <v>326</v>
      </c>
      <c r="L38" s="9">
        <f t="shared" ref="L38" si="20">SUM(L27:L37)</f>
        <v>281</v>
      </c>
      <c r="M38" s="9">
        <f t="shared" ref="M38" si="21">SUM(M27:M37)</f>
        <v>374</v>
      </c>
      <c r="N38" s="9">
        <f t="shared" ref="N38:O38" si="22">SUM(N27:N37)</f>
        <v>293</v>
      </c>
      <c r="O38" s="9">
        <f t="shared" si="22"/>
        <v>348</v>
      </c>
      <c r="P38" s="9">
        <f t="shared" ref="P38" si="23">SUM(P27:P37)</f>
        <v>304</v>
      </c>
      <c r="Q38" s="9">
        <f t="shared" ref="Q38:R38" si="24">SUM(Q27:Q37)</f>
        <v>499</v>
      </c>
      <c r="R38" s="9">
        <f t="shared" si="24"/>
        <v>390</v>
      </c>
      <c r="S38" s="9">
        <f t="shared" ref="S38:T38" si="25">SUM(S27:S37)</f>
        <v>268</v>
      </c>
      <c r="T38" s="9">
        <f t="shared" si="25"/>
        <v>354</v>
      </c>
      <c r="U38" s="9">
        <f t="shared" ref="U38:V38" si="26">SUM(U27:U37)</f>
        <v>407</v>
      </c>
      <c r="V38" s="9">
        <f t="shared" si="26"/>
        <v>195</v>
      </c>
      <c r="W38" s="9">
        <f>SUM(W27:W37)</f>
        <v>4039</v>
      </c>
      <c r="X38" s="9">
        <f t="shared" ref="X38" si="27">SUM(X27:X37)</f>
        <v>36</v>
      </c>
      <c r="Y38" s="9">
        <f t="shared" ref="Y38" si="28">SUM(Y27:Y37)</f>
        <v>24</v>
      </c>
      <c r="Z38" s="9">
        <f t="shared" ref="Z38" si="29">SUM(Z27:Z37)</f>
        <v>38</v>
      </c>
      <c r="AA38" s="9">
        <f t="shared" ref="AA38:AB38" si="30">SUM(AA27:AA37)</f>
        <v>28</v>
      </c>
      <c r="AB38" s="9">
        <f t="shared" si="30"/>
        <v>38</v>
      </c>
      <c r="AC38" s="9">
        <f t="shared" ref="AC38" si="31">SUM(AC27:AC37)</f>
        <v>445</v>
      </c>
      <c r="AD38" s="9">
        <f t="shared" ref="AD38:AE38" si="32">SUM(AD27:AD37)</f>
        <v>60</v>
      </c>
      <c r="AE38" s="9">
        <f t="shared" si="32"/>
        <v>71</v>
      </c>
      <c r="AF38" s="9">
        <f t="shared" ref="AF38:AG38" si="33">SUM(AF27:AF37)</f>
        <v>56</v>
      </c>
      <c r="AG38" s="9">
        <f t="shared" si="33"/>
        <v>45</v>
      </c>
      <c r="AH38" s="9">
        <f t="shared" ref="AH38:AI38" si="34">SUM(AH27:AH37)</f>
        <v>41</v>
      </c>
      <c r="AI38" s="9">
        <f t="shared" si="34"/>
        <v>239</v>
      </c>
      <c r="AJ38" s="9">
        <f t="shared" ref="AJ38" si="35">SUM(AJ27:AJ37)</f>
        <v>1121</v>
      </c>
      <c r="AK38" s="9">
        <v>37763</v>
      </c>
    </row>
    <row r="39" spans="1:37" ht="15" thickBot="1" x14ac:dyDescent="0.25">
      <c r="A39" s="75" t="s">
        <v>74</v>
      </c>
      <c r="B39" s="137" t="s">
        <v>64</v>
      </c>
      <c r="C39" s="53"/>
      <c r="D39" s="177"/>
      <c r="E39" s="12">
        <f>IFERROR(VLOOKUP($B39,[3]NUM12!$H$3:$J$151,2,FALSE),0)</f>
        <v>103</v>
      </c>
      <c r="F39" s="42">
        <f t="shared" si="14"/>
        <v>103</v>
      </c>
      <c r="G39" s="12">
        <f>IFERROR(VLOOKUP($B39,[1]NUM12!$H$3:$J$167,2,FALSE),0)</f>
        <v>35</v>
      </c>
      <c r="H39" s="51">
        <f t="shared" ref="H39:H48" si="36">+G39+(Q39)-(AD39)</f>
        <v>40</v>
      </c>
      <c r="I39" s="51">
        <f t="shared" si="2"/>
        <v>50</v>
      </c>
      <c r="J39" s="12">
        <f>IFERROR(VLOOKUP($B39,[2]NUM12!$H$3:$K$156,3,FALSE),0)</f>
        <v>59</v>
      </c>
      <c r="K39" s="77">
        <f>IFERROR(VLOOKUP($B39,'[2]ACT NUM12'!$H$3:$U$162,2,FALSE),0)</f>
        <v>0</v>
      </c>
      <c r="L39" s="77">
        <f>IFERROR(VLOOKUP($B39,'[2]ACT NUM12'!$H$3:$U$162,3,FALSE),0)</f>
        <v>0</v>
      </c>
      <c r="M39" s="77">
        <f>IFERROR(VLOOKUP($B39,'[2]ACT NUM12'!$H$3:$U$162,4,FALSE),0)</f>
        <v>0</v>
      </c>
      <c r="N39" s="77">
        <f>IFERROR(VLOOKUP($B39,'[2]ACT NUM12'!$H$3:$U$162,5,FALSE),0)</f>
        <v>0</v>
      </c>
      <c r="O39" s="77">
        <f>IFERROR(VLOOKUP($B39,'[2]ACT NUM12'!$H$3:$U$162,6,FALSE),0)</f>
        <v>1</v>
      </c>
      <c r="P39" s="77">
        <f>IFERROR(VLOOKUP($B39,'[2]ACT NUM12'!$H$3:$U$162,7,FALSE),0)</f>
        <v>2</v>
      </c>
      <c r="Q39" s="77">
        <f>IFERROR(VLOOKUP($B39,'[2]ACT NUM12'!$H$3:$U$162,8,FALSE),0)</f>
        <v>5</v>
      </c>
      <c r="R39" s="77">
        <f>IFERROR(VLOOKUP($B39,'[2]ACT NUM12'!$H$3:$U$162,9,FALSE),0)</f>
        <v>2</v>
      </c>
      <c r="S39" s="77">
        <f>IFERROR(VLOOKUP($B39,'[2]ACT NUM12'!$H$3:$U$162,10,FALSE),0)</f>
        <v>4</v>
      </c>
      <c r="T39" s="77">
        <f>IFERROR(VLOOKUP($B39,'[2]ACT NUM12'!$H$3:$U$162,11,FALSE),0)</f>
        <v>4</v>
      </c>
      <c r="U39" s="77">
        <f>IFERROR(VLOOKUP($B39,'[2]ACT NUM12'!$H$3:$U$162,12,FALSE),0)</f>
        <v>2</v>
      </c>
      <c r="V39" s="77">
        <f>IFERROR(VLOOKUP($B39,'[2]ACT NUM12'!$H$3:$U$162,13,FALSE),0)</f>
        <v>3</v>
      </c>
      <c r="W39" s="12">
        <f t="shared" si="3"/>
        <v>23</v>
      </c>
      <c r="X39" s="77">
        <f>IFERROR(VLOOKUP($B39,'[2]ACT NUM12'!$AE$3:$AR$128,2,FALSE),0)</f>
        <v>0</v>
      </c>
      <c r="Y39" s="77">
        <f>IFERROR(VLOOKUP($B39,'[2]ACT NUM12'!$AE$3:$AR$128,3,FALSE),0)</f>
        <v>0</v>
      </c>
      <c r="Z39" s="77">
        <f>IFERROR(VLOOKUP($B39,'[2]ACT NUM12'!$AE$3:$AR$128,4,FALSE),0)</f>
        <v>0</v>
      </c>
      <c r="AA39" s="77">
        <f>IFERROR(VLOOKUP($B39,'[2]ACT NUM12'!$AE$3:$AR$128,5,FALSE),0)</f>
        <v>0</v>
      </c>
      <c r="AB39" s="77">
        <f>IFERROR(VLOOKUP($B39,'[2]ACT NUM12'!$AE$3:$AR$128,6,FALSE),0)</f>
        <v>0</v>
      </c>
      <c r="AC39" s="77">
        <f>IFERROR(VLOOKUP($B39,'[2]ACT NUM12'!$AE$3:$AR$128,7,FALSE),0)</f>
        <v>0</v>
      </c>
      <c r="AD39" s="77">
        <f>IFERROR(VLOOKUP($B39,'[2]ACT NUM12'!$AE$3:$AR$128,8,FALSE),0)</f>
        <v>0</v>
      </c>
      <c r="AE39" s="77">
        <f>IFERROR(VLOOKUP($B39,'[2]ACT NUM12'!$AE$3:$AR$128,9,FALSE),0)</f>
        <v>0</v>
      </c>
      <c r="AF39" s="77">
        <f>IFERROR(VLOOKUP($B39,'[2]ACT NUM12'!$AE$3:$AR$128,10,FALSE),0)</f>
        <v>0</v>
      </c>
      <c r="AG39" s="77">
        <f>IFERROR(VLOOKUP($B39,'[2]ACT NUM12'!$AE$3:$AR$128,11,FALSE),0)</f>
        <v>0</v>
      </c>
      <c r="AH39" s="77">
        <f>IFERROR(VLOOKUP($B39,'[2]ACT NUM12'!$AE$3:$AR$128,12,FALSE),0)</f>
        <v>0</v>
      </c>
      <c r="AI39" s="77">
        <f>IFERROR(VLOOKUP($B39,'[2]ACT NUM12'!$AE$3:$AR$128,13,FALSE),0)</f>
        <v>0</v>
      </c>
      <c r="AJ39" s="12">
        <f t="shared" si="4"/>
        <v>0</v>
      </c>
    </row>
    <row r="40" spans="1:37" ht="15" thickBot="1" x14ac:dyDescent="0.25">
      <c r="A40" s="75" t="s">
        <v>74</v>
      </c>
      <c r="B40" s="137" t="s">
        <v>65</v>
      </c>
      <c r="C40" s="53"/>
      <c r="D40" s="177"/>
      <c r="E40" s="12">
        <f>IFERROR(VLOOKUP($B40,[3]NUM12!$H$3:$J$151,2,FALSE),0)</f>
        <v>45</v>
      </c>
      <c r="F40" s="42">
        <f t="shared" si="14"/>
        <v>52</v>
      </c>
      <c r="G40" s="12">
        <f>IFERROR(VLOOKUP($B40,[1]NUM12!$H$3:$J$167,2,FALSE),0)</f>
        <v>59</v>
      </c>
      <c r="H40" s="51">
        <f t="shared" si="36"/>
        <v>59</v>
      </c>
      <c r="I40" s="51">
        <f t="shared" si="2"/>
        <v>69</v>
      </c>
      <c r="J40" s="12">
        <f>IFERROR(VLOOKUP($B40,[2]NUM12!$H$3:$K$156,3,FALSE),0)</f>
        <v>77</v>
      </c>
      <c r="K40" s="77">
        <f>IFERROR(VLOOKUP($B40,'[2]ACT NUM12'!$H$3:$U$162,2,FALSE),0)</f>
        <v>0</v>
      </c>
      <c r="L40" s="77">
        <f>IFERROR(VLOOKUP($B40,'[2]ACT NUM12'!$H$3:$U$162,3,FALSE),0)</f>
        <v>0</v>
      </c>
      <c r="M40" s="77">
        <f>IFERROR(VLOOKUP($B40,'[2]ACT NUM12'!$H$3:$U$162,4,FALSE),0)</f>
        <v>6</v>
      </c>
      <c r="N40" s="77">
        <f>IFERROR(VLOOKUP($B40,'[2]ACT NUM12'!$H$3:$U$162,5,FALSE),0)</f>
        <v>1</v>
      </c>
      <c r="O40" s="77">
        <f>IFERROR(VLOOKUP($B40,'[2]ACT NUM12'!$H$3:$U$162,6,FALSE),0)</f>
        <v>2</v>
      </c>
      <c r="P40" s="77">
        <f>IFERROR(VLOOKUP($B40,'[2]ACT NUM12'!$H$3:$U$162,7,FALSE),0)</f>
        <v>1</v>
      </c>
      <c r="Q40" s="77">
        <f>IFERROR(VLOOKUP($B40,'[2]ACT NUM12'!$H$3:$U$162,8,FALSE),0)</f>
        <v>1</v>
      </c>
      <c r="R40" s="77">
        <f>IFERROR(VLOOKUP($B40,'[2]ACT NUM12'!$H$3:$U$162,9,FALSE),0)</f>
        <v>1</v>
      </c>
      <c r="S40" s="77">
        <f>IFERROR(VLOOKUP($B40,'[2]ACT NUM12'!$H$3:$U$162,10,FALSE),0)</f>
        <v>6</v>
      </c>
      <c r="T40" s="77">
        <f>IFERROR(VLOOKUP($B40,'[2]ACT NUM12'!$H$3:$U$162,11,FALSE),0)</f>
        <v>3</v>
      </c>
      <c r="U40" s="77">
        <f>IFERROR(VLOOKUP($B40,'[2]ACT NUM12'!$H$3:$U$162,12,FALSE),0)</f>
        <v>6</v>
      </c>
      <c r="V40" s="77">
        <f>IFERROR(VLOOKUP($B40,'[2]ACT NUM12'!$H$3:$U$162,13,FALSE),0)</f>
        <v>3</v>
      </c>
      <c r="W40" s="12">
        <f t="shared" si="3"/>
        <v>30</v>
      </c>
      <c r="X40" s="77">
        <f>IFERROR(VLOOKUP($B40,'[2]ACT NUM12'!$AE$3:$AR$128,2,FALSE),0)</f>
        <v>0</v>
      </c>
      <c r="Y40" s="77">
        <f>IFERROR(VLOOKUP($B40,'[2]ACT NUM12'!$AE$3:$AR$128,3,FALSE),0)</f>
        <v>0</v>
      </c>
      <c r="Z40" s="77">
        <f>IFERROR(VLOOKUP($B40,'[2]ACT NUM12'!$AE$3:$AR$128,4,FALSE),0)</f>
        <v>0</v>
      </c>
      <c r="AA40" s="77">
        <f>IFERROR(VLOOKUP($B40,'[2]ACT NUM12'!$AE$3:$AR$128,5,FALSE),0)</f>
        <v>0</v>
      </c>
      <c r="AB40" s="77">
        <f>IFERROR(VLOOKUP($B40,'[2]ACT NUM12'!$AE$3:$AR$128,6,FALSE),0)</f>
        <v>2</v>
      </c>
      <c r="AC40" s="77">
        <f>IFERROR(VLOOKUP($B40,'[2]ACT NUM12'!$AE$3:$AR$128,7,FALSE),0)</f>
        <v>0</v>
      </c>
      <c r="AD40" s="77">
        <f>IFERROR(VLOOKUP($B40,'[2]ACT NUM12'!$AE$3:$AR$128,8,FALSE),0)</f>
        <v>1</v>
      </c>
      <c r="AE40" s="77">
        <f>IFERROR(VLOOKUP($B40,'[2]ACT NUM12'!$AE$3:$AR$128,9,FALSE),0)</f>
        <v>0</v>
      </c>
      <c r="AF40" s="77">
        <f>IFERROR(VLOOKUP($B40,'[2]ACT NUM12'!$AE$3:$AR$128,10,FALSE),0)</f>
        <v>0</v>
      </c>
      <c r="AG40" s="77">
        <f>IFERROR(VLOOKUP($B40,'[2]ACT NUM12'!$AE$3:$AR$128,11,FALSE),0)</f>
        <v>0</v>
      </c>
      <c r="AH40" s="77">
        <f>IFERROR(VLOOKUP($B40,'[2]ACT NUM12'!$AE$3:$AR$128,12,FALSE),0)</f>
        <v>0</v>
      </c>
      <c r="AI40" s="77">
        <f>IFERROR(VLOOKUP($B40,'[2]ACT NUM12'!$AE$3:$AR$128,13,FALSE),0)</f>
        <v>0</v>
      </c>
      <c r="AJ40" s="12">
        <f t="shared" si="4"/>
        <v>3</v>
      </c>
    </row>
    <row r="41" spans="1:37" ht="15" thickBot="1" x14ac:dyDescent="0.25">
      <c r="A41" s="75" t="s">
        <v>74</v>
      </c>
      <c r="B41" s="137" t="s">
        <v>66</v>
      </c>
      <c r="C41" s="53"/>
      <c r="D41" s="177"/>
      <c r="E41" s="12">
        <f>IFERROR(VLOOKUP($B41,[3]NUM12!$H$3:$J$151,2,FALSE),0)</f>
        <v>68</v>
      </c>
      <c r="F41" s="42">
        <f t="shared" si="14"/>
        <v>73</v>
      </c>
      <c r="G41" s="12">
        <f>IFERROR(VLOOKUP($B41,[1]NUM12!$H$3:$J$167,2,FALSE),0)</f>
        <v>87</v>
      </c>
      <c r="H41" s="51">
        <f t="shared" si="36"/>
        <v>90</v>
      </c>
      <c r="I41" s="51">
        <f t="shared" si="2"/>
        <v>95</v>
      </c>
      <c r="J41" s="12">
        <f>IFERROR(VLOOKUP($B41,[2]NUM12!$H$3:$K$156,3,FALSE),0)</f>
        <v>100</v>
      </c>
      <c r="K41" s="77">
        <f>IFERROR(VLOOKUP($B41,'[2]ACT NUM12'!$H$3:$U$162,2,FALSE),0)</f>
        <v>0</v>
      </c>
      <c r="L41" s="77">
        <f>IFERROR(VLOOKUP($B41,'[2]ACT NUM12'!$H$3:$U$162,3,FALSE),0)</f>
        <v>0</v>
      </c>
      <c r="M41" s="77">
        <f>IFERROR(VLOOKUP($B41,'[2]ACT NUM12'!$H$3:$U$162,4,FALSE),0)</f>
        <v>3</v>
      </c>
      <c r="N41" s="77">
        <f>IFERROR(VLOOKUP($B41,'[2]ACT NUM12'!$H$3:$U$162,5,FALSE),0)</f>
        <v>2</v>
      </c>
      <c r="O41" s="77">
        <f>IFERROR(VLOOKUP($B41,'[2]ACT NUM12'!$H$3:$U$162,6,FALSE),0)</f>
        <v>1</v>
      </c>
      <c r="P41" s="77">
        <f>IFERROR(VLOOKUP($B41,'[2]ACT NUM12'!$H$3:$U$162,7,FALSE),0)</f>
        <v>6</v>
      </c>
      <c r="Q41" s="77">
        <f>IFERROR(VLOOKUP($B41,'[2]ACT NUM12'!$H$3:$U$162,8,FALSE),0)</f>
        <v>3</v>
      </c>
      <c r="R41" s="77">
        <f>IFERROR(VLOOKUP($B41,'[2]ACT NUM12'!$H$3:$U$162,9,FALSE),0)</f>
        <v>1</v>
      </c>
      <c r="S41" s="77">
        <f>IFERROR(VLOOKUP($B41,'[2]ACT NUM12'!$H$3:$U$162,10,FALSE),0)</f>
        <v>2</v>
      </c>
      <c r="T41" s="77">
        <f>IFERROR(VLOOKUP($B41,'[2]ACT NUM12'!$H$3:$U$162,11,FALSE),0)</f>
        <v>2</v>
      </c>
      <c r="U41" s="77">
        <f>IFERROR(VLOOKUP($B41,'[2]ACT NUM12'!$H$3:$U$162,12,FALSE),0)</f>
        <v>3</v>
      </c>
      <c r="V41" s="77">
        <f>IFERROR(VLOOKUP($B41,'[2]ACT NUM12'!$H$3:$U$162,13,FALSE),0)</f>
        <v>2</v>
      </c>
      <c r="W41" s="12">
        <f t="shared" si="3"/>
        <v>25</v>
      </c>
      <c r="X41" s="77">
        <f>IFERROR(VLOOKUP($B41,'[2]ACT NUM12'!$AE$3:$AR$128,2,FALSE),0)</f>
        <v>0</v>
      </c>
      <c r="Y41" s="77">
        <f>IFERROR(VLOOKUP($B41,'[2]ACT NUM12'!$AE$3:$AR$128,3,FALSE),0)</f>
        <v>0</v>
      </c>
      <c r="Z41" s="77">
        <f>IFERROR(VLOOKUP($B41,'[2]ACT NUM12'!$AE$3:$AR$128,4,FALSE),0)</f>
        <v>0</v>
      </c>
      <c r="AA41" s="77">
        <f>IFERROR(VLOOKUP($B41,'[2]ACT NUM12'!$AE$3:$AR$128,5,FALSE),0)</f>
        <v>0</v>
      </c>
      <c r="AB41" s="77">
        <f>IFERROR(VLOOKUP($B41,'[2]ACT NUM12'!$AE$3:$AR$128,6,FALSE),0)</f>
        <v>0</v>
      </c>
      <c r="AC41" s="77">
        <f>IFERROR(VLOOKUP($B41,'[2]ACT NUM12'!$AE$3:$AR$128,7,FALSE),0)</f>
        <v>0</v>
      </c>
      <c r="AD41" s="77">
        <f>IFERROR(VLOOKUP($B41,'[2]ACT NUM12'!$AE$3:$AR$128,8,FALSE),0)</f>
        <v>0</v>
      </c>
      <c r="AE41" s="77">
        <f>IFERROR(VLOOKUP($B41,'[2]ACT NUM12'!$AE$3:$AR$128,9,FALSE),0)</f>
        <v>0</v>
      </c>
      <c r="AF41" s="77">
        <f>IFERROR(VLOOKUP($B41,'[2]ACT NUM12'!$AE$3:$AR$128,10,FALSE),0)</f>
        <v>0</v>
      </c>
      <c r="AG41" s="77">
        <f>IFERROR(VLOOKUP($B41,'[2]ACT NUM12'!$AE$3:$AR$128,11,FALSE),0)</f>
        <v>0</v>
      </c>
      <c r="AH41" s="77">
        <f>IFERROR(VLOOKUP($B41,'[2]ACT NUM12'!$AE$3:$AR$128,12,FALSE),0)</f>
        <v>0</v>
      </c>
      <c r="AI41" s="77">
        <f>IFERROR(VLOOKUP($B41,'[2]ACT NUM12'!$AE$3:$AR$128,13,FALSE),0)</f>
        <v>0</v>
      </c>
      <c r="AJ41" s="12">
        <f t="shared" si="4"/>
        <v>0</v>
      </c>
    </row>
    <row r="42" spans="1:37" ht="15" thickBot="1" x14ac:dyDescent="0.25">
      <c r="A42" s="75" t="s">
        <v>74</v>
      </c>
      <c r="B42" s="137" t="s">
        <v>67</v>
      </c>
      <c r="C42" s="53"/>
      <c r="D42" s="177"/>
      <c r="E42" s="12">
        <f>IFERROR(VLOOKUP($B42,[3]NUM12!$H$3:$J$151,2,FALSE),0)</f>
        <v>9</v>
      </c>
      <c r="F42" s="42">
        <f t="shared" si="14"/>
        <v>9</v>
      </c>
      <c r="G42" s="12">
        <f>IFERROR(VLOOKUP($B42,[1]NUM12!$H$3:$J$167,2,FALSE),0)</f>
        <v>5</v>
      </c>
      <c r="H42" s="51">
        <f t="shared" si="36"/>
        <v>5</v>
      </c>
      <c r="I42" s="51">
        <f t="shared" si="2"/>
        <v>6</v>
      </c>
      <c r="J42" s="12">
        <f>IFERROR(VLOOKUP($B42,[2]NUM12!$H$3:$K$156,3,FALSE),0)</f>
        <v>5</v>
      </c>
      <c r="K42" s="77">
        <f>IFERROR(VLOOKUP($B42,'[2]ACT NUM12'!$H$3:$U$162,2,FALSE),0)</f>
        <v>0</v>
      </c>
      <c r="L42" s="77">
        <f>IFERROR(VLOOKUP($B42,'[2]ACT NUM12'!$H$3:$U$162,3,FALSE),0)</f>
        <v>0</v>
      </c>
      <c r="M42" s="77">
        <f>IFERROR(VLOOKUP($B42,'[2]ACT NUM12'!$H$3:$U$162,4,FALSE),0)</f>
        <v>0</v>
      </c>
      <c r="N42" s="77">
        <f>IFERROR(VLOOKUP($B42,'[2]ACT NUM12'!$H$3:$U$162,5,FALSE),0)</f>
        <v>0</v>
      </c>
      <c r="O42" s="77">
        <f>IFERROR(VLOOKUP($B42,'[2]ACT NUM12'!$H$3:$U$162,6,FALSE),0)</f>
        <v>0</v>
      </c>
      <c r="P42" s="77">
        <f>IFERROR(VLOOKUP($B42,'[2]ACT NUM12'!$H$3:$U$162,7,FALSE),0)</f>
        <v>0</v>
      </c>
      <c r="Q42" s="77">
        <f>IFERROR(VLOOKUP($B42,'[2]ACT NUM12'!$H$3:$U$162,8,FALSE),0)</f>
        <v>0</v>
      </c>
      <c r="R42" s="77">
        <f>IFERROR(VLOOKUP($B42,'[2]ACT NUM12'!$H$3:$U$162,9,FALSE),0)</f>
        <v>1</v>
      </c>
      <c r="S42" s="77">
        <f>IFERROR(VLOOKUP($B42,'[2]ACT NUM12'!$H$3:$U$162,10,FALSE),0)</f>
        <v>0</v>
      </c>
      <c r="T42" s="77">
        <f>IFERROR(VLOOKUP($B42,'[2]ACT NUM12'!$H$3:$U$162,11,FALSE),0)</f>
        <v>0</v>
      </c>
      <c r="U42" s="77">
        <f>IFERROR(VLOOKUP($B42,'[2]ACT NUM12'!$H$3:$U$162,12,FALSE),0)</f>
        <v>0</v>
      </c>
      <c r="V42" s="77">
        <f>IFERROR(VLOOKUP($B42,'[2]ACT NUM12'!$H$3:$U$162,13,FALSE),0)</f>
        <v>0</v>
      </c>
      <c r="W42" s="12">
        <f t="shared" si="3"/>
        <v>1</v>
      </c>
      <c r="X42" s="77">
        <f>IFERROR(VLOOKUP($B42,'[2]ACT NUM12'!$AE$3:$AR$128,2,FALSE),0)</f>
        <v>0</v>
      </c>
      <c r="Y42" s="77">
        <f>IFERROR(VLOOKUP($B42,'[2]ACT NUM12'!$AE$3:$AR$128,3,FALSE),0)</f>
        <v>0</v>
      </c>
      <c r="Z42" s="77">
        <f>IFERROR(VLOOKUP($B42,'[2]ACT NUM12'!$AE$3:$AR$128,4,FALSE),0)</f>
        <v>0</v>
      </c>
      <c r="AA42" s="77">
        <f>IFERROR(VLOOKUP($B42,'[2]ACT NUM12'!$AE$3:$AR$128,5,FALSE),0)</f>
        <v>0</v>
      </c>
      <c r="AB42" s="77">
        <f>IFERROR(VLOOKUP($B42,'[2]ACT NUM12'!$AE$3:$AR$128,6,FALSE),0)</f>
        <v>0</v>
      </c>
      <c r="AC42" s="77">
        <f>IFERROR(VLOOKUP($B42,'[2]ACT NUM12'!$AE$3:$AR$128,7,FALSE),0)</f>
        <v>0</v>
      </c>
      <c r="AD42" s="77">
        <f>IFERROR(VLOOKUP($B42,'[2]ACT NUM12'!$AE$3:$AR$128,8,FALSE),0)</f>
        <v>0</v>
      </c>
      <c r="AE42" s="77">
        <f>IFERROR(VLOOKUP($B42,'[2]ACT NUM12'!$AE$3:$AR$128,9,FALSE),0)</f>
        <v>0</v>
      </c>
      <c r="AF42" s="77">
        <f>IFERROR(VLOOKUP($B42,'[2]ACT NUM12'!$AE$3:$AR$128,10,FALSE),0)</f>
        <v>0</v>
      </c>
      <c r="AG42" s="77">
        <f>IFERROR(VLOOKUP($B42,'[2]ACT NUM12'!$AE$3:$AR$128,11,FALSE),0)</f>
        <v>0</v>
      </c>
      <c r="AH42" s="77">
        <f>IFERROR(VLOOKUP($B42,'[2]ACT NUM12'!$AE$3:$AR$128,12,FALSE),0)</f>
        <v>0</v>
      </c>
      <c r="AI42" s="77">
        <f>IFERROR(VLOOKUP($B42,'[2]ACT NUM12'!$AE$3:$AR$128,13,FALSE),0)</f>
        <v>0</v>
      </c>
      <c r="AJ42" s="12">
        <f t="shared" si="4"/>
        <v>0</v>
      </c>
    </row>
    <row r="43" spans="1:37" ht="15" thickBot="1" x14ac:dyDescent="0.25">
      <c r="A43" s="75" t="s">
        <v>74</v>
      </c>
      <c r="B43" s="137" t="s">
        <v>68</v>
      </c>
      <c r="C43" s="53"/>
      <c r="D43" s="177"/>
      <c r="E43" s="12">
        <f>IFERROR(VLOOKUP($B43,[3]NUM12!$H$3:$J$151,2,FALSE),0)</f>
        <v>95</v>
      </c>
      <c r="F43" s="42">
        <f t="shared" si="14"/>
        <v>108</v>
      </c>
      <c r="G43" s="12">
        <f>IFERROR(VLOOKUP($B43,[1]NUM12!$H$3:$J$167,2,FALSE),0)</f>
        <v>105</v>
      </c>
      <c r="H43" s="51">
        <f t="shared" si="36"/>
        <v>115</v>
      </c>
      <c r="I43" s="51">
        <f t="shared" si="2"/>
        <v>131</v>
      </c>
      <c r="J43" s="12">
        <f>IFERROR(VLOOKUP($B43,[2]NUM12!$H$3:$K$156,3,FALSE),0)</f>
        <v>161</v>
      </c>
      <c r="K43" s="77">
        <f>IFERROR(VLOOKUP($B43,'[2]ACT NUM12'!$H$3:$U$162,2,FALSE),0)</f>
        <v>2</v>
      </c>
      <c r="L43" s="77">
        <f>IFERROR(VLOOKUP($B43,'[2]ACT NUM12'!$H$3:$U$162,3,FALSE),0)</f>
        <v>0</v>
      </c>
      <c r="M43" s="77">
        <f>IFERROR(VLOOKUP($B43,'[2]ACT NUM12'!$H$3:$U$162,4,FALSE),0)</f>
        <v>9</v>
      </c>
      <c r="N43" s="77">
        <f>IFERROR(VLOOKUP($B43,'[2]ACT NUM12'!$H$3:$U$162,5,FALSE),0)</f>
        <v>4</v>
      </c>
      <c r="O43" s="77">
        <f>IFERROR(VLOOKUP($B43,'[2]ACT NUM12'!$H$3:$U$162,6,FALSE),0)</f>
        <v>2</v>
      </c>
      <c r="P43" s="77">
        <f>IFERROR(VLOOKUP($B43,'[2]ACT NUM12'!$H$3:$U$162,7,FALSE),0)</f>
        <v>5</v>
      </c>
      <c r="Q43" s="77">
        <f>IFERROR(VLOOKUP($B43,'[2]ACT NUM12'!$H$3:$U$162,8,FALSE),0)</f>
        <v>10</v>
      </c>
      <c r="R43" s="77">
        <f>IFERROR(VLOOKUP($B43,'[2]ACT NUM12'!$H$3:$U$162,9,FALSE),0)</f>
        <v>4</v>
      </c>
      <c r="S43" s="77">
        <f>IFERROR(VLOOKUP($B43,'[2]ACT NUM12'!$H$3:$U$162,10,FALSE),0)</f>
        <v>7</v>
      </c>
      <c r="T43" s="77">
        <f>IFERROR(VLOOKUP($B43,'[2]ACT NUM12'!$H$3:$U$162,11,FALSE),0)</f>
        <v>5</v>
      </c>
      <c r="U43" s="77">
        <f>IFERROR(VLOOKUP($B43,'[2]ACT NUM12'!$H$3:$U$162,12,FALSE),0)</f>
        <v>5</v>
      </c>
      <c r="V43" s="77">
        <f>IFERROR(VLOOKUP($B43,'[2]ACT NUM12'!$H$3:$U$162,13,FALSE),0)</f>
        <v>11</v>
      </c>
      <c r="W43" s="12">
        <f t="shared" si="3"/>
        <v>64</v>
      </c>
      <c r="X43" s="77">
        <f>IFERROR(VLOOKUP($B43,'[2]ACT NUM12'!$AE$3:$AR$128,2,FALSE),0)</f>
        <v>2</v>
      </c>
      <c r="Y43" s="77">
        <f>IFERROR(VLOOKUP($B43,'[2]ACT NUM12'!$AE$3:$AR$128,3,FALSE),0)</f>
        <v>0</v>
      </c>
      <c r="Z43" s="77">
        <f>IFERROR(VLOOKUP($B43,'[2]ACT NUM12'!$AE$3:$AR$128,4,FALSE),0)</f>
        <v>0</v>
      </c>
      <c r="AA43" s="77">
        <f>IFERROR(VLOOKUP($B43,'[2]ACT NUM12'!$AE$3:$AR$128,5,FALSE),0)</f>
        <v>0</v>
      </c>
      <c r="AB43" s="77">
        <f>IFERROR(VLOOKUP($B43,'[2]ACT NUM12'!$AE$3:$AR$128,6,FALSE),0)</f>
        <v>0</v>
      </c>
      <c r="AC43" s="77">
        <f>IFERROR(VLOOKUP($B43,'[2]ACT NUM12'!$AE$3:$AR$128,7,FALSE),0)</f>
        <v>0</v>
      </c>
      <c r="AD43" s="77">
        <f>IFERROR(VLOOKUP($B43,'[2]ACT NUM12'!$AE$3:$AR$128,8,FALSE),0)</f>
        <v>0</v>
      </c>
      <c r="AE43" s="77">
        <f>IFERROR(VLOOKUP($B43,'[2]ACT NUM12'!$AE$3:$AR$128,9,FALSE),0)</f>
        <v>0</v>
      </c>
      <c r="AF43" s="77">
        <f>IFERROR(VLOOKUP($B43,'[2]ACT NUM12'!$AE$3:$AR$128,10,FALSE),0)</f>
        <v>0</v>
      </c>
      <c r="AG43" s="77">
        <f>IFERROR(VLOOKUP($B43,'[2]ACT NUM12'!$AE$3:$AR$128,11,FALSE),0)</f>
        <v>0</v>
      </c>
      <c r="AH43" s="77">
        <f>IFERROR(VLOOKUP($B43,'[2]ACT NUM12'!$AE$3:$AR$128,12,FALSE),0)</f>
        <v>0</v>
      </c>
      <c r="AI43" s="77">
        <f>IFERROR(VLOOKUP($B43,'[2]ACT NUM12'!$AE$3:$AR$128,13,FALSE),0)</f>
        <v>0</v>
      </c>
      <c r="AJ43" s="12">
        <f t="shared" si="4"/>
        <v>2</v>
      </c>
    </row>
    <row r="44" spans="1:37" ht="15" thickBot="1" x14ac:dyDescent="0.25">
      <c r="A44" s="75" t="s">
        <v>74</v>
      </c>
      <c r="B44" s="137" t="s">
        <v>69</v>
      </c>
      <c r="C44" s="53"/>
      <c r="D44" s="177"/>
      <c r="E44" s="12">
        <f>IFERROR(VLOOKUP($B44,[3]NUM12!$H$3:$J$151,2,FALSE),0)</f>
        <v>51</v>
      </c>
      <c r="F44" s="42">
        <f t="shared" si="14"/>
        <v>51</v>
      </c>
      <c r="G44" s="12">
        <f>IFERROR(VLOOKUP($B44,[1]NUM12!$H$3:$J$167,2,FALSE),0)</f>
        <v>10</v>
      </c>
      <c r="H44" s="51">
        <f t="shared" si="36"/>
        <v>12</v>
      </c>
      <c r="I44" s="51">
        <f t="shared" si="2"/>
        <v>22</v>
      </c>
      <c r="J44" s="12">
        <f>IFERROR(VLOOKUP($B44,[2]NUM12!$H$3:$K$156,3,FALSE),0)</f>
        <v>34</v>
      </c>
      <c r="K44" s="77">
        <f>IFERROR(VLOOKUP($B44,'[2]ACT NUM12'!$H$3:$U$162,2,FALSE),0)</f>
        <v>0</v>
      </c>
      <c r="L44" s="77">
        <f>IFERROR(VLOOKUP($B44,'[2]ACT NUM12'!$H$3:$U$162,3,FALSE),0)</f>
        <v>0</v>
      </c>
      <c r="M44" s="77">
        <f>IFERROR(VLOOKUP($B44,'[2]ACT NUM12'!$H$3:$U$162,4,FALSE),0)</f>
        <v>0</v>
      </c>
      <c r="N44" s="77">
        <f>IFERROR(VLOOKUP($B44,'[2]ACT NUM12'!$H$3:$U$162,5,FALSE),0)</f>
        <v>0</v>
      </c>
      <c r="O44" s="77">
        <f>IFERROR(VLOOKUP($B44,'[2]ACT NUM12'!$H$3:$U$162,6,FALSE),0)</f>
        <v>0</v>
      </c>
      <c r="P44" s="77">
        <f>IFERROR(VLOOKUP($B44,'[2]ACT NUM12'!$H$3:$U$162,7,FALSE),0)</f>
        <v>11</v>
      </c>
      <c r="Q44" s="77">
        <f>IFERROR(VLOOKUP($B44,'[2]ACT NUM12'!$H$3:$U$162,8,FALSE),0)</f>
        <v>2</v>
      </c>
      <c r="R44" s="77">
        <f>IFERROR(VLOOKUP($B44,'[2]ACT NUM12'!$H$3:$U$162,9,FALSE),0)</f>
        <v>2</v>
      </c>
      <c r="S44" s="77">
        <f>IFERROR(VLOOKUP($B44,'[2]ACT NUM12'!$H$3:$U$162,10,FALSE),0)</f>
        <v>5</v>
      </c>
      <c r="T44" s="77">
        <f>IFERROR(VLOOKUP($B44,'[2]ACT NUM12'!$H$3:$U$162,11,FALSE),0)</f>
        <v>3</v>
      </c>
      <c r="U44" s="77">
        <f>IFERROR(VLOOKUP($B44,'[2]ACT NUM12'!$H$3:$U$162,12,FALSE),0)</f>
        <v>1</v>
      </c>
      <c r="V44" s="77">
        <f>IFERROR(VLOOKUP($B44,'[2]ACT NUM12'!$H$3:$U$162,13,FALSE),0)</f>
        <v>1</v>
      </c>
      <c r="W44" s="12">
        <f t="shared" si="3"/>
        <v>25</v>
      </c>
      <c r="X44" s="77">
        <f>IFERROR(VLOOKUP($B44,'[2]ACT NUM12'!$AE$3:$AR$128,2,FALSE),0)</f>
        <v>0</v>
      </c>
      <c r="Y44" s="77">
        <f>IFERROR(VLOOKUP($B44,'[2]ACT NUM12'!$AE$3:$AR$128,3,FALSE),0)</f>
        <v>0</v>
      </c>
      <c r="Z44" s="77">
        <f>IFERROR(VLOOKUP($B44,'[2]ACT NUM12'!$AE$3:$AR$128,4,FALSE),0)</f>
        <v>0</v>
      </c>
      <c r="AA44" s="77">
        <f>IFERROR(VLOOKUP($B44,'[2]ACT NUM12'!$AE$3:$AR$128,5,FALSE),0)</f>
        <v>0</v>
      </c>
      <c r="AB44" s="77">
        <f>IFERROR(VLOOKUP($B44,'[2]ACT NUM12'!$AE$3:$AR$128,6,FALSE),0)</f>
        <v>0</v>
      </c>
      <c r="AC44" s="77">
        <f>IFERROR(VLOOKUP($B44,'[2]ACT NUM12'!$AE$3:$AR$128,7,FALSE),0)</f>
        <v>0</v>
      </c>
      <c r="AD44" s="77">
        <f>IFERROR(VLOOKUP($B44,'[2]ACT NUM12'!$AE$3:$AR$128,8,FALSE),0)</f>
        <v>0</v>
      </c>
      <c r="AE44" s="77">
        <f>IFERROR(VLOOKUP($B44,'[2]ACT NUM12'!$AE$3:$AR$128,9,FALSE),0)</f>
        <v>0</v>
      </c>
      <c r="AF44" s="77">
        <f>IFERROR(VLOOKUP($B44,'[2]ACT NUM12'!$AE$3:$AR$128,10,FALSE),0)</f>
        <v>0</v>
      </c>
      <c r="AG44" s="77">
        <f>IFERROR(VLOOKUP($B44,'[2]ACT NUM12'!$AE$3:$AR$128,11,FALSE),0)</f>
        <v>0</v>
      </c>
      <c r="AH44" s="77">
        <f>IFERROR(VLOOKUP($B44,'[2]ACT NUM12'!$AE$3:$AR$128,12,FALSE),0)</f>
        <v>0</v>
      </c>
      <c r="AI44" s="77">
        <f>IFERROR(VLOOKUP($B44,'[2]ACT NUM12'!$AE$3:$AR$128,13,FALSE),0)</f>
        <v>0</v>
      </c>
      <c r="AJ44" s="12">
        <f t="shared" si="4"/>
        <v>0</v>
      </c>
    </row>
    <row r="45" spans="1:37" ht="15" thickBot="1" x14ac:dyDescent="0.25">
      <c r="A45" s="75" t="s">
        <v>74</v>
      </c>
      <c r="B45" s="137" t="s">
        <v>70</v>
      </c>
      <c r="C45" s="53"/>
      <c r="D45" s="177"/>
      <c r="E45" s="12">
        <f>IFERROR(VLOOKUP($B45,[3]NUM12!$H$3:$J$151,2,FALSE),0)</f>
        <v>70</v>
      </c>
      <c r="F45" s="42">
        <f t="shared" si="14"/>
        <v>75</v>
      </c>
      <c r="G45" s="12">
        <f>IFERROR(VLOOKUP($B45,[1]NUM12!$H$3:$J$167,2,FALSE),0)</f>
        <v>86</v>
      </c>
      <c r="H45" s="51">
        <f t="shared" si="36"/>
        <v>91</v>
      </c>
      <c r="I45" s="51">
        <f t="shared" si="2"/>
        <v>94</v>
      </c>
      <c r="J45" s="12">
        <f>IFERROR(VLOOKUP($B45,[2]NUM12!$H$3:$K$156,3,FALSE),0)</f>
        <v>97</v>
      </c>
      <c r="K45" s="77">
        <f>IFERROR(VLOOKUP($B45,'[2]ACT NUM12'!$H$3:$U$162,2,FALSE),0)</f>
        <v>0</v>
      </c>
      <c r="L45" s="77">
        <f>IFERROR(VLOOKUP($B45,'[2]ACT NUM12'!$H$3:$U$162,3,FALSE),0)</f>
        <v>2</v>
      </c>
      <c r="M45" s="77">
        <f>IFERROR(VLOOKUP($B45,'[2]ACT NUM12'!$H$3:$U$162,4,FALSE),0)</f>
        <v>3</v>
      </c>
      <c r="N45" s="77">
        <f>IFERROR(VLOOKUP($B45,'[2]ACT NUM12'!$H$3:$U$162,5,FALSE),0)</f>
        <v>0</v>
      </c>
      <c r="O45" s="77">
        <f>IFERROR(VLOOKUP($B45,'[2]ACT NUM12'!$H$3:$U$162,6,FALSE),0)</f>
        <v>1</v>
      </c>
      <c r="P45" s="77">
        <f>IFERROR(VLOOKUP($B45,'[2]ACT NUM12'!$H$3:$U$162,7,FALSE),0)</f>
        <v>3</v>
      </c>
      <c r="Q45" s="77">
        <f>IFERROR(VLOOKUP($B45,'[2]ACT NUM12'!$H$3:$U$162,8,FALSE),0)</f>
        <v>5</v>
      </c>
      <c r="R45" s="77">
        <f>IFERROR(VLOOKUP($B45,'[2]ACT NUM12'!$H$3:$U$162,9,FALSE),0)</f>
        <v>2</v>
      </c>
      <c r="S45" s="77">
        <f>IFERROR(VLOOKUP($B45,'[2]ACT NUM12'!$H$3:$U$162,10,FALSE),0)</f>
        <v>1</v>
      </c>
      <c r="T45" s="77">
        <f>IFERROR(VLOOKUP($B45,'[2]ACT NUM12'!$H$3:$U$162,11,FALSE),0)</f>
        <v>0</v>
      </c>
      <c r="U45" s="77">
        <f>IFERROR(VLOOKUP($B45,'[2]ACT NUM12'!$H$3:$U$162,12,FALSE),0)</f>
        <v>2</v>
      </c>
      <c r="V45" s="77">
        <f>IFERROR(VLOOKUP($B45,'[2]ACT NUM12'!$H$3:$U$162,13,FALSE),0)</f>
        <v>1</v>
      </c>
      <c r="W45" s="12">
        <f t="shared" si="3"/>
        <v>20</v>
      </c>
      <c r="X45" s="77">
        <f>IFERROR(VLOOKUP($B45,'[2]ACT NUM12'!$AE$3:$AR$128,2,FALSE),0)</f>
        <v>0</v>
      </c>
      <c r="Y45" s="77">
        <f>IFERROR(VLOOKUP($B45,'[2]ACT NUM12'!$AE$3:$AR$128,3,FALSE),0)</f>
        <v>0</v>
      </c>
      <c r="Z45" s="77">
        <f>IFERROR(VLOOKUP($B45,'[2]ACT NUM12'!$AE$3:$AR$128,4,FALSE),0)</f>
        <v>0</v>
      </c>
      <c r="AA45" s="77">
        <f>IFERROR(VLOOKUP($B45,'[2]ACT NUM12'!$AE$3:$AR$128,5,FALSE),0)</f>
        <v>0</v>
      </c>
      <c r="AB45" s="77">
        <f>IFERROR(VLOOKUP($B45,'[2]ACT NUM12'!$AE$3:$AR$128,6,FALSE),0)</f>
        <v>0</v>
      </c>
      <c r="AC45" s="77">
        <f>IFERROR(VLOOKUP($B45,'[2]ACT NUM12'!$AE$3:$AR$128,7,FALSE),0)</f>
        <v>2</v>
      </c>
      <c r="AD45" s="77">
        <f>IFERROR(VLOOKUP($B45,'[2]ACT NUM12'!$AE$3:$AR$128,8,FALSE),0)</f>
        <v>0</v>
      </c>
      <c r="AE45" s="77">
        <f>IFERROR(VLOOKUP($B45,'[2]ACT NUM12'!$AE$3:$AR$128,9,FALSE),0)</f>
        <v>0</v>
      </c>
      <c r="AF45" s="77">
        <f>IFERROR(VLOOKUP($B45,'[2]ACT NUM12'!$AE$3:$AR$128,10,FALSE),0)</f>
        <v>0</v>
      </c>
      <c r="AG45" s="77">
        <f>IFERROR(VLOOKUP($B45,'[2]ACT NUM12'!$AE$3:$AR$128,11,FALSE),0)</f>
        <v>0</v>
      </c>
      <c r="AH45" s="77">
        <f>IFERROR(VLOOKUP($B45,'[2]ACT NUM12'!$AE$3:$AR$128,12,FALSE),0)</f>
        <v>0</v>
      </c>
      <c r="AI45" s="77">
        <f>IFERROR(VLOOKUP($B45,'[2]ACT NUM12'!$AE$3:$AR$128,13,FALSE),0)</f>
        <v>0</v>
      </c>
      <c r="AJ45" s="12">
        <f t="shared" si="4"/>
        <v>2</v>
      </c>
    </row>
    <row r="46" spans="1:37" ht="15" thickBot="1" x14ac:dyDescent="0.25">
      <c r="A46" s="75" t="s">
        <v>74</v>
      </c>
      <c r="B46" s="137" t="s">
        <v>71</v>
      </c>
      <c r="C46" s="53"/>
      <c r="D46" s="177"/>
      <c r="E46" s="12">
        <f>IFERROR(VLOOKUP($B46,[3]NUM12!$H$3:$J$151,2,FALSE),0)</f>
        <v>35</v>
      </c>
      <c r="F46" s="42">
        <f t="shared" si="14"/>
        <v>35</v>
      </c>
      <c r="G46" s="12">
        <f>IFERROR(VLOOKUP($B46,[1]NUM12!$H$3:$J$167,2,FALSE),0)</f>
        <v>10</v>
      </c>
      <c r="H46" s="51">
        <f t="shared" si="36"/>
        <v>11</v>
      </c>
      <c r="I46" s="51">
        <f t="shared" si="2"/>
        <v>12</v>
      </c>
      <c r="J46" s="12">
        <f>IFERROR(VLOOKUP($B46,[2]NUM12!$H$3:$K$156,3,FALSE),0)</f>
        <v>18</v>
      </c>
      <c r="K46" s="77">
        <f>IFERROR(VLOOKUP($B46,'[2]ACT NUM12'!$H$3:$U$162,2,FALSE),0)</f>
        <v>0</v>
      </c>
      <c r="L46" s="77">
        <f>IFERROR(VLOOKUP($B46,'[2]ACT NUM12'!$H$3:$U$162,3,FALSE),0)</f>
        <v>0</v>
      </c>
      <c r="M46" s="77">
        <f>IFERROR(VLOOKUP($B46,'[2]ACT NUM12'!$H$3:$U$162,4,FALSE),0)</f>
        <v>0</v>
      </c>
      <c r="N46" s="77">
        <f>IFERROR(VLOOKUP($B46,'[2]ACT NUM12'!$H$3:$U$162,5,FALSE),0)</f>
        <v>0</v>
      </c>
      <c r="O46" s="77">
        <f>IFERROR(VLOOKUP($B46,'[2]ACT NUM12'!$H$3:$U$162,6,FALSE),0)</f>
        <v>0</v>
      </c>
      <c r="P46" s="77">
        <f>IFERROR(VLOOKUP($B46,'[2]ACT NUM12'!$H$3:$U$162,7,FALSE),0)</f>
        <v>1</v>
      </c>
      <c r="Q46" s="77">
        <f>IFERROR(VLOOKUP($B46,'[2]ACT NUM12'!$H$3:$U$162,8,FALSE),0)</f>
        <v>1</v>
      </c>
      <c r="R46" s="77">
        <f>IFERROR(VLOOKUP($B46,'[2]ACT NUM12'!$H$3:$U$162,9,FALSE),0)</f>
        <v>1</v>
      </c>
      <c r="S46" s="77">
        <f>IFERROR(VLOOKUP($B46,'[2]ACT NUM12'!$H$3:$U$162,10,FALSE),0)</f>
        <v>0</v>
      </c>
      <c r="T46" s="77">
        <f>IFERROR(VLOOKUP($B46,'[2]ACT NUM12'!$H$3:$U$162,11,FALSE),0)</f>
        <v>0</v>
      </c>
      <c r="U46" s="77">
        <f>IFERROR(VLOOKUP($B46,'[2]ACT NUM12'!$H$3:$U$162,12,FALSE),0)</f>
        <v>1</v>
      </c>
      <c r="V46" s="77">
        <f>IFERROR(VLOOKUP($B46,'[2]ACT NUM12'!$H$3:$U$162,13,FALSE),0)</f>
        <v>1</v>
      </c>
      <c r="W46" s="12">
        <f t="shared" si="3"/>
        <v>5</v>
      </c>
      <c r="X46" s="77">
        <f>IFERROR(VLOOKUP($B46,'[2]ACT NUM12'!$AE$3:$AR$128,2,FALSE),0)</f>
        <v>0</v>
      </c>
      <c r="Y46" s="77">
        <f>IFERROR(VLOOKUP($B46,'[2]ACT NUM12'!$AE$3:$AR$128,3,FALSE),0)</f>
        <v>0</v>
      </c>
      <c r="Z46" s="77">
        <f>IFERROR(VLOOKUP($B46,'[2]ACT NUM12'!$AE$3:$AR$128,4,FALSE),0)</f>
        <v>0</v>
      </c>
      <c r="AA46" s="77">
        <f>IFERROR(VLOOKUP($B46,'[2]ACT NUM12'!$AE$3:$AR$128,5,FALSE),0)</f>
        <v>0</v>
      </c>
      <c r="AB46" s="77">
        <f>IFERROR(VLOOKUP($B46,'[2]ACT NUM12'!$AE$3:$AR$128,6,FALSE),0)</f>
        <v>0</v>
      </c>
      <c r="AC46" s="77">
        <f>IFERROR(VLOOKUP($B46,'[2]ACT NUM12'!$AE$3:$AR$128,7,FALSE),0)</f>
        <v>0</v>
      </c>
      <c r="AD46" s="77">
        <f>IFERROR(VLOOKUP($B46,'[2]ACT NUM12'!$AE$3:$AR$128,8,FALSE),0)</f>
        <v>0</v>
      </c>
      <c r="AE46" s="77">
        <f>IFERROR(VLOOKUP($B46,'[2]ACT NUM12'!$AE$3:$AR$128,9,FALSE),0)</f>
        <v>0</v>
      </c>
      <c r="AF46" s="77">
        <f>IFERROR(VLOOKUP($B46,'[2]ACT NUM12'!$AE$3:$AR$128,10,FALSE),0)</f>
        <v>0</v>
      </c>
      <c r="AG46" s="77">
        <f>IFERROR(VLOOKUP($B46,'[2]ACT NUM12'!$AE$3:$AR$128,11,FALSE),0)</f>
        <v>0</v>
      </c>
      <c r="AH46" s="77">
        <f>IFERROR(VLOOKUP($B46,'[2]ACT NUM12'!$AE$3:$AR$128,12,FALSE),0)</f>
        <v>0</v>
      </c>
      <c r="AI46" s="77">
        <f>IFERROR(VLOOKUP($B46,'[2]ACT NUM12'!$AE$3:$AR$128,13,FALSE),0)</f>
        <v>0</v>
      </c>
      <c r="AJ46" s="12">
        <f t="shared" si="4"/>
        <v>0</v>
      </c>
    </row>
    <row r="47" spans="1:37" ht="15" thickBot="1" x14ac:dyDescent="0.25">
      <c r="A47" s="75" t="s">
        <v>74</v>
      </c>
      <c r="B47" s="137" t="s">
        <v>72</v>
      </c>
      <c r="C47" s="53"/>
      <c r="D47" s="177"/>
      <c r="E47" s="12">
        <f>IFERROR(VLOOKUP($B47,[3]NUM12!$H$3:$J$151,2,FALSE),0)</f>
        <v>201</v>
      </c>
      <c r="F47" s="42">
        <f t="shared" si="14"/>
        <v>228</v>
      </c>
      <c r="G47" s="12">
        <f>IFERROR(VLOOKUP($B47,[1]NUM12!$H$3:$J$167,2,FALSE),0)</f>
        <v>150</v>
      </c>
      <c r="H47" s="51">
        <f t="shared" si="36"/>
        <v>167</v>
      </c>
      <c r="I47" s="51">
        <f t="shared" si="2"/>
        <v>206</v>
      </c>
      <c r="J47" s="12">
        <f>IFERROR(VLOOKUP($B47,[2]NUM12!$H$3:$K$156,3,FALSE),0)</f>
        <v>241</v>
      </c>
      <c r="K47" s="77">
        <f>IFERROR(VLOOKUP($B47,'[2]ACT NUM12'!$H$3:$U$162,2,FALSE),0)</f>
        <v>6</v>
      </c>
      <c r="L47" s="77">
        <f>IFERROR(VLOOKUP($B47,'[2]ACT NUM12'!$H$3:$U$162,3,FALSE),0)</f>
        <v>14</v>
      </c>
      <c r="M47" s="77">
        <f>IFERROR(VLOOKUP($B47,'[2]ACT NUM12'!$H$3:$U$162,4,FALSE),0)</f>
        <v>12</v>
      </c>
      <c r="N47" s="77">
        <f>IFERROR(VLOOKUP($B47,'[2]ACT NUM12'!$H$3:$U$162,5,FALSE),0)</f>
        <v>4</v>
      </c>
      <c r="O47" s="77">
        <f>IFERROR(VLOOKUP($B47,'[2]ACT NUM12'!$H$3:$U$162,6,FALSE),0)</f>
        <v>4</v>
      </c>
      <c r="P47" s="77">
        <f>IFERROR(VLOOKUP($B47,'[2]ACT NUM12'!$H$3:$U$162,7,FALSE),0)</f>
        <v>6</v>
      </c>
      <c r="Q47" s="77">
        <f>IFERROR(VLOOKUP($B47,'[2]ACT NUM12'!$H$3:$U$162,8,FALSE),0)</f>
        <v>22</v>
      </c>
      <c r="R47" s="77">
        <f>IFERROR(VLOOKUP($B47,'[2]ACT NUM12'!$H$3:$U$162,9,FALSE),0)</f>
        <v>17</v>
      </c>
      <c r="S47" s="77">
        <f>IFERROR(VLOOKUP($B47,'[2]ACT NUM12'!$H$3:$U$162,10,FALSE),0)</f>
        <v>13</v>
      </c>
      <c r="T47" s="77">
        <f>IFERROR(VLOOKUP($B47,'[2]ACT NUM12'!$H$3:$U$162,11,FALSE),0)</f>
        <v>9</v>
      </c>
      <c r="U47" s="77">
        <f>IFERROR(VLOOKUP($B47,'[2]ACT NUM12'!$H$3:$U$162,12,FALSE),0)</f>
        <v>9</v>
      </c>
      <c r="V47" s="77">
        <f>IFERROR(VLOOKUP($B47,'[2]ACT NUM12'!$H$3:$U$162,13,FALSE),0)</f>
        <v>5</v>
      </c>
      <c r="W47" s="12">
        <f t="shared" si="3"/>
        <v>121</v>
      </c>
      <c r="X47" s="77">
        <f>IFERROR(VLOOKUP($B47,'[2]ACT NUM12'!$AE$3:$AR$128,2,FALSE),0)</f>
        <v>8</v>
      </c>
      <c r="Y47" s="77">
        <f>IFERROR(VLOOKUP($B47,'[2]ACT NUM12'!$AE$3:$AR$128,3,FALSE),0)</f>
        <v>0</v>
      </c>
      <c r="Z47" s="77">
        <f>IFERROR(VLOOKUP($B47,'[2]ACT NUM12'!$AE$3:$AR$128,4,FALSE),0)</f>
        <v>1</v>
      </c>
      <c r="AA47" s="77">
        <f>IFERROR(VLOOKUP($B47,'[2]ACT NUM12'!$AE$3:$AR$128,5,FALSE),0)</f>
        <v>0</v>
      </c>
      <c r="AB47" s="77">
        <f>IFERROR(VLOOKUP($B47,'[2]ACT NUM12'!$AE$3:$AR$128,6,FALSE),0)</f>
        <v>0</v>
      </c>
      <c r="AC47" s="77">
        <f>IFERROR(VLOOKUP($B47,'[2]ACT NUM12'!$AE$3:$AR$128,7,FALSE),0)</f>
        <v>0</v>
      </c>
      <c r="AD47" s="77">
        <f>IFERROR(VLOOKUP($B47,'[2]ACT NUM12'!$AE$3:$AR$128,8,FALSE),0)</f>
        <v>5</v>
      </c>
      <c r="AE47" s="77">
        <f>IFERROR(VLOOKUP($B47,'[2]ACT NUM12'!$AE$3:$AR$128,9,FALSE),0)</f>
        <v>0</v>
      </c>
      <c r="AF47" s="77">
        <f>IFERROR(VLOOKUP($B47,'[2]ACT NUM12'!$AE$3:$AR$128,10,FALSE),0)</f>
        <v>0</v>
      </c>
      <c r="AG47" s="77">
        <f>IFERROR(VLOOKUP($B47,'[2]ACT NUM12'!$AE$3:$AR$128,11,FALSE),0)</f>
        <v>0</v>
      </c>
      <c r="AH47" s="77">
        <f>IFERROR(VLOOKUP($B47,'[2]ACT NUM12'!$AE$3:$AR$128,12,FALSE),0)</f>
        <v>0</v>
      </c>
      <c r="AI47" s="77">
        <f>IFERROR(VLOOKUP($B47,'[2]ACT NUM12'!$AE$3:$AR$128,13,FALSE),0)</f>
        <v>0</v>
      </c>
      <c r="AJ47" s="12">
        <f t="shared" si="4"/>
        <v>14</v>
      </c>
    </row>
    <row r="48" spans="1:37" ht="15" thickBot="1" x14ac:dyDescent="0.25">
      <c r="A48" s="75" t="s">
        <v>74</v>
      </c>
      <c r="B48" s="137" t="s">
        <v>73</v>
      </c>
      <c r="C48" s="53"/>
      <c r="D48" s="177"/>
      <c r="E48" s="12">
        <f>IFERROR(VLOOKUP($B48,[3]NUM12!$H$3:$J$151,2,FALSE),0)</f>
        <v>42</v>
      </c>
      <c r="F48" s="42">
        <f t="shared" si="14"/>
        <v>43</v>
      </c>
      <c r="G48" s="12">
        <f>IFERROR(VLOOKUP($B48,[1]NUM12!$H$3:$J$167,2,FALSE),0)</f>
        <v>45</v>
      </c>
      <c r="H48" s="51">
        <f t="shared" si="36"/>
        <v>45</v>
      </c>
      <c r="I48" s="51">
        <f t="shared" si="2"/>
        <v>50</v>
      </c>
      <c r="J48" s="12">
        <f>IFERROR(VLOOKUP($B48,[2]NUM12!$H$3:$K$156,3,FALSE),0)</f>
        <v>51</v>
      </c>
      <c r="K48" s="77">
        <f>IFERROR(VLOOKUP($B48,'[2]ACT NUM12'!$H$3:$U$162,2,FALSE),0)</f>
        <v>0</v>
      </c>
      <c r="L48" s="77">
        <f>IFERROR(VLOOKUP($B48,'[2]ACT NUM12'!$H$3:$U$162,3,FALSE),0)</f>
        <v>0</v>
      </c>
      <c r="M48" s="77">
        <f>IFERROR(VLOOKUP($B48,'[2]ACT NUM12'!$H$3:$U$162,4,FALSE),0)</f>
        <v>0</v>
      </c>
      <c r="N48" s="77">
        <f>IFERROR(VLOOKUP($B48,'[2]ACT NUM12'!$H$3:$U$162,5,FALSE),0)</f>
        <v>1</v>
      </c>
      <c r="O48" s="77">
        <f>IFERROR(VLOOKUP($B48,'[2]ACT NUM12'!$H$3:$U$162,6,FALSE),0)</f>
        <v>0</v>
      </c>
      <c r="P48" s="77">
        <f>IFERROR(VLOOKUP($B48,'[2]ACT NUM12'!$H$3:$U$162,7,FALSE),0)</f>
        <v>1</v>
      </c>
      <c r="Q48" s="77">
        <f>IFERROR(VLOOKUP($B48,'[2]ACT NUM12'!$H$3:$U$162,8,FALSE),0)</f>
        <v>0</v>
      </c>
      <c r="R48" s="77">
        <f>IFERROR(VLOOKUP($B48,'[2]ACT NUM12'!$H$3:$U$162,9,FALSE),0)</f>
        <v>3</v>
      </c>
      <c r="S48" s="77">
        <f>IFERROR(VLOOKUP($B48,'[2]ACT NUM12'!$H$3:$U$162,10,FALSE),0)</f>
        <v>2</v>
      </c>
      <c r="T48" s="77">
        <f>IFERROR(VLOOKUP($B48,'[2]ACT NUM12'!$H$3:$U$162,11,FALSE),0)</f>
        <v>0</v>
      </c>
      <c r="U48" s="77">
        <f>IFERROR(VLOOKUP($B48,'[2]ACT NUM12'!$H$3:$U$162,12,FALSE),0)</f>
        <v>0</v>
      </c>
      <c r="V48" s="77">
        <f>IFERROR(VLOOKUP($B48,'[2]ACT NUM12'!$H$3:$U$162,13,FALSE),0)</f>
        <v>0</v>
      </c>
      <c r="W48" s="12">
        <f t="shared" si="3"/>
        <v>7</v>
      </c>
      <c r="X48" s="77">
        <f>IFERROR(VLOOKUP($B48,'[2]ACT NUM12'!$AE$3:$AR$128,2,FALSE),0)</f>
        <v>0</v>
      </c>
      <c r="Y48" s="77">
        <f>IFERROR(VLOOKUP($B48,'[2]ACT NUM12'!$AE$3:$AR$128,3,FALSE),0)</f>
        <v>0</v>
      </c>
      <c r="Z48" s="77">
        <f>IFERROR(VLOOKUP($B48,'[2]ACT NUM12'!$AE$3:$AR$128,4,FALSE),0)</f>
        <v>0</v>
      </c>
      <c r="AA48" s="77">
        <f>IFERROR(VLOOKUP($B48,'[2]ACT NUM12'!$AE$3:$AR$128,5,FALSE),0)</f>
        <v>0</v>
      </c>
      <c r="AB48" s="77">
        <f>IFERROR(VLOOKUP($B48,'[2]ACT NUM12'!$AE$3:$AR$128,6,FALSE),0)</f>
        <v>3</v>
      </c>
      <c r="AC48" s="77">
        <f>IFERROR(VLOOKUP($B48,'[2]ACT NUM12'!$AE$3:$AR$128,7,FALSE),0)</f>
        <v>0</v>
      </c>
      <c r="AD48" s="77">
        <f>IFERROR(VLOOKUP($B48,'[2]ACT NUM12'!$AE$3:$AR$128,8,FALSE),0)</f>
        <v>0</v>
      </c>
      <c r="AE48" s="77">
        <f>IFERROR(VLOOKUP($B48,'[2]ACT NUM12'!$AE$3:$AR$128,9,FALSE),0)</f>
        <v>0</v>
      </c>
      <c r="AF48" s="77">
        <f>IFERROR(VLOOKUP($B48,'[2]ACT NUM12'!$AE$3:$AR$128,10,FALSE),0)</f>
        <v>0</v>
      </c>
      <c r="AG48" s="77">
        <f>IFERROR(VLOOKUP($B48,'[2]ACT NUM12'!$AE$3:$AR$128,11,FALSE),0)</f>
        <v>0</v>
      </c>
      <c r="AH48" s="77">
        <f>IFERROR(VLOOKUP($B48,'[2]ACT NUM12'!$AE$3:$AR$128,12,FALSE),0)</f>
        <v>0</v>
      </c>
      <c r="AI48" s="77">
        <f>IFERROR(VLOOKUP($B48,'[2]ACT NUM12'!$AE$3:$AR$128,13,FALSE),0)</f>
        <v>0</v>
      </c>
      <c r="AJ48" s="12">
        <f t="shared" si="4"/>
        <v>3</v>
      </c>
    </row>
    <row r="49" spans="1:37" ht="20.25" customHeight="1" thickBot="1" x14ac:dyDescent="0.25">
      <c r="A49" s="307" t="s">
        <v>176</v>
      </c>
      <c r="B49" s="308"/>
      <c r="C49" s="222">
        <f>+D49/Metas!R17</f>
        <v>1.172461752433936</v>
      </c>
      <c r="D49" s="179">
        <f>J49/AK49</f>
        <v>0.29465221950367004</v>
      </c>
      <c r="E49" s="9">
        <f t="shared" ref="E49:K49" si="37">SUM(E39:E48)</f>
        <v>719</v>
      </c>
      <c r="F49" s="9">
        <f t="shared" si="37"/>
        <v>777</v>
      </c>
      <c r="G49" s="9">
        <f t="shared" si="37"/>
        <v>592</v>
      </c>
      <c r="H49" s="9">
        <f t="shared" si="37"/>
        <v>635</v>
      </c>
      <c r="I49" s="9">
        <f>SUM(I39:I48)</f>
        <v>735</v>
      </c>
      <c r="J49" s="9">
        <f t="shared" ref="J49" si="38">SUM(J39:J48)</f>
        <v>843</v>
      </c>
      <c r="K49" s="9">
        <f t="shared" si="37"/>
        <v>8</v>
      </c>
      <c r="L49" s="9">
        <f t="shared" ref="L49:P49" si="39">SUM(L39:L48)</f>
        <v>16</v>
      </c>
      <c r="M49" s="9">
        <f t="shared" si="39"/>
        <v>33</v>
      </c>
      <c r="N49" s="9">
        <f t="shared" si="39"/>
        <v>12</v>
      </c>
      <c r="O49" s="9">
        <f t="shared" ref="O49" si="40">SUM(O39:O48)</f>
        <v>11</v>
      </c>
      <c r="P49" s="9">
        <f t="shared" si="39"/>
        <v>36</v>
      </c>
      <c r="Q49" s="9">
        <f>SUM(Q39:Q48)</f>
        <v>49</v>
      </c>
      <c r="R49" s="9">
        <f>SUM(R39:R48)</f>
        <v>34</v>
      </c>
      <c r="S49" s="9">
        <f>SUM(S39:S48)</f>
        <v>40</v>
      </c>
      <c r="T49" s="9">
        <f>SUM(T39:T48)</f>
        <v>26</v>
      </c>
      <c r="U49" s="9">
        <f t="shared" ref="U49:V49" si="41">SUM(U39:U48)</f>
        <v>29</v>
      </c>
      <c r="V49" s="9">
        <f t="shared" si="41"/>
        <v>27</v>
      </c>
      <c r="W49" s="9">
        <f t="shared" si="3"/>
        <v>321</v>
      </c>
      <c r="X49" s="9">
        <f t="shared" ref="X49:AD49" si="42">SUM(X39:X48)</f>
        <v>10</v>
      </c>
      <c r="Y49" s="9">
        <f t="shared" si="42"/>
        <v>0</v>
      </c>
      <c r="Z49" s="9">
        <f t="shared" si="42"/>
        <v>1</v>
      </c>
      <c r="AA49" s="9">
        <f t="shared" si="42"/>
        <v>0</v>
      </c>
      <c r="AB49" s="9">
        <f t="shared" ref="AB49" si="43">SUM(AB39:AB48)</f>
        <v>5</v>
      </c>
      <c r="AC49" s="9">
        <f t="shared" si="42"/>
        <v>2</v>
      </c>
      <c r="AD49" s="9">
        <f t="shared" si="42"/>
        <v>6</v>
      </c>
      <c r="AE49" s="9">
        <f t="shared" ref="AE49:AF49" si="44">SUM(AE39:AE48)</f>
        <v>0</v>
      </c>
      <c r="AF49" s="9">
        <f t="shared" si="44"/>
        <v>0</v>
      </c>
      <c r="AG49" s="9">
        <f t="shared" ref="AG49:AI49" si="45">SUM(AG39:AG48)</f>
        <v>0</v>
      </c>
      <c r="AH49" s="9">
        <f t="shared" si="45"/>
        <v>0</v>
      </c>
      <c r="AI49" s="9">
        <f t="shared" si="45"/>
        <v>0</v>
      </c>
      <c r="AJ49" s="9">
        <f t="shared" si="4"/>
        <v>24</v>
      </c>
      <c r="AK49" s="9">
        <v>2861</v>
      </c>
    </row>
    <row r="50" spans="1:37" ht="15" thickBot="1" x14ac:dyDescent="0.25">
      <c r="A50" s="138" t="s">
        <v>88</v>
      </c>
      <c r="B50" s="137" t="s">
        <v>75</v>
      </c>
      <c r="C50" s="53"/>
      <c r="D50" s="177"/>
      <c r="E50" s="12">
        <f>IFERROR(VLOOKUP($B50,[3]NUM12!$H$3:$J$151,2,FALSE),0)</f>
        <v>374</v>
      </c>
      <c r="F50" s="42">
        <f t="shared" si="14"/>
        <v>382</v>
      </c>
      <c r="G50" s="12">
        <f>IFERROR(VLOOKUP($B50,[1]NUM12!$H$3:$J$167,2,FALSE),0)</f>
        <v>342</v>
      </c>
      <c r="H50" s="51">
        <f t="shared" ref="H50:H62" si="46">+G50+(Q50)-(AD50)</f>
        <v>344</v>
      </c>
      <c r="I50" s="51">
        <f t="shared" si="2"/>
        <v>383</v>
      </c>
      <c r="J50" s="12">
        <f>IFERROR(VLOOKUP($B50,[2]NUM12!$H$3:$K$156,3,FALSE),0)</f>
        <v>406</v>
      </c>
      <c r="K50" s="77">
        <f>IFERROR(VLOOKUP($B50,'[2]ACT NUM12'!$H$3:$U$162,2,FALSE),0)</f>
        <v>0</v>
      </c>
      <c r="L50" s="77">
        <f>IFERROR(VLOOKUP($B50,'[2]ACT NUM12'!$H$3:$U$162,3,FALSE),0)</f>
        <v>0</v>
      </c>
      <c r="M50" s="77">
        <f>IFERROR(VLOOKUP($B50,'[2]ACT NUM12'!$H$3:$U$162,4,FALSE),0)</f>
        <v>9</v>
      </c>
      <c r="N50" s="77">
        <f>IFERROR(VLOOKUP($B50,'[2]ACT NUM12'!$H$3:$U$162,5,FALSE),0)</f>
        <v>0</v>
      </c>
      <c r="O50" s="77">
        <f>IFERROR(VLOOKUP($B50,'[2]ACT NUM12'!$H$3:$U$162,6,FALSE),0)</f>
        <v>4</v>
      </c>
      <c r="P50" s="77">
        <f>IFERROR(VLOOKUP($B50,'[2]ACT NUM12'!$H$3:$U$162,7,FALSE),0)</f>
        <v>7</v>
      </c>
      <c r="Q50" s="77">
        <f>IFERROR(VLOOKUP($B50,'[2]ACT NUM12'!$H$3:$U$162,8,FALSE),0)</f>
        <v>6</v>
      </c>
      <c r="R50" s="77">
        <f>IFERROR(VLOOKUP($B50,'[2]ACT NUM12'!$H$3:$U$162,9,FALSE),0)</f>
        <v>4</v>
      </c>
      <c r="S50" s="77">
        <f>IFERROR(VLOOKUP($B50,'[2]ACT NUM12'!$H$3:$U$162,10,FALSE),0)</f>
        <v>18</v>
      </c>
      <c r="T50" s="77">
        <f>IFERROR(VLOOKUP($B50,'[2]ACT NUM12'!$H$3:$U$162,11,FALSE),0)</f>
        <v>17</v>
      </c>
      <c r="U50" s="77">
        <f>IFERROR(VLOOKUP($B50,'[2]ACT NUM12'!$H$3:$U$162,12,FALSE),0)</f>
        <v>5</v>
      </c>
      <c r="V50" s="77">
        <f>IFERROR(VLOOKUP($B50,'[2]ACT NUM12'!$H$3:$U$162,13,FALSE),0)</f>
        <v>9</v>
      </c>
      <c r="W50" s="12">
        <f t="shared" si="3"/>
        <v>79</v>
      </c>
      <c r="X50" s="77">
        <f>IFERROR(VLOOKUP($B50,'[2]ACT NUM12'!$AE$3:$AR$128,2,FALSE),0)</f>
        <v>0</v>
      </c>
      <c r="Y50" s="77">
        <f>IFERROR(VLOOKUP($B50,'[2]ACT NUM12'!$AE$3:$AR$128,3,FALSE),0)</f>
        <v>1</v>
      </c>
      <c r="Z50" s="77">
        <f>IFERROR(VLOOKUP($B50,'[2]ACT NUM12'!$AE$3:$AR$128,4,FALSE),0)</f>
        <v>0</v>
      </c>
      <c r="AA50" s="77">
        <f>IFERROR(VLOOKUP($B50,'[2]ACT NUM12'!$AE$3:$AR$128,5,FALSE),0)</f>
        <v>0</v>
      </c>
      <c r="AB50" s="77">
        <f>IFERROR(VLOOKUP($B50,'[2]ACT NUM12'!$AE$3:$AR$128,6,FALSE),0)</f>
        <v>19</v>
      </c>
      <c r="AC50" s="77">
        <f>IFERROR(VLOOKUP($B50,'[2]ACT NUM12'!$AE$3:$AR$128,7,FALSE),0)</f>
        <v>17</v>
      </c>
      <c r="AD50" s="77">
        <f>IFERROR(VLOOKUP($B50,'[2]ACT NUM12'!$AE$3:$AR$128,8,FALSE),0)</f>
        <v>4</v>
      </c>
      <c r="AE50" s="77">
        <f>IFERROR(VLOOKUP($B50,'[2]ACT NUM12'!$AE$3:$AR$128,9,FALSE),0)</f>
        <v>0</v>
      </c>
      <c r="AF50" s="77">
        <f>IFERROR(VLOOKUP($B50,'[2]ACT NUM12'!$AE$3:$AR$128,10,FALSE),0)</f>
        <v>0</v>
      </c>
      <c r="AG50" s="77">
        <f>IFERROR(VLOOKUP($B50,'[2]ACT NUM12'!$AE$3:$AR$128,11,FALSE),0)</f>
        <v>0</v>
      </c>
      <c r="AH50" s="77">
        <f>IFERROR(VLOOKUP($B50,'[2]ACT NUM12'!$AE$3:$AR$128,12,FALSE),0)</f>
        <v>0</v>
      </c>
      <c r="AI50" s="77">
        <f>IFERROR(VLOOKUP($B50,'[2]ACT NUM12'!$AE$3:$AR$128,13,FALSE),0)</f>
        <v>0</v>
      </c>
      <c r="AJ50" s="12">
        <f t="shared" si="4"/>
        <v>41</v>
      </c>
    </row>
    <row r="51" spans="1:37" ht="15" thickBot="1" x14ac:dyDescent="0.25">
      <c r="A51" s="138" t="s">
        <v>88</v>
      </c>
      <c r="B51" s="137" t="s">
        <v>76</v>
      </c>
      <c r="C51" s="53"/>
      <c r="D51" s="177"/>
      <c r="E51" s="12">
        <f>IFERROR(VLOOKUP($B51,[3]NUM12!$H$3:$J$151,2,FALSE),0)</f>
        <v>21</v>
      </c>
      <c r="F51" s="42">
        <f t="shared" si="14"/>
        <v>20</v>
      </c>
      <c r="G51" s="12">
        <f>IFERROR(VLOOKUP($B51,[1]NUM12!$H$3:$J$167,2,FALSE),0)</f>
        <v>20</v>
      </c>
      <c r="H51" s="51">
        <f t="shared" si="46"/>
        <v>20</v>
      </c>
      <c r="I51" s="51">
        <f t="shared" si="2"/>
        <v>22</v>
      </c>
      <c r="J51" s="12">
        <f>IFERROR(VLOOKUP($B51,[2]NUM12!$H$3:$K$156,3,FALSE),0)</f>
        <v>20</v>
      </c>
      <c r="K51" s="77">
        <f>IFERROR(VLOOKUP($B51,'[2]ACT NUM12'!$H$3:$U$162,2,FALSE),0)</f>
        <v>0</v>
      </c>
      <c r="L51" s="77">
        <f>IFERROR(VLOOKUP($B51,'[2]ACT NUM12'!$H$3:$U$162,3,FALSE),0)</f>
        <v>0</v>
      </c>
      <c r="M51" s="77">
        <f>IFERROR(VLOOKUP($B51,'[2]ACT NUM12'!$H$3:$U$162,4,FALSE),0)</f>
        <v>0</v>
      </c>
      <c r="N51" s="77">
        <f>IFERROR(VLOOKUP($B51,'[2]ACT NUM12'!$H$3:$U$162,5,FALSE),0)</f>
        <v>0</v>
      </c>
      <c r="O51" s="77">
        <f>IFERROR(VLOOKUP($B51,'[2]ACT NUM12'!$H$3:$U$162,6,FALSE),0)</f>
        <v>0</v>
      </c>
      <c r="P51" s="77">
        <f>IFERROR(VLOOKUP($B51,'[2]ACT NUM12'!$H$3:$U$162,7,FALSE),0)</f>
        <v>0</v>
      </c>
      <c r="Q51" s="77">
        <f>IFERROR(VLOOKUP($B51,'[2]ACT NUM12'!$H$3:$U$162,8,FALSE),0)</f>
        <v>0</v>
      </c>
      <c r="R51" s="77">
        <f>IFERROR(VLOOKUP($B51,'[2]ACT NUM12'!$H$3:$U$162,9,FALSE),0)</f>
        <v>1</v>
      </c>
      <c r="S51" s="77">
        <f>IFERROR(VLOOKUP($B51,'[2]ACT NUM12'!$H$3:$U$162,10,FALSE),0)</f>
        <v>0</v>
      </c>
      <c r="T51" s="77">
        <f>IFERROR(VLOOKUP($B51,'[2]ACT NUM12'!$H$3:$U$162,11,FALSE),0)</f>
        <v>3</v>
      </c>
      <c r="U51" s="77">
        <f>IFERROR(VLOOKUP($B51,'[2]ACT NUM12'!$H$3:$U$162,12,FALSE),0)</f>
        <v>1</v>
      </c>
      <c r="V51" s="77">
        <f>IFERROR(VLOOKUP($B51,'[2]ACT NUM12'!$H$3:$U$162,13,FALSE),0)</f>
        <v>0</v>
      </c>
      <c r="W51" s="12">
        <f t="shared" si="3"/>
        <v>5</v>
      </c>
      <c r="X51" s="77">
        <f>IFERROR(VLOOKUP($B51,'[2]ACT NUM12'!$AE$3:$AR$128,2,FALSE),0)</f>
        <v>0</v>
      </c>
      <c r="Y51" s="77">
        <f>IFERROR(VLOOKUP($B51,'[2]ACT NUM12'!$AE$3:$AR$128,3,FALSE),0)</f>
        <v>0</v>
      </c>
      <c r="Z51" s="77">
        <f>IFERROR(VLOOKUP($B51,'[2]ACT NUM12'!$AE$3:$AR$128,4,FALSE),0)</f>
        <v>0</v>
      </c>
      <c r="AA51" s="77">
        <f>IFERROR(VLOOKUP($B51,'[2]ACT NUM12'!$AE$3:$AR$128,5,FALSE),0)</f>
        <v>1</v>
      </c>
      <c r="AB51" s="77">
        <f>IFERROR(VLOOKUP($B51,'[2]ACT NUM12'!$AE$3:$AR$128,6,FALSE),0)</f>
        <v>0</v>
      </c>
      <c r="AC51" s="77">
        <f>IFERROR(VLOOKUP($B51,'[2]ACT NUM12'!$AE$3:$AR$128,7,FALSE),0)</f>
        <v>0</v>
      </c>
      <c r="AD51" s="77">
        <f>IFERROR(VLOOKUP($B51,'[2]ACT NUM12'!$AE$3:$AR$128,8,FALSE),0)</f>
        <v>0</v>
      </c>
      <c r="AE51" s="77">
        <f>IFERROR(VLOOKUP($B51,'[2]ACT NUM12'!$AE$3:$AR$128,9,FALSE),0)</f>
        <v>2</v>
      </c>
      <c r="AF51" s="77">
        <f>IFERROR(VLOOKUP($B51,'[2]ACT NUM12'!$AE$3:$AR$128,10,FALSE),0)</f>
        <v>0</v>
      </c>
      <c r="AG51" s="77">
        <f>IFERROR(VLOOKUP($B51,'[2]ACT NUM12'!$AE$3:$AR$128,11,FALSE),0)</f>
        <v>0</v>
      </c>
      <c r="AH51" s="77">
        <f>IFERROR(VLOOKUP($B51,'[2]ACT NUM12'!$AE$3:$AR$128,12,FALSE),0)</f>
        <v>0</v>
      </c>
      <c r="AI51" s="77">
        <f>IFERROR(VLOOKUP($B51,'[2]ACT NUM12'!$AE$3:$AR$128,13,FALSE),0)</f>
        <v>0</v>
      </c>
      <c r="AJ51" s="12">
        <f t="shared" si="4"/>
        <v>3</v>
      </c>
    </row>
    <row r="52" spans="1:37" ht="15" thickBot="1" x14ac:dyDescent="0.25">
      <c r="A52" s="138" t="s">
        <v>88</v>
      </c>
      <c r="B52" s="137" t="s">
        <v>77</v>
      </c>
      <c r="C52" s="53"/>
      <c r="D52" s="177"/>
      <c r="E52" s="12">
        <f>IFERROR(VLOOKUP($B52,[3]NUM12!$H$3:$J$151,2,FALSE),0)</f>
        <v>8</v>
      </c>
      <c r="F52" s="42">
        <f t="shared" si="14"/>
        <v>10</v>
      </c>
      <c r="G52" s="12">
        <f>IFERROR(VLOOKUP($B52,[1]NUM12!$H$3:$J$167,2,FALSE),0)</f>
        <v>10</v>
      </c>
      <c r="H52" s="51">
        <f t="shared" si="46"/>
        <v>10</v>
      </c>
      <c r="I52" s="51">
        <f t="shared" si="2"/>
        <v>10</v>
      </c>
      <c r="J52" s="12">
        <f>IFERROR(VLOOKUP($B52,[2]NUM12!$H$3:$K$156,3,FALSE),0)</f>
        <v>9</v>
      </c>
      <c r="K52" s="77">
        <f>IFERROR(VLOOKUP($B52,'[2]ACT NUM12'!$H$3:$U$162,2,FALSE),0)</f>
        <v>0</v>
      </c>
      <c r="L52" s="77">
        <f>IFERROR(VLOOKUP($B52,'[2]ACT NUM12'!$H$3:$U$162,3,FALSE),0)</f>
        <v>0</v>
      </c>
      <c r="M52" s="77">
        <f>IFERROR(VLOOKUP($B52,'[2]ACT NUM12'!$H$3:$U$162,4,FALSE),0)</f>
        <v>1</v>
      </c>
      <c r="N52" s="77">
        <f>IFERROR(VLOOKUP($B52,'[2]ACT NUM12'!$H$3:$U$162,5,FALSE),0)</f>
        <v>1</v>
      </c>
      <c r="O52" s="77">
        <f>IFERROR(VLOOKUP($B52,'[2]ACT NUM12'!$H$3:$U$162,6,FALSE),0)</f>
        <v>0</v>
      </c>
      <c r="P52" s="77">
        <f>IFERROR(VLOOKUP($B52,'[2]ACT NUM12'!$H$3:$U$162,7,FALSE),0)</f>
        <v>0</v>
      </c>
      <c r="Q52" s="77">
        <f>IFERROR(VLOOKUP($B52,'[2]ACT NUM12'!$H$3:$U$162,8,FALSE),0)</f>
        <v>0</v>
      </c>
      <c r="R52" s="77">
        <f>IFERROR(VLOOKUP($B52,'[2]ACT NUM12'!$H$3:$U$162,9,FALSE),0)</f>
        <v>0</v>
      </c>
      <c r="S52" s="77">
        <f>IFERROR(VLOOKUP($B52,'[2]ACT NUM12'!$H$3:$U$162,10,FALSE),0)</f>
        <v>0</v>
      </c>
      <c r="T52" s="77">
        <f>IFERROR(VLOOKUP($B52,'[2]ACT NUM12'!$H$3:$U$162,11,FALSE),0)</f>
        <v>1</v>
      </c>
      <c r="U52" s="77">
        <f>IFERROR(VLOOKUP($B52,'[2]ACT NUM12'!$H$3:$U$162,12,FALSE),0)</f>
        <v>0</v>
      </c>
      <c r="V52" s="77">
        <f>IFERROR(VLOOKUP($B52,'[2]ACT NUM12'!$H$3:$U$162,13,FALSE),0)</f>
        <v>0</v>
      </c>
      <c r="W52" s="12">
        <f t="shared" si="3"/>
        <v>3</v>
      </c>
      <c r="X52" s="77">
        <f>IFERROR(VLOOKUP($B52,'[2]ACT NUM12'!$AE$3:$AR$128,2,FALSE),0)</f>
        <v>0</v>
      </c>
      <c r="Y52" s="77">
        <f>IFERROR(VLOOKUP($B52,'[2]ACT NUM12'!$AE$3:$AR$128,3,FALSE),0)</f>
        <v>0</v>
      </c>
      <c r="Z52" s="77">
        <f>IFERROR(VLOOKUP($B52,'[2]ACT NUM12'!$AE$3:$AR$128,4,FALSE),0)</f>
        <v>0</v>
      </c>
      <c r="AA52" s="77">
        <f>IFERROR(VLOOKUP($B52,'[2]ACT NUM12'!$AE$3:$AR$128,5,FALSE),0)</f>
        <v>0</v>
      </c>
      <c r="AB52" s="77">
        <f>IFERROR(VLOOKUP($B52,'[2]ACT NUM12'!$AE$3:$AR$128,6,FALSE),0)</f>
        <v>0</v>
      </c>
      <c r="AC52" s="77">
        <f>IFERROR(VLOOKUP($B52,'[2]ACT NUM12'!$AE$3:$AR$128,7,FALSE),0)</f>
        <v>0</v>
      </c>
      <c r="AD52" s="77">
        <f>IFERROR(VLOOKUP($B52,'[2]ACT NUM12'!$AE$3:$AR$128,8,FALSE),0)</f>
        <v>0</v>
      </c>
      <c r="AE52" s="77">
        <f>IFERROR(VLOOKUP($B52,'[2]ACT NUM12'!$AE$3:$AR$128,9,FALSE),0)</f>
        <v>0</v>
      </c>
      <c r="AF52" s="77">
        <f>IFERROR(VLOOKUP($B52,'[2]ACT NUM12'!$AE$3:$AR$128,10,FALSE),0)</f>
        <v>1</v>
      </c>
      <c r="AG52" s="77">
        <f>IFERROR(VLOOKUP($B52,'[2]ACT NUM12'!$AE$3:$AR$128,11,FALSE),0)</f>
        <v>0</v>
      </c>
      <c r="AH52" s="77">
        <f>IFERROR(VLOOKUP($B52,'[2]ACT NUM12'!$AE$3:$AR$128,12,FALSE),0)</f>
        <v>0</v>
      </c>
      <c r="AI52" s="77">
        <f>IFERROR(VLOOKUP($B52,'[2]ACT NUM12'!$AE$3:$AR$128,13,FALSE),0)</f>
        <v>0</v>
      </c>
      <c r="AJ52" s="12">
        <f t="shared" si="4"/>
        <v>1</v>
      </c>
    </row>
    <row r="53" spans="1:37" ht="15" thickBot="1" x14ac:dyDescent="0.25">
      <c r="A53" s="138" t="s">
        <v>88</v>
      </c>
      <c r="B53" s="137" t="s">
        <v>78</v>
      </c>
      <c r="C53" s="53"/>
      <c r="D53" s="177"/>
      <c r="E53" s="12">
        <f>IFERROR(VLOOKUP($B53,[3]NUM12!$H$3:$J$151,2,FALSE),0)</f>
        <v>11</v>
      </c>
      <c r="F53" s="42">
        <f t="shared" si="14"/>
        <v>12</v>
      </c>
      <c r="G53" s="12">
        <f>IFERROR(VLOOKUP($B53,[1]NUM12!$H$3:$J$167,2,FALSE),0)</f>
        <v>8</v>
      </c>
      <c r="H53" s="51">
        <f t="shared" si="46"/>
        <v>8</v>
      </c>
      <c r="I53" s="51">
        <f t="shared" si="2"/>
        <v>8</v>
      </c>
      <c r="J53" s="12">
        <f>IFERROR(VLOOKUP($B53,[2]NUM12!$H$3:$K$156,3,FALSE),0)</f>
        <v>14</v>
      </c>
      <c r="K53" s="77">
        <f>IFERROR(VLOOKUP($B53,'[2]ACT NUM12'!$H$3:$U$162,2,FALSE),0)</f>
        <v>0</v>
      </c>
      <c r="L53" s="77">
        <f>IFERROR(VLOOKUP($B53,'[2]ACT NUM12'!$H$3:$U$162,3,FALSE),0)</f>
        <v>0</v>
      </c>
      <c r="M53" s="77">
        <f>IFERROR(VLOOKUP($B53,'[2]ACT NUM12'!$H$3:$U$162,4,FALSE),0)</f>
        <v>1</v>
      </c>
      <c r="N53" s="77">
        <f>IFERROR(VLOOKUP($B53,'[2]ACT NUM12'!$H$3:$U$162,5,FALSE),0)</f>
        <v>0</v>
      </c>
      <c r="O53" s="77">
        <f>IFERROR(VLOOKUP($B53,'[2]ACT NUM12'!$H$3:$U$162,6,FALSE),0)</f>
        <v>0</v>
      </c>
      <c r="P53" s="77">
        <f>IFERROR(VLOOKUP($B53,'[2]ACT NUM12'!$H$3:$U$162,7,FALSE),0)</f>
        <v>0</v>
      </c>
      <c r="Q53" s="77">
        <f>IFERROR(VLOOKUP($B53,'[2]ACT NUM12'!$H$3:$U$162,8,FALSE),0)</f>
        <v>0</v>
      </c>
      <c r="R53" s="77">
        <f>IFERROR(VLOOKUP($B53,'[2]ACT NUM12'!$H$3:$U$162,9,FALSE),0)</f>
        <v>0</v>
      </c>
      <c r="S53" s="77">
        <f>IFERROR(VLOOKUP($B53,'[2]ACT NUM12'!$H$3:$U$162,10,FALSE),0)</f>
        <v>2</v>
      </c>
      <c r="T53" s="77">
        <f>IFERROR(VLOOKUP($B53,'[2]ACT NUM12'!$H$3:$U$162,11,FALSE),0)</f>
        <v>0</v>
      </c>
      <c r="U53" s="77">
        <f>IFERROR(VLOOKUP($B53,'[2]ACT NUM12'!$H$3:$U$162,12,FALSE),0)</f>
        <v>1</v>
      </c>
      <c r="V53" s="77">
        <f>IFERROR(VLOOKUP($B53,'[2]ACT NUM12'!$H$3:$U$162,13,FALSE),0)</f>
        <v>0</v>
      </c>
      <c r="W53" s="12">
        <f t="shared" si="3"/>
        <v>4</v>
      </c>
      <c r="X53" s="77">
        <f>IFERROR(VLOOKUP($B53,'[2]ACT NUM12'!$AE$3:$AR$128,2,FALSE),0)</f>
        <v>0</v>
      </c>
      <c r="Y53" s="77">
        <f>IFERROR(VLOOKUP($B53,'[2]ACT NUM12'!$AE$3:$AR$128,3,FALSE),0)</f>
        <v>0</v>
      </c>
      <c r="Z53" s="77">
        <f>IFERROR(VLOOKUP($B53,'[2]ACT NUM12'!$AE$3:$AR$128,4,FALSE),0)</f>
        <v>0</v>
      </c>
      <c r="AA53" s="77">
        <f>IFERROR(VLOOKUP($B53,'[2]ACT NUM12'!$AE$3:$AR$128,5,FALSE),0)</f>
        <v>0</v>
      </c>
      <c r="AB53" s="77">
        <f>IFERROR(VLOOKUP($B53,'[2]ACT NUM12'!$AE$3:$AR$128,6,FALSE),0)</f>
        <v>0</v>
      </c>
      <c r="AC53" s="77">
        <f>IFERROR(VLOOKUP($B53,'[2]ACT NUM12'!$AE$3:$AR$128,7,FALSE),0)</f>
        <v>0</v>
      </c>
      <c r="AD53" s="77">
        <f>IFERROR(VLOOKUP($B53,'[2]ACT NUM12'!$AE$3:$AR$128,8,FALSE),0)</f>
        <v>0</v>
      </c>
      <c r="AE53" s="77">
        <f>IFERROR(VLOOKUP($B53,'[2]ACT NUM12'!$AE$3:$AR$128,9,FALSE),0)</f>
        <v>0</v>
      </c>
      <c r="AF53" s="77">
        <f>IFERROR(VLOOKUP($B53,'[2]ACT NUM12'!$AE$3:$AR$128,10,FALSE),0)</f>
        <v>0</v>
      </c>
      <c r="AG53" s="77">
        <f>IFERROR(VLOOKUP($B53,'[2]ACT NUM12'!$AE$3:$AR$128,11,FALSE),0)</f>
        <v>2</v>
      </c>
      <c r="AH53" s="77">
        <f>IFERROR(VLOOKUP($B53,'[2]ACT NUM12'!$AE$3:$AR$128,12,FALSE),0)</f>
        <v>0</v>
      </c>
      <c r="AI53" s="77">
        <f>IFERROR(VLOOKUP($B53,'[2]ACT NUM12'!$AE$3:$AR$128,13,FALSE),0)</f>
        <v>0</v>
      </c>
      <c r="AJ53" s="12">
        <f t="shared" si="4"/>
        <v>2</v>
      </c>
    </row>
    <row r="54" spans="1:37" ht="15" thickBot="1" x14ac:dyDescent="0.25">
      <c r="A54" s="138" t="s">
        <v>88</v>
      </c>
      <c r="B54" s="137" t="s">
        <v>79</v>
      </c>
      <c r="C54" s="53"/>
      <c r="D54" s="177"/>
      <c r="E54" s="12">
        <f>IFERROR(VLOOKUP($B54,[3]NUM12!$H$3:$J$151,2,FALSE),0)</f>
        <v>6</v>
      </c>
      <c r="F54" s="42">
        <f t="shared" si="14"/>
        <v>6</v>
      </c>
      <c r="G54" s="12">
        <f>IFERROR(VLOOKUP($B54,[1]NUM12!$H$3:$J$167,2,FALSE),0)</f>
        <v>5</v>
      </c>
      <c r="H54" s="51">
        <f t="shared" si="46"/>
        <v>5</v>
      </c>
      <c r="I54" s="51">
        <f t="shared" si="2"/>
        <v>7</v>
      </c>
      <c r="J54" s="12">
        <f>IFERROR(VLOOKUP($B54,[2]NUM12!$H$3:$K$156,3,FALSE),0)</f>
        <v>7</v>
      </c>
      <c r="K54" s="77">
        <f>IFERROR(VLOOKUP($B54,'[2]ACT NUM12'!$H$3:$U$162,2,FALSE),0)</f>
        <v>0</v>
      </c>
      <c r="L54" s="77">
        <f>IFERROR(VLOOKUP($B54,'[2]ACT NUM12'!$H$3:$U$162,3,FALSE),0)</f>
        <v>0</v>
      </c>
      <c r="M54" s="77">
        <f>IFERROR(VLOOKUP($B54,'[2]ACT NUM12'!$H$3:$U$162,4,FALSE),0)</f>
        <v>0</v>
      </c>
      <c r="N54" s="77">
        <f>IFERROR(VLOOKUP($B54,'[2]ACT NUM12'!$H$3:$U$162,5,FALSE),0)</f>
        <v>0</v>
      </c>
      <c r="O54" s="77">
        <f>IFERROR(VLOOKUP($B54,'[2]ACT NUM12'!$H$3:$U$162,6,FALSE),0)</f>
        <v>0</v>
      </c>
      <c r="P54" s="77">
        <f>IFERROR(VLOOKUP($B54,'[2]ACT NUM12'!$H$3:$U$162,7,FALSE),0)</f>
        <v>0</v>
      </c>
      <c r="Q54" s="77">
        <f>IFERROR(VLOOKUP($B54,'[2]ACT NUM12'!$H$3:$U$162,8,FALSE),0)</f>
        <v>0</v>
      </c>
      <c r="R54" s="77">
        <f>IFERROR(VLOOKUP($B54,'[2]ACT NUM12'!$H$3:$U$162,9,FALSE),0)</f>
        <v>0</v>
      </c>
      <c r="S54" s="77">
        <f>IFERROR(VLOOKUP($B54,'[2]ACT NUM12'!$H$3:$U$162,10,FALSE),0)</f>
        <v>0</v>
      </c>
      <c r="T54" s="77">
        <f>IFERROR(VLOOKUP($B54,'[2]ACT NUM12'!$H$3:$U$162,11,FALSE),0)</f>
        <v>2</v>
      </c>
      <c r="U54" s="77">
        <f>IFERROR(VLOOKUP($B54,'[2]ACT NUM12'!$H$3:$U$162,12,FALSE),0)</f>
        <v>0</v>
      </c>
      <c r="V54" s="77">
        <f>IFERROR(VLOOKUP($B54,'[2]ACT NUM12'!$H$3:$U$162,13,FALSE),0)</f>
        <v>0</v>
      </c>
      <c r="W54" s="12">
        <f t="shared" si="3"/>
        <v>2</v>
      </c>
      <c r="X54" s="77">
        <f>IFERROR(VLOOKUP($B54,'[2]ACT NUM12'!$AE$3:$AR$128,2,FALSE),0)</f>
        <v>0</v>
      </c>
      <c r="Y54" s="77">
        <f>IFERROR(VLOOKUP($B54,'[2]ACT NUM12'!$AE$3:$AR$128,3,FALSE),0)</f>
        <v>0</v>
      </c>
      <c r="Z54" s="77">
        <f>IFERROR(VLOOKUP($B54,'[2]ACT NUM12'!$AE$3:$AR$128,4,FALSE),0)</f>
        <v>0</v>
      </c>
      <c r="AA54" s="77">
        <f>IFERROR(VLOOKUP($B54,'[2]ACT NUM12'!$AE$3:$AR$128,5,FALSE),0)</f>
        <v>0</v>
      </c>
      <c r="AB54" s="77">
        <f>IFERROR(VLOOKUP($B54,'[2]ACT NUM12'!$AE$3:$AR$128,6,FALSE),0)</f>
        <v>0</v>
      </c>
      <c r="AC54" s="77">
        <f>IFERROR(VLOOKUP($B54,'[2]ACT NUM12'!$AE$3:$AR$128,7,FALSE),0)</f>
        <v>0</v>
      </c>
      <c r="AD54" s="77">
        <f>IFERROR(VLOOKUP($B54,'[2]ACT NUM12'!$AE$3:$AR$128,8,FALSE),0)</f>
        <v>0</v>
      </c>
      <c r="AE54" s="77">
        <f>IFERROR(VLOOKUP($B54,'[2]ACT NUM12'!$AE$3:$AR$128,9,FALSE),0)</f>
        <v>0</v>
      </c>
      <c r="AF54" s="77">
        <f>IFERROR(VLOOKUP($B54,'[2]ACT NUM12'!$AE$3:$AR$128,10,FALSE),0)</f>
        <v>0</v>
      </c>
      <c r="AG54" s="77">
        <f>IFERROR(VLOOKUP($B54,'[2]ACT NUM12'!$AE$3:$AR$128,11,FALSE),0)</f>
        <v>0</v>
      </c>
      <c r="AH54" s="77">
        <f>IFERROR(VLOOKUP($B54,'[2]ACT NUM12'!$AE$3:$AR$128,12,FALSE),0)</f>
        <v>0</v>
      </c>
      <c r="AI54" s="77">
        <f>IFERROR(VLOOKUP($B54,'[2]ACT NUM12'!$AE$3:$AR$128,13,FALSE),0)</f>
        <v>0</v>
      </c>
      <c r="AJ54" s="12">
        <f t="shared" si="4"/>
        <v>0</v>
      </c>
    </row>
    <row r="55" spans="1:37" ht="15" thickBot="1" x14ac:dyDescent="0.25">
      <c r="A55" s="138" t="s">
        <v>88</v>
      </c>
      <c r="B55" s="137" t="s">
        <v>80</v>
      </c>
      <c r="C55" s="53"/>
      <c r="D55" s="177"/>
      <c r="E55" s="12">
        <f>IFERROR(VLOOKUP($B55,[3]NUM12!$H$3:$J$151,2,FALSE),0)</f>
        <v>12</v>
      </c>
      <c r="F55" s="42">
        <f t="shared" si="14"/>
        <v>12</v>
      </c>
      <c r="G55" s="12">
        <f>IFERROR(VLOOKUP($B55,[1]NUM12!$H$3:$J$167,2,FALSE),0)</f>
        <v>11</v>
      </c>
      <c r="H55" s="51">
        <f t="shared" si="46"/>
        <v>11</v>
      </c>
      <c r="I55" s="51">
        <f t="shared" si="2"/>
        <v>9</v>
      </c>
      <c r="J55" s="12">
        <f>IFERROR(VLOOKUP($B55,[2]NUM12!$H$3:$K$156,3,FALSE),0)</f>
        <v>9</v>
      </c>
      <c r="K55" s="77">
        <f>IFERROR(VLOOKUP($B55,'[2]ACT NUM12'!$H$3:$U$162,2,FALSE),0)</f>
        <v>0</v>
      </c>
      <c r="L55" s="77">
        <f>IFERROR(VLOOKUP($B55,'[2]ACT NUM12'!$H$3:$U$162,3,FALSE),0)</f>
        <v>0</v>
      </c>
      <c r="M55" s="77">
        <f>IFERROR(VLOOKUP($B55,'[2]ACT NUM12'!$H$3:$U$162,4,FALSE),0)</f>
        <v>0</v>
      </c>
      <c r="N55" s="77">
        <f>IFERROR(VLOOKUP($B55,'[2]ACT NUM12'!$H$3:$U$162,5,FALSE),0)</f>
        <v>0</v>
      </c>
      <c r="O55" s="77">
        <f>IFERROR(VLOOKUP($B55,'[2]ACT NUM12'!$H$3:$U$162,6,FALSE),0)</f>
        <v>0</v>
      </c>
      <c r="P55" s="77">
        <f>IFERROR(VLOOKUP($B55,'[2]ACT NUM12'!$H$3:$U$162,7,FALSE),0)</f>
        <v>0</v>
      </c>
      <c r="Q55" s="77">
        <f>IFERROR(VLOOKUP($B55,'[2]ACT NUM12'!$H$3:$U$162,8,FALSE),0)</f>
        <v>0</v>
      </c>
      <c r="R55" s="77">
        <f>IFERROR(VLOOKUP($B55,'[2]ACT NUM12'!$H$3:$U$162,9,FALSE),0)</f>
        <v>0</v>
      </c>
      <c r="S55" s="77">
        <f>IFERROR(VLOOKUP($B55,'[2]ACT NUM12'!$H$3:$U$162,10,FALSE),0)</f>
        <v>0</v>
      </c>
      <c r="T55" s="77">
        <f>IFERROR(VLOOKUP($B55,'[2]ACT NUM12'!$H$3:$U$162,11,FALSE),0)</f>
        <v>1</v>
      </c>
      <c r="U55" s="77">
        <f>IFERROR(VLOOKUP($B55,'[2]ACT NUM12'!$H$3:$U$162,12,FALSE),0)</f>
        <v>1</v>
      </c>
      <c r="V55" s="77">
        <f>IFERROR(VLOOKUP($B55,'[2]ACT NUM12'!$H$3:$U$162,13,FALSE),0)</f>
        <v>0</v>
      </c>
      <c r="W55" s="12">
        <f t="shared" si="3"/>
        <v>2</v>
      </c>
      <c r="X55" s="77">
        <f>IFERROR(VLOOKUP($B55,'[2]ACT NUM12'!$AE$3:$AR$128,2,FALSE),0)</f>
        <v>0</v>
      </c>
      <c r="Y55" s="77">
        <f>IFERROR(VLOOKUP($B55,'[2]ACT NUM12'!$AE$3:$AR$128,3,FALSE),0)</f>
        <v>0</v>
      </c>
      <c r="Z55" s="77">
        <f>IFERROR(VLOOKUP($B55,'[2]ACT NUM12'!$AE$3:$AR$128,4,FALSE),0)</f>
        <v>0</v>
      </c>
      <c r="AA55" s="77">
        <f>IFERROR(VLOOKUP($B55,'[2]ACT NUM12'!$AE$3:$AR$128,5,FALSE),0)</f>
        <v>0</v>
      </c>
      <c r="AB55" s="77">
        <f>IFERROR(VLOOKUP($B55,'[2]ACT NUM12'!$AE$3:$AR$128,6,FALSE),0)</f>
        <v>0</v>
      </c>
      <c r="AC55" s="77">
        <f>IFERROR(VLOOKUP($B55,'[2]ACT NUM12'!$AE$3:$AR$128,7,FALSE),0)</f>
        <v>0</v>
      </c>
      <c r="AD55" s="77">
        <f>IFERROR(VLOOKUP($B55,'[2]ACT NUM12'!$AE$3:$AR$128,8,FALSE),0)</f>
        <v>0</v>
      </c>
      <c r="AE55" s="77">
        <f>IFERROR(VLOOKUP($B55,'[2]ACT NUM12'!$AE$3:$AR$128,9,FALSE),0)</f>
        <v>2</v>
      </c>
      <c r="AF55" s="77">
        <f>IFERROR(VLOOKUP($B55,'[2]ACT NUM12'!$AE$3:$AR$128,10,FALSE),0)</f>
        <v>1</v>
      </c>
      <c r="AG55" s="77">
        <f>IFERROR(VLOOKUP($B55,'[2]ACT NUM12'!$AE$3:$AR$128,11,FALSE),0)</f>
        <v>0</v>
      </c>
      <c r="AH55" s="77">
        <f>IFERROR(VLOOKUP($B55,'[2]ACT NUM12'!$AE$3:$AR$128,12,FALSE),0)</f>
        <v>0</v>
      </c>
      <c r="AI55" s="77">
        <f>IFERROR(VLOOKUP($B55,'[2]ACT NUM12'!$AE$3:$AR$128,13,FALSE),0)</f>
        <v>0</v>
      </c>
      <c r="AJ55" s="12">
        <f t="shared" si="4"/>
        <v>3</v>
      </c>
    </row>
    <row r="56" spans="1:37" ht="15" thickBot="1" x14ac:dyDescent="0.25">
      <c r="A56" s="138" t="s">
        <v>88</v>
      </c>
      <c r="B56" s="137" t="s">
        <v>81</v>
      </c>
      <c r="C56" s="53"/>
      <c r="D56" s="177"/>
      <c r="E56" s="12">
        <f>IFERROR(VLOOKUP($B56,[3]NUM12!$H$3:$J$151,2,FALSE),0)</f>
        <v>9</v>
      </c>
      <c r="F56" s="42">
        <f t="shared" si="14"/>
        <v>9</v>
      </c>
      <c r="G56" s="12">
        <f>IFERROR(VLOOKUP($B56,[1]NUM12!$H$3:$J$167,2,FALSE),0)</f>
        <v>11</v>
      </c>
      <c r="H56" s="51">
        <f t="shared" si="46"/>
        <v>8</v>
      </c>
      <c r="I56" s="51">
        <f t="shared" si="2"/>
        <v>11</v>
      </c>
      <c r="J56" s="12">
        <f>IFERROR(VLOOKUP($B56,[2]NUM12!$H$3:$K$156,3,FALSE),0)</f>
        <v>8</v>
      </c>
      <c r="K56" s="77">
        <f>IFERROR(VLOOKUP($B56,'[2]ACT NUM12'!$H$3:$U$162,2,FALSE),0)</f>
        <v>0</v>
      </c>
      <c r="L56" s="77">
        <f>IFERROR(VLOOKUP($B56,'[2]ACT NUM12'!$H$3:$U$162,3,FALSE),0)</f>
        <v>0</v>
      </c>
      <c r="M56" s="77">
        <f>IFERROR(VLOOKUP($B56,'[2]ACT NUM12'!$H$3:$U$162,4,FALSE),0)</f>
        <v>0</v>
      </c>
      <c r="N56" s="77">
        <f>IFERROR(VLOOKUP($B56,'[2]ACT NUM12'!$H$3:$U$162,5,FALSE),0)</f>
        <v>0</v>
      </c>
      <c r="O56" s="77">
        <f>IFERROR(VLOOKUP($B56,'[2]ACT NUM12'!$H$3:$U$162,6,FALSE),0)</f>
        <v>0</v>
      </c>
      <c r="P56" s="77">
        <f>IFERROR(VLOOKUP($B56,'[2]ACT NUM12'!$H$3:$U$162,7,FALSE),0)</f>
        <v>0</v>
      </c>
      <c r="Q56" s="77">
        <f>IFERROR(VLOOKUP($B56,'[2]ACT NUM12'!$H$3:$U$162,8,FALSE),0)</f>
        <v>0</v>
      </c>
      <c r="R56" s="77">
        <f>IFERROR(VLOOKUP($B56,'[2]ACT NUM12'!$H$3:$U$162,9,FALSE),0)</f>
        <v>3</v>
      </c>
      <c r="S56" s="77">
        <f>IFERROR(VLOOKUP($B56,'[2]ACT NUM12'!$H$3:$U$162,10,FALSE),0)</f>
        <v>0</v>
      </c>
      <c r="T56" s="77">
        <f>IFERROR(VLOOKUP($B56,'[2]ACT NUM12'!$H$3:$U$162,11,FALSE),0)</f>
        <v>0</v>
      </c>
      <c r="U56" s="77">
        <f>IFERROR(VLOOKUP($B56,'[2]ACT NUM12'!$H$3:$U$162,12,FALSE),0)</f>
        <v>0</v>
      </c>
      <c r="V56" s="77">
        <f>IFERROR(VLOOKUP($B56,'[2]ACT NUM12'!$H$3:$U$162,13,FALSE),0)</f>
        <v>0</v>
      </c>
      <c r="W56" s="12">
        <f t="shared" si="3"/>
        <v>3</v>
      </c>
      <c r="X56" s="77">
        <f>IFERROR(VLOOKUP($B56,'[2]ACT NUM12'!$AE$3:$AR$128,2,FALSE),0)</f>
        <v>0</v>
      </c>
      <c r="Y56" s="77">
        <f>IFERROR(VLOOKUP($B56,'[2]ACT NUM12'!$AE$3:$AR$128,3,FALSE),0)</f>
        <v>0</v>
      </c>
      <c r="Z56" s="77">
        <f>IFERROR(VLOOKUP($B56,'[2]ACT NUM12'!$AE$3:$AR$128,4,FALSE),0)</f>
        <v>0</v>
      </c>
      <c r="AA56" s="77">
        <f>IFERROR(VLOOKUP($B56,'[2]ACT NUM12'!$AE$3:$AR$128,5,FALSE),0)</f>
        <v>0</v>
      </c>
      <c r="AB56" s="77">
        <f>IFERROR(VLOOKUP($B56,'[2]ACT NUM12'!$AE$3:$AR$128,6,FALSE),0)</f>
        <v>0</v>
      </c>
      <c r="AC56" s="77">
        <f>IFERROR(VLOOKUP($B56,'[2]ACT NUM12'!$AE$3:$AR$128,7,FALSE),0)</f>
        <v>0</v>
      </c>
      <c r="AD56" s="77">
        <f>IFERROR(VLOOKUP($B56,'[2]ACT NUM12'!$AE$3:$AR$128,8,FALSE),0)</f>
        <v>3</v>
      </c>
      <c r="AE56" s="77">
        <f>IFERROR(VLOOKUP($B56,'[2]ACT NUM12'!$AE$3:$AR$128,9,FALSE),0)</f>
        <v>0</v>
      </c>
      <c r="AF56" s="77">
        <f>IFERROR(VLOOKUP($B56,'[2]ACT NUM12'!$AE$3:$AR$128,10,FALSE),0)</f>
        <v>0</v>
      </c>
      <c r="AG56" s="77">
        <f>IFERROR(VLOOKUP($B56,'[2]ACT NUM12'!$AE$3:$AR$128,11,FALSE),0)</f>
        <v>0</v>
      </c>
      <c r="AH56" s="77">
        <f>IFERROR(VLOOKUP($B56,'[2]ACT NUM12'!$AE$3:$AR$128,12,FALSE),0)</f>
        <v>0</v>
      </c>
      <c r="AI56" s="77">
        <f>IFERROR(VLOOKUP($B56,'[2]ACT NUM12'!$AE$3:$AR$128,13,FALSE),0)</f>
        <v>0</v>
      </c>
      <c r="AJ56" s="12">
        <f t="shared" si="4"/>
        <v>3</v>
      </c>
    </row>
    <row r="57" spans="1:37" ht="15" thickBot="1" x14ac:dyDescent="0.25">
      <c r="A57" s="138" t="s">
        <v>88</v>
      </c>
      <c r="B57" s="137" t="s">
        <v>82</v>
      </c>
      <c r="C57" s="53"/>
      <c r="D57" s="177"/>
      <c r="E57" s="12">
        <f>IFERROR(VLOOKUP($B57,[3]NUM12!$H$3:$J$151,2,FALSE),0)</f>
        <v>14</v>
      </c>
      <c r="F57" s="42">
        <f t="shared" si="14"/>
        <v>14</v>
      </c>
      <c r="G57" s="12">
        <f>IFERROR(VLOOKUP($B57,[1]NUM12!$H$3:$J$167,2,FALSE),0)</f>
        <v>10</v>
      </c>
      <c r="H57" s="51">
        <f t="shared" si="46"/>
        <v>10</v>
      </c>
      <c r="I57" s="51">
        <f t="shared" si="2"/>
        <v>10</v>
      </c>
      <c r="J57" s="12">
        <f>IFERROR(VLOOKUP($B57,[2]NUM12!$H$3:$K$156,3,FALSE),0)</f>
        <v>10</v>
      </c>
      <c r="K57" s="77">
        <f>IFERROR(VLOOKUP($B57,'[2]ACT NUM12'!$H$3:$U$162,2,FALSE),0)</f>
        <v>0</v>
      </c>
      <c r="L57" s="77">
        <f>IFERROR(VLOOKUP($B57,'[2]ACT NUM12'!$H$3:$U$162,3,FALSE),0)</f>
        <v>0</v>
      </c>
      <c r="M57" s="77">
        <f>IFERROR(VLOOKUP($B57,'[2]ACT NUM12'!$H$3:$U$162,4,FALSE),0)</f>
        <v>0</v>
      </c>
      <c r="N57" s="77">
        <f>IFERROR(VLOOKUP($B57,'[2]ACT NUM12'!$H$3:$U$162,5,FALSE),0)</f>
        <v>0</v>
      </c>
      <c r="O57" s="77">
        <f>IFERROR(VLOOKUP($B57,'[2]ACT NUM12'!$H$3:$U$162,6,FALSE),0)</f>
        <v>0</v>
      </c>
      <c r="P57" s="77">
        <f>IFERROR(VLOOKUP($B57,'[2]ACT NUM12'!$H$3:$U$162,7,FALSE),0)</f>
        <v>0</v>
      </c>
      <c r="Q57" s="77">
        <f>IFERROR(VLOOKUP($B57,'[2]ACT NUM12'!$H$3:$U$162,8,FALSE),0)</f>
        <v>0</v>
      </c>
      <c r="R57" s="77">
        <f>IFERROR(VLOOKUP($B57,'[2]ACT NUM12'!$H$3:$U$162,9,FALSE),0)</f>
        <v>1</v>
      </c>
      <c r="S57" s="77">
        <f>IFERROR(VLOOKUP($B57,'[2]ACT NUM12'!$H$3:$U$162,10,FALSE),0)</f>
        <v>0</v>
      </c>
      <c r="T57" s="77">
        <f>IFERROR(VLOOKUP($B57,'[2]ACT NUM12'!$H$3:$U$162,11,FALSE),0)</f>
        <v>0</v>
      </c>
      <c r="U57" s="77">
        <f>IFERROR(VLOOKUP($B57,'[2]ACT NUM12'!$H$3:$U$162,12,FALSE),0)</f>
        <v>0</v>
      </c>
      <c r="V57" s="77">
        <f>IFERROR(VLOOKUP($B57,'[2]ACT NUM12'!$H$3:$U$162,13,FALSE),0)</f>
        <v>0</v>
      </c>
      <c r="W57" s="12">
        <f t="shared" si="3"/>
        <v>1</v>
      </c>
      <c r="X57" s="77">
        <f>IFERROR(VLOOKUP($B57,'[2]ACT NUM12'!$AE$3:$AR$128,2,FALSE),0)</f>
        <v>0</v>
      </c>
      <c r="Y57" s="77">
        <f>IFERROR(VLOOKUP($B57,'[2]ACT NUM12'!$AE$3:$AR$128,3,FALSE),0)</f>
        <v>0</v>
      </c>
      <c r="Z57" s="77">
        <f>IFERROR(VLOOKUP($B57,'[2]ACT NUM12'!$AE$3:$AR$128,4,FALSE),0)</f>
        <v>0</v>
      </c>
      <c r="AA57" s="77">
        <f>IFERROR(VLOOKUP($B57,'[2]ACT NUM12'!$AE$3:$AR$128,5,FALSE),0)</f>
        <v>0</v>
      </c>
      <c r="AB57" s="77">
        <f>IFERROR(VLOOKUP($B57,'[2]ACT NUM12'!$AE$3:$AR$128,6,FALSE),0)</f>
        <v>0</v>
      </c>
      <c r="AC57" s="77">
        <f>IFERROR(VLOOKUP($B57,'[2]ACT NUM12'!$AE$3:$AR$128,7,FALSE),0)</f>
        <v>0</v>
      </c>
      <c r="AD57" s="77">
        <f>IFERROR(VLOOKUP($B57,'[2]ACT NUM12'!$AE$3:$AR$128,8,FALSE),0)</f>
        <v>0</v>
      </c>
      <c r="AE57" s="77">
        <f>IFERROR(VLOOKUP($B57,'[2]ACT NUM12'!$AE$3:$AR$128,9,FALSE),0)</f>
        <v>1</v>
      </c>
      <c r="AF57" s="77">
        <f>IFERROR(VLOOKUP($B57,'[2]ACT NUM12'!$AE$3:$AR$128,10,FALSE),0)</f>
        <v>0</v>
      </c>
      <c r="AG57" s="77">
        <f>IFERROR(VLOOKUP($B57,'[2]ACT NUM12'!$AE$3:$AR$128,11,FALSE),0)</f>
        <v>0</v>
      </c>
      <c r="AH57" s="77">
        <f>IFERROR(VLOOKUP($B57,'[2]ACT NUM12'!$AE$3:$AR$128,12,FALSE),0)</f>
        <v>0</v>
      </c>
      <c r="AI57" s="77">
        <f>IFERROR(VLOOKUP($B57,'[2]ACT NUM12'!$AE$3:$AR$128,13,FALSE),0)</f>
        <v>0</v>
      </c>
      <c r="AJ57" s="12">
        <f t="shared" si="4"/>
        <v>1</v>
      </c>
    </row>
    <row r="58" spans="1:37" ht="15" thickBot="1" x14ac:dyDescent="0.25">
      <c r="A58" s="138" t="s">
        <v>88</v>
      </c>
      <c r="B58" s="137" t="s">
        <v>83</v>
      </c>
      <c r="C58" s="53"/>
      <c r="D58" s="177"/>
      <c r="E58" s="12">
        <f>IFERROR(VLOOKUP($B58,[3]NUM12!$H$3:$J$151,2,FALSE),0)</f>
        <v>8</v>
      </c>
      <c r="F58" s="42">
        <f t="shared" si="14"/>
        <v>7</v>
      </c>
      <c r="G58" s="12">
        <f>IFERROR(VLOOKUP($B58,[1]NUM12!$H$3:$J$167,2,FALSE),0)</f>
        <v>8</v>
      </c>
      <c r="H58" s="51">
        <f t="shared" si="46"/>
        <v>8</v>
      </c>
      <c r="I58" s="51">
        <f t="shared" si="2"/>
        <v>9</v>
      </c>
      <c r="J58" s="12">
        <f>IFERROR(VLOOKUP($B58,[2]NUM12!$H$3:$K$156,3,FALSE),0)</f>
        <v>15</v>
      </c>
      <c r="K58" s="77">
        <f>IFERROR(VLOOKUP($B58,'[2]ACT NUM12'!$H$3:$U$162,2,FALSE),0)</f>
        <v>0</v>
      </c>
      <c r="L58" s="77">
        <f>IFERROR(VLOOKUP($B58,'[2]ACT NUM12'!$H$3:$U$162,3,FALSE),0)</f>
        <v>0</v>
      </c>
      <c r="M58" s="77">
        <f>IFERROR(VLOOKUP($B58,'[2]ACT NUM12'!$H$3:$U$162,4,FALSE),0)</f>
        <v>0</v>
      </c>
      <c r="N58" s="77">
        <f>IFERROR(VLOOKUP($B58,'[2]ACT NUM12'!$H$3:$U$162,5,FALSE),0)</f>
        <v>0</v>
      </c>
      <c r="O58" s="77">
        <f>IFERROR(VLOOKUP($B58,'[2]ACT NUM12'!$H$3:$U$162,6,FALSE),0)</f>
        <v>0</v>
      </c>
      <c r="P58" s="77">
        <f>IFERROR(VLOOKUP($B58,'[2]ACT NUM12'!$H$3:$U$162,7,FALSE),0)</f>
        <v>0</v>
      </c>
      <c r="Q58" s="77">
        <f>IFERROR(VLOOKUP($B58,'[2]ACT NUM12'!$H$3:$U$162,8,FALSE),0)</f>
        <v>0</v>
      </c>
      <c r="R58" s="77">
        <f>IFERROR(VLOOKUP($B58,'[2]ACT NUM12'!$H$3:$U$162,9,FALSE),0)</f>
        <v>0</v>
      </c>
      <c r="S58" s="77">
        <f>IFERROR(VLOOKUP($B58,'[2]ACT NUM12'!$H$3:$U$162,10,FALSE),0)</f>
        <v>1</v>
      </c>
      <c r="T58" s="77">
        <f>IFERROR(VLOOKUP($B58,'[2]ACT NUM12'!$H$3:$U$162,11,FALSE),0)</f>
        <v>0</v>
      </c>
      <c r="U58" s="77">
        <f>IFERROR(VLOOKUP($B58,'[2]ACT NUM12'!$H$3:$U$162,12,FALSE),0)</f>
        <v>6</v>
      </c>
      <c r="V58" s="77">
        <f>IFERROR(VLOOKUP($B58,'[2]ACT NUM12'!$H$3:$U$162,13,FALSE),0)</f>
        <v>0</v>
      </c>
      <c r="W58" s="12">
        <f t="shared" si="3"/>
        <v>7</v>
      </c>
      <c r="X58" s="77">
        <f>IFERROR(VLOOKUP($B58,'[2]ACT NUM12'!$AE$3:$AR$128,2,FALSE),0)</f>
        <v>0</v>
      </c>
      <c r="Y58" s="77">
        <f>IFERROR(VLOOKUP($B58,'[2]ACT NUM12'!$AE$3:$AR$128,3,FALSE),0)</f>
        <v>0</v>
      </c>
      <c r="Z58" s="77">
        <f>IFERROR(VLOOKUP($B58,'[2]ACT NUM12'!$AE$3:$AR$128,4,FALSE),0)</f>
        <v>0</v>
      </c>
      <c r="AA58" s="77">
        <f>IFERROR(VLOOKUP($B58,'[2]ACT NUM12'!$AE$3:$AR$128,5,FALSE),0)</f>
        <v>1</v>
      </c>
      <c r="AB58" s="77">
        <f>IFERROR(VLOOKUP($B58,'[2]ACT NUM12'!$AE$3:$AR$128,6,FALSE),0)</f>
        <v>0</v>
      </c>
      <c r="AC58" s="77">
        <f>IFERROR(VLOOKUP($B58,'[2]ACT NUM12'!$AE$3:$AR$128,7,FALSE),0)</f>
        <v>0</v>
      </c>
      <c r="AD58" s="77">
        <f>IFERROR(VLOOKUP($B58,'[2]ACT NUM12'!$AE$3:$AR$128,8,FALSE),0)</f>
        <v>0</v>
      </c>
      <c r="AE58" s="77">
        <f>IFERROR(VLOOKUP($B58,'[2]ACT NUM12'!$AE$3:$AR$128,9,FALSE),0)</f>
        <v>0</v>
      </c>
      <c r="AF58" s="77">
        <f>IFERROR(VLOOKUP($B58,'[2]ACT NUM12'!$AE$3:$AR$128,10,FALSE),0)</f>
        <v>0</v>
      </c>
      <c r="AG58" s="77">
        <f>IFERROR(VLOOKUP($B58,'[2]ACT NUM12'!$AE$3:$AR$128,11,FALSE),0)</f>
        <v>0</v>
      </c>
      <c r="AH58" s="77">
        <f>IFERROR(VLOOKUP($B58,'[2]ACT NUM12'!$AE$3:$AR$128,12,FALSE),0)</f>
        <v>0</v>
      </c>
      <c r="AI58" s="77">
        <f>IFERROR(VLOOKUP($B58,'[2]ACT NUM12'!$AE$3:$AR$128,13,FALSE),0)</f>
        <v>0</v>
      </c>
      <c r="AJ58" s="12">
        <f t="shared" si="4"/>
        <v>1</v>
      </c>
    </row>
    <row r="59" spans="1:37" ht="15" thickBot="1" x14ac:dyDescent="0.25">
      <c r="A59" s="138" t="s">
        <v>88</v>
      </c>
      <c r="B59" s="137" t="s">
        <v>84</v>
      </c>
      <c r="C59" s="53"/>
      <c r="D59" s="177"/>
      <c r="E59" s="12">
        <f>IFERROR(VLOOKUP($B59,[3]NUM12!$H$3:$J$151,2,FALSE),0)</f>
        <v>16</v>
      </c>
      <c r="F59" s="42">
        <f t="shared" si="14"/>
        <v>16</v>
      </c>
      <c r="G59" s="12">
        <f>IFERROR(VLOOKUP($B59,[1]NUM12!$H$3:$J$167,2,FALSE),0)</f>
        <v>14</v>
      </c>
      <c r="H59" s="51">
        <f t="shared" si="46"/>
        <v>14</v>
      </c>
      <c r="I59" s="51">
        <f t="shared" si="2"/>
        <v>14</v>
      </c>
      <c r="J59" s="12">
        <f>IFERROR(VLOOKUP($B59,[2]NUM12!$H$3:$K$156,3,FALSE),0)</f>
        <v>14</v>
      </c>
      <c r="K59" s="77">
        <f>IFERROR(VLOOKUP($B59,'[2]ACT NUM12'!$H$3:$U$162,2,FALSE),0)</f>
        <v>0</v>
      </c>
      <c r="L59" s="77">
        <f>IFERROR(VLOOKUP($B59,'[2]ACT NUM12'!$H$3:$U$162,3,FALSE),0)</f>
        <v>0</v>
      </c>
      <c r="M59" s="77">
        <f>IFERROR(VLOOKUP($B59,'[2]ACT NUM12'!$H$3:$U$162,4,FALSE),0)</f>
        <v>0</v>
      </c>
      <c r="N59" s="77">
        <f>IFERROR(VLOOKUP($B59,'[2]ACT NUM12'!$H$3:$U$162,5,FALSE),0)</f>
        <v>0</v>
      </c>
      <c r="O59" s="77">
        <f>IFERROR(VLOOKUP($B59,'[2]ACT NUM12'!$H$3:$U$162,6,FALSE),0)</f>
        <v>0</v>
      </c>
      <c r="P59" s="77">
        <f>IFERROR(VLOOKUP($B59,'[2]ACT NUM12'!$H$3:$U$162,7,FALSE),0)</f>
        <v>0</v>
      </c>
      <c r="Q59" s="77">
        <f>IFERROR(VLOOKUP($B59,'[2]ACT NUM12'!$H$3:$U$162,8,FALSE),0)</f>
        <v>0</v>
      </c>
      <c r="R59" s="77">
        <f>IFERROR(VLOOKUP($B59,'[2]ACT NUM12'!$H$3:$U$162,9,FALSE),0)</f>
        <v>0</v>
      </c>
      <c r="S59" s="77">
        <f>IFERROR(VLOOKUP($B59,'[2]ACT NUM12'!$H$3:$U$162,10,FALSE),0)</f>
        <v>0</v>
      </c>
      <c r="T59" s="77">
        <f>IFERROR(VLOOKUP($B59,'[2]ACT NUM12'!$H$3:$U$162,11,FALSE),0)</f>
        <v>0</v>
      </c>
      <c r="U59" s="77">
        <f>IFERROR(VLOOKUP($B59,'[2]ACT NUM12'!$H$3:$U$162,12,FALSE),0)</f>
        <v>0</v>
      </c>
      <c r="V59" s="77">
        <f>IFERROR(VLOOKUP($B59,'[2]ACT NUM12'!$H$3:$U$162,13,FALSE),0)</f>
        <v>0</v>
      </c>
      <c r="W59" s="12">
        <f t="shared" si="3"/>
        <v>0</v>
      </c>
      <c r="X59" s="77">
        <f>IFERROR(VLOOKUP($B59,'[2]ACT NUM12'!$AE$3:$AR$128,2,FALSE),0)</f>
        <v>0</v>
      </c>
      <c r="Y59" s="77">
        <f>IFERROR(VLOOKUP($B59,'[2]ACT NUM12'!$AE$3:$AR$128,3,FALSE),0)</f>
        <v>0</v>
      </c>
      <c r="Z59" s="77">
        <f>IFERROR(VLOOKUP($B59,'[2]ACT NUM12'!$AE$3:$AR$128,4,FALSE),0)</f>
        <v>0</v>
      </c>
      <c r="AA59" s="77">
        <f>IFERROR(VLOOKUP($B59,'[2]ACT NUM12'!$AE$3:$AR$128,5,FALSE),0)</f>
        <v>0</v>
      </c>
      <c r="AB59" s="77">
        <f>IFERROR(VLOOKUP($B59,'[2]ACT NUM12'!$AE$3:$AR$128,6,FALSE),0)</f>
        <v>0</v>
      </c>
      <c r="AC59" s="77">
        <f>IFERROR(VLOOKUP($B59,'[2]ACT NUM12'!$AE$3:$AR$128,7,FALSE),0)</f>
        <v>0</v>
      </c>
      <c r="AD59" s="77">
        <f>IFERROR(VLOOKUP($B59,'[2]ACT NUM12'!$AE$3:$AR$128,8,FALSE),0)</f>
        <v>0</v>
      </c>
      <c r="AE59" s="77">
        <f>IFERROR(VLOOKUP($B59,'[2]ACT NUM12'!$AE$3:$AR$128,9,FALSE),0)</f>
        <v>0</v>
      </c>
      <c r="AF59" s="77">
        <f>IFERROR(VLOOKUP($B59,'[2]ACT NUM12'!$AE$3:$AR$128,10,FALSE),0)</f>
        <v>0</v>
      </c>
      <c r="AG59" s="77">
        <f>IFERROR(VLOOKUP($B59,'[2]ACT NUM12'!$AE$3:$AR$128,11,FALSE),0)</f>
        <v>0</v>
      </c>
      <c r="AH59" s="77">
        <f>IFERROR(VLOOKUP($B59,'[2]ACT NUM12'!$AE$3:$AR$128,12,FALSE),0)</f>
        <v>0</v>
      </c>
      <c r="AI59" s="77">
        <f>IFERROR(VLOOKUP($B59,'[2]ACT NUM12'!$AE$3:$AR$128,13,FALSE),0)</f>
        <v>0</v>
      </c>
      <c r="AJ59" s="12">
        <f t="shared" si="4"/>
        <v>0</v>
      </c>
    </row>
    <row r="60" spans="1:37" ht="15" thickBot="1" x14ac:dyDescent="0.25">
      <c r="A60" s="138" t="s">
        <v>88</v>
      </c>
      <c r="B60" s="137" t="s">
        <v>85</v>
      </c>
      <c r="C60" s="53"/>
      <c r="D60" s="177"/>
      <c r="E60" s="12">
        <f>IFERROR(VLOOKUP($B60,[3]NUM12!$H$3:$J$151,2,FALSE),0)</f>
        <v>45</v>
      </c>
      <c r="F60" s="42">
        <f t="shared" si="14"/>
        <v>46</v>
      </c>
      <c r="G60" s="12">
        <f>IFERROR(VLOOKUP($B60,[1]NUM12!$H$3:$J$167,2,FALSE),0)</f>
        <v>0</v>
      </c>
      <c r="H60" s="51">
        <f t="shared" si="46"/>
        <v>-3</v>
      </c>
      <c r="I60" s="51">
        <f t="shared" si="2"/>
        <v>5</v>
      </c>
      <c r="J60" s="12">
        <f>IFERROR(VLOOKUP($B60,[2]NUM12!$H$3:$K$156,3,FALSE),0)</f>
        <v>31</v>
      </c>
      <c r="K60" s="77">
        <f>IFERROR(VLOOKUP($B60,'[2]ACT NUM12'!$H$3:$U$162,2,FALSE),0)</f>
        <v>0</v>
      </c>
      <c r="L60" s="77">
        <f>IFERROR(VLOOKUP($B60,'[2]ACT NUM12'!$H$3:$U$162,3,FALSE),0)</f>
        <v>0</v>
      </c>
      <c r="M60" s="77">
        <f>IFERROR(VLOOKUP($B60,'[2]ACT NUM12'!$H$3:$U$162,4,FALSE),0)</f>
        <v>2</v>
      </c>
      <c r="N60" s="77">
        <f>IFERROR(VLOOKUP($B60,'[2]ACT NUM12'!$H$3:$U$162,5,FALSE),0)</f>
        <v>0</v>
      </c>
      <c r="O60" s="77">
        <f>IFERROR(VLOOKUP($B60,'[2]ACT NUM12'!$H$3:$U$162,6,FALSE),0)</f>
        <v>0</v>
      </c>
      <c r="P60" s="77">
        <f>IFERROR(VLOOKUP($B60,'[2]ACT NUM12'!$H$3:$U$162,7,FALSE),0)</f>
        <v>0</v>
      </c>
      <c r="Q60" s="77">
        <f>IFERROR(VLOOKUP($B60,'[2]ACT NUM12'!$H$3:$U$162,8,FALSE),0)</f>
        <v>1</v>
      </c>
      <c r="R60" s="77">
        <f>IFERROR(VLOOKUP($B60,'[2]ACT NUM12'!$H$3:$U$162,9,FALSE),0)</f>
        <v>2</v>
      </c>
      <c r="S60" s="77">
        <f>IFERROR(VLOOKUP($B60,'[2]ACT NUM12'!$H$3:$U$162,10,FALSE),0)</f>
        <v>3</v>
      </c>
      <c r="T60" s="77">
        <f>IFERROR(VLOOKUP($B60,'[2]ACT NUM12'!$H$3:$U$162,11,FALSE),0)</f>
        <v>4</v>
      </c>
      <c r="U60" s="77">
        <f>IFERROR(VLOOKUP($B60,'[2]ACT NUM12'!$H$3:$U$162,12,FALSE),0)</f>
        <v>0</v>
      </c>
      <c r="V60" s="77">
        <f>IFERROR(VLOOKUP($B60,'[2]ACT NUM12'!$H$3:$U$162,13,FALSE),0)</f>
        <v>0</v>
      </c>
      <c r="W60" s="12">
        <f t="shared" si="3"/>
        <v>12</v>
      </c>
      <c r="X60" s="77">
        <f>IFERROR(VLOOKUP($B60,'[2]ACT NUM12'!$AE$3:$AR$128,2,FALSE),0)</f>
        <v>0</v>
      </c>
      <c r="Y60" s="77">
        <f>IFERROR(VLOOKUP($B60,'[2]ACT NUM12'!$AE$3:$AR$128,3,FALSE),0)</f>
        <v>0</v>
      </c>
      <c r="Z60" s="77">
        <f>IFERROR(VLOOKUP($B60,'[2]ACT NUM12'!$AE$3:$AR$128,4,FALSE),0)</f>
        <v>0</v>
      </c>
      <c r="AA60" s="77">
        <f>IFERROR(VLOOKUP($B60,'[2]ACT NUM12'!$AE$3:$AR$128,5,FALSE),0)</f>
        <v>1</v>
      </c>
      <c r="AB60" s="77">
        <f>IFERROR(VLOOKUP($B60,'[2]ACT NUM12'!$AE$3:$AR$128,6,FALSE),0)</f>
        <v>0</v>
      </c>
      <c r="AC60" s="77">
        <f>IFERROR(VLOOKUP($B60,'[2]ACT NUM12'!$AE$3:$AR$128,7,FALSE),0)</f>
        <v>0</v>
      </c>
      <c r="AD60" s="77">
        <f>IFERROR(VLOOKUP($B60,'[2]ACT NUM12'!$AE$3:$AR$128,8,FALSE),0)</f>
        <v>4</v>
      </c>
      <c r="AE60" s="77">
        <f>IFERROR(VLOOKUP($B60,'[2]ACT NUM12'!$AE$3:$AR$128,9,FALSE),0)</f>
        <v>1</v>
      </c>
      <c r="AF60" s="77">
        <f>IFERROR(VLOOKUP($B60,'[2]ACT NUM12'!$AE$3:$AR$128,10,FALSE),0)</f>
        <v>0</v>
      </c>
      <c r="AG60" s="77">
        <f>IFERROR(VLOOKUP($B60,'[2]ACT NUM12'!$AE$3:$AR$128,11,FALSE),0)</f>
        <v>0</v>
      </c>
      <c r="AH60" s="77">
        <f>IFERROR(VLOOKUP($B60,'[2]ACT NUM12'!$AE$3:$AR$128,12,FALSE),0)</f>
        <v>0</v>
      </c>
      <c r="AI60" s="77">
        <f>IFERROR(VLOOKUP($B60,'[2]ACT NUM12'!$AE$3:$AR$128,13,FALSE),0)</f>
        <v>0</v>
      </c>
      <c r="AJ60" s="12">
        <f t="shared" si="4"/>
        <v>6</v>
      </c>
    </row>
    <row r="61" spans="1:37" ht="15" thickBot="1" x14ac:dyDescent="0.25">
      <c r="A61" s="138" t="s">
        <v>88</v>
      </c>
      <c r="B61" s="137" t="s">
        <v>86</v>
      </c>
      <c r="C61" s="53"/>
      <c r="D61" s="177"/>
      <c r="E61" s="12">
        <f>IFERROR(VLOOKUP($B61,[3]NUM12!$H$3:$J$151,2,FALSE),0)</f>
        <v>16</v>
      </c>
      <c r="F61" s="42">
        <f t="shared" si="14"/>
        <v>16</v>
      </c>
      <c r="G61" s="12">
        <f>IFERROR(VLOOKUP($B61,[1]NUM12!$H$3:$J$167,2,FALSE),0)</f>
        <v>10</v>
      </c>
      <c r="H61" s="51">
        <f t="shared" si="46"/>
        <v>10</v>
      </c>
      <c r="I61" s="51">
        <f t="shared" si="2"/>
        <v>10</v>
      </c>
      <c r="J61" s="12">
        <f>IFERROR(VLOOKUP($B61,[2]NUM12!$H$3:$K$156,3,FALSE),0)</f>
        <v>11</v>
      </c>
      <c r="K61" s="77">
        <f>IFERROR(VLOOKUP($B61,'[2]ACT NUM12'!$H$3:$U$162,2,FALSE),0)</f>
        <v>0</v>
      </c>
      <c r="L61" s="77">
        <f>IFERROR(VLOOKUP($B61,'[2]ACT NUM12'!$H$3:$U$162,3,FALSE),0)</f>
        <v>0</v>
      </c>
      <c r="M61" s="77">
        <f>IFERROR(VLOOKUP($B61,'[2]ACT NUM12'!$H$3:$U$162,4,FALSE),0)</f>
        <v>0</v>
      </c>
      <c r="N61" s="77">
        <f>IFERROR(VLOOKUP($B61,'[2]ACT NUM12'!$H$3:$U$162,5,FALSE),0)</f>
        <v>0</v>
      </c>
      <c r="O61" s="77">
        <f>IFERROR(VLOOKUP($B61,'[2]ACT NUM12'!$H$3:$U$162,6,FALSE),0)</f>
        <v>0</v>
      </c>
      <c r="P61" s="77">
        <f>IFERROR(VLOOKUP($B61,'[2]ACT NUM12'!$H$3:$U$162,7,FALSE),0)</f>
        <v>0</v>
      </c>
      <c r="Q61" s="77">
        <f>IFERROR(VLOOKUP($B61,'[2]ACT NUM12'!$H$3:$U$162,8,FALSE),0)</f>
        <v>0</v>
      </c>
      <c r="R61" s="77">
        <f>IFERROR(VLOOKUP($B61,'[2]ACT NUM12'!$H$3:$U$162,9,FALSE),0)</f>
        <v>0</v>
      </c>
      <c r="S61" s="77">
        <f>IFERROR(VLOOKUP($B61,'[2]ACT NUM12'!$H$3:$U$162,10,FALSE),0)</f>
        <v>0</v>
      </c>
      <c r="T61" s="77">
        <f>IFERROR(VLOOKUP($B61,'[2]ACT NUM12'!$H$3:$U$162,11,FALSE),0)</f>
        <v>0</v>
      </c>
      <c r="U61" s="77">
        <f>IFERROR(VLOOKUP($B61,'[2]ACT NUM12'!$H$3:$U$162,12,FALSE),0)</f>
        <v>0</v>
      </c>
      <c r="V61" s="77">
        <f>IFERROR(VLOOKUP($B61,'[2]ACT NUM12'!$H$3:$U$162,13,FALSE),0)</f>
        <v>0</v>
      </c>
      <c r="W61" s="12">
        <f t="shared" si="3"/>
        <v>0</v>
      </c>
      <c r="X61" s="77">
        <f>IFERROR(VLOOKUP($B61,'[2]ACT NUM12'!$AE$3:$AR$128,2,FALSE),0)</f>
        <v>0</v>
      </c>
      <c r="Y61" s="77">
        <f>IFERROR(VLOOKUP($B61,'[2]ACT NUM12'!$AE$3:$AR$128,3,FALSE),0)</f>
        <v>0</v>
      </c>
      <c r="Z61" s="77">
        <f>IFERROR(VLOOKUP($B61,'[2]ACT NUM12'!$AE$3:$AR$128,4,FALSE),0)</f>
        <v>0</v>
      </c>
      <c r="AA61" s="77">
        <f>IFERROR(VLOOKUP($B61,'[2]ACT NUM12'!$AE$3:$AR$128,5,FALSE),0)</f>
        <v>0</v>
      </c>
      <c r="AB61" s="77">
        <f>IFERROR(VLOOKUP($B61,'[2]ACT NUM12'!$AE$3:$AR$128,6,FALSE),0)</f>
        <v>0</v>
      </c>
      <c r="AC61" s="77">
        <f>IFERROR(VLOOKUP($B61,'[2]ACT NUM12'!$AE$3:$AR$128,7,FALSE),0)</f>
        <v>0</v>
      </c>
      <c r="AD61" s="77">
        <f>IFERROR(VLOOKUP($B61,'[2]ACT NUM12'!$AE$3:$AR$128,8,FALSE),0)</f>
        <v>0</v>
      </c>
      <c r="AE61" s="77">
        <f>IFERROR(VLOOKUP($B61,'[2]ACT NUM12'!$AE$3:$AR$128,9,FALSE),0)</f>
        <v>0</v>
      </c>
      <c r="AF61" s="77">
        <f>IFERROR(VLOOKUP($B61,'[2]ACT NUM12'!$AE$3:$AR$128,10,FALSE),0)</f>
        <v>0</v>
      </c>
      <c r="AG61" s="77">
        <f>IFERROR(VLOOKUP($B61,'[2]ACT NUM12'!$AE$3:$AR$128,11,FALSE),0)</f>
        <v>0</v>
      </c>
      <c r="AH61" s="77">
        <f>IFERROR(VLOOKUP($B61,'[2]ACT NUM12'!$AE$3:$AR$128,12,FALSE),0)</f>
        <v>0</v>
      </c>
      <c r="AI61" s="77">
        <f>IFERROR(VLOOKUP($B61,'[2]ACT NUM12'!$AE$3:$AR$128,13,FALSE),0)</f>
        <v>0</v>
      </c>
      <c r="AJ61" s="12">
        <f t="shared" si="4"/>
        <v>0</v>
      </c>
    </row>
    <row r="62" spans="1:37" ht="15" thickBot="1" x14ac:dyDescent="0.25">
      <c r="A62" s="138" t="s">
        <v>88</v>
      </c>
      <c r="B62" s="137" t="s">
        <v>87</v>
      </c>
      <c r="C62" s="53"/>
      <c r="D62" s="177"/>
      <c r="E62" s="12">
        <f>IFERROR(VLOOKUP($B62,[3]NUM12!$H$3:$J$151,2,FALSE),0)</f>
        <v>12</v>
      </c>
      <c r="F62" s="42">
        <f t="shared" si="14"/>
        <v>12</v>
      </c>
      <c r="G62" s="12">
        <f>IFERROR(VLOOKUP($B62,[1]NUM12!$H$3:$J$167,2,FALSE),0)</f>
        <v>11</v>
      </c>
      <c r="H62" s="51">
        <f t="shared" si="46"/>
        <v>11</v>
      </c>
      <c r="I62" s="51">
        <f t="shared" si="2"/>
        <v>11</v>
      </c>
      <c r="J62" s="12">
        <f>IFERROR(VLOOKUP($B62,[2]NUM12!$H$3:$K$156,3,FALSE),0)</f>
        <v>6</v>
      </c>
      <c r="K62" s="77">
        <f>IFERROR(VLOOKUP($B62,'[2]ACT NUM12'!$H$3:$U$162,2,FALSE),0)</f>
        <v>0</v>
      </c>
      <c r="L62" s="77">
        <f>IFERROR(VLOOKUP($B62,'[2]ACT NUM12'!$H$3:$U$162,3,FALSE),0)</f>
        <v>0</v>
      </c>
      <c r="M62" s="77">
        <f>IFERROR(VLOOKUP($B62,'[2]ACT NUM12'!$H$3:$U$162,4,FALSE),0)</f>
        <v>0</v>
      </c>
      <c r="N62" s="77">
        <f>IFERROR(VLOOKUP($B62,'[2]ACT NUM12'!$H$3:$U$162,5,FALSE),0)</f>
        <v>0</v>
      </c>
      <c r="O62" s="77">
        <f>IFERROR(VLOOKUP($B62,'[2]ACT NUM12'!$H$3:$U$162,6,FALSE),0)</f>
        <v>0</v>
      </c>
      <c r="P62" s="77">
        <f>IFERROR(VLOOKUP($B62,'[2]ACT NUM12'!$H$3:$U$162,7,FALSE),0)</f>
        <v>0</v>
      </c>
      <c r="Q62" s="77">
        <f>IFERROR(VLOOKUP($B62,'[2]ACT NUM12'!$H$3:$U$162,8,FALSE),0)</f>
        <v>1</v>
      </c>
      <c r="R62" s="77">
        <f>IFERROR(VLOOKUP($B62,'[2]ACT NUM12'!$H$3:$U$162,9,FALSE),0)</f>
        <v>0</v>
      </c>
      <c r="S62" s="77">
        <f>IFERROR(VLOOKUP($B62,'[2]ACT NUM12'!$H$3:$U$162,10,FALSE),0)</f>
        <v>0</v>
      </c>
      <c r="T62" s="77">
        <f>IFERROR(VLOOKUP($B62,'[2]ACT NUM12'!$H$3:$U$162,11,FALSE),0)</f>
        <v>0</v>
      </c>
      <c r="U62" s="77">
        <f>IFERROR(VLOOKUP($B62,'[2]ACT NUM12'!$H$3:$U$162,12,FALSE),0)</f>
        <v>0</v>
      </c>
      <c r="V62" s="77">
        <f>IFERROR(VLOOKUP($B62,'[2]ACT NUM12'!$H$3:$U$162,13,FALSE),0)</f>
        <v>0</v>
      </c>
      <c r="W62" s="12">
        <f t="shared" si="3"/>
        <v>1</v>
      </c>
      <c r="X62" s="77">
        <f>IFERROR(VLOOKUP($B62,'[2]ACT NUM12'!$AE$3:$AR$128,2,FALSE),0)</f>
        <v>0</v>
      </c>
      <c r="Y62" s="77">
        <f>IFERROR(VLOOKUP($B62,'[2]ACT NUM12'!$AE$3:$AR$128,3,FALSE),0)</f>
        <v>0</v>
      </c>
      <c r="Z62" s="77">
        <f>IFERROR(VLOOKUP($B62,'[2]ACT NUM12'!$AE$3:$AR$128,4,FALSE),0)</f>
        <v>0</v>
      </c>
      <c r="AA62" s="77">
        <f>IFERROR(VLOOKUP($B62,'[2]ACT NUM12'!$AE$3:$AR$128,5,FALSE),0)</f>
        <v>0</v>
      </c>
      <c r="AB62" s="77">
        <f>IFERROR(VLOOKUP($B62,'[2]ACT NUM12'!$AE$3:$AR$128,6,FALSE),0)</f>
        <v>0</v>
      </c>
      <c r="AC62" s="77">
        <f>IFERROR(VLOOKUP($B62,'[2]ACT NUM12'!$AE$3:$AR$128,7,FALSE),0)</f>
        <v>0</v>
      </c>
      <c r="AD62" s="77">
        <f>IFERROR(VLOOKUP($B62,'[2]ACT NUM12'!$AE$3:$AR$128,8,FALSE),0)</f>
        <v>1</v>
      </c>
      <c r="AE62" s="77">
        <f>IFERROR(VLOOKUP($B62,'[2]ACT NUM12'!$AE$3:$AR$128,9,FALSE),0)</f>
        <v>0</v>
      </c>
      <c r="AF62" s="77">
        <f>IFERROR(VLOOKUP($B62,'[2]ACT NUM12'!$AE$3:$AR$128,10,FALSE),0)</f>
        <v>0</v>
      </c>
      <c r="AG62" s="77">
        <f>IFERROR(VLOOKUP($B62,'[2]ACT NUM12'!$AE$3:$AR$128,11,FALSE),0)</f>
        <v>0</v>
      </c>
      <c r="AH62" s="77">
        <f>IFERROR(VLOOKUP($B62,'[2]ACT NUM12'!$AE$3:$AR$128,12,FALSE),0)</f>
        <v>0</v>
      </c>
      <c r="AI62" s="77">
        <f>IFERROR(VLOOKUP($B62,'[2]ACT NUM12'!$AE$3:$AR$128,13,FALSE),0)</f>
        <v>0</v>
      </c>
      <c r="AJ62" s="12">
        <f t="shared" si="4"/>
        <v>1</v>
      </c>
    </row>
    <row r="63" spans="1:37" ht="15" thickBot="1" x14ac:dyDescent="0.25">
      <c r="A63" s="136" t="s">
        <v>88</v>
      </c>
      <c r="B63" s="137" t="s">
        <v>397</v>
      </c>
      <c r="C63" s="53"/>
      <c r="D63" s="177"/>
      <c r="E63" s="12">
        <f>IFERROR(VLOOKUP($B63,[3]NUM12!$H$3:$J$151,2,FALSE),0)</f>
        <v>0</v>
      </c>
      <c r="F63" s="42">
        <f t="shared" ref="F63" si="47">+E63+(K63+L63+M63+N63)-(X63+Y63+Z63+AA63)</f>
        <v>0</v>
      </c>
      <c r="G63" s="12">
        <f>IFERROR(VLOOKUP($B63,[1]NUM12!$H$3:$J$167,2,FALSE),0)</f>
        <v>0</v>
      </c>
      <c r="H63" s="51">
        <f t="shared" ref="H63" si="48">+G63+(Q63)-(AD63)</f>
        <v>0</v>
      </c>
      <c r="I63" s="51">
        <f t="shared" ref="I63" si="49">+G63+(Q63+R63+S63+T63)-(AD63+AE63+AF63+AG63)</f>
        <v>0</v>
      </c>
      <c r="J63" s="12">
        <f>IFERROR(VLOOKUP($B63,[2]NUM12!$H$3:$K$156,3,FALSE),0)</f>
        <v>0</v>
      </c>
      <c r="K63" s="77">
        <f>IFERROR(VLOOKUP($B63,'[2]ACT NUM12'!$H$3:$U$162,2,FALSE),0)</f>
        <v>0</v>
      </c>
      <c r="L63" s="77">
        <f>IFERROR(VLOOKUP($B63,'[2]ACT NUM12'!$H$3:$U$162,3,FALSE),0)</f>
        <v>0</v>
      </c>
      <c r="M63" s="77">
        <f>IFERROR(VLOOKUP($B63,'[2]ACT NUM12'!$H$3:$U$162,4,FALSE),0)</f>
        <v>0</v>
      </c>
      <c r="N63" s="77">
        <f>IFERROR(VLOOKUP($B63,'[2]ACT NUM12'!$H$3:$U$162,5,FALSE),0)</f>
        <v>0</v>
      </c>
      <c r="O63" s="77">
        <f>IFERROR(VLOOKUP($B63,'[2]ACT NUM12'!$H$3:$U$162,6,FALSE),0)</f>
        <v>0</v>
      </c>
      <c r="P63" s="77">
        <f>IFERROR(VLOOKUP($B63,'[2]ACT NUM12'!$H$3:$U$162,7,FALSE),0)</f>
        <v>0</v>
      </c>
      <c r="Q63" s="77">
        <f>IFERROR(VLOOKUP($B63,'[2]ACT NUM12'!$H$3:$U$162,8,FALSE),0)</f>
        <v>0</v>
      </c>
      <c r="R63" s="77">
        <f>IFERROR(VLOOKUP($B63,'[2]ACT NUM12'!$H$3:$U$162,9,FALSE),0)</f>
        <v>0</v>
      </c>
      <c r="S63" s="77">
        <f>IFERROR(VLOOKUP($B63,'[2]ACT NUM12'!$H$3:$U$162,10,FALSE),0)</f>
        <v>0</v>
      </c>
      <c r="T63" s="77">
        <f>IFERROR(VLOOKUP($B63,'[2]ACT NUM12'!$H$3:$U$162,11,FALSE),0)</f>
        <v>0</v>
      </c>
      <c r="U63" s="77">
        <f>IFERROR(VLOOKUP($B63,'[2]ACT NUM12'!$H$3:$U$162,12,FALSE),0)</f>
        <v>0</v>
      </c>
      <c r="V63" s="77">
        <f>IFERROR(VLOOKUP($B63,'[2]ACT NUM12'!$H$3:$U$162,13,FALSE),0)</f>
        <v>0</v>
      </c>
      <c r="W63" s="12">
        <f t="shared" ref="W63" si="50">SUM(K63:V63)</f>
        <v>0</v>
      </c>
      <c r="X63" s="77">
        <f>IFERROR(VLOOKUP($B63,'[2]ACT NUM12'!$AE$3:$AR$128,2,FALSE),0)</f>
        <v>0</v>
      </c>
      <c r="Y63" s="77">
        <f>IFERROR(VLOOKUP($B63,'[2]ACT NUM12'!$AE$3:$AR$128,3,FALSE),0)</f>
        <v>0</v>
      </c>
      <c r="Z63" s="77">
        <f>IFERROR(VLOOKUP($B63,'[2]ACT NUM12'!$AE$3:$AR$128,4,FALSE),0)</f>
        <v>0</v>
      </c>
      <c r="AA63" s="77">
        <f>IFERROR(VLOOKUP($B63,'[2]ACT NUM12'!$AE$3:$AR$128,5,FALSE),0)</f>
        <v>0</v>
      </c>
      <c r="AB63" s="77">
        <f>IFERROR(VLOOKUP($B63,'[2]ACT NUM12'!$AE$3:$AR$128,6,FALSE),0)</f>
        <v>0</v>
      </c>
      <c r="AC63" s="77">
        <f>IFERROR(VLOOKUP($B63,'[2]ACT NUM12'!$AE$3:$AR$128,7,FALSE),0)</f>
        <v>0</v>
      </c>
      <c r="AD63" s="77">
        <f>IFERROR(VLOOKUP($B63,'[2]ACT NUM12'!$AE$3:$AR$128,8,FALSE),0)</f>
        <v>0</v>
      </c>
      <c r="AE63" s="77">
        <f>IFERROR(VLOOKUP($B63,'[2]ACT NUM12'!$AE$3:$AR$128,9,FALSE),0)</f>
        <v>0</v>
      </c>
      <c r="AF63" s="77">
        <f>IFERROR(VLOOKUP($B63,'[2]ACT NUM12'!$AE$3:$AR$128,10,FALSE),0)</f>
        <v>0</v>
      </c>
      <c r="AG63" s="77">
        <f>IFERROR(VLOOKUP($B63,'[2]ACT NUM12'!$AE$3:$AR$128,11,FALSE),0)</f>
        <v>0</v>
      </c>
      <c r="AH63" s="77">
        <f>IFERROR(VLOOKUP($B63,'[2]ACT NUM12'!$AE$3:$AR$128,12,FALSE),0)</f>
        <v>0</v>
      </c>
      <c r="AI63" s="77">
        <f>IFERROR(VLOOKUP($B63,'[2]ACT NUM12'!$AE$3:$AR$128,13,FALSE),0)</f>
        <v>0</v>
      </c>
      <c r="AJ63" s="12">
        <f t="shared" ref="AJ63" si="51">SUM(X63:AI63)</f>
        <v>0</v>
      </c>
    </row>
    <row r="64" spans="1:37" ht="15" thickBot="1" x14ac:dyDescent="0.25">
      <c r="A64" s="307" t="s">
        <v>177</v>
      </c>
      <c r="B64" s="308"/>
      <c r="C64" s="222">
        <f>+D64/Metas!R9</f>
        <v>1.0144927536231885</v>
      </c>
      <c r="D64" s="179">
        <f>J64/AK64</f>
        <v>0.21140052850132127</v>
      </c>
      <c r="E64" s="9">
        <f>SUM(E50:E63)</f>
        <v>552</v>
      </c>
      <c r="F64" s="9">
        <f t="shared" ref="F64:J64" si="52">SUM(F50:F63)</f>
        <v>562</v>
      </c>
      <c r="G64" s="9">
        <f t="shared" si="52"/>
        <v>460</v>
      </c>
      <c r="H64" s="9">
        <f t="shared" si="52"/>
        <v>456</v>
      </c>
      <c r="I64" s="9">
        <f t="shared" si="52"/>
        <v>509</v>
      </c>
      <c r="J64" s="9">
        <f t="shared" si="52"/>
        <v>560</v>
      </c>
      <c r="K64" s="9">
        <f>SUM(K50:K63)</f>
        <v>0</v>
      </c>
      <c r="L64" s="9">
        <f t="shared" ref="L64:AJ64" si="53">SUM(L50:L63)</f>
        <v>0</v>
      </c>
      <c r="M64" s="9">
        <f t="shared" si="53"/>
        <v>13</v>
      </c>
      <c r="N64" s="9">
        <f t="shared" si="53"/>
        <v>1</v>
      </c>
      <c r="O64" s="9">
        <f t="shared" si="53"/>
        <v>4</v>
      </c>
      <c r="P64" s="9">
        <f t="shared" si="53"/>
        <v>7</v>
      </c>
      <c r="Q64" s="9">
        <f t="shared" si="53"/>
        <v>8</v>
      </c>
      <c r="R64" s="9">
        <f t="shared" si="53"/>
        <v>11</v>
      </c>
      <c r="S64" s="9">
        <f t="shared" si="53"/>
        <v>24</v>
      </c>
      <c r="T64" s="9">
        <f t="shared" si="53"/>
        <v>28</v>
      </c>
      <c r="U64" s="9">
        <f t="shared" si="53"/>
        <v>14</v>
      </c>
      <c r="V64" s="9">
        <f t="shared" si="53"/>
        <v>9</v>
      </c>
      <c r="W64" s="9">
        <f t="shared" si="53"/>
        <v>119</v>
      </c>
      <c r="X64" s="9">
        <f t="shared" si="53"/>
        <v>0</v>
      </c>
      <c r="Y64" s="9">
        <f t="shared" si="53"/>
        <v>1</v>
      </c>
      <c r="Z64" s="9">
        <f t="shared" si="53"/>
        <v>0</v>
      </c>
      <c r="AA64" s="9">
        <f t="shared" si="53"/>
        <v>3</v>
      </c>
      <c r="AB64" s="9">
        <f t="shared" si="53"/>
        <v>19</v>
      </c>
      <c r="AC64" s="9">
        <f t="shared" si="53"/>
        <v>17</v>
      </c>
      <c r="AD64" s="9">
        <f t="shared" si="53"/>
        <v>12</v>
      </c>
      <c r="AE64" s="9">
        <f t="shared" si="53"/>
        <v>6</v>
      </c>
      <c r="AF64" s="9">
        <f t="shared" si="53"/>
        <v>2</v>
      </c>
      <c r="AG64" s="9">
        <f t="shared" si="53"/>
        <v>2</v>
      </c>
      <c r="AH64" s="9">
        <f t="shared" si="53"/>
        <v>0</v>
      </c>
      <c r="AI64" s="9">
        <f t="shared" si="53"/>
        <v>0</v>
      </c>
      <c r="AJ64" s="9">
        <f t="shared" si="53"/>
        <v>62</v>
      </c>
      <c r="AK64" s="9">
        <v>2649</v>
      </c>
    </row>
    <row r="65" spans="1:37" ht="15" thickBot="1" x14ac:dyDescent="0.25">
      <c r="A65" s="138" t="s">
        <v>99</v>
      </c>
      <c r="B65" s="137" t="s">
        <v>89</v>
      </c>
      <c r="C65" s="53"/>
      <c r="D65" s="177"/>
      <c r="E65" s="12">
        <f>IFERROR(VLOOKUP($B65,[3]NUM12!$H$3:$J$151,2,FALSE),0)</f>
        <v>69</v>
      </c>
      <c r="F65" s="42">
        <f t="shared" si="14"/>
        <v>117</v>
      </c>
      <c r="G65" s="12">
        <f>IFERROR(VLOOKUP($B65,[1]NUM12!$H$3:$J$167,2,FALSE),0)</f>
        <v>64</v>
      </c>
      <c r="H65" s="51">
        <f t="shared" ref="H65:H74" si="54">+G65+(Q65)-(AD65)</f>
        <v>70</v>
      </c>
      <c r="I65" s="51">
        <f t="shared" si="2"/>
        <v>108</v>
      </c>
      <c r="J65" s="12">
        <f>IFERROR(VLOOKUP($B65,[2]NUM12!$H$3:$K$156,3,FALSE),0)</f>
        <v>132</v>
      </c>
      <c r="K65" s="77">
        <f>IFERROR(VLOOKUP($B65,'[2]ACT NUM12'!$H$3:$U$162,2,FALSE),0)</f>
        <v>0</v>
      </c>
      <c r="L65" s="77">
        <f>IFERROR(VLOOKUP($B65,'[2]ACT NUM12'!$H$3:$U$162,3,FALSE),0)</f>
        <v>19</v>
      </c>
      <c r="M65" s="77">
        <f>IFERROR(VLOOKUP($B65,'[2]ACT NUM12'!$H$3:$U$162,4,FALSE),0)</f>
        <v>9</v>
      </c>
      <c r="N65" s="77">
        <f>IFERROR(VLOOKUP($B65,'[2]ACT NUM12'!$H$3:$U$162,5,FALSE),0)</f>
        <v>20</v>
      </c>
      <c r="O65" s="77">
        <f>IFERROR(VLOOKUP($B65,'[2]ACT NUM12'!$H$3:$U$162,6,FALSE),0)</f>
        <v>11</v>
      </c>
      <c r="P65" s="77">
        <f>IFERROR(VLOOKUP($B65,'[2]ACT NUM12'!$H$3:$U$162,7,FALSE),0)</f>
        <v>2</v>
      </c>
      <c r="Q65" s="77">
        <f>IFERROR(VLOOKUP($B65,'[2]ACT NUM12'!$H$3:$U$162,8,FALSE),0)</f>
        <v>6</v>
      </c>
      <c r="R65" s="77">
        <f>IFERROR(VLOOKUP($B65,'[2]ACT NUM12'!$H$3:$U$162,9,FALSE),0)</f>
        <v>11</v>
      </c>
      <c r="S65" s="77">
        <f>IFERROR(VLOOKUP($B65,'[2]ACT NUM12'!$H$3:$U$162,10,FALSE),0)</f>
        <v>11</v>
      </c>
      <c r="T65" s="77">
        <f>IFERROR(VLOOKUP($B65,'[2]ACT NUM12'!$H$3:$U$162,11,FALSE),0)</f>
        <v>19</v>
      </c>
      <c r="U65" s="77">
        <f>IFERROR(VLOOKUP($B65,'[2]ACT NUM12'!$H$3:$U$162,12,FALSE),0)</f>
        <v>14</v>
      </c>
      <c r="V65" s="77">
        <f>IFERROR(VLOOKUP($B65,'[2]ACT NUM12'!$H$3:$U$162,13,FALSE),0)</f>
        <v>5</v>
      </c>
      <c r="W65" s="12">
        <f t="shared" si="3"/>
        <v>127</v>
      </c>
      <c r="X65" s="77">
        <f>IFERROR(VLOOKUP($B65,'[2]ACT NUM12'!$AE$3:$AR$128,2,FALSE),0)</f>
        <v>0</v>
      </c>
      <c r="Y65" s="77">
        <f>IFERROR(VLOOKUP($B65,'[2]ACT NUM12'!$AE$3:$AR$128,3,FALSE),0)</f>
        <v>0</v>
      </c>
      <c r="Z65" s="77">
        <f>IFERROR(VLOOKUP($B65,'[2]ACT NUM12'!$AE$3:$AR$128,4,FALSE),0)</f>
        <v>0</v>
      </c>
      <c r="AA65" s="77">
        <f>IFERROR(VLOOKUP($B65,'[2]ACT NUM12'!$AE$3:$AR$128,5,FALSE),0)</f>
        <v>0</v>
      </c>
      <c r="AB65" s="77">
        <f>IFERROR(VLOOKUP($B65,'[2]ACT NUM12'!$AE$3:$AR$128,6,FALSE),0)</f>
        <v>1</v>
      </c>
      <c r="AC65" s="77">
        <f>IFERROR(VLOOKUP($B65,'[2]ACT NUM12'!$AE$3:$AR$128,7,FALSE),0)</f>
        <v>0</v>
      </c>
      <c r="AD65" s="77">
        <f>IFERROR(VLOOKUP($B65,'[2]ACT NUM12'!$AE$3:$AR$128,8,FALSE),0)</f>
        <v>0</v>
      </c>
      <c r="AE65" s="77">
        <f>IFERROR(VLOOKUP($B65,'[2]ACT NUM12'!$AE$3:$AR$128,9,FALSE),0)</f>
        <v>1</v>
      </c>
      <c r="AF65" s="77">
        <f>IFERROR(VLOOKUP($B65,'[2]ACT NUM12'!$AE$3:$AR$128,10,FALSE),0)</f>
        <v>1</v>
      </c>
      <c r="AG65" s="77">
        <f>IFERROR(VLOOKUP($B65,'[2]ACT NUM12'!$AE$3:$AR$128,11,FALSE),0)</f>
        <v>1</v>
      </c>
      <c r="AH65" s="77">
        <f>IFERROR(VLOOKUP($B65,'[2]ACT NUM12'!$AE$3:$AR$128,12,FALSE),0)</f>
        <v>0</v>
      </c>
      <c r="AI65" s="77">
        <f>IFERROR(VLOOKUP($B65,'[2]ACT NUM12'!$AE$3:$AR$128,13,FALSE),0)</f>
        <v>0</v>
      </c>
      <c r="AJ65" s="12">
        <f t="shared" si="4"/>
        <v>4</v>
      </c>
    </row>
    <row r="66" spans="1:37" ht="15" thickBot="1" x14ac:dyDescent="0.25">
      <c r="A66" s="138" t="s">
        <v>99</v>
      </c>
      <c r="B66" s="137" t="s">
        <v>90</v>
      </c>
      <c r="C66" s="53"/>
      <c r="D66" s="177"/>
      <c r="E66" s="12">
        <f>IFERROR(VLOOKUP($B66,[3]NUM12!$H$3:$J$151,2,FALSE),0)</f>
        <v>49</v>
      </c>
      <c r="F66" s="42">
        <f t="shared" si="14"/>
        <v>56</v>
      </c>
      <c r="G66" s="12">
        <f>IFERROR(VLOOKUP($B66,[1]NUM12!$H$3:$J$167,2,FALSE),0)</f>
        <v>44</v>
      </c>
      <c r="H66" s="51">
        <f t="shared" si="54"/>
        <v>44</v>
      </c>
      <c r="I66" s="51">
        <f t="shared" si="2"/>
        <v>49</v>
      </c>
      <c r="J66" s="12">
        <f>IFERROR(VLOOKUP($B66,[2]NUM12!$H$3:$K$156,3,FALSE),0)</f>
        <v>46</v>
      </c>
      <c r="K66" s="77">
        <f>IFERROR(VLOOKUP($B66,'[2]ACT NUM12'!$H$3:$U$162,2,FALSE),0)</f>
        <v>0</v>
      </c>
      <c r="L66" s="77">
        <f>IFERROR(VLOOKUP($B66,'[2]ACT NUM12'!$H$3:$U$162,3,FALSE),0)</f>
        <v>0</v>
      </c>
      <c r="M66" s="77">
        <f>IFERROR(VLOOKUP($B66,'[2]ACT NUM12'!$H$3:$U$162,4,FALSE),0)</f>
        <v>0</v>
      </c>
      <c r="N66" s="77">
        <f>IFERROR(VLOOKUP($B66,'[2]ACT NUM12'!$H$3:$U$162,5,FALSE),0)</f>
        <v>7</v>
      </c>
      <c r="O66" s="77">
        <f>IFERROR(VLOOKUP($B66,'[2]ACT NUM12'!$H$3:$U$162,6,FALSE),0)</f>
        <v>2</v>
      </c>
      <c r="P66" s="77">
        <f>IFERROR(VLOOKUP($B66,'[2]ACT NUM12'!$H$3:$U$162,7,FALSE),0)</f>
        <v>1</v>
      </c>
      <c r="Q66" s="77">
        <f>IFERROR(VLOOKUP($B66,'[2]ACT NUM12'!$H$3:$U$162,8,FALSE),0)</f>
        <v>0</v>
      </c>
      <c r="R66" s="77">
        <f>IFERROR(VLOOKUP($B66,'[2]ACT NUM12'!$H$3:$U$162,9,FALSE),0)</f>
        <v>4</v>
      </c>
      <c r="S66" s="77">
        <f>IFERROR(VLOOKUP($B66,'[2]ACT NUM12'!$H$3:$U$162,10,FALSE),0)</f>
        <v>0</v>
      </c>
      <c r="T66" s="77">
        <f>IFERROR(VLOOKUP($B66,'[2]ACT NUM12'!$H$3:$U$162,11,FALSE),0)</f>
        <v>1</v>
      </c>
      <c r="U66" s="77">
        <f>IFERROR(VLOOKUP($B66,'[2]ACT NUM12'!$H$3:$U$162,12,FALSE),0)</f>
        <v>0</v>
      </c>
      <c r="V66" s="77">
        <f>IFERROR(VLOOKUP($B66,'[2]ACT NUM12'!$H$3:$U$162,13,FALSE),0)</f>
        <v>0</v>
      </c>
      <c r="W66" s="12">
        <f t="shared" si="3"/>
        <v>15</v>
      </c>
      <c r="X66" s="77">
        <f>IFERROR(VLOOKUP($B66,'[2]ACT NUM12'!$AE$3:$AR$128,2,FALSE),0)</f>
        <v>0</v>
      </c>
      <c r="Y66" s="77">
        <f>IFERROR(VLOOKUP($B66,'[2]ACT NUM12'!$AE$3:$AR$128,3,FALSE),0)</f>
        <v>0</v>
      </c>
      <c r="Z66" s="77">
        <f>IFERROR(VLOOKUP($B66,'[2]ACT NUM12'!$AE$3:$AR$128,4,FALSE),0)</f>
        <v>0</v>
      </c>
      <c r="AA66" s="77">
        <f>IFERROR(VLOOKUP($B66,'[2]ACT NUM12'!$AE$3:$AR$128,5,FALSE),0)</f>
        <v>0</v>
      </c>
      <c r="AB66" s="77">
        <f>IFERROR(VLOOKUP($B66,'[2]ACT NUM12'!$AE$3:$AR$128,6,FALSE),0)</f>
        <v>0</v>
      </c>
      <c r="AC66" s="77">
        <f>IFERROR(VLOOKUP($B66,'[2]ACT NUM12'!$AE$3:$AR$128,7,FALSE),0)</f>
        <v>0</v>
      </c>
      <c r="AD66" s="77">
        <f>IFERROR(VLOOKUP($B66,'[2]ACT NUM12'!$AE$3:$AR$128,8,FALSE),0)</f>
        <v>0</v>
      </c>
      <c r="AE66" s="77">
        <f>IFERROR(VLOOKUP($B66,'[2]ACT NUM12'!$AE$3:$AR$128,9,FALSE),0)</f>
        <v>0</v>
      </c>
      <c r="AF66" s="77">
        <f>IFERROR(VLOOKUP($B66,'[2]ACT NUM12'!$AE$3:$AR$128,10,FALSE),0)</f>
        <v>0</v>
      </c>
      <c r="AG66" s="77">
        <f>IFERROR(VLOOKUP($B66,'[2]ACT NUM12'!$AE$3:$AR$128,11,FALSE),0)</f>
        <v>0</v>
      </c>
      <c r="AH66" s="77">
        <f>IFERROR(VLOOKUP($B66,'[2]ACT NUM12'!$AE$3:$AR$128,12,FALSE),0)</f>
        <v>0</v>
      </c>
      <c r="AI66" s="77">
        <f>IFERROR(VLOOKUP($B66,'[2]ACT NUM12'!$AE$3:$AR$128,13,FALSE),0)</f>
        <v>0</v>
      </c>
      <c r="AJ66" s="12">
        <f t="shared" si="4"/>
        <v>0</v>
      </c>
    </row>
    <row r="67" spans="1:37" ht="15" thickBot="1" x14ac:dyDescent="0.25">
      <c r="A67" s="138" t="s">
        <v>99</v>
      </c>
      <c r="B67" s="137" t="s">
        <v>91</v>
      </c>
      <c r="C67" s="53"/>
      <c r="D67" s="177"/>
      <c r="E67" s="12">
        <f>IFERROR(VLOOKUP($B67,[3]NUM12!$H$3:$J$151,2,FALSE),0)</f>
        <v>14</v>
      </c>
      <c r="F67" s="42">
        <f t="shared" si="14"/>
        <v>18</v>
      </c>
      <c r="G67" s="12">
        <f>IFERROR(VLOOKUP($B67,[1]NUM12!$H$3:$J$167,2,FALSE),0)</f>
        <v>13</v>
      </c>
      <c r="H67" s="51">
        <f t="shared" si="54"/>
        <v>15</v>
      </c>
      <c r="I67" s="51">
        <f t="shared" si="2"/>
        <v>19</v>
      </c>
      <c r="J67" s="12">
        <f>IFERROR(VLOOKUP($B67,[2]NUM12!$H$3:$K$156,3,FALSE),0)</f>
        <v>17</v>
      </c>
      <c r="K67" s="77">
        <f>IFERROR(VLOOKUP($B67,'[2]ACT NUM12'!$H$3:$U$162,2,FALSE),0)</f>
        <v>0</v>
      </c>
      <c r="L67" s="77">
        <f>IFERROR(VLOOKUP($B67,'[2]ACT NUM12'!$H$3:$U$162,3,FALSE),0)</f>
        <v>0</v>
      </c>
      <c r="M67" s="77">
        <f>IFERROR(VLOOKUP($B67,'[2]ACT NUM12'!$H$3:$U$162,4,FALSE),0)</f>
        <v>4</v>
      </c>
      <c r="N67" s="77">
        <f>IFERROR(VLOOKUP($B67,'[2]ACT NUM12'!$H$3:$U$162,5,FALSE),0)</f>
        <v>0</v>
      </c>
      <c r="O67" s="77">
        <f>IFERROR(VLOOKUP($B67,'[2]ACT NUM12'!$H$3:$U$162,6,FALSE),0)</f>
        <v>0</v>
      </c>
      <c r="P67" s="77">
        <f>IFERROR(VLOOKUP($B67,'[2]ACT NUM12'!$H$3:$U$162,7,FALSE),0)</f>
        <v>0</v>
      </c>
      <c r="Q67" s="77">
        <f>IFERROR(VLOOKUP($B67,'[2]ACT NUM12'!$H$3:$U$162,8,FALSE),0)</f>
        <v>2</v>
      </c>
      <c r="R67" s="77">
        <f>IFERROR(VLOOKUP($B67,'[2]ACT NUM12'!$H$3:$U$162,9,FALSE),0)</f>
        <v>0</v>
      </c>
      <c r="S67" s="77">
        <f>IFERROR(VLOOKUP($B67,'[2]ACT NUM12'!$H$3:$U$162,10,FALSE),0)</f>
        <v>2</v>
      </c>
      <c r="T67" s="77">
        <f>IFERROR(VLOOKUP($B67,'[2]ACT NUM12'!$H$3:$U$162,11,FALSE),0)</f>
        <v>2</v>
      </c>
      <c r="U67" s="77">
        <f>IFERROR(VLOOKUP($B67,'[2]ACT NUM12'!$H$3:$U$162,12,FALSE),0)</f>
        <v>0</v>
      </c>
      <c r="V67" s="77">
        <f>IFERROR(VLOOKUP($B67,'[2]ACT NUM12'!$H$3:$U$162,13,FALSE),0)</f>
        <v>1</v>
      </c>
      <c r="W67" s="12">
        <f t="shared" si="3"/>
        <v>11</v>
      </c>
      <c r="X67" s="77">
        <f>IFERROR(VLOOKUP($B67,'[2]ACT NUM12'!$AE$3:$AR$128,2,FALSE),0)</f>
        <v>0</v>
      </c>
      <c r="Y67" s="77">
        <f>IFERROR(VLOOKUP($B67,'[2]ACT NUM12'!$AE$3:$AR$128,3,FALSE),0)</f>
        <v>0</v>
      </c>
      <c r="Z67" s="77">
        <f>IFERROR(VLOOKUP($B67,'[2]ACT NUM12'!$AE$3:$AR$128,4,FALSE),0)</f>
        <v>0</v>
      </c>
      <c r="AA67" s="77">
        <f>IFERROR(VLOOKUP($B67,'[2]ACT NUM12'!$AE$3:$AR$128,5,FALSE),0)</f>
        <v>0</v>
      </c>
      <c r="AB67" s="77">
        <f>IFERROR(VLOOKUP($B67,'[2]ACT NUM12'!$AE$3:$AR$128,6,FALSE),0)</f>
        <v>0</v>
      </c>
      <c r="AC67" s="77">
        <f>IFERROR(VLOOKUP($B67,'[2]ACT NUM12'!$AE$3:$AR$128,7,FALSE),0)</f>
        <v>0</v>
      </c>
      <c r="AD67" s="77">
        <f>IFERROR(VLOOKUP($B67,'[2]ACT NUM12'!$AE$3:$AR$128,8,FALSE),0)</f>
        <v>0</v>
      </c>
      <c r="AE67" s="77">
        <f>IFERROR(VLOOKUP($B67,'[2]ACT NUM12'!$AE$3:$AR$128,9,FALSE),0)</f>
        <v>0</v>
      </c>
      <c r="AF67" s="77">
        <f>IFERROR(VLOOKUP($B67,'[2]ACT NUM12'!$AE$3:$AR$128,10,FALSE),0)</f>
        <v>0</v>
      </c>
      <c r="AG67" s="77">
        <f>IFERROR(VLOOKUP($B67,'[2]ACT NUM12'!$AE$3:$AR$128,11,FALSE),0)</f>
        <v>0</v>
      </c>
      <c r="AH67" s="77">
        <f>IFERROR(VLOOKUP($B67,'[2]ACT NUM12'!$AE$3:$AR$128,12,FALSE),0)</f>
        <v>0</v>
      </c>
      <c r="AI67" s="77">
        <f>IFERROR(VLOOKUP($B67,'[2]ACT NUM12'!$AE$3:$AR$128,13,FALSE),0)</f>
        <v>0</v>
      </c>
      <c r="AJ67" s="12">
        <f t="shared" si="4"/>
        <v>0</v>
      </c>
    </row>
    <row r="68" spans="1:37" ht="15" thickBot="1" x14ac:dyDescent="0.25">
      <c r="A68" s="138" t="s">
        <v>99</v>
      </c>
      <c r="B68" s="137" t="s">
        <v>92</v>
      </c>
      <c r="C68" s="53"/>
      <c r="D68" s="177"/>
      <c r="E68" s="12">
        <f>IFERROR(VLOOKUP($B68,[3]NUM12!$H$3:$J$151,2,FALSE),0)</f>
        <v>16</v>
      </c>
      <c r="F68" s="42">
        <f t="shared" si="14"/>
        <v>20</v>
      </c>
      <c r="G68" s="12">
        <f>IFERROR(VLOOKUP($B68,[1]NUM12!$H$3:$J$167,2,FALSE),0)</f>
        <v>10</v>
      </c>
      <c r="H68" s="51">
        <f t="shared" si="54"/>
        <v>10</v>
      </c>
      <c r="I68" s="51">
        <f t="shared" si="2"/>
        <v>10</v>
      </c>
      <c r="J68" s="12">
        <f>IFERROR(VLOOKUP($B68,[2]NUM12!$H$3:$K$156,3,FALSE),0)</f>
        <v>6</v>
      </c>
      <c r="K68" s="77">
        <f>IFERROR(VLOOKUP($B68,'[2]ACT NUM12'!$H$3:$U$162,2,FALSE),0)</f>
        <v>0</v>
      </c>
      <c r="L68" s="77">
        <f>IFERROR(VLOOKUP($B68,'[2]ACT NUM12'!$H$3:$U$162,3,FALSE),0)</f>
        <v>4</v>
      </c>
      <c r="M68" s="77">
        <f>IFERROR(VLOOKUP($B68,'[2]ACT NUM12'!$H$3:$U$162,4,FALSE),0)</f>
        <v>0</v>
      </c>
      <c r="N68" s="77">
        <f>IFERROR(VLOOKUP($B68,'[2]ACT NUM12'!$H$3:$U$162,5,FALSE),0)</f>
        <v>0</v>
      </c>
      <c r="O68" s="77">
        <f>IFERROR(VLOOKUP($B68,'[2]ACT NUM12'!$H$3:$U$162,6,FALSE),0)</f>
        <v>0</v>
      </c>
      <c r="P68" s="77">
        <f>IFERROR(VLOOKUP($B68,'[2]ACT NUM12'!$H$3:$U$162,7,FALSE),0)</f>
        <v>0</v>
      </c>
      <c r="Q68" s="77">
        <f>IFERROR(VLOOKUP($B68,'[2]ACT NUM12'!$H$3:$U$162,8,FALSE),0)</f>
        <v>0</v>
      </c>
      <c r="R68" s="77">
        <f>IFERROR(VLOOKUP($B68,'[2]ACT NUM12'!$H$3:$U$162,9,FALSE),0)</f>
        <v>0</v>
      </c>
      <c r="S68" s="77">
        <f>IFERROR(VLOOKUP($B68,'[2]ACT NUM12'!$H$3:$U$162,10,FALSE),0)</f>
        <v>0</v>
      </c>
      <c r="T68" s="77">
        <f>IFERROR(VLOOKUP($B68,'[2]ACT NUM12'!$H$3:$U$162,11,FALSE),0)</f>
        <v>0</v>
      </c>
      <c r="U68" s="77">
        <f>IFERROR(VLOOKUP($B68,'[2]ACT NUM12'!$H$3:$U$162,12,FALSE),0)</f>
        <v>0</v>
      </c>
      <c r="V68" s="77">
        <f>IFERROR(VLOOKUP($B68,'[2]ACT NUM12'!$H$3:$U$162,13,FALSE),0)</f>
        <v>0</v>
      </c>
      <c r="W68" s="12">
        <f t="shared" si="3"/>
        <v>4</v>
      </c>
      <c r="X68" s="77">
        <f>IFERROR(VLOOKUP($B68,'[2]ACT NUM12'!$AE$3:$AR$128,2,FALSE),0)</f>
        <v>0</v>
      </c>
      <c r="Y68" s="77">
        <f>IFERROR(VLOOKUP($B68,'[2]ACT NUM12'!$AE$3:$AR$128,3,FALSE),0)</f>
        <v>0</v>
      </c>
      <c r="Z68" s="77">
        <f>IFERROR(VLOOKUP($B68,'[2]ACT NUM12'!$AE$3:$AR$128,4,FALSE),0)</f>
        <v>0</v>
      </c>
      <c r="AA68" s="77">
        <f>IFERROR(VLOOKUP($B68,'[2]ACT NUM12'!$AE$3:$AR$128,5,FALSE),0)</f>
        <v>0</v>
      </c>
      <c r="AB68" s="77">
        <f>IFERROR(VLOOKUP($B68,'[2]ACT NUM12'!$AE$3:$AR$128,6,FALSE),0)</f>
        <v>0</v>
      </c>
      <c r="AC68" s="77">
        <f>IFERROR(VLOOKUP($B68,'[2]ACT NUM12'!$AE$3:$AR$128,7,FALSE),0)</f>
        <v>0</v>
      </c>
      <c r="AD68" s="77">
        <f>IFERROR(VLOOKUP($B68,'[2]ACT NUM12'!$AE$3:$AR$128,8,FALSE),0)</f>
        <v>0</v>
      </c>
      <c r="AE68" s="77">
        <f>IFERROR(VLOOKUP($B68,'[2]ACT NUM12'!$AE$3:$AR$128,9,FALSE),0)</f>
        <v>0</v>
      </c>
      <c r="AF68" s="77">
        <f>IFERROR(VLOOKUP($B68,'[2]ACT NUM12'!$AE$3:$AR$128,10,FALSE),0)</f>
        <v>0</v>
      </c>
      <c r="AG68" s="77">
        <f>IFERROR(VLOOKUP($B68,'[2]ACT NUM12'!$AE$3:$AR$128,11,FALSE),0)</f>
        <v>0</v>
      </c>
      <c r="AH68" s="77">
        <f>IFERROR(VLOOKUP($B68,'[2]ACT NUM12'!$AE$3:$AR$128,12,FALSE),0)</f>
        <v>0</v>
      </c>
      <c r="AI68" s="77">
        <f>IFERROR(VLOOKUP($B68,'[2]ACT NUM12'!$AE$3:$AR$128,13,FALSE),0)</f>
        <v>0</v>
      </c>
      <c r="AJ68" s="12">
        <f t="shared" si="4"/>
        <v>0</v>
      </c>
    </row>
    <row r="69" spans="1:37" ht="15" thickBot="1" x14ac:dyDescent="0.25">
      <c r="A69" s="138" t="s">
        <v>99</v>
      </c>
      <c r="B69" s="137" t="s">
        <v>93</v>
      </c>
      <c r="C69" s="53"/>
      <c r="D69" s="177"/>
      <c r="E69" s="12">
        <f>IFERROR(VLOOKUP($B69,[3]NUM12!$H$3:$J$151,2,FALSE),0)</f>
        <v>5</v>
      </c>
      <c r="F69" s="42">
        <f t="shared" si="14"/>
        <v>5</v>
      </c>
      <c r="G69" s="12">
        <f>IFERROR(VLOOKUP($B69,[1]NUM12!$H$3:$J$167,2,FALSE),0)</f>
        <v>6</v>
      </c>
      <c r="H69" s="51">
        <f t="shared" si="54"/>
        <v>6</v>
      </c>
      <c r="I69" s="51">
        <f t="shared" si="2"/>
        <v>6</v>
      </c>
      <c r="J69" s="12">
        <f>IFERROR(VLOOKUP($B69,[2]NUM12!$H$3:$K$156,3,FALSE),0)</f>
        <v>5</v>
      </c>
      <c r="K69" s="77">
        <f>IFERROR(VLOOKUP($B69,'[2]ACT NUM12'!$H$3:$U$162,2,FALSE),0)</f>
        <v>0</v>
      </c>
      <c r="L69" s="77">
        <f>IFERROR(VLOOKUP($B69,'[2]ACT NUM12'!$H$3:$U$162,3,FALSE),0)</f>
        <v>0</v>
      </c>
      <c r="M69" s="77">
        <f>IFERROR(VLOOKUP($B69,'[2]ACT NUM12'!$H$3:$U$162,4,FALSE),0)</f>
        <v>0</v>
      </c>
      <c r="N69" s="77">
        <f>IFERROR(VLOOKUP($B69,'[2]ACT NUM12'!$H$3:$U$162,5,FALSE),0)</f>
        <v>0</v>
      </c>
      <c r="O69" s="77">
        <f>IFERROR(VLOOKUP($B69,'[2]ACT NUM12'!$H$3:$U$162,6,FALSE),0)</f>
        <v>0</v>
      </c>
      <c r="P69" s="77">
        <f>IFERROR(VLOOKUP($B69,'[2]ACT NUM12'!$H$3:$U$162,7,FALSE),0)</f>
        <v>0</v>
      </c>
      <c r="Q69" s="77">
        <f>IFERROR(VLOOKUP($B69,'[2]ACT NUM12'!$H$3:$U$162,8,FALSE),0)</f>
        <v>0</v>
      </c>
      <c r="R69" s="77">
        <f>IFERROR(VLOOKUP($B69,'[2]ACT NUM12'!$H$3:$U$162,9,FALSE),0)</f>
        <v>0</v>
      </c>
      <c r="S69" s="77">
        <f>IFERROR(VLOOKUP($B69,'[2]ACT NUM12'!$H$3:$U$162,10,FALSE),0)</f>
        <v>0</v>
      </c>
      <c r="T69" s="77">
        <f>IFERROR(VLOOKUP($B69,'[2]ACT NUM12'!$H$3:$U$162,11,FALSE),0)</f>
        <v>0</v>
      </c>
      <c r="U69" s="77">
        <f>IFERROR(VLOOKUP($B69,'[2]ACT NUM12'!$H$3:$U$162,12,FALSE),0)</f>
        <v>0</v>
      </c>
      <c r="V69" s="77">
        <f>IFERROR(VLOOKUP($B69,'[2]ACT NUM12'!$H$3:$U$162,13,FALSE),0)</f>
        <v>0</v>
      </c>
      <c r="W69" s="12">
        <f t="shared" si="3"/>
        <v>0</v>
      </c>
      <c r="X69" s="77">
        <f>IFERROR(VLOOKUP($B69,'[2]ACT NUM12'!$AE$3:$AR$128,2,FALSE),0)</f>
        <v>0</v>
      </c>
      <c r="Y69" s="77">
        <f>IFERROR(VLOOKUP($B69,'[2]ACT NUM12'!$AE$3:$AR$128,3,FALSE),0)</f>
        <v>0</v>
      </c>
      <c r="Z69" s="77">
        <f>IFERROR(VLOOKUP($B69,'[2]ACT NUM12'!$AE$3:$AR$128,4,FALSE),0)</f>
        <v>0</v>
      </c>
      <c r="AA69" s="77">
        <f>IFERROR(VLOOKUP($B69,'[2]ACT NUM12'!$AE$3:$AR$128,5,FALSE),0)</f>
        <v>0</v>
      </c>
      <c r="AB69" s="77">
        <f>IFERROR(VLOOKUP($B69,'[2]ACT NUM12'!$AE$3:$AR$128,6,FALSE),0)</f>
        <v>0</v>
      </c>
      <c r="AC69" s="77">
        <f>IFERROR(VLOOKUP($B69,'[2]ACT NUM12'!$AE$3:$AR$128,7,FALSE),0)</f>
        <v>0</v>
      </c>
      <c r="AD69" s="77">
        <f>IFERROR(VLOOKUP($B69,'[2]ACT NUM12'!$AE$3:$AR$128,8,FALSE),0)</f>
        <v>0</v>
      </c>
      <c r="AE69" s="77">
        <f>IFERROR(VLOOKUP($B69,'[2]ACT NUM12'!$AE$3:$AR$128,9,FALSE),0)</f>
        <v>0</v>
      </c>
      <c r="AF69" s="77">
        <f>IFERROR(VLOOKUP($B69,'[2]ACT NUM12'!$AE$3:$AR$128,10,FALSE),0)</f>
        <v>0</v>
      </c>
      <c r="AG69" s="77">
        <f>IFERROR(VLOOKUP($B69,'[2]ACT NUM12'!$AE$3:$AR$128,11,FALSE),0)</f>
        <v>0</v>
      </c>
      <c r="AH69" s="77">
        <f>IFERROR(VLOOKUP($B69,'[2]ACT NUM12'!$AE$3:$AR$128,12,FALSE),0)</f>
        <v>0</v>
      </c>
      <c r="AI69" s="77">
        <f>IFERROR(VLOOKUP($B69,'[2]ACT NUM12'!$AE$3:$AR$128,13,FALSE),0)</f>
        <v>0</v>
      </c>
      <c r="AJ69" s="12">
        <f t="shared" si="4"/>
        <v>0</v>
      </c>
    </row>
    <row r="70" spans="1:37" ht="15" thickBot="1" x14ac:dyDescent="0.25">
      <c r="A70" s="138" t="s">
        <v>99</v>
      </c>
      <c r="B70" s="137" t="s">
        <v>94</v>
      </c>
      <c r="C70" s="53"/>
      <c r="D70" s="177"/>
      <c r="E70" s="12">
        <f>IFERROR(VLOOKUP($B70,[3]NUM12!$H$3:$J$151,2,FALSE),0)</f>
        <v>29</v>
      </c>
      <c r="F70" s="42">
        <f t="shared" si="14"/>
        <v>33</v>
      </c>
      <c r="G70" s="12">
        <f>IFERROR(VLOOKUP($B70,[1]NUM12!$H$3:$J$167,2,FALSE),0)</f>
        <v>26</v>
      </c>
      <c r="H70" s="51">
        <f t="shared" si="54"/>
        <v>28</v>
      </c>
      <c r="I70" s="51">
        <f t="shared" si="2"/>
        <v>30</v>
      </c>
      <c r="J70" s="12">
        <f>IFERROR(VLOOKUP($B70,[2]NUM12!$H$3:$K$156,3,FALSE),0)</f>
        <v>18</v>
      </c>
      <c r="K70" s="77">
        <f>IFERROR(VLOOKUP($B70,'[2]ACT NUM12'!$H$3:$U$162,2,FALSE),0)</f>
        <v>0</v>
      </c>
      <c r="L70" s="77">
        <f>IFERROR(VLOOKUP($B70,'[2]ACT NUM12'!$H$3:$U$162,3,FALSE),0)</f>
        <v>0</v>
      </c>
      <c r="M70" s="77">
        <f>IFERROR(VLOOKUP($B70,'[2]ACT NUM12'!$H$3:$U$162,4,FALSE),0)</f>
        <v>4</v>
      </c>
      <c r="N70" s="77">
        <f>IFERROR(VLOOKUP($B70,'[2]ACT NUM12'!$H$3:$U$162,5,FALSE),0)</f>
        <v>0</v>
      </c>
      <c r="O70" s="77">
        <f>IFERROR(VLOOKUP($B70,'[2]ACT NUM12'!$H$3:$U$162,6,FALSE),0)</f>
        <v>0</v>
      </c>
      <c r="P70" s="77">
        <f>IFERROR(VLOOKUP($B70,'[2]ACT NUM12'!$H$3:$U$162,7,FALSE),0)</f>
        <v>0</v>
      </c>
      <c r="Q70" s="77">
        <f>IFERROR(VLOOKUP($B70,'[2]ACT NUM12'!$H$3:$U$162,8,FALSE),0)</f>
        <v>2</v>
      </c>
      <c r="R70" s="77">
        <f>IFERROR(VLOOKUP($B70,'[2]ACT NUM12'!$H$3:$U$162,9,FALSE),0)</f>
        <v>2</v>
      </c>
      <c r="S70" s="77">
        <f>IFERROR(VLOOKUP($B70,'[2]ACT NUM12'!$H$3:$U$162,10,FALSE),0)</f>
        <v>0</v>
      </c>
      <c r="T70" s="77">
        <f>IFERROR(VLOOKUP($B70,'[2]ACT NUM12'!$H$3:$U$162,11,FALSE),0)</f>
        <v>0</v>
      </c>
      <c r="U70" s="77">
        <f>IFERROR(VLOOKUP($B70,'[2]ACT NUM12'!$H$3:$U$162,12,FALSE),0)</f>
        <v>0</v>
      </c>
      <c r="V70" s="77">
        <f>IFERROR(VLOOKUP($B70,'[2]ACT NUM12'!$H$3:$U$162,13,FALSE),0)</f>
        <v>2</v>
      </c>
      <c r="W70" s="12">
        <f t="shared" si="3"/>
        <v>10</v>
      </c>
      <c r="X70" s="77">
        <f>IFERROR(VLOOKUP($B70,'[2]ACT NUM12'!$AE$3:$AR$128,2,FALSE),0)</f>
        <v>0</v>
      </c>
      <c r="Y70" s="77">
        <f>IFERROR(VLOOKUP($B70,'[2]ACT NUM12'!$AE$3:$AR$128,3,FALSE),0)</f>
        <v>0</v>
      </c>
      <c r="Z70" s="77">
        <f>IFERROR(VLOOKUP($B70,'[2]ACT NUM12'!$AE$3:$AR$128,4,FALSE),0)</f>
        <v>0</v>
      </c>
      <c r="AA70" s="77">
        <f>IFERROR(VLOOKUP($B70,'[2]ACT NUM12'!$AE$3:$AR$128,5,FALSE),0)</f>
        <v>0</v>
      </c>
      <c r="AB70" s="77">
        <f>IFERROR(VLOOKUP($B70,'[2]ACT NUM12'!$AE$3:$AR$128,6,FALSE),0)</f>
        <v>0</v>
      </c>
      <c r="AC70" s="77">
        <f>IFERROR(VLOOKUP($B70,'[2]ACT NUM12'!$AE$3:$AR$128,7,FALSE),0)</f>
        <v>0</v>
      </c>
      <c r="AD70" s="77">
        <f>IFERROR(VLOOKUP($B70,'[2]ACT NUM12'!$AE$3:$AR$128,8,FALSE),0)</f>
        <v>0</v>
      </c>
      <c r="AE70" s="77">
        <f>IFERROR(VLOOKUP($B70,'[2]ACT NUM12'!$AE$3:$AR$128,9,FALSE),0)</f>
        <v>0</v>
      </c>
      <c r="AF70" s="77">
        <f>IFERROR(VLOOKUP($B70,'[2]ACT NUM12'!$AE$3:$AR$128,10,FALSE),0)</f>
        <v>0</v>
      </c>
      <c r="AG70" s="77">
        <f>IFERROR(VLOOKUP($B70,'[2]ACT NUM12'!$AE$3:$AR$128,11,FALSE),0)</f>
        <v>0</v>
      </c>
      <c r="AH70" s="77">
        <f>IFERROR(VLOOKUP($B70,'[2]ACT NUM12'!$AE$3:$AR$128,12,FALSE),0)</f>
        <v>0</v>
      </c>
      <c r="AI70" s="77">
        <f>IFERROR(VLOOKUP($B70,'[2]ACT NUM12'!$AE$3:$AR$128,13,FALSE),0)</f>
        <v>0</v>
      </c>
      <c r="AJ70" s="12">
        <f t="shared" si="4"/>
        <v>0</v>
      </c>
    </row>
    <row r="71" spans="1:37" ht="15" thickBot="1" x14ac:dyDescent="0.25">
      <c r="A71" s="138" t="s">
        <v>99</v>
      </c>
      <c r="B71" s="137" t="s">
        <v>95</v>
      </c>
      <c r="C71" s="53"/>
      <c r="D71" s="177"/>
      <c r="E71" s="12">
        <f>IFERROR(VLOOKUP($B71,[3]NUM12!$H$3:$J$151,2,FALSE),0)</f>
        <v>12</v>
      </c>
      <c r="F71" s="42">
        <f t="shared" si="14"/>
        <v>19</v>
      </c>
      <c r="G71" s="12">
        <f>IFERROR(VLOOKUP($B71,[1]NUM12!$H$3:$J$167,2,FALSE),0)</f>
        <v>15</v>
      </c>
      <c r="H71" s="51">
        <f t="shared" si="54"/>
        <v>15</v>
      </c>
      <c r="I71" s="51">
        <f t="shared" si="2"/>
        <v>16</v>
      </c>
      <c r="J71" s="12">
        <f>IFERROR(VLOOKUP($B71,[2]NUM12!$H$3:$K$156,3,FALSE),0)</f>
        <v>13</v>
      </c>
      <c r="K71" s="77">
        <f>IFERROR(VLOOKUP($B71,'[2]ACT NUM12'!$H$3:$U$162,2,FALSE),0)</f>
        <v>0</v>
      </c>
      <c r="L71" s="77">
        <f>IFERROR(VLOOKUP($B71,'[2]ACT NUM12'!$H$3:$U$162,3,FALSE),0)</f>
        <v>5</v>
      </c>
      <c r="M71" s="77">
        <f>IFERROR(VLOOKUP($B71,'[2]ACT NUM12'!$H$3:$U$162,4,FALSE),0)</f>
        <v>2</v>
      </c>
      <c r="N71" s="77">
        <f>IFERROR(VLOOKUP($B71,'[2]ACT NUM12'!$H$3:$U$162,5,FALSE),0)</f>
        <v>0</v>
      </c>
      <c r="O71" s="77">
        <f>IFERROR(VLOOKUP($B71,'[2]ACT NUM12'!$H$3:$U$162,6,FALSE),0)</f>
        <v>0</v>
      </c>
      <c r="P71" s="77">
        <f>IFERROR(VLOOKUP($B71,'[2]ACT NUM12'!$H$3:$U$162,7,FALSE),0)</f>
        <v>0</v>
      </c>
      <c r="Q71" s="77">
        <f>IFERROR(VLOOKUP($B71,'[2]ACT NUM12'!$H$3:$U$162,8,FALSE),0)</f>
        <v>0</v>
      </c>
      <c r="R71" s="77">
        <f>IFERROR(VLOOKUP($B71,'[2]ACT NUM12'!$H$3:$U$162,9,FALSE),0)</f>
        <v>0</v>
      </c>
      <c r="S71" s="77">
        <f>IFERROR(VLOOKUP($B71,'[2]ACT NUM12'!$H$3:$U$162,10,FALSE),0)</f>
        <v>0</v>
      </c>
      <c r="T71" s="77">
        <f>IFERROR(VLOOKUP($B71,'[2]ACT NUM12'!$H$3:$U$162,11,FALSE),0)</f>
        <v>1</v>
      </c>
      <c r="U71" s="77">
        <f>IFERROR(VLOOKUP($B71,'[2]ACT NUM12'!$H$3:$U$162,12,FALSE),0)</f>
        <v>0</v>
      </c>
      <c r="V71" s="77">
        <f>IFERROR(VLOOKUP($B71,'[2]ACT NUM12'!$H$3:$U$162,13,FALSE),0)</f>
        <v>0</v>
      </c>
      <c r="W71" s="12">
        <f t="shared" si="3"/>
        <v>8</v>
      </c>
      <c r="X71" s="77">
        <f>IFERROR(VLOOKUP($B71,'[2]ACT NUM12'!$AE$3:$AR$128,2,FALSE),0)</f>
        <v>0</v>
      </c>
      <c r="Y71" s="77">
        <f>IFERROR(VLOOKUP($B71,'[2]ACT NUM12'!$AE$3:$AR$128,3,FALSE),0)</f>
        <v>0</v>
      </c>
      <c r="Z71" s="77">
        <f>IFERROR(VLOOKUP($B71,'[2]ACT NUM12'!$AE$3:$AR$128,4,FALSE),0)</f>
        <v>0</v>
      </c>
      <c r="AA71" s="77">
        <f>IFERROR(VLOOKUP($B71,'[2]ACT NUM12'!$AE$3:$AR$128,5,FALSE),0)</f>
        <v>0</v>
      </c>
      <c r="AB71" s="77">
        <f>IFERROR(VLOOKUP($B71,'[2]ACT NUM12'!$AE$3:$AR$128,6,FALSE),0)</f>
        <v>0</v>
      </c>
      <c r="AC71" s="77">
        <f>IFERROR(VLOOKUP($B71,'[2]ACT NUM12'!$AE$3:$AR$128,7,FALSE),0)</f>
        <v>0</v>
      </c>
      <c r="AD71" s="77">
        <f>IFERROR(VLOOKUP($B71,'[2]ACT NUM12'!$AE$3:$AR$128,8,FALSE),0)</f>
        <v>0</v>
      </c>
      <c r="AE71" s="77">
        <f>IFERROR(VLOOKUP($B71,'[2]ACT NUM12'!$AE$3:$AR$128,9,FALSE),0)</f>
        <v>0</v>
      </c>
      <c r="AF71" s="77">
        <f>IFERROR(VLOOKUP($B71,'[2]ACT NUM12'!$AE$3:$AR$128,10,FALSE),0)</f>
        <v>0</v>
      </c>
      <c r="AG71" s="77">
        <f>IFERROR(VLOOKUP($B71,'[2]ACT NUM12'!$AE$3:$AR$128,11,FALSE),0)</f>
        <v>0</v>
      </c>
      <c r="AH71" s="77">
        <f>IFERROR(VLOOKUP($B71,'[2]ACT NUM12'!$AE$3:$AR$128,12,FALSE),0)</f>
        <v>0</v>
      </c>
      <c r="AI71" s="77">
        <f>IFERROR(VLOOKUP($B71,'[2]ACT NUM12'!$AE$3:$AR$128,13,FALSE),0)</f>
        <v>0</v>
      </c>
      <c r="AJ71" s="12">
        <f t="shared" si="4"/>
        <v>0</v>
      </c>
    </row>
    <row r="72" spans="1:37" ht="15" thickBot="1" x14ac:dyDescent="0.25">
      <c r="A72" s="138" t="s">
        <v>99</v>
      </c>
      <c r="B72" s="137" t="s">
        <v>96</v>
      </c>
      <c r="C72" s="53"/>
      <c r="D72" s="177"/>
      <c r="E72" s="12">
        <f>IFERROR(VLOOKUP($B72,[3]NUM12!$H$3:$J$151,2,FALSE),0)</f>
        <v>8</v>
      </c>
      <c r="F72" s="42">
        <f t="shared" si="14"/>
        <v>14</v>
      </c>
      <c r="G72" s="12">
        <f>IFERROR(VLOOKUP($B72,[1]NUM12!$H$3:$J$167,2,FALSE),0)</f>
        <v>8</v>
      </c>
      <c r="H72" s="51">
        <f t="shared" si="54"/>
        <v>8</v>
      </c>
      <c r="I72" s="51">
        <f t="shared" si="2"/>
        <v>11</v>
      </c>
      <c r="J72" s="12">
        <f>IFERROR(VLOOKUP($B72,[2]NUM12!$H$3:$K$156,3,FALSE),0)</f>
        <v>7</v>
      </c>
      <c r="K72" s="77">
        <f>IFERROR(VLOOKUP($B72,'[2]ACT NUM12'!$H$3:$U$162,2,FALSE),0)</f>
        <v>0</v>
      </c>
      <c r="L72" s="77">
        <f>IFERROR(VLOOKUP($B72,'[2]ACT NUM12'!$H$3:$U$162,3,FALSE),0)</f>
        <v>3</v>
      </c>
      <c r="M72" s="77">
        <f>IFERROR(VLOOKUP($B72,'[2]ACT NUM12'!$H$3:$U$162,4,FALSE),0)</f>
        <v>3</v>
      </c>
      <c r="N72" s="77">
        <f>IFERROR(VLOOKUP($B72,'[2]ACT NUM12'!$H$3:$U$162,5,FALSE),0)</f>
        <v>0</v>
      </c>
      <c r="O72" s="77">
        <f>IFERROR(VLOOKUP($B72,'[2]ACT NUM12'!$H$3:$U$162,6,FALSE),0)</f>
        <v>0</v>
      </c>
      <c r="P72" s="77">
        <f>IFERROR(VLOOKUP($B72,'[2]ACT NUM12'!$H$3:$U$162,7,FALSE),0)</f>
        <v>0</v>
      </c>
      <c r="Q72" s="77">
        <f>IFERROR(VLOOKUP($B72,'[2]ACT NUM12'!$H$3:$U$162,8,FALSE),0)</f>
        <v>0</v>
      </c>
      <c r="R72" s="77">
        <f>IFERROR(VLOOKUP($B72,'[2]ACT NUM12'!$H$3:$U$162,9,FALSE),0)</f>
        <v>0</v>
      </c>
      <c r="S72" s="77">
        <f>IFERROR(VLOOKUP($B72,'[2]ACT NUM12'!$H$3:$U$162,10,FALSE),0)</f>
        <v>1</v>
      </c>
      <c r="T72" s="77">
        <f>IFERROR(VLOOKUP($B72,'[2]ACT NUM12'!$H$3:$U$162,11,FALSE),0)</f>
        <v>2</v>
      </c>
      <c r="U72" s="77">
        <f>IFERROR(VLOOKUP($B72,'[2]ACT NUM12'!$H$3:$U$162,12,FALSE),0)</f>
        <v>0</v>
      </c>
      <c r="V72" s="77">
        <f>IFERROR(VLOOKUP($B72,'[2]ACT NUM12'!$H$3:$U$162,13,FALSE),0)</f>
        <v>0</v>
      </c>
      <c r="W72" s="12">
        <f t="shared" si="3"/>
        <v>9</v>
      </c>
      <c r="X72" s="77">
        <f>IFERROR(VLOOKUP($B72,'[2]ACT NUM12'!$AE$3:$AR$128,2,FALSE),0)</f>
        <v>0</v>
      </c>
      <c r="Y72" s="77">
        <f>IFERROR(VLOOKUP($B72,'[2]ACT NUM12'!$AE$3:$AR$128,3,FALSE),0)</f>
        <v>0</v>
      </c>
      <c r="Z72" s="77">
        <f>IFERROR(VLOOKUP($B72,'[2]ACT NUM12'!$AE$3:$AR$128,4,FALSE),0)</f>
        <v>0</v>
      </c>
      <c r="AA72" s="77">
        <f>IFERROR(VLOOKUP($B72,'[2]ACT NUM12'!$AE$3:$AR$128,5,FALSE),0)</f>
        <v>0</v>
      </c>
      <c r="AB72" s="77">
        <f>IFERROR(VLOOKUP($B72,'[2]ACT NUM12'!$AE$3:$AR$128,6,FALSE),0)</f>
        <v>0</v>
      </c>
      <c r="AC72" s="77">
        <f>IFERROR(VLOOKUP($B72,'[2]ACT NUM12'!$AE$3:$AR$128,7,FALSE),0)</f>
        <v>0</v>
      </c>
      <c r="AD72" s="77">
        <f>IFERROR(VLOOKUP($B72,'[2]ACT NUM12'!$AE$3:$AR$128,8,FALSE),0)</f>
        <v>0</v>
      </c>
      <c r="AE72" s="77">
        <f>IFERROR(VLOOKUP($B72,'[2]ACT NUM12'!$AE$3:$AR$128,9,FALSE),0)</f>
        <v>0</v>
      </c>
      <c r="AF72" s="77">
        <f>IFERROR(VLOOKUP($B72,'[2]ACT NUM12'!$AE$3:$AR$128,10,FALSE),0)</f>
        <v>0</v>
      </c>
      <c r="AG72" s="77">
        <f>IFERROR(VLOOKUP($B72,'[2]ACT NUM12'!$AE$3:$AR$128,11,FALSE),0)</f>
        <v>0</v>
      </c>
      <c r="AH72" s="77">
        <f>IFERROR(VLOOKUP($B72,'[2]ACT NUM12'!$AE$3:$AR$128,12,FALSE),0)</f>
        <v>0</v>
      </c>
      <c r="AI72" s="77">
        <f>IFERROR(VLOOKUP($B72,'[2]ACT NUM12'!$AE$3:$AR$128,13,FALSE),0)</f>
        <v>0</v>
      </c>
      <c r="AJ72" s="12">
        <f t="shared" si="4"/>
        <v>0</v>
      </c>
    </row>
    <row r="73" spans="1:37" ht="15" thickBot="1" x14ac:dyDescent="0.25">
      <c r="A73" s="138" t="s">
        <v>99</v>
      </c>
      <c r="B73" s="137" t="s">
        <v>97</v>
      </c>
      <c r="C73" s="53"/>
      <c r="D73" s="177"/>
      <c r="E73" s="12">
        <f>IFERROR(VLOOKUP($B73,[3]NUM12!$H$3:$J$151,2,FALSE),0)</f>
        <v>7</v>
      </c>
      <c r="F73" s="42">
        <f t="shared" si="14"/>
        <v>11</v>
      </c>
      <c r="G73" s="12">
        <f>IFERROR(VLOOKUP($B73,[1]NUM12!$H$3:$J$167,2,FALSE),0)</f>
        <v>4</v>
      </c>
      <c r="H73" s="51">
        <f t="shared" si="54"/>
        <v>4</v>
      </c>
      <c r="I73" s="51">
        <f t="shared" si="2"/>
        <v>4</v>
      </c>
      <c r="J73" s="12">
        <f>IFERROR(VLOOKUP($B73,[2]NUM12!$H$3:$K$156,3,FALSE),0)</f>
        <v>3</v>
      </c>
      <c r="K73" s="77">
        <f>IFERROR(VLOOKUP($B73,'[2]ACT NUM12'!$H$3:$U$162,2,FALSE),0)</f>
        <v>0</v>
      </c>
      <c r="L73" s="77">
        <f>IFERROR(VLOOKUP($B73,'[2]ACT NUM12'!$H$3:$U$162,3,FALSE),0)</f>
        <v>0</v>
      </c>
      <c r="M73" s="77">
        <f>IFERROR(VLOOKUP($B73,'[2]ACT NUM12'!$H$3:$U$162,4,FALSE),0)</f>
        <v>4</v>
      </c>
      <c r="N73" s="77">
        <f>IFERROR(VLOOKUP($B73,'[2]ACT NUM12'!$H$3:$U$162,5,FALSE),0)</f>
        <v>0</v>
      </c>
      <c r="O73" s="77">
        <f>IFERROR(VLOOKUP($B73,'[2]ACT NUM12'!$H$3:$U$162,6,FALSE),0)</f>
        <v>0</v>
      </c>
      <c r="P73" s="77">
        <f>IFERROR(VLOOKUP($B73,'[2]ACT NUM12'!$H$3:$U$162,7,FALSE),0)</f>
        <v>0</v>
      </c>
      <c r="Q73" s="77">
        <f>IFERROR(VLOOKUP($B73,'[2]ACT NUM12'!$H$3:$U$162,8,FALSE),0)</f>
        <v>0</v>
      </c>
      <c r="R73" s="77">
        <f>IFERROR(VLOOKUP($B73,'[2]ACT NUM12'!$H$3:$U$162,9,FALSE),0)</f>
        <v>0</v>
      </c>
      <c r="S73" s="77">
        <f>IFERROR(VLOOKUP($B73,'[2]ACT NUM12'!$H$3:$U$162,10,FALSE),0)</f>
        <v>0</v>
      </c>
      <c r="T73" s="77">
        <f>IFERROR(VLOOKUP($B73,'[2]ACT NUM12'!$H$3:$U$162,11,FALSE),0)</f>
        <v>0</v>
      </c>
      <c r="U73" s="77">
        <f>IFERROR(VLOOKUP($B73,'[2]ACT NUM12'!$H$3:$U$162,12,FALSE),0)</f>
        <v>0</v>
      </c>
      <c r="V73" s="77">
        <f>IFERROR(VLOOKUP($B73,'[2]ACT NUM12'!$H$3:$U$162,13,FALSE),0)</f>
        <v>0</v>
      </c>
      <c r="W73" s="12">
        <f t="shared" si="3"/>
        <v>4</v>
      </c>
      <c r="X73" s="77">
        <f>IFERROR(VLOOKUP($B73,'[2]ACT NUM12'!$AE$3:$AR$128,2,FALSE),0)</f>
        <v>0</v>
      </c>
      <c r="Y73" s="77">
        <f>IFERROR(VLOOKUP($B73,'[2]ACT NUM12'!$AE$3:$AR$128,3,FALSE),0)</f>
        <v>0</v>
      </c>
      <c r="Z73" s="77">
        <f>IFERROR(VLOOKUP($B73,'[2]ACT NUM12'!$AE$3:$AR$128,4,FALSE),0)</f>
        <v>0</v>
      </c>
      <c r="AA73" s="77">
        <f>IFERROR(VLOOKUP($B73,'[2]ACT NUM12'!$AE$3:$AR$128,5,FALSE),0)</f>
        <v>0</v>
      </c>
      <c r="AB73" s="77">
        <f>IFERROR(VLOOKUP($B73,'[2]ACT NUM12'!$AE$3:$AR$128,6,FALSE),0)</f>
        <v>0</v>
      </c>
      <c r="AC73" s="77">
        <f>IFERROR(VLOOKUP($B73,'[2]ACT NUM12'!$AE$3:$AR$128,7,FALSE),0)</f>
        <v>0</v>
      </c>
      <c r="AD73" s="77">
        <f>IFERROR(VLOOKUP($B73,'[2]ACT NUM12'!$AE$3:$AR$128,8,FALSE),0)</f>
        <v>0</v>
      </c>
      <c r="AE73" s="77">
        <f>IFERROR(VLOOKUP($B73,'[2]ACT NUM12'!$AE$3:$AR$128,9,FALSE),0)</f>
        <v>0</v>
      </c>
      <c r="AF73" s="77">
        <f>IFERROR(VLOOKUP($B73,'[2]ACT NUM12'!$AE$3:$AR$128,10,FALSE),0)</f>
        <v>0</v>
      </c>
      <c r="AG73" s="77">
        <f>IFERROR(VLOOKUP($B73,'[2]ACT NUM12'!$AE$3:$AR$128,11,FALSE),0)</f>
        <v>0</v>
      </c>
      <c r="AH73" s="77">
        <f>IFERROR(VLOOKUP($B73,'[2]ACT NUM12'!$AE$3:$AR$128,12,FALSE),0)</f>
        <v>0</v>
      </c>
      <c r="AI73" s="77">
        <f>IFERROR(VLOOKUP($B73,'[2]ACT NUM12'!$AE$3:$AR$128,13,FALSE),0)</f>
        <v>0</v>
      </c>
      <c r="AJ73" s="12">
        <f t="shared" si="4"/>
        <v>0</v>
      </c>
    </row>
    <row r="74" spans="1:37" ht="15" thickBot="1" x14ac:dyDescent="0.25">
      <c r="A74" s="138" t="s">
        <v>99</v>
      </c>
      <c r="B74" s="137" t="s">
        <v>98</v>
      </c>
      <c r="C74" s="53"/>
      <c r="D74" s="177"/>
      <c r="E74" s="12">
        <f>IFERROR(VLOOKUP($B74,[3]NUM12!$H$3:$J$151,2,FALSE),0)</f>
        <v>12</v>
      </c>
      <c r="F74" s="42">
        <f t="shared" si="14"/>
        <v>12</v>
      </c>
      <c r="G74" s="12">
        <f>IFERROR(VLOOKUP($B74,[1]NUM12!$H$3:$J$167,2,FALSE),0)</f>
        <v>11</v>
      </c>
      <c r="H74" s="51">
        <f t="shared" si="54"/>
        <v>11</v>
      </c>
      <c r="I74" s="51">
        <f t="shared" si="2"/>
        <v>11</v>
      </c>
      <c r="J74" s="12">
        <f>IFERROR(VLOOKUP($B74,[2]NUM12!$H$3:$K$156,3,FALSE),0)</f>
        <v>12</v>
      </c>
      <c r="K74" s="77">
        <f>IFERROR(VLOOKUP($B74,'[2]ACT NUM12'!$H$3:$U$162,2,FALSE),0)</f>
        <v>0</v>
      </c>
      <c r="L74" s="77">
        <f>IFERROR(VLOOKUP($B74,'[2]ACT NUM12'!$H$3:$U$162,3,FALSE),0)</f>
        <v>0</v>
      </c>
      <c r="M74" s="77">
        <f>IFERROR(VLOOKUP($B74,'[2]ACT NUM12'!$H$3:$U$162,4,FALSE),0)</f>
        <v>0</v>
      </c>
      <c r="N74" s="77">
        <f>IFERROR(VLOOKUP($B74,'[2]ACT NUM12'!$H$3:$U$162,5,FALSE),0)</f>
        <v>0</v>
      </c>
      <c r="O74" s="77">
        <f>IFERROR(VLOOKUP($B74,'[2]ACT NUM12'!$H$3:$U$162,6,FALSE),0)</f>
        <v>0</v>
      </c>
      <c r="P74" s="77">
        <f>IFERROR(VLOOKUP($B74,'[2]ACT NUM12'!$H$3:$U$162,7,FALSE),0)</f>
        <v>0</v>
      </c>
      <c r="Q74" s="77">
        <f>IFERROR(VLOOKUP($B74,'[2]ACT NUM12'!$H$3:$U$162,8,FALSE),0)</f>
        <v>0</v>
      </c>
      <c r="R74" s="77">
        <f>IFERROR(VLOOKUP($B74,'[2]ACT NUM12'!$H$3:$U$162,9,FALSE),0)</f>
        <v>0</v>
      </c>
      <c r="S74" s="77">
        <f>IFERROR(VLOOKUP($B74,'[2]ACT NUM12'!$H$3:$U$162,10,FALSE),0)</f>
        <v>0</v>
      </c>
      <c r="T74" s="77">
        <f>IFERROR(VLOOKUP($B74,'[2]ACT NUM12'!$H$3:$U$162,11,FALSE),0)</f>
        <v>0</v>
      </c>
      <c r="U74" s="77">
        <f>IFERROR(VLOOKUP($B74,'[2]ACT NUM12'!$H$3:$U$162,12,FALSE),0)</f>
        <v>0</v>
      </c>
      <c r="V74" s="77">
        <f>IFERROR(VLOOKUP($B74,'[2]ACT NUM12'!$H$3:$U$162,13,FALSE),0)</f>
        <v>0</v>
      </c>
      <c r="W74" s="12">
        <f t="shared" si="3"/>
        <v>0</v>
      </c>
      <c r="X74" s="77">
        <f>IFERROR(VLOOKUP($B74,'[2]ACT NUM12'!$AE$3:$AR$128,2,FALSE),0)</f>
        <v>0</v>
      </c>
      <c r="Y74" s="77">
        <f>IFERROR(VLOOKUP($B74,'[2]ACT NUM12'!$AE$3:$AR$128,3,FALSE),0)</f>
        <v>0</v>
      </c>
      <c r="Z74" s="77">
        <f>IFERROR(VLOOKUP($B74,'[2]ACT NUM12'!$AE$3:$AR$128,4,FALSE),0)</f>
        <v>0</v>
      </c>
      <c r="AA74" s="77">
        <f>IFERROR(VLOOKUP($B74,'[2]ACT NUM12'!$AE$3:$AR$128,5,FALSE),0)</f>
        <v>0</v>
      </c>
      <c r="AB74" s="77">
        <f>IFERROR(VLOOKUP($B74,'[2]ACT NUM12'!$AE$3:$AR$128,6,FALSE),0)</f>
        <v>0</v>
      </c>
      <c r="AC74" s="77">
        <f>IFERROR(VLOOKUP($B74,'[2]ACT NUM12'!$AE$3:$AR$128,7,FALSE),0)</f>
        <v>0</v>
      </c>
      <c r="AD74" s="77">
        <f>IFERROR(VLOOKUP($B74,'[2]ACT NUM12'!$AE$3:$AR$128,8,FALSE),0)</f>
        <v>0</v>
      </c>
      <c r="AE74" s="77">
        <f>IFERROR(VLOOKUP($B74,'[2]ACT NUM12'!$AE$3:$AR$128,9,FALSE),0)</f>
        <v>0</v>
      </c>
      <c r="AF74" s="77">
        <f>IFERROR(VLOOKUP($B74,'[2]ACT NUM12'!$AE$3:$AR$128,10,FALSE),0)</f>
        <v>0</v>
      </c>
      <c r="AG74" s="77">
        <f>IFERROR(VLOOKUP($B74,'[2]ACT NUM12'!$AE$3:$AR$128,11,FALSE),0)</f>
        <v>0</v>
      </c>
      <c r="AH74" s="77">
        <f>IFERROR(VLOOKUP($B74,'[2]ACT NUM12'!$AE$3:$AR$128,12,FALSE),0)</f>
        <v>0</v>
      </c>
      <c r="AI74" s="77">
        <f>IFERROR(VLOOKUP($B74,'[2]ACT NUM12'!$AE$3:$AR$128,13,FALSE),0)</f>
        <v>0</v>
      </c>
      <c r="AJ74" s="12">
        <f t="shared" si="4"/>
        <v>0</v>
      </c>
    </row>
    <row r="75" spans="1:37" ht="15" thickBot="1" x14ac:dyDescent="0.25">
      <c r="A75" s="307" t="s">
        <v>18</v>
      </c>
      <c r="B75" s="308"/>
      <c r="C75" s="222">
        <f>+D75/Metas!R6</f>
        <v>0.875</v>
      </c>
      <c r="D75" s="179">
        <f>J75/AK75</f>
        <v>0.13127217435377597</v>
      </c>
      <c r="E75" s="9">
        <f t="shared" ref="E75:H75" si="55">SUM(E65:E74)</f>
        <v>221</v>
      </c>
      <c r="F75" s="9">
        <f t="shared" si="55"/>
        <v>305</v>
      </c>
      <c r="G75" s="9">
        <f t="shared" si="55"/>
        <v>201</v>
      </c>
      <c r="H75" s="9">
        <f t="shared" si="55"/>
        <v>211</v>
      </c>
      <c r="I75" s="9">
        <f>SUM(I65:I74)</f>
        <v>264</v>
      </c>
      <c r="J75" s="9">
        <f t="shared" ref="J75" si="56">SUM(J65:J74)</f>
        <v>259</v>
      </c>
      <c r="K75" s="9">
        <f t="shared" ref="K75:Q75" si="57">SUM(K65:K74)</f>
        <v>0</v>
      </c>
      <c r="L75" s="9">
        <f t="shared" si="57"/>
        <v>31</v>
      </c>
      <c r="M75" s="9">
        <f t="shared" si="57"/>
        <v>26</v>
      </c>
      <c r="N75" s="9">
        <f t="shared" si="57"/>
        <v>27</v>
      </c>
      <c r="O75" s="9">
        <f t="shared" ref="O75" si="58">SUM(O65:O74)</f>
        <v>13</v>
      </c>
      <c r="P75" s="9">
        <f t="shared" si="57"/>
        <v>3</v>
      </c>
      <c r="Q75" s="9">
        <f t="shared" si="57"/>
        <v>10</v>
      </c>
      <c r="R75" s="9">
        <f t="shared" ref="R75:S75" si="59">SUM(R65:R74)</f>
        <v>17</v>
      </c>
      <c r="S75" s="9">
        <f t="shared" si="59"/>
        <v>14</v>
      </c>
      <c r="T75" s="9">
        <f t="shared" ref="T75:V75" si="60">SUM(T65:T74)</f>
        <v>25</v>
      </c>
      <c r="U75" s="9">
        <f t="shared" si="60"/>
        <v>14</v>
      </c>
      <c r="V75" s="9">
        <f t="shared" si="60"/>
        <v>8</v>
      </c>
      <c r="W75" s="9">
        <f t="shared" si="3"/>
        <v>188</v>
      </c>
      <c r="X75" s="9">
        <f t="shared" ref="X75:AD75" si="61">SUM(X65:X74)</f>
        <v>0</v>
      </c>
      <c r="Y75" s="9">
        <f t="shared" si="61"/>
        <v>0</v>
      </c>
      <c r="Z75" s="9">
        <f t="shared" si="61"/>
        <v>0</v>
      </c>
      <c r="AA75" s="9">
        <f t="shared" si="61"/>
        <v>0</v>
      </c>
      <c r="AB75" s="9">
        <f t="shared" ref="AB75" si="62">SUM(AB65:AB74)</f>
        <v>1</v>
      </c>
      <c r="AC75" s="9">
        <f t="shared" si="61"/>
        <v>0</v>
      </c>
      <c r="AD75" s="9">
        <f t="shared" si="61"/>
        <v>0</v>
      </c>
      <c r="AE75" s="9">
        <f t="shared" ref="AE75:AF75" si="63">SUM(AE65:AE74)</f>
        <v>1</v>
      </c>
      <c r="AF75" s="9">
        <f t="shared" si="63"/>
        <v>1</v>
      </c>
      <c r="AG75" s="9">
        <f t="shared" ref="AG75:AI75" si="64">SUM(AG65:AG74)</f>
        <v>1</v>
      </c>
      <c r="AH75" s="9">
        <f t="shared" si="64"/>
        <v>0</v>
      </c>
      <c r="AI75" s="9">
        <f t="shared" si="64"/>
        <v>0</v>
      </c>
      <c r="AJ75" s="9">
        <f t="shared" si="4"/>
        <v>4</v>
      </c>
      <c r="AK75" s="9">
        <v>1973</v>
      </c>
    </row>
    <row r="76" spans="1:37" ht="15" thickBot="1" x14ac:dyDescent="0.25">
      <c r="A76" s="75" t="s">
        <v>105</v>
      </c>
      <c r="B76" s="137" t="s">
        <v>100</v>
      </c>
      <c r="C76" s="53"/>
      <c r="D76" s="177"/>
      <c r="E76" s="12">
        <f>IFERROR(VLOOKUP($B76,[3]NUM12!$H$3:$J$151,2,FALSE),0)</f>
        <v>84</v>
      </c>
      <c r="F76" s="42">
        <f t="shared" si="14"/>
        <v>86</v>
      </c>
      <c r="G76" s="12">
        <f>IFERROR(VLOOKUP($B76,[1]NUM12!$H$3:$J$167,2,FALSE),0)</f>
        <v>37</v>
      </c>
      <c r="H76" s="51">
        <f t="shared" ref="H76:H80" si="65">+G76+(Q76)-(AD76)</f>
        <v>38</v>
      </c>
      <c r="I76" s="51">
        <f t="shared" si="2"/>
        <v>38</v>
      </c>
      <c r="J76" s="12">
        <f>IFERROR(VLOOKUP($B76,[2]NUM12!$H$3:$K$156,3,FALSE),0)</f>
        <v>42</v>
      </c>
      <c r="K76" s="77">
        <f>IFERROR(VLOOKUP($B76,'[2]ACT NUM12'!$H$3:$U$162,2,FALSE),0)</f>
        <v>0</v>
      </c>
      <c r="L76" s="77">
        <f>IFERROR(VLOOKUP($B76,'[2]ACT NUM12'!$H$3:$U$162,3,FALSE),0)</f>
        <v>1</v>
      </c>
      <c r="M76" s="77">
        <f>IFERROR(VLOOKUP($B76,'[2]ACT NUM12'!$H$3:$U$162,4,FALSE),0)</f>
        <v>1</v>
      </c>
      <c r="N76" s="77">
        <f>IFERROR(VLOOKUP($B76,'[2]ACT NUM12'!$H$3:$U$162,5,FALSE),0)</f>
        <v>1</v>
      </c>
      <c r="O76" s="77">
        <f>IFERROR(VLOOKUP($B76,'[2]ACT NUM12'!$H$3:$U$162,6,FALSE),0)</f>
        <v>1</v>
      </c>
      <c r="P76" s="77">
        <f>IFERROR(VLOOKUP($B76,'[2]ACT NUM12'!$H$3:$U$162,7,FALSE),0)</f>
        <v>1</v>
      </c>
      <c r="Q76" s="77">
        <f>IFERROR(VLOOKUP($B76,'[2]ACT NUM12'!$H$3:$U$162,8,FALSE),0)</f>
        <v>1</v>
      </c>
      <c r="R76" s="77">
        <f>IFERROR(VLOOKUP($B76,'[2]ACT NUM12'!$H$3:$U$162,9,FALSE),0)</f>
        <v>0</v>
      </c>
      <c r="S76" s="77">
        <f>IFERROR(VLOOKUP($B76,'[2]ACT NUM12'!$H$3:$U$162,10,FALSE),0)</f>
        <v>0</v>
      </c>
      <c r="T76" s="77">
        <f>IFERROR(VLOOKUP($B76,'[2]ACT NUM12'!$H$3:$U$162,11,FALSE),0)</f>
        <v>0</v>
      </c>
      <c r="U76" s="77">
        <f>IFERROR(VLOOKUP($B76,'[2]ACT NUM12'!$H$3:$U$162,12,FALSE),0)</f>
        <v>1</v>
      </c>
      <c r="V76" s="77">
        <f>IFERROR(VLOOKUP($B76,'[2]ACT NUM12'!$H$3:$U$162,13,FALSE),0)</f>
        <v>0</v>
      </c>
      <c r="W76" s="12">
        <f t="shared" si="3"/>
        <v>7</v>
      </c>
      <c r="X76" s="77">
        <f>IFERROR(VLOOKUP($B76,'[2]ACT NUM12'!$AE$3:$AR$128,2,FALSE),0)</f>
        <v>0</v>
      </c>
      <c r="Y76" s="77">
        <f>IFERROR(VLOOKUP($B76,'[2]ACT NUM12'!$AE$3:$AR$128,3,FALSE),0)</f>
        <v>0</v>
      </c>
      <c r="Z76" s="77">
        <f>IFERROR(VLOOKUP($B76,'[2]ACT NUM12'!$AE$3:$AR$128,4,FALSE),0)</f>
        <v>1</v>
      </c>
      <c r="AA76" s="77">
        <f>IFERROR(VLOOKUP($B76,'[2]ACT NUM12'!$AE$3:$AR$128,5,FALSE),0)</f>
        <v>0</v>
      </c>
      <c r="AB76" s="77">
        <f>IFERROR(VLOOKUP($B76,'[2]ACT NUM12'!$AE$3:$AR$128,6,FALSE),0)</f>
        <v>0</v>
      </c>
      <c r="AC76" s="77">
        <f>IFERROR(VLOOKUP($B76,'[2]ACT NUM12'!$AE$3:$AR$128,7,FALSE),0)</f>
        <v>72</v>
      </c>
      <c r="AD76" s="77">
        <f>IFERROR(VLOOKUP($B76,'[2]ACT NUM12'!$AE$3:$AR$128,8,FALSE),0)</f>
        <v>0</v>
      </c>
      <c r="AE76" s="77">
        <f>IFERROR(VLOOKUP($B76,'[2]ACT NUM12'!$AE$3:$AR$128,9,FALSE),0)</f>
        <v>0</v>
      </c>
      <c r="AF76" s="77">
        <f>IFERROR(VLOOKUP($B76,'[2]ACT NUM12'!$AE$3:$AR$128,10,FALSE),0)</f>
        <v>0</v>
      </c>
      <c r="AG76" s="77">
        <f>IFERROR(VLOOKUP($B76,'[2]ACT NUM12'!$AE$3:$AR$128,11,FALSE),0)</f>
        <v>0</v>
      </c>
      <c r="AH76" s="77">
        <f>IFERROR(VLOOKUP($B76,'[2]ACT NUM12'!$AE$3:$AR$128,12,FALSE),0)</f>
        <v>0</v>
      </c>
      <c r="AI76" s="77">
        <f>IFERROR(VLOOKUP($B76,'[2]ACT NUM12'!$AE$3:$AR$128,13,FALSE),0)</f>
        <v>0</v>
      </c>
      <c r="AJ76" s="12">
        <f t="shared" si="4"/>
        <v>73</v>
      </c>
    </row>
    <row r="77" spans="1:37" ht="15" thickBot="1" x14ac:dyDescent="0.25">
      <c r="A77" s="75" t="s">
        <v>105</v>
      </c>
      <c r="B77" s="137" t="s">
        <v>101</v>
      </c>
      <c r="C77" s="53"/>
      <c r="D77" s="177"/>
      <c r="E77" s="12">
        <f>IFERROR(VLOOKUP($B77,[3]NUM12!$H$3:$J$151,2,FALSE),0)</f>
        <v>39</v>
      </c>
      <c r="F77" s="42">
        <f t="shared" si="14"/>
        <v>39</v>
      </c>
      <c r="G77" s="12">
        <f>IFERROR(VLOOKUP($B77,[1]NUM12!$H$3:$J$167,2,FALSE),0)</f>
        <v>12</v>
      </c>
      <c r="H77" s="51">
        <f t="shared" si="65"/>
        <v>12</v>
      </c>
      <c r="I77" s="51">
        <f t="shared" si="2"/>
        <v>13</v>
      </c>
      <c r="J77" s="12">
        <f>IFERROR(VLOOKUP($B77,[2]NUM12!$H$3:$K$156,3,FALSE),0)</f>
        <v>13</v>
      </c>
      <c r="K77" s="77">
        <f>IFERROR(VLOOKUP($B77,'[2]ACT NUM12'!$H$3:$U$162,2,FALSE),0)</f>
        <v>0</v>
      </c>
      <c r="L77" s="77">
        <f>IFERROR(VLOOKUP($B77,'[2]ACT NUM12'!$H$3:$U$162,3,FALSE),0)</f>
        <v>0</v>
      </c>
      <c r="M77" s="77">
        <f>IFERROR(VLOOKUP($B77,'[2]ACT NUM12'!$H$3:$U$162,4,FALSE),0)</f>
        <v>0</v>
      </c>
      <c r="N77" s="77">
        <f>IFERROR(VLOOKUP($B77,'[2]ACT NUM12'!$H$3:$U$162,5,FALSE),0)</f>
        <v>0</v>
      </c>
      <c r="O77" s="77">
        <f>IFERROR(VLOOKUP($B77,'[2]ACT NUM12'!$H$3:$U$162,6,FALSE),0)</f>
        <v>0</v>
      </c>
      <c r="P77" s="77">
        <f>IFERROR(VLOOKUP($B77,'[2]ACT NUM12'!$H$3:$U$162,7,FALSE),0)</f>
        <v>1</v>
      </c>
      <c r="Q77" s="77">
        <f>IFERROR(VLOOKUP($B77,'[2]ACT NUM12'!$H$3:$U$162,8,FALSE),0)</f>
        <v>0</v>
      </c>
      <c r="R77" s="77">
        <f>IFERROR(VLOOKUP($B77,'[2]ACT NUM12'!$H$3:$U$162,9,FALSE),0)</f>
        <v>1</v>
      </c>
      <c r="S77" s="77">
        <f>IFERROR(VLOOKUP($B77,'[2]ACT NUM12'!$H$3:$U$162,10,FALSE),0)</f>
        <v>0</v>
      </c>
      <c r="T77" s="77">
        <f>IFERROR(VLOOKUP($B77,'[2]ACT NUM12'!$H$3:$U$162,11,FALSE),0)</f>
        <v>0</v>
      </c>
      <c r="U77" s="77">
        <f>IFERROR(VLOOKUP($B77,'[2]ACT NUM12'!$H$3:$U$162,12,FALSE),0)</f>
        <v>0</v>
      </c>
      <c r="V77" s="77">
        <f>IFERROR(VLOOKUP($B77,'[2]ACT NUM12'!$H$3:$U$162,13,FALSE),0)</f>
        <v>0</v>
      </c>
      <c r="W77" s="12">
        <f t="shared" si="3"/>
        <v>2</v>
      </c>
      <c r="X77" s="77">
        <f>IFERROR(VLOOKUP($B77,'[2]ACT NUM12'!$AE$3:$AR$128,2,FALSE),0)</f>
        <v>0</v>
      </c>
      <c r="Y77" s="77">
        <f>IFERROR(VLOOKUP($B77,'[2]ACT NUM12'!$AE$3:$AR$128,3,FALSE),0)</f>
        <v>0</v>
      </c>
      <c r="Z77" s="77">
        <f>IFERROR(VLOOKUP($B77,'[2]ACT NUM12'!$AE$3:$AR$128,4,FALSE),0)</f>
        <v>0</v>
      </c>
      <c r="AA77" s="77">
        <f>IFERROR(VLOOKUP($B77,'[2]ACT NUM12'!$AE$3:$AR$128,5,FALSE),0)</f>
        <v>0</v>
      </c>
      <c r="AB77" s="77">
        <f>IFERROR(VLOOKUP($B77,'[2]ACT NUM12'!$AE$3:$AR$128,6,FALSE),0)</f>
        <v>0</v>
      </c>
      <c r="AC77" s="77">
        <f>IFERROR(VLOOKUP($B77,'[2]ACT NUM12'!$AE$3:$AR$128,7,FALSE),0)</f>
        <v>18</v>
      </c>
      <c r="AD77" s="77">
        <f>IFERROR(VLOOKUP($B77,'[2]ACT NUM12'!$AE$3:$AR$128,8,FALSE),0)</f>
        <v>0</v>
      </c>
      <c r="AE77" s="77">
        <f>IFERROR(VLOOKUP($B77,'[2]ACT NUM12'!$AE$3:$AR$128,9,FALSE),0)</f>
        <v>0</v>
      </c>
      <c r="AF77" s="77">
        <f>IFERROR(VLOOKUP($B77,'[2]ACT NUM12'!$AE$3:$AR$128,10,FALSE),0)</f>
        <v>0</v>
      </c>
      <c r="AG77" s="77">
        <f>IFERROR(VLOOKUP($B77,'[2]ACT NUM12'!$AE$3:$AR$128,11,FALSE),0)</f>
        <v>0</v>
      </c>
      <c r="AH77" s="77">
        <f>IFERROR(VLOOKUP($B77,'[2]ACT NUM12'!$AE$3:$AR$128,12,FALSE),0)</f>
        <v>0</v>
      </c>
      <c r="AI77" s="77">
        <f>IFERROR(VLOOKUP($B77,'[2]ACT NUM12'!$AE$3:$AR$128,13,FALSE),0)</f>
        <v>0</v>
      </c>
      <c r="AJ77" s="12">
        <f t="shared" si="4"/>
        <v>18</v>
      </c>
    </row>
    <row r="78" spans="1:37" ht="15" thickBot="1" x14ac:dyDescent="0.25">
      <c r="A78" s="75" t="s">
        <v>105</v>
      </c>
      <c r="B78" s="137" t="s">
        <v>102</v>
      </c>
      <c r="C78" s="53"/>
      <c r="D78" s="177"/>
      <c r="E78" s="12">
        <f>IFERROR(VLOOKUP($B78,[3]NUM12!$H$3:$J$151,2,FALSE),0)</f>
        <v>81</v>
      </c>
      <c r="F78" s="42">
        <f t="shared" si="14"/>
        <v>83</v>
      </c>
      <c r="G78" s="12">
        <f>IFERROR(VLOOKUP($B78,[1]NUM12!$H$3:$J$167,2,FALSE),0)</f>
        <v>21</v>
      </c>
      <c r="H78" s="51">
        <f t="shared" si="65"/>
        <v>21</v>
      </c>
      <c r="I78" s="51">
        <f t="shared" si="2"/>
        <v>21</v>
      </c>
      <c r="J78" s="12">
        <f>IFERROR(VLOOKUP($B78,[2]NUM12!$H$3:$K$156,3,FALSE),0)</f>
        <v>38</v>
      </c>
      <c r="K78" s="77">
        <f>IFERROR(VLOOKUP($B78,'[2]ACT NUM12'!$H$3:$U$162,2,FALSE),0)</f>
        <v>2</v>
      </c>
      <c r="L78" s="77">
        <f>IFERROR(VLOOKUP($B78,'[2]ACT NUM12'!$H$3:$U$162,3,FALSE),0)</f>
        <v>0</v>
      </c>
      <c r="M78" s="77">
        <f>IFERROR(VLOOKUP($B78,'[2]ACT NUM12'!$H$3:$U$162,4,FALSE),0)</f>
        <v>0</v>
      </c>
      <c r="N78" s="77">
        <f>IFERROR(VLOOKUP($B78,'[2]ACT NUM12'!$H$3:$U$162,5,FALSE),0)</f>
        <v>0</v>
      </c>
      <c r="O78" s="77">
        <f>IFERROR(VLOOKUP($B78,'[2]ACT NUM12'!$H$3:$U$162,6,FALSE),0)</f>
        <v>0</v>
      </c>
      <c r="P78" s="77">
        <f>IFERROR(VLOOKUP($B78,'[2]ACT NUM12'!$H$3:$U$162,7,FALSE),0)</f>
        <v>0</v>
      </c>
      <c r="Q78" s="77">
        <f>IFERROR(VLOOKUP($B78,'[2]ACT NUM12'!$H$3:$U$162,8,FALSE),0)</f>
        <v>0</v>
      </c>
      <c r="R78" s="77">
        <f>IFERROR(VLOOKUP($B78,'[2]ACT NUM12'!$H$3:$U$162,9,FALSE),0)</f>
        <v>0</v>
      </c>
      <c r="S78" s="77">
        <f>IFERROR(VLOOKUP($B78,'[2]ACT NUM12'!$H$3:$U$162,10,FALSE),0)</f>
        <v>0</v>
      </c>
      <c r="T78" s="77">
        <f>IFERROR(VLOOKUP($B78,'[2]ACT NUM12'!$H$3:$U$162,11,FALSE),0)</f>
        <v>0</v>
      </c>
      <c r="U78" s="77">
        <f>IFERROR(VLOOKUP($B78,'[2]ACT NUM12'!$H$3:$U$162,12,FALSE),0)</f>
        <v>0</v>
      </c>
      <c r="V78" s="77">
        <f>IFERROR(VLOOKUP($B78,'[2]ACT NUM12'!$H$3:$U$162,13,FALSE),0)</f>
        <v>0</v>
      </c>
      <c r="W78" s="12">
        <f t="shared" si="3"/>
        <v>2</v>
      </c>
      <c r="X78" s="77">
        <f>IFERROR(VLOOKUP($B78,'[2]ACT NUM12'!$AE$3:$AR$128,2,FALSE),0)</f>
        <v>0</v>
      </c>
      <c r="Y78" s="77">
        <f>IFERROR(VLOOKUP($B78,'[2]ACT NUM12'!$AE$3:$AR$128,3,FALSE),0)</f>
        <v>0</v>
      </c>
      <c r="Z78" s="77">
        <f>IFERROR(VLOOKUP($B78,'[2]ACT NUM12'!$AE$3:$AR$128,4,FALSE),0)</f>
        <v>0</v>
      </c>
      <c r="AA78" s="77">
        <f>IFERROR(VLOOKUP($B78,'[2]ACT NUM12'!$AE$3:$AR$128,5,FALSE),0)</f>
        <v>0</v>
      </c>
      <c r="AB78" s="77">
        <f>IFERROR(VLOOKUP($B78,'[2]ACT NUM12'!$AE$3:$AR$128,6,FALSE),0)</f>
        <v>0</v>
      </c>
      <c r="AC78" s="77">
        <f>IFERROR(VLOOKUP($B78,'[2]ACT NUM12'!$AE$3:$AR$128,7,FALSE),0)</f>
        <v>81</v>
      </c>
      <c r="AD78" s="77">
        <f>IFERROR(VLOOKUP($B78,'[2]ACT NUM12'!$AE$3:$AR$128,8,FALSE),0)</f>
        <v>0</v>
      </c>
      <c r="AE78" s="77">
        <f>IFERROR(VLOOKUP($B78,'[2]ACT NUM12'!$AE$3:$AR$128,9,FALSE),0)</f>
        <v>0</v>
      </c>
      <c r="AF78" s="77">
        <f>IFERROR(VLOOKUP($B78,'[2]ACT NUM12'!$AE$3:$AR$128,10,FALSE),0)</f>
        <v>0</v>
      </c>
      <c r="AG78" s="77">
        <f>IFERROR(VLOOKUP($B78,'[2]ACT NUM12'!$AE$3:$AR$128,11,FALSE),0)</f>
        <v>0</v>
      </c>
      <c r="AH78" s="77">
        <f>IFERROR(VLOOKUP($B78,'[2]ACT NUM12'!$AE$3:$AR$128,12,FALSE),0)</f>
        <v>0</v>
      </c>
      <c r="AI78" s="77">
        <f>IFERROR(VLOOKUP($B78,'[2]ACT NUM12'!$AE$3:$AR$128,13,FALSE),0)</f>
        <v>0</v>
      </c>
      <c r="AJ78" s="12">
        <f t="shared" si="4"/>
        <v>81</v>
      </c>
    </row>
    <row r="79" spans="1:37" ht="15" thickBot="1" x14ac:dyDescent="0.25">
      <c r="A79" s="75" t="s">
        <v>105</v>
      </c>
      <c r="B79" s="137" t="s">
        <v>103</v>
      </c>
      <c r="C79" s="53"/>
      <c r="D79" s="177"/>
      <c r="E79" s="12">
        <f>IFERROR(VLOOKUP($B79,[3]NUM12!$H$3:$J$151,2,FALSE),0)</f>
        <v>19</v>
      </c>
      <c r="F79" s="42">
        <f t="shared" ref="F79:F80" si="66">+E79+(K79+L79+M79+N79)-(X79+Y79+Z79+AA79)</f>
        <v>17</v>
      </c>
      <c r="G79" s="12">
        <f>IFERROR(VLOOKUP($B79,[1]NUM12!$H$3:$J$167,2,FALSE),0)</f>
        <v>3</v>
      </c>
      <c r="H79" s="51">
        <f t="shared" si="65"/>
        <v>3</v>
      </c>
      <c r="I79" s="51">
        <f t="shared" ref="I79:I80" si="67">+G79+(Q79+R79+S79+T79)-(AD79+AE79+AF79+AG79)</f>
        <v>3</v>
      </c>
      <c r="J79" s="12">
        <f>IFERROR(VLOOKUP($B79,[2]NUM12!$H$3:$K$156,3,FALSE),0)</f>
        <v>8</v>
      </c>
      <c r="K79" s="77">
        <f>IFERROR(VLOOKUP($B79,'[2]ACT NUM12'!$H$3:$U$162,2,FALSE),0)</f>
        <v>0</v>
      </c>
      <c r="L79" s="77">
        <f>IFERROR(VLOOKUP($B79,'[2]ACT NUM12'!$H$3:$U$162,3,FALSE),0)</f>
        <v>0</v>
      </c>
      <c r="M79" s="77">
        <f>IFERROR(VLOOKUP($B79,'[2]ACT NUM12'!$H$3:$U$162,4,FALSE),0)</f>
        <v>0</v>
      </c>
      <c r="N79" s="77">
        <f>IFERROR(VLOOKUP($B79,'[2]ACT NUM12'!$H$3:$U$162,5,FALSE),0)</f>
        <v>0</v>
      </c>
      <c r="O79" s="77">
        <f>IFERROR(VLOOKUP($B79,'[2]ACT NUM12'!$H$3:$U$162,6,FALSE),0)</f>
        <v>1</v>
      </c>
      <c r="P79" s="77">
        <f>IFERROR(VLOOKUP($B79,'[2]ACT NUM12'!$H$3:$U$162,7,FALSE),0)</f>
        <v>1</v>
      </c>
      <c r="Q79" s="77">
        <f>IFERROR(VLOOKUP($B79,'[2]ACT NUM12'!$H$3:$U$162,8,FALSE),0)</f>
        <v>0</v>
      </c>
      <c r="R79" s="77">
        <f>IFERROR(VLOOKUP($B79,'[2]ACT NUM12'!$H$3:$U$162,9,FALSE),0)</f>
        <v>0</v>
      </c>
      <c r="S79" s="77">
        <f>IFERROR(VLOOKUP($B79,'[2]ACT NUM12'!$H$3:$U$162,10,FALSE),0)</f>
        <v>0</v>
      </c>
      <c r="T79" s="77">
        <f>IFERROR(VLOOKUP($B79,'[2]ACT NUM12'!$H$3:$U$162,11,FALSE),0)</f>
        <v>0</v>
      </c>
      <c r="U79" s="77">
        <f>IFERROR(VLOOKUP($B79,'[2]ACT NUM12'!$H$3:$U$162,12,FALSE),0)</f>
        <v>0</v>
      </c>
      <c r="V79" s="77">
        <f>IFERROR(VLOOKUP($B79,'[2]ACT NUM12'!$H$3:$U$162,13,FALSE),0)</f>
        <v>0</v>
      </c>
      <c r="W79" s="12">
        <f>SUM(K79:V79)</f>
        <v>2</v>
      </c>
      <c r="X79" s="77">
        <f>IFERROR(VLOOKUP($B79,'[2]ACT NUM12'!$AE$3:$AR$128,2,FALSE),0)</f>
        <v>0</v>
      </c>
      <c r="Y79" s="77">
        <f>IFERROR(VLOOKUP($B79,'[2]ACT NUM12'!$AE$3:$AR$128,3,FALSE),0)</f>
        <v>0</v>
      </c>
      <c r="Z79" s="77">
        <f>IFERROR(VLOOKUP($B79,'[2]ACT NUM12'!$AE$3:$AR$128,4,FALSE),0)</f>
        <v>0</v>
      </c>
      <c r="AA79" s="77">
        <f>IFERROR(VLOOKUP($B79,'[2]ACT NUM12'!$AE$3:$AR$128,5,FALSE),0)</f>
        <v>2</v>
      </c>
      <c r="AB79" s="77">
        <f>IFERROR(VLOOKUP($B79,'[2]ACT NUM12'!$AE$3:$AR$128,6,FALSE),0)</f>
        <v>1</v>
      </c>
      <c r="AC79" s="77">
        <f>IFERROR(VLOOKUP($B79,'[2]ACT NUM12'!$AE$3:$AR$128,7,FALSE),0)</f>
        <v>0</v>
      </c>
      <c r="AD79" s="77">
        <f>IFERROR(VLOOKUP($B79,'[2]ACT NUM12'!$AE$3:$AR$128,8,FALSE),0)</f>
        <v>0</v>
      </c>
      <c r="AE79" s="77">
        <f>IFERROR(VLOOKUP($B79,'[2]ACT NUM12'!$AE$3:$AR$128,9,FALSE),0)</f>
        <v>0</v>
      </c>
      <c r="AF79" s="77">
        <f>IFERROR(VLOOKUP($B79,'[2]ACT NUM12'!$AE$3:$AR$128,10,FALSE),0)</f>
        <v>0</v>
      </c>
      <c r="AG79" s="77">
        <f>IFERROR(VLOOKUP($B79,'[2]ACT NUM12'!$AE$3:$AR$128,11,FALSE),0)</f>
        <v>0</v>
      </c>
      <c r="AH79" s="77">
        <f>IFERROR(VLOOKUP($B79,'[2]ACT NUM12'!$AE$3:$AR$128,12,FALSE),0)</f>
        <v>0</v>
      </c>
      <c r="AI79" s="77">
        <f>IFERROR(VLOOKUP($B79,'[2]ACT NUM12'!$AE$3:$AR$128,13,FALSE),0)</f>
        <v>0</v>
      </c>
      <c r="AJ79" s="12">
        <f t="shared" ref="AJ79:AJ144" si="68">SUM(X79:AI79)</f>
        <v>3</v>
      </c>
    </row>
    <row r="80" spans="1:37" ht="15" thickBot="1" x14ac:dyDescent="0.25">
      <c r="A80" s="75" t="s">
        <v>105</v>
      </c>
      <c r="B80" s="137" t="s">
        <v>104</v>
      </c>
      <c r="C80" s="53"/>
      <c r="D80" s="177"/>
      <c r="E80" s="12">
        <f>IFERROR(VLOOKUP($B80,[3]NUM12!$H$3:$J$151,2,FALSE),0)</f>
        <v>15</v>
      </c>
      <c r="F80" s="42">
        <f t="shared" si="66"/>
        <v>14</v>
      </c>
      <c r="G80" s="12">
        <f>IFERROR(VLOOKUP($B80,[1]NUM12!$H$3:$J$167,2,FALSE),0)</f>
        <v>5</v>
      </c>
      <c r="H80" s="51">
        <f t="shared" si="65"/>
        <v>5</v>
      </c>
      <c r="I80" s="51">
        <f t="shared" si="67"/>
        <v>5</v>
      </c>
      <c r="J80" s="12">
        <f>IFERROR(VLOOKUP($B80,[2]NUM12!$H$3:$K$156,3,FALSE),0)</f>
        <v>4</v>
      </c>
      <c r="K80" s="77">
        <f>IFERROR(VLOOKUP($B80,'[2]ACT NUM12'!$H$3:$U$162,2,FALSE),0)</f>
        <v>0</v>
      </c>
      <c r="L80" s="77">
        <f>IFERROR(VLOOKUP($B80,'[2]ACT NUM12'!$H$3:$U$162,3,FALSE),0)</f>
        <v>0</v>
      </c>
      <c r="M80" s="77">
        <f>IFERROR(VLOOKUP($B80,'[2]ACT NUM12'!$H$3:$U$162,4,FALSE),0)</f>
        <v>0</v>
      </c>
      <c r="N80" s="77">
        <f>IFERROR(VLOOKUP($B80,'[2]ACT NUM12'!$H$3:$U$162,5,FALSE),0)</f>
        <v>0</v>
      </c>
      <c r="O80" s="77">
        <f>IFERROR(VLOOKUP($B80,'[2]ACT NUM12'!$H$3:$U$162,6,FALSE),0)</f>
        <v>0</v>
      </c>
      <c r="P80" s="77">
        <f>IFERROR(VLOOKUP($B80,'[2]ACT NUM12'!$H$3:$U$162,7,FALSE),0)</f>
        <v>1</v>
      </c>
      <c r="Q80" s="77">
        <f>IFERROR(VLOOKUP($B80,'[2]ACT NUM12'!$H$3:$U$162,8,FALSE),0)</f>
        <v>0</v>
      </c>
      <c r="R80" s="77">
        <f>IFERROR(VLOOKUP($B80,'[2]ACT NUM12'!$H$3:$U$162,9,FALSE),0)</f>
        <v>0</v>
      </c>
      <c r="S80" s="77">
        <f>IFERROR(VLOOKUP($B80,'[2]ACT NUM12'!$H$3:$U$162,10,FALSE),0)</f>
        <v>0</v>
      </c>
      <c r="T80" s="77">
        <f>IFERROR(VLOOKUP($B80,'[2]ACT NUM12'!$H$3:$U$162,11,FALSE),0)</f>
        <v>0</v>
      </c>
      <c r="U80" s="77">
        <f>IFERROR(VLOOKUP($B80,'[2]ACT NUM12'!$H$3:$U$162,12,FALSE),0)</f>
        <v>0</v>
      </c>
      <c r="V80" s="77">
        <f>IFERROR(VLOOKUP($B80,'[2]ACT NUM12'!$H$3:$U$162,13,FALSE),0)</f>
        <v>0</v>
      </c>
      <c r="W80" s="12">
        <f>SUM(K80:V80)</f>
        <v>1</v>
      </c>
      <c r="X80" s="77">
        <f>IFERROR(VLOOKUP($B80,'[2]ACT NUM12'!$AE$3:$AR$128,2,FALSE),0)</f>
        <v>0</v>
      </c>
      <c r="Y80" s="77">
        <f>IFERROR(VLOOKUP($B80,'[2]ACT NUM12'!$AE$3:$AR$128,3,FALSE),0)</f>
        <v>1</v>
      </c>
      <c r="Z80" s="77">
        <f>IFERROR(VLOOKUP($B80,'[2]ACT NUM12'!$AE$3:$AR$128,4,FALSE),0)</f>
        <v>0</v>
      </c>
      <c r="AA80" s="77">
        <f>IFERROR(VLOOKUP($B80,'[2]ACT NUM12'!$AE$3:$AR$128,5,FALSE),0)</f>
        <v>0</v>
      </c>
      <c r="AB80" s="77">
        <f>IFERROR(VLOOKUP($B80,'[2]ACT NUM12'!$AE$3:$AR$128,6,FALSE),0)</f>
        <v>0</v>
      </c>
      <c r="AC80" s="77">
        <f>IFERROR(VLOOKUP($B80,'[2]ACT NUM12'!$AE$3:$AR$128,7,FALSE),0)</f>
        <v>22</v>
      </c>
      <c r="AD80" s="77">
        <f>IFERROR(VLOOKUP($B80,'[2]ACT NUM12'!$AE$3:$AR$128,8,FALSE),0)</f>
        <v>0</v>
      </c>
      <c r="AE80" s="77">
        <f>IFERROR(VLOOKUP($B80,'[2]ACT NUM12'!$AE$3:$AR$128,9,FALSE),0)</f>
        <v>0</v>
      </c>
      <c r="AF80" s="77">
        <f>IFERROR(VLOOKUP($B80,'[2]ACT NUM12'!$AE$3:$AR$128,10,FALSE),0)</f>
        <v>0</v>
      </c>
      <c r="AG80" s="77">
        <f>IFERROR(VLOOKUP($B80,'[2]ACT NUM12'!$AE$3:$AR$128,11,FALSE),0)</f>
        <v>0</v>
      </c>
      <c r="AH80" s="77">
        <f>IFERROR(VLOOKUP($B80,'[2]ACT NUM12'!$AE$3:$AR$128,12,FALSE),0)</f>
        <v>0</v>
      </c>
      <c r="AI80" s="77">
        <f>IFERROR(VLOOKUP($B80,'[2]ACT NUM12'!$AE$3:$AR$128,13,FALSE),0)</f>
        <v>0</v>
      </c>
      <c r="AJ80" s="12">
        <f t="shared" si="68"/>
        <v>23</v>
      </c>
    </row>
    <row r="81" spans="1:37" ht="15" thickBot="1" x14ac:dyDescent="0.25">
      <c r="A81" s="307" t="s">
        <v>178</v>
      </c>
      <c r="B81" s="308"/>
      <c r="C81" s="222">
        <f>+D81/Metas!R11</f>
        <v>0.44117647058823528</v>
      </c>
      <c r="D81" s="179">
        <f>J81/AK81</f>
        <v>8.2872928176795577E-2</v>
      </c>
      <c r="E81" s="9">
        <f t="shared" ref="E81:K81" si="69">SUM(E76:E80)</f>
        <v>238</v>
      </c>
      <c r="F81" s="9">
        <f t="shared" si="69"/>
        <v>239</v>
      </c>
      <c r="G81" s="9">
        <f t="shared" si="69"/>
        <v>78</v>
      </c>
      <c r="H81" s="9">
        <f t="shared" si="69"/>
        <v>79</v>
      </c>
      <c r="I81" s="9">
        <f>SUM(I76:I80)</f>
        <v>80</v>
      </c>
      <c r="J81" s="9">
        <f t="shared" ref="J81" si="70">SUM(J76:J80)</f>
        <v>105</v>
      </c>
      <c r="K81" s="9">
        <f t="shared" si="69"/>
        <v>2</v>
      </c>
      <c r="L81" s="9">
        <f t="shared" ref="L81:Q81" si="71">SUM(L76:L80)</f>
        <v>1</v>
      </c>
      <c r="M81" s="9">
        <f t="shared" si="71"/>
        <v>1</v>
      </c>
      <c r="N81" s="9">
        <f t="shared" si="71"/>
        <v>1</v>
      </c>
      <c r="O81" s="9">
        <f t="shared" ref="O81" si="72">SUM(O76:O80)</f>
        <v>2</v>
      </c>
      <c r="P81" s="9">
        <f t="shared" si="71"/>
        <v>4</v>
      </c>
      <c r="Q81" s="9">
        <f t="shared" si="71"/>
        <v>1</v>
      </c>
      <c r="R81" s="9">
        <f t="shared" ref="R81:S81" si="73">SUM(R76:R80)</f>
        <v>1</v>
      </c>
      <c r="S81" s="9">
        <f t="shared" si="73"/>
        <v>0</v>
      </c>
      <c r="T81" s="9">
        <f t="shared" ref="T81:V81" si="74">SUM(T76:T80)</f>
        <v>0</v>
      </c>
      <c r="U81" s="9">
        <f t="shared" si="74"/>
        <v>1</v>
      </c>
      <c r="V81" s="9">
        <f t="shared" si="74"/>
        <v>0</v>
      </c>
      <c r="W81" s="9">
        <f t="shared" ref="W81:W146" si="75">SUM(K81:V81)</f>
        <v>14</v>
      </c>
      <c r="X81" s="9">
        <f t="shared" ref="X81:AD81" si="76">SUM(X76:X80)</f>
        <v>0</v>
      </c>
      <c r="Y81" s="9">
        <f t="shared" si="76"/>
        <v>1</v>
      </c>
      <c r="Z81" s="9">
        <f t="shared" si="76"/>
        <v>1</v>
      </c>
      <c r="AA81" s="9">
        <f t="shared" si="76"/>
        <v>2</v>
      </c>
      <c r="AB81" s="9">
        <f t="shared" ref="AB81" si="77">SUM(AB76:AB80)</f>
        <v>1</v>
      </c>
      <c r="AC81" s="9">
        <f t="shared" si="76"/>
        <v>193</v>
      </c>
      <c r="AD81" s="9">
        <f t="shared" si="76"/>
        <v>0</v>
      </c>
      <c r="AE81" s="9">
        <f t="shared" ref="AE81:AF81" si="78">SUM(AE76:AE80)</f>
        <v>0</v>
      </c>
      <c r="AF81" s="9">
        <f t="shared" si="78"/>
        <v>0</v>
      </c>
      <c r="AG81" s="9">
        <f t="shared" ref="AG81:AI81" si="79">SUM(AG76:AG80)</f>
        <v>0</v>
      </c>
      <c r="AH81" s="9">
        <f t="shared" si="79"/>
        <v>0</v>
      </c>
      <c r="AI81" s="9">
        <f t="shared" si="79"/>
        <v>0</v>
      </c>
      <c r="AJ81" s="9">
        <f t="shared" si="68"/>
        <v>198</v>
      </c>
      <c r="AK81" s="9">
        <v>1267</v>
      </c>
    </row>
    <row r="82" spans="1:37" ht="15" thickBot="1" x14ac:dyDescent="0.25">
      <c r="A82" s="75" t="s">
        <v>116</v>
      </c>
      <c r="B82" s="137" t="s">
        <v>106</v>
      </c>
      <c r="C82" s="53"/>
      <c r="D82" s="177"/>
      <c r="E82" s="12">
        <f>IFERROR(VLOOKUP($B82,[3]NUM12!$H$3:$J$151,2,FALSE),0)</f>
        <v>275</v>
      </c>
      <c r="F82" s="42">
        <f t="shared" ref="F82:F91" si="80">+E82+(K82+L82+M82+N82)-(X82+Y82+Z82+AA82)</f>
        <v>314</v>
      </c>
      <c r="G82" s="12">
        <f>IFERROR(VLOOKUP($B82,[1]NUM12!$H$3:$J$167,2,FALSE),0)</f>
        <v>342</v>
      </c>
      <c r="H82" s="51">
        <f t="shared" ref="H82:H91" si="81">+G82+(Q82)-(AD82)</f>
        <v>352</v>
      </c>
      <c r="I82" s="51">
        <f t="shared" ref="I82:I91" si="82">+G82+(Q82+R82+S82+T82)-(AD82+AE82+AF82+AG82)</f>
        <v>375</v>
      </c>
      <c r="J82" s="12">
        <f>IFERROR(VLOOKUP($B82,[2]NUM12!$H$3:$K$156,3,FALSE),0)</f>
        <v>332</v>
      </c>
      <c r="K82" s="77">
        <f>IFERROR(VLOOKUP($B82,'[2]ACT NUM12'!$H$3:$U$162,2,FALSE),0)</f>
        <v>5</v>
      </c>
      <c r="L82" s="77">
        <f>IFERROR(VLOOKUP($B82,'[2]ACT NUM12'!$H$3:$U$162,3,FALSE),0)</f>
        <v>16</v>
      </c>
      <c r="M82" s="77">
        <f>IFERROR(VLOOKUP($B82,'[2]ACT NUM12'!$H$3:$U$162,4,FALSE),0)</f>
        <v>28</v>
      </c>
      <c r="N82" s="77">
        <f>IFERROR(VLOOKUP($B82,'[2]ACT NUM12'!$H$3:$U$162,5,FALSE),0)</f>
        <v>11</v>
      </c>
      <c r="O82" s="77">
        <f>IFERROR(VLOOKUP($B82,'[2]ACT NUM12'!$H$3:$U$162,6,FALSE),0)</f>
        <v>11</v>
      </c>
      <c r="P82" s="77">
        <f>IFERROR(VLOOKUP($B82,'[2]ACT NUM12'!$H$3:$U$162,7,FALSE),0)</f>
        <v>8</v>
      </c>
      <c r="Q82" s="77">
        <f>IFERROR(VLOOKUP($B82,'[2]ACT NUM12'!$H$3:$U$162,8,FALSE),0)</f>
        <v>10</v>
      </c>
      <c r="R82" s="77">
        <f>IFERROR(VLOOKUP($B82,'[2]ACT NUM12'!$H$3:$U$162,9,FALSE),0)</f>
        <v>3</v>
      </c>
      <c r="S82" s="77">
        <f>IFERROR(VLOOKUP($B82,'[2]ACT NUM12'!$H$3:$U$162,10,FALSE),0)</f>
        <v>14</v>
      </c>
      <c r="T82" s="77">
        <f>IFERROR(VLOOKUP($B82,'[2]ACT NUM12'!$H$3:$U$162,11,FALSE),0)</f>
        <v>16</v>
      </c>
      <c r="U82" s="77">
        <f>IFERROR(VLOOKUP($B82,'[2]ACT NUM12'!$H$3:$U$162,12,FALSE),0)</f>
        <v>0</v>
      </c>
      <c r="V82" s="77">
        <f>IFERROR(VLOOKUP($B82,'[2]ACT NUM12'!$H$3:$U$162,13,FALSE),0)</f>
        <v>4</v>
      </c>
      <c r="W82" s="12">
        <f t="shared" si="75"/>
        <v>126</v>
      </c>
      <c r="X82" s="77">
        <f>IFERROR(VLOOKUP($B82,'[2]ACT NUM12'!$AE$3:$AR$128,2,FALSE),0)</f>
        <v>2</v>
      </c>
      <c r="Y82" s="77">
        <f>IFERROR(VLOOKUP($B82,'[2]ACT NUM12'!$AE$3:$AR$128,3,FALSE),0)</f>
        <v>3</v>
      </c>
      <c r="Z82" s="77">
        <f>IFERROR(VLOOKUP($B82,'[2]ACT NUM12'!$AE$3:$AR$128,4,FALSE),0)</f>
        <v>2</v>
      </c>
      <c r="AA82" s="77">
        <f>IFERROR(VLOOKUP($B82,'[2]ACT NUM12'!$AE$3:$AR$128,5,FALSE),0)</f>
        <v>14</v>
      </c>
      <c r="AB82" s="77">
        <f>IFERROR(VLOOKUP($B82,'[2]ACT NUM12'!$AE$3:$AR$128,6,FALSE),0)</f>
        <v>0</v>
      </c>
      <c r="AC82" s="77">
        <f>IFERROR(VLOOKUP($B82,'[2]ACT NUM12'!$AE$3:$AR$128,7,FALSE),0)</f>
        <v>13</v>
      </c>
      <c r="AD82" s="77">
        <f>IFERROR(VLOOKUP($B82,'[2]ACT NUM12'!$AE$3:$AR$128,8,FALSE),0)</f>
        <v>0</v>
      </c>
      <c r="AE82" s="77">
        <f>IFERROR(VLOOKUP($B82,'[2]ACT NUM12'!$AE$3:$AR$128,9,FALSE),0)</f>
        <v>0</v>
      </c>
      <c r="AF82" s="77">
        <f>IFERROR(VLOOKUP($B82,'[2]ACT NUM12'!$AE$3:$AR$128,10,FALSE),0)</f>
        <v>4</v>
      </c>
      <c r="AG82" s="77">
        <f>IFERROR(VLOOKUP($B82,'[2]ACT NUM12'!$AE$3:$AR$128,11,FALSE),0)</f>
        <v>6</v>
      </c>
      <c r="AH82" s="77">
        <f>IFERROR(VLOOKUP($B82,'[2]ACT NUM12'!$AE$3:$AR$128,12,FALSE),0)</f>
        <v>73</v>
      </c>
      <c r="AI82" s="77">
        <f>IFERROR(VLOOKUP($B82,'[2]ACT NUM12'!$AE$3:$AR$128,13,FALSE),0)</f>
        <v>5</v>
      </c>
      <c r="AJ82" s="12">
        <f t="shared" si="68"/>
        <v>122</v>
      </c>
    </row>
    <row r="83" spans="1:37" ht="15" thickBot="1" x14ac:dyDescent="0.25">
      <c r="A83" s="75" t="s">
        <v>116</v>
      </c>
      <c r="B83" s="137" t="s">
        <v>107</v>
      </c>
      <c r="C83" s="53"/>
      <c r="D83" s="177"/>
      <c r="E83" s="12">
        <f>IFERROR(VLOOKUP($B83,[3]NUM12!$H$3:$J$151,2,FALSE),0)</f>
        <v>48</v>
      </c>
      <c r="F83" s="42">
        <f t="shared" si="80"/>
        <v>55</v>
      </c>
      <c r="G83" s="12">
        <f>IFERROR(VLOOKUP($B83,[1]NUM12!$H$3:$J$167,2,FALSE),0)</f>
        <v>31</v>
      </c>
      <c r="H83" s="51">
        <f t="shared" si="81"/>
        <v>33</v>
      </c>
      <c r="I83" s="51">
        <f t="shared" si="82"/>
        <v>34</v>
      </c>
      <c r="J83" s="12">
        <f>IFERROR(VLOOKUP($B83,[2]NUM12!$H$3:$K$156,3,FALSE),0)</f>
        <v>30</v>
      </c>
      <c r="K83" s="77">
        <f>IFERROR(VLOOKUP($B83,'[2]ACT NUM12'!$H$3:$U$162,2,FALSE),0)</f>
        <v>1</v>
      </c>
      <c r="L83" s="77">
        <f>IFERROR(VLOOKUP($B83,'[2]ACT NUM12'!$H$3:$U$162,3,FALSE),0)</f>
        <v>3</v>
      </c>
      <c r="M83" s="77">
        <f>IFERROR(VLOOKUP($B83,'[2]ACT NUM12'!$H$3:$U$162,4,FALSE),0)</f>
        <v>2</v>
      </c>
      <c r="N83" s="77">
        <f>IFERROR(VLOOKUP($B83,'[2]ACT NUM12'!$H$3:$U$162,5,FALSE),0)</f>
        <v>1</v>
      </c>
      <c r="O83" s="77">
        <f>IFERROR(VLOOKUP($B83,'[2]ACT NUM12'!$H$3:$U$162,6,FALSE),0)</f>
        <v>2</v>
      </c>
      <c r="P83" s="77">
        <f>IFERROR(VLOOKUP($B83,'[2]ACT NUM12'!$H$3:$U$162,7,FALSE),0)</f>
        <v>0</v>
      </c>
      <c r="Q83" s="77">
        <f>IFERROR(VLOOKUP($B83,'[2]ACT NUM12'!$H$3:$U$162,8,FALSE),0)</f>
        <v>2</v>
      </c>
      <c r="R83" s="77">
        <f>IFERROR(VLOOKUP($B83,'[2]ACT NUM12'!$H$3:$U$162,9,FALSE),0)</f>
        <v>0</v>
      </c>
      <c r="S83" s="77">
        <f>IFERROR(VLOOKUP($B83,'[2]ACT NUM12'!$H$3:$U$162,10,FALSE),0)</f>
        <v>1</v>
      </c>
      <c r="T83" s="77">
        <f>IFERROR(VLOOKUP($B83,'[2]ACT NUM12'!$H$3:$U$162,11,FALSE),0)</f>
        <v>0</v>
      </c>
      <c r="U83" s="77">
        <f>IFERROR(VLOOKUP($B83,'[2]ACT NUM12'!$H$3:$U$162,12,FALSE),0)</f>
        <v>0</v>
      </c>
      <c r="V83" s="77">
        <f>IFERROR(VLOOKUP($B83,'[2]ACT NUM12'!$H$3:$U$162,13,FALSE),0)</f>
        <v>0</v>
      </c>
      <c r="W83" s="12">
        <f t="shared" si="75"/>
        <v>12</v>
      </c>
      <c r="X83" s="77">
        <f>IFERROR(VLOOKUP($B83,'[2]ACT NUM12'!$AE$3:$AR$128,2,FALSE),0)</f>
        <v>0</v>
      </c>
      <c r="Y83" s="77">
        <f>IFERROR(VLOOKUP($B83,'[2]ACT NUM12'!$AE$3:$AR$128,3,FALSE),0)</f>
        <v>0</v>
      </c>
      <c r="Z83" s="77">
        <f>IFERROR(VLOOKUP($B83,'[2]ACT NUM12'!$AE$3:$AR$128,4,FALSE),0)</f>
        <v>0</v>
      </c>
      <c r="AA83" s="77">
        <f>IFERROR(VLOOKUP($B83,'[2]ACT NUM12'!$AE$3:$AR$128,5,FALSE),0)</f>
        <v>0</v>
      </c>
      <c r="AB83" s="77">
        <f>IFERROR(VLOOKUP($B83,'[2]ACT NUM12'!$AE$3:$AR$128,6,FALSE),0)</f>
        <v>0</v>
      </c>
      <c r="AC83" s="77">
        <f>IFERROR(VLOOKUP($B83,'[2]ACT NUM12'!$AE$3:$AR$128,7,FALSE),0)</f>
        <v>0</v>
      </c>
      <c r="AD83" s="77">
        <f>IFERROR(VLOOKUP($B83,'[2]ACT NUM12'!$AE$3:$AR$128,8,FALSE),0)</f>
        <v>0</v>
      </c>
      <c r="AE83" s="77">
        <f>IFERROR(VLOOKUP($B83,'[2]ACT NUM12'!$AE$3:$AR$128,9,FALSE),0)</f>
        <v>0</v>
      </c>
      <c r="AF83" s="77">
        <f>IFERROR(VLOOKUP($B83,'[2]ACT NUM12'!$AE$3:$AR$128,10,FALSE),0)</f>
        <v>0</v>
      </c>
      <c r="AG83" s="77">
        <f>IFERROR(VLOOKUP($B83,'[2]ACT NUM12'!$AE$3:$AR$128,11,FALSE),0)</f>
        <v>0</v>
      </c>
      <c r="AH83" s="77">
        <f>IFERROR(VLOOKUP($B83,'[2]ACT NUM12'!$AE$3:$AR$128,12,FALSE),0)</f>
        <v>17</v>
      </c>
      <c r="AI83" s="77">
        <f>IFERROR(VLOOKUP($B83,'[2]ACT NUM12'!$AE$3:$AR$128,13,FALSE),0)</f>
        <v>0</v>
      </c>
      <c r="AJ83" s="12">
        <f t="shared" si="68"/>
        <v>17</v>
      </c>
    </row>
    <row r="84" spans="1:37" ht="15" thickBot="1" x14ac:dyDescent="0.25">
      <c r="A84" s="75" t="s">
        <v>116</v>
      </c>
      <c r="B84" s="137" t="s">
        <v>108</v>
      </c>
      <c r="C84" s="53"/>
      <c r="D84" s="177"/>
      <c r="E84" s="12">
        <f>IFERROR(VLOOKUP($B84,[3]NUM12!$H$3:$J$151,2,FALSE),0)</f>
        <v>13</v>
      </c>
      <c r="F84" s="42">
        <f t="shared" si="80"/>
        <v>17</v>
      </c>
      <c r="G84" s="12">
        <f>IFERROR(VLOOKUP($B84,[1]NUM12!$H$3:$J$167,2,FALSE),0)</f>
        <v>18</v>
      </c>
      <c r="H84" s="51">
        <f t="shared" si="81"/>
        <v>17</v>
      </c>
      <c r="I84" s="51">
        <f t="shared" si="82"/>
        <v>16</v>
      </c>
      <c r="J84" s="12">
        <f>IFERROR(VLOOKUP($B84,[2]NUM12!$H$3:$K$156,3,FALSE),0)</f>
        <v>18</v>
      </c>
      <c r="K84" s="77">
        <f>IFERROR(VLOOKUP($B84,'[2]ACT NUM12'!$H$3:$U$162,2,FALSE),0)</f>
        <v>0</v>
      </c>
      <c r="L84" s="77">
        <f>IFERROR(VLOOKUP($B84,'[2]ACT NUM12'!$H$3:$U$162,3,FALSE),0)</f>
        <v>0</v>
      </c>
      <c r="M84" s="77">
        <f>IFERROR(VLOOKUP($B84,'[2]ACT NUM12'!$H$3:$U$162,4,FALSE),0)</f>
        <v>4</v>
      </c>
      <c r="N84" s="77">
        <f>IFERROR(VLOOKUP($B84,'[2]ACT NUM12'!$H$3:$U$162,5,FALSE),0)</f>
        <v>0</v>
      </c>
      <c r="O84" s="77">
        <f>IFERROR(VLOOKUP($B84,'[2]ACT NUM12'!$H$3:$U$162,6,FALSE),0)</f>
        <v>0</v>
      </c>
      <c r="P84" s="77">
        <f>IFERROR(VLOOKUP($B84,'[2]ACT NUM12'!$H$3:$U$162,7,FALSE),0)</f>
        <v>0</v>
      </c>
      <c r="Q84" s="77">
        <f>IFERROR(VLOOKUP($B84,'[2]ACT NUM12'!$H$3:$U$162,8,FALSE),0)</f>
        <v>0</v>
      </c>
      <c r="R84" s="77">
        <f>IFERROR(VLOOKUP($B84,'[2]ACT NUM12'!$H$3:$U$162,9,FALSE),0)</f>
        <v>1</v>
      </c>
      <c r="S84" s="77">
        <f>IFERROR(VLOOKUP($B84,'[2]ACT NUM12'!$H$3:$U$162,10,FALSE),0)</f>
        <v>0</v>
      </c>
      <c r="T84" s="77">
        <f>IFERROR(VLOOKUP($B84,'[2]ACT NUM12'!$H$3:$U$162,11,FALSE),0)</f>
        <v>0</v>
      </c>
      <c r="U84" s="77">
        <f>IFERROR(VLOOKUP($B84,'[2]ACT NUM12'!$H$3:$U$162,12,FALSE),0)</f>
        <v>2</v>
      </c>
      <c r="V84" s="77">
        <f>IFERROR(VLOOKUP($B84,'[2]ACT NUM12'!$H$3:$U$162,13,FALSE),0)</f>
        <v>1</v>
      </c>
      <c r="W84" s="12">
        <f t="shared" si="75"/>
        <v>8</v>
      </c>
      <c r="X84" s="77">
        <f>IFERROR(VLOOKUP($B84,'[2]ACT NUM12'!$AE$3:$AR$128,2,FALSE),0)</f>
        <v>0</v>
      </c>
      <c r="Y84" s="77">
        <f>IFERROR(VLOOKUP($B84,'[2]ACT NUM12'!$AE$3:$AR$128,3,FALSE),0)</f>
        <v>0</v>
      </c>
      <c r="Z84" s="77">
        <f>IFERROR(VLOOKUP($B84,'[2]ACT NUM12'!$AE$3:$AR$128,4,FALSE),0)</f>
        <v>0</v>
      </c>
      <c r="AA84" s="77">
        <f>IFERROR(VLOOKUP($B84,'[2]ACT NUM12'!$AE$3:$AR$128,5,FALSE),0)</f>
        <v>0</v>
      </c>
      <c r="AB84" s="77">
        <f>IFERROR(VLOOKUP($B84,'[2]ACT NUM12'!$AE$3:$AR$128,6,FALSE),0)</f>
        <v>3</v>
      </c>
      <c r="AC84" s="77">
        <f>IFERROR(VLOOKUP($B84,'[2]ACT NUM12'!$AE$3:$AR$128,7,FALSE),0)</f>
        <v>0</v>
      </c>
      <c r="AD84" s="77">
        <f>IFERROR(VLOOKUP($B84,'[2]ACT NUM12'!$AE$3:$AR$128,8,FALSE),0)</f>
        <v>1</v>
      </c>
      <c r="AE84" s="77">
        <f>IFERROR(VLOOKUP($B84,'[2]ACT NUM12'!$AE$3:$AR$128,9,FALSE),0)</f>
        <v>0</v>
      </c>
      <c r="AF84" s="77">
        <f>IFERROR(VLOOKUP($B84,'[2]ACT NUM12'!$AE$3:$AR$128,10,FALSE),0)</f>
        <v>0</v>
      </c>
      <c r="AG84" s="77">
        <f>IFERROR(VLOOKUP($B84,'[2]ACT NUM12'!$AE$3:$AR$128,11,FALSE),0)</f>
        <v>2</v>
      </c>
      <c r="AH84" s="77">
        <f>IFERROR(VLOOKUP($B84,'[2]ACT NUM12'!$AE$3:$AR$128,12,FALSE),0)</f>
        <v>0</v>
      </c>
      <c r="AI84" s="77">
        <f>IFERROR(VLOOKUP($B84,'[2]ACT NUM12'!$AE$3:$AR$128,13,FALSE),0)</f>
        <v>0</v>
      </c>
      <c r="AJ84" s="12">
        <f t="shared" si="68"/>
        <v>6</v>
      </c>
    </row>
    <row r="85" spans="1:37" ht="15" thickBot="1" x14ac:dyDescent="0.25">
      <c r="A85" s="75" t="s">
        <v>116</v>
      </c>
      <c r="B85" s="137" t="s">
        <v>109</v>
      </c>
      <c r="C85" s="53"/>
      <c r="D85" s="177"/>
      <c r="E85" s="12">
        <f>IFERROR(VLOOKUP($B85,[3]NUM12!$H$3:$J$151,2,FALSE),0)</f>
        <v>40</v>
      </c>
      <c r="F85" s="42">
        <f t="shared" si="80"/>
        <v>50</v>
      </c>
      <c r="G85" s="12">
        <f>IFERROR(VLOOKUP($B85,[1]NUM12!$H$3:$J$167,2,FALSE),0)</f>
        <v>52</v>
      </c>
      <c r="H85" s="51">
        <f t="shared" si="81"/>
        <v>54</v>
      </c>
      <c r="I85" s="51">
        <f t="shared" si="82"/>
        <v>56</v>
      </c>
      <c r="J85" s="12">
        <f>IFERROR(VLOOKUP($B85,[2]NUM12!$H$3:$K$156,3,FALSE),0)</f>
        <v>51</v>
      </c>
      <c r="K85" s="77">
        <f>IFERROR(VLOOKUP($B85,'[2]ACT NUM12'!$H$3:$U$162,2,FALSE),0)</f>
        <v>2</v>
      </c>
      <c r="L85" s="77">
        <f>IFERROR(VLOOKUP($B85,'[2]ACT NUM12'!$H$3:$U$162,3,FALSE),0)</f>
        <v>1</v>
      </c>
      <c r="M85" s="77">
        <f>IFERROR(VLOOKUP($B85,'[2]ACT NUM12'!$H$3:$U$162,4,FALSE),0)</f>
        <v>3</v>
      </c>
      <c r="N85" s="77">
        <f>IFERROR(VLOOKUP($B85,'[2]ACT NUM12'!$H$3:$U$162,5,FALSE),0)</f>
        <v>6</v>
      </c>
      <c r="O85" s="77">
        <f>IFERROR(VLOOKUP($B85,'[2]ACT NUM12'!$H$3:$U$162,6,FALSE),0)</f>
        <v>3</v>
      </c>
      <c r="P85" s="77">
        <f>IFERROR(VLOOKUP($B85,'[2]ACT NUM12'!$H$3:$U$162,7,FALSE),0)</f>
        <v>2</v>
      </c>
      <c r="Q85" s="77">
        <f>IFERROR(VLOOKUP($B85,'[2]ACT NUM12'!$H$3:$U$162,8,FALSE),0)</f>
        <v>2</v>
      </c>
      <c r="R85" s="77">
        <f>IFERROR(VLOOKUP($B85,'[2]ACT NUM12'!$H$3:$U$162,9,FALSE),0)</f>
        <v>1</v>
      </c>
      <c r="S85" s="77">
        <f>IFERROR(VLOOKUP($B85,'[2]ACT NUM12'!$H$3:$U$162,10,FALSE),0)</f>
        <v>1</v>
      </c>
      <c r="T85" s="77">
        <f>IFERROR(VLOOKUP($B85,'[2]ACT NUM12'!$H$3:$U$162,11,FALSE),0)</f>
        <v>0</v>
      </c>
      <c r="U85" s="77">
        <f>IFERROR(VLOOKUP($B85,'[2]ACT NUM12'!$H$3:$U$162,12,FALSE),0)</f>
        <v>0</v>
      </c>
      <c r="V85" s="77">
        <f>IFERROR(VLOOKUP($B85,'[2]ACT NUM12'!$H$3:$U$162,13,FALSE),0)</f>
        <v>2</v>
      </c>
      <c r="W85" s="12">
        <f t="shared" si="75"/>
        <v>23</v>
      </c>
      <c r="X85" s="77">
        <f>IFERROR(VLOOKUP($B85,'[2]ACT NUM12'!$AE$3:$AR$128,2,FALSE),0)</f>
        <v>0</v>
      </c>
      <c r="Y85" s="77">
        <f>IFERROR(VLOOKUP($B85,'[2]ACT NUM12'!$AE$3:$AR$128,3,FALSE),0)</f>
        <v>0</v>
      </c>
      <c r="Z85" s="77">
        <f>IFERROR(VLOOKUP($B85,'[2]ACT NUM12'!$AE$3:$AR$128,4,FALSE),0)</f>
        <v>0</v>
      </c>
      <c r="AA85" s="77">
        <f>IFERROR(VLOOKUP($B85,'[2]ACT NUM12'!$AE$3:$AR$128,5,FALSE),0)</f>
        <v>2</v>
      </c>
      <c r="AB85" s="77">
        <f>IFERROR(VLOOKUP($B85,'[2]ACT NUM12'!$AE$3:$AR$128,6,FALSE),0)</f>
        <v>0</v>
      </c>
      <c r="AC85" s="77">
        <f>IFERROR(VLOOKUP($B85,'[2]ACT NUM12'!$AE$3:$AR$128,7,FALSE),0)</f>
        <v>0</v>
      </c>
      <c r="AD85" s="77">
        <f>IFERROR(VLOOKUP($B85,'[2]ACT NUM12'!$AE$3:$AR$128,8,FALSE),0)</f>
        <v>0</v>
      </c>
      <c r="AE85" s="77">
        <f>IFERROR(VLOOKUP($B85,'[2]ACT NUM12'!$AE$3:$AR$128,9,FALSE),0)</f>
        <v>0</v>
      </c>
      <c r="AF85" s="77">
        <f>IFERROR(VLOOKUP($B85,'[2]ACT NUM12'!$AE$3:$AR$128,10,FALSE),0)</f>
        <v>0</v>
      </c>
      <c r="AG85" s="77">
        <f>IFERROR(VLOOKUP($B85,'[2]ACT NUM12'!$AE$3:$AR$128,11,FALSE),0)</f>
        <v>0</v>
      </c>
      <c r="AH85" s="77">
        <f>IFERROR(VLOOKUP($B85,'[2]ACT NUM12'!$AE$3:$AR$128,12,FALSE),0)</f>
        <v>9</v>
      </c>
      <c r="AI85" s="77">
        <f>IFERROR(VLOOKUP($B85,'[2]ACT NUM12'!$AE$3:$AR$128,13,FALSE),0)</f>
        <v>0</v>
      </c>
      <c r="AJ85" s="12">
        <f t="shared" si="68"/>
        <v>11</v>
      </c>
    </row>
    <row r="86" spans="1:37" ht="15" thickBot="1" x14ac:dyDescent="0.25">
      <c r="A86" s="75" t="s">
        <v>116</v>
      </c>
      <c r="B86" s="137" t="s">
        <v>110</v>
      </c>
      <c r="C86" s="53"/>
      <c r="D86" s="177"/>
      <c r="E86" s="12">
        <f>IFERROR(VLOOKUP($B86,[3]NUM12!$H$3:$J$151,2,FALSE),0)</f>
        <v>52</v>
      </c>
      <c r="F86" s="42">
        <f t="shared" si="80"/>
        <v>72</v>
      </c>
      <c r="G86" s="12">
        <f>IFERROR(VLOOKUP($B86,[1]NUM12!$H$3:$J$167,2,FALSE),0)</f>
        <v>75</v>
      </c>
      <c r="H86" s="51">
        <f t="shared" si="81"/>
        <v>76</v>
      </c>
      <c r="I86" s="51">
        <f t="shared" si="82"/>
        <v>79</v>
      </c>
      <c r="J86" s="12">
        <f>IFERROR(VLOOKUP($B86,[2]NUM12!$H$3:$K$156,3,FALSE),0)</f>
        <v>59</v>
      </c>
      <c r="K86" s="77">
        <f>IFERROR(VLOOKUP($B86,'[2]ACT NUM12'!$H$3:$U$162,2,FALSE),0)</f>
        <v>2</v>
      </c>
      <c r="L86" s="77">
        <f>IFERROR(VLOOKUP($B86,'[2]ACT NUM12'!$H$3:$U$162,3,FALSE),0)</f>
        <v>1</v>
      </c>
      <c r="M86" s="77">
        <f>IFERROR(VLOOKUP($B86,'[2]ACT NUM12'!$H$3:$U$162,4,FALSE),0)</f>
        <v>14</v>
      </c>
      <c r="N86" s="77">
        <f>IFERROR(VLOOKUP($B86,'[2]ACT NUM12'!$H$3:$U$162,5,FALSE),0)</f>
        <v>3</v>
      </c>
      <c r="O86" s="77">
        <f>IFERROR(VLOOKUP($B86,'[2]ACT NUM12'!$H$3:$U$162,6,FALSE),0)</f>
        <v>0</v>
      </c>
      <c r="P86" s="77">
        <f>IFERROR(VLOOKUP($B86,'[2]ACT NUM12'!$H$3:$U$162,7,FALSE),0)</f>
        <v>6</v>
      </c>
      <c r="Q86" s="77">
        <f>IFERROR(VLOOKUP($B86,'[2]ACT NUM12'!$H$3:$U$162,8,FALSE),0)</f>
        <v>4</v>
      </c>
      <c r="R86" s="77">
        <f>IFERROR(VLOOKUP($B86,'[2]ACT NUM12'!$H$3:$U$162,9,FALSE),0)</f>
        <v>3</v>
      </c>
      <c r="S86" s="77">
        <f>IFERROR(VLOOKUP($B86,'[2]ACT NUM12'!$H$3:$U$162,10,FALSE),0)</f>
        <v>0</v>
      </c>
      <c r="T86" s="77">
        <f>IFERROR(VLOOKUP($B86,'[2]ACT NUM12'!$H$3:$U$162,11,FALSE),0)</f>
        <v>1</v>
      </c>
      <c r="U86" s="77">
        <f>IFERROR(VLOOKUP($B86,'[2]ACT NUM12'!$H$3:$U$162,12,FALSE),0)</f>
        <v>0</v>
      </c>
      <c r="V86" s="77">
        <f>IFERROR(VLOOKUP($B86,'[2]ACT NUM12'!$H$3:$U$162,13,FALSE),0)</f>
        <v>0</v>
      </c>
      <c r="W86" s="12">
        <f t="shared" si="75"/>
        <v>34</v>
      </c>
      <c r="X86" s="77">
        <f>IFERROR(VLOOKUP($B86,'[2]ACT NUM12'!$AE$3:$AR$128,2,FALSE),0)</f>
        <v>0</v>
      </c>
      <c r="Y86" s="77">
        <f>IFERROR(VLOOKUP($B86,'[2]ACT NUM12'!$AE$3:$AR$128,3,FALSE),0)</f>
        <v>0</v>
      </c>
      <c r="Z86" s="77">
        <f>IFERROR(VLOOKUP($B86,'[2]ACT NUM12'!$AE$3:$AR$128,4,FALSE),0)</f>
        <v>0</v>
      </c>
      <c r="AA86" s="77">
        <f>IFERROR(VLOOKUP($B86,'[2]ACT NUM12'!$AE$3:$AR$128,5,FALSE),0)</f>
        <v>0</v>
      </c>
      <c r="AB86" s="77">
        <f>IFERROR(VLOOKUP($B86,'[2]ACT NUM12'!$AE$3:$AR$128,6,FALSE),0)</f>
        <v>5</v>
      </c>
      <c r="AC86" s="77">
        <f>IFERROR(VLOOKUP($B86,'[2]ACT NUM12'!$AE$3:$AR$128,7,FALSE),0)</f>
        <v>8</v>
      </c>
      <c r="AD86" s="77">
        <f>IFERROR(VLOOKUP($B86,'[2]ACT NUM12'!$AE$3:$AR$128,8,FALSE),0)</f>
        <v>3</v>
      </c>
      <c r="AE86" s="77">
        <f>IFERROR(VLOOKUP($B86,'[2]ACT NUM12'!$AE$3:$AR$128,9,FALSE),0)</f>
        <v>0</v>
      </c>
      <c r="AF86" s="77">
        <f>IFERROR(VLOOKUP($B86,'[2]ACT NUM12'!$AE$3:$AR$128,10,FALSE),0)</f>
        <v>0</v>
      </c>
      <c r="AG86" s="77">
        <f>IFERROR(VLOOKUP($B86,'[2]ACT NUM12'!$AE$3:$AR$128,11,FALSE),0)</f>
        <v>1</v>
      </c>
      <c r="AH86" s="77">
        <f>IFERROR(VLOOKUP($B86,'[2]ACT NUM12'!$AE$3:$AR$128,12,FALSE),0)</f>
        <v>37</v>
      </c>
      <c r="AI86" s="77">
        <f>IFERROR(VLOOKUP($B86,'[2]ACT NUM12'!$AE$3:$AR$128,13,FALSE),0)</f>
        <v>0</v>
      </c>
      <c r="AJ86" s="12">
        <f t="shared" si="68"/>
        <v>54</v>
      </c>
    </row>
    <row r="87" spans="1:37" ht="15" thickBot="1" x14ac:dyDescent="0.25">
      <c r="A87" s="75" t="s">
        <v>116</v>
      </c>
      <c r="B87" s="137" t="s">
        <v>111</v>
      </c>
      <c r="C87" s="53"/>
      <c r="D87" s="177"/>
      <c r="E87" s="12">
        <f>IFERROR(VLOOKUP($B87,[3]NUM12!$H$3:$J$151,2,FALSE),0)</f>
        <v>23</v>
      </c>
      <c r="F87" s="42">
        <f t="shared" si="80"/>
        <v>24</v>
      </c>
      <c r="G87" s="12">
        <f>IFERROR(VLOOKUP($B87,[1]NUM12!$H$3:$J$167,2,FALSE),0)</f>
        <v>30</v>
      </c>
      <c r="H87" s="51">
        <f t="shared" si="81"/>
        <v>31</v>
      </c>
      <c r="I87" s="51">
        <f t="shared" si="82"/>
        <v>32</v>
      </c>
      <c r="J87" s="12">
        <f>IFERROR(VLOOKUP($B87,[2]NUM12!$H$3:$K$156,3,FALSE),0)</f>
        <v>36</v>
      </c>
      <c r="K87" s="77">
        <f>IFERROR(VLOOKUP($B87,'[2]ACT NUM12'!$H$3:$U$162,2,FALSE),0)</f>
        <v>0</v>
      </c>
      <c r="L87" s="77">
        <f>IFERROR(VLOOKUP($B87,'[2]ACT NUM12'!$H$3:$U$162,3,FALSE),0)</f>
        <v>0</v>
      </c>
      <c r="M87" s="77">
        <f>IFERROR(VLOOKUP($B87,'[2]ACT NUM12'!$H$3:$U$162,4,FALSE),0)</f>
        <v>1</v>
      </c>
      <c r="N87" s="77">
        <f>IFERROR(VLOOKUP($B87,'[2]ACT NUM12'!$H$3:$U$162,5,FALSE),0)</f>
        <v>2</v>
      </c>
      <c r="O87" s="77">
        <f>IFERROR(VLOOKUP($B87,'[2]ACT NUM12'!$H$3:$U$162,6,FALSE),0)</f>
        <v>2</v>
      </c>
      <c r="P87" s="77">
        <f>IFERROR(VLOOKUP($B87,'[2]ACT NUM12'!$H$3:$U$162,7,FALSE),0)</f>
        <v>1</v>
      </c>
      <c r="Q87" s="77">
        <f>IFERROR(VLOOKUP($B87,'[2]ACT NUM12'!$H$3:$U$162,8,FALSE),0)</f>
        <v>1</v>
      </c>
      <c r="R87" s="77">
        <f>IFERROR(VLOOKUP($B87,'[2]ACT NUM12'!$H$3:$U$162,9,FALSE),0)</f>
        <v>0</v>
      </c>
      <c r="S87" s="77">
        <f>IFERROR(VLOOKUP($B87,'[2]ACT NUM12'!$H$3:$U$162,10,FALSE),0)</f>
        <v>0</v>
      </c>
      <c r="T87" s="77">
        <f>IFERROR(VLOOKUP($B87,'[2]ACT NUM12'!$H$3:$U$162,11,FALSE),0)</f>
        <v>1</v>
      </c>
      <c r="U87" s="77">
        <f>IFERROR(VLOOKUP($B87,'[2]ACT NUM12'!$H$3:$U$162,12,FALSE),0)</f>
        <v>0</v>
      </c>
      <c r="V87" s="77">
        <f>IFERROR(VLOOKUP($B87,'[2]ACT NUM12'!$H$3:$U$162,13,FALSE),0)</f>
        <v>0</v>
      </c>
      <c r="W87" s="12">
        <f t="shared" si="75"/>
        <v>8</v>
      </c>
      <c r="X87" s="77">
        <f>IFERROR(VLOOKUP($B87,'[2]ACT NUM12'!$AE$3:$AR$128,2,FALSE),0)</f>
        <v>0</v>
      </c>
      <c r="Y87" s="77">
        <f>IFERROR(VLOOKUP($B87,'[2]ACT NUM12'!$AE$3:$AR$128,3,FALSE),0)</f>
        <v>2</v>
      </c>
      <c r="Z87" s="77">
        <f>IFERROR(VLOOKUP($B87,'[2]ACT NUM12'!$AE$3:$AR$128,4,FALSE),0)</f>
        <v>0</v>
      </c>
      <c r="AA87" s="77">
        <f>IFERROR(VLOOKUP($B87,'[2]ACT NUM12'!$AE$3:$AR$128,5,FALSE),0)</f>
        <v>0</v>
      </c>
      <c r="AB87" s="77">
        <f>IFERROR(VLOOKUP($B87,'[2]ACT NUM12'!$AE$3:$AR$128,6,FALSE),0)</f>
        <v>0</v>
      </c>
      <c r="AC87" s="77">
        <f>IFERROR(VLOOKUP($B87,'[2]ACT NUM12'!$AE$3:$AR$128,7,FALSE),0)</f>
        <v>0</v>
      </c>
      <c r="AD87" s="77">
        <f>IFERROR(VLOOKUP($B87,'[2]ACT NUM12'!$AE$3:$AR$128,8,FALSE),0)</f>
        <v>0</v>
      </c>
      <c r="AE87" s="77">
        <f>IFERROR(VLOOKUP($B87,'[2]ACT NUM12'!$AE$3:$AR$128,9,FALSE),0)</f>
        <v>0</v>
      </c>
      <c r="AF87" s="77">
        <f>IFERROR(VLOOKUP($B87,'[2]ACT NUM12'!$AE$3:$AR$128,10,FALSE),0)</f>
        <v>0</v>
      </c>
      <c r="AG87" s="77">
        <f>IFERROR(VLOOKUP($B87,'[2]ACT NUM12'!$AE$3:$AR$128,11,FALSE),0)</f>
        <v>0</v>
      </c>
      <c r="AH87" s="77">
        <f>IFERROR(VLOOKUP($B87,'[2]ACT NUM12'!$AE$3:$AR$128,12,FALSE),0)</f>
        <v>0</v>
      </c>
      <c r="AI87" s="77">
        <f>IFERROR(VLOOKUP($B87,'[2]ACT NUM12'!$AE$3:$AR$128,13,FALSE),0)</f>
        <v>1</v>
      </c>
      <c r="AJ87" s="12">
        <f t="shared" si="68"/>
        <v>3</v>
      </c>
    </row>
    <row r="88" spans="1:37" ht="15" thickBot="1" x14ac:dyDescent="0.25">
      <c r="A88" s="75" t="s">
        <v>116</v>
      </c>
      <c r="B88" s="137" t="s">
        <v>112</v>
      </c>
      <c r="C88" s="53"/>
      <c r="D88" s="177"/>
      <c r="E88" s="12">
        <f>IFERROR(VLOOKUP($B88,[3]NUM12!$H$3:$J$151,2,FALSE),0)</f>
        <v>35</v>
      </c>
      <c r="F88" s="42">
        <f t="shared" si="80"/>
        <v>39</v>
      </c>
      <c r="G88" s="12">
        <f>IFERROR(VLOOKUP($B88,[1]NUM12!$H$3:$J$167,2,FALSE),0)</f>
        <v>26</v>
      </c>
      <c r="H88" s="51">
        <f t="shared" si="81"/>
        <v>27</v>
      </c>
      <c r="I88" s="51">
        <f t="shared" si="82"/>
        <v>29</v>
      </c>
      <c r="J88" s="12">
        <f>IFERROR(VLOOKUP($B88,[2]NUM12!$H$3:$K$156,3,FALSE),0)</f>
        <v>23</v>
      </c>
      <c r="K88" s="77">
        <f>IFERROR(VLOOKUP($B88,'[2]ACT NUM12'!$H$3:$U$162,2,FALSE),0)</f>
        <v>1</v>
      </c>
      <c r="L88" s="77">
        <f>IFERROR(VLOOKUP($B88,'[2]ACT NUM12'!$H$3:$U$162,3,FALSE),0)</f>
        <v>0</v>
      </c>
      <c r="M88" s="77">
        <f>IFERROR(VLOOKUP($B88,'[2]ACT NUM12'!$H$3:$U$162,4,FALSE),0)</f>
        <v>1</v>
      </c>
      <c r="N88" s="77">
        <f>IFERROR(VLOOKUP($B88,'[2]ACT NUM12'!$H$3:$U$162,5,FALSE),0)</f>
        <v>3</v>
      </c>
      <c r="O88" s="77">
        <f>IFERROR(VLOOKUP($B88,'[2]ACT NUM12'!$H$3:$U$162,6,FALSE),0)</f>
        <v>1</v>
      </c>
      <c r="P88" s="77">
        <f>IFERROR(VLOOKUP($B88,'[2]ACT NUM12'!$H$3:$U$162,7,FALSE),0)</f>
        <v>0</v>
      </c>
      <c r="Q88" s="77">
        <f>IFERROR(VLOOKUP($B88,'[2]ACT NUM12'!$H$3:$U$162,8,FALSE),0)</f>
        <v>1</v>
      </c>
      <c r="R88" s="77">
        <f>IFERROR(VLOOKUP($B88,'[2]ACT NUM12'!$H$3:$U$162,9,FALSE),0)</f>
        <v>0</v>
      </c>
      <c r="S88" s="77">
        <f>IFERROR(VLOOKUP($B88,'[2]ACT NUM12'!$H$3:$U$162,10,FALSE),0)</f>
        <v>1</v>
      </c>
      <c r="T88" s="77">
        <f>IFERROR(VLOOKUP($B88,'[2]ACT NUM12'!$H$3:$U$162,11,FALSE),0)</f>
        <v>1</v>
      </c>
      <c r="U88" s="77">
        <f>IFERROR(VLOOKUP($B88,'[2]ACT NUM12'!$H$3:$U$162,12,FALSE),0)</f>
        <v>0</v>
      </c>
      <c r="V88" s="77">
        <f>IFERROR(VLOOKUP($B88,'[2]ACT NUM12'!$H$3:$U$162,13,FALSE),0)</f>
        <v>0</v>
      </c>
      <c r="W88" s="12">
        <f t="shared" si="75"/>
        <v>9</v>
      </c>
      <c r="X88" s="77">
        <f>IFERROR(VLOOKUP($B88,'[2]ACT NUM12'!$AE$3:$AR$128,2,FALSE),0)</f>
        <v>0</v>
      </c>
      <c r="Y88" s="77">
        <f>IFERROR(VLOOKUP($B88,'[2]ACT NUM12'!$AE$3:$AR$128,3,FALSE),0)</f>
        <v>0</v>
      </c>
      <c r="Z88" s="77">
        <f>IFERROR(VLOOKUP($B88,'[2]ACT NUM12'!$AE$3:$AR$128,4,FALSE),0)</f>
        <v>0</v>
      </c>
      <c r="AA88" s="77">
        <f>IFERROR(VLOOKUP($B88,'[2]ACT NUM12'!$AE$3:$AR$128,5,FALSE),0)</f>
        <v>1</v>
      </c>
      <c r="AB88" s="77">
        <f>IFERROR(VLOOKUP($B88,'[2]ACT NUM12'!$AE$3:$AR$128,6,FALSE),0)</f>
        <v>0</v>
      </c>
      <c r="AC88" s="77">
        <f>IFERROR(VLOOKUP($B88,'[2]ACT NUM12'!$AE$3:$AR$128,7,FALSE),0)</f>
        <v>1</v>
      </c>
      <c r="AD88" s="77">
        <f>IFERROR(VLOOKUP($B88,'[2]ACT NUM12'!$AE$3:$AR$128,8,FALSE),0)</f>
        <v>0</v>
      </c>
      <c r="AE88" s="77">
        <f>IFERROR(VLOOKUP($B88,'[2]ACT NUM12'!$AE$3:$AR$128,9,FALSE),0)</f>
        <v>0</v>
      </c>
      <c r="AF88" s="77">
        <f>IFERROR(VLOOKUP($B88,'[2]ACT NUM12'!$AE$3:$AR$128,10,FALSE),0)</f>
        <v>0</v>
      </c>
      <c r="AG88" s="77">
        <f>IFERROR(VLOOKUP($B88,'[2]ACT NUM12'!$AE$3:$AR$128,11,FALSE),0)</f>
        <v>0</v>
      </c>
      <c r="AH88" s="77">
        <f>IFERROR(VLOOKUP($B88,'[2]ACT NUM12'!$AE$3:$AR$128,12,FALSE),0)</f>
        <v>14</v>
      </c>
      <c r="AI88" s="77">
        <f>IFERROR(VLOOKUP($B88,'[2]ACT NUM12'!$AE$3:$AR$128,13,FALSE),0)</f>
        <v>0</v>
      </c>
      <c r="AJ88" s="12">
        <f t="shared" si="68"/>
        <v>16</v>
      </c>
    </row>
    <row r="89" spans="1:37" ht="15" thickBot="1" x14ac:dyDescent="0.25">
      <c r="A89" s="75" t="s">
        <v>116</v>
      </c>
      <c r="B89" s="137" t="s">
        <v>113</v>
      </c>
      <c r="C89" s="53"/>
      <c r="D89" s="177"/>
      <c r="E89" s="12">
        <f>IFERROR(VLOOKUP($B89,[3]NUM12!$H$3:$J$151,2,FALSE),0)</f>
        <v>38</v>
      </c>
      <c r="F89" s="42">
        <f t="shared" si="80"/>
        <v>46</v>
      </c>
      <c r="G89" s="12">
        <f>IFERROR(VLOOKUP($B89,[1]NUM12!$H$3:$J$167,2,FALSE),0)</f>
        <v>45</v>
      </c>
      <c r="H89" s="51">
        <f t="shared" si="81"/>
        <v>45</v>
      </c>
      <c r="I89" s="51">
        <f t="shared" si="82"/>
        <v>38</v>
      </c>
      <c r="J89" s="12">
        <f>IFERROR(VLOOKUP($B89,[2]NUM12!$H$3:$K$156,3,FALSE),0)</f>
        <v>41</v>
      </c>
      <c r="K89" s="77">
        <f>IFERROR(VLOOKUP($B89,'[2]ACT NUM12'!$H$3:$U$162,2,FALSE),0)</f>
        <v>1</v>
      </c>
      <c r="L89" s="77">
        <f>IFERROR(VLOOKUP($B89,'[2]ACT NUM12'!$H$3:$U$162,3,FALSE),0)</f>
        <v>0</v>
      </c>
      <c r="M89" s="77">
        <f>IFERROR(VLOOKUP($B89,'[2]ACT NUM12'!$H$3:$U$162,4,FALSE),0)</f>
        <v>7</v>
      </c>
      <c r="N89" s="77">
        <f>IFERROR(VLOOKUP($B89,'[2]ACT NUM12'!$H$3:$U$162,5,FALSE),0)</f>
        <v>3</v>
      </c>
      <c r="O89" s="77">
        <f>IFERROR(VLOOKUP($B89,'[2]ACT NUM12'!$H$3:$U$162,6,FALSE),0)</f>
        <v>0</v>
      </c>
      <c r="P89" s="77">
        <f>IFERROR(VLOOKUP($B89,'[2]ACT NUM12'!$H$3:$U$162,7,FALSE),0)</f>
        <v>0</v>
      </c>
      <c r="Q89" s="77">
        <f>IFERROR(VLOOKUP($B89,'[2]ACT NUM12'!$H$3:$U$162,8,FALSE),0)</f>
        <v>0</v>
      </c>
      <c r="R89" s="77">
        <f>IFERROR(VLOOKUP($B89,'[2]ACT NUM12'!$H$3:$U$162,9,FALSE),0)</f>
        <v>2</v>
      </c>
      <c r="S89" s="77">
        <f>IFERROR(VLOOKUP($B89,'[2]ACT NUM12'!$H$3:$U$162,10,FALSE),0)</f>
        <v>0</v>
      </c>
      <c r="T89" s="77">
        <f>IFERROR(VLOOKUP($B89,'[2]ACT NUM12'!$H$3:$U$162,11,FALSE),0)</f>
        <v>2</v>
      </c>
      <c r="U89" s="77">
        <f>IFERROR(VLOOKUP($B89,'[2]ACT NUM12'!$H$3:$U$162,12,FALSE),0)</f>
        <v>0</v>
      </c>
      <c r="V89" s="77">
        <f>IFERROR(VLOOKUP($B89,'[2]ACT NUM12'!$H$3:$U$162,13,FALSE),0)</f>
        <v>2</v>
      </c>
      <c r="W89" s="12">
        <f t="shared" si="75"/>
        <v>17</v>
      </c>
      <c r="X89" s="77">
        <f>IFERROR(VLOOKUP($B89,'[2]ACT NUM12'!$AE$3:$AR$128,2,FALSE),0)</f>
        <v>0</v>
      </c>
      <c r="Y89" s="77">
        <f>IFERROR(VLOOKUP($B89,'[2]ACT NUM12'!$AE$3:$AR$128,3,FALSE),0)</f>
        <v>2</v>
      </c>
      <c r="Z89" s="77">
        <f>IFERROR(VLOOKUP($B89,'[2]ACT NUM12'!$AE$3:$AR$128,4,FALSE),0)</f>
        <v>1</v>
      </c>
      <c r="AA89" s="77">
        <f>IFERROR(VLOOKUP($B89,'[2]ACT NUM12'!$AE$3:$AR$128,5,FALSE),0)</f>
        <v>0</v>
      </c>
      <c r="AB89" s="77">
        <f>IFERROR(VLOOKUP($B89,'[2]ACT NUM12'!$AE$3:$AR$128,6,FALSE),0)</f>
        <v>2</v>
      </c>
      <c r="AC89" s="77">
        <f>IFERROR(VLOOKUP($B89,'[2]ACT NUM12'!$AE$3:$AR$128,7,FALSE),0)</f>
        <v>0</v>
      </c>
      <c r="AD89" s="77">
        <f>IFERROR(VLOOKUP($B89,'[2]ACT NUM12'!$AE$3:$AR$128,8,FALSE),0)</f>
        <v>0</v>
      </c>
      <c r="AE89" s="77">
        <f>IFERROR(VLOOKUP($B89,'[2]ACT NUM12'!$AE$3:$AR$128,9,FALSE),0)</f>
        <v>4</v>
      </c>
      <c r="AF89" s="77">
        <f>IFERROR(VLOOKUP($B89,'[2]ACT NUM12'!$AE$3:$AR$128,10,FALSE),0)</f>
        <v>6</v>
      </c>
      <c r="AG89" s="77">
        <f>IFERROR(VLOOKUP($B89,'[2]ACT NUM12'!$AE$3:$AR$128,11,FALSE),0)</f>
        <v>1</v>
      </c>
      <c r="AH89" s="77">
        <f>IFERROR(VLOOKUP($B89,'[2]ACT NUM12'!$AE$3:$AR$128,12,FALSE),0)</f>
        <v>7</v>
      </c>
      <c r="AI89" s="77">
        <f>IFERROR(VLOOKUP($B89,'[2]ACT NUM12'!$AE$3:$AR$128,13,FALSE),0)</f>
        <v>1</v>
      </c>
      <c r="AJ89" s="12">
        <f t="shared" si="68"/>
        <v>24</v>
      </c>
    </row>
    <row r="90" spans="1:37" ht="15" thickBot="1" x14ac:dyDescent="0.25">
      <c r="A90" s="75" t="s">
        <v>116</v>
      </c>
      <c r="B90" s="137" t="s">
        <v>114</v>
      </c>
      <c r="C90" s="53"/>
      <c r="D90" s="177"/>
      <c r="E90" s="12">
        <f>IFERROR(VLOOKUP($B90,[3]NUM12!$H$3:$J$151,2,FALSE),0)</f>
        <v>28</v>
      </c>
      <c r="F90" s="42">
        <f t="shared" si="80"/>
        <v>32</v>
      </c>
      <c r="G90" s="12">
        <f>IFERROR(VLOOKUP($B90,[1]NUM12!$H$3:$J$167,2,FALSE),0)</f>
        <v>58</v>
      </c>
      <c r="H90" s="51">
        <f t="shared" si="81"/>
        <v>61</v>
      </c>
      <c r="I90" s="51">
        <f t="shared" si="82"/>
        <v>64</v>
      </c>
      <c r="J90" s="12">
        <f>IFERROR(VLOOKUP($B90,[2]NUM12!$H$3:$K$156,3,FALSE),0)</f>
        <v>55</v>
      </c>
      <c r="K90" s="77">
        <f>IFERROR(VLOOKUP($B90,'[2]ACT NUM12'!$H$3:$U$162,2,FALSE),0)</f>
        <v>0</v>
      </c>
      <c r="L90" s="77">
        <f>IFERROR(VLOOKUP($B90,'[2]ACT NUM12'!$H$3:$U$162,3,FALSE),0)</f>
        <v>3</v>
      </c>
      <c r="M90" s="77">
        <f>IFERROR(VLOOKUP($B90,'[2]ACT NUM12'!$H$3:$U$162,4,FALSE),0)</f>
        <v>1</v>
      </c>
      <c r="N90" s="77">
        <f>IFERROR(VLOOKUP($B90,'[2]ACT NUM12'!$H$3:$U$162,5,FALSE),0)</f>
        <v>2</v>
      </c>
      <c r="O90" s="77">
        <f>IFERROR(VLOOKUP($B90,'[2]ACT NUM12'!$H$3:$U$162,6,FALSE),0)</f>
        <v>2</v>
      </c>
      <c r="P90" s="77">
        <f>IFERROR(VLOOKUP($B90,'[2]ACT NUM12'!$H$3:$U$162,7,FALSE),0)</f>
        <v>2</v>
      </c>
      <c r="Q90" s="77">
        <f>IFERROR(VLOOKUP($B90,'[2]ACT NUM12'!$H$3:$U$162,8,FALSE),0)</f>
        <v>3</v>
      </c>
      <c r="R90" s="77">
        <f>IFERROR(VLOOKUP($B90,'[2]ACT NUM12'!$H$3:$U$162,9,FALSE),0)</f>
        <v>1</v>
      </c>
      <c r="S90" s="77">
        <f>IFERROR(VLOOKUP($B90,'[2]ACT NUM12'!$H$3:$U$162,10,FALSE),0)</f>
        <v>0</v>
      </c>
      <c r="T90" s="77">
        <f>IFERROR(VLOOKUP($B90,'[2]ACT NUM12'!$H$3:$U$162,11,FALSE),0)</f>
        <v>3</v>
      </c>
      <c r="U90" s="77">
        <f>IFERROR(VLOOKUP($B90,'[2]ACT NUM12'!$H$3:$U$162,12,FALSE),0)</f>
        <v>0</v>
      </c>
      <c r="V90" s="77">
        <f>IFERROR(VLOOKUP($B90,'[2]ACT NUM12'!$H$3:$U$162,13,FALSE),0)</f>
        <v>0</v>
      </c>
      <c r="W90" s="12">
        <f t="shared" si="75"/>
        <v>17</v>
      </c>
      <c r="X90" s="77">
        <f>IFERROR(VLOOKUP($B90,'[2]ACT NUM12'!$AE$3:$AR$128,2,FALSE),0)</f>
        <v>0</v>
      </c>
      <c r="Y90" s="77">
        <f>IFERROR(VLOOKUP($B90,'[2]ACT NUM12'!$AE$3:$AR$128,3,FALSE),0)</f>
        <v>2</v>
      </c>
      <c r="Z90" s="77">
        <f>IFERROR(VLOOKUP($B90,'[2]ACT NUM12'!$AE$3:$AR$128,4,FALSE),0)</f>
        <v>0</v>
      </c>
      <c r="AA90" s="77">
        <f>IFERROR(VLOOKUP($B90,'[2]ACT NUM12'!$AE$3:$AR$128,5,FALSE),0)</f>
        <v>0</v>
      </c>
      <c r="AB90" s="77">
        <f>IFERROR(VLOOKUP($B90,'[2]ACT NUM12'!$AE$3:$AR$128,6,FALSE),0)</f>
        <v>3</v>
      </c>
      <c r="AC90" s="77">
        <f>IFERROR(VLOOKUP($B90,'[2]ACT NUM12'!$AE$3:$AR$128,7,FALSE),0)</f>
        <v>6</v>
      </c>
      <c r="AD90" s="77">
        <f>IFERROR(VLOOKUP($B90,'[2]ACT NUM12'!$AE$3:$AR$128,8,FALSE),0)</f>
        <v>0</v>
      </c>
      <c r="AE90" s="77">
        <f>IFERROR(VLOOKUP($B90,'[2]ACT NUM12'!$AE$3:$AR$128,9,FALSE),0)</f>
        <v>1</v>
      </c>
      <c r="AF90" s="77">
        <f>IFERROR(VLOOKUP($B90,'[2]ACT NUM12'!$AE$3:$AR$128,10,FALSE),0)</f>
        <v>0</v>
      </c>
      <c r="AG90" s="77">
        <f>IFERROR(VLOOKUP($B90,'[2]ACT NUM12'!$AE$3:$AR$128,11,FALSE),0)</f>
        <v>0</v>
      </c>
      <c r="AH90" s="77">
        <f>IFERROR(VLOOKUP($B90,'[2]ACT NUM12'!$AE$3:$AR$128,12,FALSE),0)</f>
        <v>2</v>
      </c>
      <c r="AI90" s="77">
        <f>IFERROR(VLOOKUP($B90,'[2]ACT NUM12'!$AE$3:$AR$128,13,FALSE),0)</f>
        <v>1</v>
      </c>
      <c r="AJ90" s="12">
        <f t="shared" si="68"/>
        <v>15</v>
      </c>
    </row>
    <row r="91" spans="1:37" ht="15" thickBot="1" x14ac:dyDescent="0.25">
      <c r="A91" s="75" t="s">
        <v>116</v>
      </c>
      <c r="B91" s="137" t="s">
        <v>115</v>
      </c>
      <c r="C91" s="53"/>
      <c r="D91" s="177"/>
      <c r="E91" s="12">
        <f>IFERROR(VLOOKUP($B91,[3]NUM12!$H$3:$J$151,2,FALSE),0)</f>
        <v>57</v>
      </c>
      <c r="F91" s="42">
        <f t="shared" si="80"/>
        <v>59</v>
      </c>
      <c r="G91" s="12">
        <f>IFERROR(VLOOKUP($B91,[1]NUM12!$H$3:$J$167,2,FALSE),0)</f>
        <v>47</v>
      </c>
      <c r="H91" s="51">
        <f t="shared" si="81"/>
        <v>48</v>
      </c>
      <c r="I91" s="51">
        <f t="shared" si="82"/>
        <v>43</v>
      </c>
      <c r="J91" s="12">
        <f>IFERROR(VLOOKUP($B91,[2]NUM12!$H$3:$K$156,3,FALSE),0)</f>
        <v>55</v>
      </c>
      <c r="K91" s="77">
        <f>IFERROR(VLOOKUP($B91,'[2]ACT NUM12'!$H$3:$U$162,2,FALSE),0)</f>
        <v>1</v>
      </c>
      <c r="L91" s="77">
        <f>IFERROR(VLOOKUP($B91,'[2]ACT NUM12'!$H$3:$U$162,3,FALSE),0)</f>
        <v>3</v>
      </c>
      <c r="M91" s="77">
        <f>IFERROR(VLOOKUP($B91,'[2]ACT NUM12'!$H$3:$U$162,4,FALSE),0)</f>
        <v>0</v>
      </c>
      <c r="N91" s="77">
        <f>IFERROR(VLOOKUP($B91,'[2]ACT NUM12'!$H$3:$U$162,5,FALSE),0)</f>
        <v>2</v>
      </c>
      <c r="O91" s="77">
        <f>IFERROR(VLOOKUP($B91,'[2]ACT NUM12'!$H$3:$U$162,6,FALSE),0)</f>
        <v>2</v>
      </c>
      <c r="P91" s="77">
        <f>IFERROR(VLOOKUP($B91,'[2]ACT NUM12'!$H$3:$U$162,7,FALSE),0)</f>
        <v>1</v>
      </c>
      <c r="Q91" s="77">
        <f>IFERROR(VLOOKUP($B91,'[2]ACT NUM12'!$H$3:$U$162,8,FALSE),0)</f>
        <v>1</v>
      </c>
      <c r="R91" s="77">
        <f>IFERROR(VLOOKUP($B91,'[2]ACT NUM12'!$H$3:$U$162,9,FALSE),0)</f>
        <v>0</v>
      </c>
      <c r="S91" s="77">
        <f>IFERROR(VLOOKUP($B91,'[2]ACT NUM12'!$H$3:$U$162,10,FALSE),0)</f>
        <v>1</v>
      </c>
      <c r="T91" s="77">
        <f>IFERROR(VLOOKUP($B91,'[2]ACT NUM12'!$H$3:$U$162,11,FALSE),0)</f>
        <v>2</v>
      </c>
      <c r="U91" s="77">
        <f>IFERROR(VLOOKUP($B91,'[2]ACT NUM12'!$H$3:$U$162,12,FALSE),0)</f>
        <v>3</v>
      </c>
      <c r="V91" s="77">
        <f>IFERROR(VLOOKUP($B91,'[2]ACT NUM12'!$H$3:$U$162,13,FALSE),0)</f>
        <v>0</v>
      </c>
      <c r="W91" s="12">
        <f t="shared" si="75"/>
        <v>16</v>
      </c>
      <c r="X91" s="77">
        <f>IFERROR(VLOOKUP($B91,'[2]ACT NUM12'!$AE$3:$AR$128,2,FALSE),0)</f>
        <v>0</v>
      </c>
      <c r="Y91" s="77">
        <f>IFERROR(VLOOKUP($B91,'[2]ACT NUM12'!$AE$3:$AR$128,3,FALSE),0)</f>
        <v>1</v>
      </c>
      <c r="Z91" s="77">
        <f>IFERROR(VLOOKUP($B91,'[2]ACT NUM12'!$AE$3:$AR$128,4,FALSE),0)</f>
        <v>1</v>
      </c>
      <c r="AA91" s="77">
        <f>IFERROR(VLOOKUP($B91,'[2]ACT NUM12'!$AE$3:$AR$128,5,FALSE),0)</f>
        <v>2</v>
      </c>
      <c r="AB91" s="77">
        <f>IFERROR(VLOOKUP($B91,'[2]ACT NUM12'!$AE$3:$AR$128,6,FALSE),0)</f>
        <v>4</v>
      </c>
      <c r="AC91" s="77">
        <f>IFERROR(VLOOKUP($B91,'[2]ACT NUM12'!$AE$3:$AR$128,7,FALSE),0)</f>
        <v>3</v>
      </c>
      <c r="AD91" s="77">
        <f>IFERROR(VLOOKUP($B91,'[2]ACT NUM12'!$AE$3:$AR$128,8,FALSE),0)</f>
        <v>0</v>
      </c>
      <c r="AE91" s="77">
        <f>IFERROR(VLOOKUP($B91,'[2]ACT NUM12'!$AE$3:$AR$128,9,FALSE),0)</f>
        <v>7</v>
      </c>
      <c r="AF91" s="77">
        <f>IFERROR(VLOOKUP($B91,'[2]ACT NUM12'!$AE$3:$AR$128,10,FALSE),0)</f>
        <v>0</v>
      </c>
      <c r="AG91" s="77">
        <f>IFERROR(VLOOKUP($B91,'[2]ACT NUM12'!$AE$3:$AR$128,11,FALSE),0)</f>
        <v>1</v>
      </c>
      <c r="AH91" s="77">
        <f>IFERROR(VLOOKUP($B91,'[2]ACT NUM12'!$AE$3:$AR$128,12,FALSE),0)</f>
        <v>16</v>
      </c>
      <c r="AI91" s="77">
        <f>IFERROR(VLOOKUP($B91,'[2]ACT NUM12'!$AE$3:$AR$128,13,FALSE),0)</f>
        <v>1</v>
      </c>
      <c r="AJ91" s="12">
        <f t="shared" si="68"/>
        <v>36</v>
      </c>
    </row>
    <row r="92" spans="1:37" ht="22.5" customHeight="1" thickBot="1" x14ac:dyDescent="0.25">
      <c r="A92" s="307" t="s">
        <v>179</v>
      </c>
      <c r="B92" s="308"/>
      <c r="C92" s="222">
        <f>+D92/Metas!R16</f>
        <v>1.149425287356322</v>
      </c>
      <c r="D92" s="179">
        <f>J92/AK92</f>
        <v>0.26435045317220546</v>
      </c>
      <c r="E92" s="9">
        <f t="shared" ref="E92:K92" si="83">SUM(E82:E91)</f>
        <v>609</v>
      </c>
      <c r="F92" s="9">
        <f>SUM(F82:F91)</f>
        <v>708</v>
      </c>
      <c r="G92" s="9">
        <f t="shared" si="83"/>
        <v>724</v>
      </c>
      <c r="H92" s="9">
        <f t="shared" si="83"/>
        <v>744</v>
      </c>
      <c r="I92" s="9">
        <f>SUM(I82:I91)</f>
        <v>766</v>
      </c>
      <c r="J92" s="9">
        <f t="shared" ref="J92" si="84">SUM(J82:J91)</f>
        <v>700</v>
      </c>
      <c r="K92" s="9">
        <f t="shared" si="83"/>
        <v>13</v>
      </c>
      <c r="L92" s="9">
        <f t="shared" ref="L92:Q92" si="85">SUM(L82:L91)</f>
        <v>27</v>
      </c>
      <c r="M92" s="9">
        <f t="shared" si="85"/>
        <v>61</v>
      </c>
      <c r="N92" s="9">
        <f t="shared" si="85"/>
        <v>33</v>
      </c>
      <c r="O92" s="9">
        <f t="shared" ref="O92" si="86">SUM(O82:O91)</f>
        <v>23</v>
      </c>
      <c r="P92" s="9">
        <f t="shared" si="85"/>
        <v>20</v>
      </c>
      <c r="Q92" s="9">
        <f t="shared" si="85"/>
        <v>24</v>
      </c>
      <c r="R92" s="9">
        <f t="shared" ref="R92:S92" si="87">SUM(R82:R91)</f>
        <v>11</v>
      </c>
      <c r="S92" s="9">
        <f t="shared" si="87"/>
        <v>18</v>
      </c>
      <c r="T92" s="9">
        <f t="shared" ref="T92:V92" si="88">SUM(T82:T91)</f>
        <v>26</v>
      </c>
      <c r="U92" s="9">
        <f t="shared" si="88"/>
        <v>5</v>
      </c>
      <c r="V92" s="9">
        <f t="shared" si="88"/>
        <v>9</v>
      </c>
      <c r="W92" s="9">
        <f t="shared" si="75"/>
        <v>270</v>
      </c>
      <c r="X92" s="9">
        <f t="shared" ref="X92:AD92" si="89">SUM(X82:X91)</f>
        <v>2</v>
      </c>
      <c r="Y92" s="9">
        <f t="shared" si="89"/>
        <v>10</v>
      </c>
      <c r="Z92" s="9">
        <f t="shared" si="89"/>
        <v>4</v>
      </c>
      <c r="AA92" s="9">
        <f t="shared" si="89"/>
        <v>19</v>
      </c>
      <c r="AB92" s="9">
        <f t="shared" ref="AB92" si="90">SUM(AB82:AB91)</f>
        <v>17</v>
      </c>
      <c r="AC92" s="9">
        <f t="shared" si="89"/>
        <v>31</v>
      </c>
      <c r="AD92" s="9">
        <f t="shared" si="89"/>
        <v>4</v>
      </c>
      <c r="AE92" s="9">
        <f t="shared" ref="AE92:AF92" si="91">SUM(AE82:AE91)</f>
        <v>12</v>
      </c>
      <c r="AF92" s="9">
        <f t="shared" si="91"/>
        <v>10</v>
      </c>
      <c r="AG92" s="9">
        <f t="shared" ref="AG92:AI92" si="92">SUM(AG82:AG91)</f>
        <v>11</v>
      </c>
      <c r="AH92" s="9">
        <f t="shared" si="92"/>
        <v>175</v>
      </c>
      <c r="AI92" s="9">
        <f t="shared" si="92"/>
        <v>9</v>
      </c>
      <c r="AJ92" s="9">
        <f t="shared" si="68"/>
        <v>304</v>
      </c>
      <c r="AK92" s="9">
        <v>2648</v>
      </c>
    </row>
    <row r="93" spans="1:37" ht="15" thickBot="1" x14ac:dyDescent="0.25">
      <c r="A93" s="75" t="s">
        <v>133</v>
      </c>
      <c r="B93" s="137" t="s">
        <v>117</v>
      </c>
      <c r="C93" s="53"/>
      <c r="D93" s="177"/>
      <c r="E93" s="12">
        <f>IFERROR(VLOOKUP($B93,[3]NUM12!$H$3:$J$151,2,FALSE),0)</f>
        <v>133</v>
      </c>
      <c r="F93" s="42">
        <f t="shared" ref="F93:F109" si="93">+E93+(K93+L93+M93+N93)-(X93+Y93+Z93+AA93)</f>
        <v>155</v>
      </c>
      <c r="G93" s="12">
        <f>IFERROR(VLOOKUP($B93,[1]NUM12!$H$3:$J$167,2,FALSE),0)</f>
        <v>179</v>
      </c>
      <c r="H93" s="51">
        <f t="shared" ref="H93:H109" si="94">+G93+(Q93)-(AD93)</f>
        <v>194</v>
      </c>
      <c r="I93" s="51">
        <f t="shared" ref="I93:I109" si="95">+G93+(Q93+R93+S93+T93)-(AD93+AE93+AF93+AG93)</f>
        <v>188</v>
      </c>
      <c r="J93" s="12">
        <f>IFERROR(VLOOKUP($B93,[2]NUM12!$H$3:$K$156,3,FALSE),0)</f>
        <v>179</v>
      </c>
      <c r="K93" s="77">
        <f>IFERROR(VLOOKUP($B93,'[2]ACT NUM12'!$H$3:$U$162,2,FALSE),0)</f>
        <v>4</v>
      </c>
      <c r="L93" s="77">
        <f>IFERROR(VLOOKUP($B93,'[2]ACT NUM12'!$H$3:$U$162,3,FALSE),0)</f>
        <v>4</v>
      </c>
      <c r="M93" s="77">
        <f>IFERROR(VLOOKUP($B93,'[2]ACT NUM12'!$H$3:$U$162,4,FALSE),0)</f>
        <v>9</v>
      </c>
      <c r="N93" s="77">
        <f>IFERROR(VLOOKUP($B93,'[2]ACT NUM12'!$H$3:$U$162,5,FALSE),0)</f>
        <v>17</v>
      </c>
      <c r="O93" s="77">
        <f>IFERROR(VLOOKUP($B93,'[2]ACT NUM12'!$H$3:$U$162,6,FALSE),0)</f>
        <v>22</v>
      </c>
      <c r="P93" s="77">
        <f>IFERROR(VLOOKUP($B93,'[2]ACT NUM12'!$H$3:$U$162,7,FALSE),0)</f>
        <v>31</v>
      </c>
      <c r="Q93" s="77">
        <f>IFERROR(VLOOKUP($B93,'[2]ACT NUM12'!$H$3:$U$162,8,FALSE),0)</f>
        <v>15</v>
      </c>
      <c r="R93" s="77">
        <f>IFERROR(VLOOKUP($B93,'[2]ACT NUM12'!$H$3:$U$162,9,FALSE),0)</f>
        <v>0</v>
      </c>
      <c r="S93" s="77">
        <f>IFERROR(VLOOKUP($B93,'[2]ACT NUM12'!$H$3:$U$162,10,FALSE),0)</f>
        <v>5</v>
      </c>
      <c r="T93" s="77">
        <f>IFERROR(VLOOKUP($B93,'[2]ACT NUM12'!$H$3:$U$162,11,FALSE),0)</f>
        <v>5</v>
      </c>
      <c r="U93" s="77">
        <f>IFERROR(VLOOKUP($B93,'[2]ACT NUM12'!$H$3:$U$162,12,FALSE),0)</f>
        <v>10</v>
      </c>
      <c r="V93" s="77">
        <f>IFERROR(VLOOKUP($B93,'[2]ACT NUM12'!$H$3:$U$162,13,FALSE),0)</f>
        <v>4</v>
      </c>
      <c r="W93" s="12">
        <f t="shared" si="75"/>
        <v>126</v>
      </c>
      <c r="X93" s="77">
        <f>IFERROR(VLOOKUP($B93,'[2]ACT NUM12'!$AE$3:$AR$128,2,FALSE),0)</f>
        <v>4</v>
      </c>
      <c r="Y93" s="77">
        <f>IFERROR(VLOOKUP($B93,'[2]ACT NUM12'!$AE$3:$AR$128,3,FALSE),0)</f>
        <v>0</v>
      </c>
      <c r="Z93" s="77">
        <f>IFERROR(VLOOKUP($B93,'[2]ACT NUM12'!$AE$3:$AR$128,4,FALSE),0)</f>
        <v>2</v>
      </c>
      <c r="AA93" s="77">
        <f>IFERROR(VLOOKUP($B93,'[2]ACT NUM12'!$AE$3:$AR$128,5,FALSE),0)</f>
        <v>6</v>
      </c>
      <c r="AB93" s="77">
        <f>IFERROR(VLOOKUP($B93,'[2]ACT NUM12'!$AE$3:$AR$128,6,FALSE),0)</f>
        <v>6</v>
      </c>
      <c r="AC93" s="77">
        <f>IFERROR(VLOOKUP($B93,'[2]ACT NUM12'!$AE$3:$AR$128,7,FALSE),0)</f>
        <v>11</v>
      </c>
      <c r="AD93" s="77">
        <f>IFERROR(VLOOKUP($B93,'[2]ACT NUM12'!$AE$3:$AR$128,8,FALSE),0)</f>
        <v>0</v>
      </c>
      <c r="AE93" s="77">
        <f>IFERROR(VLOOKUP($B93,'[2]ACT NUM12'!$AE$3:$AR$128,9,FALSE),0)</f>
        <v>0</v>
      </c>
      <c r="AF93" s="77">
        <f>IFERROR(VLOOKUP($B93,'[2]ACT NUM12'!$AE$3:$AR$128,10,FALSE),0)</f>
        <v>3</v>
      </c>
      <c r="AG93" s="77">
        <f>IFERROR(VLOOKUP($B93,'[2]ACT NUM12'!$AE$3:$AR$128,11,FALSE),0)</f>
        <v>13</v>
      </c>
      <c r="AH93" s="77">
        <f>IFERROR(VLOOKUP($B93,'[2]ACT NUM12'!$AE$3:$AR$128,12,FALSE),0)</f>
        <v>0</v>
      </c>
      <c r="AI93" s="77">
        <f>IFERROR(VLOOKUP($B93,'[2]ACT NUM12'!$AE$3:$AR$128,13,FALSE),0)</f>
        <v>0</v>
      </c>
      <c r="AJ93" s="12">
        <f t="shared" si="68"/>
        <v>45</v>
      </c>
    </row>
    <row r="94" spans="1:37" ht="15" thickBot="1" x14ac:dyDescent="0.25">
      <c r="A94" s="75" t="s">
        <v>133</v>
      </c>
      <c r="B94" s="137" t="s">
        <v>118</v>
      </c>
      <c r="C94" s="53"/>
      <c r="D94" s="177"/>
      <c r="E94" s="12">
        <f>IFERROR(VLOOKUP($B94,[3]NUM12!$H$3:$J$151,2,FALSE),0)</f>
        <v>753</v>
      </c>
      <c r="F94" s="42">
        <f t="shared" si="93"/>
        <v>917</v>
      </c>
      <c r="G94" s="12">
        <f>IFERROR(VLOOKUP($B94,[1]NUM12!$H$3:$J$167,2,FALSE),0)</f>
        <v>694</v>
      </c>
      <c r="H94" s="51">
        <f t="shared" si="94"/>
        <v>713</v>
      </c>
      <c r="I94" s="51">
        <f t="shared" si="95"/>
        <v>754</v>
      </c>
      <c r="J94" s="12">
        <f>IFERROR(VLOOKUP($B94,[2]NUM12!$H$3:$K$156,3,FALSE),0)</f>
        <v>928</v>
      </c>
      <c r="K94" s="77">
        <f>IFERROR(VLOOKUP($B94,'[2]ACT NUM12'!$H$3:$U$162,2,FALSE),0)</f>
        <v>38</v>
      </c>
      <c r="L94" s="77">
        <f>IFERROR(VLOOKUP($B94,'[2]ACT NUM12'!$H$3:$U$162,3,FALSE),0)</f>
        <v>24</v>
      </c>
      <c r="M94" s="77">
        <f>IFERROR(VLOOKUP($B94,'[2]ACT NUM12'!$H$3:$U$162,4,FALSE),0)</f>
        <v>64</v>
      </c>
      <c r="N94" s="77">
        <f>IFERROR(VLOOKUP($B94,'[2]ACT NUM12'!$H$3:$U$162,5,FALSE),0)</f>
        <v>55</v>
      </c>
      <c r="O94" s="77">
        <f>IFERROR(VLOOKUP($B94,'[2]ACT NUM12'!$H$3:$U$162,6,FALSE),0)</f>
        <v>54</v>
      </c>
      <c r="P94" s="77">
        <f>IFERROR(VLOOKUP($B94,'[2]ACT NUM12'!$H$3:$U$162,7,FALSE),0)</f>
        <v>59</v>
      </c>
      <c r="Q94" s="77">
        <f>IFERROR(VLOOKUP($B94,'[2]ACT NUM12'!$H$3:$U$162,8,FALSE),0)</f>
        <v>19</v>
      </c>
      <c r="R94" s="77">
        <f>IFERROR(VLOOKUP($B94,'[2]ACT NUM12'!$H$3:$U$162,9,FALSE),0)</f>
        <v>0</v>
      </c>
      <c r="S94" s="77">
        <f>IFERROR(VLOOKUP($B94,'[2]ACT NUM12'!$H$3:$U$162,10,FALSE),0)</f>
        <v>29</v>
      </c>
      <c r="T94" s="77">
        <f>IFERROR(VLOOKUP($B94,'[2]ACT NUM12'!$H$3:$U$162,11,FALSE),0)</f>
        <v>18</v>
      </c>
      <c r="U94" s="77">
        <f>IFERROR(VLOOKUP($B94,'[2]ACT NUM12'!$H$3:$U$162,12,FALSE),0)</f>
        <v>38</v>
      </c>
      <c r="V94" s="77">
        <f>IFERROR(VLOOKUP($B94,'[2]ACT NUM12'!$H$3:$U$162,13,FALSE),0)</f>
        <v>39</v>
      </c>
      <c r="W94" s="12">
        <f t="shared" si="75"/>
        <v>437</v>
      </c>
      <c r="X94" s="77">
        <f>IFERROR(VLOOKUP($B94,'[2]ACT NUM12'!$AE$3:$AR$128,2,FALSE),0)</f>
        <v>3</v>
      </c>
      <c r="Y94" s="77">
        <f>IFERROR(VLOOKUP($B94,'[2]ACT NUM12'!$AE$3:$AR$128,3,FALSE),0)</f>
        <v>0</v>
      </c>
      <c r="Z94" s="77">
        <f>IFERROR(VLOOKUP($B94,'[2]ACT NUM12'!$AE$3:$AR$128,4,FALSE),0)</f>
        <v>6</v>
      </c>
      <c r="AA94" s="77">
        <f>IFERROR(VLOOKUP($B94,'[2]ACT NUM12'!$AE$3:$AR$128,5,FALSE),0)</f>
        <v>8</v>
      </c>
      <c r="AB94" s="77">
        <f>IFERROR(VLOOKUP($B94,'[2]ACT NUM12'!$AE$3:$AR$128,6,FALSE),0)</f>
        <v>2</v>
      </c>
      <c r="AC94" s="77">
        <f>IFERROR(VLOOKUP($B94,'[2]ACT NUM12'!$AE$3:$AR$128,7,FALSE),0)</f>
        <v>5</v>
      </c>
      <c r="AD94" s="77">
        <f>IFERROR(VLOOKUP($B94,'[2]ACT NUM12'!$AE$3:$AR$128,8,FALSE),0)</f>
        <v>0</v>
      </c>
      <c r="AE94" s="77">
        <f>IFERROR(VLOOKUP($B94,'[2]ACT NUM12'!$AE$3:$AR$128,9,FALSE),0)</f>
        <v>0</v>
      </c>
      <c r="AF94" s="77">
        <f>IFERROR(VLOOKUP($B94,'[2]ACT NUM12'!$AE$3:$AR$128,10,FALSE),0)</f>
        <v>4</v>
      </c>
      <c r="AG94" s="77">
        <f>IFERROR(VLOOKUP($B94,'[2]ACT NUM12'!$AE$3:$AR$128,11,FALSE),0)</f>
        <v>2</v>
      </c>
      <c r="AH94" s="77">
        <f>IFERROR(VLOOKUP($B94,'[2]ACT NUM12'!$AE$3:$AR$128,12,FALSE),0)</f>
        <v>3</v>
      </c>
      <c r="AI94" s="77">
        <f>IFERROR(VLOOKUP($B94,'[2]ACT NUM12'!$AE$3:$AR$128,13,FALSE),0)</f>
        <v>0</v>
      </c>
      <c r="AJ94" s="12">
        <f t="shared" si="68"/>
        <v>33</v>
      </c>
    </row>
    <row r="95" spans="1:37" ht="15" thickBot="1" x14ac:dyDescent="0.25">
      <c r="A95" s="75" t="s">
        <v>133</v>
      </c>
      <c r="B95" s="137" t="s">
        <v>119</v>
      </c>
      <c r="C95" s="53"/>
      <c r="D95" s="177"/>
      <c r="E95" s="12">
        <f>IFERROR(VLOOKUP($B95,[3]NUM12!$H$3:$J$151,2,FALSE),0)</f>
        <v>1237</v>
      </c>
      <c r="F95" s="42">
        <f t="shared" si="93"/>
        <v>1568</v>
      </c>
      <c r="G95" s="12">
        <f>IFERROR(VLOOKUP($B95,[1]NUM12!$H$3:$J$167,2,FALSE),0)</f>
        <v>1197</v>
      </c>
      <c r="H95" s="51">
        <f t="shared" si="94"/>
        <v>1282</v>
      </c>
      <c r="I95" s="51">
        <f t="shared" si="95"/>
        <v>1496</v>
      </c>
      <c r="J95" s="12">
        <f>IFERROR(VLOOKUP($B95,[2]NUM12!$H$3:$K$156,3,FALSE),0)</f>
        <v>1602</v>
      </c>
      <c r="K95" s="77">
        <f>IFERROR(VLOOKUP($B95,'[2]ACT NUM12'!$H$3:$U$162,2,FALSE),0)</f>
        <v>80</v>
      </c>
      <c r="L95" s="77">
        <f>IFERROR(VLOOKUP($B95,'[2]ACT NUM12'!$H$3:$U$162,3,FALSE),0)</f>
        <v>85</v>
      </c>
      <c r="M95" s="77">
        <f>IFERROR(VLOOKUP($B95,'[2]ACT NUM12'!$H$3:$U$162,4,FALSE),0)</f>
        <v>152</v>
      </c>
      <c r="N95" s="77">
        <f>IFERROR(VLOOKUP($B95,'[2]ACT NUM12'!$H$3:$U$162,5,FALSE),0)</f>
        <v>79</v>
      </c>
      <c r="O95" s="77">
        <f>IFERROR(VLOOKUP($B95,'[2]ACT NUM12'!$H$3:$U$162,6,FALSE),0)</f>
        <v>88</v>
      </c>
      <c r="P95" s="77">
        <f>IFERROR(VLOOKUP($B95,'[2]ACT NUM12'!$H$3:$U$162,7,FALSE),0)</f>
        <v>100</v>
      </c>
      <c r="Q95" s="77">
        <f>IFERROR(VLOOKUP($B95,'[2]ACT NUM12'!$H$3:$U$162,8,FALSE),0)</f>
        <v>112</v>
      </c>
      <c r="R95" s="77">
        <f>IFERROR(VLOOKUP($B95,'[2]ACT NUM12'!$H$3:$U$162,9,FALSE),0)</f>
        <v>116</v>
      </c>
      <c r="S95" s="77">
        <f>IFERROR(VLOOKUP($B95,'[2]ACT NUM12'!$H$3:$U$162,10,FALSE),0)</f>
        <v>62</v>
      </c>
      <c r="T95" s="77">
        <f>IFERROR(VLOOKUP($B95,'[2]ACT NUM12'!$H$3:$U$162,11,FALSE),0)</f>
        <v>87</v>
      </c>
      <c r="U95" s="77">
        <f>IFERROR(VLOOKUP($B95,'[2]ACT NUM12'!$H$3:$U$162,12,FALSE),0)</f>
        <v>77</v>
      </c>
      <c r="V95" s="77">
        <f>IFERROR(VLOOKUP($B95,'[2]ACT NUM12'!$H$3:$U$162,13,FALSE),0)</f>
        <v>68</v>
      </c>
      <c r="W95" s="12">
        <f t="shared" si="75"/>
        <v>1106</v>
      </c>
      <c r="X95" s="77">
        <f>IFERROR(VLOOKUP($B95,'[2]ACT NUM12'!$AE$3:$AR$128,2,FALSE),0)</f>
        <v>6</v>
      </c>
      <c r="Y95" s="77">
        <f>IFERROR(VLOOKUP($B95,'[2]ACT NUM12'!$AE$3:$AR$128,3,FALSE),0)</f>
        <v>11</v>
      </c>
      <c r="Z95" s="77">
        <f>IFERROR(VLOOKUP($B95,'[2]ACT NUM12'!$AE$3:$AR$128,4,FALSE),0)</f>
        <v>46</v>
      </c>
      <c r="AA95" s="77">
        <f>IFERROR(VLOOKUP($B95,'[2]ACT NUM12'!$AE$3:$AR$128,5,FALSE),0)</f>
        <v>2</v>
      </c>
      <c r="AB95" s="77">
        <f>IFERROR(VLOOKUP($B95,'[2]ACT NUM12'!$AE$3:$AR$128,6,FALSE),0)</f>
        <v>3</v>
      </c>
      <c r="AC95" s="77">
        <f>IFERROR(VLOOKUP($B95,'[2]ACT NUM12'!$AE$3:$AR$128,7,FALSE),0)</f>
        <v>16</v>
      </c>
      <c r="AD95" s="77">
        <f>IFERROR(VLOOKUP($B95,'[2]ACT NUM12'!$AE$3:$AR$128,8,FALSE),0)</f>
        <v>27</v>
      </c>
      <c r="AE95" s="77">
        <f>IFERROR(VLOOKUP($B95,'[2]ACT NUM12'!$AE$3:$AR$128,9,FALSE),0)</f>
        <v>14</v>
      </c>
      <c r="AF95" s="77">
        <f>IFERROR(VLOOKUP($B95,'[2]ACT NUM12'!$AE$3:$AR$128,10,FALSE),0)</f>
        <v>25</v>
      </c>
      <c r="AG95" s="77">
        <f>IFERROR(VLOOKUP($B95,'[2]ACT NUM12'!$AE$3:$AR$128,11,FALSE),0)</f>
        <v>12</v>
      </c>
      <c r="AH95" s="77">
        <f>IFERROR(VLOOKUP($B95,'[2]ACT NUM12'!$AE$3:$AR$128,12,FALSE),0)</f>
        <v>57</v>
      </c>
      <c r="AI95" s="77">
        <f>IFERROR(VLOOKUP($B95,'[2]ACT NUM12'!$AE$3:$AR$128,13,FALSE),0)</f>
        <v>177</v>
      </c>
      <c r="AJ95" s="12">
        <f t="shared" si="68"/>
        <v>396</v>
      </c>
    </row>
    <row r="96" spans="1:37" ht="15" thickBot="1" x14ac:dyDescent="0.25">
      <c r="A96" s="75" t="s">
        <v>133</v>
      </c>
      <c r="B96" s="137" t="s">
        <v>120</v>
      </c>
      <c r="C96" s="53"/>
      <c r="D96" s="177"/>
      <c r="E96" s="12">
        <f>IFERROR(VLOOKUP($B96,[3]NUM12!$H$3:$J$151,2,FALSE),0)</f>
        <v>181</v>
      </c>
      <c r="F96" s="42">
        <f t="shared" si="93"/>
        <v>219</v>
      </c>
      <c r="G96" s="12">
        <f>IFERROR(VLOOKUP($B96,[1]NUM12!$H$3:$J$167,2,FALSE),0)</f>
        <v>197</v>
      </c>
      <c r="H96" s="51">
        <f t="shared" si="94"/>
        <v>209</v>
      </c>
      <c r="I96" s="51">
        <f t="shared" si="95"/>
        <v>251</v>
      </c>
      <c r="J96" s="12">
        <f>IFERROR(VLOOKUP($B96,[2]NUM12!$H$3:$K$156,3,FALSE),0)</f>
        <v>200</v>
      </c>
      <c r="K96" s="77">
        <f>IFERROR(VLOOKUP($B96,'[2]ACT NUM12'!$H$3:$U$162,2,FALSE),0)</f>
        <v>10</v>
      </c>
      <c r="L96" s="77">
        <f>IFERROR(VLOOKUP($B96,'[2]ACT NUM12'!$H$3:$U$162,3,FALSE),0)</f>
        <v>13</v>
      </c>
      <c r="M96" s="77">
        <f>IFERROR(VLOOKUP($B96,'[2]ACT NUM12'!$H$3:$U$162,4,FALSE),0)</f>
        <v>21</v>
      </c>
      <c r="N96" s="77">
        <f>IFERROR(VLOOKUP($B96,'[2]ACT NUM12'!$H$3:$U$162,5,FALSE),0)</f>
        <v>19</v>
      </c>
      <c r="O96" s="77">
        <f>IFERROR(VLOOKUP($B96,'[2]ACT NUM12'!$H$3:$U$162,6,FALSE),0)</f>
        <v>8</v>
      </c>
      <c r="P96" s="77">
        <f>IFERROR(VLOOKUP($B96,'[2]ACT NUM12'!$H$3:$U$162,7,FALSE),0)</f>
        <v>9</v>
      </c>
      <c r="Q96" s="77">
        <f>IFERROR(VLOOKUP($B96,'[2]ACT NUM12'!$H$3:$U$162,8,FALSE),0)</f>
        <v>13</v>
      </c>
      <c r="R96" s="77">
        <f>IFERROR(VLOOKUP($B96,'[2]ACT NUM12'!$H$3:$U$162,9,FALSE),0)</f>
        <v>8</v>
      </c>
      <c r="S96" s="77">
        <f>IFERROR(VLOOKUP($B96,'[2]ACT NUM12'!$H$3:$U$162,10,FALSE),0)</f>
        <v>23</v>
      </c>
      <c r="T96" s="77">
        <f>IFERROR(VLOOKUP($B96,'[2]ACT NUM12'!$H$3:$U$162,11,FALSE),0)</f>
        <v>18</v>
      </c>
      <c r="U96" s="77">
        <f>IFERROR(VLOOKUP($B96,'[2]ACT NUM12'!$H$3:$U$162,12,FALSE),0)</f>
        <v>14</v>
      </c>
      <c r="V96" s="77">
        <f>IFERROR(VLOOKUP($B96,'[2]ACT NUM12'!$H$3:$U$162,13,FALSE),0)</f>
        <v>22</v>
      </c>
      <c r="W96" s="12">
        <f t="shared" si="75"/>
        <v>178</v>
      </c>
      <c r="X96" s="77">
        <f>IFERROR(VLOOKUP($B96,'[2]ACT NUM12'!$AE$3:$AR$128,2,FALSE),0)</f>
        <v>17</v>
      </c>
      <c r="Y96" s="77">
        <f>IFERROR(VLOOKUP($B96,'[2]ACT NUM12'!$AE$3:$AR$128,3,FALSE),0)</f>
        <v>0</v>
      </c>
      <c r="Z96" s="77">
        <f>IFERROR(VLOOKUP($B96,'[2]ACT NUM12'!$AE$3:$AR$128,4,FALSE),0)</f>
        <v>2</v>
      </c>
      <c r="AA96" s="77">
        <f>IFERROR(VLOOKUP($B96,'[2]ACT NUM12'!$AE$3:$AR$128,5,FALSE),0)</f>
        <v>6</v>
      </c>
      <c r="AB96" s="77">
        <f>IFERROR(VLOOKUP($B96,'[2]ACT NUM12'!$AE$3:$AR$128,6,FALSE),0)</f>
        <v>14</v>
      </c>
      <c r="AC96" s="77">
        <f>IFERROR(VLOOKUP($B96,'[2]ACT NUM12'!$AE$3:$AR$128,7,FALSE),0)</f>
        <v>1</v>
      </c>
      <c r="AD96" s="77">
        <f>IFERROR(VLOOKUP($B96,'[2]ACT NUM12'!$AE$3:$AR$128,8,FALSE),0)</f>
        <v>1</v>
      </c>
      <c r="AE96" s="77">
        <f>IFERROR(VLOOKUP($B96,'[2]ACT NUM12'!$AE$3:$AR$128,9,FALSE),0)</f>
        <v>1</v>
      </c>
      <c r="AF96" s="77">
        <f>IFERROR(VLOOKUP($B96,'[2]ACT NUM12'!$AE$3:$AR$128,10,FALSE),0)</f>
        <v>5</v>
      </c>
      <c r="AG96" s="77">
        <f>IFERROR(VLOOKUP($B96,'[2]ACT NUM12'!$AE$3:$AR$128,11,FALSE),0)</f>
        <v>1</v>
      </c>
      <c r="AH96" s="77">
        <f>IFERROR(VLOOKUP($B96,'[2]ACT NUM12'!$AE$3:$AR$128,12,FALSE),0)</f>
        <v>3</v>
      </c>
      <c r="AI96" s="77">
        <f>IFERROR(VLOOKUP($B96,'[2]ACT NUM12'!$AE$3:$AR$128,13,FALSE),0)</f>
        <v>1</v>
      </c>
      <c r="AJ96" s="12">
        <f t="shared" si="68"/>
        <v>52</v>
      </c>
    </row>
    <row r="97" spans="1:37" ht="15" thickBot="1" x14ac:dyDescent="0.25">
      <c r="A97" s="75" t="s">
        <v>133</v>
      </c>
      <c r="B97" s="137" t="s">
        <v>121</v>
      </c>
      <c r="C97" s="53"/>
      <c r="D97" s="177"/>
      <c r="E97" s="12">
        <f>IFERROR(VLOOKUP($B97,[3]NUM12!$H$3:$J$151,2,FALSE),0)</f>
        <v>70</v>
      </c>
      <c r="F97" s="42">
        <f t="shared" si="93"/>
        <v>74</v>
      </c>
      <c r="G97" s="12">
        <f>IFERROR(VLOOKUP($B97,[1]NUM12!$H$3:$J$167,2,FALSE),0)</f>
        <v>60</v>
      </c>
      <c r="H97" s="51">
        <f t="shared" si="94"/>
        <v>61</v>
      </c>
      <c r="I97" s="51">
        <f t="shared" si="95"/>
        <v>61</v>
      </c>
      <c r="J97" s="12">
        <f>IFERROR(VLOOKUP($B97,[2]NUM12!$H$3:$K$156,3,FALSE),0)</f>
        <v>63</v>
      </c>
      <c r="K97" s="77">
        <f>IFERROR(VLOOKUP($B97,'[2]ACT NUM12'!$H$3:$U$162,2,FALSE),0)</f>
        <v>0</v>
      </c>
      <c r="L97" s="77">
        <f>IFERROR(VLOOKUP($B97,'[2]ACT NUM12'!$H$3:$U$162,3,FALSE),0)</f>
        <v>0</v>
      </c>
      <c r="M97" s="77">
        <f>IFERROR(VLOOKUP($B97,'[2]ACT NUM12'!$H$3:$U$162,4,FALSE),0)</f>
        <v>0</v>
      </c>
      <c r="N97" s="77">
        <f>IFERROR(VLOOKUP($B97,'[2]ACT NUM12'!$H$3:$U$162,5,FALSE),0)</f>
        <v>4</v>
      </c>
      <c r="O97" s="77">
        <f>IFERROR(VLOOKUP($B97,'[2]ACT NUM12'!$H$3:$U$162,6,FALSE),0)</f>
        <v>7</v>
      </c>
      <c r="P97" s="77">
        <f>IFERROR(VLOOKUP($B97,'[2]ACT NUM12'!$H$3:$U$162,7,FALSE),0)</f>
        <v>2</v>
      </c>
      <c r="Q97" s="77">
        <f>IFERROR(VLOOKUP($B97,'[2]ACT NUM12'!$H$3:$U$162,8,FALSE),0)</f>
        <v>2</v>
      </c>
      <c r="R97" s="77">
        <f>IFERROR(VLOOKUP($B97,'[2]ACT NUM12'!$H$3:$U$162,9,FALSE),0)</f>
        <v>0</v>
      </c>
      <c r="S97" s="77">
        <f>IFERROR(VLOOKUP($B97,'[2]ACT NUM12'!$H$3:$U$162,10,FALSE),0)</f>
        <v>0</v>
      </c>
      <c r="T97" s="77">
        <f>IFERROR(VLOOKUP($B97,'[2]ACT NUM12'!$H$3:$U$162,11,FALSE),0)</f>
        <v>0</v>
      </c>
      <c r="U97" s="77">
        <f>IFERROR(VLOOKUP($B97,'[2]ACT NUM12'!$H$3:$U$162,12,FALSE),0)</f>
        <v>0</v>
      </c>
      <c r="V97" s="77">
        <f>IFERROR(VLOOKUP($B97,'[2]ACT NUM12'!$H$3:$U$162,13,FALSE),0)</f>
        <v>0</v>
      </c>
      <c r="W97" s="12">
        <f t="shared" si="75"/>
        <v>15</v>
      </c>
      <c r="X97" s="77">
        <f>IFERROR(VLOOKUP($B97,'[2]ACT NUM12'!$AE$3:$AR$128,2,FALSE),0)</f>
        <v>0</v>
      </c>
      <c r="Y97" s="77">
        <f>IFERROR(VLOOKUP($B97,'[2]ACT NUM12'!$AE$3:$AR$128,3,FALSE),0)</f>
        <v>0</v>
      </c>
      <c r="Z97" s="77">
        <f>IFERROR(VLOOKUP($B97,'[2]ACT NUM12'!$AE$3:$AR$128,4,FALSE),0)</f>
        <v>0</v>
      </c>
      <c r="AA97" s="77">
        <f>IFERROR(VLOOKUP($B97,'[2]ACT NUM12'!$AE$3:$AR$128,5,FALSE),0)</f>
        <v>0</v>
      </c>
      <c r="AB97" s="77">
        <f>IFERROR(VLOOKUP($B97,'[2]ACT NUM12'!$AE$3:$AR$128,6,FALSE),0)</f>
        <v>1</v>
      </c>
      <c r="AC97" s="77">
        <f>IFERROR(VLOOKUP($B97,'[2]ACT NUM12'!$AE$3:$AR$128,7,FALSE),0)</f>
        <v>2</v>
      </c>
      <c r="AD97" s="77">
        <f>IFERROR(VLOOKUP($B97,'[2]ACT NUM12'!$AE$3:$AR$128,8,FALSE),0)</f>
        <v>1</v>
      </c>
      <c r="AE97" s="77">
        <f>IFERROR(VLOOKUP($B97,'[2]ACT NUM12'!$AE$3:$AR$128,9,FALSE),0)</f>
        <v>0</v>
      </c>
      <c r="AF97" s="77">
        <f>IFERROR(VLOOKUP($B97,'[2]ACT NUM12'!$AE$3:$AR$128,10,FALSE),0)</f>
        <v>0</v>
      </c>
      <c r="AG97" s="77">
        <f>IFERROR(VLOOKUP($B97,'[2]ACT NUM12'!$AE$3:$AR$128,11,FALSE),0)</f>
        <v>0</v>
      </c>
      <c r="AH97" s="77">
        <f>IFERROR(VLOOKUP($B97,'[2]ACT NUM12'!$AE$3:$AR$128,12,FALSE),0)</f>
        <v>0</v>
      </c>
      <c r="AI97" s="77">
        <f>IFERROR(VLOOKUP($B97,'[2]ACT NUM12'!$AE$3:$AR$128,13,FALSE),0)</f>
        <v>0</v>
      </c>
      <c r="AJ97" s="12">
        <f t="shared" si="68"/>
        <v>4</v>
      </c>
    </row>
    <row r="98" spans="1:37" ht="15" thickBot="1" x14ac:dyDescent="0.25">
      <c r="A98" s="75" t="s">
        <v>133</v>
      </c>
      <c r="B98" s="137" t="s">
        <v>122</v>
      </c>
      <c r="C98" s="53"/>
      <c r="D98" s="177"/>
      <c r="E98" s="12">
        <f>IFERROR(VLOOKUP($B98,[3]NUM12!$H$3:$J$151,2,FALSE),0)</f>
        <v>54</v>
      </c>
      <c r="F98" s="42">
        <f t="shared" si="93"/>
        <v>56</v>
      </c>
      <c r="G98" s="12">
        <f>IFERROR(VLOOKUP($B98,[1]NUM12!$H$3:$J$167,2,FALSE),0)</f>
        <v>58</v>
      </c>
      <c r="H98" s="51">
        <f t="shared" si="94"/>
        <v>58</v>
      </c>
      <c r="I98" s="51">
        <f t="shared" si="95"/>
        <v>58</v>
      </c>
      <c r="J98" s="12">
        <f>IFERROR(VLOOKUP($B98,[2]NUM12!$H$3:$K$156,3,FALSE),0)</f>
        <v>58</v>
      </c>
      <c r="K98" s="77">
        <f>IFERROR(VLOOKUP($B98,'[2]ACT NUM12'!$H$3:$U$162,2,FALSE),0)</f>
        <v>0</v>
      </c>
      <c r="L98" s="77">
        <f>IFERROR(VLOOKUP($B98,'[2]ACT NUM12'!$H$3:$U$162,3,FALSE),0)</f>
        <v>0</v>
      </c>
      <c r="M98" s="77">
        <f>IFERROR(VLOOKUP($B98,'[2]ACT NUM12'!$H$3:$U$162,4,FALSE),0)</f>
        <v>2</v>
      </c>
      <c r="N98" s="77">
        <f>IFERROR(VLOOKUP($B98,'[2]ACT NUM12'!$H$3:$U$162,5,FALSE),0)</f>
        <v>2</v>
      </c>
      <c r="O98" s="77">
        <f>IFERROR(VLOOKUP($B98,'[2]ACT NUM12'!$H$3:$U$162,6,FALSE),0)</f>
        <v>2</v>
      </c>
      <c r="P98" s="77">
        <f>IFERROR(VLOOKUP($B98,'[2]ACT NUM12'!$H$3:$U$162,7,FALSE),0)</f>
        <v>0</v>
      </c>
      <c r="Q98" s="77">
        <f>IFERROR(VLOOKUP($B98,'[2]ACT NUM12'!$H$3:$U$162,8,FALSE),0)</f>
        <v>0</v>
      </c>
      <c r="R98" s="77">
        <f>IFERROR(VLOOKUP($B98,'[2]ACT NUM12'!$H$3:$U$162,9,FALSE),0)</f>
        <v>0</v>
      </c>
      <c r="S98" s="77">
        <f>IFERROR(VLOOKUP($B98,'[2]ACT NUM12'!$H$3:$U$162,10,FALSE),0)</f>
        <v>0</v>
      </c>
      <c r="T98" s="77">
        <f>IFERROR(VLOOKUP($B98,'[2]ACT NUM12'!$H$3:$U$162,11,FALSE),0)</f>
        <v>0</v>
      </c>
      <c r="U98" s="77">
        <f>IFERROR(VLOOKUP($B98,'[2]ACT NUM12'!$H$3:$U$162,12,FALSE),0)</f>
        <v>0</v>
      </c>
      <c r="V98" s="77">
        <f>IFERROR(VLOOKUP($B98,'[2]ACT NUM12'!$H$3:$U$162,13,FALSE),0)</f>
        <v>0</v>
      </c>
      <c r="W98" s="12">
        <f t="shared" si="75"/>
        <v>6</v>
      </c>
      <c r="X98" s="77">
        <f>IFERROR(VLOOKUP($B98,'[2]ACT NUM12'!$AE$3:$AR$128,2,FALSE),0)</f>
        <v>0</v>
      </c>
      <c r="Y98" s="77">
        <f>IFERROR(VLOOKUP($B98,'[2]ACT NUM12'!$AE$3:$AR$128,3,FALSE),0)</f>
        <v>0</v>
      </c>
      <c r="Z98" s="77">
        <f>IFERROR(VLOOKUP($B98,'[2]ACT NUM12'!$AE$3:$AR$128,4,FALSE),0)</f>
        <v>1</v>
      </c>
      <c r="AA98" s="77">
        <f>IFERROR(VLOOKUP($B98,'[2]ACT NUM12'!$AE$3:$AR$128,5,FALSE),0)</f>
        <v>1</v>
      </c>
      <c r="AB98" s="77">
        <f>IFERROR(VLOOKUP($B98,'[2]ACT NUM12'!$AE$3:$AR$128,6,FALSE),0)</f>
        <v>0</v>
      </c>
      <c r="AC98" s="77">
        <f>IFERROR(VLOOKUP($B98,'[2]ACT NUM12'!$AE$3:$AR$128,7,FALSE),0)</f>
        <v>0</v>
      </c>
      <c r="AD98" s="77">
        <f>IFERROR(VLOOKUP($B98,'[2]ACT NUM12'!$AE$3:$AR$128,8,FALSE),0)</f>
        <v>0</v>
      </c>
      <c r="AE98" s="77">
        <f>IFERROR(VLOOKUP($B98,'[2]ACT NUM12'!$AE$3:$AR$128,9,FALSE),0)</f>
        <v>0</v>
      </c>
      <c r="AF98" s="77">
        <f>IFERROR(VLOOKUP($B98,'[2]ACT NUM12'!$AE$3:$AR$128,10,FALSE),0)</f>
        <v>0</v>
      </c>
      <c r="AG98" s="77">
        <f>IFERROR(VLOOKUP($B98,'[2]ACT NUM12'!$AE$3:$AR$128,11,FALSE),0)</f>
        <v>0</v>
      </c>
      <c r="AH98" s="77">
        <f>IFERROR(VLOOKUP($B98,'[2]ACT NUM12'!$AE$3:$AR$128,12,FALSE),0)</f>
        <v>0</v>
      </c>
      <c r="AI98" s="77">
        <f>IFERROR(VLOOKUP($B98,'[2]ACT NUM12'!$AE$3:$AR$128,13,FALSE),0)</f>
        <v>0</v>
      </c>
      <c r="AJ98" s="12">
        <f t="shared" si="68"/>
        <v>2</v>
      </c>
    </row>
    <row r="99" spans="1:37" ht="15" thickBot="1" x14ac:dyDescent="0.25">
      <c r="A99" s="75" t="s">
        <v>133</v>
      </c>
      <c r="B99" s="137" t="s">
        <v>123</v>
      </c>
      <c r="C99" s="53"/>
      <c r="D99" s="177"/>
      <c r="E99" s="12">
        <f>IFERROR(VLOOKUP($B99,[3]NUM12!$H$3:$J$151,2,FALSE),0)</f>
        <v>56</v>
      </c>
      <c r="F99" s="42">
        <f t="shared" si="93"/>
        <v>57</v>
      </c>
      <c r="G99" s="12">
        <f>IFERROR(VLOOKUP($B99,[1]NUM12!$H$3:$J$167,2,FALSE),0)</f>
        <v>57</v>
      </c>
      <c r="H99" s="51">
        <f t="shared" si="94"/>
        <v>57</v>
      </c>
      <c r="I99" s="51">
        <f t="shared" si="95"/>
        <v>57</v>
      </c>
      <c r="J99" s="12">
        <f>IFERROR(VLOOKUP($B99,[2]NUM12!$H$3:$K$156,3,FALSE),0)</f>
        <v>55</v>
      </c>
      <c r="K99" s="77">
        <f>IFERROR(VLOOKUP($B99,'[2]ACT NUM12'!$H$3:$U$162,2,FALSE),0)</f>
        <v>0</v>
      </c>
      <c r="L99" s="77">
        <f>IFERROR(VLOOKUP($B99,'[2]ACT NUM12'!$H$3:$U$162,3,FALSE),0)</f>
        <v>0</v>
      </c>
      <c r="M99" s="77">
        <f>IFERROR(VLOOKUP($B99,'[2]ACT NUM12'!$H$3:$U$162,4,FALSE),0)</f>
        <v>0</v>
      </c>
      <c r="N99" s="77">
        <f>IFERROR(VLOOKUP($B99,'[2]ACT NUM12'!$H$3:$U$162,5,FALSE),0)</f>
        <v>1</v>
      </c>
      <c r="O99" s="77">
        <f>IFERROR(VLOOKUP($B99,'[2]ACT NUM12'!$H$3:$U$162,6,FALSE),0)</f>
        <v>0</v>
      </c>
      <c r="P99" s="77">
        <f>IFERROR(VLOOKUP($B99,'[2]ACT NUM12'!$H$3:$U$162,7,FALSE),0)</f>
        <v>0</v>
      </c>
      <c r="Q99" s="77">
        <f>IFERROR(VLOOKUP($B99,'[2]ACT NUM12'!$H$3:$U$162,8,FALSE),0)</f>
        <v>0</v>
      </c>
      <c r="R99" s="77">
        <f>IFERROR(VLOOKUP($B99,'[2]ACT NUM12'!$H$3:$U$162,9,FALSE),0)</f>
        <v>0</v>
      </c>
      <c r="S99" s="77">
        <f>IFERROR(VLOOKUP($B99,'[2]ACT NUM12'!$H$3:$U$162,10,FALSE),0)</f>
        <v>0</v>
      </c>
      <c r="T99" s="77">
        <f>IFERROR(VLOOKUP($B99,'[2]ACT NUM12'!$H$3:$U$162,11,FALSE),0)</f>
        <v>0</v>
      </c>
      <c r="U99" s="77">
        <f>IFERROR(VLOOKUP($B99,'[2]ACT NUM12'!$H$3:$U$162,12,FALSE),0)</f>
        <v>0</v>
      </c>
      <c r="V99" s="77">
        <f>IFERROR(VLOOKUP($B99,'[2]ACT NUM12'!$H$3:$U$162,13,FALSE),0)</f>
        <v>0</v>
      </c>
      <c r="W99" s="12">
        <f t="shared" si="75"/>
        <v>1</v>
      </c>
      <c r="X99" s="77">
        <f>IFERROR(VLOOKUP($B99,'[2]ACT NUM12'!$AE$3:$AR$128,2,FALSE),0)</f>
        <v>0</v>
      </c>
      <c r="Y99" s="77">
        <f>IFERROR(VLOOKUP($B99,'[2]ACT NUM12'!$AE$3:$AR$128,3,FALSE),0)</f>
        <v>0</v>
      </c>
      <c r="Z99" s="77">
        <f>IFERROR(VLOOKUP($B99,'[2]ACT NUM12'!$AE$3:$AR$128,4,FALSE),0)</f>
        <v>0</v>
      </c>
      <c r="AA99" s="77">
        <f>IFERROR(VLOOKUP($B99,'[2]ACT NUM12'!$AE$3:$AR$128,5,FALSE),0)</f>
        <v>0</v>
      </c>
      <c r="AB99" s="77">
        <f>IFERROR(VLOOKUP($B99,'[2]ACT NUM12'!$AE$3:$AR$128,6,FALSE),0)</f>
        <v>0</v>
      </c>
      <c r="AC99" s="77">
        <f>IFERROR(VLOOKUP($B99,'[2]ACT NUM12'!$AE$3:$AR$128,7,FALSE),0)</f>
        <v>0</v>
      </c>
      <c r="AD99" s="77">
        <f>IFERROR(VLOOKUP($B99,'[2]ACT NUM12'!$AE$3:$AR$128,8,FALSE),0)</f>
        <v>0</v>
      </c>
      <c r="AE99" s="77">
        <f>IFERROR(VLOOKUP($B99,'[2]ACT NUM12'!$AE$3:$AR$128,9,FALSE),0)</f>
        <v>0</v>
      </c>
      <c r="AF99" s="77">
        <f>IFERROR(VLOOKUP($B99,'[2]ACT NUM12'!$AE$3:$AR$128,10,FALSE),0)</f>
        <v>0</v>
      </c>
      <c r="AG99" s="77">
        <f>IFERROR(VLOOKUP($B99,'[2]ACT NUM12'!$AE$3:$AR$128,11,FALSE),0)</f>
        <v>0</v>
      </c>
      <c r="AH99" s="77">
        <f>IFERROR(VLOOKUP($B99,'[2]ACT NUM12'!$AE$3:$AR$128,12,FALSE),0)</f>
        <v>0</v>
      </c>
      <c r="AI99" s="77">
        <f>IFERROR(VLOOKUP($B99,'[2]ACT NUM12'!$AE$3:$AR$128,13,FALSE),0)</f>
        <v>0</v>
      </c>
      <c r="AJ99" s="12">
        <f t="shared" si="68"/>
        <v>0</v>
      </c>
    </row>
    <row r="100" spans="1:37" ht="15" thickBot="1" x14ac:dyDescent="0.25">
      <c r="A100" s="75" t="s">
        <v>133</v>
      </c>
      <c r="B100" s="137" t="s">
        <v>124</v>
      </c>
      <c r="C100" s="53"/>
      <c r="D100" s="177"/>
      <c r="E100" s="12">
        <f>IFERROR(VLOOKUP($B100,[3]NUM12!$H$3:$J$151,2,FALSE),0)</f>
        <v>48</v>
      </c>
      <c r="F100" s="42">
        <f t="shared" si="93"/>
        <v>48</v>
      </c>
      <c r="G100" s="12">
        <f>IFERROR(VLOOKUP($B100,[1]NUM12!$H$3:$J$167,2,FALSE),0)</f>
        <v>35</v>
      </c>
      <c r="H100" s="51">
        <f t="shared" si="94"/>
        <v>35</v>
      </c>
      <c r="I100" s="51">
        <f t="shared" si="95"/>
        <v>35</v>
      </c>
      <c r="J100" s="12">
        <f>IFERROR(VLOOKUP($B100,[2]NUM12!$H$3:$K$156,3,FALSE),0)</f>
        <v>40</v>
      </c>
      <c r="K100" s="77">
        <f>IFERROR(VLOOKUP($B100,'[2]ACT NUM12'!$H$3:$U$162,2,FALSE),0)</f>
        <v>0</v>
      </c>
      <c r="L100" s="77">
        <f>IFERROR(VLOOKUP($B100,'[2]ACT NUM12'!$H$3:$U$162,3,FALSE),0)</f>
        <v>0</v>
      </c>
      <c r="M100" s="77">
        <f>IFERROR(VLOOKUP($B100,'[2]ACT NUM12'!$H$3:$U$162,4,FALSE),0)</f>
        <v>0</v>
      </c>
      <c r="N100" s="77">
        <f>IFERROR(VLOOKUP($B100,'[2]ACT NUM12'!$H$3:$U$162,5,FALSE),0)</f>
        <v>0</v>
      </c>
      <c r="O100" s="77">
        <f>IFERROR(VLOOKUP($B100,'[2]ACT NUM12'!$H$3:$U$162,6,FALSE),0)</f>
        <v>0</v>
      </c>
      <c r="P100" s="77">
        <f>IFERROR(VLOOKUP($B100,'[2]ACT NUM12'!$H$3:$U$162,7,FALSE),0)</f>
        <v>0</v>
      </c>
      <c r="Q100" s="77">
        <f>IFERROR(VLOOKUP($B100,'[2]ACT NUM12'!$H$3:$U$162,8,FALSE),0)</f>
        <v>0</v>
      </c>
      <c r="R100" s="77">
        <f>IFERROR(VLOOKUP($B100,'[2]ACT NUM12'!$H$3:$U$162,9,FALSE),0)</f>
        <v>0</v>
      </c>
      <c r="S100" s="77">
        <f>IFERROR(VLOOKUP($B100,'[2]ACT NUM12'!$H$3:$U$162,10,FALSE),0)</f>
        <v>0</v>
      </c>
      <c r="T100" s="77">
        <f>IFERROR(VLOOKUP($B100,'[2]ACT NUM12'!$H$3:$U$162,11,FALSE),0)</f>
        <v>0</v>
      </c>
      <c r="U100" s="77">
        <f>IFERROR(VLOOKUP($B100,'[2]ACT NUM12'!$H$3:$U$162,12,FALSE),0)</f>
        <v>0</v>
      </c>
      <c r="V100" s="77">
        <f>IFERROR(VLOOKUP($B100,'[2]ACT NUM12'!$H$3:$U$162,13,FALSE),0)</f>
        <v>0</v>
      </c>
      <c r="W100" s="12">
        <f t="shared" si="75"/>
        <v>0</v>
      </c>
      <c r="X100" s="77">
        <f>IFERROR(VLOOKUP($B100,'[2]ACT NUM12'!$AE$3:$AR$128,2,FALSE),0)</f>
        <v>0</v>
      </c>
      <c r="Y100" s="77">
        <f>IFERROR(VLOOKUP($B100,'[2]ACT NUM12'!$AE$3:$AR$128,3,FALSE),0)</f>
        <v>0</v>
      </c>
      <c r="Z100" s="77">
        <f>IFERROR(VLOOKUP($B100,'[2]ACT NUM12'!$AE$3:$AR$128,4,FALSE),0)</f>
        <v>0</v>
      </c>
      <c r="AA100" s="77">
        <f>IFERROR(VLOOKUP($B100,'[2]ACT NUM12'!$AE$3:$AR$128,5,FALSE),0)</f>
        <v>0</v>
      </c>
      <c r="AB100" s="77">
        <f>IFERROR(VLOOKUP($B100,'[2]ACT NUM12'!$AE$3:$AR$128,6,FALSE),0)</f>
        <v>0</v>
      </c>
      <c r="AC100" s="77">
        <f>IFERROR(VLOOKUP($B100,'[2]ACT NUM12'!$AE$3:$AR$128,7,FALSE),0)</f>
        <v>0</v>
      </c>
      <c r="AD100" s="77">
        <f>IFERROR(VLOOKUP($B100,'[2]ACT NUM12'!$AE$3:$AR$128,8,FALSE),0)</f>
        <v>0</v>
      </c>
      <c r="AE100" s="77">
        <f>IFERROR(VLOOKUP($B100,'[2]ACT NUM12'!$AE$3:$AR$128,9,FALSE),0)</f>
        <v>0</v>
      </c>
      <c r="AF100" s="77">
        <f>IFERROR(VLOOKUP($B100,'[2]ACT NUM12'!$AE$3:$AR$128,10,FALSE),0)</f>
        <v>0</v>
      </c>
      <c r="AG100" s="77">
        <f>IFERROR(VLOOKUP($B100,'[2]ACT NUM12'!$AE$3:$AR$128,11,FALSE),0)</f>
        <v>0</v>
      </c>
      <c r="AH100" s="77">
        <f>IFERROR(VLOOKUP($B100,'[2]ACT NUM12'!$AE$3:$AR$128,12,FALSE),0)</f>
        <v>0</v>
      </c>
      <c r="AI100" s="77">
        <f>IFERROR(VLOOKUP($B100,'[2]ACT NUM12'!$AE$3:$AR$128,13,FALSE),0)</f>
        <v>0</v>
      </c>
      <c r="AJ100" s="12">
        <f t="shared" si="68"/>
        <v>0</v>
      </c>
    </row>
    <row r="101" spans="1:37" ht="15" thickBot="1" x14ac:dyDescent="0.25">
      <c r="A101" s="75" t="s">
        <v>133</v>
      </c>
      <c r="B101" s="137" t="s">
        <v>125</v>
      </c>
      <c r="C101" s="53"/>
      <c r="D101" s="177"/>
      <c r="E101" s="12">
        <f>IFERROR(VLOOKUP($B101,[3]NUM12!$H$3:$J$151,2,FALSE),0)</f>
        <v>56</v>
      </c>
      <c r="F101" s="42">
        <f t="shared" si="93"/>
        <v>57</v>
      </c>
      <c r="G101" s="12">
        <f>IFERROR(VLOOKUP($B101,[1]NUM12!$H$3:$J$167,2,FALSE),0)</f>
        <v>24</v>
      </c>
      <c r="H101" s="51">
        <f t="shared" si="94"/>
        <v>24</v>
      </c>
      <c r="I101" s="51">
        <f t="shared" si="95"/>
        <v>24</v>
      </c>
      <c r="J101" s="12">
        <f>IFERROR(VLOOKUP($B101,[2]NUM12!$H$3:$K$156,3,FALSE),0)</f>
        <v>0</v>
      </c>
      <c r="K101" s="77">
        <f>IFERROR(VLOOKUP($B101,'[2]ACT NUM12'!$H$3:$U$162,2,FALSE),0)</f>
        <v>0</v>
      </c>
      <c r="L101" s="77">
        <f>IFERROR(VLOOKUP($B101,'[2]ACT NUM12'!$H$3:$U$162,3,FALSE),0)</f>
        <v>0</v>
      </c>
      <c r="M101" s="77">
        <f>IFERROR(VLOOKUP($B101,'[2]ACT NUM12'!$H$3:$U$162,4,FALSE),0)</f>
        <v>2</v>
      </c>
      <c r="N101" s="77">
        <f>IFERROR(VLOOKUP($B101,'[2]ACT NUM12'!$H$3:$U$162,5,FALSE),0)</f>
        <v>0</v>
      </c>
      <c r="O101" s="77">
        <f>IFERROR(VLOOKUP($B101,'[2]ACT NUM12'!$H$3:$U$162,6,FALSE),0)</f>
        <v>0</v>
      </c>
      <c r="P101" s="77">
        <f>IFERROR(VLOOKUP($B101,'[2]ACT NUM12'!$H$3:$U$162,7,FALSE),0)</f>
        <v>0</v>
      </c>
      <c r="Q101" s="77">
        <f>IFERROR(VLOOKUP($B101,'[2]ACT NUM12'!$H$3:$U$162,8,FALSE),0)</f>
        <v>0</v>
      </c>
      <c r="R101" s="77">
        <f>IFERROR(VLOOKUP($B101,'[2]ACT NUM12'!$H$3:$U$162,9,FALSE),0)</f>
        <v>0</v>
      </c>
      <c r="S101" s="77">
        <f>IFERROR(VLOOKUP($B101,'[2]ACT NUM12'!$H$3:$U$162,10,FALSE),0)</f>
        <v>0</v>
      </c>
      <c r="T101" s="77">
        <f>IFERROR(VLOOKUP($B101,'[2]ACT NUM12'!$H$3:$U$162,11,FALSE),0)</f>
        <v>0</v>
      </c>
      <c r="U101" s="77">
        <f>IFERROR(VLOOKUP($B101,'[2]ACT NUM12'!$H$3:$U$162,12,FALSE),0)</f>
        <v>0</v>
      </c>
      <c r="V101" s="77">
        <f>IFERROR(VLOOKUP($B101,'[2]ACT NUM12'!$H$3:$U$162,13,FALSE),0)</f>
        <v>0</v>
      </c>
      <c r="W101" s="12">
        <f t="shared" si="75"/>
        <v>2</v>
      </c>
      <c r="X101" s="77">
        <f>IFERROR(VLOOKUP($B101,'[2]ACT NUM12'!$AE$3:$AR$128,2,FALSE),0)</f>
        <v>0</v>
      </c>
      <c r="Y101" s="77">
        <f>IFERROR(VLOOKUP($B101,'[2]ACT NUM12'!$AE$3:$AR$128,3,FALSE),0)</f>
        <v>0</v>
      </c>
      <c r="Z101" s="77">
        <f>IFERROR(VLOOKUP($B101,'[2]ACT NUM12'!$AE$3:$AR$128,4,FALSE),0)</f>
        <v>1</v>
      </c>
      <c r="AA101" s="77">
        <f>IFERROR(VLOOKUP($B101,'[2]ACT NUM12'!$AE$3:$AR$128,5,FALSE),0)</f>
        <v>0</v>
      </c>
      <c r="AB101" s="77">
        <f>IFERROR(VLOOKUP($B101,'[2]ACT NUM12'!$AE$3:$AR$128,6,FALSE),0)</f>
        <v>0</v>
      </c>
      <c r="AC101" s="77">
        <f>IFERROR(VLOOKUP($B101,'[2]ACT NUM12'!$AE$3:$AR$128,7,FALSE),0)</f>
        <v>0</v>
      </c>
      <c r="AD101" s="77">
        <f>IFERROR(VLOOKUP($B101,'[2]ACT NUM12'!$AE$3:$AR$128,8,FALSE),0)</f>
        <v>0</v>
      </c>
      <c r="AE101" s="77">
        <f>IFERROR(VLOOKUP($B101,'[2]ACT NUM12'!$AE$3:$AR$128,9,FALSE),0)</f>
        <v>0</v>
      </c>
      <c r="AF101" s="77">
        <f>IFERROR(VLOOKUP($B101,'[2]ACT NUM12'!$AE$3:$AR$128,10,FALSE),0)</f>
        <v>0</v>
      </c>
      <c r="AG101" s="77">
        <f>IFERROR(VLOOKUP($B101,'[2]ACT NUM12'!$AE$3:$AR$128,11,FALSE),0)</f>
        <v>0</v>
      </c>
      <c r="AH101" s="77">
        <f>IFERROR(VLOOKUP($B101,'[2]ACT NUM12'!$AE$3:$AR$128,12,FALSE),0)</f>
        <v>0</v>
      </c>
      <c r="AI101" s="77">
        <f>IFERROR(VLOOKUP($B101,'[2]ACT NUM12'!$AE$3:$AR$128,13,FALSE),0)</f>
        <v>0</v>
      </c>
      <c r="AJ101" s="12">
        <f t="shared" si="68"/>
        <v>1</v>
      </c>
    </row>
    <row r="102" spans="1:37" ht="15" thickBot="1" x14ac:dyDescent="0.25">
      <c r="A102" s="75" t="s">
        <v>133</v>
      </c>
      <c r="B102" s="137" t="s">
        <v>126</v>
      </c>
      <c r="C102" s="53"/>
      <c r="D102" s="177"/>
      <c r="E102" s="12">
        <f>IFERROR(VLOOKUP($B102,[3]NUM12!$H$3:$J$151,2,FALSE),0)</f>
        <v>8</v>
      </c>
      <c r="F102" s="42">
        <f t="shared" si="93"/>
        <v>8</v>
      </c>
      <c r="G102" s="12">
        <f>IFERROR(VLOOKUP($B102,[1]NUM12!$H$3:$J$167,2,FALSE),0)</f>
        <v>7</v>
      </c>
      <c r="H102" s="51">
        <f t="shared" si="94"/>
        <v>7</v>
      </c>
      <c r="I102" s="51">
        <f t="shared" si="95"/>
        <v>7</v>
      </c>
      <c r="J102" s="12">
        <f>IFERROR(VLOOKUP($B102,[2]NUM12!$H$3:$K$156,3,FALSE),0)</f>
        <v>8</v>
      </c>
      <c r="K102" s="77">
        <f>IFERROR(VLOOKUP($B102,'[2]ACT NUM12'!$H$3:$U$162,2,FALSE),0)</f>
        <v>0</v>
      </c>
      <c r="L102" s="77">
        <f>IFERROR(VLOOKUP($B102,'[2]ACT NUM12'!$H$3:$U$162,3,FALSE),0)</f>
        <v>0</v>
      </c>
      <c r="M102" s="77">
        <f>IFERROR(VLOOKUP($B102,'[2]ACT NUM12'!$H$3:$U$162,4,FALSE),0)</f>
        <v>0</v>
      </c>
      <c r="N102" s="77">
        <f>IFERROR(VLOOKUP($B102,'[2]ACT NUM12'!$H$3:$U$162,5,FALSE),0)</f>
        <v>0</v>
      </c>
      <c r="O102" s="77">
        <f>IFERROR(VLOOKUP($B102,'[2]ACT NUM12'!$H$3:$U$162,6,FALSE),0)</f>
        <v>0</v>
      </c>
      <c r="P102" s="77">
        <f>IFERROR(VLOOKUP($B102,'[2]ACT NUM12'!$H$3:$U$162,7,FALSE),0)</f>
        <v>0</v>
      </c>
      <c r="Q102" s="77">
        <f>IFERROR(VLOOKUP($B102,'[2]ACT NUM12'!$H$3:$U$162,8,FALSE),0)</f>
        <v>0</v>
      </c>
      <c r="R102" s="77">
        <f>IFERROR(VLOOKUP($B102,'[2]ACT NUM12'!$H$3:$U$162,9,FALSE),0)</f>
        <v>0</v>
      </c>
      <c r="S102" s="77">
        <f>IFERROR(VLOOKUP($B102,'[2]ACT NUM12'!$H$3:$U$162,10,FALSE),0)</f>
        <v>0</v>
      </c>
      <c r="T102" s="77">
        <f>IFERROR(VLOOKUP($B102,'[2]ACT NUM12'!$H$3:$U$162,11,FALSE),0)</f>
        <v>0</v>
      </c>
      <c r="U102" s="77">
        <f>IFERROR(VLOOKUP($B102,'[2]ACT NUM12'!$H$3:$U$162,12,FALSE),0)</f>
        <v>0</v>
      </c>
      <c r="V102" s="77">
        <f>IFERROR(VLOOKUP($B102,'[2]ACT NUM12'!$H$3:$U$162,13,FALSE),0)</f>
        <v>0</v>
      </c>
      <c r="W102" s="12">
        <f t="shared" si="75"/>
        <v>0</v>
      </c>
      <c r="X102" s="77">
        <f>IFERROR(VLOOKUP($B102,'[2]ACT NUM12'!$AE$3:$AR$128,2,FALSE),0)</f>
        <v>0</v>
      </c>
      <c r="Y102" s="77">
        <f>IFERROR(VLOOKUP($B102,'[2]ACT NUM12'!$AE$3:$AR$128,3,FALSE),0)</f>
        <v>0</v>
      </c>
      <c r="Z102" s="77">
        <f>IFERROR(VLOOKUP($B102,'[2]ACT NUM12'!$AE$3:$AR$128,4,FALSE),0)</f>
        <v>0</v>
      </c>
      <c r="AA102" s="77">
        <f>IFERROR(VLOOKUP($B102,'[2]ACT NUM12'!$AE$3:$AR$128,5,FALSE),0)</f>
        <v>0</v>
      </c>
      <c r="AB102" s="77">
        <f>IFERROR(VLOOKUP($B102,'[2]ACT NUM12'!$AE$3:$AR$128,6,FALSE),0)</f>
        <v>0</v>
      </c>
      <c r="AC102" s="77">
        <f>IFERROR(VLOOKUP($B102,'[2]ACT NUM12'!$AE$3:$AR$128,7,FALSE),0)</f>
        <v>0</v>
      </c>
      <c r="AD102" s="77">
        <f>IFERROR(VLOOKUP($B102,'[2]ACT NUM12'!$AE$3:$AR$128,8,FALSE),0)</f>
        <v>0</v>
      </c>
      <c r="AE102" s="77">
        <f>IFERROR(VLOOKUP($B102,'[2]ACT NUM12'!$AE$3:$AR$128,9,FALSE),0)</f>
        <v>0</v>
      </c>
      <c r="AF102" s="77">
        <f>IFERROR(VLOOKUP($B102,'[2]ACT NUM12'!$AE$3:$AR$128,10,FALSE),0)</f>
        <v>0</v>
      </c>
      <c r="AG102" s="77">
        <f>IFERROR(VLOOKUP($B102,'[2]ACT NUM12'!$AE$3:$AR$128,11,FALSE),0)</f>
        <v>0</v>
      </c>
      <c r="AH102" s="77">
        <f>IFERROR(VLOOKUP($B102,'[2]ACT NUM12'!$AE$3:$AR$128,12,FALSE),0)</f>
        <v>0</v>
      </c>
      <c r="AI102" s="77">
        <f>IFERROR(VLOOKUP($B102,'[2]ACT NUM12'!$AE$3:$AR$128,13,FALSE),0)</f>
        <v>0</v>
      </c>
      <c r="AJ102" s="12">
        <f t="shared" si="68"/>
        <v>0</v>
      </c>
    </row>
    <row r="103" spans="1:37" ht="15" thickBot="1" x14ac:dyDescent="0.25">
      <c r="A103" s="75" t="s">
        <v>133</v>
      </c>
      <c r="B103" s="137" t="s">
        <v>127</v>
      </c>
      <c r="C103" s="53"/>
      <c r="D103" s="177"/>
      <c r="E103" s="12">
        <f>IFERROR(VLOOKUP($B103,[3]NUM12!$H$3:$J$151,2,FALSE),0)</f>
        <v>25</v>
      </c>
      <c r="F103" s="42">
        <f t="shared" si="93"/>
        <v>25</v>
      </c>
      <c r="G103" s="12">
        <f>IFERROR(VLOOKUP($B103,[1]NUM12!$H$3:$J$167,2,FALSE),0)</f>
        <v>25</v>
      </c>
      <c r="H103" s="51">
        <f t="shared" si="94"/>
        <v>25</v>
      </c>
      <c r="I103" s="51">
        <f t="shared" si="95"/>
        <v>25</v>
      </c>
      <c r="J103" s="12">
        <f>IFERROR(VLOOKUP($B103,[2]NUM12!$H$3:$K$156,3,FALSE),0)</f>
        <v>25</v>
      </c>
      <c r="K103" s="77">
        <f>IFERROR(VLOOKUP($B103,'[2]ACT NUM12'!$H$3:$U$162,2,FALSE),0)</f>
        <v>0</v>
      </c>
      <c r="L103" s="77">
        <f>IFERROR(VLOOKUP($B103,'[2]ACT NUM12'!$H$3:$U$162,3,FALSE),0)</f>
        <v>0</v>
      </c>
      <c r="M103" s="77">
        <f>IFERROR(VLOOKUP($B103,'[2]ACT NUM12'!$H$3:$U$162,4,FALSE),0)</f>
        <v>0</v>
      </c>
      <c r="N103" s="77">
        <f>IFERROR(VLOOKUP($B103,'[2]ACT NUM12'!$H$3:$U$162,5,FALSE),0)</f>
        <v>0</v>
      </c>
      <c r="O103" s="77">
        <f>IFERROR(VLOOKUP($B103,'[2]ACT NUM12'!$H$3:$U$162,6,FALSE),0)</f>
        <v>0</v>
      </c>
      <c r="P103" s="77">
        <f>IFERROR(VLOOKUP($B103,'[2]ACT NUM12'!$H$3:$U$162,7,FALSE),0)</f>
        <v>0</v>
      </c>
      <c r="Q103" s="77">
        <f>IFERROR(VLOOKUP($B103,'[2]ACT NUM12'!$H$3:$U$162,8,FALSE),0)</f>
        <v>0</v>
      </c>
      <c r="R103" s="77">
        <f>IFERROR(VLOOKUP($B103,'[2]ACT NUM12'!$H$3:$U$162,9,FALSE),0)</f>
        <v>0</v>
      </c>
      <c r="S103" s="77">
        <f>IFERROR(VLOOKUP($B103,'[2]ACT NUM12'!$H$3:$U$162,10,FALSE),0)</f>
        <v>0</v>
      </c>
      <c r="T103" s="77">
        <f>IFERROR(VLOOKUP($B103,'[2]ACT NUM12'!$H$3:$U$162,11,FALSE),0)</f>
        <v>0</v>
      </c>
      <c r="U103" s="77">
        <f>IFERROR(VLOOKUP($B103,'[2]ACT NUM12'!$H$3:$U$162,12,FALSE),0)</f>
        <v>0</v>
      </c>
      <c r="V103" s="77">
        <f>IFERROR(VLOOKUP($B103,'[2]ACT NUM12'!$H$3:$U$162,13,FALSE),0)</f>
        <v>0</v>
      </c>
      <c r="W103" s="12">
        <f t="shared" si="75"/>
        <v>0</v>
      </c>
      <c r="X103" s="77">
        <f>IFERROR(VLOOKUP($B103,'[2]ACT NUM12'!$AE$3:$AR$128,2,FALSE),0)</f>
        <v>0</v>
      </c>
      <c r="Y103" s="77">
        <f>IFERROR(VLOOKUP($B103,'[2]ACT NUM12'!$AE$3:$AR$128,3,FALSE),0)</f>
        <v>0</v>
      </c>
      <c r="Z103" s="77">
        <f>IFERROR(VLOOKUP($B103,'[2]ACT NUM12'!$AE$3:$AR$128,4,FALSE),0)</f>
        <v>0</v>
      </c>
      <c r="AA103" s="77">
        <f>IFERROR(VLOOKUP($B103,'[2]ACT NUM12'!$AE$3:$AR$128,5,FALSE),0)</f>
        <v>0</v>
      </c>
      <c r="AB103" s="77">
        <f>IFERROR(VLOOKUP($B103,'[2]ACT NUM12'!$AE$3:$AR$128,6,FALSE),0)</f>
        <v>0</v>
      </c>
      <c r="AC103" s="77">
        <f>IFERROR(VLOOKUP($B103,'[2]ACT NUM12'!$AE$3:$AR$128,7,FALSE),0)</f>
        <v>0</v>
      </c>
      <c r="AD103" s="77">
        <f>IFERROR(VLOOKUP($B103,'[2]ACT NUM12'!$AE$3:$AR$128,8,FALSE),0)</f>
        <v>0</v>
      </c>
      <c r="AE103" s="77">
        <f>IFERROR(VLOOKUP($B103,'[2]ACT NUM12'!$AE$3:$AR$128,9,FALSE),0)</f>
        <v>0</v>
      </c>
      <c r="AF103" s="77">
        <f>IFERROR(VLOOKUP($B103,'[2]ACT NUM12'!$AE$3:$AR$128,10,FALSE),0)</f>
        <v>0</v>
      </c>
      <c r="AG103" s="77">
        <f>IFERROR(VLOOKUP($B103,'[2]ACT NUM12'!$AE$3:$AR$128,11,FALSE),0)</f>
        <v>0</v>
      </c>
      <c r="AH103" s="77">
        <f>IFERROR(VLOOKUP($B103,'[2]ACT NUM12'!$AE$3:$AR$128,12,FALSE),0)</f>
        <v>0</v>
      </c>
      <c r="AI103" s="77">
        <f>IFERROR(VLOOKUP($B103,'[2]ACT NUM12'!$AE$3:$AR$128,13,FALSE),0)</f>
        <v>0</v>
      </c>
      <c r="AJ103" s="12">
        <f t="shared" si="68"/>
        <v>0</v>
      </c>
    </row>
    <row r="104" spans="1:37" ht="15" thickBot="1" x14ac:dyDescent="0.25">
      <c r="A104" s="75" t="s">
        <v>133</v>
      </c>
      <c r="B104" s="137" t="s">
        <v>128</v>
      </c>
      <c r="C104" s="53"/>
      <c r="D104" s="177"/>
      <c r="E104" s="12">
        <f>IFERROR(VLOOKUP($B104,[3]NUM12!$H$3:$J$151,2,FALSE),0)</f>
        <v>8</v>
      </c>
      <c r="F104" s="42">
        <f t="shared" si="93"/>
        <v>10</v>
      </c>
      <c r="G104" s="12">
        <f>IFERROR(VLOOKUP($B104,[1]NUM12!$H$3:$J$167,2,FALSE),0)</f>
        <v>8</v>
      </c>
      <c r="H104" s="51">
        <f t="shared" si="94"/>
        <v>8</v>
      </c>
      <c r="I104" s="51">
        <f t="shared" si="95"/>
        <v>8</v>
      </c>
      <c r="J104" s="12">
        <f>IFERROR(VLOOKUP($B104,[2]NUM12!$H$3:$K$156,3,FALSE),0)</f>
        <v>9</v>
      </c>
      <c r="K104" s="77">
        <f>IFERROR(VLOOKUP($B104,'[2]ACT NUM12'!$H$3:$U$162,2,FALSE),0)</f>
        <v>2</v>
      </c>
      <c r="L104" s="77">
        <f>IFERROR(VLOOKUP($B104,'[2]ACT NUM12'!$H$3:$U$162,3,FALSE),0)</f>
        <v>0</v>
      </c>
      <c r="M104" s="77">
        <f>IFERROR(VLOOKUP($B104,'[2]ACT NUM12'!$H$3:$U$162,4,FALSE),0)</f>
        <v>0</v>
      </c>
      <c r="N104" s="77">
        <f>IFERROR(VLOOKUP($B104,'[2]ACT NUM12'!$H$3:$U$162,5,FALSE),0)</f>
        <v>0</v>
      </c>
      <c r="O104" s="77">
        <f>IFERROR(VLOOKUP($B104,'[2]ACT NUM12'!$H$3:$U$162,6,FALSE),0)</f>
        <v>0</v>
      </c>
      <c r="P104" s="77">
        <f>IFERROR(VLOOKUP($B104,'[2]ACT NUM12'!$H$3:$U$162,7,FALSE),0)</f>
        <v>0</v>
      </c>
      <c r="Q104" s="77">
        <f>IFERROR(VLOOKUP($B104,'[2]ACT NUM12'!$H$3:$U$162,8,FALSE),0)</f>
        <v>0</v>
      </c>
      <c r="R104" s="77">
        <f>IFERROR(VLOOKUP($B104,'[2]ACT NUM12'!$H$3:$U$162,9,FALSE),0)</f>
        <v>0</v>
      </c>
      <c r="S104" s="77">
        <f>IFERROR(VLOOKUP($B104,'[2]ACT NUM12'!$H$3:$U$162,10,FALSE),0)</f>
        <v>0</v>
      </c>
      <c r="T104" s="77">
        <f>IFERROR(VLOOKUP($B104,'[2]ACT NUM12'!$H$3:$U$162,11,FALSE),0)</f>
        <v>0</v>
      </c>
      <c r="U104" s="77">
        <f>IFERROR(VLOOKUP($B104,'[2]ACT NUM12'!$H$3:$U$162,12,FALSE),0)</f>
        <v>1</v>
      </c>
      <c r="V104" s="77">
        <f>IFERROR(VLOOKUP($B104,'[2]ACT NUM12'!$H$3:$U$162,13,FALSE),0)</f>
        <v>0</v>
      </c>
      <c r="W104" s="12">
        <f t="shared" si="75"/>
        <v>3</v>
      </c>
      <c r="X104" s="77">
        <f>IFERROR(VLOOKUP($B104,'[2]ACT NUM12'!$AE$3:$AR$128,2,FALSE),0)</f>
        <v>0</v>
      </c>
      <c r="Y104" s="77">
        <f>IFERROR(VLOOKUP($B104,'[2]ACT NUM12'!$AE$3:$AR$128,3,FALSE),0)</f>
        <v>0</v>
      </c>
      <c r="Z104" s="77">
        <f>IFERROR(VLOOKUP($B104,'[2]ACT NUM12'!$AE$3:$AR$128,4,FALSE),0)</f>
        <v>0</v>
      </c>
      <c r="AA104" s="77">
        <f>IFERROR(VLOOKUP($B104,'[2]ACT NUM12'!$AE$3:$AR$128,5,FALSE),0)</f>
        <v>0</v>
      </c>
      <c r="AB104" s="77">
        <f>IFERROR(VLOOKUP($B104,'[2]ACT NUM12'!$AE$3:$AR$128,6,FALSE),0)</f>
        <v>0</v>
      </c>
      <c r="AC104" s="77">
        <f>IFERROR(VLOOKUP($B104,'[2]ACT NUM12'!$AE$3:$AR$128,7,FALSE),0)</f>
        <v>0</v>
      </c>
      <c r="AD104" s="77">
        <f>IFERROR(VLOOKUP($B104,'[2]ACT NUM12'!$AE$3:$AR$128,8,FALSE),0)</f>
        <v>0</v>
      </c>
      <c r="AE104" s="77">
        <f>IFERROR(VLOOKUP($B104,'[2]ACT NUM12'!$AE$3:$AR$128,9,FALSE),0)</f>
        <v>0</v>
      </c>
      <c r="AF104" s="77">
        <f>IFERROR(VLOOKUP($B104,'[2]ACT NUM12'!$AE$3:$AR$128,10,FALSE),0)</f>
        <v>0</v>
      </c>
      <c r="AG104" s="77">
        <f>IFERROR(VLOOKUP($B104,'[2]ACT NUM12'!$AE$3:$AR$128,11,FALSE),0)</f>
        <v>0</v>
      </c>
      <c r="AH104" s="77">
        <f>IFERROR(VLOOKUP($B104,'[2]ACT NUM12'!$AE$3:$AR$128,12,FALSE),0)</f>
        <v>0</v>
      </c>
      <c r="AI104" s="77">
        <f>IFERROR(VLOOKUP($B104,'[2]ACT NUM12'!$AE$3:$AR$128,13,FALSE),0)</f>
        <v>0</v>
      </c>
      <c r="AJ104" s="12">
        <f t="shared" si="68"/>
        <v>0</v>
      </c>
    </row>
    <row r="105" spans="1:37" ht="15" thickBot="1" x14ac:dyDescent="0.25">
      <c r="A105" s="75" t="s">
        <v>133</v>
      </c>
      <c r="B105" s="137" t="s">
        <v>129</v>
      </c>
      <c r="C105" s="53"/>
      <c r="D105" s="177"/>
      <c r="E105" s="12">
        <f>IFERROR(VLOOKUP($B105,[3]NUM12!$H$3:$J$151,2,FALSE),0)</f>
        <v>68</v>
      </c>
      <c r="F105" s="42">
        <f t="shared" si="93"/>
        <v>71</v>
      </c>
      <c r="G105" s="12">
        <f>IFERROR(VLOOKUP($B105,[1]NUM12!$H$3:$J$167,2,FALSE),0)</f>
        <v>64</v>
      </c>
      <c r="H105" s="51">
        <f t="shared" si="94"/>
        <v>65</v>
      </c>
      <c r="I105" s="51">
        <f t="shared" si="95"/>
        <v>67</v>
      </c>
      <c r="J105" s="12">
        <f>IFERROR(VLOOKUP($B105,[2]NUM12!$H$3:$K$156,3,FALSE),0)</f>
        <v>76</v>
      </c>
      <c r="K105" s="77">
        <f>IFERROR(VLOOKUP($B105,'[2]ACT NUM12'!$H$3:$U$162,2,FALSE),0)</f>
        <v>2</v>
      </c>
      <c r="L105" s="77">
        <f>IFERROR(VLOOKUP($B105,'[2]ACT NUM12'!$H$3:$U$162,3,FALSE),0)</f>
        <v>0</v>
      </c>
      <c r="M105" s="77">
        <f>IFERROR(VLOOKUP($B105,'[2]ACT NUM12'!$H$3:$U$162,4,FALSE),0)</f>
        <v>0</v>
      </c>
      <c r="N105" s="77">
        <f>IFERROR(VLOOKUP($B105,'[2]ACT NUM12'!$H$3:$U$162,5,FALSE),0)</f>
        <v>2</v>
      </c>
      <c r="O105" s="77">
        <f>IFERROR(VLOOKUP($B105,'[2]ACT NUM12'!$H$3:$U$162,6,FALSE),0)</f>
        <v>0</v>
      </c>
      <c r="P105" s="77">
        <f>IFERROR(VLOOKUP($B105,'[2]ACT NUM12'!$H$3:$U$162,7,FALSE),0)</f>
        <v>0</v>
      </c>
      <c r="Q105" s="77">
        <f>IFERROR(VLOOKUP($B105,'[2]ACT NUM12'!$H$3:$U$162,8,FALSE),0)</f>
        <v>1</v>
      </c>
      <c r="R105" s="77">
        <f>IFERROR(VLOOKUP($B105,'[2]ACT NUM12'!$H$3:$U$162,9,FALSE),0)</f>
        <v>1</v>
      </c>
      <c r="S105" s="77">
        <f>IFERROR(VLOOKUP($B105,'[2]ACT NUM12'!$H$3:$U$162,10,FALSE),0)</f>
        <v>1</v>
      </c>
      <c r="T105" s="77">
        <f>IFERROR(VLOOKUP($B105,'[2]ACT NUM12'!$H$3:$U$162,11,FALSE),0)</f>
        <v>0</v>
      </c>
      <c r="U105" s="77">
        <f>IFERROR(VLOOKUP($B105,'[2]ACT NUM12'!$H$3:$U$162,12,FALSE),0)</f>
        <v>0</v>
      </c>
      <c r="V105" s="77">
        <f>IFERROR(VLOOKUP($B105,'[2]ACT NUM12'!$H$3:$U$162,13,FALSE),0)</f>
        <v>0</v>
      </c>
      <c r="W105" s="12">
        <f t="shared" si="75"/>
        <v>7</v>
      </c>
      <c r="X105" s="77">
        <f>IFERROR(VLOOKUP($B105,'[2]ACT NUM12'!$AE$3:$AR$128,2,FALSE),0)</f>
        <v>0</v>
      </c>
      <c r="Y105" s="77">
        <f>IFERROR(VLOOKUP($B105,'[2]ACT NUM12'!$AE$3:$AR$128,3,FALSE),0)</f>
        <v>0</v>
      </c>
      <c r="Z105" s="77">
        <f>IFERROR(VLOOKUP($B105,'[2]ACT NUM12'!$AE$3:$AR$128,4,FALSE),0)</f>
        <v>0</v>
      </c>
      <c r="AA105" s="77">
        <f>IFERROR(VLOOKUP($B105,'[2]ACT NUM12'!$AE$3:$AR$128,5,FALSE),0)</f>
        <v>1</v>
      </c>
      <c r="AB105" s="77">
        <f>IFERROR(VLOOKUP($B105,'[2]ACT NUM12'!$AE$3:$AR$128,6,FALSE),0)</f>
        <v>0</v>
      </c>
      <c r="AC105" s="77">
        <f>IFERROR(VLOOKUP($B105,'[2]ACT NUM12'!$AE$3:$AR$128,7,FALSE),0)</f>
        <v>0</v>
      </c>
      <c r="AD105" s="77">
        <f>IFERROR(VLOOKUP($B105,'[2]ACT NUM12'!$AE$3:$AR$128,8,FALSE),0)</f>
        <v>0</v>
      </c>
      <c r="AE105" s="77">
        <f>IFERROR(VLOOKUP($B105,'[2]ACT NUM12'!$AE$3:$AR$128,9,FALSE),0)</f>
        <v>0</v>
      </c>
      <c r="AF105" s="77">
        <f>IFERROR(VLOOKUP($B105,'[2]ACT NUM12'!$AE$3:$AR$128,10,FALSE),0)</f>
        <v>0</v>
      </c>
      <c r="AG105" s="77">
        <f>IFERROR(VLOOKUP($B105,'[2]ACT NUM12'!$AE$3:$AR$128,11,FALSE),0)</f>
        <v>0</v>
      </c>
      <c r="AH105" s="77">
        <f>IFERROR(VLOOKUP($B105,'[2]ACT NUM12'!$AE$3:$AR$128,12,FALSE),0)</f>
        <v>0</v>
      </c>
      <c r="AI105" s="77">
        <f>IFERROR(VLOOKUP($B105,'[2]ACT NUM12'!$AE$3:$AR$128,13,FALSE),0)</f>
        <v>0</v>
      </c>
      <c r="AJ105" s="12">
        <f t="shared" si="68"/>
        <v>1</v>
      </c>
    </row>
    <row r="106" spans="1:37" ht="15" thickBot="1" x14ac:dyDescent="0.25">
      <c r="A106" s="75" t="s">
        <v>133</v>
      </c>
      <c r="B106" s="137" t="s">
        <v>130</v>
      </c>
      <c r="C106" s="53"/>
      <c r="D106" s="177"/>
      <c r="E106" s="12">
        <f>IFERROR(VLOOKUP($B106,[3]NUM12!$H$3:$J$151,2,FALSE),0)</f>
        <v>69</v>
      </c>
      <c r="F106" s="42">
        <f t="shared" si="93"/>
        <v>71</v>
      </c>
      <c r="G106" s="12">
        <f>IFERROR(VLOOKUP($B106,[1]NUM12!$H$3:$J$167,2,FALSE),0)</f>
        <v>70</v>
      </c>
      <c r="H106" s="51">
        <f t="shared" si="94"/>
        <v>70</v>
      </c>
      <c r="I106" s="51">
        <f t="shared" si="95"/>
        <v>70</v>
      </c>
      <c r="J106" s="12">
        <f>IFERROR(VLOOKUP($B106,[2]NUM12!$H$3:$K$156,3,FALSE),0)</f>
        <v>61</v>
      </c>
      <c r="K106" s="77">
        <f>IFERROR(VLOOKUP($B106,'[2]ACT NUM12'!$H$3:$U$162,2,FALSE),0)</f>
        <v>0</v>
      </c>
      <c r="L106" s="77">
        <f>IFERROR(VLOOKUP($B106,'[2]ACT NUM12'!$H$3:$U$162,3,FALSE),0)</f>
        <v>0</v>
      </c>
      <c r="M106" s="77">
        <f>IFERROR(VLOOKUP($B106,'[2]ACT NUM12'!$H$3:$U$162,4,FALSE),0)</f>
        <v>1</v>
      </c>
      <c r="N106" s="77">
        <f>IFERROR(VLOOKUP($B106,'[2]ACT NUM12'!$H$3:$U$162,5,FALSE),0)</f>
        <v>2</v>
      </c>
      <c r="O106" s="77">
        <f>IFERROR(VLOOKUP($B106,'[2]ACT NUM12'!$H$3:$U$162,6,FALSE),0)</f>
        <v>5</v>
      </c>
      <c r="P106" s="77">
        <f>IFERROR(VLOOKUP($B106,'[2]ACT NUM12'!$H$3:$U$162,7,FALSE),0)</f>
        <v>1</v>
      </c>
      <c r="Q106" s="77">
        <f>IFERROR(VLOOKUP($B106,'[2]ACT NUM12'!$H$3:$U$162,8,FALSE),0)</f>
        <v>0</v>
      </c>
      <c r="R106" s="77">
        <f>IFERROR(VLOOKUP($B106,'[2]ACT NUM12'!$H$3:$U$162,9,FALSE),0)</f>
        <v>0</v>
      </c>
      <c r="S106" s="77">
        <f>IFERROR(VLOOKUP($B106,'[2]ACT NUM12'!$H$3:$U$162,10,FALSE),0)</f>
        <v>0</v>
      </c>
      <c r="T106" s="77">
        <f>IFERROR(VLOOKUP($B106,'[2]ACT NUM12'!$H$3:$U$162,11,FALSE),0)</f>
        <v>0</v>
      </c>
      <c r="U106" s="77">
        <f>IFERROR(VLOOKUP($B106,'[2]ACT NUM12'!$H$3:$U$162,12,FALSE),0)</f>
        <v>0</v>
      </c>
      <c r="V106" s="77">
        <f>IFERROR(VLOOKUP($B106,'[2]ACT NUM12'!$H$3:$U$162,13,FALSE),0)</f>
        <v>0</v>
      </c>
      <c r="W106" s="12">
        <f t="shared" si="75"/>
        <v>9</v>
      </c>
      <c r="X106" s="77">
        <f>IFERROR(VLOOKUP($B106,'[2]ACT NUM12'!$AE$3:$AR$128,2,FALSE),0)</f>
        <v>0</v>
      </c>
      <c r="Y106" s="77">
        <f>IFERROR(VLOOKUP($B106,'[2]ACT NUM12'!$AE$3:$AR$128,3,FALSE),0)</f>
        <v>0</v>
      </c>
      <c r="Z106" s="77">
        <f>IFERROR(VLOOKUP($B106,'[2]ACT NUM12'!$AE$3:$AR$128,4,FALSE),0)</f>
        <v>1</v>
      </c>
      <c r="AA106" s="77">
        <f>IFERROR(VLOOKUP($B106,'[2]ACT NUM12'!$AE$3:$AR$128,5,FALSE),0)</f>
        <v>0</v>
      </c>
      <c r="AB106" s="77">
        <f>IFERROR(VLOOKUP($B106,'[2]ACT NUM12'!$AE$3:$AR$128,6,FALSE),0)</f>
        <v>0</v>
      </c>
      <c r="AC106" s="77">
        <f>IFERROR(VLOOKUP($B106,'[2]ACT NUM12'!$AE$3:$AR$128,7,FALSE),0)</f>
        <v>0</v>
      </c>
      <c r="AD106" s="77">
        <f>IFERROR(VLOOKUP($B106,'[2]ACT NUM12'!$AE$3:$AR$128,8,FALSE),0)</f>
        <v>0</v>
      </c>
      <c r="AE106" s="77">
        <f>IFERROR(VLOOKUP($B106,'[2]ACT NUM12'!$AE$3:$AR$128,9,FALSE),0)</f>
        <v>0</v>
      </c>
      <c r="AF106" s="77">
        <f>IFERROR(VLOOKUP($B106,'[2]ACT NUM12'!$AE$3:$AR$128,10,FALSE),0)</f>
        <v>0</v>
      </c>
      <c r="AG106" s="77">
        <f>IFERROR(VLOOKUP($B106,'[2]ACT NUM12'!$AE$3:$AR$128,11,FALSE),0)</f>
        <v>0</v>
      </c>
      <c r="AH106" s="77">
        <f>IFERROR(VLOOKUP($B106,'[2]ACT NUM12'!$AE$3:$AR$128,12,FALSE),0)</f>
        <v>0</v>
      </c>
      <c r="AI106" s="77">
        <f>IFERROR(VLOOKUP($B106,'[2]ACT NUM12'!$AE$3:$AR$128,13,FALSE),0)</f>
        <v>0</v>
      </c>
      <c r="AJ106" s="12">
        <f t="shared" si="68"/>
        <v>1</v>
      </c>
    </row>
    <row r="107" spans="1:37" ht="15" thickBot="1" x14ac:dyDescent="0.25">
      <c r="A107" s="75" t="s">
        <v>133</v>
      </c>
      <c r="B107" s="137" t="s">
        <v>131</v>
      </c>
      <c r="C107" s="53"/>
      <c r="D107" s="177"/>
      <c r="E107" s="12">
        <f>IFERROR(VLOOKUP($B107,[3]NUM12!$H$3:$J$151,2,FALSE),0)</f>
        <v>398</v>
      </c>
      <c r="F107" s="42">
        <f t="shared" si="93"/>
        <v>444</v>
      </c>
      <c r="G107" s="12">
        <f>IFERROR(VLOOKUP($B107,[1]NUM12!$H$3:$J$167,2,FALSE),0)</f>
        <v>453</v>
      </c>
      <c r="H107" s="51">
        <f t="shared" si="94"/>
        <v>462</v>
      </c>
      <c r="I107" s="51">
        <f t="shared" si="95"/>
        <v>472</v>
      </c>
      <c r="J107" s="12">
        <f>IFERROR(VLOOKUP($B107,[2]NUM12!$H$3:$K$156,3,FALSE),0)</f>
        <v>467</v>
      </c>
      <c r="K107" s="77">
        <f>IFERROR(VLOOKUP($B107,'[2]ACT NUM12'!$H$3:$U$162,2,FALSE),0)</f>
        <v>18</v>
      </c>
      <c r="L107" s="77">
        <f>IFERROR(VLOOKUP($B107,'[2]ACT NUM12'!$H$3:$U$162,3,FALSE),0)</f>
        <v>11</v>
      </c>
      <c r="M107" s="77">
        <f>IFERROR(VLOOKUP($B107,'[2]ACT NUM12'!$H$3:$U$162,4,FALSE),0)</f>
        <v>17</v>
      </c>
      <c r="N107" s="77">
        <f>IFERROR(VLOOKUP($B107,'[2]ACT NUM12'!$H$3:$U$162,5,FALSE),0)</f>
        <v>9</v>
      </c>
      <c r="O107" s="77">
        <f>IFERROR(VLOOKUP($B107,'[2]ACT NUM12'!$H$3:$U$162,6,FALSE),0)</f>
        <v>6</v>
      </c>
      <c r="P107" s="77">
        <f>IFERROR(VLOOKUP($B107,'[2]ACT NUM12'!$H$3:$U$162,7,FALSE),0)</f>
        <v>8</v>
      </c>
      <c r="Q107" s="77">
        <f>IFERROR(VLOOKUP($B107,'[2]ACT NUM12'!$H$3:$U$162,8,FALSE),0)</f>
        <v>9</v>
      </c>
      <c r="R107" s="77">
        <f>IFERROR(VLOOKUP($B107,'[2]ACT NUM12'!$H$3:$U$162,9,FALSE),0)</f>
        <v>15</v>
      </c>
      <c r="S107" s="77">
        <f>IFERROR(VLOOKUP($B107,'[2]ACT NUM12'!$H$3:$U$162,10,FALSE),0)</f>
        <v>0</v>
      </c>
      <c r="T107" s="77">
        <f>IFERROR(VLOOKUP($B107,'[2]ACT NUM12'!$H$3:$U$162,11,FALSE),0)</f>
        <v>6</v>
      </c>
      <c r="U107" s="77">
        <f>IFERROR(VLOOKUP($B107,'[2]ACT NUM12'!$H$3:$U$162,12,FALSE),0)</f>
        <v>2</v>
      </c>
      <c r="V107" s="77">
        <f>IFERROR(VLOOKUP($B107,'[2]ACT NUM12'!$H$3:$U$162,13,FALSE),0)</f>
        <v>10</v>
      </c>
      <c r="W107" s="12">
        <f t="shared" si="75"/>
        <v>111</v>
      </c>
      <c r="X107" s="77">
        <f>IFERROR(VLOOKUP($B107,'[2]ACT NUM12'!$AE$3:$AR$128,2,FALSE),0)</f>
        <v>4</v>
      </c>
      <c r="Y107" s="77">
        <f>IFERROR(VLOOKUP($B107,'[2]ACT NUM12'!$AE$3:$AR$128,3,FALSE),0)</f>
        <v>0</v>
      </c>
      <c r="Z107" s="77">
        <f>IFERROR(VLOOKUP($B107,'[2]ACT NUM12'!$AE$3:$AR$128,4,FALSE),0)</f>
        <v>3</v>
      </c>
      <c r="AA107" s="77">
        <f>IFERROR(VLOOKUP($B107,'[2]ACT NUM12'!$AE$3:$AR$128,5,FALSE),0)</f>
        <v>2</v>
      </c>
      <c r="AB107" s="77">
        <f>IFERROR(VLOOKUP($B107,'[2]ACT NUM12'!$AE$3:$AR$128,6,FALSE),0)</f>
        <v>1</v>
      </c>
      <c r="AC107" s="77">
        <f>IFERROR(VLOOKUP($B107,'[2]ACT NUM12'!$AE$3:$AR$128,7,FALSE),0)</f>
        <v>6</v>
      </c>
      <c r="AD107" s="77">
        <f>IFERROR(VLOOKUP($B107,'[2]ACT NUM12'!$AE$3:$AR$128,8,FALSE),0)</f>
        <v>0</v>
      </c>
      <c r="AE107" s="77">
        <f>IFERROR(VLOOKUP($B107,'[2]ACT NUM12'!$AE$3:$AR$128,9,FALSE),0)</f>
        <v>0</v>
      </c>
      <c r="AF107" s="77">
        <f>IFERROR(VLOOKUP($B107,'[2]ACT NUM12'!$AE$3:$AR$128,10,FALSE),0)</f>
        <v>1</v>
      </c>
      <c r="AG107" s="77">
        <f>IFERROR(VLOOKUP($B107,'[2]ACT NUM12'!$AE$3:$AR$128,11,FALSE),0)</f>
        <v>10</v>
      </c>
      <c r="AH107" s="77">
        <f>IFERROR(VLOOKUP($B107,'[2]ACT NUM12'!$AE$3:$AR$128,12,FALSE),0)</f>
        <v>1</v>
      </c>
      <c r="AI107" s="77">
        <f>IFERROR(VLOOKUP($B107,'[2]ACT NUM12'!$AE$3:$AR$128,13,FALSE),0)</f>
        <v>14</v>
      </c>
      <c r="AJ107" s="12">
        <f t="shared" si="68"/>
        <v>42</v>
      </c>
    </row>
    <row r="108" spans="1:37" ht="15" thickBot="1" x14ac:dyDescent="0.25">
      <c r="A108" s="75" t="s">
        <v>133</v>
      </c>
      <c r="B108" s="137" t="s">
        <v>132</v>
      </c>
      <c r="C108" s="53"/>
      <c r="D108" s="177"/>
      <c r="E108" s="12">
        <f>IFERROR(VLOOKUP($B108,[3]NUM12!$H$3:$J$151,2,FALSE),0)</f>
        <v>172</v>
      </c>
      <c r="F108" s="42">
        <f t="shared" si="93"/>
        <v>189</v>
      </c>
      <c r="G108" s="12">
        <f>IFERROR(VLOOKUP($B108,[1]NUM12!$H$3:$J$167,2,FALSE),0)</f>
        <v>198</v>
      </c>
      <c r="H108" s="51">
        <f t="shared" si="94"/>
        <v>198</v>
      </c>
      <c r="I108" s="51">
        <f t="shared" si="95"/>
        <v>198</v>
      </c>
      <c r="J108" s="12">
        <f>IFERROR(VLOOKUP($B108,[2]NUM12!$H$3:$K$156,3,FALSE),0)</f>
        <v>194</v>
      </c>
      <c r="K108" s="77">
        <f>IFERROR(VLOOKUP($B108,'[2]ACT NUM12'!$H$3:$U$162,2,FALSE),0)</f>
        <v>4</v>
      </c>
      <c r="L108" s="77">
        <f>IFERROR(VLOOKUP($B108,'[2]ACT NUM12'!$H$3:$U$162,3,FALSE),0)</f>
        <v>0</v>
      </c>
      <c r="M108" s="77">
        <f>IFERROR(VLOOKUP($B108,'[2]ACT NUM12'!$H$3:$U$162,4,FALSE),0)</f>
        <v>7</v>
      </c>
      <c r="N108" s="77">
        <f>IFERROR(VLOOKUP($B108,'[2]ACT NUM12'!$H$3:$U$162,5,FALSE),0)</f>
        <v>12</v>
      </c>
      <c r="O108" s="77">
        <f>IFERROR(VLOOKUP($B108,'[2]ACT NUM12'!$H$3:$U$162,6,FALSE),0)</f>
        <v>3</v>
      </c>
      <c r="P108" s="77">
        <f>IFERROR(VLOOKUP($B108,'[2]ACT NUM12'!$H$3:$U$162,7,FALSE),0)</f>
        <v>12</v>
      </c>
      <c r="Q108" s="77">
        <f>IFERROR(VLOOKUP($B108,'[2]ACT NUM12'!$H$3:$U$162,8,FALSE),0)</f>
        <v>15</v>
      </c>
      <c r="R108" s="77">
        <f>IFERROR(VLOOKUP($B108,'[2]ACT NUM12'!$H$3:$U$162,9,FALSE),0)</f>
        <v>9</v>
      </c>
      <c r="S108" s="77">
        <f>IFERROR(VLOOKUP($B108,'[2]ACT NUM12'!$H$3:$U$162,10,FALSE),0)</f>
        <v>7</v>
      </c>
      <c r="T108" s="77">
        <f>IFERROR(VLOOKUP($B108,'[2]ACT NUM12'!$H$3:$U$162,11,FALSE),0)</f>
        <v>6</v>
      </c>
      <c r="U108" s="77">
        <f>IFERROR(VLOOKUP($B108,'[2]ACT NUM12'!$H$3:$U$162,12,FALSE),0)</f>
        <v>4</v>
      </c>
      <c r="V108" s="77">
        <f>IFERROR(VLOOKUP($B108,'[2]ACT NUM12'!$H$3:$U$162,13,FALSE),0)</f>
        <v>4</v>
      </c>
      <c r="W108" s="12">
        <f t="shared" si="75"/>
        <v>83</v>
      </c>
      <c r="X108" s="77">
        <f>IFERROR(VLOOKUP($B108,'[2]ACT NUM12'!$AE$3:$AR$128,2,FALSE),0)</f>
        <v>4</v>
      </c>
      <c r="Y108" s="77">
        <f>IFERROR(VLOOKUP($B108,'[2]ACT NUM12'!$AE$3:$AR$128,3,FALSE),0)</f>
        <v>0</v>
      </c>
      <c r="Z108" s="77">
        <f>IFERROR(VLOOKUP($B108,'[2]ACT NUM12'!$AE$3:$AR$128,4,FALSE),0)</f>
        <v>0</v>
      </c>
      <c r="AA108" s="77">
        <f>IFERROR(VLOOKUP($B108,'[2]ACT NUM12'!$AE$3:$AR$128,5,FALSE),0)</f>
        <v>2</v>
      </c>
      <c r="AB108" s="77">
        <f>IFERROR(VLOOKUP($B108,'[2]ACT NUM12'!$AE$3:$AR$128,6,FALSE),0)</f>
        <v>0</v>
      </c>
      <c r="AC108" s="77">
        <f>IFERROR(VLOOKUP($B108,'[2]ACT NUM12'!$AE$3:$AR$128,7,FALSE),0)</f>
        <v>10</v>
      </c>
      <c r="AD108" s="77">
        <f>IFERROR(VLOOKUP($B108,'[2]ACT NUM12'!$AE$3:$AR$128,8,FALSE),0)</f>
        <v>15</v>
      </c>
      <c r="AE108" s="77">
        <f>IFERROR(VLOOKUP($B108,'[2]ACT NUM12'!$AE$3:$AR$128,9,FALSE),0)</f>
        <v>10</v>
      </c>
      <c r="AF108" s="77">
        <f>IFERROR(VLOOKUP($B108,'[2]ACT NUM12'!$AE$3:$AR$128,10,FALSE),0)</f>
        <v>2</v>
      </c>
      <c r="AG108" s="77">
        <f>IFERROR(VLOOKUP($B108,'[2]ACT NUM12'!$AE$3:$AR$128,11,FALSE),0)</f>
        <v>10</v>
      </c>
      <c r="AH108" s="77">
        <f>IFERROR(VLOOKUP($B108,'[2]ACT NUM12'!$AE$3:$AR$128,12,FALSE),0)</f>
        <v>1</v>
      </c>
      <c r="AI108" s="77">
        <f>IFERROR(VLOOKUP($B108,'[2]ACT NUM12'!$AE$3:$AR$128,13,FALSE),0)</f>
        <v>1</v>
      </c>
      <c r="AJ108" s="12">
        <f>SUM(X108:AI108)</f>
        <v>55</v>
      </c>
    </row>
    <row r="109" spans="1:37" ht="15" thickBot="1" x14ac:dyDescent="0.25">
      <c r="A109" s="75" t="s">
        <v>133</v>
      </c>
      <c r="B109" s="137" t="s">
        <v>346</v>
      </c>
      <c r="C109" s="53"/>
      <c r="D109" s="177"/>
      <c r="E109" s="12">
        <f>IFERROR(VLOOKUP($B109,[3]NUM12!$H$3:$J$151,2,FALSE),0)</f>
        <v>28</v>
      </c>
      <c r="F109" s="42">
        <f t="shared" si="93"/>
        <v>28</v>
      </c>
      <c r="G109" s="12">
        <f>IFERROR(VLOOKUP($B109,[1]NUM12!$H$3:$J$167,2,FALSE),0)</f>
        <v>104</v>
      </c>
      <c r="H109" s="51">
        <f t="shared" si="94"/>
        <v>104</v>
      </c>
      <c r="I109" s="51">
        <f t="shared" si="95"/>
        <v>125</v>
      </c>
      <c r="J109" s="12">
        <f>IFERROR(VLOOKUP($B109,[2]NUM12!$H$3:$K$156,3,FALSE),0)</f>
        <v>93</v>
      </c>
      <c r="K109" s="77">
        <f>IFERROR(VLOOKUP($B109,'[2]ACT NUM12'!$H$3:$U$162,2,FALSE),0)</f>
        <v>0</v>
      </c>
      <c r="L109" s="77">
        <f>IFERROR(VLOOKUP($B109,'[2]ACT NUM12'!$H$3:$U$162,3,FALSE),0)</f>
        <v>0</v>
      </c>
      <c r="M109" s="77">
        <f>IFERROR(VLOOKUP($B109,'[2]ACT NUM12'!$H$3:$U$162,4,FALSE),0)</f>
        <v>0</v>
      </c>
      <c r="N109" s="77">
        <f>IFERROR(VLOOKUP($B109,'[2]ACT NUM12'!$H$3:$U$162,5,FALSE),0)</f>
        <v>0</v>
      </c>
      <c r="O109" s="77">
        <f>IFERROR(VLOOKUP($B109,'[2]ACT NUM12'!$H$3:$U$162,6,FALSE),0)</f>
        <v>20</v>
      </c>
      <c r="P109" s="77">
        <f>IFERROR(VLOOKUP($B109,'[2]ACT NUM12'!$H$3:$U$162,7,FALSE),0)</f>
        <v>0</v>
      </c>
      <c r="Q109" s="77">
        <f>IFERROR(VLOOKUP($B109,'[2]ACT NUM12'!$H$3:$U$162,8,FALSE),0)</f>
        <v>0</v>
      </c>
      <c r="R109" s="77">
        <f>IFERROR(VLOOKUP($B109,'[2]ACT NUM12'!$H$3:$U$162,9,FALSE),0)</f>
        <v>10</v>
      </c>
      <c r="S109" s="77">
        <f>IFERROR(VLOOKUP($B109,'[2]ACT NUM12'!$H$3:$U$162,10,FALSE),0)</f>
        <v>4</v>
      </c>
      <c r="T109" s="77">
        <f>IFERROR(VLOOKUP($B109,'[2]ACT NUM12'!$H$3:$U$162,11,FALSE),0)</f>
        <v>7</v>
      </c>
      <c r="U109" s="77">
        <f>IFERROR(VLOOKUP($B109,'[2]ACT NUM12'!$H$3:$U$162,12,FALSE),0)</f>
        <v>8</v>
      </c>
      <c r="V109" s="77">
        <f>IFERROR(VLOOKUP($B109,'[2]ACT NUM12'!$H$3:$U$162,13,FALSE),0)</f>
        <v>6</v>
      </c>
      <c r="W109" s="12">
        <f t="shared" si="75"/>
        <v>55</v>
      </c>
      <c r="X109" s="77">
        <f>IFERROR(VLOOKUP($B109,'[2]ACT NUM12'!$AE$3:$AR$128,2,FALSE),0)</f>
        <v>0</v>
      </c>
      <c r="Y109" s="77">
        <f>IFERROR(VLOOKUP($B109,'[2]ACT NUM12'!$AE$3:$AR$128,3,FALSE),0)</f>
        <v>0</v>
      </c>
      <c r="Z109" s="77">
        <f>IFERROR(VLOOKUP($B109,'[2]ACT NUM12'!$AE$3:$AR$128,4,FALSE),0)</f>
        <v>0</v>
      </c>
      <c r="AA109" s="77">
        <f>IFERROR(VLOOKUP($B109,'[2]ACT NUM12'!$AE$3:$AR$128,5,FALSE),0)</f>
        <v>0</v>
      </c>
      <c r="AB109" s="77">
        <f>IFERROR(VLOOKUP($B109,'[2]ACT NUM12'!$AE$3:$AR$128,6,FALSE),0)</f>
        <v>0</v>
      </c>
      <c r="AC109" s="77">
        <f>IFERROR(VLOOKUP($B109,'[2]ACT NUM12'!$AE$3:$AR$128,7,FALSE),0)</f>
        <v>0</v>
      </c>
      <c r="AD109" s="77">
        <f>IFERROR(VLOOKUP($B109,'[2]ACT NUM12'!$AE$3:$AR$128,8,FALSE),0)</f>
        <v>0</v>
      </c>
      <c r="AE109" s="77">
        <f>IFERROR(VLOOKUP($B109,'[2]ACT NUM12'!$AE$3:$AR$128,9,FALSE),0)</f>
        <v>0</v>
      </c>
      <c r="AF109" s="77">
        <f>IFERROR(VLOOKUP($B109,'[2]ACT NUM12'!$AE$3:$AR$128,10,FALSE),0)</f>
        <v>0</v>
      </c>
      <c r="AG109" s="77">
        <f>IFERROR(VLOOKUP($B109,'[2]ACT NUM12'!$AE$3:$AR$128,11,FALSE),0)</f>
        <v>0</v>
      </c>
      <c r="AH109" s="77">
        <f>IFERROR(VLOOKUP($B109,'[2]ACT NUM12'!$AE$3:$AR$128,12,FALSE),0)</f>
        <v>0</v>
      </c>
      <c r="AI109" s="77">
        <f>IFERROR(VLOOKUP($B109,'[2]ACT NUM12'!$AE$3:$AR$128,13,FALSE),0)</f>
        <v>0</v>
      </c>
      <c r="AJ109" s="12">
        <f t="shared" ref="AJ109:AJ110" si="96">SUM(X109:AI109)</f>
        <v>0</v>
      </c>
    </row>
    <row r="110" spans="1:37" ht="15" thickBot="1" x14ac:dyDescent="0.25">
      <c r="A110" s="75" t="s">
        <v>133</v>
      </c>
      <c r="B110" s="137" t="s">
        <v>395</v>
      </c>
      <c r="C110" s="53"/>
      <c r="D110" s="177"/>
      <c r="E110" s="12">
        <f>IFERROR(VLOOKUP($B110,[3]NUM12!$H$3:$J$151,2,FALSE),0)</f>
        <v>0</v>
      </c>
      <c r="F110" s="42">
        <f t="shared" ref="F110" si="97">+E110+(K110+L110+M110+N110)-(X110+Y110+Z110+AA110)</f>
        <v>0</v>
      </c>
      <c r="G110" s="12">
        <f>IFERROR(VLOOKUP($B110,[1]NUM12!$H$3:$J$167,2,FALSE),0)</f>
        <v>0</v>
      </c>
      <c r="H110" s="51">
        <f t="shared" ref="H110" si="98">+G110+(Q110)-(AD110)</f>
        <v>0</v>
      </c>
      <c r="I110" s="51">
        <f t="shared" ref="I110" si="99">+G110+(Q110+R110+S110+T110)-(AD110+AE110+AF110+AG110)</f>
        <v>29</v>
      </c>
      <c r="J110" s="12">
        <f>IFERROR(VLOOKUP($B110,[2]NUM12!$H$3:$K$156,3,FALSE),0)</f>
        <v>66</v>
      </c>
      <c r="K110" s="77">
        <f>IFERROR(VLOOKUP($B110,'[2]ACT NUM12'!$H$3:$U$162,2,FALSE),0)</f>
        <v>0</v>
      </c>
      <c r="L110" s="77">
        <f>IFERROR(VLOOKUP($B110,'[2]ACT NUM12'!$H$3:$U$162,3,FALSE),0)</f>
        <v>0</v>
      </c>
      <c r="M110" s="77">
        <f>IFERROR(VLOOKUP($B110,'[2]ACT NUM12'!$H$3:$U$162,4,FALSE),0)</f>
        <v>0</v>
      </c>
      <c r="N110" s="77">
        <f>IFERROR(VLOOKUP($B110,'[2]ACT NUM12'!$H$3:$U$162,5,FALSE),0)</f>
        <v>0</v>
      </c>
      <c r="O110" s="77">
        <f>IFERROR(VLOOKUP($B110,'[2]ACT NUM12'!$H$3:$U$162,6,FALSE),0)</f>
        <v>0</v>
      </c>
      <c r="P110" s="77">
        <f>IFERROR(VLOOKUP($B110,'[2]ACT NUM12'!$H$3:$U$162,7,FALSE),0)</f>
        <v>0</v>
      </c>
      <c r="Q110" s="77">
        <f>IFERROR(VLOOKUP($B110,'[2]ACT NUM12'!$H$3:$U$162,8,FALSE),0)</f>
        <v>0</v>
      </c>
      <c r="R110" s="77">
        <f>IFERROR(VLOOKUP($B110,'[2]ACT NUM12'!$H$3:$U$162,9,FALSE),0)</f>
        <v>0</v>
      </c>
      <c r="S110" s="77">
        <f>IFERROR(VLOOKUP($B110,'[2]ACT NUM12'!$H$3:$U$162,10,FALSE),0)</f>
        <v>11</v>
      </c>
      <c r="T110" s="77">
        <f>IFERROR(VLOOKUP($B110,'[2]ACT NUM12'!$H$3:$U$162,11,FALSE),0)</f>
        <v>22</v>
      </c>
      <c r="U110" s="77">
        <f>IFERROR(VLOOKUP($B110,'[2]ACT NUM12'!$H$3:$U$162,12,FALSE),0)</f>
        <v>9</v>
      </c>
      <c r="V110" s="77">
        <f>IFERROR(VLOOKUP($B110,'[2]ACT NUM12'!$H$3:$U$162,13,FALSE),0)</f>
        <v>6</v>
      </c>
      <c r="W110" s="12">
        <f t="shared" si="75"/>
        <v>48</v>
      </c>
      <c r="X110" s="77">
        <f>IFERROR(VLOOKUP($B110,'[2]ACT NUM12'!$AE$3:$AR$128,2,FALSE),0)</f>
        <v>0</v>
      </c>
      <c r="Y110" s="77">
        <f>IFERROR(VLOOKUP($B110,'[2]ACT NUM12'!$AE$3:$AR$128,3,FALSE),0)</f>
        <v>0</v>
      </c>
      <c r="Z110" s="77">
        <f>IFERROR(VLOOKUP($B110,'[2]ACT NUM12'!$AE$3:$AR$128,4,FALSE),0)</f>
        <v>0</v>
      </c>
      <c r="AA110" s="77">
        <f>IFERROR(VLOOKUP($B110,'[2]ACT NUM12'!$AE$3:$AR$128,5,FALSE),0)</f>
        <v>0</v>
      </c>
      <c r="AB110" s="77">
        <f>IFERROR(VLOOKUP($B110,'[2]ACT NUM12'!$AE$3:$AR$128,6,FALSE),0)</f>
        <v>0</v>
      </c>
      <c r="AC110" s="77">
        <f>IFERROR(VLOOKUP($B110,'[2]ACT NUM12'!$AE$3:$AR$128,7,FALSE),0)</f>
        <v>0</v>
      </c>
      <c r="AD110" s="77">
        <f>IFERROR(VLOOKUP($B110,'[2]ACT NUM12'!$AE$3:$AR$128,8,FALSE),0)</f>
        <v>0</v>
      </c>
      <c r="AE110" s="77">
        <f>IFERROR(VLOOKUP($B110,'[2]ACT NUM12'!$AE$3:$AR$128,9,FALSE),0)</f>
        <v>0</v>
      </c>
      <c r="AF110" s="77">
        <f>IFERROR(VLOOKUP($B110,'[2]ACT NUM12'!$AE$3:$AR$128,10,FALSE),0)</f>
        <v>0</v>
      </c>
      <c r="AG110" s="77">
        <f>IFERROR(VLOOKUP($B110,'[2]ACT NUM12'!$AE$3:$AR$128,11,FALSE),0)</f>
        <v>4</v>
      </c>
      <c r="AH110" s="77">
        <f>IFERROR(VLOOKUP($B110,'[2]ACT NUM12'!$AE$3:$AR$128,12,FALSE),0)</f>
        <v>3</v>
      </c>
      <c r="AI110" s="77">
        <f>IFERROR(VLOOKUP($B110,'[2]ACT NUM12'!$AE$3:$AR$128,13,FALSE),0)</f>
        <v>0</v>
      </c>
      <c r="AJ110" s="12">
        <f t="shared" si="96"/>
        <v>7</v>
      </c>
    </row>
    <row r="111" spans="1:37" ht="22.5" customHeight="1" thickBot="1" x14ac:dyDescent="0.25">
      <c r="A111" s="307" t="s">
        <v>180</v>
      </c>
      <c r="B111" s="308"/>
      <c r="C111" s="222">
        <f>+D111/Metas!R13</f>
        <v>1.2259215219976218</v>
      </c>
      <c r="D111" s="179">
        <f>J111/AK111</f>
        <v>0.2113246220855752</v>
      </c>
      <c r="E111" s="9">
        <f>SUM(E93:E110)</f>
        <v>3364</v>
      </c>
      <c r="F111" s="9">
        <f t="shared" ref="F111:J111" si="100">SUM(F93:F110)</f>
        <v>3997</v>
      </c>
      <c r="G111" s="9">
        <f t="shared" si="100"/>
        <v>3430</v>
      </c>
      <c r="H111" s="9">
        <f t="shared" si="100"/>
        <v>3572</v>
      </c>
      <c r="I111" s="9">
        <f t="shared" si="100"/>
        <v>3925</v>
      </c>
      <c r="J111" s="9">
        <f t="shared" si="100"/>
        <v>4124</v>
      </c>
      <c r="K111" s="9">
        <f>SUM(K93:K110)</f>
        <v>158</v>
      </c>
      <c r="L111" s="9">
        <f t="shared" ref="L111:AJ111" si="101">SUM(L93:L110)</f>
        <v>137</v>
      </c>
      <c r="M111" s="9">
        <f t="shared" si="101"/>
        <v>275</v>
      </c>
      <c r="N111" s="9">
        <f t="shared" si="101"/>
        <v>202</v>
      </c>
      <c r="O111" s="9">
        <f t="shared" si="101"/>
        <v>215</v>
      </c>
      <c r="P111" s="9">
        <f t="shared" si="101"/>
        <v>222</v>
      </c>
      <c r="Q111" s="9">
        <f t="shared" si="101"/>
        <v>186</v>
      </c>
      <c r="R111" s="9">
        <f t="shared" si="101"/>
        <v>159</v>
      </c>
      <c r="S111" s="9">
        <f t="shared" si="101"/>
        <v>142</v>
      </c>
      <c r="T111" s="9">
        <f t="shared" ref="T111:V111" si="102">SUM(T93:T110)</f>
        <v>169</v>
      </c>
      <c r="U111" s="9">
        <f t="shared" si="102"/>
        <v>163</v>
      </c>
      <c r="V111" s="9">
        <f t="shared" si="102"/>
        <v>159</v>
      </c>
      <c r="W111" s="9">
        <f t="shared" si="101"/>
        <v>2187</v>
      </c>
      <c r="X111" s="9">
        <f t="shared" si="101"/>
        <v>38</v>
      </c>
      <c r="Y111" s="9">
        <f t="shared" si="101"/>
        <v>11</v>
      </c>
      <c r="Z111" s="9">
        <f t="shared" si="101"/>
        <v>62</v>
      </c>
      <c r="AA111" s="9">
        <f t="shared" si="101"/>
        <v>28</v>
      </c>
      <c r="AB111" s="9">
        <f t="shared" si="101"/>
        <v>27</v>
      </c>
      <c r="AC111" s="9">
        <f t="shared" si="101"/>
        <v>51</v>
      </c>
      <c r="AD111" s="9">
        <f t="shared" si="101"/>
        <v>44</v>
      </c>
      <c r="AE111" s="9">
        <f t="shared" si="101"/>
        <v>25</v>
      </c>
      <c r="AF111" s="9">
        <f t="shared" si="101"/>
        <v>40</v>
      </c>
      <c r="AG111" s="9">
        <f t="shared" ref="AG111:AI111" si="103">SUM(AG93:AG110)</f>
        <v>52</v>
      </c>
      <c r="AH111" s="9">
        <f t="shared" si="103"/>
        <v>68</v>
      </c>
      <c r="AI111" s="9">
        <f t="shared" si="103"/>
        <v>193</v>
      </c>
      <c r="AJ111" s="9">
        <f t="shared" si="101"/>
        <v>639</v>
      </c>
      <c r="AK111" s="9">
        <v>19515</v>
      </c>
    </row>
    <row r="112" spans="1:37" ht="15" thickBot="1" x14ac:dyDescent="0.25">
      <c r="A112" s="75" t="s">
        <v>146</v>
      </c>
      <c r="B112" s="137" t="s">
        <v>134</v>
      </c>
      <c r="C112" s="53"/>
      <c r="D112" s="177"/>
      <c r="E112" s="12">
        <f>IFERROR(VLOOKUP($B112,[3]NUM12!$H$3:$J$151,2,FALSE),0)</f>
        <v>11</v>
      </c>
      <c r="F112" s="42">
        <f t="shared" ref="F112:F123" si="104">+E112+(K112+L112+M112+N112)-(X112+Y112+Z112+AA112)</f>
        <v>11</v>
      </c>
      <c r="G112" s="12">
        <f>IFERROR(VLOOKUP($B112,[1]NUM12!$H$3:$J$167,2,FALSE),0)</f>
        <v>0</v>
      </c>
      <c r="H112" s="51">
        <f t="shared" ref="H112:H123" si="105">+G112+(Q112)-(AD112)</f>
        <v>0</v>
      </c>
      <c r="I112" s="51">
        <f t="shared" ref="I112:I123" si="106">+G112+(Q112+R112+S112+T112)-(AD112+AE112+AF112+AG112)</f>
        <v>0</v>
      </c>
      <c r="J112" s="12">
        <f>IFERROR(VLOOKUP($B112,[2]NUM12!$H$3:$K$156,3,FALSE),0)</f>
        <v>5</v>
      </c>
      <c r="K112" s="77">
        <f>IFERROR(VLOOKUP($B112,'[2]ACT NUM12'!$H$3:$U$162,2,FALSE),0)</f>
        <v>0</v>
      </c>
      <c r="L112" s="77">
        <f>IFERROR(VLOOKUP($B112,'[2]ACT NUM12'!$H$3:$U$162,3,FALSE),0)</f>
        <v>0</v>
      </c>
      <c r="M112" s="77">
        <f>IFERROR(VLOOKUP($B112,'[2]ACT NUM12'!$H$3:$U$162,4,FALSE),0)</f>
        <v>0</v>
      </c>
      <c r="N112" s="77">
        <f>IFERROR(VLOOKUP($B112,'[2]ACT NUM12'!$H$3:$U$162,5,FALSE),0)</f>
        <v>0</v>
      </c>
      <c r="O112" s="77">
        <f>IFERROR(VLOOKUP($B112,'[2]ACT NUM12'!$H$3:$U$162,6,FALSE),0)</f>
        <v>0</v>
      </c>
      <c r="P112" s="77">
        <f>IFERROR(VLOOKUP($B112,'[2]ACT NUM12'!$H$3:$U$162,7,FALSE),0)</f>
        <v>0</v>
      </c>
      <c r="Q112" s="77">
        <f>IFERROR(VLOOKUP($B112,'[2]ACT NUM12'!$H$3:$U$162,8,FALSE),0)</f>
        <v>0</v>
      </c>
      <c r="R112" s="77">
        <f>IFERROR(VLOOKUP($B112,'[2]ACT NUM12'!$H$3:$U$162,9,FALSE),0)</f>
        <v>0</v>
      </c>
      <c r="S112" s="77">
        <f>IFERROR(VLOOKUP($B112,'[2]ACT NUM12'!$H$3:$U$162,10,FALSE),0)</f>
        <v>0</v>
      </c>
      <c r="T112" s="77">
        <f>IFERROR(VLOOKUP($B112,'[2]ACT NUM12'!$H$3:$U$162,11,FALSE),0)</f>
        <v>0</v>
      </c>
      <c r="U112" s="77">
        <f>IFERROR(VLOOKUP($B112,'[2]ACT NUM12'!$H$3:$U$162,12,FALSE),0)</f>
        <v>0</v>
      </c>
      <c r="V112" s="77">
        <f>IFERROR(VLOOKUP($B112,'[2]ACT NUM12'!$H$3:$U$162,13,FALSE),0)</f>
        <v>1</v>
      </c>
      <c r="W112" s="12">
        <f t="shared" si="75"/>
        <v>1</v>
      </c>
      <c r="X112" s="77">
        <f>IFERROR(VLOOKUP($B112,'[2]ACT NUM12'!$AE$3:$AR$128,2,FALSE),0)</f>
        <v>0</v>
      </c>
      <c r="Y112" s="77">
        <f>IFERROR(VLOOKUP($B112,'[2]ACT NUM12'!$AE$3:$AR$128,3,FALSE),0)</f>
        <v>0</v>
      </c>
      <c r="Z112" s="77">
        <f>IFERROR(VLOOKUP($B112,'[2]ACT NUM12'!$AE$3:$AR$128,4,FALSE),0)</f>
        <v>0</v>
      </c>
      <c r="AA112" s="77">
        <f>IFERROR(VLOOKUP($B112,'[2]ACT NUM12'!$AE$3:$AR$128,5,FALSE),0)</f>
        <v>0</v>
      </c>
      <c r="AB112" s="77">
        <f>IFERROR(VLOOKUP($B112,'[2]ACT NUM12'!$AE$3:$AR$128,6,FALSE),0)</f>
        <v>0</v>
      </c>
      <c r="AC112" s="77">
        <f>IFERROR(VLOOKUP($B112,'[2]ACT NUM12'!$AE$3:$AR$128,7,FALSE),0)</f>
        <v>0</v>
      </c>
      <c r="AD112" s="77">
        <f>IFERROR(VLOOKUP($B112,'[2]ACT NUM12'!$AE$3:$AR$128,8,FALSE),0)</f>
        <v>0</v>
      </c>
      <c r="AE112" s="77">
        <f>IFERROR(VLOOKUP($B112,'[2]ACT NUM12'!$AE$3:$AR$128,9,FALSE),0)</f>
        <v>0</v>
      </c>
      <c r="AF112" s="77">
        <f>IFERROR(VLOOKUP($B112,'[2]ACT NUM12'!$AE$3:$AR$128,10,FALSE),0)</f>
        <v>0</v>
      </c>
      <c r="AG112" s="77">
        <f>IFERROR(VLOOKUP($B112,'[2]ACT NUM12'!$AE$3:$AR$128,11,FALSE),0)</f>
        <v>0</v>
      </c>
      <c r="AH112" s="77">
        <f>IFERROR(VLOOKUP($B112,'[2]ACT NUM12'!$AE$3:$AR$128,12,FALSE),0)</f>
        <v>0</v>
      </c>
      <c r="AI112" s="77">
        <f>IFERROR(VLOOKUP($B112,'[2]ACT NUM12'!$AE$3:$AR$128,13,FALSE),0)</f>
        <v>0</v>
      </c>
      <c r="AJ112" s="12">
        <f t="shared" si="68"/>
        <v>0</v>
      </c>
    </row>
    <row r="113" spans="1:37" ht="15" thickBot="1" x14ac:dyDescent="0.25">
      <c r="A113" s="75" t="s">
        <v>146</v>
      </c>
      <c r="B113" s="137" t="s">
        <v>135</v>
      </c>
      <c r="C113" s="53"/>
      <c r="D113" s="177"/>
      <c r="E113" s="12">
        <f>IFERROR(VLOOKUP($B113,[3]NUM12!$H$3:$J$151,2,FALSE),0)</f>
        <v>25</v>
      </c>
      <c r="F113" s="42">
        <f t="shared" si="104"/>
        <v>26</v>
      </c>
      <c r="G113" s="12">
        <f>IFERROR(VLOOKUP($B113,[1]NUM12!$H$3:$J$167,2,FALSE),0)</f>
        <v>14</v>
      </c>
      <c r="H113" s="51">
        <f t="shared" si="105"/>
        <v>14</v>
      </c>
      <c r="I113" s="51">
        <f t="shared" si="106"/>
        <v>13</v>
      </c>
      <c r="J113" s="12">
        <f>IFERROR(VLOOKUP($B113,[2]NUM12!$H$3:$K$156,3,FALSE),0)</f>
        <v>16</v>
      </c>
      <c r="K113" s="77">
        <f>IFERROR(VLOOKUP($B113,'[2]ACT NUM12'!$H$3:$U$162,2,FALSE),0)</f>
        <v>1</v>
      </c>
      <c r="L113" s="77">
        <f>IFERROR(VLOOKUP($B113,'[2]ACT NUM12'!$H$3:$U$162,3,FALSE),0)</f>
        <v>0</v>
      </c>
      <c r="M113" s="77">
        <f>IFERROR(VLOOKUP($B113,'[2]ACT NUM12'!$H$3:$U$162,4,FALSE),0)</f>
        <v>0</v>
      </c>
      <c r="N113" s="77">
        <f>IFERROR(VLOOKUP($B113,'[2]ACT NUM12'!$H$3:$U$162,5,FALSE),0)</f>
        <v>0</v>
      </c>
      <c r="O113" s="77">
        <f>IFERROR(VLOOKUP($B113,'[2]ACT NUM12'!$H$3:$U$162,6,FALSE),0)</f>
        <v>0</v>
      </c>
      <c r="P113" s="77">
        <f>IFERROR(VLOOKUP($B113,'[2]ACT NUM12'!$H$3:$U$162,7,FALSE),0)</f>
        <v>0</v>
      </c>
      <c r="Q113" s="77">
        <f>IFERROR(VLOOKUP($B113,'[2]ACT NUM12'!$H$3:$U$162,8,FALSE),0)</f>
        <v>0</v>
      </c>
      <c r="R113" s="77">
        <f>IFERROR(VLOOKUP($B113,'[2]ACT NUM12'!$H$3:$U$162,9,FALSE),0)</f>
        <v>0</v>
      </c>
      <c r="S113" s="77">
        <f>IFERROR(VLOOKUP($B113,'[2]ACT NUM12'!$H$3:$U$162,10,FALSE),0)</f>
        <v>1</v>
      </c>
      <c r="T113" s="77">
        <f>IFERROR(VLOOKUP($B113,'[2]ACT NUM12'!$H$3:$U$162,11,FALSE),0)</f>
        <v>0</v>
      </c>
      <c r="U113" s="77">
        <f>IFERROR(VLOOKUP($B113,'[2]ACT NUM12'!$H$3:$U$162,12,FALSE),0)</f>
        <v>2</v>
      </c>
      <c r="V113" s="77">
        <f>IFERROR(VLOOKUP($B113,'[2]ACT NUM12'!$H$3:$U$162,13,FALSE),0)</f>
        <v>1</v>
      </c>
      <c r="W113" s="12">
        <f t="shared" si="75"/>
        <v>5</v>
      </c>
      <c r="X113" s="77">
        <f>IFERROR(VLOOKUP($B113,'[2]ACT NUM12'!$AE$3:$AR$128,2,FALSE),0)</f>
        <v>0</v>
      </c>
      <c r="Y113" s="77">
        <f>IFERROR(VLOOKUP($B113,'[2]ACT NUM12'!$AE$3:$AR$128,3,FALSE),0)</f>
        <v>0</v>
      </c>
      <c r="Z113" s="77">
        <f>IFERROR(VLOOKUP($B113,'[2]ACT NUM12'!$AE$3:$AR$128,4,FALSE),0)</f>
        <v>0</v>
      </c>
      <c r="AA113" s="77">
        <f>IFERROR(VLOOKUP($B113,'[2]ACT NUM12'!$AE$3:$AR$128,5,FALSE),0)</f>
        <v>0</v>
      </c>
      <c r="AB113" s="77">
        <f>IFERROR(VLOOKUP($B113,'[2]ACT NUM12'!$AE$3:$AR$128,6,FALSE),0)</f>
        <v>0</v>
      </c>
      <c r="AC113" s="77">
        <f>IFERROR(VLOOKUP($B113,'[2]ACT NUM12'!$AE$3:$AR$128,7,FALSE),0)</f>
        <v>0</v>
      </c>
      <c r="AD113" s="77">
        <f>IFERROR(VLOOKUP($B113,'[2]ACT NUM12'!$AE$3:$AR$128,8,FALSE),0)</f>
        <v>0</v>
      </c>
      <c r="AE113" s="77">
        <f>IFERROR(VLOOKUP($B113,'[2]ACT NUM12'!$AE$3:$AR$128,9,FALSE),0)</f>
        <v>0</v>
      </c>
      <c r="AF113" s="77">
        <f>IFERROR(VLOOKUP($B113,'[2]ACT NUM12'!$AE$3:$AR$128,10,FALSE),0)</f>
        <v>1</v>
      </c>
      <c r="AG113" s="77">
        <f>IFERROR(VLOOKUP($B113,'[2]ACT NUM12'!$AE$3:$AR$128,11,FALSE),0)</f>
        <v>1</v>
      </c>
      <c r="AH113" s="77">
        <f>IFERROR(VLOOKUP($B113,'[2]ACT NUM12'!$AE$3:$AR$128,12,FALSE),0)</f>
        <v>0</v>
      </c>
      <c r="AI113" s="77">
        <f>IFERROR(VLOOKUP($B113,'[2]ACT NUM12'!$AE$3:$AR$128,13,FALSE),0)</f>
        <v>0</v>
      </c>
      <c r="AJ113" s="12">
        <f t="shared" si="68"/>
        <v>2</v>
      </c>
    </row>
    <row r="114" spans="1:37" ht="15" thickBot="1" x14ac:dyDescent="0.25">
      <c r="A114" s="75" t="s">
        <v>146</v>
      </c>
      <c r="B114" s="137" t="s">
        <v>136</v>
      </c>
      <c r="C114" s="53"/>
      <c r="D114" s="177"/>
      <c r="E114" s="12">
        <f>IFERROR(VLOOKUP($B114,[3]NUM12!$H$3:$J$151,2,FALSE),0)</f>
        <v>27</v>
      </c>
      <c r="F114" s="42">
        <f t="shared" si="104"/>
        <v>27</v>
      </c>
      <c r="G114" s="12">
        <f>IFERROR(VLOOKUP($B114,[1]NUM12!$H$3:$J$167,2,FALSE),0)</f>
        <v>21</v>
      </c>
      <c r="H114" s="51">
        <f t="shared" si="105"/>
        <v>21</v>
      </c>
      <c r="I114" s="51">
        <f t="shared" si="106"/>
        <v>23</v>
      </c>
      <c r="J114" s="12">
        <f>IFERROR(VLOOKUP($B114,[2]NUM12!$H$3:$K$156,3,FALSE),0)</f>
        <v>20</v>
      </c>
      <c r="K114" s="77">
        <f>IFERROR(VLOOKUP($B114,'[2]ACT NUM12'!$H$3:$U$162,2,FALSE),0)</f>
        <v>2</v>
      </c>
      <c r="L114" s="77">
        <f>IFERROR(VLOOKUP($B114,'[2]ACT NUM12'!$H$3:$U$162,3,FALSE),0)</f>
        <v>2</v>
      </c>
      <c r="M114" s="77">
        <f>IFERROR(VLOOKUP($B114,'[2]ACT NUM12'!$H$3:$U$162,4,FALSE),0)</f>
        <v>1</v>
      </c>
      <c r="N114" s="77">
        <f>IFERROR(VLOOKUP($B114,'[2]ACT NUM12'!$H$3:$U$162,5,FALSE),0)</f>
        <v>1</v>
      </c>
      <c r="O114" s="77">
        <f>IFERROR(VLOOKUP($B114,'[2]ACT NUM12'!$H$3:$U$162,6,FALSE),0)</f>
        <v>0</v>
      </c>
      <c r="P114" s="77">
        <f>IFERROR(VLOOKUP($B114,'[2]ACT NUM12'!$H$3:$U$162,7,FALSE),0)</f>
        <v>0</v>
      </c>
      <c r="Q114" s="77">
        <f>IFERROR(VLOOKUP($B114,'[2]ACT NUM12'!$H$3:$U$162,8,FALSE),0)</f>
        <v>0</v>
      </c>
      <c r="R114" s="77">
        <f>IFERROR(VLOOKUP($B114,'[2]ACT NUM12'!$H$3:$U$162,9,FALSE),0)</f>
        <v>0</v>
      </c>
      <c r="S114" s="77">
        <f>IFERROR(VLOOKUP($B114,'[2]ACT NUM12'!$H$3:$U$162,10,FALSE),0)</f>
        <v>0</v>
      </c>
      <c r="T114" s="77">
        <f>IFERROR(VLOOKUP($B114,'[2]ACT NUM12'!$H$3:$U$162,11,FALSE),0)</f>
        <v>4</v>
      </c>
      <c r="U114" s="77">
        <f>IFERROR(VLOOKUP($B114,'[2]ACT NUM12'!$H$3:$U$162,12,FALSE),0)</f>
        <v>1</v>
      </c>
      <c r="V114" s="77">
        <f>IFERROR(VLOOKUP($B114,'[2]ACT NUM12'!$H$3:$U$162,13,FALSE),0)</f>
        <v>1</v>
      </c>
      <c r="W114" s="12">
        <f t="shared" si="75"/>
        <v>12</v>
      </c>
      <c r="X114" s="77">
        <f>IFERROR(VLOOKUP($B114,'[2]ACT NUM12'!$AE$3:$AR$128,2,FALSE),0)</f>
        <v>0</v>
      </c>
      <c r="Y114" s="77">
        <f>IFERROR(VLOOKUP($B114,'[2]ACT NUM12'!$AE$3:$AR$128,3,FALSE),0)</f>
        <v>3</v>
      </c>
      <c r="Z114" s="77">
        <f>IFERROR(VLOOKUP($B114,'[2]ACT NUM12'!$AE$3:$AR$128,4,FALSE),0)</f>
        <v>3</v>
      </c>
      <c r="AA114" s="77">
        <f>IFERROR(VLOOKUP($B114,'[2]ACT NUM12'!$AE$3:$AR$128,5,FALSE),0)</f>
        <v>0</v>
      </c>
      <c r="AB114" s="77">
        <f>IFERROR(VLOOKUP($B114,'[2]ACT NUM12'!$AE$3:$AR$128,6,FALSE),0)</f>
        <v>0</v>
      </c>
      <c r="AC114" s="77">
        <f>IFERROR(VLOOKUP($B114,'[2]ACT NUM12'!$AE$3:$AR$128,7,FALSE),0)</f>
        <v>0</v>
      </c>
      <c r="AD114" s="77">
        <f>IFERROR(VLOOKUP($B114,'[2]ACT NUM12'!$AE$3:$AR$128,8,FALSE),0)</f>
        <v>0</v>
      </c>
      <c r="AE114" s="77">
        <f>IFERROR(VLOOKUP($B114,'[2]ACT NUM12'!$AE$3:$AR$128,9,FALSE),0)</f>
        <v>2</v>
      </c>
      <c r="AF114" s="77">
        <f>IFERROR(VLOOKUP($B114,'[2]ACT NUM12'!$AE$3:$AR$128,10,FALSE),0)</f>
        <v>0</v>
      </c>
      <c r="AG114" s="77">
        <f>IFERROR(VLOOKUP($B114,'[2]ACT NUM12'!$AE$3:$AR$128,11,FALSE),0)</f>
        <v>0</v>
      </c>
      <c r="AH114" s="77">
        <f>IFERROR(VLOOKUP($B114,'[2]ACT NUM12'!$AE$3:$AR$128,12,FALSE),0)</f>
        <v>0</v>
      </c>
      <c r="AI114" s="77">
        <f>IFERROR(VLOOKUP($B114,'[2]ACT NUM12'!$AE$3:$AR$128,13,FALSE),0)</f>
        <v>0</v>
      </c>
      <c r="AJ114" s="12">
        <f t="shared" si="68"/>
        <v>8</v>
      </c>
    </row>
    <row r="115" spans="1:37" ht="15" thickBot="1" x14ac:dyDescent="0.25">
      <c r="A115" s="75" t="s">
        <v>146</v>
      </c>
      <c r="B115" s="137" t="s">
        <v>137</v>
      </c>
      <c r="C115" s="53"/>
      <c r="D115" s="177"/>
      <c r="E115" s="12">
        <f>IFERROR(VLOOKUP($B115,[3]NUM12!$H$3:$J$151,2,FALSE),0)</f>
        <v>15</v>
      </c>
      <c r="F115" s="42">
        <f t="shared" si="104"/>
        <v>18</v>
      </c>
      <c r="G115" s="12">
        <f>IFERROR(VLOOKUP($B115,[1]NUM12!$H$3:$J$167,2,FALSE),0)</f>
        <v>19</v>
      </c>
      <c r="H115" s="51">
        <f t="shared" si="105"/>
        <v>19</v>
      </c>
      <c r="I115" s="51">
        <f t="shared" si="106"/>
        <v>20</v>
      </c>
      <c r="J115" s="12">
        <f>IFERROR(VLOOKUP($B115,[2]NUM12!$H$3:$K$156,3,FALSE),0)</f>
        <v>18</v>
      </c>
      <c r="K115" s="77">
        <f>IFERROR(VLOOKUP($B115,'[2]ACT NUM12'!$H$3:$U$162,2,FALSE),0)</f>
        <v>4</v>
      </c>
      <c r="L115" s="77">
        <f>IFERROR(VLOOKUP($B115,'[2]ACT NUM12'!$H$3:$U$162,3,FALSE),0)</f>
        <v>0</v>
      </c>
      <c r="M115" s="77">
        <f>IFERROR(VLOOKUP($B115,'[2]ACT NUM12'!$H$3:$U$162,4,FALSE),0)</f>
        <v>0</v>
      </c>
      <c r="N115" s="77">
        <f>IFERROR(VLOOKUP($B115,'[2]ACT NUM12'!$H$3:$U$162,5,FALSE),0)</f>
        <v>0</v>
      </c>
      <c r="O115" s="77">
        <f>IFERROR(VLOOKUP($B115,'[2]ACT NUM12'!$H$3:$U$162,6,FALSE),0)</f>
        <v>0</v>
      </c>
      <c r="P115" s="77">
        <f>IFERROR(VLOOKUP($B115,'[2]ACT NUM12'!$H$3:$U$162,7,FALSE),0)</f>
        <v>0</v>
      </c>
      <c r="Q115" s="77">
        <f>IFERROR(VLOOKUP($B115,'[2]ACT NUM12'!$H$3:$U$162,8,FALSE),0)</f>
        <v>0</v>
      </c>
      <c r="R115" s="77">
        <f>IFERROR(VLOOKUP($B115,'[2]ACT NUM12'!$H$3:$U$162,9,FALSE),0)</f>
        <v>0</v>
      </c>
      <c r="S115" s="77">
        <f>IFERROR(VLOOKUP($B115,'[2]ACT NUM12'!$H$3:$U$162,10,FALSE),0)</f>
        <v>0</v>
      </c>
      <c r="T115" s="77">
        <f>IFERROR(VLOOKUP($B115,'[2]ACT NUM12'!$H$3:$U$162,11,FALSE),0)</f>
        <v>1</v>
      </c>
      <c r="U115" s="77">
        <f>IFERROR(VLOOKUP($B115,'[2]ACT NUM12'!$H$3:$U$162,12,FALSE),0)</f>
        <v>0</v>
      </c>
      <c r="V115" s="77">
        <f>IFERROR(VLOOKUP($B115,'[2]ACT NUM12'!$H$3:$U$162,13,FALSE),0)</f>
        <v>1</v>
      </c>
      <c r="W115" s="12">
        <f t="shared" si="75"/>
        <v>6</v>
      </c>
      <c r="X115" s="77">
        <f>IFERROR(VLOOKUP($B115,'[2]ACT NUM12'!$AE$3:$AR$128,2,FALSE),0)</f>
        <v>0</v>
      </c>
      <c r="Y115" s="77">
        <f>IFERROR(VLOOKUP($B115,'[2]ACT NUM12'!$AE$3:$AR$128,3,FALSE),0)</f>
        <v>0</v>
      </c>
      <c r="Z115" s="77">
        <f>IFERROR(VLOOKUP($B115,'[2]ACT NUM12'!$AE$3:$AR$128,4,FALSE),0)</f>
        <v>1</v>
      </c>
      <c r="AA115" s="77">
        <f>IFERROR(VLOOKUP($B115,'[2]ACT NUM12'!$AE$3:$AR$128,5,FALSE),0)</f>
        <v>0</v>
      </c>
      <c r="AB115" s="77">
        <f>IFERROR(VLOOKUP($B115,'[2]ACT NUM12'!$AE$3:$AR$128,6,FALSE),0)</f>
        <v>0</v>
      </c>
      <c r="AC115" s="77">
        <f>IFERROR(VLOOKUP($B115,'[2]ACT NUM12'!$AE$3:$AR$128,7,FALSE),0)</f>
        <v>0</v>
      </c>
      <c r="AD115" s="77">
        <f>IFERROR(VLOOKUP($B115,'[2]ACT NUM12'!$AE$3:$AR$128,8,FALSE),0)</f>
        <v>0</v>
      </c>
      <c r="AE115" s="77">
        <f>IFERROR(VLOOKUP($B115,'[2]ACT NUM12'!$AE$3:$AR$128,9,FALSE),0)</f>
        <v>0</v>
      </c>
      <c r="AF115" s="77">
        <f>IFERROR(VLOOKUP($B115,'[2]ACT NUM12'!$AE$3:$AR$128,10,FALSE),0)</f>
        <v>0</v>
      </c>
      <c r="AG115" s="77">
        <f>IFERROR(VLOOKUP($B115,'[2]ACT NUM12'!$AE$3:$AR$128,11,FALSE),0)</f>
        <v>0</v>
      </c>
      <c r="AH115" s="77">
        <f>IFERROR(VLOOKUP($B115,'[2]ACT NUM12'!$AE$3:$AR$128,12,FALSE),0)</f>
        <v>0</v>
      </c>
      <c r="AI115" s="77">
        <f>IFERROR(VLOOKUP($B115,'[2]ACT NUM12'!$AE$3:$AR$128,13,FALSE),0)</f>
        <v>0</v>
      </c>
      <c r="AJ115" s="12">
        <f t="shared" si="68"/>
        <v>1</v>
      </c>
    </row>
    <row r="116" spans="1:37" ht="15" thickBot="1" x14ac:dyDescent="0.25">
      <c r="A116" s="75" t="s">
        <v>146</v>
      </c>
      <c r="B116" s="137" t="s">
        <v>138</v>
      </c>
      <c r="C116" s="53"/>
      <c r="D116" s="177"/>
      <c r="E116" s="12">
        <f>IFERROR(VLOOKUP($B116,[3]NUM12!$H$3:$J$151,2,FALSE),0)</f>
        <v>29</v>
      </c>
      <c r="F116" s="42">
        <f t="shared" si="104"/>
        <v>29</v>
      </c>
      <c r="G116" s="12">
        <f>IFERROR(VLOOKUP($B116,[1]NUM12!$H$3:$J$167,2,FALSE),0)</f>
        <v>14</v>
      </c>
      <c r="H116" s="51">
        <f t="shared" si="105"/>
        <v>14</v>
      </c>
      <c r="I116" s="51">
        <f t="shared" si="106"/>
        <v>15</v>
      </c>
      <c r="J116" s="12">
        <f>IFERROR(VLOOKUP($B116,[2]NUM12!$H$3:$K$156,3,FALSE),0)</f>
        <v>16</v>
      </c>
      <c r="K116" s="77">
        <f>IFERROR(VLOOKUP($B116,'[2]ACT NUM12'!$H$3:$U$162,2,FALSE),0)</f>
        <v>3</v>
      </c>
      <c r="L116" s="77">
        <f>IFERROR(VLOOKUP($B116,'[2]ACT NUM12'!$H$3:$U$162,3,FALSE),0)</f>
        <v>1</v>
      </c>
      <c r="M116" s="77">
        <f>IFERROR(VLOOKUP($B116,'[2]ACT NUM12'!$H$3:$U$162,4,FALSE),0)</f>
        <v>0</v>
      </c>
      <c r="N116" s="77">
        <f>IFERROR(VLOOKUP($B116,'[2]ACT NUM12'!$H$3:$U$162,5,FALSE),0)</f>
        <v>2</v>
      </c>
      <c r="O116" s="77">
        <f>IFERROR(VLOOKUP($B116,'[2]ACT NUM12'!$H$3:$U$162,6,FALSE),0)</f>
        <v>0</v>
      </c>
      <c r="P116" s="77">
        <f>IFERROR(VLOOKUP($B116,'[2]ACT NUM12'!$H$3:$U$162,7,FALSE),0)</f>
        <v>0</v>
      </c>
      <c r="Q116" s="77">
        <f>IFERROR(VLOOKUP($B116,'[2]ACT NUM12'!$H$3:$U$162,8,FALSE),0)</f>
        <v>0</v>
      </c>
      <c r="R116" s="77">
        <f>IFERROR(VLOOKUP($B116,'[2]ACT NUM12'!$H$3:$U$162,9,FALSE),0)</f>
        <v>0</v>
      </c>
      <c r="S116" s="77">
        <f>IFERROR(VLOOKUP($B116,'[2]ACT NUM12'!$H$3:$U$162,10,FALSE),0)</f>
        <v>2</v>
      </c>
      <c r="T116" s="77">
        <f>IFERROR(VLOOKUP($B116,'[2]ACT NUM12'!$H$3:$U$162,11,FALSE),0)</f>
        <v>1</v>
      </c>
      <c r="U116" s="77">
        <f>IFERROR(VLOOKUP($B116,'[2]ACT NUM12'!$H$3:$U$162,12,FALSE),0)</f>
        <v>3</v>
      </c>
      <c r="V116" s="77">
        <f>IFERROR(VLOOKUP($B116,'[2]ACT NUM12'!$H$3:$U$162,13,FALSE),0)</f>
        <v>2</v>
      </c>
      <c r="W116" s="12">
        <f t="shared" si="75"/>
        <v>14</v>
      </c>
      <c r="X116" s="77">
        <f>IFERROR(VLOOKUP($B116,'[2]ACT NUM12'!$AE$3:$AR$128,2,FALSE),0)</f>
        <v>0</v>
      </c>
      <c r="Y116" s="77">
        <f>IFERROR(VLOOKUP($B116,'[2]ACT NUM12'!$AE$3:$AR$128,3,FALSE),0)</f>
        <v>0</v>
      </c>
      <c r="Z116" s="77">
        <f>IFERROR(VLOOKUP($B116,'[2]ACT NUM12'!$AE$3:$AR$128,4,FALSE),0)</f>
        <v>6</v>
      </c>
      <c r="AA116" s="77">
        <f>IFERROR(VLOOKUP($B116,'[2]ACT NUM12'!$AE$3:$AR$128,5,FALSE),0)</f>
        <v>0</v>
      </c>
      <c r="AB116" s="77">
        <f>IFERROR(VLOOKUP($B116,'[2]ACT NUM12'!$AE$3:$AR$128,6,FALSE),0)</f>
        <v>0</v>
      </c>
      <c r="AC116" s="77">
        <f>IFERROR(VLOOKUP($B116,'[2]ACT NUM12'!$AE$3:$AR$128,7,FALSE),0)</f>
        <v>0</v>
      </c>
      <c r="AD116" s="77">
        <f>IFERROR(VLOOKUP($B116,'[2]ACT NUM12'!$AE$3:$AR$128,8,FALSE),0)</f>
        <v>0</v>
      </c>
      <c r="AE116" s="77">
        <f>IFERROR(VLOOKUP($B116,'[2]ACT NUM12'!$AE$3:$AR$128,9,FALSE),0)</f>
        <v>1</v>
      </c>
      <c r="AF116" s="77">
        <f>IFERROR(VLOOKUP($B116,'[2]ACT NUM12'!$AE$3:$AR$128,10,FALSE),0)</f>
        <v>1</v>
      </c>
      <c r="AG116" s="77">
        <f>IFERROR(VLOOKUP($B116,'[2]ACT NUM12'!$AE$3:$AR$128,11,FALSE),0)</f>
        <v>0</v>
      </c>
      <c r="AH116" s="77">
        <f>IFERROR(VLOOKUP($B116,'[2]ACT NUM12'!$AE$3:$AR$128,12,FALSE),0)</f>
        <v>0</v>
      </c>
      <c r="AI116" s="77">
        <f>IFERROR(VLOOKUP($B116,'[2]ACT NUM12'!$AE$3:$AR$128,13,FALSE),0)</f>
        <v>0</v>
      </c>
      <c r="AJ116" s="12">
        <f t="shared" si="68"/>
        <v>8</v>
      </c>
    </row>
    <row r="117" spans="1:37" ht="15" thickBot="1" x14ac:dyDescent="0.25">
      <c r="A117" s="75" t="s">
        <v>146</v>
      </c>
      <c r="B117" s="137" t="s">
        <v>139</v>
      </c>
      <c r="C117" s="53"/>
      <c r="D117" s="177"/>
      <c r="E117" s="12">
        <f>IFERROR(VLOOKUP($B117,[3]NUM12!$H$3:$J$151,2,FALSE),0)</f>
        <v>14</v>
      </c>
      <c r="F117" s="42">
        <f t="shared" si="104"/>
        <v>16</v>
      </c>
      <c r="G117" s="12">
        <f>IFERROR(VLOOKUP($B117,[1]NUM12!$H$3:$J$167,2,FALSE),0)</f>
        <v>13</v>
      </c>
      <c r="H117" s="51">
        <f t="shared" si="105"/>
        <v>13</v>
      </c>
      <c r="I117" s="51">
        <f t="shared" si="106"/>
        <v>13</v>
      </c>
      <c r="J117" s="12">
        <f>IFERROR(VLOOKUP($B117,[2]NUM12!$H$3:$K$156,3,FALSE),0)</f>
        <v>14</v>
      </c>
      <c r="K117" s="77">
        <f>IFERROR(VLOOKUP($B117,'[2]ACT NUM12'!$H$3:$U$162,2,FALSE),0)</f>
        <v>0</v>
      </c>
      <c r="L117" s="77">
        <f>IFERROR(VLOOKUP($B117,'[2]ACT NUM12'!$H$3:$U$162,3,FALSE),0)</f>
        <v>0</v>
      </c>
      <c r="M117" s="77">
        <f>IFERROR(VLOOKUP($B117,'[2]ACT NUM12'!$H$3:$U$162,4,FALSE),0)</f>
        <v>0</v>
      </c>
      <c r="N117" s="77">
        <f>IFERROR(VLOOKUP($B117,'[2]ACT NUM12'!$H$3:$U$162,5,FALSE),0)</f>
        <v>2</v>
      </c>
      <c r="O117" s="77">
        <f>IFERROR(VLOOKUP($B117,'[2]ACT NUM12'!$H$3:$U$162,6,FALSE),0)</f>
        <v>0</v>
      </c>
      <c r="P117" s="77">
        <f>IFERROR(VLOOKUP($B117,'[2]ACT NUM12'!$H$3:$U$162,7,FALSE),0)</f>
        <v>0</v>
      </c>
      <c r="Q117" s="77">
        <f>IFERROR(VLOOKUP($B117,'[2]ACT NUM12'!$H$3:$U$162,8,FALSE),0)</f>
        <v>0</v>
      </c>
      <c r="R117" s="77">
        <f>IFERROR(VLOOKUP($B117,'[2]ACT NUM12'!$H$3:$U$162,9,FALSE),0)</f>
        <v>0</v>
      </c>
      <c r="S117" s="77">
        <f>IFERROR(VLOOKUP($B117,'[2]ACT NUM12'!$H$3:$U$162,10,FALSE),0)</f>
        <v>0</v>
      </c>
      <c r="T117" s="77">
        <f>IFERROR(VLOOKUP($B117,'[2]ACT NUM12'!$H$3:$U$162,11,FALSE),0)</f>
        <v>0</v>
      </c>
      <c r="U117" s="77">
        <f>IFERROR(VLOOKUP($B117,'[2]ACT NUM12'!$H$3:$U$162,12,FALSE),0)</f>
        <v>1</v>
      </c>
      <c r="V117" s="77">
        <f>IFERROR(VLOOKUP($B117,'[2]ACT NUM12'!$H$3:$U$162,13,FALSE),0)</f>
        <v>0</v>
      </c>
      <c r="W117" s="12">
        <f t="shared" si="75"/>
        <v>3</v>
      </c>
      <c r="X117" s="77">
        <f>IFERROR(VLOOKUP($B117,'[2]ACT NUM12'!$AE$3:$AR$128,2,FALSE),0)</f>
        <v>0</v>
      </c>
      <c r="Y117" s="77">
        <f>IFERROR(VLOOKUP($B117,'[2]ACT NUM12'!$AE$3:$AR$128,3,FALSE),0)</f>
        <v>0</v>
      </c>
      <c r="Z117" s="77">
        <f>IFERROR(VLOOKUP($B117,'[2]ACT NUM12'!$AE$3:$AR$128,4,FALSE),0)</f>
        <v>0</v>
      </c>
      <c r="AA117" s="77">
        <f>IFERROR(VLOOKUP($B117,'[2]ACT NUM12'!$AE$3:$AR$128,5,FALSE),0)</f>
        <v>0</v>
      </c>
      <c r="AB117" s="77">
        <f>IFERROR(VLOOKUP($B117,'[2]ACT NUM12'!$AE$3:$AR$128,6,FALSE),0)</f>
        <v>0</v>
      </c>
      <c r="AC117" s="77">
        <f>IFERROR(VLOOKUP($B117,'[2]ACT NUM12'!$AE$3:$AR$128,7,FALSE),0)</f>
        <v>0</v>
      </c>
      <c r="AD117" s="77">
        <f>IFERROR(VLOOKUP($B117,'[2]ACT NUM12'!$AE$3:$AR$128,8,FALSE),0)</f>
        <v>0</v>
      </c>
      <c r="AE117" s="77">
        <f>IFERROR(VLOOKUP($B117,'[2]ACT NUM12'!$AE$3:$AR$128,9,FALSE),0)</f>
        <v>0</v>
      </c>
      <c r="AF117" s="77">
        <f>IFERROR(VLOOKUP($B117,'[2]ACT NUM12'!$AE$3:$AR$128,10,FALSE),0)</f>
        <v>0</v>
      </c>
      <c r="AG117" s="77">
        <f>IFERROR(VLOOKUP($B117,'[2]ACT NUM12'!$AE$3:$AR$128,11,FALSE),0)</f>
        <v>0</v>
      </c>
      <c r="AH117" s="77">
        <f>IFERROR(VLOOKUP($B117,'[2]ACT NUM12'!$AE$3:$AR$128,12,FALSE),0)</f>
        <v>0</v>
      </c>
      <c r="AI117" s="77">
        <f>IFERROR(VLOOKUP($B117,'[2]ACT NUM12'!$AE$3:$AR$128,13,FALSE),0)</f>
        <v>0</v>
      </c>
      <c r="AJ117" s="12">
        <f t="shared" si="68"/>
        <v>0</v>
      </c>
    </row>
    <row r="118" spans="1:37" ht="15" thickBot="1" x14ac:dyDescent="0.25">
      <c r="A118" s="75" t="s">
        <v>146</v>
      </c>
      <c r="B118" s="137" t="s">
        <v>140</v>
      </c>
      <c r="C118" s="53"/>
      <c r="D118" s="177"/>
      <c r="E118" s="12">
        <f>IFERROR(VLOOKUP($B118,[3]NUM12!$H$3:$J$151,2,FALSE),0)</f>
        <v>16</v>
      </c>
      <c r="F118" s="42">
        <f t="shared" si="104"/>
        <v>16</v>
      </c>
      <c r="G118" s="12">
        <f>IFERROR(VLOOKUP($B118,[1]NUM12!$H$3:$J$167,2,FALSE),0)</f>
        <v>18</v>
      </c>
      <c r="H118" s="51">
        <f t="shared" si="105"/>
        <v>18</v>
      </c>
      <c r="I118" s="51">
        <f t="shared" si="106"/>
        <v>18</v>
      </c>
      <c r="J118" s="12">
        <f>IFERROR(VLOOKUP($B118,[2]NUM12!$H$3:$K$156,3,FALSE),0)</f>
        <v>18</v>
      </c>
      <c r="K118" s="77">
        <f>IFERROR(VLOOKUP($B118,'[2]ACT NUM12'!$H$3:$U$162,2,FALSE),0)</f>
        <v>3</v>
      </c>
      <c r="L118" s="77">
        <f>IFERROR(VLOOKUP($B118,'[2]ACT NUM12'!$H$3:$U$162,3,FALSE),0)</f>
        <v>0</v>
      </c>
      <c r="M118" s="77">
        <f>IFERROR(VLOOKUP($B118,'[2]ACT NUM12'!$H$3:$U$162,4,FALSE),0)</f>
        <v>0</v>
      </c>
      <c r="N118" s="77">
        <f>IFERROR(VLOOKUP($B118,'[2]ACT NUM12'!$H$3:$U$162,5,FALSE),0)</f>
        <v>0</v>
      </c>
      <c r="O118" s="77">
        <f>IFERROR(VLOOKUP($B118,'[2]ACT NUM12'!$H$3:$U$162,6,FALSE),0)</f>
        <v>0</v>
      </c>
      <c r="P118" s="77">
        <f>IFERROR(VLOOKUP($B118,'[2]ACT NUM12'!$H$3:$U$162,7,FALSE),0)</f>
        <v>1</v>
      </c>
      <c r="Q118" s="77">
        <f>IFERROR(VLOOKUP($B118,'[2]ACT NUM12'!$H$3:$U$162,8,FALSE),0)</f>
        <v>0</v>
      </c>
      <c r="R118" s="77">
        <f>IFERROR(VLOOKUP($B118,'[2]ACT NUM12'!$H$3:$U$162,9,FALSE),0)</f>
        <v>0</v>
      </c>
      <c r="S118" s="77">
        <f>IFERROR(VLOOKUP($B118,'[2]ACT NUM12'!$H$3:$U$162,10,FALSE),0)</f>
        <v>0</v>
      </c>
      <c r="T118" s="77">
        <f>IFERROR(VLOOKUP($B118,'[2]ACT NUM12'!$H$3:$U$162,11,FALSE),0)</f>
        <v>0</v>
      </c>
      <c r="U118" s="77">
        <f>IFERROR(VLOOKUP($B118,'[2]ACT NUM12'!$H$3:$U$162,12,FALSE),0)</f>
        <v>1</v>
      </c>
      <c r="V118" s="77">
        <f>IFERROR(VLOOKUP($B118,'[2]ACT NUM12'!$H$3:$U$162,13,FALSE),0)</f>
        <v>1</v>
      </c>
      <c r="W118" s="12">
        <f t="shared" si="75"/>
        <v>6</v>
      </c>
      <c r="X118" s="77">
        <f>IFERROR(VLOOKUP($B118,'[2]ACT NUM12'!$AE$3:$AR$128,2,FALSE),0)</f>
        <v>0</v>
      </c>
      <c r="Y118" s="77">
        <f>IFERROR(VLOOKUP($B118,'[2]ACT NUM12'!$AE$3:$AR$128,3,FALSE),0)</f>
        <v>1</v>
      </c>
      <c r="Z118" s="77">
        <f>IFERROR(VLOOKUP($B118,'[2]ACT NUM12'!$AE$3:$AR$128,4,FALSE),0)</f>
        <v>2</v>
      </c>
      <c r="AA118" s="77">
        <f>IFERROR(VLOOKUP($B118,'[2]ACT NUM12'!$AE$3:$AR$128,5,FALSE),0)</f>
        <v>0</v>
      </c>
      <c r="AB118" s="77">
        <f>IFERROR(VLOOKUP($B118,'[2]ACT NUM12'!$AE$3:$AR$128,6,FALSE),0)</f>
        <v>0</v>
      </c>
      <c r="AC118" s="77">
        <f>IFERROR(VLOOKUP($B118,'[2]ACT NUM12'!$AE$3:$AR$128,7,FALSE),0)</f>
        <v>0</v>
      </c>
      <c r="AD118" s="77">
        <f>IFERROR(VLOOKUP($B118,'[2]ACT NUM12'!$AE$3:$AR$128,8,FALSE),0)</f>
        <v>0</v>
      </c>
      <c r="AE118" s="77">
        <f>IFERROR(VLOOKUP($B118,'[2]ACT NUM12'!$AE$3:$AR$128,9,FALSE),0)</f>
        <v>0</v>
      </c>
      <c r="AF118" s="77">
        <f>IFERROR(VLOOKUP($B118,'[2]ACT NUM12'!$AE$3:$AR$128,10,FALSE),0)</f>
        <v>0</v>
      </c>
      <c r="AG118" s="77">
        <f>IFERROR(VLOOKUP($B118,'[2]ACT NUM12'!$AE$3:$AR$128,11,FALSE),0)</f>
        <v>0</v>
      </c>
      <c r="AH118" s="77">
        <f>IFERROR(VLOOKUP($B118,'[2]ACT NUM12'!$AE$3:$AR$128,12,FALSE),0)</f>
        <v>0</v>
      </c>
      <c r="AI118" s="77">
        <f>IFERROR(VLOOKUP($B118,'[2]ACT NUM12'!$AE$3:$AR$128,13,FALSE),0)</f>
        <v>1</v>
      </c>
      <c r="AJ118" s="12">
        <f t="shared" si="68"/>
        <v>4</v>
      </c>
    </row>
    <row r="119" spans="1:37" ht="15" thickBot="1" x14ac:dyDescent="0.25">
      <c r="A119" s="75" t="s">
        <v>146</v>
      </c>
      <c r="B119" s="137" t="s">
        <v>141</v>
      </c>
      <c r="C119" s="53"/>
      <c r="D119" s="177"/>
      <c r="E119" s="12">
        <f>IFERROR(VLOOKUP($B119,[3]NUM12!$H$3:$J$151,2,FALSE),0)</f>
        <v>35</v>
      </c>
      <c r="F119" s="42">
        <f t="shared" si="104"/>
        <v>38</v>
      </c>
      <c r="G119" s="12">
        <f>IFERROR(VLOOKUP($B119,[1]NUM12!$H$3:$J$167,2,FALSE),0)</f>
        <v>35</v>
      </c>
      <c r="H119" s="51">
        <f t="shared" si="105"/>
        <v>35</v>
      </c>
      <c r="I119" s="51">
        <f t="shared" si="106"/>
        <v>34</v>
      </c>
      <c r="J119" s="12">
        <f>IFERROR(VLOOKUP($B119,[2]NUM12!$H$3:$K$156,3,FALSE),0)</f>
        <v>40</v>
      </c>
      <c r="K119" s="77">
        <f>IFERROR(VLOOKUP($B119,'[2]ACT NUM12'!$H$3:$U$162,2,FALSE),0)</f>
        <v>3</v>
      </c>
      <c r="L119" s="77">
        <f>IFERROR(VLOOKUP($B119,'[2]ACT NUM12'!$H$3:$U$162,3,FALSE),0)</f>
        <v>1</v>
      </c>
      <c r="M119" s="77">
        <f>IFERROR(VLOOKUP($B119,'[2]ACT NUM12'!$H$3:$U$162,4,FALSE),0)</f>
        <v>1</v>
      </c>
      <c r="N119" s="77">
        <f>IFERROR(VLOOKUP($B119,'[2]ACT NUM12'!$H$3:$U$162,5,FALSE),0)</f>
        <v>1</v>
      </c>
      <c r="O119" s="77">
        <f>IFERROR(VLOOKUP($B119,'[2]ACT NUM12'!$H$3:$U$162,6,FALSE),0)</f>
        <v>0</v>
      </c>
      <c r="P119" s="77">
        <f>IFERROR(VLOOKUP($B119,'[2]ACT NUM12'!$H$3:$U$162,7,FALSE),0)</f>
        <v>0</v>
      </c>
      <c r="Q119" s="77">
        <f>IFERROR(VLOOKUP($B119,'[2]ACT NUM12'!$H$3:$U$162,8,FALSE),0)</f>
        <v>0</v>
      </c>
      <c r="R119" s="77">
        <f>IFERROR(VLOOKUP($B119,'[2]ACT NUM12'!$H$3:$U$162,9,FALSE),0)</f>
        <v>0</v>
      </c>
      <c r="S119" s="77">
        <f>IFERROR(VLOOKUP($B119,'[2]ACT NUM12'!$H$3:$U$162,10,FALSE),0)</f>
        <v>1</v>
      </c>
      <c r="T119" s="77">
        <f>IFERROR(VLOOKUP($B119,'[2]ACT NUM12'!$H$3:$U$162,11,FALSE),0)</f>
        <v>0</v>
      </c>
      <c r="U119" s="77">
        <f>IFERROR(VLOOKUP($B119,'[2]ACT NUM12'!$H$3:$U$162,12,FALSE),0)</f>
        <v>0</v>
      </c>
      <c r="V119" s="77">
        <f>IFERROR(VLOOKUP($B119,'[2]ACT NUM12'!$H$3:$U$162,13,FALSE),0)</f>
        <v>2</v>
      </c>
      <c r="W119" s="12">
        <f t="shared" si="75"/>
        <v>9</v>
      </c>
      <c r="X119" s="77">
        <f>IFERROR(VLOOKUP($B119,'[2]ACT NUM12'!$AE$3:$AR$128,2,FALSE),0)</f>
        <v>0</v>
      </c>
      <c r="Y119" s="77">
        <f>IFERROR(VLOOKUP($B119,'[2]ACT NUM12'!$AE$3:$AR$128,3,FALSE),0)</f>
        <v>0</v>
      </c>
      <c r="Z119" s="77">
        <f>IFERROR(VLOOKUP($B119,'[2]ACT NUM12'!$AE$3:$AR$128,4,FALSE),0)</f>
        <v>3</v>
      </c>
      <c r="AA119" s="77">
        <f>IFERROR(VLOOKUP($B119,'[2]ACT NUM12'!$AE$3:$AR$128,5,FALSE),0)</f>
        <v>0</v>
      </c>
      <c r="AB119" s="77">
        <f>IFERROR(VLOOKUP($B119,'[2]ACT NUM12'!$AE$3:$AR$128,6,FALSE),0)</f>
        <v>0</v>
      </c>
      <c r="AC119" s="77">
        <f>IFERROR(VLOOKUP($B119,'[2]ACT NUM12'!$AE$3:$AR$128,7,FALSE),0)</f>
        <v>0</v>
      </c>
      <c r="AD119" s="77">
        <f>IFERROR(VLOOKUP($B119,'[2]ACT NUM12'!$AE$3:$AR$128,8,FALSE),0)</f>
        <v>0</v>
      </c>
      <c r="AE119" s="77">
        <f>IFERROR(VLOOKUP($B119,'[2]ACT NUM12'!$AE$3:$AR$128,9,FALSE),0)</f>
        <v>2</v>
      </c>
      <c r="AF119" s="77">
        <f>IFERROR(VLOOKUP($B119,'[2]ACT NUM12'!$AE$3:$AR$128,10,FALSE),0)</f>
        <v>0</v>
      </c>
      <c r="AG119" s="77">
        <f>IFERROR(VLOOKUP($B119,'[2]ACT NUM12'!$AE$3:$AR$128,11,FALSE),0)</f>
        <v>0</v>
      </c>
      <c r="AH119" s="77">
        <f>IFERROR(VLOOKUP($B119,'[2]ACT NUM12'!$AE$3:$AR$128,12,FALSE),0)</f>
        <v>0</v>
      </c>
      <c r="AI119" s="77">
        <f>IFERROR(VLOOKUP($B119,'[2]ACT NUM12'!$AE$3:$AR$128,13,FALSE),0)</f>
        <v>0</v>
      </c>
      <c r="AJ119" s="12">
        <f t="shared" si="68"/>
        <v>5</v>
      </c>
    </row>
    <row r="120" spans="1:37" ht="15" thickBot="1" x14ac:dyDescent="0.25">
      <c r="A120" s="75" t="s">
        <v>146</v>
      </c>
      <c r="B120" s="137" t="s">
        <v>142</v>
      </c>
      <c r="C120" s="53"/>
      <c r="D120" s="177"/>
      <c r="E120" s="12">
        <f>IFERROR(VLOOKUP($B120,[3]NUM12!$H$3:$J$151,2,FALSE),0)</f>
        <v>28</v>
      </c>
      <c r="F120" s="42">
        <f t="shared" si="104"/>
        <v>31</v>
      </c>
      <c r="G120" s="12">
        <f>IFERROR(VLOOKUP($B120,[1]NUM12!$H$3:$J$167,2,FALSE),0)</f>
        <v>33</v>
      </c>
      <c r="H120" s="51">
        <f t="shared" si="105"/>
        <v>33</v>
      </c>
      <c r="I120" s="51">
        <f t="shared" si="106"/>
        <v>33</v>
      </c>
      <c r="J120" s="12">
        <f>IFERROR(VLOOKUP($B120,[2]NUM12!$H$3:$K$156,3,FALSE),0)</f>
        <v>25</v>
      </c>
      <c r="K120" s="77">
        <f>IFERROR(VLOOKUP($B120,'[2]ACT NUM12'!$H$3:$U$162,2,FALSE),0)</f>
        <v>1</v>
      </c>
      <c r="L120" s="77">
        <f>IFERROR(VLOOKUP($B120,'[2]ACT NUM12'!$H$3:$U$162,3,FALSE),0)</f>
        <v>1</v>
      </c>
      <c r="M120" s="77">
        <f>IFERROR(VLOOKUP($B120,'[2]ACT NUM12'!$H$3:$U$162,4,FALSE),0)</f>
        <v>1</v>
      </c>
      <c r="N120" s="77">
        <f>IFERROR(VLOOKUP($B120,'[2]ACT NUM12'!$H$3:$U$162,5,FALSE),0)</f>
        <v>0</v>
      </c>
      <c r="O120" s="77">
        <f>IFERROR(VLOOKUP($B120,'[2]ACT NUM12'!$H$3:$U$162,6,FALSE),0)</f>
        <v>0</v>
      </c>
      <c r="P120" s="77">
        <f>IFERROR(VLOOKUP($B120,'[2]ACT NUM12'!$H$3:$U$162,7,FALSE),0)</f>
        <v>0</v>
      </c>
      <c r="Q120" s="77">
        <f>IFERROR(VLOOKUP($B120,'[2]ACT NUM12'!$H$3:$U$162,8,FALSE),0)</f>
        <v>0</v>
      </c>
      <c r="R120" s="77">
        <f>IFERROR(VLOOKUP($B120,'[2]ACT NUM12'!$H$3:$U$162,9,FALSE),0)</f>
        <v>0</v>
      </c>
      <c r="S120" s="77">
        <f>IFERROR(VLOOKUP($B120,'[2]ACT NUM12'!$H$3:$U$162,10,FALSE),0)</f>
        <v>0</v>
      </c>
      <c r="T120" s="77">
        <f>IFERROR(VLOOKUP($B120,'[2]ACT NUM12'!$H$3:$U$162,11,FALSE),0)</f>
        <v>0</v>
      </c>
      <c r="U120" s="77">
        <f>IFERROR(VLOOKUP($B120,'[2]ACT NUM12'!$H$3:$U$162,12,FALSE),0)</f>
        <v>1</v>
      </c>
      <c r="V120" s="77">
        <f>IFERROR(VLOOKUP($B120,'[2]ACT NUM12'!$H$3:$U$162,13,FALSE),0)</f>
        <v>1</v>
      </c>
      <c r="W120" s="12">
        <f t="shared" si="75"/>
        <v>5</v>
      </c>
      <c r="X120" s="77">
        <f>IFERROR(VLOOKUP($B120,'[2]ACT NUM12'!$AE$3:$AR$128,2,FALSE),0)</f>
        <v>0</v>
      </c>
      <c r="Y120" s="77">
        <f>IFERROR(VLOOKUP($B120,'[2]ACT NUM12'!$AE$3:$AR$128,3,FALSE),0)</f>
        <v>0</v>
      </c>
      <c r="Z120" s="77">
        <f>IFERROR(VLOOKUP($B120,'[2]ACT NUM12'!$AE$3:$AR$128,4,FALSE),0)</f>
        <v>0</v>
      </c>
      <c r="AA120" s="77">
        <f>IFERROR(VLOOKUP($B120,'[2]ACT NUM12'!$AE$3:$AR$128,5,FALSE),0)</f>
        <v>0</v>
      </c>
      <c r="AB120" s="77">
        <f>IFERROR(VLOOKUP($B120,'[2]ACT NUM12'!$AE$3:$AR$128,6,FALSE),0)</f>
        <v>0</v>
      </c>
      <c r="AC120" s="77">
        <f>IFERROR(VLOOKUP($B120,'[2]ACT NUM12'!$AE$3:$AR$128,7,FALSE),0)</f>
        <v>0</v>
      </c>
      <c r="AD120" s="77">
        <f>IFERROR(VLOOKUP($B120,'[2]ACT NUM12'!$AE$3:$AR$128,8,FALSE),0)</f>
        <v>0</v>
      </c>
      <c r="AE120" s="77">
        <f>IFERROR(VLOOKUP($B120,'[2]ACT NUM12'!$AE$3:$AR$128,9,FALSE),0)</f>
        <v>0</v>
      </c>
      <c r="AF120" s="77">
        <f>IFERROR(VLOOKUP($B120,'[2]ACT NUM12'!$AE$3:$AR$128,10,FALSE),0)</f>
        <v>0</v>
      </c>
      <c r="AG120" s="77">
        <f>IFERROR(VLOOKUP($B120,'[2]ACT NUM12'!$AE$3:$AR$128,11,FALSE),0)</f>
        <v>0</v>
      </c>
      <c r="AH120" s="77">
        <f>IFERROR(VLOOKUP($B120,'[2]ACT NUM12'!$AE$3:$AR$128,12,FALSE),0)</f>
        <v>0</v>
      </c>
      <c r="AI120" s="77">
        <f>IFERROR(VLOOKUP($B120,'[2]ACT NUM12'!$AE$3:$AR$128,13,FALSE),0)</f>
        <v>0</v>
      </c>
      <c r="AJ120" s="12">
        <f t="shared" si="68"/>
        <v>0</v>
      </c>
    </row>
    <row r="121" spans="1:37" ht="15" thickBot="1" x14ac:dyDescent="0.25">
      <c r="A121" s="75" t="s">
        <v>146</v>
      </c>
      <c r="B121" s="137" t="s">
        <v>143</v>
      </c>
      <c r="C121" s="53"/>
      <c r="D121" s="177"/>
      <c r="E121" s="12">
        <f>IFERROR(VLOOKUP($B121,[3]NUM12!$H$3:$J$151,2,FALSE),0)</f>
        <v>7</v>
      </c>
      <c r="F121" s="42">
        <f t="shared" si="104"/>
        <v>7</v>
      </c>
      <c r="G121" s="12">
        <f>IFERROR(VLOOKUP($B121,[1]NUM12!$H$3:$J$167,2,FALSE),0)</f>
        <v>6</v>
      </c>
      <c r="H121" s="51">
        <f t="shared" si="105"/>
        <v>6</v>
      </c>
      <c r="I121" s="51">
        <f t="shared" si="106"/>
        <v>8</v>
      </c>
      <c r="J121" s="12">
        <f>IFERROR(VLOOKUP($B121,[2]NUM12!$H$3:$K$156,3,FALSE),0)</f>
        <v>7</v>
      </c>
      <c r="K121" s="77">
        <f>IFERROR(VLOOKUP($B121,'[2]ACT NUM12'!$H$3:$U$162,2,FALSE),0)</f>
        <v>0</v>
      </c>
      <c r="L121" s="77">
        <f>IFERROR(VLOOKUP($B121,'[2]ACT NUM12'!$H$3:$U$162,3,FALSE),0)</f>
        <v>0</v>
      </c>
      <c r="M121" s="77">
        <f>IFERROR(VLOOKUP($B121,'[2]ACT NUM12'!$H$3:$U$162,4,FALSE),0)</f>
        <v>0</v>
      </c>
      <c r="N121" s="77">
        <f>IFERROR(VLOOKUP($B121,'[2]ACT NUM12'!$H$3:$U$162,5,FALSE),0)</f>
        <v>1</v>
      </c>
      <c r="O121" s="77">
        <f>IFERROR(VLOOKUP($B121,'[2]ACT NUM12'!$H$3:$U$162,6,FALSE),0)</f>
        <v>1</v>
      </c>
      <c r="P121" s="77">
        <f>IFERROR(VLOOKUP($B121,'[2]ACT NUM12'!$H$3:$U$162,7,FALSE),0)</f>
        <v>0</v>
      </c>
      <c r="Q121" s="77">
        <f>IFERROR(VLOOKUP($B121,'[2]ACT NUM12'!$H$3:$U$162,8,FALSE),0)</f>
        <v>0</v>
      </c>
      <c r="R121" s="77">
        <f>IFERROR(VLOOKUP($B121,'[2]ACT NUM12'!$H$3:$U$162,9,FALSE),0)</f>
        <v>2</v>
      </c>
      <c r="S121" s="77">
        <f>IFERROR(VLOOKUP($B121,'[2]ACT NUM12'!$H$3:$U$162,10,FALSE),0)</f>
        <v>0</v>
      </c>
      <c r="T121" s="77">
        <f>IFERROR(VLOOKUP($B121,'[2]ACT NUM12'!$H$3:$U$162,11,FALSE),0)</f>
        <v>0</v>
      </c>
      <c r="U121" s="77">
        <f>IFERROR(VLOOKUP($B121,'[2]ACT NUM12'!$H$3:$U$162,12,FALSE),0)</f>
        <v>0</v>
      </c>
      <c r="V121" s="77">
        <f>IFERROR(VLOOKUP($B121,'[2]ACT NUM12'!$H$3:$U$162,13,FALSE),0)</f>
        <v>0</v>
      </c>
      <c r="W121" s="12">
        <f t="shared" si="75"/>
        <v>4</v>
      </c>
      <c r="X121" s="77">
        <f>IFERROR(VLOOKUP($B121,'[2]ACT NUM12'!$AE$3:$AR$128,2,FALSE),0)</f>
        <v>0</v>
      </c>
      <c r="Y121" s="77">
        <f>IFERROR(VLOOKUP($B121,'[2]ACT NUM12'!$AE$3:$AR$128,3,FALSE),0)</f>
        <v>0</v>
      </c>
      <c r="Z121" s="77">
        <f>IFERROR(VLOOKUP($B121,'[2]ACT NUM12'!$AE$3:$AR$128,4,FALSE),0)</f>
        <v>1</v>
      </c>
      <c r="AA121" s="77">
        <f>IFERROR(VLOOKUP($B121,'[2]ACT NUM12'!$AE$3:$AR$128,5,FALSE),0)</f>
        <v>0</v>
      </c>
      <c r="AB121" s="77">
        <f>IFERROR(VLOOKUP($B121,'[2]ACT NUM12'!$AE$3:$AR$128,6,FALSE),0)</f>
        <v>0</v>
      </c>
      <c r="AC121" s="77">
        <f>IFERROR(VLOOKUP($B121,'[2]ACT NUM12'!$AE$3:$AR$128,7,FALSE),0)</f>
        <v>0</v>
      </c>
      <c r="AD121" s="77">
        <f>IFERROR(VLOOKUP($B121,'[2]ACT NUM12'!$AE$3:$AR$128,8,FALSE),0)</f>
        <v>0</v>
      </c>
      <c r="AE121" s="77">
        <f>IFERROR(VLOOKUP($B121,'[2]ACT NUM12'!$AE$3:$AR$128,9,FALSE),0)</f>
        <v>0</v>
      </c>
      <c r="AF121" s="77">
        <f>IFERROR(VLOOKUP($B121,'[2]ACT NUM12'!$AE$3:$AR$128,10,FALSE),0)</f>
        <v>0</v>
      </c>
      <c r="AG121" s="77">
        <f>IFERROR(VLOOKUP($B121,'[2]ACT NUM12'!$AE$3:$AR$128,11,FALSE),0)</f>
        <v>0</v>
      </c>
      <c r="AH121" s="77">
        <f>IFERROR(VLOOKUP($B121,'[2]ACT NUM12'!$AE$3:$AR$128,12,FALSE),0)</f>
        <v>0</v>
      </c>
      <c r="AI121" s="77">
        <f>IFERROR(VLOOKUP($B121,'[2]ACT NUM12'!$AE$3:$AR$128,13,FALSE),0)</f>
        <v>0</v>
      </c>
      <c r="AJ121" s="12">
        <f t="shared" si="68"/>
        <v>1</v>
      </c>
    </row>
    <row r="122" spans="1:37" ht="15" thickBot="1" x14ac:dyDescent="0.25">
      <c r="A122" s="75" t="s">
        <v>146</v>
      </c>
      <c r="B122" s="137" t="s">
        <v>144</v>
      </c>
      <c r="C122" s="53"/>
      <c r="D122" s="177"/>
      <c r="E122" s="12">
        <f>IFERROR(VLOOKUP($B122,[3]NUM12!$H$3:$J$151,2,FALSE),0)</f>
        <v>10</v>
      </c>
      <c r="F122" s="42">
        <f t="shared" si="104"/>
        <v>13</v>
      </c>
      <c r="G122" s="12">
        <f>IFERROR(VLOOKUP($B122,[1]NUM12!$H$3:$J$167,2,FALSE),0)</f>
        <v>28</v>
      </c>
      <c r="H122" s="51">
        <f t="shared" si="105"/>
        <v>28</v>
      </c>
      <c r="I122" s="51">
        <f t="shared" si="106"/>
        <v>29</v>
      </c>
      <c r="J122" s="12">
        <f>IFERROR(VLOOKUP($B122,[2]NUM12!$H$3:$K$156,3,FALSE),0)</f>
        <v>28</v>
      </c>
      <c r="K122" s="77">
        <f>IFERROR(VLOOKUP($B122,'[2]ACT NUM12'!$H$3:$U$162,2,FALSE),0)</f>
        <v>2</v>
      </c>
      <c r="L122" s="77">
        <f>IFERROR(VLOOKUP($B122,'[2]ACT NUM12'!$H$3:$U$162,3,FALSE),0)</f>
        <v>1</v>
      </c>
      <c r="M122" s="77">
        <f>IFERROR(VLOOKUP($B122,'[2]ACT NUM12'!$H$3:$U$162,4,FALSE),0)</f>
        <v>0</v>
      </c>
      <c r="N122" s="77">
        <f>IFERROR(VLOOKUP($B122,'[2]ACT NUM12'!$H$3:$U$162,5,FALSE),0)</f>
        <v>0</v>
      </c>
      <c r="O122" s="77">
        <f>IFERROR(VLOOKUP($B122,'[2]ACT NUM12'!$H$3:$U$162,6,FALSE),0)</f>
        <v>0</v>
      </c>
      <c r="P122" s="77">
        <f>IFERROR(VLOOKUP($B122,'[2]ACT NUM12'!$H$3:$U$162,7,FALSE),0)</f>
        <v>0</v>
      </c>
      <c r="Q122" s="77">
        <f>IFERROR(VLOOKUP($B122,'[2]ACT NUM12'!$H$3:$U$162,8,FALSE),0)</f>
        <v>0</v>
      </c>
      <c r="R122" s="77">
        <f>IFERROR(VLOOKUP($B122,'[2]ACT NUM12'!$H$3:$U$162,9,FALSE),0)</f>
        <v>0</v>
      </c>
      <c r="S122" s="77">
        <f>IFERROR(VLOOKUP($B122,'[2]ACT NUM12'!$H$3:$U$162,10,FALSE),0)</f>
        <v>0</v>
      </c>
      <c r="T122" s="77">
        <f>IFERROR(VLOOKUP($B122,'[2]ACT NUM12'!$H$3:$U$162,11,FALSE),0)</f>
        <v>1</v>
      </c>
      <c r="U122" s="77">
        <f>IFERROR(VLOOKUP($B122,'[2]ACT NUM12'!$H$3:$U$162,12,FALSE),0)</f>
        <v>0</v>
      </c>
      <c r="V122" s="77">
        <f>IFERROR(VLOOKUP($B122,'[2]ACT NUM12'!$H$3:$U$162,13,FALSE),0)</f>
        <v>0</v>
      </c>
      <c r="W122" s="12">
        <f t="shared" si="75"/>
        <v>4</v>
      </c>
      <c r="X122" s="77">
        <f>IFERROR(VLOOKUP($B122,'[2]ACT NUM12'!$AE$3:$AR$128,2,FALSE),0)</f>
        <v>0</v>
      </c>
      <c r="Y122" s="77">
        <f>IFERROR(VLOOKUP($B122,'[2]ACT NUM12'!$AE$3:$AR$128,3,FALSE),0)</f>
        <v>0</v>
      </c>
      <c r="Z122" s="77">
        <f>IFERROR(VLOOKUP($B122,'[2]ACT NUM12'!$AE$3:$AR$128,4,FALSE),0)</f>
        <v>0</v>
      </c>
      <c r="AA122" s="77">
        <f>IFERROR(VLOOKUP($B122,'[2]ACT NUM12'!$AE$3:$AR$128,5,FALSE),0)</f>
        <v>0</v>
      </c>
      <c r="AB122" s="77">
        <f>IFERROR(VLOOKUP($B122,'[2]ACT NUM12'!$AE$3:$AR$128,6,FALSE),0)</f>
        <v>0</v>
      </c>
      <c r="AC122" s="77">
        <f>IFERROR(VLOOKUP($B122,'[2]ACT NUM12'!$AE$3:$AR$128,7,FALSE),0)</f>
        <v>0</v>
      </c>
      <c r="AD122" s="77">
        <f>IFERROR(VLOOKUP($B122,'[2]ACT NUM12'!$AE$3:$AR$128,8,FALSE),0)</f>
        <v>0</v>
      </c>
      <c r="AE122" s="77">
        <f>IFERROR(VLOOKUP($B122,'[2]ACT NUM12'!$AE$3:$AR$128,9,FALSE),0)</f>
        <v>0</v>
      </c>
      <c r="AF122" s="77">
        <f>IFERROR(VLOOKUP($B122,'[2]ACT NUM12'!$AE$3:$AR$128,10,FALSE),0)</f>
        <v>0</v>
      </c>
      <c r="AG122" s="77">
        <f>IFERROR(VLOOKUP($B122,'[2]ACT NUM12'!$AE$3:$AR$128,11,FALSE),0)</f>
        <v>0</v>
      </c>
      <c r="AH122" s="77">
        <f>IFERROR(VLOOKUP($B122,'[2]ACT NUM12'!$AE$3:$AR$128,12,FALSE),0)</f>
        <v>0</v>
      </c>
      <c r="AI122" s="77">
        <f>IFERROR(VLOOKUP($B122,'[2]ACT NUM12'!$AE$3:$AR$128,13,FALSE),0)</f>
        <v>0</v>
      </c>
      <c r="AJ122" s="12">
        <f t="shared" si="68"/>
        <v>0</v>
      </c>
    </row>
    <row r="123" spans="1:37" ht="15" thickBot="1" x14ac:dyDescent="0.25">
      <c r="A123" s="75" t="s">
        <v>146</v>
      </c>
      <c r="B123" s="137" t="s">
        <v>145</v>
      </c>
      <c r="C123" s="53"/>
      <c r="D123" s="177"/>
      <c r="E123" s="12">
        <f>IFERROR(VLOOKUP($B123,[3]NUM12!$H$3:$J$151,2,FALSE),0)</f>
        <v>13</v>
      </c>
      <c r="F123" s="42">
        <f t="shared" si="104"/>
        <v>13</v>
      </c>
      <c r="G123" s="12">
        <f>IFERROR(VLOOKUP($B123,[1]NUM12!$H$3:$J$167,2,FALSE),0)</f>
        <v>10</v>
      </c>
      <c r="H123" s="51">
        <f t="shared" si="105"/>
        <v>10</v>
      </c>
      <c r="I123" s="51">
        <f t="shared" si="106"/>
        <v>8</v>
      </c>
      <c r="J123" s="12">
        <f>IFERROR(VLOOKUP($B123,[2]NUM12!$H$3:$K$156,3,FALSE),0)</f>
        <v>11</v>
      </c>
      <c r="K123" s="77">
        <f>IFERROR(VLOOKUP($B123,'[2]ACT NUM12'!$H$3:$U$162,2,FALSE),0)</f>
        <v>1</v>
      </c>
      <c r="L123" s="77">
        <f>IFERROR(VLOOKUP($B123,'[2]ACT NUM12'!$H$3:$U$162,3,FALSE),0)</f>
        <v>0</v>
      </c>
      <c r="M123" s="77">
        <f>IFERROR(VLOOKUP($B123,'[2]ACT NUM12'!$H$3:$U$162,4,FALSE),0)</f>
        <v>0</v>
      </c>
      <c r="N123" s="77">
        <f>IFERROR(VLOOKUP($B123,'[2]ACT NUM12'!$H$3:$U$162,5,FALSE),0)</f>
        <v>0</v>
      </c>
      <c r="O123" s="77">
        <f>IFERROR(VLOOKUP($B123,'[2]ACT NUM12'!$H$3:$U$162,6,FALSE),0)</f>
        <v>0</v>
      </c>
      <c r="P123" s="77">
        <f>IFERROR(VLOOKUP($B123,'[2]ACT NUM12'!$H$3:$U$162,7,FALSE),0)</f>
        <v>1</v>
      </c>
      <c r="Q123" s="77">
        <f>IFERROR(VLOOKUP($B123,'[2]ACT NUM12'!$H$3:$U$162,8,FALSE),0)</f>
        <v>0</v>
      </c>
      <c r="R123" s="77">
        <f>IFERROR(VLOOKUP($B123,'[2]ACT NUM12'!$H$3:$U$162,9,FALSE),0)</f>
        <v>0</v>
      </c>
      <c r="S123" s="77">
        <f>IFERROR(VLOOKUP($B123,'[2]ACT NUM12'!$H$3:$U$162,10,FALSE),0)</f>
        <v>0</v>
      </c>
      <c r="T123" s="77">
        <f>IFERROR(VLOOKUP($B123,'[2]ACT NUM12'!$H$3:$U$162,11,FALSE),0)</f>
        <v>0</v>
      </c>
      <c r="U123" s="77">
        <f>IFERROR(VLOOKUP($B123,'[2]ACT NUM12'!$H$3:$U$162,12,FALSE),0)</f>
        <v>0</v>
      </c>
      <c r="V123" s="77">
        <f>IFERROR(VLOOKUP($B123,'[2]ACT NUM12'!$H$3:$U$162,13,FALSE),0)</f>
        <v>1</v>
      </c>
      <c r="W123" s="12">
        <f t="shared" si="75"/>
        <v>3</v>
      </c>
      <c r="X123" s="77">
        <f>IFERROR(VLOOKUP($B123,'[2]ACT NUM12'!$AE$3:$AR$128,2,FALSE),0)</f>
        <v>0</v>
      </c>
      <c r="Y123" s="77">
        <f>IFERROR(VLOOKUP($B123,'[2]ACT NUM12'!$AE$3:$AR$128,3,FALSE),0)</f>
        <v>0</v>
      </c>
      <c r="Z123" s="77">
        <f>IFERROR(VLOOKUP($B123,'[2]ACT NUM12'!$AE$3:$AR$128,4,FALSE),0)</f>
        <v>1</v>
      </c>
      <c r="AA123" s="77">
        <f>IFERROR(VLOOKUP($B123,'[2]ACT NUM12'!$AE$3:$AR$128,5,FALSE),0)</f>
        <v>0</v>
      </c>
      <c r="AB123" s="77">
        <f>IFERROR(VLOOKUP($B123,'[2]ACT NUM12'!$AE$3:$AR$128,6,FALSE),0)</f>
        <v>0</v>
      </c>
      <c r="AC123" s="77">
        <f>IFERROR(VLOOKUP($B123,'[2]ACT NUM12'!$AE$3:$AR$128,7,FALSE),0)</f>
        <v>0</v>
      </c>
      <c r="AD123" s="77">
        <f>IFERROR(VLOOKUP($B123,'[2]ACT NUM12'!$AE$3:$AR$128,8,FALSE),0)</f>
        <v>0</v>
      </c>
      <c r="AE123" s="77">
        <f>IFERROR(VLOOKUP($B123,'[2]ACT NUM12'!$AE$3:$AR$128,9,FALSE),0)</f>
        <v>2</v>
      </c>
      <c r="AF123" s="77">
        <f>IFERROR(VLOOKUP($B123,'[2]ACT NUM12'!$AE$3:$AR$128,10,FALSE),0)</f>
        <v>0</v>
      </c>
      <c r="AG123" s="77">
        <f>IFERROR(VLOOKUP($B123,'[2]ACT NUM12'!$AE$3:$AR$128,11,FALSE),0)</f>
        <v>0</v>
      </c>
      <c r="AH123" s="77">
        <f>IFERROR(VLOOKUP($B123,'[2]ACT NUM12'!$AE$3:$AR$128,12,FALSE),0)</f>
        <v>0</v>
      </c>
      <c r="AI123" s="77">
        <f>IFERROR(VLOOKUP($B123,'[2]ACT NUM12'!$AE$3:$AR$128,13,FALSE),0)</f>
        <v>1</v>
      </c>
      <c r="AJ123" s="12">
        <f t="shared" si="68"/>
        <v>4</v>
      </c>
    </row>
    <row r="124" spans="1:37" ht="15" thickBot="1" x14ac:dyDescent="0.25">
      <c r="A124" s="307" t="s">
        <v>181</v>
      </c>
      <c r="B124" s="308"/>
      <c r="C124" s="222">
        <f>+D124/Metas!R7</f>
        <v>0.90833333333333344</v>
      </c>
      <c r="D124" s="179">
        <f>J124/AK124</f>
        <v>0.15450035435861093</v>
      </c>
      <c r="E124" s="9">
        <f t="shared" ref="E124:K124" si="107">SUM(E112:E123)</f>
        <v>230</v>
      </c>
      <c r="F124" s="9">
        <f t="shared" si="107"/>
        <v>245</v>
      </c>
      <c r="G124" s="9">
        <f t="shared" si="107"/>
        <v>211</v>
      </c>
      <c r="H124" s="9">
        <f t="shared" si="107"/>
        <v>211</v>
      </c>
      <c r="I124" s="9">
        <f>SUM(I112:I123)</f>
        <v>214</v>
      </c>
      <c r="J124" s="9">
        <f t="shared" ref="J124" si="108">SUM(J112:J123)</f>
        <v>218</v>
      </c>
      <c r="K124" s="9">
        <f t="shared" si="107"/>
        <v>20</v>
      </c>
      <c r="L124" s="9">
        <f t="shared" ref="L124:Q124" si="109">SUM(L112:L123)</f>
        <v>6</v>
      </c>
      <c r="M124" s="9">
        <f t="shared" si="109"/>
        <v>3</v>
      </c>
      <c r="N124" s="9">
        <f t="shared" si="109"/>
        <v>7</v>
      </c>
      <c r="O124" s="9">
        <f t="shared" ref="O124" si="110">SUM(O112:O123)</f>
        <v>1</v>
      </c>
      <c r="P124" s="9">
        <f t="shared" si="109"/>
        <v>2</v>
      </c>
      <c r="Q124" s="9">
        <f t="shared" si="109"/>
        <v>0</v>
      </c>
      <c r="R124" s="9">
        <f t="shared" ref="R124:S124" si="111">SUM(R112:R123)</f>
        <v>2</v>
      </c>
      <c r="S124" s="9">
        <f t="shared" si="111"/>
        <v>4</v>
      </c>
      <c r="T124" s="9">
        <f t="shared" ref="T124:V124" si="112">SUM(T112:T123)</f>
        <v>7</v>
      </c>
      <c r="U124" s="9">
        <f t="shared" si="112"/>
        <v>9</v>
      </c>
      <c r="V124" s="9">
        <f t="shared" si="112"/>
        <v>11</v>
      </c>
      <c r="W124" s="9">
        <f t="shared" si="75"/>
        <v>72</v>
      </c>
      <c r="X124" s="9">
        <f t="shared" ref="X124:AD124" si="113">SUM(X112:X123)</f>
        <v>0</v>
      </c>
      <c r="Y124" s="9">
        <f t="shared" si="113"/>
        <v>4</v>
      </c>
      <c r="Z124" s="9">
        <f t="shared" si="113"/>
        <v>17</v>
      </c>
      <c r="AA124" s="9">
        <f t="shared" si="113"/>
        <v>0</v>
      </c>
      <c r="AB124" s="9">
        <f t="shared" ref="AB124" si="114">SUM(AB112:AB123)</f>
        <v>0</v>
      </c>
      <c r="AC124" s="9">
        <f t="shared" si="113"/>
        <v>0</v>
      </c>
      <c r="AD124" s="9">
        <f t="shared" si="113"/>
        <v>0</v>
      </c>
      <c r="AE124" s="9">
        <f t="shared" ref="AE124:AF124" si="115">SUM(AE112:AE123)</f>
        <v>7</v>
      </c>
      <c r="AF124" s="9">
        <f t="shared" si="115"/>
        <v>2</v>
      </c>
      <c r="AG124" s="9">
        <f t="shared" ref="AG124:AI124" si="116">SUM(AG112:AG123)</f>
        <v>1</v>
      </c>
      <c r="AH124" s="9">
        <f t="shared" si="116"/>
        <v>0</v>
      </c>
      <c r="AI124" s="9">
        <f t="shared" si="116"/>
        <v>2</v>
      </c>
      <c r="AJ124" s="9">
        <f t="shared" si="68"/>
        <v>33</v>
      </c>
      <c r="AK124" s="9">
        <v>1411</v>
      </c>
    </row>
    <row r="125" spans="1:37" ht="15" thickBot="1" x14ac:dyDescent="0.25">
      <c r="A125" s="75" t="s">
        <v>160</v>
      </c>
      <c r="B125" s="137" t="s">
        <v>147</v>
      </c>
      <c r="C125" s="53"/>
      <c r="D125" s="177"/>
      <c r="E125" s="12">
        <f>IFERROR(VLOOKUP($B125,[3]NUM12!$H$3:$J$151,2,FALSE),0)</f>
        <v>302</v>
      </c>
      <c r="F125" s="42">
        <f t="shared" ref="F125:F137" si="117">+E125+(K125+L125+M125+N125)-(X125+Y125+Z125+AA125)</f>
        <v>333</v>
      </c>
      <c r="G125" s="12">
        <f>IFERROR(VLOOKUP($B125,[1]NUM12!$H$3:$J$167,2,FALSE),0)</f>
        <v>308</v>
      </c>
      <c r="H125" s="51">
        <f t="shared" ref="H125:H137" si="118">+G125+(Q125)-(AD125)</f>
        <v>314</v>
      </c>
      <c r="I125" s="51">
        <f t="shared" ref="I125:I137" si="119">+G125+(Q125+R125+S125+T125)-(AD125+AE125+AF125+AG125)</f>
        <v>334</v>
      </c>
      <c r="J125" s="12">
        <f>IFERROR(VLOOKUP($B125,[2]NUM12!$H$3:$K$156,3,FALSE),0)</f>
        <v>338</v>
      </c>
      <c r="K125" s="77">
        <f>IFERROR(VLOOKUP($B125,'[2]ACT NUM12'!$H$3:$U$162,2,FALSE),0)</f>
        <v>8</v>
      </c>
      <c r="L125" s="77">
        <f>IFERROR(VLOOKUP($B125,'[2]ACT NUM12'!$H$3:$U$162,3,FALSE),0)</f>
        <v>8</v>
      </c>
      <c r="M125" s="77">
        <f>IFERROR(VLOOKUP($B125,'[2]ACT NUM12'!$H$3:$U$162,4,FALSE),0)</f>
        <v>12</v>
      </c>
      <c r="N125" s="77">
        <f>IFERROR(VLOOKUP($B125,'[2]ACT NUM12'!$H$3:$U$162,5,FALSE),0)</f>
        <v>16</v>
      </c>
      <c r="O125" s="77">
        <f>IFERROR(VLOOKUP($B125,'[2]ACT NUM12'!$H$3:$U$162,6,FALSE),0)</f>
        <v>4</v>
      </c>
      <c r="P125" s="77">
        <f>IFERROR(VLOOKUP($B125,'[2]ACT NUM12'!$H$3:$U$162,7,FALSE),0)</f>
        <v>13</v>
      </c>
      <c r="Q125" s="77">
        <f>IFERROR(VLOOKUP($B125,'[2]ACT NUM12'!$H$3:$U$162,8,FALSE),0)</f>
        <v>9</v>
      </c>
      <c r="R125" s="77">
        <f>IFERROR(VLOOKUP($B125,'[2]ACT NUM12'!$H$3:$U$162,9,FALSE),0)</f>
        <v>3</v>
      </c>
      <c r="S125" s="77">
        <f>IFERROR(VLOOKUP($B125,'[2]ACT NUM12'!$H$3:$U$162,10,FALSE),0)</f>
        <v>16</v>
      </c>
      <c r="T125" s="77">
        <f>IFERROR(VLOOKUP($B125,'[2]ACT NUM12'!$H$3:$U$162,11,FALSE),0)</f>
        <v>2</v>
      </c>
      <c r="U125" s="77">
        <f>IFERROR(VLOOKUP($B125,'[2]ACT NUM12'!$H$3:$U$162,12,FALSE),0)</f>
        <v>8</v>
      </c>
      <c r="V125" s="77">
        <f>IFERROR(VLOOKUP($B125,'[2]ACT NUM12'!$H$3:$U$162,13,FALSE),0)</f>
        <v>4</v>
      </c>
      <c r="W125" s="12">
        <f t="shared" si="75"/>
        <v>103</v>
      </c>
      <c r="X125" s="77">
        <f>IFERROR(VLOOKUP($B125,'[2]ACT NUM12'!$AE$3:$AR$128,2,FALSE),0)</f>
        <v>11</v>
      </c>
      <c r="Y125" s="77">
        <f>IFERROR(VLOOKUP($B125,'[2]ACT NUM12'!$AE$3:$AR$128,3,FALSE),0)</f>
        <v>0</v>
      </c>
      <c r="Z125" s="77">
        <f>IFERROR(VLOOKUP($B125,'[2]ACT NUM12'!$AE$3:$AR$128,4,FALSE),0)</f>
        <v>2</v>
      </c>
      <c r="AA125" s="77">
        <f>IFERROR(VLOOKUP($B125,'[2]ACT NUM12'!$AE$3:$AR$128,5,FALSE),0)</f>
        <v>0</v>
      </c>
      <c r="AB125" s="77">
        <f>IFERROR(VLOOKUP($B125,'[2]ACT NUM12'!$AE$3:$AR$128,6,FALSE),0)</f>
        <v>0</v>
      </c>
      <c r="AC125" s="77">
        <f>IFERROR(VLOOKUP($B125,'[2]ACT NUM12'!$AE$3:$AR$128,7,FALSE),0)</f>
        <v>1</v>
      </c>
      <c r="AD125" s="77">
        <f>IFERROR(VLOOKUP($B125,'[2]ACT NUM12'!$AE$3:$AR$128,8,FALSE),0)</f>
        <v>3</v>
      </c>
      <c r="AE125" s="77">
        <f>IFERROR(VLOOKUP($B125,'[2]ACT NUM12'!$AE$3:$AR$128,9,FALSE),0)</f>
        <v>0</v>
      </c>
      <c r="AF125" s="77">
        <f>IFERROR(VLOOKUP($B125,'[2]ACT NUM12'!$AE$3:$AR$128,10,FALSE),0)</f>
        <v>0</v>
      </c>
      <c r="AG125" s="77">
        <f>IFERROR(VLOOKUP($B125,'[2]ACT NUM12'!$AE$3:$AR$128,11,FALSE),0)</f>
        <v>1</v>
      </c>
      <c r="AH125" s="77">
        <f>IFERROR(VLOOKUP($B125,'[2]ACT NUM12'!$AE$3:$AR$128,12,FALSE),0)</f>
        <v>2</v>
      </c>
      <c r="AI125" s="77">
        <f>IFERROR(VLOOKUP($B125,'[2]ACT NUM12'!$AE$3:$AR$128,13,FALSE),0)</f>
        <v>1</v>
      </c>
      <c r="AJ125" s="12">
        <f t="shared" si="68"/>
        <v>21</v>
      </c>
    </row>
    <row r="126" spans="1:37" ht="15" thickBot="1" x14ac:dyDescent="0.25">
      <c r="A126" s="75" t="s">
        <v>160</v>
      </c>
      <c r="B126" s="137" t="s">
        <v>148</v>
      </c>
      <c r="C126" s="53"/>
      <c r="D126" s="177"/>
      <c r="E126" s="12">
        <f>IFERROR(VLOOKUP($B126,[3]NUM12!$H$3:$J$151,2,FALSE),0)</f>
        <v>127</v>
      </c>
      <c r="F126" s="42">
        <f t="shared" si="117"/>
        <v>138</v>
      </c>
      <c r="G126" s="12">
        <f>IFERROR(VLOOKUP($B126,[1]NUM12!$H$3:$J$167,2,FALSE),0)</f>
        <v>141</v>
      </c>
      <c r="H126" s="51">
        <f t="shared" si="118"/>
        <v>143</v>
      </c>
      <c r="I126" s="51">
        <f t="shared" si="119"/>
        <v>156</v>
      </c>
      <c r="J126" s="12">
        <f>IFERROR(VLOOKUP($B126,[2]NUM12!$H$3:$K$156,3,FALSE),0)</f>
        <v>168</v>
      </c>
      <c r="K126" s="77">
        <f>IFERROR(VLOOKUP($B126,'[2]ACT NUM12'!$H$3:$U$162,2,FALSE),0)</f>
        <v>9</v>
      </c>
      <c r="L126" s="77">
        <f>IFERROR(VLOOKUP($B126,'[2]ACT NUM12'!$H$3:$U$162,3,FALSE),0)</f>
        <v>1</v>
      </c>
      <c r="M126" s="77">
        <f>IFERROR(VLOOKUP($B126,'[2]ACT NUM12'!$H$3:$U$162,4,FALSE),0)</f>
        <v>1</v>
      </c>
      <c r="N126" s="77">
        <f>IFERROR(VLOOKUP($B126,'[2]ACT NUM12'!$H$3:$U$162,5,FALSE),0)</f>
        <v>0</v>
      </c>
      <c r="O126" s="77">
        <f>IFERROR(VLOOKUP($B126,'[2]ACT NUM12'!$H$3:$U$162,6,FALSE),0)</f>
        <v>0</v>
      </c>
      <c r="P126" s="77">
        <f>IFERROR(VLOOKUP($B126,'[2]ACT NUM12'!$H$3:$U$162,7,FALSE),0)</f>
        <v>3</v>
      </c>
      <c r="Q126" s="77">
        <f>IFERROR(VLOOKUP($B126,'[2]ACT NUM12'!$H$3:$U$162,8,FALSE),0)</f>
        <v>2</v>
      </c>
      <c r="R126" s="77">
        <f>IFERROR(VLOOKUP($B126,'[2]ACT NUM12'!$H$3:$U$162,9,FALSE),0)</f>
        <v>2</v>
      </c>
      <c r="S126" s="77">
        <f>IFERROR(VLOOKUP($B126,'[2]ACT NUM12'!$H$3:$U$162,10,FALSE),0)</f>
        <v>6</v>
      </c>
      <c r="T126" s="77">
        <f>IFERROR(VLOOKUP($B126,'[2]ACT NUM12'!$H$3:$U$162,11,FALSE),0)</f>
        <v>5</v>
      </c>
      <c r="U126" s="77">
        <f>IFERROR(VLOOKUP($B126,'[2]ACT NUM12'!$H$3:$U$162,12,FALSE),0)</f>
        <v>7</v>
      </c>
      <c r="V126" s="77">
        <f>IFERROR(VLOOKUP($B126,'[2]ACT NUM12'!$H$3:$U$162,13,FALSE),0)</f>
        <v>4</v>
      </c>
      <c r="W126" s="12">
        <f t="shared" si="75"/>
        <v>40</v>
      </c>
      <c r="X126" s="77">
        <f>IFERROR(VLOOKUP($B126,'[2]ACT NUM12'!$AE$3:$AR$128,2,FALSE),0)</f>
        <v>0</v>
      </c>
      <c r="Y126" s="77">
        <f>IFERROR(VLOOKUP($B126,'[2]ACT NUM12'!$AE$3:$AR$128,3,FALSE),0)</f>
        <v>0</v>
      </c>
      <c r="Z126" s="77">
        <f>IFERROR(VLOOKUP($B126,'[2]ACT NUM12'!$AE$3:$AR$128,4,FALSE),0)</f>
        <v>0</v>
      </c>
      <c r="AA126" s="77">
        <f>IFERROR(VLOOKUP($B126,'[2]ACT NUM12'!$AE$3:$AR$128,5,FALSE),0)</f>
        <v>0</v>
      </c>
      <c r="AB126" s="77">
        <f>IFERROR(VLOOKUP($B126,'[2]ACT NUM12'!$AE$3:$AR$128,6,FALSE),0)</f>
        <v>0</v>
      </c>
      <c r="AC126" s="77">
        <f>IFERROR(VLOOKUP($B126,'[2]ACT NUM12'!$AE$3:$AR$128,7,FALSE),0)</f>
        <v>2</v>
      </c>
      <c r="AD126" s="77">
        <f>IFERROR(VLOOKUP($B126,'[2]ACT NUM12'!$AE$3:$AR$128,8,FALSE),0)</f>
        <v>0</v>
      </c>
      <c r="AE126" s="77">
        <f>IFERROR(VLOOKUP($B126,'[2]ACT NUM12'!$AE$3:$AR$128,9,FALSE),0)</f>
        <v>0</v>
      </c>
      <c r="AF126" s="77">
        <f>IFERROR(VLOOKUP($B126,'[2]ACT NUM12'!$AE$3:$AR$128,10,FALSE),0)</f>
        <v>0</v>
      </c>
      <c r="AG126" s="77">
        <f>IFERROR(VLOOKUP($B126,'[2]ACT NUM12'!$AE$3:$AR$128,11,FALSE),0)</f>
        <v>0</v>
      </c>
      <c r="AH126" s="77">
        <f>IFERROR(VLOOKUP($B126,'[2]ACT NUM12'!$AE$3:$AR$128,12,FALSE),0)</f>
        <v>0</v>
      </c>
      <c r="AI126" s="77">
        <f>IFERROR(VLOOKUP($B126,'[2]ACT NUM12'!$AE$3:$AR$128,13,FALSE),0)</f>
        <v>0</v>
      </c>
      <c r="AJ126" s="12">
        <f t="shared" si="68"/>
        <v>2</v>
      </c>
    </row>
    <row r="127" spans="1:37" ht="15" thickBot="1" x14ac:dyDescent="0.25">
      <c r="A127" s="75" t="s">
        <v>160</v>
      </c>
      <c r="B127" s="137" t="s">
        <v>149</v>
      </c>
      <c r="C127" s="53"/>
      <c r="D127" s="177"/>
      <c r="E127" s="12">
        <f>IFERROR(VLOOKUP($B127,[3]NUM12!$H$3:$J$151,2,FALSE),0)</f>
        <v>86</v>
      </c>
      <c r="F127" s="42">
        <f t="shared" si="117"/>
        <v>100</v>
      </c>
      <c r="G127" s="12">
        <f>IFERROR(VLOOKUP($B127,[1]NUM12!$H$3:$J$167,2,FALSE),0)</f>
        <v>76</v>
      </c>
      <c r="H127" s="51">
        <f t="shared" si="118"/>
        <v>79</v>
      </c>
      <c r="I127" s="51">
        <f t="shared" si="119"/>
        <v>89</v>
      </c>
      <c r="J127" s="12">
        <f>IFERROR(VLOOKUP($B127,[2]NUM12!$H$3:$K$156,3,FALSE),0)</f>
        <v>108</v>
      </c>
      <c r="K127" s="77">
        <f>IFERROR(VLOOKUP($B127,'[2]ACT NUM12'!$H$3:$U$162,2,FALSE),0)</f>
        <v>5</v>
      </c>
      <c r="L127" s="77">
        <f>IFERROR(VLOOKUP($B127,'[2]ACT NUM12'!$H$3:$U$162,3,FALSE),0)</f>
        <v>1</v>
      </c>
      <c r="M127" s="77">
        <f>IFERROR(VLOOKUP($B127,'[2]ACT NUM12'!$H$3:$U$162,4,FALSE),0)</f>
        <v>10</v>
      </c>
      <c r="N127" s="77">
        <f>IFERROR(VLOOKUP($B127,'[2]ACT NUM12'!$H$3:$U$162,5,FALSE),0)</f>
        <v>0</v>
      </c>
      <c r="O127" s="77">
        <f>IFERROR(VLOOKUP($B127,'[2]ACT NUM12'!$H$3:$U$162,6,FALSE),0)</f>
        <v>2</v>
      </c>
      <c r="P127" s="77">
        <f>IFERROR(VLOOKUP($B127,'[2]ACT NUM12'!$H$3:$U$162,7,FALSE),0)</f>
        <v>0</v>
      </c>
      <c r="Q127" s="77">
        <f>IFERROR(VLOOKUP($B127,'[2]ACT NUM12'!$H$3:$U$162,8,FALSE),0)</f>
        <v>4</v>
      </c>
      <c r="R127" s="77">
        <f>IFERROR(VLOOKUP($B127,'[2]ACT NUM12'!$H$3:$U$162,9,FALSE),0)</f>
        <v>2</v>
      </c>
      <c r="S127" s="77">
        <f>IFERROR(VLOOKUP($B127,'[2]ACT NUM12'!$H$3:$U$162,10,FALSE),0)</f>
        <v>8</v>
      </c>
      <c r="T127" s="77">
        <f>IFERROR(VLOOKUP($B127,'[2]ACT NUM12'!$H$3:$U$162,11,FALSE),0)</f>
        <v>0</v>
      </c>
      <c r="U127" s="77">
        <f>IFERROR(VLOOKUP($B127,'[2]ACT NUM12'!$H$3:$U$162,12,FALSE),0)</f>
        <v>5</v>
      </c>
      <c r="V127" s="77">
        <f>IFERROR(VLOOKUP($B127,'[2]ACT NUM12'!$H$3:$U$162,13,FALSE),0)</f>
        <v>15</v>
      </c>
      <c r="W127" s="12">
        <f t="shared" si="75"/>
        <v>52</v>
      </c>
      <c r="X127" s="77">
        <f>IFERROR(VLOOKUP($B127,'[2]ACT NUM12'!$AE$3:$AR$128,2,FALSE),0)</f>
        <v>1</v>
      </c>
      <c r="Y127" s="77">
        <f>IFERROR(VLOOKUP($B127,'[2]ACT NUM12'!$AE$3:$AR$128,3,FALSE),0)</f>
        <v>1</v>
      </c>
      <c r="Z127" s="77">
        <f>IFERROR(VLOOKUP($B127,'[2]ACT NUM12'!$AE$3:$AR$128,4,FALSE),0)</f>
        <v>0</v>
      </c>
      <c r="AA127" s="77">
        <f>IFERROR(VLOOKUP($B127,'[2]ACT NUM12'!$AE$3:$AR$128,5,FALSE),0)</f>
        <v>0</v>
      </c>
      <c r="AB127" s="77">
        <f>IFERROR(VLOOKUP($B127,'[2]ACT NUM12'!$AE$3:$AR$128,6,FALSE),0)</f>
        <v>0</v>
      </c>
      <c r="AC127" s="77">
        <f>IFERROR(VLOOKUP($B127,'[2]ACT NUM12'!$AE$3:$AR$128,7,FALSE),0)</f>
        <v>25</v>
      </c>
      <c r="AD127" s="77">
        <f>IFERROR(VLOOKUP($B127,'[2]ACT NUM12'!$AE$3:$AR$128,8,FALSE),0)</f>
        <v>1</v>
      </c>
      <c r="AE127" s="77">
        <f>IFERROR(VLOOKUP($B127,'[2]ACT NUM12'!$AE$3:$AR$128,9,FALSE),0)</f>
        <v>0</v>
      </c>
      <c r="AF127" s="77">
        <f>IFERROR(VLOOKUP($B127,'[2]ACT NUM12'!$AE$3:$AR$128,10,FALSE),0)</f>
        <v>0</v>
      </c>
      <c r="AG127" s="77">
        <f>IFERROR(VLOOKUP($B127,'[2]ACT NUM12'!$AE$3:$AR$128,11,FALSE),0)</f>
        <v>0</v>
      </c>
      <c r="AH127" s="77">
        <f>IFERROR(VLOOKUP($B127,'[2]ACT NUM12'!$AE$3:$AR$128,12,FALSE),0)</f>
        <v>0</v>
      </c>
      <c r="AI127" s="77">
        <f>IFERROR(VLOOKUP($B127,'[2]ACT NUM12'!$AE$3:$AR$128,13,FALSE),0)</f>
        <v>0</v>
      </c>
      <c r="AJ127" s="12">
        <f t="shared" si="68"/>
        <v>28</v>
      </c>
    </row>
    <row r="128" spans="1:37" ht="15" thickBot="1" x14ac:dyDescent="0.25">
      <c r="A128" s="75" t="s">
        <v>160</v>
      </c>
      <c r="B128" s="137" t="s">
        <v>150</v>
      </c>
      <c r="C128" s="53"/>
      <c r="D128" s="177"/>
      <c r="E128" s="12">
        <f>IFERROR(VLOOKUP($B128,[3]NUM12!$H$3:$J$151,2,FALSE),0)</f>
        <v>276</v>
      </c>
      <c r="F128" s="42">
        <f t="shared" si="117"/>
        <v>306</v>
      </c>
      <c r="G128" s="12">
        <f>IFERROR(VLOOKUP($B128,[1]NUM12!$H$3:$J$167,2,FALSE),0)</f>
        <v>220</v>
      </c>
      <c r="H128" s="51">
        <f t="shared" si="118"/>
        <v>227</v>
      </c>
      <c r="I128" s="51">
        <f t="shared" si="119"/>
        <v>250</v>
      </c>
      <c r="J128" s="12">
        <f>IFERROR(VLOOKUP($B128,[2]NUM12!$H$3:$K$156,3,FALSE),0)</f>
        <v>290</v>
      </c>
      <c r="K128" s="77">
        <f>IFERROR(VLOOKUP($B128,'[2]ACT NUM12'!$H$3:$U$162,2,FALSE),0)</f>
        <v>9</v>
      </c>
      <c r="L128" s="77">
        <f>IFERROR(VLOOKUP($B128,'[2]ACT NUM12'!$H$3:$U$162,3,FALSE),0)</f>
        <v>10</v>
      </c>
      <c r="M128" s="77">
        <f>IFERROR(VLOOKUP($B128,'[2]ACT NUM12'!$H$3:$U$162,4,FALSE),0)</f>
        <v>14</v>
      </c>
      <c r="N128" s="77">
        <f>IFERROR(VLOOKUP($B128,'[2]ACT NUM12'!$H$3:$U$162,5,FALSE),0)</f>
        <v>10</v>
      </c>
      <c r="O128" s="77">
        <f>IFERROR(VLOOKUP($B128,'[2]ACT NUM12'!$H$3:$U$162,6,FALSE),0)</f>
        <v>1</v>
      </c>
      <c r="P128" s="77">
        <f>IFERROR(VLOOKUP($B128,'[2]ACT NUM12'!$H$3:$U$162,7,FALSE),0)</f>
        <v>16</v>
      </c>
      <c r="Q128" s="77">
        <f>IFERROR(VLOOKUP($B128,'[2]ACT NUM12'!$H$3:$U$162,8,FALSE),0)</f>
        <v>10</v>
      </c>
      <c r="R128" s="77">
        <f>IFERROR(VLOOKUP($B128,'[2]ACT NUM12'!$H$3:$U$162,9,FALSE),0)</f>
        <v>10</v>
      </c>
      <c r="S128" s="77">
        <f>IFERROR(VLOOKUP($B128,'[2]ACT NUM12'!$H$3:$U$162,10,FALSE),0)</f>
        <v>9</v>
      </c>
      <c r="T128" s="77">
        <f>IFERROR(VLOOKUP($B128,'[2]ACT NUM12'!$H$3:$U$162,11,FALSE),0)</f>
        <v>4</v>
      </c>
      <c r="U128" s="77">
        <f>IFERROR(VLOOKUP($B128,'[2]ACT NUM12'!$H$3:$U$162,12,FALSE),0)</f>
        <v>7</v>
      </c>
      <c r="V128" s="77">
        <f>IFERROR(VLOOKUP($B128,'[2]ACT NUM12'!$H$3:$U$162,13,FALSE),0)</f>
        <v>24</v>
      </c>
      <c r="W128" s="12">
        <f t="shared" si="75"/>
        <v>124</v>
      </c>
      <c r="X128" s="77">
        <f>IFERROR(VLOOKUP($B128,'[2]ACT NUM12'!$AE$3:$AR$128,2,FALSE),0)</f>
        <v>5</v>
      </c>
      <c r="Y128" s="77">
        <f>IFERROR(VLOOKUP($B128,'[2]ACT NUM12'!$AE$3:$AR$128,3,FALSE),0)</f>
        <v>1</v>
      </c>
      <c r="Z128" s="77">
        <f>IFERROR(VLOOKUP($B128,'[2]ACT NUM12'!$AE$3:$AR$128,4,FALSE),0)</f>
        <v>5</v>
      </c>
      <c r="AA128" s="77">
        <f>IFERROR(VLOOKUP($B128,'[2]ACT NUM12'!$AE$3:$AR$128,5,FALSE),0)</f>
        <v>2</v>
      </c>
      <c r="AB128" s="77">
        <f>IFERROR(VLOOKUP($B128,'[2]ACT NUM12'!$AE$3:$AR$128,6,FALSE),0)</f>
        <v>0</v>
      </c>
      <c r="AC128" s="77">
        <f>IFERROR(VLOOKUP($B128,'[2]ACT NUM12'!$AE$3:$AR$128,7,FALSE),0)</f>
        <v>12</v>
      </c>
      <c r="AD128" s="77">
        <f>IFERROR(VLOOKUP($B128,'[2]ACT NUM12'!$AE$3:$AR$128,8,FALSE),0)</f>
        <v>3</v>
      </c>
      <c r="AE128" s="77">
        <f>IFERROR(VLOOKUP($B128,'[2]ACT NUM12'!$AE$3:$AR$128,9,FALSE),0)</f>
        <v>0</v>
      </c>
      <c r="AF128" s="77">
        <f>IFERROR(VLOOKUP($B128,'[2]ACT NUM12'!$AE$3:$AR$128,10,FALSE),0)</f>
        <v>0</v>
      </c>
      <c r="AG128" s="77">
        <f>IFERROR(VLOOKUP($B128,'[2]ACT NUM12'!$AE$3:$AR$128,11,FALSE),0)</f>
        <v>0</v>
      </c>
      <c r="AH128" s="77">
        <f>IFERROR(VLOOKUP($B128,'[2]ACT NUM12'!$AE$3:$AR$128,12,FALSE),0)</f>
        <v>0</v>
      </c>
      <c r="AI128" s="77">
        <f>IFERROR(VLOOKUP($B128,'[2]ACT NUM12'!$AE$3:$AR$128,13,FALSE),0)</f>
        <v>0</v>
      </c>
      <c r="AJ128" s="12">
        <f t="shared" si="68"/>
        <v>28</v>
      </c>
    </row>
    <row r="129" spans="1:37" ht="15" thickBot="1" x14ac:dyDescent="0.25">
      <c r="A129" s="75" t="s">
        <v>160</v>
      </c>
      <c r="B129" s="137" t="s">
        <v>151</v>
      </c>
      <c r="C129" s="53"/>
      <c r="D129" s="177"/>
      <c r="E129" s="12">
        <f>IFERROR(VLOOKUP($B129,[3]NUM12!$H$3:$J$151,2,FALSE),0)</f>
        <v>26</v>
      </c>
      <c r="F129" s="42">
        <f t="shared" si="117"/>
        <v>26</v>
      </c>
      <c r="G129" s="12">
        <f>IFERROR(VLOOKUP($B129,[1]NUM12!$H$3:$J$167,2,FALSE),0)</f>
        <v>22</v>
      </c>
      <c r="H129" s="51">
        <f t="shared" si="118"/>
        <v>22</v>
      </c>
      <c r="I129" s="51">
        <f t="shared" si="119"/>
        <v>26</v>
      </c>
      <c r="J129" s="12">
        <f>IFERROR(VLOOKUP($B129,[2]NUM12!$H$3:$K$156,3,FALSE),0)</f>
        <v>24</v>
      </c>
      <c r="K129" s="77">
        <f>IFERROR(VLOOKUP($B129,'[2]ACT NUM12'!$H$3:$U$162,2,FALSE),0)</f>
        <v>0</v>
      </c>
      <c r="L129" s="77">
        <f>IFERROR(VLOOKUP($B129,'[2]ACT NUM12'!$H$3:$U$162,3,FALSE),0)</f>
        <v>0</v>
      </c>
      <c r="M129" s="77">
        <f>IFERROR(VLOOKUP($B129,'[2]ACT NUM12'!$H$3:$U$162,4,FALSE),0)</f>
        <v>0</v>
      </c>
      <c r="N129" s="77">
        <f>IFERROR(VLOOKUP($B129,'[2]ACT NUM12'!$H$3:$U$162,5,FALSE),0)</f>
        <v>1</v>
      </c>
      <c r="O129" s="77">
        <f>IFERROR(VLOOKUP($B129,'[2]ACT NUM12'!$H$3:$U$162,6,FALSE),0)</f>
        <v>0</v>
      </c>
      <c r="P129" s="77">
        <f>IFERROR(VLOOKUP($B129,'[2]ACT NUM12'!$H$3:$U$162,7,FALSE),0)</f>
        <v>0</v>
      </c>
      <c r="Q129" s="77">
        <f>IFERROR(VLOOKUP($B129,'[2]ACT NUM12'!$H$3:$U$162,8,FALSE),0)</f>
        <v>0</v>
      </c>
      <c r="R129" s="77">
        <f>IFERROR(VLOOKUP($B129,'[2]ACT NUM12'!$H$3:$U$162,9,FALSE),0)</f>
        <v>3</v>
      </c>
      <c r="S129" s="77">
        <f>IFERROR(VLOOKUP($B129,'[2]ACT NUM12'!$H$3:$U$162,10,FALSE),0)</f>
        <v>1</v>
      </c>
      <c r="T129" s="77">
        <f>IFERROR(VLOOKUP($B129,'[2]ACT NUM12'!$H$3:$U$162,11,FALSE),0)</f>
        <v>0</v>
      </c>
      <c r="U129" s="77">
        <f>IFERROR(VLOOKUP($B129,'[2]ACT NUM12'!$H$3:$U$162,12,FALSE),0)</f>
        <v>0</v>
      </c>
      <c r="V129" s="77">
        <f>IFERROR(VLOOKUP($B129,'[2]ACT NUM12'!$H$3:$U$162,13,FALSE),0)</f>
        <v>0</v>
      </c>
      <c r="W129" s="12">
        <f t="shared" si="75"/>
        <v>5</v>
      </c>
      <c r="X129" s="77">
        <f>IFERROR(VLOOKUP($B129,'[2]ACT NUM12'!$AE$3:$AR$128,2,FALSE),0)</f>
        <v>0</v>
      </c>
      <c r="Y129" s="77">
        <f>IFERROR(VLOOKUP($B129,'[2]ACT NUM12'!$AE$3:$AR$128,3,FALSE),0)</f>
        <v>0</v>
      </c>
      <c r="Z129" s="77">
        <f>IFERROR(VLOOKUP($B129,'[2]ACT NUM12'!$AE$3:$AR$128,4,FALSE),0)</f>
        <v>1</v>
      </c>
      <c r="AA129" s="77">
        <f>IFERROR(VLOOKUP($B129,'[2]ACT NUM12'!$AE$3:$AR$128,5,FALSE),0)</f>
        <v>0</v>
      </c>
      <c r="AB129" s="77">
        <f>IFERROR(VLOOKUP($B129,'[2]ACT NUM12'!$AE$3:$AR$128,6,FALSE),0)</f>
        <v>0</v>
      </c>
      <c r="AC129" s="77">
        <f>IFERROR(VLOOKUP($B129,'[2]ACT NUM12'!$AE$3:$AR$128,7,FALSE),0)</f>
        <v>0</v>
      </c>
      <c r="AD129" s="77">
        <f>IFERROR(VLOOKUP($B129,'[2]ACT NUM12'!$AE$3:$AR$128,8,FALSE),0)</f>
        <v>0</v>
      </c>
      <c r="AE129" s="77">
        <f>IFERROR(VLOOKUP($B129,'[2]ACT NUM12'!$AE$3:$AR$128,9,FALSE),0)</f>
        <v>0</v>
      </c>
      <c r="AF129" s="77">
        <f>IFERROR(VLOOKUP($B129,'[2]ACT NUM12'!$AE$3:$AR$128,10,FALSE),0)</f>
        <v>0</v>
      </c>
      <c r="AG129" s="77">
        <f>IFERROR(VLOOKUP($B129,'[2]ACT NUM12'!$AE$3:$AR$128,11,FALSE),0)</f>
        <v>0</v>
      </c>
      <c r="AH129" s="77">
        <f>IFERROR(VLOOKUP($B129,'[2]ACT NUM12'!$AE$3:$AR$128,12,FALSE),0)</f>
        <v>0</v>
      </c>
      <c r="AI129" s="77">
        <f>IFERROR(VLOOKUP($B129,'[2]ACT NUM12'!$AE$3:$AR$128,13,FALSE),0)</f>
        <v>0</v>
      </c>
      <c r="AJ129" s="12">
        <f t="shared" si="68"/>
        <v>1</v>
      </c>
    </row>
    <row r="130" spans="1:37" ht="15" thickBot="1" x14ac:dyDescent="0.25">
      <c r="A130" s="75" t="s">
        <v>160</v>
      </c>
      <c r="B130" s="137" t="s">
        <v>152</v>
      </c>
      <c r="C130" s="53"/>
      <c r="D130" s="177"/>
      <c r="E130" s="12">
        <f>IFERROR(VLOOKUP($B130,[3]NUM12!$H$3:$J$151,2,FALSE),0)</f>
        <v>20</v>
      </c>
      <c r="F130" s="42">
        <f t="shared" si="117"/>
        <v>20</v>
      </c>
      <c r="G130" s="12">
        <f>IFERROR(VLOOKUP($B130,[1]NUM12!$H$3:$J$167,2,FALSE),0)</f>
        <v>17</v>
      </c>
      <c r="H130" s="51">
        <f t="shared" si="118"/>
        <v>17</v>
      </c>
      <c r="I130" s="51">
        <f t="shared" si="119"/>
        <v>18</v>
      </c>
      <c r="J130" s="12">
        <f>IFERROR(VLOOKUP($B130,[2]NUM12!$H$3:$K$156,3,FALSE),0)</f>
        <v>12</v>
      </c>
      <c r="K130" s="77">
        <f>IFERROR(VLOOKUP($B130,'[2]ACT NUM12'!$H$3:$U$162,2,FALSE),0)</f>
        <v>0</v>
      </c>
      <c r="L130" s="77">
        <f>IFERROR(VLOOKUP($B130,'[2]ACT NUM12'!$H$3:$U$162,3,FALSE),0)</f>
        <v>0</v>
      </c>
      <c r="M130" s="77">
        <f>IFERROR(VLOOKUP($B130,'[2]ACT NUM12'!$H$3:$U$162,4,FALSE),0)</f>
        <v>0</v>
      </c>
      <c r="N130" s="77">
        <f>IFERROR(VLOOKUP($B130,'[2]ACT NUM12'!$H$3:$U$162,5,FALSE),0)</f>
        <v>0</v>
      </c>
      <c r="O130" s="77">
        <f>IFERROR(VLOOKUP($B130,'[2]ACT NUM12'!$H$3:$U$162,6,FALSE),0)</f>
        <v>0</v>
      </c>
      <c r="P130" s="77">
        <f>IFERROR(VLOOKUP($B130,'[2]ACT NUM12'!$H$3:$U$162,7,FALSE),0)</f>
        <v>0</v>
      </c>
      <c r="Q130" s="77">
        <f>IFERROR(VLOOKUP($B130,'[2]ACT NUM12'!$H$3:$U$162,8,FALSE),0)</f>
        <v>0</v>
      </c>
      <c r="R130" s="77">
        <f>IFERROR(VLOOKUP($B130,'[2]ACT NUM12'!$H$3:$U$162,9,FALSE),0)</f>
        <v>1</v>
      </c>
      <c r="S130" s="77">
        <f>IFERROR(VLOOKUP($B130,'[2]ACT NUM12'!$H$3:$U$162,10,FALSE),0)</f>
        <v>0</v>
      </c>
      <c r="T130" s="77">
        <f>IFERROR(VLOOKUP($B130,'[2]ACT NUM12'!$H$3:$U$162,11,FALSE),0)</f>
        <v>0</v>
      </c>
      <c r="U130" s="77">
        <f>IFERROR(VLOOKUP($B130,'[2]ACT NUM12'!$H$3:$U$162,12,FALSE),0)</f>
        <v>0</v>
      </c>
      <c r="V130" s="77">
        <f>IFERROR(VLOOKUP($B130,'[2]ACT NUM12'!$H$3:$U$162,13,FALSE),0)</f>
        <v>0</v>
      </c>
      <c r="W130" s="12">
        <f t="shared" si="75"/>
        <v>1</v>
      </c>
      <c r="X130" s="77">
        <f>IFERROR(VLOOKUP($B130,'[2]ACT NUM12'!$AE$3:$AR$128,2,FALSE),0)</f>
        <v>0</v>
      </c>
      <c r="Y130" s="77">
        <f>IFERROR(VLOOKUP($B130,'[2]ACT NUM12'!$AE$3:$AR$128,3,FALSE),0)</f>
        <v>0</v>
      </c>
      <c r="Z130" s="77">
        <f>IFERROR(VLOOKUP($B130,'[2]ACT NUM12'!$AE$3:$AR$128,4,FALSE),0)</f>
        <v>0</v>
      </c>
      <c r="AA130" s="77">
        <f>IFERROR(VLOOKUP($B130,'[2]ACT NUM12'!$AE$3:$AR$128,5,FALSE),0)</f>
        <v>0</v>
      </c>
      <c r="AB130" s="77">
        <f>IFERROR(VLOOKUP($B130,'[2]ACT NUM12'!$AE$3:$AR$128,6,FALSE),0)</f>
        <v>0</v>
      </c>
      <c r="AC130" s="77">
        <f>IFERROR(VLOOKUP($B130,'[2]ACT NUM12'!$AE$3:$AR$128,7,FALSE),0)</f>
        <v>0</v>
      </c>
      <c r="AD130" s="77">
        <f>IFERROR(VLOOKUP($B130,'[2]ACT NUM12'!$AE$3:$AR$128,8,FALSE),0)</f>
        <v>0</v>
      </c>
      <c r="AE130" s="77">
        <f>IFERROR(VLOOKUP($B130,'[2]ACT NUM12'!$AE$3:$AR$128,9,FALSE),0)</f>
        <v>0</v>
      </c>
      <c r="AF130" s="77">
        <f>IFERROR(VLOOKUP($B130,'[2]ACT NUM12'!$AE$3:$AR$128,10,FALSE),0)</f>
        <v>0</v>
      </c>
      <c r="AG130" s="77">
        <f>IFERROR(VLOOKUP($B130,'[2]ACT NUM12'!$AE$3:$AR$128,11,FALSE),0)</f>
        <v>0</v>
      </c>
      <c r="AH130" s="77">
        <f>IFERROR(VLOOKUP($B130,'[2]ACT NUM12'!$AE$3:$AR$128,12,FALSE),0)</f>
        <v>0</v>
      </c>
      <c r="AI130" s="77">
        <f>IFERROR(VLOOKUP($B130,'[2]ACT NUM12'!$AE$3:$AR$128,13,FALSE),0)</f>
        <v>0</v>
      </c>
      <c r="AJ130" s="12">
        <f t="shared" si="68"/>
        <v>0</v>
      </c>
    </row>
    <row r="131" spans="1:37" ht="15" thickBot="1" x14ac:dyDescent="0.25">
      <c r="A131" s="75" t="s">
        <v>160</v>
      </c>
      <c r="B131" s="137" t="s">
        <v>153</v>
      </c>
      <c r="C131" s="53"/>
      <c r="D131" s="177"/>
      <c r="E131" s="12">
        <f>IFERROR(VLOOKUP($B131,[3]NUM12!$H$3:$J$151,2,FALSE),0)</f>
        <v>20</v>
      </c>
      <c r="F131" s="42">
        <f t="shared" si="117"/>
        <v>23</v>
      </c>
      <c r="G131" s="12">
        <f>IFERROR(VLOOKUP($B131,[1]NUM12!$H$3:$J$167,2,FALSE),0)</f>
        <v>27</v>
      </c>
      <c r="H131" s="51">
        <f t="shared" si="118"/>
        <v>29</v>
      </c>
      <c r="I131" s="51">
        <f t="shared" si="119"/>
        <v>32</v>
      </c>
      <c r="J131" s="12">
        <f>IFERROR(VLOOKUP($B131,[2]NUM12!$H$3:$K$156,3,FALSE),0)</f>
        <v>33</v>
      </c>
      <c r="K131" s="77">
        <f>IFERROR(VLOOKUP($B131,'[2]ACT NUM12'!$H$3:$U$162,2,FALSE),0)</f>
        <v>0</v>
      </c>
      <c r="L131" s="77">
        <f>IFERROR(VLOOKUP($B131,'[2]ACT NUM12'!$H$3:$U$162,3,FALSE),0)</f>
        <v>3</v>
      </c>
      <c r="M131" s="77">
        <f>IFERROR(VLOOKUP($B131,'[2]ACT NUM12'!$H$3:$U$162,4,FALSE),0)</f>
        <v>0</v>
      </c>
      <c r="N131" s="77">
        <f>IFERROR(VLOOKUP($B131,'[2]ACT NUM12'!$H$3:$U$162,5,FALSE),0)</f>
        <v>0</v>
      </c>
      <c r="O131" s="77">
        <f>IFERROR(VLOOKUP($B131,'[2]ACT NUM12'!$H$3:$U$162,6,FALSE),0)</f>
        <v>0</v>
      </c>
      <c r="P131" s="77">
        <f>IFERROR(VLOOKUP($B131,'[2]ACT NUM12'!$H$3:$U$162,7,FALSE),0)</f>
        <v>1</v>
      </c>
      <c r="Q131" s="77">
        <f>IFERROR(VLOOKUP($B131,'[2]ACT NUM12'!$H$3:$U$162,8,FALSE),0)</f>
        <v>2</v>
      </c>
      <c r="R131" s="77">
        <f>IFERROR(VLOOKUP($B131,'[2]ACT NUM12'!$H$3:$U$162,9,FALSE),0)</f>
        <v>2</v>
      </c>
      <c r="S131" s="77">
        <f>IFERROR(VLOOKUP($B131,'[2]ACT NUM12'!$H$3:$U$162,10,FALSE),0)</f>
        <v>1</v>
      </c>
      <c r="T131" s="77">
        <f>IFERROR(VLOOKUP($B131,'[2]ACT NUM12'!$H$3:$U$162,11,FALSE),0)</f>
        <v>0</v>
      </c>
      <c r="U131" s="77">
        <f>IFERROR(VLOOKUP($B131,'[2]ACT NUM12'!$H$3:$U$162,12,FALSE),0)</f>
        <v>0</v>
      </c>
      <c r="V131" s="77">
        <f>IFERROR(VLOOKUP($B131,'[2]ACT NUM12'!$H$3:$U$162,13,FALSE),0)</f>
        <v>0</v>
      </c>
      <c r="W131" s="12">
        <f t="shared" si="75"/>
        <v>9</v>
      </c>
      <c r="X131" s="77">
        <f>IFERROR(VLOOKUP($B131,'[2]ACT NUM12'!$AE$3:$AR$128,2,FALSE),0)</f>
        <v>0</v>
      </c>
      <c r="Y131" s="77">
        <f>IFERROR(VLOOKUP($B131,'[2]ACT NUM12'!$AE$3:$AR$128,3,FALSE),0)</f>
        <v>0</v>
      </c>
      <c r="Z131" s="77">
        <f>IFERROR(VLOOKUP($B131,'[2]ACT NUM12'!$AE$3:$AR$128,4,FALSE),0)</f>
        <v>0</v>
      </c>
      <c r="AA131" s="77">
        <f>IFERROR(VLOOKUP($B131,'[2]ACT NUM12'!$AE$3:$AR$128,5,FALSE),0)</f>
        <v>0</v>
      </c>
      <c r="AB131" s="77">
        <f>IFERROR(VLOOKUP($B131,'[2]ACT NUM12'!$AE$3:$AR$128,6,FALSE),0)</f>
        <v>0</v>
      </c>
      <c r="AC131" s="77">
        <f>IFERROR(VLOOKUP($B131,'[2]ACT NUM12'!$AE$3:$AR$128,7,FALSE),0)</f>
        <v>0</v>
      </c>
      <c r="AD131" s="77">
        <f>IFERROR(VLOOKUP($B131,'[2]ACT NUM12'!$AE$3:$AR$128,8,FALSE),0)</f>
        <v>0</v>
      </c>
      <c r="AE131" s="77">
        <f>IFERROR(VLOOKUP($B131,'[2]ACT NUM12'!$AE$3:$AR$128,9,FALSE),0)</f>
        <v>0</v>
      </c>
      <c r="AF131" s="77">
        <f>IFERROR(VLOOKUP($B131,'[2]ACT NUM12'!$AE$3:$AR$128,10,FALSE),0)</f>
        <v>0</v>
      </c>
      <c r="AG131" s="77">
        <f>IFERROR(VLOOKUP($B131,'[2]ACT NUM12'!$AE$3:$AR$128,11,FALSE),0)</f>
        <v>0</v>
      </c>
      <c r="AH131" s="77">
        <f>IFERROR(VLOOKUP($B131,'[2]ACT NUM12'!$AE$3:$AR$128,12,FALSE),0)</f>
        <v>0</v>
      </c>
      <c r="AI131" s="77">
        <f>IFERROR(VLOOKUP($B131,'[2]ACT NUM12'!$AE$3:$AR$128,13,FALSE),0)</f>
        <v>0</v>
      </c>
      <c r="AJ131" s="12">
        <f t="shared" si="68"/>
        <v>0</v>
      </c>
    </row>
    <row r="132" spans="1:37" ht="15" thickBot="1" x14ac:dyDescent="0.25">
      <c r="A132" s="75" t="s">
        <v>160</v>
      </c>
      <c r="B132" s="137" t="s">
        <v>154</v>
      </c>
      <c r="C132" s="53"/>
      <c r="D132" s="177"/>
      <c r="E132" s="12">
        <f>IFERROR(VLOOKUP($B132,[3]NUM12!$H$3:$J$151,2,FALSE),0)</f>
        <v>27</v>
      </c>
      <c r="F132" s="42">
        <f t="shared" si="117"/>
        <v>31</v>
      </c>
      <c r="G132" s="12">
        <f>IFERROR(VLOOKUP($B132,[1]NUM12!$H$3:$J$167,2,FALSE),0)</f>
        <v>22</v>
      </c>
      <c r="H132" s="51">
        <f t="shared" si="118"/>
        <v>22</v>
      </c>
      <c r="I132" s="51">
        <f t="shared" si="119"/>
        <v>24</v>
      </c>
      <c r="J132" s="12">
        <f>IFERROR(VLOOKUP($B132,[2]NUM12!$H$3:$K$156,3,FALSE),0)</f>
        <v>31</v>
      </c>
      <c r="K132" s="77">
        <f>IFERROR(VLOOKUP($B132,'[2]ACT NUM12'!$H$3:$U$162,2,FALSE),0)</f>
        <v>2</v>
      </c>
      <c r="L132" s="77">
        <f>IFERROR(VLOOKUP($B132,'[2]ACT NUM12'!$H$3:$U$162,3,FALSE),0)</f>
        <v>0</v>
      </c>
      <c r="M132" s="77">
        <f>IFERROR(VLOOKUP($B132,'[2]ACT NUM12'!$H$3:$U$162,4,FALSE),0)</f>
        <v>1</v>
      </c>
      <c r="N132" s="77">
        <f>IFERROR(VLOOKUP($B132,'[2]ACT NUM12'!$H$3:$U$162,5,FALSE),0)</f>
        <v>1</v>
      </c>
      <c r="O132" s="77">
        <f>IFERROR(VLOOKUP($B132,'[2]ACT NUM12'!$H$3:$U$162,6,FALSE),0)</f>
        <v>0</v>
      </c>
      <c r="P132" s="77">
        <f>IFERROR(VLOOKUP($B132,'[2]ACT NUM12'!$H$3:$U$162,7,FALSE),0)</f>
        <v>1</v>
      </c>
      <c r="Q132" s="77">
        <f>IFERROR(VLOOKUP($B132,'[2]ACT NUM12'!$H$3:$U$162,8,FALSE),0)</f>
        <v>0</v>
      </c>
      <c r="R132" s="77">
        <f>IFERROR(VLOOKUP($B132,'[2]ACT NUM12'!$H$3:$U$162,9,FALSE),0)</f>
        <v>0</v>
      </c>
      <c r="S132" s="77">
        <f>IFERROR(VLOOKUP($B132,'[2]ACT NUM12'!$H$3:$U$162,10,FALSE),0)</f>
        <v>2</v>
      </c>
      <c r="T132" s="77">
        <f>IFERROR(VLOOKUP($B132,'[2]ACT NUM12'!$H$3:$U$162,11,FALSE),0)</f>
        <v>0</v>
      </c>
      <c r="U132" s="77">
        <f>IFERROR(VLOOKUP($B132,'[2]ACT NUM12'!$H$3:$U$162,12,FALSE),0)</f>
        <v>0</v>
      </c>
      <c r="V132" s="77">
        <f>IFERROR(VLOOKUP($B132,'[2]ACT NUM12'!$H$3:$U$162,13,FALSE),0)</f>
        <v>1</v>
      </c>
      <c r="W132" s="12">
        <f t="shared" si="75"/>
        <v>8</v>
      </c>
      <c r="X132" s="77">
        <f>IFERROR(VLOOKUP($B132,'[2]ACT NUM12'!$AE$3:$AR$128,2,FALSE),0)</f>
        <v>0</v>
      </c>
      <c r="Y132" s="77">
        <f>IFERROR(VLOOKUP($B132,'[2]ACT NUM12'!$AE$3:$AR$128,3,FALSE),0)</f>
        <v>0</v>
      </c>
      <c r="Z132" s="77">
        <f>IFERROR(VLOOKUP($B132,'[2]ACT NUM12'!$AE$3:$AR$128,4,FALSE),0)</f>
        <v>0</v>
      </c>
      <c r="AA132" s="77">
        <f>IFERROR(VLOOKUP($B132,'[2]ACT NUM12'!$AE$3:$AR$128,5,FALSE),0)</f>
        <v>0</v>
      </c>
      <c r="AB132" s="77">
        <f>IFERROR(VLOOKUP($B132,'[2]ACT NUM12'!$AE$3:$AR$128,6,FALSE),0)</f>
        <v>0</v>
      </c>
      <c r="AC132" s="77">
        <f>IFERROR(VLOOKUP($B132,'[2]ACT NUM12'!$AE$3:$AR$128,7,FALSE),0)</f>
        <v>0</v>
      </c>
      <c r="AD132" s="77">
        <f>IFERROR(VLOOKUP($B132,'[2]ACT NUM12'!$AE$3:$AR$128,8,FALSE),0)</f>
        <v>0</v>
      </c>
      <c r="AE132" s="77">
        <f>IFERROR(VLOOKUP($B132,'[2]ACT NUM12'!$AE$3:$AR$128,9,FALSE),0)</f>
        <v>0</v>
      </c>
      <c r="AF132" s="77">
        <f>IFERROR(VLOOKUP($B132,'[2]ACT NUM12'!$AE$3:$AR$128,10,FALSE),0)</f>
        <v>0</v>
      </c>
      <c r="AG132" s="77">
        <f>IFERROR(VLOOKUP($B132,'[2]ACT NUM12'!$AE$3:$AR$128,11,FALSE),0)</f>
        <v>0</v>
      </c>
      <c r="AH132" s="77">
        <f>IFERROR(VLOOKUP($B132,'[2]ACT NUM12'!$AE$3:$AR$128,12,FALSE),0)</f>
        <v>0</v>
      </c>
      <c r="AI132" s="77">
        <f>IFERROR(VLOOKUP($B132,'[2]ACT NUM12'!$AE$3:$AR$128,13,FALSE),0)</f>
        <v>0</v>
      </c>
      <c r="AJ132" s="12">
        <f t="shared" si="68"/>
        <v>0</v>
      </c>
    </row>
    <row r="133" spans="1:37" ht="15" thickBot="1" x14ac:dyDescent="0.25">
      <c r="A133" s="75" t="s">
        <v>160</v>
      </c>
      <c r="B133" s="137" t="s">
        <v>155</v>
      </c>
      <c r="C133" s="53"/>
      <c r="D133" s="177"/>
      <c r="E133" s="12">
        <f>IFERROR(VLOOKUP($B133,[3]NUM12!$H$3:$J$151,2,FALSE),0)</f>
        <v>27</v>
      </c>
      <c r="F133" s="42">
        <f t="shared" si="117"/>
        <v>26</v>
      </c>
      <c r="G133" s="12">
        <f>IFERROR(VLOOKUP($B133,[1]NUM12!$H$3:$J$167,2,FALSE),0)</f>
        <v>19</v>
      </c>
      <c r="H133" s="51">
        <f t="shared" si="118"/>
        <v>19</v>
      </c>
      <c r="I133" s="51">
        <f t="shared" si="119"/>
        <v>20</v>
      </c>
      <c r="J133" s="12">
        <f>IFERROR(VLOOKUP($B133,[2]NUM12!$H$3:$K$156,3,FALSE),0)</f>
        <v>23</v>
      </c>
      <c r="K133" s="77">
        <f>IFERROR(VLOOKUP($B133,'[2]ACT NUM12'!$H$3:$U$162,2,FALSE),0)</f>
        <v>0</v>
      </c>
      <c r="L133" s="77">
        <f>IFERROR(VLOOKUP($B133,'[2]ACT NUM12'!$H$3:$U$162,3,FALSE),0)</f>
        <v>0</v>
      </c>
      <c r="M133" s="77">
        <f>IFERROR(VLOOKUP($B133,'[2]ACT NUM12'!$H$3:$U$162,4,FALSE),0)</f>
        <v>0</v>
      </c>
      <c r="N133" s="77">
        <f>IFERROR(VLOOKUP($B133,'[2]ACT NUM12'!$H$3:$U$162,5,FALSE),0)</f>
        <v>0</v>
      </c>
      <c r="O133" s="77">
        <f>IFERROR(VLOOKUP($B133,'[2]ACT NUM12'!$H$3:$U$162,6,FALSE),0)</f>
        <v>0</v>
      </c>
      <c r="P133" s="77">
        <f>IFERROR(VLOOKUP($B133,'[2]ACT NUM12'!$H$3:$U$162,7,FALSE),0)</f>
        <v>0</v>
      </c>
      <c r="Q133" s="77">
        <f>IFERROR(VLOOKUP($B133,'[2]ACT NUM12'!$H$3:$U$162,8,FALSE),0)</f>
        <v>0</v>
      </c>
      <c r="R133" s="77">
        <f>IFERROR(VLOOKUP($B133,'[2]ACT NUM12'!$H$3:$U$162,9,FALSE),0)</f>
        <v>1</v>
      </c>
      <c r="S133" s="77">
        <f>IFERROR(VLOOKUP($B133,'[2]ACT NUM12'!$H$3:$U$162,10,FALSE),0)</f>
        <v>0</v>
      </c>
      <c r="T133" s="77">
        <f>IFERROR(VLOOKUP($B133,'[2]ACT NUM12'!$H$3:$U$162,11,FALSE),0)</f>
        <v>0</v>
      </c>
      <c r="U133" s="77">
        <f>IFERROR(VLOOKUP($B133,'[2]ACT NUM12'!$H$3:$U$162,12,FALSE),0)</f>
        <v>2</v>
      </c>
      <c r="V133" s="77">
        <f>IFERROR(VLOOKUP($B133,'[2]ACT NUM12'!$H$3:$U$162,13,FALSE),0)</f>
        <v>2</v>
      </c>
      <c r="W133" s="12">
        <f t="shared" si="75"/>
        <v>5</v>
      </c>
      <c r="X133" s="77">
        <f>IFERROR(VLOOKUP($B133,'[2]ACT NUM12'!$AE$3:$AR$128,2,FALSE),0)</f>
        <v>1</v>
      </c>
      <c r="Y133" s="77">
        <f>IFERROR(VLOOKUP($B133,'[2]ACT NUM12'!$AE$3:$AR$128,3,FALSE),0)</f>
        <v>0</v>
      </c>
      <c r="Z133" s="77">
        <f>IFERROR(VLOOKUP($B133,'[2]ACT NUM12'!$AE$3:$AR$128,4,FALSE),0)</f>
        <v>0</v>
      </c>
      <c r="AA133" s="77">
        <f>IFERROR(VLOOKUP($B133,'[2]ACT NUM12'!$AE$3:$AR$128,5,FALSE),0)</f>
        <v>0</v>
      </c>
      <c r="AB133" s="77">
        <f>IFERROR(VLOOKUP($B133,'[2]ACT NUM12'!$AE$3:$AR$128,6,FALSE),0)</f>
        <v>0</v>
      </c>
      <c r="AC133" s="77">
        <f>IFERROR(VLOOKUP($B133,'[2]ACT NUM12'!$AE$3:$AR$128,7,FALSE),0)</f>
        <v>9</v>
      </c>
      <c r="AD133" s="77">
        <f>IFERROR(VLOOKUP($B133,'[2]ACT NUM12'!$AE$3:$AR$128,8,FALSE),0)</f>
        <v>0</v>
      </c>
      <c r="AE133" s="77">
        <f>IFERROR(VLOOKUP($B133,'[2]ACT NUM12'!$AE$3:$AR$128,9,FALSE),0)</f>
        <v>0</v>
      </c>
      <c r="AF133" s="77">
        <f>IFERROR(VLOOKUP($B133,'[2]ACT NUM12'!$AE$3:$AR$128,10,FALSE),0)</f>
        <v>0</v>
      </c>
      <c r="AG133" s="77">
        <f>IFERROR(VLOOKUP($B133,'[2]ACT NUM12'!$AE$3:$AR$128,11,FALSE),0)</f>
        <v>0</v>
      </c>
      <c r="AH133" s="77">
        <f>IFERROR(VLOOKUP($B133,'[2]ACT NUM12'!$AE$3:$AR$128,12,FALSE),0)</f>
        <v>0</v>
      </c>
      <c r="AI133" s="77">
        <f>IFERROR(VLOOKUP($B133,'[2]ACT NUM12'!$AE$3:$AR$128,13,FALSE),0)</f>
        <v>0</v>
      </c>
      <c r="AJ133" s="12">
        <f t="shared" si="68"/>
        <v>10</v>
      </c>
    </row>
    <row r="134" spans="1:37" ht="15" thickBot="1" x14ac:dyDescent="0.25">
      <c r="A134" s="75" t="s">
        <v>160</v>
      </c>
      <c r="B134" s="137" t="s">
        <v>156</v>
      </c>
      <c r="C134" s="53"/>
      <c r="D134" s="177"/>
      <c r="E134" s="12">
        <f>IFERROR(VLOOKUP($B134,[3]NUM12!$H$3:$J$151,2,FALSE),0)</f>
        <v>42</v>
      </c>
      <c r="F134" s="42">
        <f t="shared" si="117"/>
        <v>42</v>
      </c>
      <c r="G134" s="12">
        <f>IFERROR(VLOOKUP($B134,[1]NUM12!$H$3:$J$167,2,FALSE),0)</f>
        <v>39</v>
      </c>
      <c r="H134" s="51">
        <f t="shared" si="118"/>
        <v>41</v>
      </c>
      <c r="I134" s="51">
        <f t="shared" si="119"/>
        <v>41</v>
      </c>
      <c r="J134" s="12">
        <f>IFERROR(VLOOKUP($B134,[2]NUM12!$H$3:$K$156,3,FALSE),0)</f>
        <v>46</v>
      </c>
      <c r="K134" s="77">
        <f>IFERROR(VLOOKUP($B134,'[2]ACT NUM12'!$H$3:$U$162,2,FALSE),0)</f>
        <v>0</v>
      </c>
      <c r="L134" s="77">
        <f>IFERROR(VLOOKUP($B134,'[2]ACT NUM12'!$H$3:$U$162,3,FALSE),0)</f>
        <v>0</v>
      </c>
      <c r="M134" s="77">
        <f>IFERROR(VLOOKUP($B134,'[2]ACT NUM12'!$H$3:$U$162,4,FALSE),0)</f>
        <v>0</v>
      </c>
      <c r="N134" s="77">
        <f>IFERROR(VLOOKUP($B134,'[2]ACT NUM12'!$H$3:$U$162,5,FALSE),0)</f>
        <v>2</v>
      </c>
      <c r="O134" s="77">
        <f>IFERROR(VLOOKUP($B134,'[2]ACT NUM12'!$H$3:$U$162,6,FALSE),0)</f>
        <v>2</v>
      </c>
      <c r="P134" s="77">
        <f>IFERROR(VLOOKUP($B134,'[2]ACT NUM12'!$H$3:$U$162,7,FALSE),0)</f>
        <v>0</v>
      </c>
      <c r="Q134" s="77">
        <f>IFERROR(VLOOKUP($B134,'[2]ACT NUM12'!$H$3:$U$162,8,FALSE),0)</f>
        <v>3</v>
      </c>
      <c r="R134" s="77">
        <f>IFERROR(VLOOKUP($B134,'[2]ACT NUM12'!$H$3:$U$162,9,FALSE),0)</f>
        <v>0</v>
      </c>
      <c r="S134" s="77">
        <f>IFERROR(VLOOKUP($B134,'[2]ACT NUM12'!$H$3:$U$162,10,FALSE),0)</f>
        <v>1</v>
      </c>
      <c r="T134" s="77">
        <f>IFERROR(VLOOKUP($B134,'[2]ACT NUM12'!$H$3:$U$162,11,FALSE),0)</f>
        <v>2</v>
      </c>
      <c r="U134" s="77">
        <f>IFERROR(VLOOKUP($B134,'[2]ACT NUM12'!$H$3:$U$162,12,FALSE),0)</f>
        <v>2</v>
      </c>
      <c r="V134" s="77">
        <f>IFERROR(VLOOKUP($B134,'[2]ACT NUM12'!$H$3:$U$162,13,FALSE),0)</f>
        <v>1</v>
      </c>
      <c r="W134" s="12">
        <f t="shared" si="75"/>
        <v>13</v>
      </c>
      <c r="X134" s="77">
        <f>IFERROR(VLOOKUP($B134,'[2]ACT NUM12'!$AE$3:$AR$128,2,FALSE),0)</f>
        <v>0</v>
      </c>
      <c r="Y134" s="77">
        <f>IFERROR(VLOOKUP($B134,'[2]ACT NUM12'!$AE$3:$AR$128,3,FALSE),0)</f>
        <v>0</v>
      </c>
      <c r="Z134" s="77">
        <f>IFERROR(VLOOKUP($B134,'[2]ACT NUM12'!$AE$3:$AR$128,4,FALSE),0)</f>
        <v>1</v>
      </c>
      <c r="AA134" s="77">
        <f>IFERROR(VLOOKUP($B134,'[2]ACT NUM12'!$AE$3:$AR$128,5,FALSE),0)</f>
        <v>1</v>
      </c>
      <c r="AB134" s="77">
        <f>IFERROR(VLOOKUP($B134,'[2]ACT NUM12'!$AE$3:$AR$128,6,FALSE),0)</f>
        <v>1</v>
      </c>
      <c r="AC134" s="77">
        <f>IFERROR(VLOOKUP($B134,'[2]ACT NUM12'!$AE$3:$AR$128,7,FALSE),0)</f>
        <v>0</v>
      </c>
      <c r="AD134" s="77">
        <f>IFERROR(VLOOKUP($B134,'[2]ACT NUM12'!$AE$3:$AR$128,8,FALSE),0)</f>
        <v>1</v>
      </c>
      <c r="AE134" s="77">
        <f>IFERROR(VLOOKUP($B134,'[2]ACT NUM12'!$AE$3:$AR$128,9,FALSE),0)</f>
        <v>2</v>
      </c>
      <c r="AF134" s="77">
        <f>IFERROR(VLOOKUP($B134,'[2]ACT NUM12'!$AE$3:$AR$128,10,FALSE),0)</f>
        <v>1</v>
      </c>
      <c r="AG134" s="77">
        <f>IFERROR(VLOOKUP($B134,'[2]ACT NUM12'!$AE$3:$AR$128,11,FALSE),0)</f>
        <v>0</v>
      </c>
      <c r="AH134" s="77">
        <f>IFERROR(VLOOKUP($B134,'[2]ACT NUM12'!$AE$3:$AR$128,12,FALSE),0)</f>
        <v>0</v>
      </c>
      <c r="AI134" s="77">
        <f>IFERROR(VLOOKUP($B134,'[2]ACT NUM12'!$AE$3:$AR$128,13,FALSE),0)</f>
        <v>0</v>
      </c>
      <c r="AJ134" s="12">
        <f t="shared" si="68"/>
        <v>7</v>
      </c>
    </row>
    <row r="135" spans="1:37" ht="15" thickBot="1" x14ac:dyDescent="0.25">
      <c r="A135" s="75" t="s">
        <v>160</v>
      </c>
      <c r="B135" s="137" t="s">
        <v>157</v>
      </c>
      <c r="C135" s="53"/>
      <c r="D135" s="177"/>
      <c r="E135" s="12">
        <f>IFERROR(VLOOKUP($B135,[3]NUM12!$H$3:$J$151,2,FALSE),0)</f>
        <v>32</v>
      </c>
      <c r="F135" s="42">
        <f t="shared" si="117"/>
        <v>33</v>
      </c>
      <c r="G135" s="12">
        <f>IFERROR(VLOOKUP($B135,[1]NUM12!$H$3:$J$167,2,FALSE),0)</f>
        <v>33</v>
      </c>
      <c r="H135" s="51">
        <f t="shared" si="118"/>
        <v>36</v>
      </c>
      <c r="I135" s="51">
        <f t="shared" si="119"/>
        <v>37</v>
      </c>
      <c r="J135" s="12">
        <f>IFERROR(VLOOKUP($B135,[2]NUM12!$H$3:$K$156,3,FALSE),0)</f>
        <v>46</v>
      </c>
      <c r="K135" s="77">
        <f>IFERROR(VLOOKUP($B135,'[2]ACT NUM12'!$H$3:$U$162,2,FALSE),0)</f>
        <v>0</v>
      </c>
      <c r="L135" s="77">
        <f>IFERROR(VLOOKUP($B135,'[2]ACT NUM12'!$H$3:$U$162,3,FALSE),0)</f>
        <v>0</v>
      </c>
      <c r="M135" s="77">
        <f>IFERROR(VLOOKUP($B135,'[2]ACT NUM12'!$H$3:$U$162,4,FALSE),0)</f>
        <v>0</v>
      </c>
      <c r="N135" s="77">
        <f>IFERROR(VLOOKUP($B135,'[2]ACT NUM12'!$H$3:$U$162,5,FALSE),0)</f>
        <v>1</v>
      </c>
      <c r="O135" s="77">
        <f>IFERROR(VLOOKUP($B135,'[2]ACT NUM12'!$H$3:$U$162,6,FALSE),0)</f>
        <v>1</v>
      </c>
      <c r="P135" s="77">
        <f>IFERROR(VLOOKUP($B135,'[2]ACT NUM12'!$H$3:$U$162,7,FALSE),0)</f>
        <v>0</v>
      </c>
      <c r="Q135" s="77">
        <f>IFERROR(VLOOKUP($B135,'[2]ACT NUM12'!$H$3:$U$162,8,FALSE),0)</f>
        <v>3</v>
      </c>
      <c r="R135" s="77">
        <f>IFERROR(VLOOKUP($B135,'[2]ACT NUM12'!$H$3:$U$162,9,FALSE),0)</f>
        <v>1</v>
      </c>
      <c r="S135" s="77">
        <f>IFERROR(VLOOKUP($B135,'[2]ACT NUM12'!$H$3:$U$162,10,FALSE),0)</f>
        <v>0</v>
      </c>
      <c r="T135" s="77">
        <f>IFERROR(VLOOKUP($B135,'[2]ACT NUM12'!$H$3:$U$162,11,FALSE),0)</f>
        <v>0</v>
      </c>
      <c r="U135" s="77">
        <f>IFERROR(VLOOKUP($B135,'[2]ACT NUM12'!$H$3:$U$162,12,FALSE),0)</f>
        <v>2</v>
      </c>
      <c r="V135" s="77">
        <f>IFERROR(VLOOKUP($B135,'[2]ACT NUM12'!$H$3:$U$162,13,FALSE),0)</f>
        <v>4</v>
      </c>
      <c r="W135" s="12">
        <f t="shared" si="75"/>
        <v>12</v>
      </c>
      <c r="X135" s="77">
        <f>IFERROR(VLOOKUP($B135,'[2]ACT NUM12'!$AE$3:$AR$128,2,FALSE),0)</f>
        <v>0</v>
      </c>
      <c r="Y135" s="77">
        <f>IFERROR(VLOOKUP($B135,'[2]ACT NUM12'!$AE$3:$AR$128,3,FALSE),0)</f>
        <v>0</v>
      </c>
      <c r="Z135" s="77">
        <f>IFERROR(VLOOKUP($B135,'[2]ACT NUM12'!$AE$3:$AR$128,4,FALSE),0)</f>
        <v>0</v>
      </c>
      <c r="AA135" s="77">
        <f>IFERROR(VLOOKUP($B135,'[2]ACT NUM12'!$AE$3:$AR$128,5,FALSE),0)</f>
        <v>0</v>
      </c>
      <c r="AB135" s="77">
        <f>IFERROR(VLOOKUP($B135,'[2]ACT NUM12'!$AE$3:$AR$128,6,FALSE),0)</f>
        <v>0</v>
      </c>
      <c r="AC135" s="77">
        <f>IFERROR(VLOOKUP($B135,'[2]ACT NUM12'!$AE$3:$AR$128,7,FALSE),0)</f>
        <v>0</v>
      </c>
      <c r="AD135" s="77">
        <f>IFERROR(VLOOKUP($B135,'[2]ACT NUM12'!$AE$3:$AR$128,8,FALSE),0)</f>
        <v>0</v>
      </c>
      <c r="AE135" s="77">
        <f>IFERROR(VLOOKUP($B135,'[2]ACT NUM12'!$AE$3:$AR$128,9,FALSE),0)</f>
        <v>0</v>
      </c>
      <c r="AF135" s="77">
        <f>IFERROR(VLOOKUP($B135,'[2]ACT NUM12'!$AE$3:$AR$128,10,FALSE),0)</f>
        <v>0</v>
      </c>
      <c r="AG135" s="77">
        <f>IFERROR(VLOOKUP($B135,'[2]ACT NUM12'!$AE$3:$AR$128,11,FALSE),0)</f>
        <v>0</v>
      </c>
      <c r="AH135" s="77">
        <f>IFERROR(VLOOKUP($B135,'[2]ACT NUM12'!$AE$3:$AR$128,12,FALSE),0)</f>
        <v>0</v>
      </c>
      <c r="AI135" s="77">
        <f>IFERROR(VLOOKUP($B135,'[2]ACT NUM12'!$AE$3:$AR$128,13,FALSE),0)</f>
        <v>0</v>
      </c>
      <c r="AJ135" s="12">
        <f>SUM(X135:AI135)</f>
        <v>0</v>
      </c>
    </row>
    <row r="136" spans="1:37" ht="15" thickBot="1" x14ac:dyDescent="0.25">
      <c r="A136" s="75" t="s">
        <v>160</v>
      </c>
      <c r="B136" s="137" t="s">
        <v>158</v>
      </c>
      <c r="C136" s="53"/>
      <c r="D136" s="177"/>
      <c r="E136" s="12">
        <f>IFERROR(VLOOKUP($B136,[3]NUM12!$H$3:$J$151,2,FALSE),0)</f>
        <v>18</v>
      </c>
      <c r="F136" s="42">
        <f t="shared" si="117"/>
        <v>18</v>
      </c>
      <c r="G136" s="12">
        <f>IFERROR(VLOOKUP($B136,[1]NUM12!$H$3:$J$167,2,FALSE),0)</f>
        <v>15</v>
      </c>
      <c r="H136" s="51">
        <f t="shared" si="118"/>
        <v>15</v>
      </c>
      <c r="I136" s="51">
        <f t="shared" si="119"/>
        <v>15</v>
      </c>
      <c r="J136" s="12">
        <f>IFERROR(VLOOKUP($B136,[2]NUM12!$H$3:$K$156,3,FALSE),0)</f>
        <v>18</v>
      </c>
      <c r="K136" s="77">
        <f>IFERROR(VLOOKUP($B136,'[2]ACT NUM12'!$H$3:$U$162,2,FALSE),0)</f>
        <v>0</v>
      </c>
      <c r="L136" s="77">
        <f>IFERROR(VLOOKUP($B136,'[2]ACT NUM12'!$H$3:$U$162,3,FALSE),0)</f>
        <v>0</v>
      </c>
      <c r="M136" s="77">
        <f>IFERROR(VLOOKUP($B136,'[2]ACT NUM12'!$H$3:$U$162,4,FALSE),0)</f>
        <v>0</v>
      </c>
      <c r="N136" s="77">
        <f>IFERROR(VLOOKUP($B136,'[2]ACT NUM12'!$H$3:$U$162,5,FALSE),0)</f>
        <v>0</v>
      </c>
      <c r="O136" s="77">
        <f>IFERROR(VLOOKUP($B136,'[2]ACT NUM12'!$H$3:$U$162,6,FALSE),0)</f>
        <v>1</v>
      </c>
      <c r="P136" s="77">
        <f>IFERROR(VLOOKUP($B136,'[2]ACT NUM12'!$H$3:$U$162,7,FALSE),0)</f>
        <v>0</v>
      </c>
      <c r="Q136" s="77">
        <f>IFERROR(VLOOKUP($B136,'[2]ACT NUM12'!$H$3:$U$162,8,FALSE),0)</f>
        <v>0</v>
      </c>
      <c r="R136" s="77">
        <f>IFERROR(VLOOKUP($B136,'[2]ACT NUM12'!$H$3:$U$162,9,FALSE),0)</f>
        <v>0</v>
      </c>
      <c r="S136" s="77">
        <f>IFERROR(VLOOKUP($B136,'[2]ACT NUM12'!$H$3:$U$162,10,FALSE),0)</f>
        <v>0</v>
      </c>
      <c r="T136" s="77">
        <f>IFERROR(VLOOKUP($B136,'[2]ACT NUM12'!$H$3:$U$162,11,FALSE),0)</f>
        <v>0</v>
      </c>
      <c r="U136" s="77">
        <f>IFERROR(VLOOKUP($B136,'[2]ACT NUM12'!$H$3:$U$162,12,FALSE),0)</f>
        <v>0</v>
      </c>
      <c r="V136" s="77">
        <f>IFERROR(VLOOKUP($B136,'[2]ACT NUM12'!$H$3:$U$162,13,FALSE),0)</f>
        <v>0</v>
      </c>
      <c r="W136" s="12">
        <f t="shared" si="75"/>
        <v>1</v>
      </c>
      <c r="X136" s="77">
        <f>IFERROR(VLOOKUP($B136,'[2]ACT NUM12'!$AE$3:$AR$128,2,FALSE),0)</f>
        <v>0</v>
      </c>
      <c r="Y136" s="77">
        <f>IFERROR(VLOOKUP($B136,'[2]ACT NUM12'!$AE$3:$AR$128,3,FALSE),0)</f>
        <v>0</v>
      </c>
      <c r="Z136" s="77">
        <f>IFERROR(VLOOKUP($B136,'[2]ACT NUM12'!$AE$3:$AR$128,4,FALSE),0)</f>
        <v>0</v>
      </c>
      <c r="AA136" s="77">
        <f>IFERROR(VLOOKUP($B136,'[2]ACT NUM12'!$AE$3:$AR$128,5,FALSE),0)</f>
        <v>0</v>
      </c>
      <c r="AB136" s="77">
        <f>IFERROR(VLOOKUP($B136,'[2]ACT NUM12'!$AE$3:$AR$128,6,FALSE),0)</f>
        <v>0</v>
      </c>
      <c r="AC136" s="77">
        <f>IFERROR(VLOOKUP($B136,'[2]ACT NUM12'!$AE$3:$AR$128,7,FALSE),0)</f>
        <v>3</v>
      </c>
      <c r="AD136" s="77">
        <f>IFERROR(VLOOKUP($B136,'[2]ACT NUM12'!$AE$3:$AR$128,8,FALSE),0)</f>
        <v>0</v>
      </c>
      <c r="AE136" s="77">
        <f>IFERROR(VLOOKUP($B136,'[2]ACT NUM12'!$AE$3:$AR$128,9,FALSE),0)</f>
        <v>0</v>
      </c>
      <c r="AF136" s="77">
        <f>IFERROR(VLOOKUP($B136,'[2]ACT NUM12'!$AE$3:$AR$128,10,FALSE),0)</f>
        <v>0</v>
      </c>
      <c r="AG136" s="77">
        <f>IFERROR(VLOOKUP($B136,'[2]ACT NUM12'!$AE$3:$AR$128,11,FALSE),0)</f>
        <v>0</v>
      </c>
      <c r="AH136" s="77">
        <f>IFERROR(VLOOKUP($B136,'[2]ACT NUM12'!$AE$3:$AR$128,12,FALSE),0)</f>
        <v>0</v>
      </c>
      <c r="AI136" s="77">
        <f>IFERROR(VLOOKUP($B136,'[2]ACT NUM12'!$AE$3:$AR$128,13,FALSE),0)</f>
        <v>0</v>
      </c>
      <c r="AJ136" s="12">
        <f t="shared" si="68"/>
        <v>3</v>
      </c>
    </row>
    <row r="137" spans="1:37" ht="15" thickBot="1" x14ac:dyDescent="0.25">
      <c r="A137" s="75" t="s">
        <v>160</v>
      </c>
      <c r="B137" s="137" t="s">
        <v>159</v>
      </c>
      <c r="C137" s="53"/>
      <c r="D137" s="177"/>
      <c r="E137" s="12">
        <f>IFERROR(VLOOKUP($B137,[3]NUM12!$H$3:$J$151,2,FALSE),0)</f>
        <v>10</v>
      </c>
      <c r="F137" s="42">
        <f t="shared" si="117"/>
        <v>13</v>
      </c>
      <c r="G137" s="12">
        <f>IFERROR(VLOOKUP($B137,[1]NUM12!$H$3:$J$167,2,FALSE),0)</f>
        <v>12</v>
      </c>
      <c r="H137" s="51">
        <f t="shared" si="118"/>
        <v>12</v>
      </c>
      <c r="I137" s="51">
        <f t="shared" si="119"/>
        <v>15</v>
      </c>
      <c r="J137" s="12">
        <f>IFERROR(VLOOKUP($B137,[2]NUM12!$H$3:$K$156,3,FALSE),0)</f>
        <v>14</v>
      </c>
      <c r="K137" s="77">
        <f>IFERROR(VLOOKUP($B137,'[2]ACT NUM12'!$H$3:$U$162,2,FALSE),0)</f>
        <v>1</v>
      </c>
      <c r="L137" s="77">
        <f>IFERROR(VLOOKUP($B137,'[2]ACT NUM12'!$H$3:$U$162,3,FALSE),0)</f>
        <v>0</v>
      </c>
      <c r="M137" s="77">
        <f>IFERROR(VLOOKUP($B137,'[2]ACT NUM12'!$H$3:$U$162,4,FALSE),0)</f>
        <v>2</v>
      </c>
      <c r="N137" s="77">
        <f>IFERROR(VLOOKUP($B137,'[2]ACT NUM12'!$H$3:$U$162,5,FALSE),0)</f>
        <v>0</v>
      </c>
      <c r="O137" s="77">
        <f>IFERROR(VLOOKUP($B137,'[2]ACT NUM12'!$H$3:$U$162,6,FALSE),0)</f>
        <v>0</v>
      </c>
      <c r="P137" s="77">
        <f>IFERROR(VLOOKUP($B137,'[2]ACT NUM12'!$H$3:$U$162,7,FALSE),0)</f>
        <v>0</v>
      </c>
      <c r="Q137" s="77">
        <f>IFERROR(VLOOKUP($B137,'[2]ACT NUM12'!$H$3:$U$162,8,FALSE),0)</f>
        <v>0</v>
      </c>
      <c r="R137" s="77">
        <f>IFERROR(VLOOKUP($B137,'[2]ACT NUM12'!$H$3:$U$162,9,FALSE),0)</f>
        <v>2</v>
      </c>
      <c r="S137" s="77">
        <f>IFERROR(VLOOKUP($B137,'[2]ACT NUM12'!$H$3:$U$162,10,FALSE),0)</f>
        <v>0</v>
      </c>
      <c r="T137" s="77">
        <f>IFERROR(VLOOKUP($B137,'[2]ACT NUM12'!$H$3:$U$162,11,FALSE),0)</f>
        <v>1</v>
      </c>
      <c r="U137" s="77">
        <f>IFERROR(VLOOKUP($B137,'[2]ACT NUM12'!$H$3:$U$162,12,FALSE),0)</f>
        <v>0</v>
      </c>
      <c r="V137" s="77">
        <f>IFERROR(VLOOKUP($B137,'[2]ACT NUM12'!$H$3:$U$162,13,FALSE),0)</f>
        <v>0</v>
      </c>
      <c r="W137" s="12">
        <f t="shared" si="75"/>
        <v>6</v>
      </c>
      <c r="X137" s="77">
        <f>IFERROR(VLOOKUP($B137,'[2]ACT NUM12'!$AE$3:$AR$128,2,FALSE),0)</f>
        <v>0</v>
      </c>
      <c r="Y137" s="77">
        <f>IFERROR(VLOOKUP($B137,'[2]ACT NUM12'!$AE$3:$AR$128,3,FALSE),0)</f>
        <v>0</v>
      </c>
      <c r="Z137" s="77">
        <f>IFERROR(VLOOKUP($B137,'[2]ACT NUM12'!$AE$3:$AR$128,4,FALSE),0)</f>
        <v>0</v>
      </c>
      <c r="AA137" s="77">
        <f>IFERROR(VLOOKUP($B137,'[2]ACT NUM12'!$AE$3:$AR$128,5,FALSE),0)</f>
        <v>0</v>
      </c>
      <c r="AB137" s="77">
        <f>IFERROR(VLOOKUP($B137,'[2]ACT NUM12'!$AE$3:$AR$128,6,FALSE),0)</f>
        <v>0</v>
      </c>
      <c r="AC137" s="77">
        <f>IFERROR(VLOOKUP($B137,'[2]ACT NUM12'!$AE$3:$AR$128,7,FALSE),0)</f>
        <v>1</v>
      </c>
      <c r="AD137" s="77">
        <f>IFERROR(VLOOKUP($B137,'[2]ACT NUM12'!$AE$3:$AR$128,8,FALSE),0)</f>
        <v>0</v>
      </c>
      <c r="AE137" s="77">
        <f>IFERROR(VLOOKUP($B137,'[2]ACT NUM12'!$AE$3:$AR$128,9,FALSE),0)</f>
        <v>0</v>
      </c>
      <c r="AF137" s="77">
        <f>IFERROR(VLOOKUP($B137,'[2]ACT NUM12'!$AE$3:$AR$128,10,FALSE),0)</f>
        <v>0</v>
      </c>
      <c r="AG137" s="77">
        <f>IFERROR(VLOOKUP($B137,'[2]ACT NUM12'!$AE$3:$AR$128,11,FALSE),0)</f>
        <v>0</v>
      </c>
      <c r="AH137" s="77">
        <f>IFERROR(VLOOKUP($B137,'[2]ACT NUM12'!$AE$3:$AR$128,12,FALSE),0)</f>
        <v>0</v>
      </c>
      <c r="AI137" s="77">
        <f>IFERROR(VLOOKUP($B137,'[2]ACT NUM12'!$AE$3:$AR$128,13,FALSE),0)</f>
        <v>0</v>
      </c>
      <c r="AJ137" s="12">
        <f t="shared" si="68"/>
        <v>1</v>
      </c>
    </row>
    <row r="138" spans="1:37" ht="15" thickBot="1" x14ac:dyDescent="0.25">
      <c r="A138" s="307" t="s">
        <v>182</v>
      </c>
      <c r="B138" s="308"/>
      <c r="C138" s="222">
        <f>+D138/Metas!R12</f>
        <v>0.9787414965986394</v>
      </c>
      <c r="D138" s="179">
        <f>J138/AK138</f>
        <v>0.16632947976878612</v>
      </c>
      <c r="E138" s="9">
        <f t="shared" ref="E138:K138" si="120">SUM(E125:E137)</f>
        <v>1013</v>
      </c>
      <c r="F138" s="9">
        <f t="shared" si="120"/>
        <v>1109</v>
      </c>
      <c r="G138" s="9">
        <f t="shared" si="120"/>
        <v>951</v>
      </c>
      <c r="H138" s="9">
        <f t="shared" si="120"/>
        <v>976</v>
      </c>
      <c r="I138" s="9">
        <f>SUM(I125:I137)</f>
        <v>1057</v>
      </c>
      <c r="J138" s="9">
        <f t="shared" ref="J138" si="121">SUM(J125:J137)</f>
        <v>1151</v>
      </c>
      <c r="K138" s="9">
        <f t="shared" si="120"/>
        <v>34</v>
      </c>
      <c r="L138" s="9">
        <f t="shared" ref="L138:Q138" si="122">SUM(L125:L137)</f>
        <v>23</v>
      </c>
      <c r="M138" s="9">
        <f t="shared" si="122"/>
        <v>40</v>
      </c>
      <c r="N138" s="9">
        <f t="shared" si="122"/>
        <v>31</v>
      </c>
      <c r="O138" s="9">
        <f t="shared" ref="O138" si="123">SUM(O125:O137)</f>
        <v>11</v>
      </c>
      <c r="P138" s="9">
        <f t="shared" si="122"/>
        <v>34</v>
      </c>
      <c r="Q138" s="9">
        <f t="shared" si="122"/>
        <v>33</v>
      </c>
      <c r="R138" s="9">
        <f t="shared" ref="R138:S138" si="124">SUM(R125:R137)</f>
        <v>27</v>
      </c>
      <c r="S138" s="9">
        <f t="shared" si="124"/>
        <v>44</v>
      </c>
      <c r="T138" s="9">
        <f t="shared" ref="T138:V138" si="125">SUM(T125:T137)</f>
        <v>14</v>
      </c>
      <c r="U138" s="9">
        <f t="shared" si="125"/>
        <v>33</v>
      </c>
      <c r="V138" s="9">
        <f t="shared" si="125"/>
        <v>55</v>
      </c>
      <c r="W138" s="9">
        <f t="shared" si="75"/>
        <v>379</v>
      </c>
      <c r="X138" s="9">
        <f t="shared" ref="X138:AD138" si="126">SUM(X125:X137)</f>
        <v>18</v>
      </c>
      <c r="Y138" s="9">
        <f t="shared" si="126"/>
        <v>2</v>
      </c>
      <c r="Z138" s="9">
        <f t="shared" si="126"/>
        <v>9</v>
      </c>
      <c r="AA138" s="9">
        <f t="shared" si="126"/>
        <v>3</v>
      </c>
      <c r="AB138" s="9">
        <f t="shared" ref="AB138" si="127">SUM(AB125:AB137)</f>
        <v>1</v>
      </c>
      <c r="AC138" s="9">
        <f t="shared" si="126"/>
        <v>53</v>
      </c>
      <c r="AD138" s="9">
        <f t="shared" si="126"/>
        <v>8</v>
      </c>
      <c r="AE138" s="9">
        <f t="shared" ref="AE138:AF138" si="128">SUM(AE125:AE137)</f>
        <v>2</v>
      </c>
      <c r="AF138" s="9">
        <f t="shared" si="128"/>
        <v>1</v>
      </c>
      <c r="AG138" s="9">
        <f t="shared" ref="AG138:AI138" si="129">SUM(AG125:AG137)</f>
        <v>1</v>
      </c>
      <c r="AH138" s="9">
        <f t="shared" si="129"/>
        <v>2</v>
      </c>
      <c r="AI138" s="9">
        <f t="shared" si="129"/>
        <v>1</v>
      </c>
      <c r="AJ138" s="9">
        <f t="shared" si="68"/>
        <v>101</v>
      </c>
      <c r="AK138" s="9">
        <v>6920</v>
      </c>
    </row>
    <row r="139" spans="1:37" ht="15" thickBot="1" x14ac:dyDescent="0.25">
      <c r="A139" s="75" t="s">
        <v>165</v>
      </c>
      <c r="B139" s="137" t="s">
        <v>161</v>
      </c>
      <c r="C139" s="53"/>
      <c r="D139" s="177"/>
      <c r="E139" s="12">
        <f>IFERROR(VLOOKUP($B139,[3]NUM12!$H$3:$J$151,2,FALSE),0)</f>
        <v>364</v>
      </c>
      <c r="F139" s="42">
        <f t="shared" ref="F139:F142" si="130">+E139+(K139+L139+M139+N139)-(X139+Y139+Z139+AA139)</f>
        <v>436</v>
      </c>
      <c r="G139" s="12">
        <f>IFERROR(VLOOKUP($B139,[1]NUM12!$H$3:$J$167,2,FALSE),0)</f>
        <v>422</v>
      </c>
      <c r="H139" s="51">
        <f t="shared" ref="H139:H142" si="131">+G139+(Q139)-(AD139)</f>
        <v>443</v>
      </c>
      <c r="I139" s="51">
        <f t="shared" ref="I139:I142" si="132">+G139+(Q139+R139+S139+T139)-(AD139+AE139+AF139+AG139)</f>
        <v>491</v>
      </c>
      <c r="J139" s="12">
        <f>IFERROR(VLOOKUP($B139,[2]NUM12!$H$3:$K$156,3,FALSE),0)</f>
        <v>419</v>
      </c>
      <c r="K139" s="77">
        <f>IFERROR(VLOOKUP($B139,'[2]ACT NUM12'!$H$3:$U$162,2,FALSE),0)</f>
        <v>16</v>
      </c>
      <c r="L139" s="77">
        <f>IFERROR(VLOOKUP($B139,'[2]ACT NUM12'!$H$3:$U$162,3,FALSE),0)</f>
        <v>13</v>
      </c>
      <c r="M139" s="77">
        <f>IFERROR(VLOOKUP($B139,'[2]ACT NUM12'!$H$3:$U$162,4,FALSE),0)</f>
        <v>17</v>
      </c>
      <c r="N139" s="77">
        <f>IFERROR(VLOOKUP($B139,'[2]ACT NUM12'!$H$3:$U$162,5,FALSE),0)</f>
        <v>26</v>
      </c>
      <c r="O139" s="77">
        <f>IFERROR(VLOOKUP($B139,'[2]ACT NUM12'!$H$3:$U$162,6,FALSE),0)</f>
        <v>19</v>
      </c>
      <c r="P139" s="77">
        <f>IFERROR(VLOOKUP($B139,'[2]ACT NUM12'!$H$3:$U$162,7,FALSE),0)</f>
        <v>20</v>
      </c>
      <c r="Q139" s="77">
        <f>IFERROR(VLOOKUP($B139,'[2]ACT NUM12'!$H$3:$U$162,8,FALSE),0)</f>
        <v>21</v>
      </c>
      <c r="R139" s="77">
        <f>IFERROR(VLOOKUP($B139,'[2]ACT NUM12'!$H$3:$U$162,9,FALSE),0)</f>
        <v>22</v>
      </c>
      <c r="S139" s="77">
        <f>IFERROR(VLOOKUP($B139,'[2]ACT NUM12'!$H$3:$U$162,10,FALSE),0)</f>
        <v>15</v>
      </c>
      <c r="T139" s="77">
        <f>IFERROR(VLOOKUP($B139,'[2]ACT NUM12'!$H$3:$U$162,11,FALSE),0)</f>
        <v>13</v>
      </c>
      <c r="U139" s="77">
        <f>IFERROR(VLOOKUP($B139,'[2]ACT NUM12'!$H$3:$U$162,12,FALSE),0)</f>
        <v>18</v>
      </c>
      <c r="V139" s="77">
        <f>IFERROR(VLOOKUP($B139,'[2]ACT NUM12'!$H$3:$U$162,13,FALSE),0)</f>
        <v>10</v>
      </c>
      <c r="W139" s="12">
        <f t="shared" si="75"/>
        <v>210</v>
      </c>
      <c r="X139" s="77">
        <f>IFERROR(VLOOKUP($B139,'[2]ACT NUM12'!$AE$3:$AR$128,2,FALSE),0)</f>
        <v>0</v>
      </c>
      <c r="Y139" s="77">
        <f>IFERROR(VLOOKUP($B139,'[2]ACT NUM12'!$AE$3:$AR$128,3,FALSE),0)</f>
        <v>0</v>
      </c>
      <c r="Z139" s="77">
        <f>IFERROR(VLOOKUP($B139,'[2]ACT NUM12'!$AE$3:$AR$128,4,FALSE),0)</f>
        <v>0</v>
      </c>
      <c r="AA139" s="77">
        <f>IFERROR(VLOOKUP($B139,'[2]ACT NUM12'!$AE$3:$AR$128,5,FALSE),0)</f>
        <v>0</v>
      </c>
      <c r="AB139" s="77">
        <f>IFERROR(VLOOKUP($B139,'[2]ACT NUM12'!$AE$3:$AR$128,6,FALSE),0)</f>
        <v>2</v>
      </c>
      <c r="AC139" s="77">
        <f>IFERROR(VLOOKUP($B139,'[2]ACT NUM12'!$AE$3:$AR$128,7,FALSE),0)</f>
        <v>22</v>
      </c>
      <c r="AD139" s="77">
        <f>IFERROR(VLOOKUP($B139,'[2]ACT NUM12'!$AE$3:$AR$128,8,FALSE),0)</f>
        <v>0</v>
      </c>
      <c r="AE139" s="77">
        <f>IFERROR(VLOOKUP($B139,'[2]ACT NUM12'!$AE$3:$AR$128,9,FALSE),0)</f>
        <v>1</v>
      </c>
      <c r="AF139" s="77">
        <f>IFERROR(VLOOKUP($B139,'[2]ACT NUM12'!$AE$3:$AR$128,10,FALSE),0)</f>
        <v>1</v>
      </c>
      <c r="AG139" s="77">
        <f>IFERROR(VLOOKUP($B139,'[2]ACT NUM12'!$AE$3:$AR$128,11,FALSE),0)</f>
        <v>0</v>
      </c>
      <c r="AH139" s="77">
        <f>IFERROR(VLOOKUP($B139,'[2]ACT NUM12'!$AE$3:$AR$128,12,FALSE),0)</f>
        <v>0</v>
      </c>
      <c r="AI139" s="77">
        <f>IFERROR(VLOOKUP($B139,'[2]ACT NUM12'!$AE$3:$AR$128,13,FALSE),0)</f>
        <v>48</v>
      </c>
      <c r="AJ139" s="12">
        <f t="shared" si="68"/>
        <v>74</v>
      </c>
    </row>
    <row r="140" spans="1:37" ht="15" thickBot="1" x14ac:dyDescent="0.25">
      <c r="A140" s="75" t="s">
        <v>165</v>
      </c>
      <c r="B140" s="137" t="s">
        <v>162</v>
      </c>
      <c r="C140" s="53"/>
      <c r="D140" s="177"/>
      <c r="E140" s="12">
        <f>IFERROR(VLOOKUP($B140,[3]NUM12!$H$3:$J$151,2,FALSE),0)</f>
        <v>0</v>
      </c>
      <c r="F140" s="42">
        <f t="shared" si="130"/>
        <v>0</v>
      </c>
      <c r="G140" s="12">
        <f>IFERROR(VLOOKUP($B140,[1]NUM12!$H$3:$J$167,2,FALSE),0)</f>
        <v>0</v>
      </c>
      <c r="H140" s="51">
        <f t="shared" si="131"/>
        <v>0</v>
      </c>
      <c r="I140" s="51">
        <f t="shared" si="132"/>
        <v>6</v>
      </c>
      <c r="J140" s="12">
        <f>IFERROR(VLOOKUP($B140,[2]NUM12!$H$3:$K$156,3,FALSE),0)</f>
        <v>0</v>
      </c>
      <c r="K140" s="77">
        <f>IFERROR(VLOOKUP($B140,'[2]ACT NUM12'!$H$3:$U$162,2,FALSE),0)</f>
        <v>0</v>
      </c>
      <c r="L140" s="77">
        <f>IFERROR(VLOOKUP($B140,'[2]ACT NUM12'!$H$3:$U$162,3,FALSE),0)</f>
        <v>0</v>
      </c>
      <c r="M140" s="77">
        <f>IFERROR(VLOOKUP($B140,'[2]ACT NUM12'!$H$3:$U$162,4,FALSE),0)</f>
        <v>0</v>
      </c>
      <c r="N140" s="77">
        <f>IFERROR(VLOOKUP($B140,'[2]ACT NUM12'!$H$3:$U$162,5,FALSE),0)</f>
        <v>0</v>
      </c>
      <c r="O140" s="77">
        <f>IFERROR(VLOOKUP($B140,'[2]ACT NUM12'!$H$3:$U$162,6,FALSE),0)</f>
        <v>0</v>
      </c>
      <c r="P140" s="77">
        <f>IFERROR(VLOOKUP($B140,'[2]ACT NUM12'!$H$3:$U$162,7,FALSE),0)</f>
        <v>0</v>
      </c>
      <c r="Q140" s="77">
        <f>IFERROR(VLOOKUP($B140,'[2]ACT NUM12'!$H$3:$U$162,8,FALSE),0)</f>
        <v>0</v>
      </c>
      <c r="R140" s="77">
        <f>IFERROR(VLOOKUP($B140,'[2]ACT NUM12'!$H$3:$U$162,9,FALSE),0)</f>
        <v>6</v>
      </c>
      <c r="S140" s="77">
        <f>IFERROR(VLOOKUP($B140,'[2]ACT NUM12'!$H$3:$U$162,10,FALSE),0)</f>
        <v>0</v>
      </c>
      <c r="T140" s="77">
        <f>IFERROR(VLOOKUP($B140,'[2]ACT NUM12'!$H$3:$U$162,11,FALSE),0)</f>
        <v>0</v>
      </c>
      <c r="U140" s="77">
        <f>IFERROR(VLOOKUP($B140,'[2]ACT NUM12'!$H$3:$U$162,12,FALSE),0)</f>
        <v>0</v>
      </c>
      <c r="V140" s="77">
        <f>IFERROR(VLOOKUP($B140,'[2]ACT NUM12'!$H$3:$U$162,13,FALSE),0)</f>
        <v>0</v>
      </c>
      <c r="W140" s="12">
        <f t="shared" si="75"/>
        <v>6</v>
      </c>
      <c r="X140" s="77">
        <f>IFERROR(VLOOKUP($B140,'[2]ACT NUM12'!$AE$3:$AR$128,2,FALSE),0)</f>
        <v>0</v>
      </c>
      <c r="Y140" s="77">
        <f>IFERROR(VLOOKUP($B140,'[2]ACT NUM12'!$AE$3:$AR$128,3,FALSE),0)</f>
        <v>0</v>
      </c>
      <c r="Z140" s="77">
        <f>IFERROR(VLOOKUP($B140,'[2]ACT NUM12'!$AE$3:$AR$128,4,FALSE),0)</f>
        <v>0</v>
      </c>
      <c r="AA140" s="77">
        <f>IFERROR(VLOOKUP($B140,'[2]ACT NUM12'!$AE$3:$AR$128,5,FALSE),0)</f>
        <v>0</v>
      </c>
      <c r="AB140" s="77">
        <f>IFERROR(VLOOKUP($B140,'[2]ACT NUM12'!$AE$3:$AR$128,6,FALSE),0)</f>
        <v>0</v>
      </c>
      <c r="AC140" s="77">
        <f>IFERROR(VLOOKUP($B140,'[2]ACT NUM12'!$AE$3:$AR$128,7,FALSE),0)</f>
        <v>0</v>
      </c>
      <c r="AD140" s="77">
        <f>IFERROR(VLOOKUP($B140,'[2]ACT NUM12'!$AE$3:$AR$128,8,FALSE),0)</f>
        <v>0</v>
      </c>
      <c r="AE140" s="77">
        <f>IFERROR(VLOOKUP($B140,'[2]ACT NUM12'!$AE$3:$AR$128,9,FALSE),0)</f>
        <v>0</v>
      </c>
      <c r="AF140" s="77">
        <f>IFERROR(VLOOKUP($B140,'[2]ACT NUM12'!$AE$3:$AR$128,10,FALSE),0)</f>
        <v>0</v>
      </c>
      <c r="AG140" s="77">
        <f>IFERROR(VLOOKUP($B140,'[2]ACT NUM12'!$AE$3:$AR$128,11,FALSE),0)</f>
        <v>0</v>
      </c>
      <c r="AH140" s="77">
        <f>IFERROR(VLOOKUP($B140,'[2]ACT NUM12'!$AE$3:$AR$128,12,FALSE),0)</f>
        <v>0</v>
      </c>
      <c r="AI140" s="77">
        <f>IFERROR(VLOOKUP($B140,'[2]ACT NUM12'!$AE$3:$AR$128,13,FALSE),0)</f>
        <v>0</v>
      </c>
      <c r="AJ140" s="12">
        <f t="shared" si="68"/>
        <v>0</v>
      </c>
    </row>
    <row r="141" spans="1:37" ht="15" thickBot="1" x14ac:dyDescent="0.25">
      <c r="A141" s="75" t="s">
        <v>165</v>
      </c>
      <c r="B141" s="137" t="s">
        <v>163</v>
      </c>
      <c r="C141" s="53"/>
      <c r="D141" s="177"/>
      <c r="E141" s="12">
        <f>IFERROR(VLOOKUP($B141,[3]NUM12!$H$3:$J$151,2,FALSE),0)</f>
        <v>0</v>
      </c>
      <c r="F141" s="42">
        <f t="shared" si="130"/>
        <v>0</v>
      </c>
      <c r="G141" s="12">
        <f>IFERROR(VLOOKUP($B141,[1]NUM12!$H$3:$J$167,2,FALSE),0)</f>
        <v>0</v>
      </c>
      <c r="H141" s="51">
        <f t="shared" si="131"/>
        <v>0</v>
      </c>
      <c r="I141" s="51">
        <f t="shared" si="132"/>
        <v>0</v>
      </c>
      <c r="J141" s="12">
        <f>IFERROR(VLOOKUP($B141,[2]NUM12!$H$3:$K$156,3,FALSE),0)</f>
        <v>0</v>
      </c>
      <c r="K141" s="77">
        <f>IFERROR(VLOOKUP($B141,'[2]ACT NUM12'!$H$3:$U$162,2,FALSE),0)</f>
        <v>0</v>
      </c>
      <c r="L141" s="77">
        <f>IFERROR(VLOOKUP($B141,'[2]ACT NUM12'!$H$3:$U$162,3,FALSE),0)</f>
        <v>0</v>
      </c>
      <c r="M141" s="77">
        <f>IFERROR(VLOOKUP($B141,'[2]ACT NUM12'!$H$3:$U$162,4,FALSE),0)</f>
        <v>0</v>
      </c>
      <c r="N141" s="77">
        <f>IFERROR(VLOOKUP($B141,'[2]ACT NUM12'!$H$3:$U$162,5,FALSE),0)</f>
        <v>0</v>
      </c>
      <c r="O141" s="77">
        <f>IFERROR(VLOOKUP($B141,'[2]ACT NUM12'!$H$3:$U$162,6,FALSE),0)</f>
        <v>0</v>
      </c>
      <c r="P141" s="77">
        <f>IFERROR(VLOOKUP($B141,'[2]ACT NUM12'!$H$3:$U$162,7,FALSE),0)</f>
        <v>0</v>
      </c>
      <c r="Q141" s="77">
        <f>IFERROR(VLOOKUP($B141,'[2]ACT NUM12'!$H$3:$U$162,8,FALSE),0)</f>
        <v>0</v>
      </c>
      <c r="R141" s="77">
        <f>IFERROR(VLOOKUP($B141,'[2]ACT NUM12'!$H$3:$U$162,9,FALSE),0)</f>
        <v>0</v>
      </c>
      <c r="S141" s="77">
        <f>IFERROR(VLOOKUP($B141,'[2]ACT NUM12'!$H$3:$U$162,10,FALSE),0)</f>
        <v>0</v>
      </c>
      <c r="T141" s="77">
        <f>IFERROR(VLOOKUP($B141,'[2]ACT NUM12'!$H$3:$U$162,11,FALSE),0)</f>
        <v>0</v>
      </c>
      <c r="U141" s="77">
        <f>IFERROR(VLOOKUP($B141,'[2]ACT NUM12'!$H$3:$U$162,12,FALSE),0)</f>
        <v>0</v>
      </c>
      <c r="V141" s="77">
        <f>IFERROR(VLOOKUP($B141,'[2]ACT NUM12'!$H$3:$U$162,13,FALSE),0)</f>
        <v>0</v>
      </c>
      <c r="W141" s="12">
        <f t="shared" si="75"/>
        <v>0</v>
      </c>
      <c r="X141" s="77">
        <f>IFERROR(VLOOKUP($B141,'[2]ACT NUM12'!$AE$3:$AR$128,2,FALSE),0)</f>
        <v>0</v>
      </c>
      <c r="Y141" s="77">
        <f>IFERROR(VLOOKUP($B141,'[2]ACT NUM12'!$AE$3:$AR$128,3,FALSE),0)</f>
        <v>0</v>
      </c>
      <c r="Z141" s="77">
        <f>IFERROR(VLOOKUP($B141,'[2]ACT NUM12'!$AE$3:$AR$128,4,FALSE),0)</f>
        <v>0</v>
      </c>
      <c r="AA141" s="77">
        <f>IFERROR(VLOOKUP($B141,'[2]ACT NUM12'!$AE$3:$AR$128,5,FALSE),0)</f>
        <v>0</v>
      </c>
      <c r="AB141" s="77">
        <f>IFERROR(VLOOKUP($B141,'[2]ACT NUM12'!$AE$3:$AR$128,6,FALSE),0)</f>
        <v>0</v>
      </c>
      <c r="AC141" s="77">
        <f>IFERROR(VLOOKUP($B141,'[2]ACT NUM12'!$AE$3:$AR$128,7,FALSE),0)</f>
        <v>0</v>
      </c>
      <c r="AD141" s="77">
        <f>IFERROR(VLOOKUP($B141,'[2]ACT NUM12'!$AE$3:$AR$128,8,FALSE),0)</f>
        <v>0</v>
      </c>
      <c r="AE141" s="77">
        <f>IFERROR(VLOOKUP($B141,'[2]ACT NUM12'!$AE$3:$AR$128,9,FALSE),0)</f>
        <v>0</v>
      </c>
      <c r="AF141" s="77">
        <f>IFERROR(VLOOKUP($B141,'[2]ACT NUM12'!$AE$3:$AR$128,10,FALSE),0)</f>
        <v>0</v>
      </c>
      <c r="AG141" s="77">
        <f>IFERROR(VLOOKUP($B141,'[2]ACT NUM12'!$AE$3:$AR$128,11,FALSE),0)</f>
        <v>0</v>
      </c>
      <c r="AH141" s="77">
        <f>IFERROR(VLOOKUP($B141,'[2]ACT NUM12'!$AE$3:$AR$128,12,FALSE),0)</f>
        <v>0</v>
      </c>
      <c r="AI141" s="77">
        <f>IFERROR(VLOOKUP($B141,'[2]ACT NUM12'!$AE$3:$AR$128,13,FALSE),0)</f>
        <v>0</v>
      </c>
      <c r="AJ141" s="12">
        <f t="shared" si="68"/>
        <v>0</v>
      </c>
    </row>
    <row r="142" spans="1:37" ht="15" thickBot="1" x14ac:dyDescent="0.25">
      <c r="A142" s="75" t="s">
        <v>165</v>
      </c>
      <c r="B142" s="137" t="s">
        <v>164</v>
      </c>
      <c r="C142" s="53"/>
      <c r="D142" s="177"/>
      <c r="E142" s="12">
        <f>IFERROR(VLOOKUP($B142,[3]NUM12!$H$3:$J$151,2,FALSE),0)</f>
        <v>0</v>
      </c>
      <c r="F142" s="42">
        <f t="shared" si="130"/>
        <v>0</v>
      </c>
      <c r="G142" s="12">
        <f>IFERROR(VLOOKUP($B142,[1]NUM12!$H$3:$J$167,2,FALSE),0)</f>
        <v>1</v>
      </c>
      <c r="H142" s="51">
        <f t="shared" si="131"/>
        <v>1</v>
      </c>
      <c r="I142" s="51">
        <f t="shared" si="132"/>
        <v>1</v>
      </c>
      <c r="J142" s="12">
        <f>IFERROR(VLOOKUP($B142,[2]NUM12!$H$3:$K$156,3,FALSE),0)</f>
        <v>1</v>
      </c>
      <c r="K142" s="77">
        <f>IFERROR(VLOOKUP($B142,'[2]ACT NUM12'!$H$3:$U$162,2,FALSE),0)</f>
        <v>0</v>
      </c>
      <c r="L142" s="77">
        <f>IFERROR(VLOOKUP($B142,'[2]ACT NUM12'!$H$3:$U$162,3,FALSE),0)</f>
        <v>0</v>
      </c>
      <c r="M142" s="77">
        <f>IFERROR(VLOOKUP($B142,'[2]ACT NUM12'!$H$3:$U$162,4,FALSE),0)</f>
        <v>0</v>
      </c>
      <c r="N142" s="77">
        <f>IFERROR(VLOOKUP($B142,'[2]ACT NUM12'!$H$3:$U$162,5,FALSE),0)</f>
        <v>0</v>
      </c>
      <c r="O142" s="77">
        <f>IFERROR(VLOOKUP($B142,'[2]ACT NUM12'!$H$3:$U$162,6,FALSE),0)</f>
        <v>0</v>
      </c>
      <c r="P142" s="77">
        <f>IFERROR(VLOOKUP($B142,'[2]ACT NUM12'!$H$3:$U$162,7,FALSE),0)</f>
        <v>0</v>
      </c>
      <c r="Q142" s="77">
        <f>IFERROR(VLOOKUP($B142,'[2]ACT NUM12'!$H$3:$U$162,8,FALSE),0)</f>
        <v>0</v>
      </c>
      <c r="R142" s="77">
        <f>IFERROR(VLOOKUP($B142,'[2]ACT NUM12'!$H$3:$U$162,9,FALSE),0)</f>
        <v>0</v>
      </c>
      <c r="S142" s="77">
        <f>IFERROR(VLOOKUP($B142,'[2]ACT NUM12'!$H$3:$U$162,10,FALSE),0)</f>
        <v>0</v>
      </c>
      <c r="T142" s="77">
        <f>IFERROR(VLOOKUP($B142,'[2]ACT NUM12'!$H$3:$U$162,11,FALSE),0)</f>
        <v>0</v>
      </c>
      <c r="U142" s="77">
        <f>IFERROR(VLOOKUP($B142,'[2]ACT NUM12'!$H$3:$U$162,12,FALSE),0)</f>
        <v>0</v>
      </c>
      <c r="V142" s="77">
        <f>IFERROR(VLOOKUP($B142,'[2]ACT NUM12'!$H$3:$U$162,13,FALSE),0)</f>
        <v>0</v>
      </c>
      <c r="W142" s="12">
        <f t="shared" si="75"/>
        <v>0</v>
      </c>
      <c r="X142" s="77">
        <f>IFERROR(VLOOKUP($B142,'[2]ACT NUM12'!$AE$3:$AR$128,2,FALSE),0)</f>
        <v>0</v>
      </c>
      <c r="Y142" s="77">
        <f>IFERROR(VLOOKUP($B142,'[2]ACT NUM12'!$AE$3:$AR$128,3,FALSE),0)</f>
        <v>0</v>
      </c>
      <c r="Z142" s="77">
        <f>IFERROR(VLOOKUP($B142,'[2]ACT NUM12'!$AE$3:$AR$128,4,FALSE),0)</f>
        <v>0</v>
      </c>
      <c r="AA142" s="77">
        <f>IFERROR(VLOOKUP($B142,'[2]ACT NUM12'!$AE$3:$AR$128,5,FALSE),0)</f>
        <v>0</v>
      </c>
      <c r="AB142" s="77">
        <f>IFERROR(VLOOKUP($B142,'[2]ACT NUM12'!$AE$3:$AR$128,6,FALSE),0)</f>
        <v>0</v>
      </c>
      <c r="AC142" s="77">
        <f>IFERROR(VLOOKUP($B142,'[2]ACT NUM12'!$AE$3:$AR$128,7,FALSE),0)</f>
        <v>0</v>
      </c>
      <c r="AD142" s="77">
        <f>IFERROR(VLOOKUP($B142,'[2]ACT NUM12'!$AE$3:$AR$128,8,FALSE),0)</f>
        <v>0</v>
      </c>
      <c r="AE142" s="77">
        <f>IFERROR(VLOOKUP($B142,'[2]ACT NUM12'!$AE$3:$AR$128,9,FALSE),0)</f>
        <v>0</v>
      </c>
      <c r="AF142" s="77">
        <f>IFERROR(VLOOKUP($B142,'[2]ACT NUM12'!$AE$3:$AR$128,10,FALSE),0)</f>
        <v>0</v>
      </c>
      <c r="AG142" s="77">
        <f>IFERROR(VLOOKUP($B142,'[2]ACT NUM12'!$AE$3:$AR$128,11,FALSE),0)</f>
        <v>0</v>
      </c>
      <c r="AH142" s="77">
        <f>IFERROR(VLOOKUP($B142,'[2]ACT NUM12'!$AE$3:$AR$128,12,FALSE),0)</f>
        <v>0</v>
      </c>
      <c r="AI142" s="77">
        <f>IFERROR(VLOOKUP($B142,'[2]ACT NUM12'!$AE$3:$AR$128,13,FALSE),0)</f>
        <v>0</v>
      </c>
      <c r="AJ142" s="12">
        <f t="shared" si="68"/>
        <v>0</v>
      </c>
    </row>
    <row r="143" spans="1:37" ht="15" thickBot="1" x14ac:dyDescent="0.25">
      <c r="A143" s="307" t="s">
        <v>183</v>
      </c>
      <c r="B143" s="308"/>
      <c r="C143" s="222">
        <f>+D143/Metas!R14</f>
        <v>1.0473815461346634</v>
      </c>
      <c r="D143" s="179">
        <f>J143/AK143</f>
        <v>0.17789072426937738</v>
      </c>
      <c r="E143" s="9">
        <f t="shared" ref="E143:K143" si="133">SUM(E139:E142)</f>
        <v>364</v>
      </c>
      <c r="F143" s="9">
        <f t="shared" si="133"/>
        <v>436</v>
      </c>
      <c r="G143" s="9">
        <f t="shared" si="133"/>
        <v>423</v>
      </c>
      <c r="H143" s="9">
        <f t="shared" si="133"/>
        <v>444</v>
      </c>
      <c r="I143" s="9">
        <f>SUM(I139:I142)</f>
        <v>498</v>
      </c>
      <c r="J143" s="9">
        <f t="shared" ref="J143" si="134">SUM(J139:J142)</f>
        <v>420</v>
      </c>
      <c r="K143" s="9">
        <f t="shared" si="133"/>
        <v>16</v>
      </c>
      <c r="L143" s="9">
        <f t="shared" ref="L143:Q143" si="135">SUM(L139:L142)</f>
        <v>13</v>
      </c>
      <c r="M143" s="9">
        <f t="shared" si="135"/>
        <v>17</v>
      </c>
      <c r="N143" s="9">
        <f t="shared" si="135"/>
        <v>26</v>
      </c>
      <c r="O143" s="9">
        <f t="shared" ref="O143" si="136">SUM(O139:O142)</f>
        <v>19</v>
      </c>
      <c r="P143" s="9">
        <f t="shared" si="135"/>
        <v>20</v>
      </c>
      <c r="Q143" s="9">
        <f t="shared" si="135"/>
        <v>21</v>
      </c>
      <c r="R143" s="9">
        <f t="shared" ref="R143:S143" si="137">SUM(R139:R142)</f>
        <v>28</v>
      </c>
      <c r="S143" s="9">
        <f t="shared" si="137"/>
        <v>15</v>
      </c>
      <c r="T143" s="9">
        <f t="shared" ref="T143:V143" si="138">SUM(T139:T142)</f>
        <v>13</v>
      </c>
      <c r="U143" s="9">
        <f t="shared" si="138"/>
        <v>18</v>
      </c>
      <c r="V143" s="9">
        <f t="shared" si="138"/>
        <v>10</v>
      </c>
      <c r="W143" s="9">
        <f t="shared" si="75"/>
        <v>216</v>
      </c>
      <c r="X143" s="9">
        <f t="shared" ref="X143:AD143" si="139">SUM(X139:X142)</f>
        <v>0</v>
      </c>
      <c r="Y143" s="9">
        <f t="shared" si="139"/>
        <v>0</v>
      </c>
      <c r="Z143" s="9">
        <f t="shared" si="139"/>
        <v>0</v>
      </c>
      <c r="AA143" s="9">
        <f t="shared" si="139"/>
        <v>0</v>
      </c>
      <c r="AB143" s="9">
        <f t="shared" ref="AB143" si="140">SUM(AB139:AB142)</f>
        <v>2</v>
      </c>
      <c r="AC143" s="9">
        <f t="shared" si="139"/>
        <v>22</v>
      </c>
      <c r="AD143" s="9">
        <f t="shared" si="139"/>
        <v>0</v>
      </c>
      <c r="AE143" s="9">
        <f t="shared" ref="AE143:AF143" si="141">SUM(AE139:AE142)</f>
        <v>1</v>
      </c>
      <c r="AF143" s="9">
        <f t="shared" si="141"/>
        <v>1</v>
      </c>
      <c r="AG143" s="9">
        <f t="shared" ref="AG143:AI143" si="142">SUM(AG139:AG142)</f>
        <v>0</v>
      </c>
      <c r="AH143" s="9">
        <f t="shared" si="142"/>
        <v>0</v>
      </c>
      <c r="AI143" s="9">
        <f t="shared" si="142"/>
        <v>48</v>
      </c>
      <c r="AJ143" s="9">
        <f t="shared" si="68"/>
        <v>74</v>
      </c>
      <c r="AK143" s="9">
        <v>2361</v>
      </c>
    </row>
    <row r="144" spans="1:37" ht="15" thickBot="1" x14ac:dyDescent="0.25">
      <c r="A144" s="75" t="s">
        <v>173</v>
      </c>
      <c r="B144" s="137" t="s">
        <v>166</v>
      </c>
      <c r="C144" s="53"/>
      <c r="D144" s="177"/>
      <c r="E144" s="12">
        <f>IFERROR(VLOOKUP($B144,[3]NUM12!$H$3:$J$151,2,FALSE),0)</f>
        <v>93</v>
      </c>
      <c r="F144" s="42">
        <f t="shared" ref="F144:F150" si="143">+E144+(K144+L144+M144+N144)-(X144+Y144+Z144+AA144)</f>
        <v>93</v>
      </c>
      <c r="G144" s="12">
        <f>IFERROR(VLOOKUP($B144,[1]NUM12!$H$3:$J$167,2,FALSE),0)</f>
        <v>87</v>
      </c>
      <c r="H144" s="51">
        <f t="shared" ref="H144:H150" si="144">+G144+(Q144)-(AD144)</f>
        <v>87</v>
      </c>
      <c r="I144" s="51">
        <f t="shared" ref="I144:I150" si="145">+G144+(Q144+R144+S144+T144)-(AD144+AE144+AF144+AG144)</f>
        <v>90</v>
      </c>
      <c r="J144" s="12">
        <f>IFERROR(VLOOKUP($B144,[2]NUM12!$H$3:$K$156,3,FALSE),0)</f>
        <v>78</v>
      </c>
      <c r="K144" s="77">
        <f>IFERROR(VLOOKUP($B144,'[2]ACT NUM12'!$H$3:$U$162,2,FALSE),0)</f>
        <v>0</v>
      </c>
      <c r="L144" s="77">
        <f>IFERROR(VLOOKUP($B144,'[2]ACT NUM12'!$H$3:$U$162,3,FALSE),0)</f>
        <v>0</v>
      </c>
      <c r="M144" s="77">
        <f>IFERROR(VLOOKUP($B144,'[2]ACT NUM12'!$H$3:$U$162,4,FALSE),0)</f>
        <v>0</v>
      </c>
      <c r="N144" s="77">
        <f>IFERROR(VLOOKUP($B144,'[2]ACT NUM12'!$H$3:$U$162,5,FALSE),0)</f>
        <v>0</v>
      </c>
      <c r="O144" s="77">
        <f>IFERROR(VLOOKUP($B144,'[2]ACT NUM12'!$H$3:$U$162,6,FALSE),0)</f>
        <v>0</v>
      </c>
      <c r="P144" s="77">
        <f>IFERROR(VLOOKUP($B144,'[2]ACT NUM12'!$H$3:$U$162,7,FALSE),0)</f>
        <v>0</v>
      </c>
      <c r="Q144" s="77">
        <f>IFERROR(VLOOKUP($B144,'[2]ACT NUM12'!$H$3:$U$162,8,FALSE),0)</f>
        <v>0</v>
      </c>
      <c r="R144" s="77">
        <f>IFERROR(VLOOKUP($B144,'[2]ACT NUM12'!$H$3:$U$162,9,FALSE),0)</f>
        <v>0</v>
      </c>
      <c r="S144" s="77">
        <f>IFERROR(VLOOKUP($B144,'[2]ACT NUM12'!$H$3:$U$162,10,FALSE),0)</f>
        <v>0</v>
      </c>
      <c r="T144" s="77">
        <f>IFERROR(VLOOKUP($B144,'[2]ACT NUM12'!$H$3:$U$162,11,FALSE),0)</f>
        <v>4</v>
      </c>
      <c r="U144" s="77">
        <f>IFERROR(VLOOKUP($B144,'[2]ACT NUM12'!$H$3:$U$162,12,FALSE),0)</f>
        <v>0</v>
      </c>
      <c r="V144" s="77">
        <f>IFERROR(VLOOKUP($B144,'[2]ACT NUM12'!$H$3:$U$162,13,FALSE),0)</f>
        <v>1</v>
      </c>
      <c r="W144" s="12">
        <f t="shared" si="75"/>
        <v>5</v>
      </c>
      <c r="X144" s="77">
        <f>IFERROR(VLOOKUP($B144,'[2]ACT NUM12'!$AE$3:$AR$128,2,FALSE),0)</f>
        <v>0</v>
      </c>
      <c r="Y144" s="77">
        <f>IFERROR(VLOOKUP($B144,'[2]ACT NUM12'!$AE$3:$AR$128,3,FALSE),0)</f>
        <v>0</v>
      </c>
      <c r="Z144" s="77">
        <f>IFERROR(VLOOKUP($B144,'[2]ACT NUM12'!$AE$3:$AR$128,4,FALSE),0)</f>
        <v>0</v>
      </c>
      <c r="AA144" s="77">
        <f>IFERROR(VLOOKUP($B144,'[2]ACT NUM12'!$AE$3:$AR$128,5,FALSE),0)</f>
        <v>0</v>
      </c>
      <c r="AB144" s="77">
        <f>IFERROR(VLOOKUP($B144,'[2]ACT NUM12'!$AE$3:$AR$128,6,FALSE),0)</f>
        <v>0</v>
      </c>
      <c r="AC144" s="77">
        <f>IFERROR(VLOOKUP($B144,'[2]ACT NUM12'!$AE$3:$AR$128,7,FALSE),0)</f>
        <v>0</v>
      </c>
      <c r="AD144" s="77">
        <f>IFERROR(VLOOKUP($B144,'[2]ACT NUM12'!$AE$3:$AR$128,8,FALSE),0)</f>
        <v>0</v>
      </c>
      <c r="AE144" s="77">
        <f>IFERROR(VLOOKUP($B144,'[2]ACT NUM12'!$AE$3:$AR$128,9,FALSE),0)</f>
        <v>0</v>
      </c>
      <c r="AF144" s="77">
        <f>IFERROR(VLOOKUP($B144,'[2]ACT NUM12'!$AE$3:$AR$128,10,FALSE),0)</f>
        <v>0</v>
      </c>
      <c r="AG144" s="77">
        <f>IFERROR(VLOOKUP($B144,'[2]ACT NUM12'!$AE$3:$AR$128,11,FALSE),0)</f>
        <v>1</v>
      </c>
      <c r="AH144" s="77">
        <f>IFERROR(VLOOKUP($B144,'[2]ACT NUM12'!$AE$3:$AR$128,12,FALSE),0)</f>
        <v>0</v>
      </c>
      <c r="AI144" s="77">
        <f>IFERROR(VLOOKUP($B144,'[2]ACT NUM12'!$AE$3:$AR$128,13,FALSE),0)</f>
        <v>3</v>
      </c>
      <c r="AJ144" s="12">
        <f t="shared" si="68"/>
        <v>4</v>
      </c>
    </row>
    <row r="145" spans="1:37" ht="15" thickBot="1" x14ac:dyDescent="0.25">
      <c r="A145" s="75" t="s">
        <v>173</v>
      </c>
      <c r="B145" s="137" t="s">
        <v>167</v>
      </c>
      <c r="C145" s="53"/>
      <c r="D145" s="177"/>
      <c r="E145" s="12">
        <f>IFERROR(VLOOKUP($B145,[3]NUM12!$H$3:$J$151,2,FALSE),0)</f>
        <v>16</v>
      </c>
      <c r="F145" s="42">
        <f t="shared" si="143"/>
        <v>16</v>
      </c>
      <c r="G145" s="12">
        <f>IFERROR(VLOOKUP($B145,[1]NUM12!$H$3:$J$167,2,FALSE),0)</f>
        <v>19</v>
      </c>
      <c r="H145" s="51">
        <f t="shared" si="144"/>
        <v>19</v>
      </c>
      <c r="I145" s="51">
        <f t="shared" si="145"/>
        <v>22</v>
      </c>
      <c r="J145" s="12">
        <f>IFERROR(VLOOKUP($B145,[2]NUM12!$H$3:$K$156,3,FALSE),0)</f>
        <v>13</v>
      </c>
      <c r="K145" s="77">
        <f>IFERROR(VLOOKUP($B145,'[2]ACT NUM12'!$H$3:$U$162,2,FALSE),0)</f>
        <v>0</v>
      </c>
      <c r="L145" s="77">
        <f>IFERROR(VLOOKUP($B145,'[2]ACT NUM12'!$H$3:$U$162,3,FALSE),0)</f>
        <v>0</v>
      </c>
      <c r="M145" s="77">
        <f>IFERROR(VLOOKUP($B145,'[2]ACT NUM12'!$H$3:$U$162,4,FALSE),0)</f>
        <v>0</v>
      </c>
      <c r="N145" s="77">
        <f>IFERROR(VLOOKUP($B145,'[2]ACT NUM12'!$H$3:$U$162,5,FALSE),0)</f>
        <v>0</v>
      </c>
      <c r="O145" s="77">
        <f>IFERROR(VLOOKUP($B145,'[2]ACT NUM12'!$H$3:$U$162,6,FALSE),0)</f>
        <v>0</v>
      </c>
      <c r="P145" s="77">
        <f>IFERROR(VLOOKUP($B145,'[2]ACT NUM12'!$H$3:$U$162,7,FALSE),0)</f>
        <v>0</v>
      </c>
      <c r="Q145" s="77">
        <f>IFERROR(VLOOKUP($B145,'[2]ACT NUM12'!$H$3:$U$162,8,FALSE),0)</f>
        <v>0</v>
      </c>
      <c r="R145" s="77">
        <f>IFERROR(VLOOKUP($B145,'[2]ACT NUM12'!$H$3:$U$162,9,FALSE),0)</f>
        <v>0</v>
      </c>
      <c r="S145" s="77">
        <f>IFERROR(VLOOKUP($B145,'[2]ACT NUM12'!$H$3:$U$162,10,FALSE),0)</f>
        <v>0</v>
      </c>
      <c r="T145" s="77">
        <f>IFERROR(VLOOKUP($B145,'[2]ACT NUM12'!$H$3:$U$162,11,FALSE),0)</f>
        <v>4</v>
      </c>
      <c r="U145" s="77">
        <f>IFERROR(VLOOKUP($B145,'[2]ACT NUM12'!$H$3:$U$162,12,FALSE),0)</f>
        <v>0</v>
      </c>
      <c r="V145" s="77">
        <f>IFERROR(VLOOKUP($B145,'[2]ACT NUM12'!$H$3:$U$162,13,FALSE),0)</f>
        <v>2</v>
      </c>
      <c r="W145" s="12">
        <f t="shared" si="75"/>
        <v>6</v>
      </c>
      <c r="X145" s="77">
        <f>IFERROR(VLOOKUP($B145,'[2]ACT NUM12'!$AE$3:$AR$128,2,FALSE),0)</f>
        <v>0</v>
      </c>
      <c r="Y145" s="77">
        <f>IFERROR(VLOOKUP($B145,'[2]ACT NUM12'!$AE$3:$AR$128,3,FALSE),0)</f>
        <v>0</v>
      </c>
      <c r="Z145" s="77">
        <f>IFERROR(VLOOKUP($B145,'[2]ACT NUM12'!$AE$3:$AR$128,4,FALSE),0)</f>
        <v>0</v>
      </c>
      <c r="AA145" s="77">
        <f>IFERROR(VLOOKUP($B145,'[2]ACT NUM12'!$AE$3:$AR$128,5,FALSE),0)</f>
        <v>0</v>
      </c>
      <c r="AB145" s="77">
        <f>IFERROR(VLOOKUP($B145,'[2]ACT NUM12'!$AE$3:$AR$128,6,FALSE),0)</f>
        <v>0</v>
      </c>
      <c r="AC145" s="77">
        <f>IFERROR(VLOOKUP($B145,'[2]ACT NUM12'!$AE$3:$AR$128,7,FALSE),0)</f>
        <v>0</v>
      </c>
      <c r="AD145" s="77">
        <f>IFERROR(VLOOKUP($B145,'[2]ACT NUM12'!$AE$3:$AR$128,8,FALSE),0)</f>
        <v>0</v>
      </c>
      <c r="AE145" s="77">
        <f>IFERROR(VLOOKUP($B145,'[2]ACT NUM12'!$AE$3:$AR$128,9,FALSE),0)</f>
        <v>0</v>
      </c>
      <c r="AF145" s="77">
        <f>IFERROR(VLOOKUP($B145,'[2]ACT NUM12'!$AE$3:$AR$128,10,FALSE),0)</f>
        <v>0</v>
      </c>
      <c r="AG145" s="77">
        <f>IFERROR(VLOOKUP($B145,'[2]ACT NUM12'!$AE$3:$AR$128,11,FALSE),0)</f>
        <v>1</v>
      </c>
      <c r="AH145" s="77">
        <f>IFERROR(VLOOKUP($B145,'[2]ACT NUM12'!$AE$3:$AR$128,12,FALSE),0)</f>
        <v>0</v>
      </c>
      <c r="AI145" s="77">
        <f>IFERROR(VLOOKUP($B145,'[2]ACT NUM12'!$AE$3:$AR$128,13,FALSE),0)</f>
        <v>3</v>
      </c>
      <c r="AJ145" s="12">
        <f t="shared" ref="AJ145:AJ151" si="146">SUM(X145:AI145)</f>
        <v>4</v>
      </c>
    </row>
    <row r="146" spans="1:37" ht="15" thickBot="1" x14ac:dyDescent="0.25">
      <c r="A146" s="75" t="s">
        <v>173</v>
      </c>
      <c r="B146" s="137" t="s">
        <v>168</v>
      </c>
      <c r="C146" s="53"/>
      <c r="D146" s="177"/>
      <c r="E146" s="12">
        <f>IFERROR(VLOOKUP($B146,[3]NUM12!$H$3:$J$151,2,FALSE),0)</f>
        <v>25</v>
      </c>
      <c r="F146" s="42">
        <f t="shared" si="143"/>
        <v>25</v>
      </c>
      <c r="G146" s="12">
        <f>IFERROR(VLOOKUP($B146,[1]NUM12!$H$3:$J$167,2,FALSE),0)</f>
        <v>25</v>
      </c>
      <c r="H146" s="51">
        <f t="shared" si="144"/>
        <v>25</v>
      </c>
      <c r="I146" s="51">
        <f t="shared" si="145"/>
        <v>22</v>
      </c>
      <c r="J146" s="12">
        <f>IFERROR(VLOOKUP($B146,[2]NUM12!$H$3:$K$156,3,FALSE),0)</f>
        <v>18</v>
      </c>
      <c r="K146" s="77">
        <f>IFERROR(VLOOKUP($B146,'[2]ACT NUM12'!$H$3:$U$162,2,FALSE),0)</f>
        <v>0</v>
      </c>
      <c r="L146" s="77">
        <f>IFERROR(VLOOKUP($B146,'[2]ACT NUM12'!$H$3:$U$162,3,FALSE),0)</f>
        <v>0</v>
      </c>
      <c r="M146" s="77">
        <f>IFERROR(VLOOKUP($B146,'[2]ACT NUM12'!$H$3:$U$162,4,FALSE),0)</f>
        <v>0</v>
      </c>
      <c r="N146" s="77">
        <f>IFERROR(VLOOKUP($B146,'[2]ACT NUM12'!$H$3:$U$162,5,FALSE),0)</f>
        <v>0</v>
      </c>
      <c r="O146" s="77">
        <f>IFERROR(VLOOKUP($B146,'[2]ACT NUM12'!$H$3:$U$162,6,FALSE),0)</f>
        <v>0</v>
      </c>
      <c r="P146" s="77">
        <f>IFERROR(VLOOKUP($B146,'[2]ACT NUM12'!$H$3:$U$162,7,FALSE),0)</f>
        <v>0</v>
      </c>
      <c r="Q146" s="77">
        <f>IFERROR(VLOOKUP($B146,'[2]ACT NUM12'!$H$3:$U$162,8,FALSE),0)</f>
        <v>0</v>
      </c>
      <c r="R146" s="77">
        <f>IFERROR(VLOOKUP($B146,'[2]ACT NUM12'!$H$3:$U$162,9,FALSE),0)</f>
        <v>0</v>
      </c>
      <c r="S146" s="77">
        <f>IFERROR(VLOOKUP($B146,'[2]ACT NUM12'!$H$3:$U$162,10,FALSE),0)</f>
        <v>0</v>
      </c>
      <c r="T146" s="77">
        <f>IFERROR(VLOOKUP($B146,'[2]ACT NUM12'!$H$3:$U$162,11,FALSE),0)</f>
        <v>3</v>
      </c>
      <c r="U146" s="77">
        <f>IFERROR(VLOOKUP($B146,'[2]ACT NUM12'!$H$3:$U$162,12,FALSE),0)</f>
        <v>0</v>
      </c>
      <c r="V146" s="77">
        <f>IFERROR(VLOOKUP($B146,'[2]ACT NUM12'!$H$3:$U$162,13,FALSE),0)</f>
        <v>1</v>
      </c>
      <c r="W146" s="12">
        <f t="shared" si="75"/>
        <v>4</v>
      </c>
      <c r="X146" s="77">
        <f>IFERROR(VLOOKUP($B146,'[2]ACT NUM12'!$AE$3:$AR$128,2,FALSE),0)</f>
        <v>0</v>
      </c>
      <c r="Y146" s="77">
        <f>IFERROR(VLOOKUP($B146,'[2]ACT NUM12'!$AE$3:$AR$128,3,FALSE),0)</f>
        <v>0</v>
      </c>
      <c r="Z146" s="77">
        <f>IFERROR(VLOOKUP($B146,'[2]ACT NUM12'!$AE$3:$AR$128,4,FALSE),0)</f>
        <v>0</v>
      </c>
      <c r="AA146" s="77">
        <f>IFERROR(VLOOKUP($B146,'[2]ACT NUM12'!$AE$3:$AR$128,5,FALSE),0)</f>
        <v>0</v>
      </c>
      <c r="AB146" s="77">
        <f>IFERROR(VLOOKUP($B146,'[2]ACT NUM12'!$AE$3:$AR$128,6,FALSE),0)</f>
        <v>0</v>
      </c>
      <c r="AC146" s="77">
        <f>IFERROR(VLOOKUP($B146,'[2]ACT NUM12'!$AE$3:$AR$128,7,FALSE),0)</f>
        <v>0</v>
      </c>
      <c r="AD146" s="77">
        <f>IFERROR(VLOOKUP($B146,'[2]ACT NUM12'!$AE$3:$AR$128,8,FALSE),0)</f>
        <v>0</v>
      </c>
      <c r="AE146" s="77">
        <f>IFERROR(VLOOKUP($B146,'[2]ACT NUM12'!$AE$3:$AR$128,9,FALSE),0)</f>
        <v>0</v>
      </c>
      <c r="AF146" s="77">
        <f>IFERROR(VLOOKUP($B146,'[2]ACT NUM12'!$AE$3:$AR$128,10,FALSE),0)</f>
        <v>0</v>
      </c>
      <c r="AG146" s="77">
        <f>IFERROR(VLOOKUP($B146,'[2]ACT NUM12'!$AE$3:$AR$128,11,FALSE),0)</f>
        <v>6</v>
      </c>
      <c r="AH146" s="77">
        <f>IFERROR(VLOOKUP($B146,'[2]ACT NUM12'!$AE$3:$AR$128,12,FALSE),0)</f>
        <v>0</v>
      </c>
      <c r="AI146" s="77">
        <f>IFERROR(VLOOKUP($B146,'[2]ACT NUM12'!$AE$3:$AR$128,13,FALSE),0)</f>
        <v>3</v>
      </c>
      <c r="AJ146" s="12">
        <f t="shared" si="146"/>
        <v>9</v>
      </c>
    </row>
    <row r="147" spans="1:37" ht="15" thickBot="1" x14ac:dyDescent="0.25">
      <c r="A147" s="75" t="s">
        <v>173</v>
      </c>
      <c r="B147" s="137" t="s">
        <v>169</v>
      </c>
      <c r="C147" s="53"/>
      <c r="D147" s="177"/>
      <c r="E147" s="12">
        <f>IFERROR(VLOOKUP($B147,[3]NUM12!$H$3:$J$151,2,FALSE),0)</f>
        <v>0</v>
      </c>
      <c r="F147" s="42">
        <f t="shared" si="143"/>
        <v>0</v>
      </c>
      <c r="G147" s="12">
        <f>IFERROR(VLOOKUP($B147,[1]NUM12!$H$3:$J$167,2,FALSE),0)</f>
        <v>28</v>
      </c>
      <c r="H147" s="51">
        <f t="shared" si="144"/>
        <v>28</v>
      </c>
      <c r="I147" s="51">
        <f t="shared" si="145"/>
        <v>27</v>
      </c>
      <c r="J147" s="12">
        <f>IFERROR(VLOOKUP($B147,[2]NUM12!$H$3:$K$156,3,FALSE),0)</f>
        <v>24</v>
      </c>
      <c r="K147" s="77">
        <f>IFERROR(VLOOKUP($B147,'[2]ACT NUM12'!$H$3:$U$162,2,FALSE),0)</f>
        <v>0</v>
      </c>
      <c r="L147" s="77">
        <f>IFERROR(VLOOKUP($B147,'[2]ACT NUM12'!$H$3:$U$162,3,FALSE),0)</f>
        <v>0</v>
      </c>
      <c r="M147" s="77">
        <f>IFERROR(VLOOKUP($B147,'[2]ACT NUM12'!$H$3:$U$162,4,FALSE),0)</f>
        <v>0</v>
      </c>
      <c r="N147" s="77">
        <f>IFERROR(VLOOKUP($B147,'[2]ACT NUM12'!$H$3:$U$162,5,FALSE),0)</f>
        <v>0</v>
      </c>
      <c r="O147" s="77">
        <f>IFERROR(VLOOKUP($B147,'[2]ACT NUM12'!$H$3:$U$162,6,FALSE),0)</f>
        <v>0</v>
      </c>
      <c r="P147" s="77">
        <f>IFERROR(VLOOKUP($B147,'[2]ACT NUM12'!$H$3:$U$162,7,FALSE),0)</f>
        <v>0</v>
      </c>
      <c r="Q147" s="77">
        <f>IFERROR(VLOOKUP($B147,'[2]ACT NUM12'!$H$3:$U$162,8,FALSE),0)</f>
        <v>0</v>
      </c>
      <c r="R147" s="77">
        <f>IFERROR(VLOOKUP($B147,'[2]ACT NUM12'!$H$3:$U$162,9,FALSE),0)</f>
        <v>0</v>
      </c>
      <c r="S147" s="77">
        <f>IFERROR(VLOOKUP($B147,'[2]ACT NUM12'!$H$3:$U$162,10,FALSE),0)</f>
        <v>0</v>
      </c>
      <c r="T147" s="77">
        <f>IFERROR(VLOOKUP($B147,'[2]ACT NUM12'!$H$3:$U$162,11,FALSE),0)</f>
        <v>5</v>
      </c>
      <c r="U147" s="77">
        <f>IFERROR(VLOOKUP($B147,'[2]ACT NUM12'!$H$3:$U$162,12,FALSE),0)</f>
        <v>0</v>
      </c>
      <c r="V147" s="77">
        <f>IFERROR(VLOOKUP($B147,'[2]ACT NUM12'!$H$3:$U$162,13,FALSE),0)</f>
        <v>0</v>
      </c>
      <c r="W147" s="12">
        <f>SUM(K147:V147)</f>
        <v>5</v>
      </c>
      <c r="X147" s="77">
        <f>IFERROR(VLOOKUP($B147,'[2]ACT NUM12'!$AE$3:$AR$128,2,FALSE),0)</f>
        <v>0</v>
      </c>
      <c r="Y147" s="77">
        <f>IFERROR(VLOOKUP($B147,'[2]ACT NUM12'!$AE$3:$AR$128,3,FALSE),0)</f>
        <v>0</v>
      </c>
      <c r="Z147" s="77">
        <f>IFERROR(VLOOKUP($B147,'[2]ACT NUM12'!$AE$3:$AR$128,4,FALSE),0)</f>
        <v>0</v>
      </c>
      <c r="AA147" s="77">
        <f>IFERROR(VLOOKUP($B147,'[2]ACT NUM12'!$AE$3:$AR$128,5,FALSE),0)</f>
        <v>0</v>
      </c>
      <c r="AB147" s="77">
        <f>IFERROR(VLOOKUP($B147,'[2]ACT NUM12'!$AE$3:$AR$128,6,FALSE),0)</f>
        <v>0</v>
      </c>
      <c r="AC147" s="77">
        <f>IFERROR(VLOOKUP($B147,'[2]ACT NUM12'!$AE$3:$AR$128,7,FALSE),0)</f>
        <v>0</v>
      </c>
      <c r="AD147" s="77">
        <f>IFERROR(VLOOKUP($B147,'[2]ACT NUM12'!$AE$3:$AR$128,8,FALSE),0)</f>
        <v>0</v>
      </c>
      <c r="AE147" s="77">
        <f>IFERROR(VLOOKUP($B147,'[2]ACT NUM12'!$AE$3:$AR$128,9,FALSE),0)</f>
        <v>0</v>
      </c>
      <c r="AF147" s="77">
        <f>IFERROR(VLOOKUP($B147,'[2]ACT NUM12'!$AE$3:$AR$128,10,FALSE),0)</f>
        <v>0</v>
      </c>
      <c r="AG147" s="77">
        <f>IFERROR(VLOOKUP($B147,'[2]ACT NUM12'!$AE$3:$AR$128,11,FALSE),0)</f>
        <v>6</v>
      </c>
      <c r="AH147" s="77">
        <f>IFERROR(VLOOKUP($B147,'[2]ACT NUM12'!$AE$3:$AR$128,12,FALSE),0)</f>
        <v>0</v>
      </c>
      <c r="AI147" s="77">
        <f>IFERROR(VLOOKUP($B147,'[2]ACT NUM12'!$AE$3:$AR$128,13,FALSE),0)</f>
        <v>5</v>
      </c>
      <c r="AJ147" s="12">
        <f t="shared" si="146"/>
        <v>11</v>
      </c>
    </row>
    <row r="148" spans="1:37" ht="15" thickBot="1" x14ac:dyDescent="0.25">
      <c r="A148" s="75" t="s">
        <v>173</v>
      </c>
      <c r="B148" s="137" t="s">
        <v>170</v>
      </c>
      <c r="C148" s="53"/>
      <c r="D148" s="177"/>
      <c r="E148" s="12">
        <f>IFERROR(VLOOKUP($B148,[3]NUM12!$H$3:$J$151,2,FALSE),0)</f>
        <v>39</v>
      </c>
      <c r="F148" s="42">
        <f t="shared" si="143"/>
        <v>39</v>
      </c>
      <c r="G148" s="12">
        <f>IFERROR(VLOOKUP($B148,[1]NUM12!$H$3:$J$167,2,FALSE),0)</f>
        <v>42</v>
      </c>
      <c r="H148" s="51">
        <f t="shared" si="144"/>
        <v>42</v>
      </c>
      <c r="I148" s="51">
        <f t="shared" si="145"/>
        <v>42</v>
      </c>
      <c r="J148" s="12">
        <f>IFERROR(VLOOKUP($B148,[2]NUM12!$H$3:$K$156,3,FALSE),0)</f>
        <v>36</v>
      </c>
      <c r="K148" s="77">
        <f>IFERROR(VLOOKUP($B148,'[2]ACT NUM12'!$H$3:$U$162,2,FALSE),0)</f>
        <v>0</v>
      </c>
      <c r="L148" s="77">
        <f>IFERROR(VLOOKUP($B148,'[2]ACT NUM12'!$H$3:$U$162,3,FALSE),0)</f>
        <v>0</v>
      </c>
      <c r="M148" s="77">
        <f>IFERROR(VLOOKUP($B148,'[2]ACT NUM12'!$H$3:$U$162,4,FALSE),0)</f>
        <v>0</v>
      </c>
      <c r="N148" s="77">
        <f>IFERROR(VLOOKUP($B148,'[2]ACT NUM12'!$H$3:$U$162,5,FALSE),0)</f>
        <v>0</v>
      </c>
      <c r="O148" s="77">
        <f>IFERROR(VLOOKUP($B148,'[2]ACT NUM12'!$H$3:$U$162,6,FALSE),0)</f>
        <v>0</v>
      </c>
      <c r="P148" s="77">
        <f>IFERROR(VLOOKUP($B148,'[2]ACT NUM12'!$H$3:$U$162,7,FALSE),0)</f>
        <v>0</v>
      </c>
      <c r="Q148" s="77">
        <f>IFERROR(VLOOKUP($B148,'[2]ACT NUM12'!$H$3:$U$162,8,FALSE),0)</f>
        <v>0</v>
      </c>
      <c r="R148" s="77">
        <f>IFERROR(VLOOKUP($B148,'[2]ACT NUM12'!$H$3:$U$162,9,FALSE),0)</f>
        <v>0</v>
      </c>
      <c r="S148" s="77">
        <f>IFERROR(VLOOKUP($B148,'[2]ACT NUM12'!$H$3:$U$162,10,FALSE),0)</f>
        <v>0</v>
      </c>
      <c r="T148" s="77">
        <f>IFERROR(VLOOKUP($B148,'[2]ACT NUM12'!$H$3:$U$162,11,FALSE),0)</f>
        <v>0</v>
      </c>
      <c r="U148" s="77">
        <f>IFERROR(VLOOKUP($B148,'[2]ACT NUM12'!$H$3:$U$162,12,FALSE),0)</f>
        <v>0</v>
      </c>
      <c r="V148" s="77">
        <f>IFERROR(VLOOKUP($B148,'[2]ACT NUM12'!$H$3:$U$162,13,FALSE),0)</f>
        <v>0</v>
      </c>
      <c r="W148" s="12">
        <f>SUM(K148:V148)</f>
        <v>0</v>
      </c>
      <c r="X148" s="77">
        <f>IFERROR(VLOOKUP($B148,'[2]ACT NUM12'!$AE$3:$AR$128,2,FALSE),0)</f>
        <v>0</v>
      </c>
      <c r="Y148" s="77">
        <f>IFERROR(VLOOKUP($B148,'[2]ACT NUM12'!$AE$3:$AR$128,3,FALSE),0)</f>
        <v>0</v>
      </c>
      <c r="Z148" s="77">
        <f>IFERROR(VLOOKUP($B148,'[2]ACT NUM12'!$AE$3:$AR$128,4,FALSE),0)</f>
        <v>0</v>
      </c>
      <c r="AA148" s="77">
        <f>IFERROR(VLOOKUP($B148,'[2]ACT NUM12'!$AE$3:$AR$128,5,FALSE),0)</f>
        <v>0</v>
      </c>
      <c r="AB148" s="77">
        <f>IFERROR(VLOOKUP($B148,'[2]ACT NUM12'!$AE$3:$AR$128,6,FALSE),0)</f>
        <v>0</v>
      </c>
      <c r="AC148" s="77">
        <f>IFERROR(VLOOKUP($B148,'[2]ACT NUM12'!$AE$3:$AR$128,7,FALSE),0)</f>
        <v>0</v>
      </c>
      <c r="AD148" s="77">
        <f>IFERROR(VLOOKUP($B148,'[2]ACT NUM12'!$AE$3:$AR$128,8,FALSE),0)</f>
        <v>0</v>
      </c>
      <c r="AE148" s="77">
        <f>IFERROR(VLOOKUP($B148,'[2]ACT NUM12'!$AE$3:$AR$128,9,FALSE),0)</f>
        <v>0</v>
      </c>
      <c r="AF148" s="77">
        <f>IFERROR(VLOOKUP($B148,'[2]ACT NUM12'!$AE$3:$AR$128,10,FALSE),0)</f>
        <v>0</v>
      </c>
      <c r="AG148" s="77">
        <f>IFERROR(VLOOKUP($B148,'[2]ACT NUM12'!$AE$3:$AR$128,11,FALSE),0)</f>
        <v>0</v>
      </c>
      <c r="AH148" s="77">
        <f>IFERROR(VLOOKUP($B148,'[2]ACT NUM12'!$AE$3:$AR$128,12,FALSE),0)</f>
        <v>0</v>
      </c>
      <c r="AI148" s="77">
        <f>IFERROR(VLOOKUP($B148,'[2]ACT NUM12'!$AE$3:$AR$128,13,FALSE),0)</f>
        <v>4</v>
      </c>
      <c r="AJ148" s="12">
        <f t="shared" si="146"/>
        <v>4</v>
      </c>
    </row>
    <row r="149" spans="1:37" ht="15" thickBot="1" x14ac:dyDescent="0.25">
      <c r="A149" s="75" t="s">
        <v>173</v>
      </c>
      <c r="B149" s="137" t="s">
        <v>171</v>
      </c>
      <c r="C149" s="53"/>
      <c r="D149" s="177"/>
      <c r="E149" s="12">
        <f>IFERROR(VLOOKUP($B149,[3]NUM12!$H$3:$J$151,2,FALSE),0)</f>
        <v>40</v>
      </c>
      <c r="F149" s="42">
        <f t="shared" si="143"/>
        <v>40</v>
      </c>
      <c r="G149" s="12">
        <f>IFERROR(VLOOKUP($B149,[1]NUM12!$H$3:$J$167,2,FALSE),0)</f>
        <v>34</v>
      </c>
      <c r="H149" s="51">
        <f t="shared" si="144"/>
        <v>34</v>
      </c>
      <c r="I149" s="51">
        <f t="shared" si="145"/>
        <v>33</v>
      </c>
      <c r="J149" s="12">
        <f>IFERROR(VLOOKUP($B149,[2]NUM12!$H$3:$K$156,3,FALSE),0)</f>
        <v>30</v>
      </c>
      <c r="K149" s="77">
        <f>IFERROR(VLOOKUP($B149,'[2]ACT NUM12'!$H$3:$U$162,2,FALSE),0)</f>
        <v>0</v>
      </c>
      <c r="L149" s="77">
        <f>IFERROR(VLOOKUP($B149,'[2]ACT NUM12'!$H$3:$U$162,3,FALSE),0)</f>
        <v>0</v>
      </c>
      <c r="M149" s="77">
        <f>IFERROR(VLOOKUP($B149,'[2]ACT NUM12'!$H$3:$U$162,4,FALSE),0)</f>
        <v>0</v>
      </c>
      <c r="N149" s="77">
        <f>IFERROR(VLOOKUP($B149,'[2]ACT NUM12'!$H$3:$U$162,5,FALSE),0)</f>
        <v>0</v>
      </c>
      <c r="O149" s="77">
        <f>IFERROR(VLOOKUP($B149,'[2]ACT NUM12'!$H$3:$U$162,6,FALSE),0)</f>
        <v>0</v>
      </c>
      <c r="P149" s="77">
        <f>IFERROR(VLOOKUP($B149,'[2]ACT NUM12'!$H$3:$U$162,7,FALSE),0)</f>
        <v>0</v>
      </c>
      <c r="Q149" s="77">
        <f>IFERROR(VLOOKUP($B149,'[2]ACT NUM12'!$H$3:$U$162,8,FALSE),0)</f>
        <v>0</v>
      </c>
      <c r="R149" s="77">
        <f>IFERROR(VLOOKUP($B149,'[2]ACT NUM12'!$H$3:$U$162,9,FALSE),0)</f>
        <v>0</v>
      </c>
      <c r="S149" s="77">
        <f>IFERROR(VLOOKUP($B149,'[2]ACT NUM12'!$H$3:$U$162,10,FALSE),0)</f>
        <v>0</v>
      </c>
      <c r="T149" s="77">
        <f>IFERROR(VLOOKUP($B149,'[2]ACT NUM12'!$H$3:$U$162,11,FALSE),0)</f>
        <v>5</v>
      </c>
      <c r="U149" s="77">
        <f>IFERROR(VLOOKUP($B149,'[2]ACT NUM12'!$H$3:$U$162,12,FALSE),0)</f>
        <v>0</v>
      </c>
      <c r="V149" s="77">
        <f>IFERROR(VLOOKUP($B149,'[2]ACT NUM12'!$H$3:$U$162,13,FALSE),0)</f>
        <v>0</v>
      </c>
      <c r="W149" s="12">
        <f>SUM(K149:V149)</f>
        <v>5</v>
      </c>
      <c r="X149" s="77">
        <f>IFERROR(VLOOKUP($B149,'[2]ACT NUM12'!$AE$3:$AR$128,2,FALSE),0)</f>
        <v>0</v>
      </c>
      <c r="Y149" s="77">
        <f>IFERROR(VLOOKUP($B149,'[2]ACT NUM12'!$AE$3:$AR$128,3,FALSE),0)</f>
        <v>0</v>
      </c>
      <c r="Z149" s="77">
        <f>IFERROR(VLOOKUP($B149,'[2]ACT NUM12'!$AE$3:$AR$128,4,FALSE),0)</f>
        <v>0</v>
      </c>
      <c r="AA149" s="77">
        <f>IFERROR(VLOOKUP($B149,'[2]ACT NUM12'!$AE$3:$AR$128,5,FALSE),0)</f>
        <v>0</v>
      </c>
      <c r="AB149" s="77">
        <f>IFERROR(VLOOKUP($B149,'[2]ACT NUM12'!$AE$3:$AR$128,6,FALSE),0)</f>
        <v>0</v>
      </c>
      <c r="AC149" s="77">
        <f>IFERROR(VLOOKUP($B149,'[2]ACT NUM12'!$AE$3:$AR$128,7,FALSE),0)</f>
        <v>0</v>
      </c>
      <c r="AD149" s="77">
        <f>IFERROR(VLOOKUP($B149,'[2]ACT NUM12'!$AE$3:$AR$128,8,FALSE),0)</f>
        <v>0</v>
      </c>
      <c r="AE149" s="77">
        <f>IFERROR(VLOOKUP($B149,'[2]ACT NUM12'!$AE$3:$AR$128,9,FALSE),0)</f>
        <v>0</v>
      </c>
      <c r="AF149" s="77">
        <f>IFERROR(VLOOKUP($B149,'[2]ACT NUM12'!$AE$3:$AR$128,10,FALSE),0)</f>
        <v>0</v>
      </c>
      <c r="AG149" s="77">
        <f>IFERROR(VLOOKUP($B149,'[2]ACT NUM12'!$AE$3:$AR$128,11,FALSE),0)</f>
        <v>6</v>
      </c>
      <c r="AH149" s="77">
        <f>IFERROR(VLOOKUP($B149,'[2]ACT NUM12'!$AE$3:$AR$128,12,FALSE),0)</f>
        <v>0</v>
      </c>
      <c r="AI149" s="77">
        <f>IFERROR(VLOOKUP($B149,'[2]ACT NUM12'!$AE$3:$AR$128,13,FALSE),0)</f>
        <v>4</v>
      </c>
      <c r="AJ149" s="12">
        <f>SUM(X149:AI149)</f>
        <v>10</v>
      </c>
    </row>
    <row r="150" spans="1:37" ht="15" thickBot="1" x14ac:dyDescent="0.25">
      <c r="A150" s="75" t="s">
        <v>173</v>
      </c>
      <c r="B150" s="137" t="s">
        <v>172</v>
      </c>
      <c r="C150" s="53"/>
      <c r="D150" s="177"/>
      <c r="E150" s="12">
        <f>IFERROR(VLOOKUP($B150,[3]NUM12!$H$3:$J$151,2,FALSE),0)</f>
        <v>24</v>
      </c>
      <c r="F150" s="42">
        <f t="shared" si="143"/>
        <v>24</v>
      </c>
      <c r="G150" s="12">
        <f>IFERROR(VLOOKUP($B150,[1]NUM12!$H$3:$J$167,2,FALSE),0)</f>
        <v>22</v>
      </c>
      <c r="H150" s="51">
        <f t="shared" si="144"/>
        <v>22</v>
      </c>
      <c r="I150" s="51">
        <f t="shared" si="145"/>
        <v>22</v>
      </c>
      <c r="J150" s="12">
        <f>IFERROR(VLOOKUP($B150,[2]NUM12!$H$3:$K$156,3,FALSE),0)</f>
        <v>18</v>
      </c>
      <c r="K150" s="77">
        <f>IFERROR(VLOOKUP($B150,'[2]ACT NUM12'!$H$3:$U$162,2,FALSE),0)</f>
        <v>0</v>
      </c>
      <c r="L150" s="77">
        <f>IFERROR(VLOOKUP($B150,'[2]ACT NUM12'!$H$3:$U$162,3,FALSE),0)</f>
        <v>0</v>
      </c>
      <c r="M150" s="77">
        <f>IFERROR(VLOOKUP($B150,'[2]ACT NUM12'!$H$3:$U$162,4,FALSE),0)</f>
        <v>0</v>
      </c>
      <c r="N150" s="77">
        <f>IFERROR(VLOOKUP($B150,'[2]ACT NUM12'!$H$3:$U$162,5,FALSE),0)</f>
        <v>0</v>
      </c>
      <c r="O150" s="77">
        <f>IFERROR(VLOOKUP($B150,'[2]ACT NUM12'!$H$3:$U$162,6,FALSE),0)</f>
        <v>0</v>
      </c>
      <c r="P150" s="77">
        <f>IFERROR(VLOOKUP($B150,'[2]ACT NUM12'!$H$3:$U$162,7,FALSE),0)</f>
        <v>0</v>
      </c>
      <c r="Q150" s="77">
        <f>IFERROR(VLOOKUP($B150,'[2]ACT NUM12'!$H$3:$U$162,8,FALSE),0)</f>
        <v>0</v>
      </c>
      <c r="R150" s="77">
        <f>IFERROR(VLOOKUP($B150,'[2]ACT NUM12'!$H$3:$U$162,9,FALSE),0)</f>
        <v>0</v>
      </c>
      <c r="S150" s="77">
        <f>IFERROR(VLOOKUP($B150,'[2]ACT NUM12'!$H$3:$U$162,10,FALSE),0)</f>
        <v>0</v>
      </c>
      <c r="T150" s="77">
        <f>IFERROR(VLOOKUP($B150,'[2]ACT NUM12'!$H$3:$U$162,11,FALSE),0)</f>
        <v>0</v>
      </c>
      <c r="U150" s="77">
        <f>IFERROR(VLOOKUP($B150,'[2]ACT NUM12'!$H$3:$U$162,12,FALSE),0)</f>
        <v>0</v>
      </c>
      <c r="V150" s="77">
        <f>IFERROR(VLOOKUP($B150,'[2]ACT NUM12'!$H$3:$U$162,13,FALSE),0)</f>
        <v>0</v>
      </c>
      <c r="W150" s="12">
        <f>SUM(K150:V150)</f>
        <v>0</v>
      </c>
      <c r="X150" s="77">
        <f>IFERROR(VLOOKUP($B150,'[2]ACT NUM12'!$AE$3:$AR$128,2,FALSE),0)</f>
        <v>0</v>
      </c>
      <c r="Y150" s="77">
        <f>IFERROR(VLOOKUP($B150,'[2]ACT NUM12'!$AE$3:$AR$128,3,FALSE),0)</f>
        <v>0</v>
      </c>
      <c r="Z150" s="77">
        <f>IFERROR(VLOOKUP($B150,'[2]ACT NUM12'!$AE$3:$AR$128,4,FALSE),0)</f>
        <v>0</v>
      </c>
      <c r="AA150" s="77">
        <f>IFERROR(VLOOKUP($B150,'[2]ACT NUM12'!$AE$3:$AR$128,5,FALSE),0)</f>
        <v>0</v>
      </c>
      <c r="AB150" s="77">
        <f>IFERROR(VLOOKUP($B150,'[2]ACT NUM12'!$AE$3:$AR$128,6,FALSE),0)</f>
        <v>0</v>
      </c>
      <c r="AC150" s="77">
        <f>IFERROR(VLOOKUP($B150,'[2]ACT NUM12'!$AE$3:$AR$128,7,FALSE),0)</f>
        <v>0</v>
      </c>
      <c r="AD150" s="77">
        <f>IFERROR(VLOOKUP($B150,'[2]ACT NUM12'!$AE$3:$AR$128,8,FALSE),0)</f>
        <v>0</v>
      </c>
      <c r="AE150" s="77">
        <f>IFERROR(VLOOKUP($B150,'[2]ACT NUM12'!$AE$3:$AR$128,9,FALSE),0)</f>
        <v>0</v>
      </c>
      <c r="AF150" s="77">
        <f>IFERROR(VLOOKUP($B150,'[2]ACT NUM12'!$AE$3:$AR$128,10,FALSE),0)</f>
        <v>0</v>
      </c>
      <c r="AG150" s="77">
        <f>IFERROR(VLOOKUP($B150,'[2]ACT NUM12'!$AE$3:$AR$128,11,FALSE),0)</f>
        <v>0</v>
      </c>
      <c r="AH150" s="77">
        <f>IFERROR(VLOOKUP($B150,'[2]ACT NUM12'!$AE$3:$AR$128,12,FALSE),0)</f>
        <v>0</v>
      </c>
      <c r="AI150" s="77">
        <f>IFERROR(VLOOKUP($B150,'[2]ACT NUM12'!$AE$3:$AR$128,13,FALSE),0)</f>
        <v>0</v>
      </c>
      <c r="AJ150" s="12">
        <f>SUM(X150:AI150)</f>
        <v>0</v>
      </c>
    </row>
    <row r="151" spans="1:37" ht="15" thickBot="1" x14ac:dyDescent="0.25">
      <c r="A151" s="307" t="s">
        <v>184</v>
      </c>
      <c r="B151" s="308"/>
      <c r="C151" s="222">
        <f>+D151/Metas!R15</f>
        <v>0.91561181434599148</v>
      </c>
      <c r="D151" s="179">
        <f>J151/AK151</f>
        <v>0.23638344226579522</v>
      </c>
      <c r="E151" s="9">
        <f t="shared" ref="E151:H151" si="147">SUM(E144:E150)</f>
        <v>237</v>
      </c>
      <c r="F151" s="9">
        <f t="shared" si="147"/>
        <v>237</v>
      </c>
      <c r="G151" s="9">
        <f t="shared" si="147"/>
        <v>257</v>
      </c>
      <c r="H151" s="9">
        <f t="shared" si="147"/>
        <v>257</v>
      </c>
      <c r="I151" s="9">
        <f>SUM(I144:I150)</f>
        <v>258</v>
      </c>
      <c r="J151" s="9">
        <f t="shared" ref="J151" si="148">SUM(J144:J150)</f>
        <v>217</v>
      </c>
      <c r="K151" s="9">
        <f>SUM(K144:K150)</f>
        <v>0</v>
      </c>
      <c r="L151" s="9">
        <f t="shared" ref="L151:Q151" si="149">SUM(L144:L150)</f>
        <v>0</v>
      </c>
      <c r="M151" s="9">
        <f t="shared" si="149"/>
        <v>0</v>
      </c>
      <c r="N151" s="9">
        <f t="shared" si="149"/>
        <v>0</v>
      </c>
      <c r="O151" s="9">
        <f t="shared" ref="O151" si="150">SUM(O144:O150)</f>
        <v>0</v>
      </c>
      <c r="P151" s="9">
        <f t="shared" si="149"/>
        <v>0</v>
      </c>
      <c r="Q151" s="9">
        <f t="shared" si="149"/>
        <v>0</v>
      </c>
      <c r="R151" s="9">
        <f t="shared" ref="R151:S151" si="151">SUM(R144:R150)</f>
        <v>0</v>
      </c>
      <c r="S151" s="9">
        <f t="shared" si="151"/>
        <v>0</v>
      </c>
      <c r="T151" s="9">
        <f t="shared" ref="T151:V151" si="152">SUM(T144:T150)</f>
        <v>21</v>
      </c>
      <c r="U151" s="9">
        <f t="shared" si="152"/>
        <v>0</v>
      </c>
      <c r="V151" s="9">
        <f t="shared" si="152"/>
        <v>4</v>
      </c>
      <c r="W151" s="9">
        <f>SUM(K151:V151)</f>
        <v>25</v>
      </c>
      <c r="X151" s="9">
        <f t="shared" ref="X151:AD151" si="153">SUM(X144:X150)</f>
        <v>0</v>
      </c>
      <c r="Y151" s="9">
        <f t="shared" si="153"/>
        <v>0</v>
      </c>
      <c r="Z151" s="9">
        <f t="shared" si="153"/>
        <v>0</v>
      </c>
      <c r="AA151" s="9">
        <f t="shared" si="153"/>
        <v>0</v>
      </c>
      <c r="AB151" s="9">
        <f t="shared" ref="AB151" si="154">SUM(AB144:AB150)</f>
        <v>0</v>
      </c>
      <c r="AC151" s="9">
        <f t="shared" si="153"/>
        <v>0</v>
      </c>
      <c r="AD151" s="9">
        <f t="shared" si="153"/>
        <v>0</v>
      </c>
      <c r="AE151" s="9">
        <f t="shared" ref="AE151:AF151" si="155">SUM(AE144:AE150)</f>
        <v>0</v>
      </c>
      <c r="AF151" s="9">
        <f t="shared" si="155"/>
        <v>0</v>
      </c>
      <c r="AG151" s="9">
        <f t="shared" ref="AG151:AI151" si="156">SUM(AG144:AG150)</f>
        <v>20</v>
      </c>
      <c r="AH151" s="9">
        <f t="shared" si="156"/>
        <v>0</v>
      </c>
      <c r="AI151" s="9">
        <f t="shared" si="156"/>
        <v>22</v>
      </c>
      <c r="AJ151" s="9">
        <f t="shared" si="146"/>
        <v>42</v>
      </c>
      <c r="AK151" s="9">
        <v>918</v>
      </c>
    </row>
    <row r="152" spans="1:37" ht="15" x14ac:dyDescent="0.25">
      <c r="B152" s="80" t="s">
        <v>189</v>
      </c>
      <c r="C152" s="234"/>
      <c r="D152" s="70"/>
      <c r="E152" s="62">
        <f t="shared" ref="E152:AK152" si="157">+E26+E38+E49+E64+E75+E81+E92+E111+E124+E138+E143+E151</f>
        <v>19864</v>
      </c>
      <c r="F152" s="62">
        <f t="shared" si="157"/>
        <v>22911</v>
      </c>
      <c r="G152" s="62">
        <f t="shared" si="157"/>
        <v>19690</v>
      </c>
      <c r="H152" s="62">
        <f t="shared" si="157"/>
        <v>20631</v>
      </c>
      <c r="I152" s="62">
        <f>+I26+I38+I49+I64+I75+I81+I92+I111+I124+I138+I143+I151</f>
        <v>22896</v>
      </c>
      <c r="J152" s="62">
        <f t="shared" ref="J152" si="158">+J26+J38+J49+J64+J75+J81+J92+J111+J124+J138+J143+J151</f>
        <v>21242</v>
      </c>
      <c r="K152" s="62">
        <f t="shared" si="157"/>
        <v>787</v>
      </c>
      <c r="L152" s="62">
        <f t="shared" si="157"/>
        <v>766</v>
      </c>
      <c r="M152" s="62">
        <f t="shared" si="157"/>
        <v>1109</v>
      </c>
      <c r="N152" s="62">
        <f t="shared" si="157"/>
        <v>841</v>
      </c>
      <c r="O152" s="62">
        <f t="shared" ref="O152" si="159">+O26+O38+O49+O64+O75+O81+O92+O111+O124+O138+O143+O151</f>
        <v>907</v>
      </c>
      <c r="P152" s="62">
        <f t="shared" si="157"/>
        <v>905</v>
      </c>
      <c r="Q152" s="62">
        <f t="shared" si="157"/>
        <v>1093</v>
      </c>
      <c r="R152" s="62">
        <f t="shared" ref="R152:S152" si="160">+R26+R38+R49+R64+R75+R81+R92+R111+R124+R138+R143+R151</f>
        <v>963</v>
      </c>
      <c r="S152" s="62">
        <f t="shared" si="160"/>
        <v>787</v>
      </c>
      <c r="T152" s="62">
        <f t="shared" ref="T152:V152" si="161">+T26+T38+T49+T64+T75+T81+T92+T111+T124+T138+T143+T151</f>
        <v>961</v>
      </c>
      <c r="U152" s="62">
        <f t="shared" si="161"/>
        <v>935</v>
      </c>
      <c r="V152" s="62">
        <f t="shared" si="161"/>
        <v>762</v>
      </c>
      <c r="W152" s="62">
        <f>+W26+W38+W49+W64+W75+W81+W92+W111+W124+W138+W143+W151</f>
        <v>10816</v>
      </c>
      <c r="X152" s="62">
        <f t="shared" si="157"/>
        <v>118</v>
      </c>
      <c r="Y152" s="62">
        <f t="shared" si="157"/>
        <v>80</v>
      </c>
      <c r="Z152" s="62">
        <f t="shared" si="157"/>
        <v>148</v>
      </c>
      <c r="AA152" s="62">
        <f t="shared" si="157"/>
        <v>110</v>
      </c>
      <c r="AB152" s="62">
        <f t="shared" ref="AB152" si="162">+AB26+AB38+AB49+AB64+AB75+AB81+AB92+AB111+AB124+AB138+AB143+AB151</f>
        <v>127</v>
      </c>
      <c r="AC152" s="62">
        <f t="shared" si="157"/>
        <v>862</v>
      </c>
      <c r="AD152" s="62">
        <f t="shared" si="157"/>
        <v>152</v>
      </c>
      <c r="AE152" s="62">
        <f t="shared" ref="AE152:AF152" si="163">+AE26+AE38+AE49+AE64+AE75+AE81+AE92+AE111+AE124+AE138+AE143+AE151</f>
        <v>156</v>
      </c>
      <c r="AF152" s="62">
        <f t="shared" si="163"/>
        <v>144</v>
      </c>
      <c r="AG152" s="62">
        <f t="shared" ref="AG152:AI152" si="164">+AG26+AG38+AG49+AG64+AG75+AG81+AG92+AG111+AG124+AG138+AG143+AG151</f>
        <v>146</v>
      </c>
      <c r="AH152" s="62">
        <f t="shared" si="164"/>
        <v>300</v>
      </c>
      <c r="AI152" s="62">
        <f t="shared" si="164"/>
        <v>605</v>
      </c>
      <c r="AJ152" s="62">
        <f t="shared" si="157"/>
        <v>2948</v>
      </c>
      <c r="AK152" s="62">
        <f t="shared" si="157"/>
        <v>119801</v>
      </c>
    </row>
    <row r="153" spans="1:37" x14ac:dyDescent="0.2">
      <c r="C153" s="231"/>
      <c r="D153" s="180"/>
    </row>
  </sheetData>
  <mergeCells count="23">
    <mergeCell ref="A26:B26"/>
    <mergeCell ref="A38:B38"/>
    <mergeCell ref="A49:B49"/>
    <mergeCell ref="A1:A10"/>
    <mergeCell ref="B1:B10"/>
    <mergeCell ref="A124:B124"/>
    <mergeCell ref="A138:B138"/>
    <mergeCell ref="A143:B143"/>
    <mergeCell ref="A151:B151"/>
    <mergeCell ref="A64:B64"/>
    <mergeCell ref="A75:B75"/>
    <mergeCell ref="A81:B81"/>
    <mergeCell ref="A92:B92"/>
    <mergeCell ref="A111:B111"/>
    <mergeCell ref="E2:AJ9"/>
    <mergeCell ref="C1:C11"/>
    <mergeCell ref="AK2:AK9"/>
    <mergeCell ref="K10:W10"/>
    <mergeCell ref="X10:AJ10"/>
    <mergeCell ref="AK10:AK11"/>
    <mergeCell ref="E10:J10"/>
    <mergeCell ref="E1:AK1"/>
    <mergeCell ref="D1:D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75" bestFit="1" customWidth="1"/>
    <col min="2" max="2" width="36.7109375" style="75" bestFit="1" customWidth="1"/>
    <col min="3" max="3" width="14.42578125" style="54" customWidth="1"/>
    <col min="4" max="4" width="14.28515625" style="181" customWidth="1"/>
    <col min="5" max="6" width="11.140625" style="62" bestFit="1" customWidth="1"/>
    <col min="7" max="7" width="11.140625" style="62" customWidth="1"/>
    <col min="8" max="9" width="11.140625" style="62" bestFit="1" customWidth="1"/>
    <col min="10" max="10" width="11.140625" style="62" customWidth="1"/>
    <col min="11" max="11" width="9.7109375" style="62" customWidth="1"/>
    <col min="12" max="12" width="8.42578125" style="62" customWidth="1"/>
    <col min="13" max="17" width="7.5703125" style="62" customWidth="1"/>
    <col min="18" max="19" width="8.42578125" style="62" bestFit="1" customWidth="1"/>
    <col min="20" max="22" width="9" style="62" customWidth="1"/>
    <col min="23" max="24" width="9.7109375" style="62" customWidth="1"/>
    <col min="25" max="25" width="8.28515625" style="62" customWidth="1"/>
    <col min="26" max="26" width="7" style="62" customWidth="1"/>
    <col min="27" max="28" width="7.140625" style="62" customWidth="1"/>
    <col min="29" max="29" width="7.5703125" style="62" customWidth="1"/>
    <col min="30" max="35" width="8.5703125" style="62" customWidth="1"/>
    <col min="36" max="36" width="7.28515625" style="62" customWidth="1"/>
    <col min="37" max="37" width="23.7109375" style="62" customWidth="1"/>
    <col min="38" max="16384" width="11.42578125" style="52"/>
  </cols>
  <sheetData>
    <row r="1" spans="1:37" s="100" customFormat="1" ht="73.5" customHeight="1" thickTop="1" thickBot="1" x14ac:dyDescent="0.25">
      <c r="A1" s="309" t="s">
        <v>0</v>
      </c>
      <c r="B1" s="278" t="s">
        <v>1</v>
      </c>
      <c r="C1" s="278" t="s">
        <v>190</v>
      </c>
      <c r="D1" s="304" t="s">
        <v>187</v>
      </c>
      <c r="E1" s="388" t="s">
        <v>297</v>
      </c>
      <c r="F1" s="389"/>
      <c r="G1" s="389"/>
      <c r="H1" s="389"/>
      <c r="I1" s="389"/>
      <c r="J1" s="389"/>
      <c r="K1" s="389"/>
      <c r="L1" s="389"/>
      <c r="M1" s="389"/>
      <c r="N1" s="389"/>
      <c r="O1" s="389"/>
      <c r="P1" s="389"/>
      <c r="Q1" s="389"/>
      <c r="R1" s="389"/>
      <c r="S1" s="389"/>
      <c r="T1" s="389"/>
      <c r="U1" s="389"/>
      <c r="V1" s="389"/>
      <c r="W1" s="389"/>
      <c r="X1" s="389"/>
      <c r="Y1" s="389"/>
      <c r="Z1" s="389"/>
      <c r="AA1" s="389"/>
      <c r="AB1" s="389"/>
      <c r="AC1" s="389"/>
      <c r="AD1" s="389"/>
      <c r="AE1" s="389"/>
      <c r="AF1" s="389"/>
      <c r="AG1" s="389"/>
      <c r="AH1" s="389"/>
      <c r="AI1" s="389"/>
      <c r="AJ1" s="389"/>
      <c r="AK1" s="390"/>
    </row>
    <row r="2" spans="1:37" s="100" customFormat="1" ht="15" customHeight="1" thickTop="1" x14ac:dyDescent="0.2">
      <c r="A2" s="310"/>
      <c r="B2" s="312"/>
      <c r="C2" s="279"/>
      <c r="D2" s="305"/>
      <c r="E2" s="372" t="s">
        <v>2</v>
      </c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  <c r="V2" s="373"/>
      <c r="W2" s="373"/>
      <c r="X2" s="373"/>
      <c r="Y2" s="373"/>
      <c r="Z2" s="373"/>
      <c r="AA2" s="373"/>
      <c r="AB2" s="373"/>
      <c r="AC2" s="373"/>
      <c r="AD2" s="373"/>
      <c r="AE2" s="373"/>
      <c r="AF2" s="373"/>
      <c r="AG2" s="373"/>
      <c r="AH2" s="373"/>
      <c r="AI2" s="373"/>
      <c r="AJ2" s="374"/>
      <c r="AK2" s="386" t="s">
        <v>3</v>
      </c>
    </row>
    <row r="3" spans="1:37" s="100" customFormat="1" ht="15" customHeight="1" x14ac:dyDescent="0.2">
      <c r="A3" s="310"/>
      <c r="B3" s="312"/>
      <c r="C3" s="279"/>
      <c r="D3" s="305"/>
      <c r="E3" s="37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295"/>
      <c r="X3" s="295"/>
      <c r="Y3" s="295"/>
      <c r="Z3" s="295"/>
      <c r="AA3" s="295"/>
      <c r="AB3" s="295"/>
      <c r="AC3" s="295"/>
      <c r="AD3" s="295"/>
      <c r="AE3" s="295"/>
      <c r="AF3" s="295"/>
      <c r="AG3" s="295"/>
      <c r="AH3" s="295"/>
      <c r="AI3" s="295"/>
      <c r="AJ3" s="376"/>
      <c r="AK3" s="391"/>
    </row>
    <row r="4" spans="1:37" s="100" customFormat="1" ht="15" customHeight="1" x14ac:dyDescent="0.2">
      <c r="A4" s="310"/>
      <c r="B4" s="312"/>
      <c r="C4" s="279"/>
      <c r="D4" s="305"/>
      <c r="E4" s="375"/>
      <c r="F4" s="295"/>
      <c r="G4" s="295"/>
      <c r="H4" s="295"/>
      <c r="I4" s="295"/>
      <c r="J4" s="295"/>
      <c r="K4" s="295"/>
      <c r="L4" s="295"/>
      <c r="M4" s="295"/>
      <c r="N4" s="295"/>
      <c r="O4" s="295"/>
      <c r="P4" s="295"/>
      <c r="Q4" s="295"/>
      <c r="R4" s="295"/>
      <c r="S4" s="295"/>
      <c r="T4" s="295"/>
      <c r="U4" s="295"/>
      <c r="V4" s="295"/>
      <c r="W4" s="295"/>
      <c r="X4" s="295"/>
      <c r="Y4" s="295"/>
      <c r="Z4" s="295"/>
      <c r="AA4" s="295"/>
      <c r="AB4" s="295"/>
      <c r="AC4" s="295"/>
      <c r="AD4" s="295"/>
      <c r="AE4" s="295"/>
      <c r="AF4" s="295"/>
      <c r="AG4" s="295"/>
      <c r="AH4" s="295"/>
      <c r="AI4" s="295"/>
      <c r="AJ4" s="376"/>
      <c r="AK4" s="391"/>
    </row>
    <row r="5" spans="1:37" s="100" customFormat="1" ht="15" customHeight="1" x14ac:dyDescent="0.2">
      <c r="A5" s="310"/>
      <c r="B5" s="312"/>
      <c r="C5" s="279"/>
      <c r="D5" s="305"/>
      <c r="E5" s="375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  <c r="Q5" s="295"/>
      <c r="R5" s="295"/>
      <c r="S5" s="295"/>
      <c r="T5" s="295"/>
      <c r="U5" s="295"/>
      <c r="V5" s="295"/>
      <c r="W5" s="295"/>
      <c r="X5" s="295"/>
      <c r="Y5" s="295"/>
      <c r="Z5" s="295"/>
      <c r="AA5" s="295"/>
      <c r="AB5" s="295"/>
      <c r="AC5" s="295"/>
      <c r="AD5" s="295"/>
      <c r="AE5" s="295"/>
      <c r="AF5" s="295"/>
      <c r="AG5" s="295"/>
      <c r="AH5" s="295"/>
      <c r="AI5" s="295"/>
      <c r="AJ5" s="376"/>
      <c r="AK5" s="391"/>
    </row>
    <row r="6" spans="1:37" s="100" customFormat="1" ht="15" customHeight="1" x14ac:dyDescent="0.2">
      <c r="A6" s="310"/>
      <c r="B6" s="312"/>
      <c r="C6" s="279"/>
      <c r="D6" s="305"/>
      <c r="E6" s="375"/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295"/>
      <c r="S6" s="295"/>
      <c r="T6" s="295"/>
      <c r="U6" s="295"/>
      <c r="V6" s="295"/>
      <c r="W6" s="295"/>
      <c r="X6" s="295"/>
      <c r="Y6" s="295"/>
      <c r="Z6" s="295"/>
      <c r="AA6" s="295"/>
      <c r="AB6" s="295"/>
      <c r="AC6" s="295"/>
      <c r="AD6" s="295"/>
      <c r="AE6" s="295"/>
      <c r="AF6" s="295"/>
      <c r="AG6" s="295"/>
      <c r="AH6" s="295"/>
      <c r="AI6" s="295"/>
      <c r="AJ6" s="376"/>
      <c r="AK6" s="391"/>
    </row>
    <row r="7" spans="1:37" s="100" customFormat="1" ht="15" customHeight="1" x14ac:dyDescent="0.2">
      <c r="A7" s="310"/>
      <c r="B7" s="312"/>
      <c r="C7" s="279"/>
      <c r="D7" s="305"/>
      <c r="E7" s="37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295"/>
      <c r="V7" s="295"/>
      <c r="W7" s="295"/>
      <c r="X7" s="295"/>
      <c r="Y7" s="295"/>
      <c r="Z7" s="295"/>
      <c r="AA7" s="295"/>
      <c r="AB7" s="295"/>
      <c r="AC7" s="295"/>
      <c r="AD7" s="295"/>
      <c r="AE7" s="295"/>
      <c r="AF7" s="295"/>
      <c r="AG7" s="295"/>
      <c r="AH7" s="295"/>
      <c r="AI7" s="295"/>
      <c r="AJ7" s="376"/>
      <c r="AK7" s="391"/>
    </row>
    <row r="8" spans="1:37" s="100" customFormat="1" ht="15" customHeight="1" x14ac:dyDescent="0.2">
      <c r="A8" s="310"/>
      <c r="B8" s="312"/>
      <c r="C8" s="279"/>
      <c r="D8" s="305"/>
      <c r="E8" s="375"/>
      <c r="F8" s="295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295"/>
      <c r="S8" s="295"/>
      <c r="T8" s="295"/>
      <c r="U8" s="295"/>
      <c r="V8" s="295"/>
      <c r="W8" s="295"/>
      <c r="X8" s="295"/>
      <c r="Y8" s="295"/>
      <c r="Z8" s="295"/>
      <c r="AA8" s="295"/>
      <c r="AB8" s="295"/>
      <c r="AC8" s="295"/>
      <c r="AD8" s="295"/>
      <c r="AE8" s="295"/>
      <c r="AF8" s="295"/>
      <c r="AG8" s="295"/>
      <c r="AH8" s="295"/>
      <c r="AI8" s="295"/>
      <c r="AJ8" s="376"/>
      <c r="AK8" s="391"/>
    </row>
    <row r="9" spans="1:37" s="100" customFormat="1" ht="15.75" customHeight="1" thickBot="1" x14ac:dyDescent="0.25">
      <c r="A9" s="310"/>
      <c r="B9" s="312"/>
      <c r="C9" s="279"/>
      <c r="D9" s="305"/>
      <c r="E9" s="377"/>
      <c r="F9" s="378"/>
      <c r="G9" s="378"/>
      <c r="H9" s="378"/>
      <c r="I9" s="378"/>
      <c r="J9" s="378"/>
      <c r="K9" s="378"/>
      <c r="L9" s="378"/>
      <c r="M9" s="378"/>
      <c r="N9" s="378"/>
      <c r="O9" s="378"/>
      <c r="P9" s="378"/>
      <c r="Q9" s="378"/>
      <c r="R9" s="378"/>
      <c r="S9" s="378"/>
      <c r="T9" s="378"/>
      <c r="U9" s="378"/>
      <c r="V9" s="378"/>
      <c r="W9" s="378"/>
      <c r="X9" s="378"/>
      <c r="Y9" s="378"/>
      <c r="Z9" s="378"/>
      <c r="AA9" s="378"/>
      <c r="AB9" s="378"/>
      <c r="AC9" s="378"/>
      <c r="AD9" s="378"/>
      <c r="AE9" s="378"/>
      <c r="AF9" s="378"/>
      <c r="AG9" s="378"/>
      <c r="AH9" s="378"/>
      <c r="AI9" s="378"/>
      <c r="AJ9" s="379"/>
      <c r="AK9" s="387"/>
    </row>
    <row r="10" spans="1:37" s="100" customFormat="1" ht="57.75" customHeight="1" thickTop="1" thickBot="1" x14ac:dyDescent="0.25">
      <c r="A10" s="311"/>
      <c r="B10" s="280"/>
      <c r="C10" s="279"/>
      <c r="D10" s="306"/>
      <c r="E10" s="369" t="s">
        <v>224</v>
      </c>
      <c r="F10" s="370"/>
      <c r="G10" s="370"/>
      <c r="H10" s="370"/>
      <c r="I10" s="370"/>
      <c r="J10" s="371"/>
      <c r="K10" s="301" t="s">
        <v>225</v>
      </c>
      <c r="L10" s="301"/>
      <c r="M10" s="301"/>
      <c r="N10" s="301"/>
      <c r="O10" s="301"/>
      <c r="P10" s="301"/>
      <c r="Q10" s="301"/>
      <c r="R10" s="301"/>
      <c r="S10" s="301"/>
      <c r="T10" s="301"/>
      <c r="U10" s="301"/>
      <c r="V10" s="301"/>
      <c r="W10" s="301"/>
      <c r="X10" s="302" t="s">
        <v>255</v>
      </c>
      <c r="Y10" s="301"/>
      <c r="Z10" s="301"/>
      <c r="AA10" s="301"/>
      <c r="AB10" s="301"/>
      <c r="AC10" s="301"/>
      <c r="AD10" s="301"/>
      <c r="AE10" s="301"/>
      <c r="AF10" s="301"/>
      <c r="AG10" s="301"/>
      <c r="AH10" s="301"/>
      <c r="AI10" s="301"/>
      <c r="AJ10" s="301"/>
      <c r="AK10" s="391" t="s">
        <v>230</v>
      </c>
    </row>
    <row r="11" spans="1:37" s="100" customFormat="1" ht="33" thickBot="1" x14ac:dyDescent="0.25">
      <c r="A11" s="108"/>
      <c r="B11" s="108"/>
      <c r="C11" s="280"/>
      <c r="D11" s="103" t="s">
        <v>188</v>
      </c>
      <c r="E11" s="109" t="s">
        <v>294</v>
      </c>
      <c r="F11" s="110" t="s">
        <v>335</v>
      </c>
      <c r="G11" s="109" t="s">
        <v>17</v>
      </c>
      <c r="H11" s="110" t="s">
        <v>336</v>
      </c>
      <c r="I11" s="110" t="s">
        <v>20</v>
      </c>
      <c r="J11" s="109" t="s">
        <v>19</v>
      </c>
      <c r="K11" s="109" t="s">
        <v>4</v>
      </c>
      <c r="L11" s="109" t="s">
        <v>5</v>
      </c>
      <c r="M11" s="109" t="s">
        <v>6</v>
      </c>
      <c r="N11" s="109" t="s">
        <v>7</v>
      </c>
      <c r="O11" s="109" t="s">
        <v>8</v>
      </c>
      <c r="P11" s="109" t="s">
        <v>9</v>
      </c>
      <c r="Q11" s="109" t="s">
        <v>10</v>
      </c>
      <c r="R11" s="109" t="s">
        <v>11</v>
      </c>
      <c r="S11" s="109" t="s">
        <v>12</v>
      </c>
      <c r="T11" s="109" t="s">
        <v>13</v>
      </c>
      <c r="U11" s="109" t="s">
        <v>14</v>
      </c>
      <c r="V11" s="109" t="s">
        <v>15</v>
      </c>
      <c r="W11" s="109" t="s">
        <v>16</v>
      </c>
      <c r="X11" s="109" t="s">
        <v>4</v>
      </c>
      <c r="Y11" s="109" t="s">
        <v>5</v>
      </c>
      <c r="Z11" s="109" t="s">
        <v>6</v>
      </c>
      <c r="AA11" s="109" t="s">
        <v>7</v>
      </c>
      <c r="AB11" s="109" t="s">
        <v>8</v>
      </c>
      <c r="AC11" s="109" t="s">
        <v>9</v>
      </c>
      <c r="AD11" s="109" t="s">
        <v>10</v>
      </c>
      <c r="AE11" s="109" t="s">
        <v>11</v>
      </c>
      <c r="AF11" s="109" t="s">
        <v>12</v>
      </c>
      <c r="AG11" s="109" t="s">
        <v>13</v>
      </c>
      <c r="AH11" s="109" t="s">
        <v>14</v>
      </c>
      <c r="AI11" s="109" t="s">
        <v>15</v>
      </c>
      <c r="AJ11" s="110" t="s">
        <v>16</v>
      </c>
      <c r="AK11" s="387"/>
    </row>
    <row r="12" spans="1:37" ht="15" thickBot="1" x14ac:dyDescent="0.25">
      <c r="A12" s="75" t="s">
        <v>52</v>
      </c>
      <c r="B12" s="137" t="s">
        <v>39</v>
      </c>
      <c r="C12" s="53"/>
      <c r="D12" s="177"/>
      <c r="E12" s="12">
        <f>IFERROR(VLOOKUP($B12,[3]NUM13!$H$3:$J$144,2,FALSE),0)</f>
        <v>653</v>
      </c>
      <c r="F12" s="42">
        <f>+E12+(K12+L12+M12+N12)-(X12+Y12+Z12+AA12)</f>
        <v>815</v>
      </c>
      <c r="G12" s="12">
        <f>IFERROR(VLOOKUP($B12,[1]NUM13!$H$3:$J$155,2,FALSE),0)</f>
        <v>687</v>
      </c>
      <c r="H12" s="51">
        <f>+G12+(Q12)-(AD12)</f>
        <v>698</v>
      </c>
      <c r="I12" s="51">
        <f>+G12+(Q12+R12+S12+T12)-(AD12+AE12+AF12+AG12)</f>
        <v>743</v>
      </c>
      <c r="J12" s="12">
        <f>IFERROR(VLOOKUP($B12,[2]NUM13!$H$3:$K$147,3,FALSE),0)</f>
        <v>764</v>
      </c>
      <c r="K12" s="77">
        <f>IFERROR(VLOOKUP($B12,'[1]ACT NUM13'!$H$3:$S$123,2,FALSE),0)</f>
        <v>8</v>
      </c>
      <c r="L12" s="77">
        <f>IFERROR(VLOOKUP($B12,'[1]ACT NUM13'!$H$3:$S$123,3,FALSE),0)</f>
        <v>6</v>
      </c>
      <c r="M12" s="77">
        <f>IFERROR(VLOOKUP($B12,'[1]ACT NUM13'!$H$3:$S$123,4,FALSE),0)</f>
        <v>60</v>
      </c>
      <c r="N12" s="77">
        <f>IFERROR(VLOOKUP($B12,'[1]ACT NUM13'!$H$3:$S$123,5,FALSE),0)</f>
        <v>90</v>
      </c>
      <c r="O12" s="77">
        <f>IFERROR(VLOOKUP($B12,'[1]ACT NUM13'!$H$3:$S$123,6,FALSE),0)</f>
        <v>16</v>
      </c>
      <c r="P12" s="77">
        <f>IFERROR(VLOOKUP($B12,'[1]ACT NUM13'!$H$3:$S$123,7,FALSE),0)</f>
        <v>14</v>
      </c>
      <c r="Q12" s="77">
        <f>IFERROR(VLOOKUP($B12,'[1]ACT NUM13'!$H$3:$S$123,8,FALSE),0)</f>
        <v>13</v>
      </c>
      <c r="R12" s="77">
        <f>IFERROR(VLOOKUP($B12,'[1]ACT NUM13'!$H$3:$S$123,9,FALSE),0)</f>
        <v>13</v>
      </c>
      <c r="S12" s="77">
        <f>IFERROR(VLOOKUP($B12,'[1]ACT NUM13'!$H$3:$S$123,10,FALSE),0)</f>
        <v>23</v>
      </c>
      <c r="T12" s="77">
        <f>IFERROR(VLOOKUP($B12,'[1]ACT NUM13'!$H$3:$S$123,11,FALSE),0)</f>
        <v>10</v>
      </c>
      <c r="U12" s="77">
        <f>IFERROR(VLOOKUP($B12,'[1]ACT NUM13'!$H$3:$S$123,12,FALSE),0)</f>
        <v>253</v>
      </c>
      <c r="V12" s="77">
        <f>IFERROR(VLOOKUP($B12,'[1]ACT NUM13'!$H$3:$S$123,13,FALSE),0)</f>
        <v>0</v>
      </c>
      <c r="W12" s="12">
        <f>SUM(K12:V12)</f>
        <v>506</v>
      </c>
      <c r="X12" s="77">
        <f>IFERROR(VLOOKUP($B12,'[1]ACT NUM13'!$AB$3:$AM$64,2,FALSE),0)</f>
        <v>0</v>
      </c>
      <c r="Y12" s="77">
        <f>IFERROR(VLOOKUP($B12,'[1]ACT NUM13'!$AB$3:$AM$64,3,FALSE),0)</f>
        <v>0</v>
      </c>
      <c r="Z12" s="77">
        <f>IFERROR(VLOOKUP($B12,'[1]ACT NUM13'!$AB$3:$AM$64,4,FALSE),0)</f>
        <v>1</v>
      </c>
      <c r="AA12" s="77">
        <f>IFERROR(VLOOKUP($B12,'[1]ACT NUM13'!$AB$3:$AM$64,5,FALSE),0)</f>
        <v>1</v>
      </c>
      <c r="AB12" s="77">
        <f>IFERROR(VLOOKUP($B12,'[1]ACT NUM13'!$AB$3:$AM$64,6,FALSE),0)</f>
        <v>0</v>
      </c>
      <c r="AC12" s="77">
        <f>IFERROR(VLOOKUP($B12,'[1]ACT NUM13'!$AB$3:$AM$64,7,FALSE),0)</f>
        <v>39</v>
      </c>
      <c r="AD12" s="77">
        <f>IFERROR(VLOOKUP($B12,'[1]ACT NUM13'!$AB$3:$AM$64,8,FALSE),0)</f>
        <v>2</v>
      </c>
      <c r="AE12" s="77">
        <f>IFERROR(VLOOKUP($B12,'[1]ACT NUM13'!$AB$3:$AM$64,9,FALSE),0)</f>
        <v>1</v>
      </c>
      <c r="AF12" s="77">
        <f>IFERROR(VLOOKUP($B12,'[1]ACT NUM13'!$AB$3:$AM$64,10,FALSE),0)</f>
        <v>0</v>
      </c>
      <c r="AG12" s="77">
        <f>IFERROR(VLOOKUP($B12,'[1]ACT NUM13'!$AB$3:$AM$64,11,FALSE),0)</f>
        <v>0</v>
      </c>
      <c r="AH12" s="77">
        <f>IFERROR(VLOOKUP($B12,'[1]ACT NUM13'!$AB$3:$AM$64,12,FALSE),0)</f>
        <v>44</v>
      </c>
      <c r="AI12" s="77">
        <f>IFERROR(VLOOKUP($B12,'[1]ACT NUM13'!$AB$3:$AM$64,13,FALSE),0)</f>
        <v>0</v>
      </c>
      <c r="AJ12" s="12">
        <f>SUM(X12:AI12)</f>
        <v>88</v>
      </c>
    </row>
    <row r="13" spans="1:37" ht="15" thickBot="1" x14ac:dyDescent="0.25">
      <c r="A13" s="75" t="s">
        <v>52</v>
      </c>
      <c r="B13" s="137" t="s">
        <v>40</v>
      </c>
      <c r="C13" s="53"/>
      <c r="D13" s="177"/>
      <c r="E13" s="12">
        <f>IFERROR(VLOOKUP($B13,[3]NUM13!$H$3:$J$144,2,FALSE),0)</f>
        <v>482</v>
      </c>
      <c r="F13" s="42">
        <f t="shared" ref="F13:F24" si="0">+E13+(K13+L13+M13+N13)-(X13+Y13+Z13+AA13)</f>
        <v>501</v>
      </c>
      <c r="G13" s="12">
        <f>IFERROR(VLOOKUP($B13,[1]NUM13!$H$3:$J$155,2,FALSE),0)</f>
        <v>576</v>
      </c>
      <c r="H13" s="51">
        <f t="shared" ref="H13:H24" si="1">+G13+(Q13)-(AD13)</f>
        <v>582</v>
      </c>
      <c r="I13" s="51">
        <f t="shared" ref="I13:I78" si="2">+G13+(Q13+R13+S13+T13)-(AD13+AE13+AF13+AG13)</f>
        <v>609</v>
      </c>
      <c r="J13" s="12">
        <f>IFERROR(VLOOKUP($B13,[2]NUM13!$H$3:$K$147,3,FALSE),0)</f>
        <v>529</v>
      </c>
      <c r="K13" s="77">
        <f>IFERROR(VLOOKUP($B13,'[1]ACT NUM13'!$H$3:$S$123,2,FALSE),0)</f>
        <v>0</v>
      </c>
      <c r="L13" s="77">
        <f>IFERROR(VLOOKUP($B13,'[1]ACT NUM13'!$H$3:$S$123,3,FALSE),0)</f>
        <v>2</v>
      </c>
      <c r="M13" s="77">
        <f>IFERROR(VLOOKUP($B13,'[1]ACT NUM13'!$H$3:$S$123,4,FALSE),0)</f>
        <v>2</v>
      </c>
      <c r="N13" s="77">
        <f>IFERROR(VLOOKUP($B13,'[1]ACT NUM13'!$H$3:$S$123,5,FALSE),0)</f>
        <v>15</v>
      </c>
      <c r="O13" s="77">
        <f>IFERROR(VLOOKUP($B13,'[1]ACT NUM13'!$H$3:$S$123,6,FALSE),0)</f>
        <v>19</v>
      </c>
      <c r="P13" s="77">
        <f>IFERROR(VLOOKUP($B13,'[1]ACT NUM13'!$H$3:$S$123,7,FALSE),0)</f>
        <v>6</v>
      </c>
      <c r="Q13" s="77">
        <f>IFERROR(VLOOKUP($B13,'[1]ACT NUM13'!$H$3:$S$123,8,FALSE),0)</f>
        <v>6</v>
      </c>
      <c r="R13" s="77">
        <f>IFERROR(VLOOKUP($B13,'[1]ACT NUM13'!$H$3:$S$123,9,FALSE),0)</f>
        <v>7</v>
      </c>
      <c r="S13" s="77">
        <f>IFERROR(VLOOKUP($B13,'[1]ACT NUM13'!$H$3:$S$123,10,FALSE),0)</f>
        <v>2</v>
      </c>
      <c r="T13" s="77">
        <f>IFERROR(VLOOKUP($B13,'[1]ACT NUM13'!$H$3:$S$123,11,FALSE),0)</f>
        <v>19</v>
      </c>
      <c r="U13" s="77">
        <f>IFERROR(VLOOKUP($B13,'[1]ACT NUM13'!$H$3:$S$123,12,FALSE),0)</f>
        <v>78</v>
      </c>
      <c r="V13" s="77">
        <f>IFERROR(VLOOKUP($B13,'[1]ACT NUM13'!$H$3:$S$123,13,FALSE),0)</f>
        <v>0</v>
      </c>
      <c r="W13" s="12">
        <f t="shared" ref="W13:W78" si="3">SUM(K13:V13)</f>
        <v>156</v>
      </c>
      <c r="X13" s="77">
        <f>IFERROR(VLOOKUP($B13,'[1]ACT NUM13'!$AB$3:$AM$64,2,FALSE),0)</f>
        <v>0</v>
      </c>
      <c r="Y13" s="77">
        <f>IFERROR(VLOOKUP($B13,'[1]ACT NUM13'!$AB$3:$AM$64,3,FALSE),0)</f>
        <v>0</v>
      </c>
      <c r="Z13" s="77">
        <f>IFERROR(VLOOKUP($B13,'[1]ACT NUM13'!$AB$3:$AM$64,4,FALSE),0)</f>
        <v>0</v>
      </c>
      <c r="AA13" s="77">
        <f>IFERROR(VLOOKUP($B13,'[1]ACT NUM13'!$AB$3:$AM$64,5,FALSE),0)</f>
        <v>0</v>
      </c>
      <c r="AB13" s="77">
        <f>IFERROR(VLOOKUP($B13,'[1]ACT NUM13'!$AB$3:$AM$64,6,FALSE),0)</f>
        <v>0</v>
      </c>
      <c r="AC13" s="77">
        <f>IFERROR(VLOOKUP($B13,'[1]ACT NUM13'!$AB$3:$AM$64,7,FALSE),0)</f>
        <v>0</v>
      </c>
      <c r="AD13" s="77">
        <f>IFERROR(VLOOKUP($B13,'[1]ACT NUM13'!$AB$3:$AM$64,8,FALSE),0)</f>
        <v>0</v>
      </c>
      <c r="AE13" s="77">
        <f>IFERROR(VLOOKUP($B13,'[1]ACT NUM13'!$AB$3:$AM$64,9,FALSE),0)</f>
        <v>1</v>
      </c>
      <c r="AF13" s="77">
        <f>IFERROR(VLOOKUP($B13,'[1]ACT NUM13'!$AB$3:$AM$64,10,FALSE),0)</f>
        <v>0</v>
      </c>
      <c r="AG13" s="77">
        <f>IFERROR(VLOOKUP($B13,'[1]ACT NUM13'!$AB$3:$AM$64,11,FALSE),0)</f>
        <v>0</v>
      </c>
      <c r="AH13" s="77">
        <f>IFERROR(VLOOKUP($B13,'[1]ACT NUM13'!$AB$3:$AM$64,12,FALSE),0)</f>
        <v>1</v>
      </c>
      <c r="AI13" s="77">
        <f>IFERROR(VLOOKUP($B13,'[1]ACT NUM13'!$AB$3:$AM$64,13,FALSE),0)</f>
        <v>0</v>
      </c>
      <c r="AJ13" s="12">
        <f t="shared" ref="AJ13:AJ78" si="4">SUM(X13:AI13)</f>
        <v>2</v>
      </c>
    </row>
    <row r="14" spans="1:37" ht="15" thickBot="1" x14ac:dyDescent="0.25">
      <c r="A14" s="75" t="s">
        <v>52</v>
      </c>
      <c r="B14" s="137" t="s">
        <v>41</v>
      </c>
      <c r="C14" s="53"/>
      <c r="D14" s="177"/>
      <c r="E14" s="12">
        <f>IFERROR(VLOOKUP($B14,[3]NUM13!$H$3:$J$144,2,FALSE),0)</f>
        <v>552</v>
      </c>
      <c r="F14" s="42">
        <f t="shared" si="0"/>
        <v>563</v>
      </c>
      <c r="G14" s="12">
        <f>IFERROR(VLOOKUP($B14,[1]NUM13!$H$3:$J$155,2,FALSE),0)</f>
        <v>536</v>
      </c>
      <c r="H14" s="51">
        <f t="shared" si="1"/>
        <v>538</v>
      </c>
      <c r="I14" s="51">
        <f t="shared" si="2"/>
        <v>553</v>
      </c>
      <c r="J14" s="12">
        <f>IFERROR(VLOOKUP($B14,[2]NUM13!$H$3:$K$147,3,FALSE),0)</f>
        <v>593</v>
      </c>
      <c r="K14" s="77">
        <f>IFERROR(VLOOKUP($B14,'[1]ACT NUM13'!$H$3:$S$123,2,FALSE),0)</f>
        <v>2</v>
      </c>
      <c r="L14" s="77">
        <f>IFERROR(VLOOKUP($B14,'[1]ACT NUM13'!$H$3:$S$123,3,FALSE),0)</f>
        <v>5</v>
      </c>
      <c r="M14" s="77">
        <f>IFERROR(VLOOKUP($B14,'[1]ACT NUM13'!$H$3:$S$123,4,FALSE),0)</f>
        <v>13</v>
      </c>
      <c r="N14" s="77">
        <f>IFERROR(VLOOKUP($B14,'[1]ACT NUM13'!$H$3:$S$123,5,FALSE),0)</f>
        <v>13</v>
      </c>
      <c r="O14" s="77">
        <f>IFERROR(VLOOKUP($B14,'[1]ACT NUM13'!$H$3:$S$123,6,FALSE),0)</f>
        <v>15</v>
      </c>
      <c r="P14" s="77">
        <f>IFERROR(VLOOKUP($B14,'[1]ACT NUM13'!$H$3:$S$123,7,FALSE),0)</f>
        <v>4</v>
      </c>
      <c r="Q14" s="77">
        <f>IFERROR(VLOOKUP($B14,'[1]ACT NUM13'!$H$3:$S$123,8,FALSE),0)</f>
        <v>10</v>
      </c>
      <c r="R14" s="77">
        <f>IFERROR(VLOOKUP($B14,'[1]ACT NUM13'!$H$3:$S$123,9,FALSE),0)</f>
        <v>8</v>
      </c>
      <c r="S14" s="77">
        <f>IFERROR(VLOOKUP($B14,'[1]ACT NUM13'!$H$3:$S$123,10,FALSE),0)</f>
        <v>5</v>
      </c>
      <c r="T14" s="77">
        <f>IFERROR(VLOOKUP($B14,'[1]ACT NUM13'!$H$3:$S$123,11,FALSE),0)</f>
        <v>21</v>
      </c>
      <c r="U14" s="77">
        <f>IFERROR(VLOOKUP($B14,'[1]ACT NUM13'!$H$3:$S$123,12,FALSE),0)</f>
        <v>96</v>
      </c>
      <c r="V14" s="77">
        <f>IFERROR(VLOOKUP($B14,'[1]ACT NUM13'!$H$3:$S$123,13,FALSE),0)</f>
        <v>0</v>
      </c>
      <c r="W14" s="12">
        <f t="shared" si="3"/>
        <v>192</v>
      </c>
      <c r="X14" s="77">
        <f>IFERROR(VLOOKUP($B14,'[1]ACT NUM13'!$AB$3:$AM$64,2,FALSE),0)</f>
        <v>11</v>
      </c>
      <c r="Y14" s="77">
        <f>IFERROR(VLOOKUP($B14,'[1]ACT NUM13'!$AB$3:$AM$64,3,FALSE),0)</f>
        <v>4</v>
      </c>
      <c r="Z14" s="77">
        <f>IFERROR(VLOOKUP($B14,'[1]ACT NUM13'!$AB$3:$AM$64,4,FALSE),0)</f>
        <v>3</v>
      </c>
      <c r="AA14" s="77">
        <f>IFERROR(VLOOKUP($B14,'[1]ACT NUM13'!$AB$3:$AM$64,5,FALSE),0)</f>
        <v>4</v>
      </c>
      <c r="AB14" s="77">
        <f>IFERROR(VLOOKUP($B14,'[1]ACT NUM13'!$AB$3:$AM$64,6,FALSE),0)</f>
        <v>20</v>
      </c>
      <c r="AC14" s="77">
        <f>IFERROR(VLOOKUP($B14,'[1]ACT NUM13'!$AB$3:$AM$64,7,FALSE),0)</f>
        <v>17</v>
      </c>
      <c r="AD14" s="77">
        <f>IFERROR(VLOOKUP($B14,'[1]ACT NUM13'!$AB$3:$AM$64,8,FALSE),0)</f>
        <v>8</v>
      </c>
      <c r="AE14" s="77">
        <f>IFERROR(VLOOKUP($B14,'[1]ACT NUM13'!$AB$3:$AM$64,9,FALSE),0)</f>
        <v>10</v>
      </c>
      <c r="AF14" s="77">
        <f>IFERROR(VLOOKUP($B14,'[1]ACT NUM13'!$AB$3:$AM$64,10,FALSE),0)</f>
        <v>5</v>
      </c>
      <c r="AG14" s="77">
        <f>IFERROR(VLOOKUP($B14,'[1]ACT NUM13'!$AB$3:$AM$64,11,FALSE),0)</f>
        <v>4</v>
      </c>
      <c r="AH14" s="77">
        <f>IFERROR(VLOOKUP($B14,'[1]ACT NUM13'!$AB$3:$AM$64,12,FALSE),0)</f>
        <v>86</v>
      </c>
      <c r="AI14" s="77">
        <f>IFERROR(VLOOKUP($B14,'[1]ACT NUM13'!$AB$3:$AM$64,13,FALSE),0)</f>
        <v>0</v>
      </c>
      <c r="AJ14" s="12">
        <f t="shared" si="4"/>
        <v>172</v>
      </c>
    </row>
    <row r="15" spans="1:37" ht="15" thickBot="1" x14ac:dyDescent="0.25">
      <c r="A15" s="75" t="s">
        <v>52</v>
      </c>
      <c r="B15" s="137" t="s">
        <v>42</v>
      </c>
      <c r="C15" s="53"/>
      <c r="D15" s="177"/>
      <c r="E15" s="12">
        <f>IFERROR(VLOOKUP($B15,[3]NUM13!$H$3:$J$144,2,FALSE),0)</f>
        <v>444</v>
      </c>
      <c r="F15" s="42">
        <f t="shared" si="0"/>
        <v>475</v>
      </c>
      <c r="G15" s="12">
        <f>IFERROR(VLOOKUP($B15,[1]NUM13!$H$3:$J$155,2,FALSE),0)</f>
        <v>435</v>
      </c>
      <c r="H15" s="51">
        <f t="shared" si="1"/>
        <v>452</v>
      </c>
      <c r="I15" s="51">
        <f t="shared" si="2"/>
        <v>489</v>
      </c>
      <c r="J15" s="12">
        <f>IFERROR(VLOOKUP($B15,[2]NUM13!$H$3:$K$147,3,FALSE),0)</f>
        <v>614</v>
      </c>
      <c r="K15" s="77">
        <f>IFERROR(VLOOKUP($B15,'[1]ACT NUM13'!$H$3:$S$123,2,FALSE),0)</f>
        <v>8</v>
      </c>
      <c r="L15" s="77">
        <f>IFERROR(VLOOKUP($B15,'[1]ACT NUM13'!$H$3:$S$123,3,FALSE),0)</f>
        <v>6</v>
      </c>
      <c r="M15" s="77">
        <f>IFERROR(VLOOKUP($B15,'[1]ACT NUM13'!$H$3:$S$123,4,FALSE),0)</f>
        <v>11</v>
      </c>
      <c r="N15" s="77">
        <f>IFERROR(VLOOKUP($B15,'[1]ACT NUM13'!$H$3:$S$123,5,FALSE),0)</f>
        <v>12</v>
      </c>
      <c r="O15" s="77">
        <f>IFERROR(VLOOKUP($B15,'[1]ACT NUM13'!$H$3:$S$123,6,FALSE),0)</f>
        <v>12</v>
      </c>
      <c r="P15" s="77">
        <f>IFERROR(VLOOKUP($B15,'[1]ACT NUM13'!$H$3:$S$123,7,FALSE),0)</f>
        <v>13</v>
      </c>
      <c r="Q15" s="77">
        <f>IFERROR(VLOOKUP($B15,'[1]ACT NUM13'!$H$3:$S$123,8,FALSE),0)</f>
        <v>20</v>
      </c>
      <c r="R15" s="77">
        <f>IFERROR(VLOOKUP($B15,'[1]ACT NUM13'!$H$3:$S$123,9,FALSE),0)</f>
        <v>18</v>
      </c>
      <c r="S15" s="77">
        <f>IFERROR(VLOOKUP($B15,'[1]ACT NUM13'!$H$3:$S$123,10,FALSE),0)</f>
        <v>12</v>
      </c>
      <c r="T15" s="77">
        <f>IFERROR(VLOOKUP($B15,'[1]ACT NUM13'!$H$3:$S$123,11,FALSE),0)</f>
        <v>17</v>
      </c>
      <c r="U15" s="77">
        <f>IFERROR(VLOOKUP($B15,'[1]ACT NUM13'!$H$3:$S$123,12,FALSE),0)</f>
        <v>129</v>
      </c>
      <c r="V15" s="77">
        <f>IFERROR(VLOOKUP($B15,'[1]ACT NUM13'!$H$3:$S$123,13,FALSE),0)</f>
        <v>0</v>
      </c>
      <c r="W15" s="12">
        <f t="shared" si="3"/>
        <v>258</v>
      </c>
      <c r="X15" s="77">
        <f>IFERROR(VLOOKUP($B15,'[1]ACT NUM13'!$AB$3:$AM$64,2,FALSE),0)</f>
        <v>1</v>
      </c>
      <c r="Y15" s="77">
        <f>IFERROR(VLOOKUP($B15,'[1]ACT NUM13'!$AB$3:$AM$64,3,FALSE),0)</f>
        <v>3</v>
      </c>
      <c r="Z15" s="77">
        <f>IFERROR(VLOOKUP($B15,'[1]ACT NUM13'!$AB$3:$AM$64,4,FALSE),0)</f>
        <v>0</v>
      </c>
      <c r="AA15" s="77">
        <f>IFERROR(VLOOKUP($B15,'[1]ACT NUM13'!$AB$3:$AM$64,5,FALSE),0)</f>
        <v>2</v>
      </c>
      <c r="AB15" s="77">
        <f>IFERROR(VLOOKUP($B15,'[1]ACT NUM13'!$AB$3:$AM$64,6,FALSE),0)</f>
        <v>4</v>
      </c>
      <c r="AC15" s="77">
        <f>IFERROR(VLOOKUP($B15,'[1]ACT NUM13'!$AB$3:$AM$64,7,FALSE),0)</f>
        <v>6</v>
      </c>
      <c r="AD15" s="77">
        <f>IFERROR(VLOOKUP($B15,'[1]ACT NUM13'!$AB$3:$AM$64,8,FALSE),0)</f>
        <v>3</v>
      </c>
      <c r="AE15" s="77">
        <f>IFERROR(VLOOKUP($B15,'[1]ACT NUM13'!$AB$3:$AM$64,9,FALSE),0)</f>
        <v>3</v>
      </c>
      <c r="AF15" s="77">
        <f>IFERROR(VLOOKUP($B15,'[1]ACT NUM13'!$AB$3:$AM$64,10,FALSE),0)</f>
        <v>2</v>
      </c>
      <c r="AG15" s="77">
        <f>IFERROR(VLOOKUP($B15,'[1]ACT NUM13'!$AB$3:$AM$64,11,FALSE),0)</f>
        <v>5</v>
      </c>
      <c r="AH15" s="77">
        <f>IFERROR(VLOOKUP($B15,'[1]ACT NUM13'!$AB$3:$AM$64,12,FALSE),0)</f>
        <v>29</v>
      </c>
      <c r="AI15" s="77">
        <f>IFERROR(VLOOKUP($B15,'[1]ACT NUM13'!$AB$3:$AM$64,13,FALSE),0)</f>
        <v>0</v>
      </c>
      <c r="AJ15" s="12">
        <f t="shared" si="4"/>
        <v>58</v>
      </c>
    </row>
    <row r="16" spans="1:37" ht="15" thickBot="1" x14ac:dyDescent="0.25">
      <c r="A16" s="75" t="s">
        <v>52</v>
      </c>
      <c r="B16" s="137" t="s">
        <v>43</v>
      </c>
      <c r="C16" s="55"/>
      <c r="D16" s="177"/>
      <c r="E16" s="12">
        <f>IFERROR(VLOOKUP($B16,[3]NUM13!$H$3:$J$144,2,FALSE),0)</f>
        <v>472</v>
      </c>
      <c r="F16" s="42">
        <f t="shared" si="0"/>
        <v>484</v>
      </c>
      <c r="G16" s="12">
        <f>IFERROR(VLOOKUP($B16,[1]NUM13!$H$3:$J$155,2,FALSE),0)</f>
        <v>573</v>
      </c>
      <c r="H16" s="51">
        <f t="shared" si="1"/>
        <v>580</v>
      </c>
      <c r="I16" s="51">
        <f t="shared" si="2"/>
        <v>592</v>
      </c>
      <c r="J16" s="12">
        <f>IFERROR(VLOOKUP($B16,[2]NUM13!$H$3:$K$147,3,FALSE),0)</f>
        <v>690</v>
      </c>
      <c r="K16" s="77">
        <f>IFERROR(VLOOKUP($B16,'[1]ACT NUM13'!$H$3:$S$123,2,FALSE),0)</f>
        <v>14</v>
      </c>
      <c r="L16" s="77">
        <f>IFERROR(VLOOKUP($B16,'[1]ACT NUM13'!$H$3:$S$123,3,FALSE),0)</f>
        <v>7</v>
      </c>
      <c r="M16" s="77">
        <f>IFERROR(VLOOKUP($B16,'[1]ACT NUM13'!$H$3:$S$123,4,FALSE),0)</f>
        <v>9</v>
      </c>
      <c r="N16" s="77">
        <f>IFERROR(VLOOKUP($B16,'[1]ACT NUM13'!$H$3:$S$123,5,FALSE),0)</f>
        <v>13</v>
      </c>
      <c r="O16" s="77">
        <f>IFERROR(VLOOKUP($B16,'[1]ACT NUM13'!$H$3:$S$123,6,FALSE),0)</f>
        <v>17</v>
      </c>
      <c r="P16" s="77">
        <f>IFERROR(VLOOKUP($B16,'[1]ACT NUM13'!$H$3:$S$123,7,FALSE),0)</f>
        <v>21</v>
      </c>
      <c r="Q16" s="77">
        <f>IFERROR(VLOOKUP($B16,'[1]ACT NUM13'!$H$3:$S$123,8,FALSE),0)</f>
        <v>27</v>
      </c>
      <c r="R16" s="77">
        <f>IFERROR(VLOOKUP($B16,'[1]ACT NUM13'!$H$3:$S$123,9,FALSE),0)</f>
        <v>21</v>
      </c>
      <c r="S16" s="77">
        <f>IFERROR(VLOOKUP($B16,'[1]ACT NUM13'!$H$3:$S$123,10,FALSE),0)</f>
        <v>7</v>
      </c>
      <c r="T16" s="77">
        <f>IFERROR(VLOOKUP($B16,'[1]ACT NUM13'!$H$3:$S$123,11,FALSE),0)</f>
        <v>10</v>
      </c>
      <c r="U16" s="77">
        <f>IFERROR(VLOOKUP($B16,'[1]ACT NUM13'!$H$3:$S$123,12,FALSE),0)</f>
        <v>146</v>
      </c>
      <c r="V16" s="77">
        <f>IFERROR(VLOOKUP($B16,'[1]ACT NUM13'!$H$3:$S$123,13,FALSE),0)</f>
        <v>0</v>
      </c>
      <c r="W16" s="12">
        <f t="shared" si="3"/>
        <v>292</v>
      </c>
      <c r="X16" s="77">
        <f>IFERROR(VLOOKUP($B16,'[1]ACT NUM13'!$AB$3:$AM$64,2,FALSE),0)</f>
        <v>12</v>
      </c>
      <c r="Y16" s="77">
        <f>IFERROR(VLOOKUP($B16,'[1]ACT NUM13'!$AB$3:$AM$64,3,FALSE),0)</f>
        <v>7</v>
      </c>
      <c r="Z16" s="77">
        <f>IFERROR(VLOOKUP($B16,'[1]ACT NUM13'!$AB$3:$AM$64,4,FALSE),0)</f>
        <v>8</v>
      </c>
      <c r="AA16" s="77">
        <f>IFERROR(VLOOKUP($B16,'[1]ACT NUM13'!$AB$3:$AM$64,5,FALSE),0)</f>
        <v>4</v>
      </c>
      <c r="AB16" s="77">
        <f>IFERROR(VLOOKUP($B16,'[1]ACT NUM13'!$AB$3:$AM$64,6,FALSE),0)</f>
        <v>9</v>
      </c>
      <c r="AC16" s="77">
        <f>IFERROR(VLOOKUP($B16,'[1]ACT NUM13'!$AB$3:$AM$64,7,FALSE),0)</f>
        <v>6</v>
      </c>
      <c r="AD16" s="77">
        <f>IFERROR(VLOOKUP($B16,'[1]ACT NUM13'!$AB$3:$AM$64,8,FALSE),0)</f>
        <v>20</v>
      </c>
      <c r="AE16" s="77">
        <f>IFERROR(VLOOKUP($B16,'[1]ACT NUM13'!$AB$3:$AM$64,9,FALSE),0)</f>
        <v>9</v>
      </c>
      <c r="AF16" s="77">
        <f>IFERROR(VLOOKUP($B16,'[1]ACT NUM13'!$AB$3:$AM$64,10,FALSE),0)</f>
        <v>9</v>
      </c>
      <c r="AG16" s="77">
        <f>IFERROR(VLOOKUP($B16,'[1]ACT NUM13'!$AB$3:$AM$64,11,FALSE),0)</f>
        <v>8</v>
      </c>
      <c r="AH16" s="77">
        <f>IFERROR(VLOOKUP($B16,'[1]ACT NUM13'!$AB$3:$AM$64,12,FALSE),0)</f>
        <v>92</v>
      </c>
      <c r="AI16" s="77">
        <f>IFERROR(VLOOKUP($B16,'[1]ACT NUM13'!$AB$3:$AM$64,13,FALSE),0)</f>
        <v>0</v>
      </c>
      <c r="AJ16" s="12">
        <f t="shared" si="4"/>
        <v>184</v>
      </c>
    </row>
    <row r="17" spans="1:37" ht="15" thickBot="1" x14ac:dyDescent="0.25">
      <c r="A17" s="75" t="s">
        <v>52</v>
      </c>
      <c r="B17" s="137" t="s">
        <v>44</v>
      </c>
      <c r="C17" s="53"/>
      <c r="D17" s="177"/>
      <c r="E17" s="12">
        <f>IFERROR(VLOOKUP($B17,[3]NUM13!$H$3:$J$144,2,FALSE),0)</f>
        <v>562</v>
      </c>
      <c r="F17" s="42">
        <f t="shared" si="0"/>
        <v>610</v>
      </c>
      <c r="G17" s="12">
        <f>IFERROR(VLOOKUP($B17,[1]NUM13!$H$3:$J$155,2,FALSE),0)</f>
        <v>655</v>
      </c>
      <c r="H17" s="51">
        <f t="shared" si="1"/>
        <v>658</v>
      </c>
      <c r="I17" s="51">
        <f>+G17+(Q17+R17+S17+T17)-(AD17+AE17+AF17+AG17)</f>
        <v>677</v>
      </c>
      <c r="J17" s="12">
        <f>IFERROR(VLOOKUP($B17,[2]NUM13!$H$3:$K$147,3,FALSE),0)</f>
        <v>697</v>
      </c>
      <c r="K17" s="77">
        <f>IFERROR(VLOOKUP($B17,'[1]ACT NUM13'!$H$3:$S$123,2,FALSE),0)</f>
        <v>20</v>
      </c>
      <c r="L17" s="77">
        <f>IFERROR(VLOOKUP($B17,'[1]ACT NUM13'!$H$3:$S$123,3,FALSE),0)</f>
        <v>11</v>
      </c>
      <c r="M17" s="77">
        <f>IFERROR(VLOOKUP($B17,'[1]ACT NUM13'!$H$3:$S$123,4,FALSE),0)</f>
        <v>9</v>
      </c>
      <c r="N17" s="77">
        <f>IFERROR(VLOOKUP($B17,'[1]ACT NUM13'!$H$3:$S$123,5,FALSE),0)</f>
        <v>13</v>
      </c>
      <c r="O17" s="77">
        <f>IFERROR(VLOOKUP($B17,'[1]ACT NUM13'!$H$3:$S$123,6,FALSE),0)</f>
        <v>9</v>
      </c>
      <c r="P17" s="77">
        <f>IFERROR(VLOOKUP($B17,'[1]ACT NUM13'!$H$3:$S$123,7,FALSE),0)</f>
        <v>13</v>
      </c>
      <c r="Q17" s="77">
        <f>IFERROR(VLOOKUP($B17,'[1]ACT NUM13'!$H$3:$S$123,8,FALSE),0)</f>
        <v>9</v>
      </c>
      <c r="R17" s="77">
        <f>IFERROR(VLOOKUP($B17,'[1]ACT NUM13'!$H$3:$S$123,9,FALSE),0)</f>
        <v>16</v>
      </c>
      <c r="S17" s="77">
        <f>IFERROR(VLOOKUP($B17,'[1]ACT NUM13'!$H$3:$S$123,10,FALSE),0)</f>
        <v>13</v>
      </c>
      <c r="T17" s="77">
        <f>IFERROR(VLOOKUP($B17,'[1]ACT NUM13'!$H$3:$S$123,11,FALSE),0)</f>
        <v>16</v>
      </c>
      <c r="U17" s="77">
        <f>IFERROR(VLOOKUP($B17,'[1]ACT NUM13'!$H$3:$S$123,12,FALSE),0)</f>
        <v>129</v>
      </c>
      <c r="V17" s="77">
        <f>IFERROR(VLOOKUP($B17,'[1]ACT NUM13'!$H$3:$S$123,13,FALSE),0)</f>
        <v>0</v>
      </c>
      <c r="W17" s="12">
        <f t="shared" si="3"/>
        <v>258</v>
      </c>
      <c r="X17" s="77">
        <f>IFERROR(VLOOKUP($B17,'[1]ACT NUM13'!$AB$3:$AM$64,2,FALSE),0)</f>
        <v>2</v>
      </c>
      <c r="Y17" s="77">
        <f>IFERROR(VLOOKUP($B17,'[1]ACT NUM13'!$AB$3:$AM$64,3,FALSE),0)</f>
        <v>2</v>
      </c>
      <c r="Z17" s="77">
        <f>IFERROR(VLOOKUP($B17,'[1]ACT NUM13'!$AB$3:$AM$64,4,FALSE),0)</f>
        <v>0</v>
      </c>
      <c r="AA17" s="77">
        <f>IFERROR(VLOOKUP($B17,'[1]ACT NUM13'!$AB$3:$AM$64,5,FALSE),0)</f>
        <v>1</v>
      </c>
      <c r="AB17" s="77">
        <f>IFERROR(VLOOKUP($B17,'[1]ACT NUM13'!$AB$3:$AM$64,6,FALSE),0)</f>
        <v>2</v>
      </c>
      <c r="AC17" s="77">
        <f>IFERROR(VLOOKUP($B17,'[1]ACT NUM13'!$AB$3:$AM$64,7,FALSE),0)</f>
        <v>6</v>
      </c>
      <c r="AD17" s="77">
        <f>IFERROR(VLOOKUP($B17,'[1]ACT NUM13'!$AB$3:$AM$64,8,FALSE),0)</f>
        <v>6</v>
      </c>
      <c r="AE17" s="77">
        <f>IFERROR(VLOOKUP($B17,'[1]ACT NUM13'!$AB$3:$AM$64,9,FALSE),0)</f>
        <v>10</v>
      </c>
      <c r="AF17" s="77">
        <f>IFERROR(VLOOKUP($B17,'[1]ACT NUM13'!$AB$3:$AM$64,10,FALSE),0)</f>
        <v>8</v>
      </c>
      <c r="AG17" s="77">
        <f>IFERROR(VLOOKUP($B17,'[1]ACT NUM13'!$AB$3:$AM$64,11,FALSE),0)</f>
        <v>8</v>
      </c>
      <c r="AH17" s="77">
        <f>IFERROR(VLOOKUP($B17,'[1]ACT NUM13'!$AB$3:$AM$64,12,FALSE),0)</f>
        <v>45</v>
      </c>
      <c r="AI17" s="77">
        <f>IFERROR(VLOOKUP($B17,'[1]ACT NUM13'!$AB$3:$AM$64,13,FALSE),0)</f>
        <v>0</v>
      </c>
      <c r="AJ17" s="12">
        <f t="shared" si="4"/>
        <v>90</v>
      </c>
    </row>
    <row r="18" spans="1:37" ht="15" thickBot="1" x14ac:dyDescent="0.25">
      <c r="A18" s="75" t="s">
        <v>52</v>
      </c>
      <c r="B18" s="137" t="s">
        <v>45</v>
      </c>
      <c r="C18" s="53"/>
      <c r="D18" s="177"/>
      <c r="E18" s="12">
        <f>IFERROR(VLOOKUP($B18,[3]NUM13!$H$3:$J$144,2,FALSE),0)</f>
        <v>83</v>
      </c>
      <c r="F18" s="42">
        <f t="shared" si="0"/>
        <v>107</v>
      </c>
      <c r="G18" s="12">
        <f>IFERROR(VLOOKUP($B18,[1]NUM13!$H$3:$J$155,2,FALSE),0)</f>
        <v>95</v>
      </c>
      <c r="H18" s="51">
        <f t="shared" si="1"/>
        <v>103</v>
      </c>
      <c r="I18" s="51">
        <f t="shared" si="2"/>
        <v>105</v>
      </c>
      <c r="J18" s="12">
        <f>IFERROR(VLOOKUP($B18,[2]NUM13!$H$3:$K$147,3,FALSE),0)</f>
        <v>86</v>
      </c>
      <c r="K18" s="77">
        <f>IFERROR(VLOOKUP($B18,'[1]ACT NUM13'!$H$3:$S$123,2,FALSE),0)</f>
        <v>9</v>
      </c>
      <c r="L18" s="77">
        <f>IFERROR(VLOOKUP($B18,'[1]ACT NUM13'!$H$3:$S$123,3,FALSE),0)</f>
        <v>5</v>
      </c>
      <c r="M18" s="77">
        <f>IFERROR(VLOOKUP($B18,'[1]ACT NUM13'!$H$3:$S$123,4,FALSE),0)</f>
        <v>9</v>
      </c>
      <c r="N18" s="77">
        <f>IFERROR(VLOOKUP($B18,'[1]ACT NUM13'!$H$3:$S$123,5,FALSE),0)</f>
        <v>1</v>
      </c>
      <c r="O18" s="77">
        <f>IFERROR(VLOOKUP($B18,'[1]ACT NUM13'!$H$3:$S$123,6,FALSE),0)</f>
        <v>5</v>
      </c>
      <c r="P18" s="77">
        <f>IFERROR(VLOOKUP($B18,'[1]ACT NUM13'!$H$3:$S$123,7,FALSE),0)</f>
        <v>2</v>
      </c>
      <c r="Q18" s="77">
        <f>IFERROR(VLOOKUP($B18,'[1]ACT NUM13'!$H$3:$S$123,8,FALSE),0)</f>
        <v>8</v>
      </c>
      <c r="R18" s="77">
        <f>IFERROR(VLOOKUP($B18,'[1]ACT NUM13'!$H$3:$S$123,9,FALSE),0)</f>
        <v>0</v>
      </c>
      <c r="S18" s="77">
        <f>IFERROR(VLOOKUP($B18,'[1]ACT NUM13'!$H$3:$S$123,10,FALSE),0)</f>
        <v>2</v>
      </c>
      <c r="T18" s="77">
        <f>IFERROR(VLOOKUP($B18,'[1]ACT NUM13'!$H$3:$S$123,11,FALSE),0)</f>
        <v>0</v>
      </c>
      <c r="U18" s="77">
        <f>IFERROR(VLOOKUP($B18,'[1]ACT NUM13'!$H$3:$S$123,12,FALSE),0)</f>
        <v>41</v>
      </c>
      <c r="V18" s="77">
        <f>IFERROR(VLOOKUP($B18,'[1]ACT NUM13'!$H$3:$S$123,13,FALSE),0)</f>
        <v>0</v>
      </c>
      <c r="W18" s="12">
        <f t="shared" si="3"/>
        <v>82</v>
      </c>
      <c r="X18" s="77">
        <f>IFERROR(VLOOKUP($B18,'[1]ACT NUM13'!$AB$3:$AM$64,2,FALSE),0)</f>
        <v>0</v>
      </c>
      <c r="Y18" s="77">
        <f>IFERROR(VLOOKUP($B18,'[1]ACT NUM13'!$AB$3:$AM$64,3,FALSE),0)</f>
        <v>0</v>
      </c>
      <c r="Z18" s="77">
        <f>IFERROR(VLOOKUP($B18,'[1]ACT NUM13'!$AB$3:$AM$64,4,FALSE),0)</f>
        <v>0</v>
      </c>
      <c r="AA18" s="77">
        <f>IFERROR(VLOOKUP($B18,'[1]ACT NUM13'!$AB$3:$AM$64,5,FALSE),0)</f>
        <v>0</v>
      </c>
      <c r="AB18" s="77">
        <f>IFERROR(VLOOKUP($B18,'[1]ACT NUM13'!$AB$3:$AM$64,6,FALSE),0)</f>
        <v>0</v>
      </c>
      <c r="AC18" s="77">
        <f>IFERROR(VLOOKUP($B18,'[1]ACT NUM13'!$AB$3:$AM$64,7,FALSE),0)</f>
        <v>2</v>
      </c>
      <c r="AD18" s="77">
        <f>IFERROR(VLOOKUP($B18,'[1]ACT NUM13'!$AB$3:$AM$64,8,FALSE),0)</f>
        <v>0</v>
      </c>
      <c r="AE18" s="77">
        <f>IFERROR(VLOOKUP($B18,'[1]ACT NUM13'!$AB$3:$AM$64,9,FALSE),0)</f>
        <v>0</v>
      </c>
      <c r="AF18" s="77">
        <f>IFERROR(VLOOKUP($B18,'[1]ACT NUM13'!$AB$3:$AM$64,10,FALSE),0)</f>
        <v>0</v>
      </c>
      <c r="AG18" s="77">
        <f>IFERROR(VLOOKUP($B18,'[1]ACT NUM13'!$AB$3:$AM$64,11,FALSE),0)</f>
        <v>0</v>
      </c>
      <c r="AH18" s="77">
        <f>IFERROR(VLOOKUP($B18,'[1]ACT NUM13'!$AB$3:$AM$64,12,FALSE),0)</f>
        <v>2</v>
      </c>
      <c r="AI18" s="77">
        <f>IFERROR(VLOOKUP($B18,'[1]ACT NUM13'!$AB$3:$AM$64,13,FALSE),0)</f>
        <v>0</v>
      </c>
      <c r="AJ18" s="12">
        <f t="shared" si="4"/>
        <v>4</v>
      </c>
    </row>
    <row r="19" spans="1:37" ht="15" thickBot="1" x14ac:dyDescent="0.25">
      <c r="A19" s="75" t="s">
        <v>52</v>
      </c>
      <c r="B19" s="137" t="s">
        <v>46</v>
      </c>
      <c r="C19" s="53"/>
      <c r="D19" s="177"/>
      <c r="E19" s="12">
        <f>IFERROR(VLOOKUP($B19,[3]NUM13!$H$3:$J$144,2,FALSE),0)</f>
        <v>17</v>
      </c>
      <c r="F19" s="42">
        <f t="shared" si="0"/>
        <v>17</v>
      </c>
      <c r="G19" s="12">
        <f>IFERROR(VLOOKUP($B19,[1]NUM13!$H$3:$J$155,2,FALSE),0)</f>
        <v>19</v>
      </c>
      <c r="H19" s="51">
        <f t="shared" si="1"/>
        <v>24</v>
      </c>
      <c r="I19" s="51">
        <f t="shared" si="2"/>
        <v>24</v>
      </c>
      <c r="J19" s="12">
        <f>IFERROR(VLOOKUP($B19,[2]NUM13!$H$3:$K$147,3,FALSE),0)</f>
        <v>24</v>
      </c>
      <c r="K19" s="77">
        <f>IFERROR(VLOOKUP($B19,'[1]ACT NUM13'!$H$3:$S$123,2,FALSE),0)</f>
        <v>0</v>
      </c>
      <c r="L19" s="77">
        <f>IFERROR(VLOOKUP($B19,'[1]ACT NUM13'!$H$3:$S$123,3,FALSE),0)</f>
        <v>0</v>
      </c>
      <c r="M19" s="77">
        <f>IFERROR(VLOOKUP($B19,'[1]ACT NUM13'!$H$3:$S$123,4,FALSE),0)</f>
        <v>0</v>
      </c>
      <c r="N19" s="77">
        <f>IFERROR(VLOOKUP($B19,'[1]ACT NUM13'!$H$3:$S$123,5,FALSE),0)</f>
        <v>0</v>
      </c>
      <c r="O19" s="77">
        <f>IFERROR(VLOOKUP($B19,'[1]ACT NUM13'!$H$3:$S$123,6,FALSE),0)</f>
        <v>0</v>
      </c>
      <c r="P19" s="77">
        <f>IFERROR(VLOOKUP($B19,'[1]ACT NUM13'!$H$3:$S$123,7,FALSE),0)</f>
        <v>0</v>
      </c>
      <c r="Q19" s="77">
        <f>IFERROR(VLOOKUP($B19,'[1]ACT NUM13'!$H$3:$S$123,8,FALSE),0)</f>
        <v>5</v>
      </c>
      <c r="R19" s="77">
        <f>IFERROR(VLOOKUP($B19,'[1]ACT NUM13'!$H$3:$S$123,9,FALSE),0)</f>
        <v>0</v>
      </c>
      <c r="S19" s="77">
        <f>IFERROR(VLOOKUP($B19,'[1]ACT NUM13'!$H$3:$S$123,10,FALSE),0)</f>
        <v>0</v>
      </c>
      <c r="T19" s="77">
        <f>IFERROR(VLOOKUP($B19,'[1]ACT NUM13'!$H$3:$S$123,11,FALSE),0)</f>
        <v>0</v>
      </c>
      <c r="U19" s="77">
        <f>IFERROR(VLOOKUP($B19,'[1]ACT NUM13'!$H$3:$S$123,12,FALSE),0)</f>
        <v>5</v>
      </c>
      <c r="V19" s="77">
        <f>IFERROR(VLOOKUP($B19,'[1]ACT NUM13'!$H$3:$S$123,13,FALSE),0)</f>
        <v>0</v>
      </c>
      <c r="W19" s="12">
        <f t="shared" si="3"/>
        <v>10</v>
      </c>
      <c r="X19" s="77">
        <f>IFERROR(VLOOKUP($B19,'[1]ACT NUM13'!$AB$3:$AM$64,2,FALSE),0)</f>
        <v>0</v>
      </c>
      <c r="Y19" s="77">
        <f>IFERROR(VLOOKUP($B19,'[1]ACT NUM13'!$AB$3:$AM$64,3,FALSE),0)</f>
        <v>0</v>
      </c>
      <c r="Z19" s="77">
        <f>IFERROR(VLOOKUP($B19,'[1]ACT NUM13'!$AB$3:$AM$64,4,FALSE),0)</f>
        <v>0</v>
      </c>
      <c r="AA19" s="77">
        <f>IFERROR(VLOOKUP($B19,'[1]ACT NUM13'!$AB$3:$AM$64,5,FALSE),0)</f>
        <v>0</v>
      </c>
      <c r="AB19" s="77">
        <f>IFERROR(VLOOKUP($B19,'[1]ACT NUM13'!$AB$3:$AM$64,6,FALSE),0)</f>
        <v>0</v>
      </c>
      <c r="AC19" s="77">
        <f>IFERROR(VLOOKUP($B19,'[1]ACT NUM13'!$AB$3:$AM$64,7,FALSE),0)</f>
        <v>0</v>
      </c>
      <c r="AD19" s="77">
        <f>IFERROR(VLOOKUP($B19,'[1]ACT NUM13'!$AB$3:$AM$64,8,FALSE),0)</f>
        <v>0</v>
      </c>
      <c r="AE19" s="77">
        <f>IFERROR(VLOOKUP($B19,'[1]ACT NUM13'!$AB$3:$AM$64,9,FALSE),0)</f>
        <v>0</v>
      </c>
      <c r="AF19" s="77">
        <f>IFERROR(VLOOKUP($B19,'[1]ACT NUM13'!$AB$3:$AM$64,10,FALSE),0)</f>
        <v>0</v>
      </c>
      <c r="AG19" s="77">
        <f>IFERROR(VLOOKUP($B19,'[1]ACT NUM13'!$AB$3:$AM$64,11,FALSE),0)</f>
        <v>0</v>
      </c>
      <c r="AH19" s="77">
        <f>IFERROR(VLOOKUP($B19,'[1]ACT NUM13'!$AB$3:$AM$64,12,FALSE),0)</f>
        <v>0</v>
      </c>
      <c r="AI19" s="77">
        <f>IFERROR(VLOOKUP($B19,'[1]ACT NUM13'!$AB$3:$AM$64,13,FALSE),0)</f>
        <v>0</v>
      </c>
      <c r="AJ19" s="12">
        <f t="shared" si="4"/>
        <v>0</v>
      </c>
    </row>
    <row r="20" spans="1:37" ht="15" thickBot="1" x14ac:dyDescent="0.25">
      <c r="A20" s="75" t="s">
        <v>52</v>
      </c>
      <c r="B20" s="137" t="s">
        <v>47</v>
      </c>
      <c r="C20" s="53"/>
      <c r="D20" s="177"/>
      <c r="E20" s="12">
        <f>IFERROR(VLOOKUP($B20,[3]NUM13!$H$3:$J$144,2,FALSE),0)</f>
        <v>6</v>
      </c>
      <c r="F20" s="42">
        <f t="shared" si="0"/>
        <v>6</v>
      </c>
      <c r="G20" s="12">
        <f>IFERROR(VLOOKUP($B20,[1]NUM13!$H$3:$J$155,2,FALSE),0)</f>
        <v>6</v>
      </c>
      <c r="H20" s="51">
        <f t="shared" si="1"/>
        <v>6</v>
      </c>
      <c r="I20" s="51">
        <f t="shared" si="2"/>
        <v>6</v>
      </c>
      <c r="J20" s="12">
        <f>IFERROR(VLOOKUP($B20,[2]NUM13!$H$3:$K$147,3,FALSE),0)</f>
        <v>8</v>
      </c>
      <c r="K20" s="77">
        <f>IFERROR(VLOOKUP($B20,'[1]ACT NUM13'!$H$3:$S$123,2,FALSE),0)</f>
        <v>0</v>
      </c>
      <c r="L20" s="77">
        <f>IFERROR(VLOOKUP($B20,'[1]ACT NUM13'!$H$3:$S$123,3,FALSE),0)</f>
        <v>0</v>
      </c>
      <c r="M20" s="77">
        <f>IFERROR(VLOOKUP($B20,'[1]ACT NUM13'!$H$3:$S$123,4,FALSE),0)</f>
        <v>0</v>
      </c>
      <c r="N20" s="77">
        <f>IFERROR(VLOOKUP($B20,'[1]ACT NUM13'!$H$3:$S$123,5,FALSE),0)</f>
        <v>0</v>
      </c>
      <c r="O20" s="77">
        <f>IFERROR(VLOOKUP($B20,'[1]ACT NUM13'!$H$3:$S$123,6,FALSE),0)</f>
        <v>0</v>
      </c>
      <c r="P20" s="77">
        <f>IFERROR(VLOOKUP($B20,'[1]ACT NUM13'!$H$3:$S$123,7,FALSE),0)</f>
        <v>0</v>
      </c>
      <c r="Q20" s="77">
        <f>IFERROR(VLOOKUP($B20,'[1]ACT NUM13'!$H$3:$S$123,8,FALSE),0)</f>
        <v>0</v>
      </c>
      <c r="R20" s="77">
        <f>IFERROR(VLOOKUP($B20,'[1]ACT NUM13'!$H$3:$S$123,9,FALSE),0)</f>
        <v>0</v>
      </c>
      <c r="S20" s="77">
        <f>IFERROR(VLOOKUP($B20,'[1]ACT NUM13'!$H$3:$S$123,10,FALSE),0)</f>
        <v>0</v>
      </c>
      <c r="T20" s="77">
        <f>IFERROR(VLOOKUP($B20,'[1]ACT NUM13'!$H$3:$S$123,11,FALSE),0)</f>
        <v>0</v>
      </c>
      <c r="U20" s="77">
        <f>IFERROR(VLOOKUP($B20,'[1]ACT NUM13'!$H$3:$S$123,12,FALSE),0)</f>
        <v>0</v>
      </c>
      <c r="V20" s="77">
        <f>IFERROR(VLOOKUP($B20,'[1]ACT NUM13'!$H$3:$S$123,13,FALSE),0)</f>
        <v>0</v>
      </c>
      <c r="W20" s="12">
        <f t="shared" si="3"/>
        <v>0</v>
      </c>
      <c r="X20" s="77">
        <f>IFERROR(VLOOKUP($B20,'[1]ACT NUM13'!$AB$3:$AM$64,2,FALSE),0)</f>
        <v>0</v>
      </c>
      <c r="Y20" s="77">
        <f>IFERROR(VLOOKUP($B20,'[1]ACT NUM13'!$AB$3:$AM$64,3,FALSE),0)</f>
        <v>0</v>
      </c>
      <c r="Z20" s="77">
        <f>IFERROR(VLOOKUP($B20,'[1]ACT NUM13'!$AB$3:$AM$64,4,FALSE),0)</f>
        <v>0</v>
      </c>
      <c r="AA20" s="77">
        <f>IFERROR(VLOOKUP($B20,'[1]ACT NUM13'!$AB$3:$AM$64,5,FALSE),0)</f>
        <v>0</v>
      </c>
      <c r="AB20" s="77">
        <f>IFERROR(VLOOKUP($B20,'[1]ACT NUM13'!$AB$3:$AM$64,6,FALSE),0)</f>
        <v>0</v>
      </c>
      <c r="AC20" s="77">
        <f>IFERROR(VLOOKUP($B20,'[1]ACT NUM13'!$AB$3:$AM$64,7,FALSE),0)</f>
        <v>0</v>
      </c>
      <c r="AD20" s="77">
        <f>IFERROR(VLOOKUP($B20,'[1]ACT NUM13'!$AB$3:$AM$64,8,FALSE),0)</f>
        <v>0</v>
      </c>
      <c r="AE20" s="77">
        <f>IFERROR(VLOOKUP($B20,'[1]ACT NUM13'!$AB$3:$AM$64,9,FALSE),0)</f>
        <v>0</v>
      </c>
      <c r="AF20" s="77">
        <f>IFERROR(VLOOKUP($B20,'[1]ACT NUM13'!$AB$3:$AM$64,10,FALSE),0)</f>
        <v>0</v>
      </c>
      <c r="AG20" s="77">
        <f>IFERROR(VLOOKUP($B20,'[1]ACT NUM13'!$AB$3:$AM$64,11,FALSE),0)</f>
        <v>0</v>
      </c>
      <c r="AH20" s="77">
        <f>IFERROR(VLOOKUP($B20,'[1]ACT NUM13'!$AB$3:$AM$64,12,FALSE),0)</f>
        <v>0</v>
      </c>
      <c r="AI20" s="77">
        <f>IFERROR(VLOOKUP($B20,'[1]ACT NUM13'!$AB$3:$AM$64,13,FALSE),0)</f>
        <v>0</v>
      </c>
      <c r="AJ20" s="12">
        <f t="shared" si="4"/>
        <v>0</v>
      </c>
    </row>
    <row r="21" spans="1:37" ht="15" thickBot="1" x14ac:dyDescent="0.25">
      <c r="A21" s="75" t="s">
        <v>52</v>
      </c>
      <c r="B21" s="137" t="s">
        <v>48</v>
      </c>
      <c r="C21" s="56"/>
      <c r="D21" s="178"/>
      <c r="E21" s="12">
        <f>IFERROR(VLOOKUP($B21,[3]NUM13!$H$3:$J$144,2,FALSE),0)</f>
        <v>4</v>
      </c>
      <c r="F21" s="42">
        <f t="shared" si="0"/>
        <v>5</v>
      </c>
      <c r="G21" s="12">
        <f>IFERROR(VLOOKUP($B21,[1]NUM13!$H$3:$J$155,2,FALSE),0)</f>
        <v>3</v>
      </c>
      <c r="H21" s="51">
        <f t="shared" si="1"/>
        <v>3</v>
      </c>
      <c r="I21" s="51">
        <f t="shared" si="2"/>
        <v>3</v>
      </c>
      <c r="J21" s="12">
        <f>IFERROR(VLOOKUP($B21,[2]NUM13!$H$3:$K$147,3,FALSE),0)</f>
        <v>5</v>
      </c>
      <c r="K21" s="77">
        <f>IFERROR(VLOOKUP($B21,'[1]ACT NUM13'!$H$3:$S$123,2,FALSE),0)</f>
        <v>0</v>
      </c>
      <c r="L21" s="77">
        <f>IFERROR(VLOOKUP($B21,'[1]ACT NUM13'!$H$3:$S$123,3,FALSE),0)</f>
        <v>0</v>
      </c>
      <c r="M21" s="77">
        <f>IFERROR(VLOOKUP($B21,'[1]ACT NUM13'!$H$3:$S$123,4,FALSE),0)</f>
        <v>1</v>
      </c>
      <c r="N21" s="77">
        <f>IFERROR(VLOOKUP($B21,'[1]ACT NUM13'!$H$3:$S$123,5,FALSE),0)</f>
        <v>0</v>
      </c>
      <c r="O21" s="77">
        <f>IFERROR(VLOOKUP($B21,'[1]ACT NUM13'!$H$3:$S$123,6,FALSE),0)</f>
        <v>0</v>
      </c>
      <c r="P21" s="77">
        <f>IFERROR(VLOOKUP($B21,'[1]ACT NUM13'!$H$3:$S$123,7,FALSE),0)</f>
        <v>0</v>
      </c>
      <c r="Q21" s="77">
        <f>IFERROR(VLOOKUP($B21,'[1]ACT NUM13'!$H$3:$S$123,8,FALSE),0)</f>
        <v>0</v>
      </c>
      <c r="R21" s="77">
        <f>IFERROR(VLOOKUP($B21,'[1]ACT NUM13'!$H$3:$S$123,9,FALSE),0)</f>
        <v>0</v>
      </c>
      <c r="S21" s="77">
        <f>IFERROR(VLOOKUP($B21,'[1]ACT NUM13'!$H$3:$S$123,10,FALSE),0)</f>
        <v>0</v>
      </c>
      <c r="T21" s="77">
        <f>IFERROR(VLOOKUP($B21,'[1]ACT NUM13'!$H$3:$S$123,11,FALSE),0)</f>
        <v>0</v>
      </c>
      <c r="U21" s="77">
        <f>IFERROR(VLOOKUP($B21,'[1]ACT NUM13'!$H$3:$S$123,12,FALSE),0)</f>
        <v>1</v>
      </c>
      <c r="V21" s="77">
        <f>IFERROR(VLOOKUP($B21,'[1]ACT NUM13'!$H$3:$S$123,13,FALSE),0)</f>
        <v>0</v>
      </c>
      <c r="W21" s="12">
        <f t="shared" si="3"/>
        <v>2</v>
      </c>
      <c r="X21" s="77">
        <f>IFERROR(VLOOKUP($B21,'[1]ACT NUM13'!$AB$3:$AM$64,2,FALSE),0)</f>
        <v>0</v>
      </c>
      <c r="Y21" s="77">
        <f>IFERROR(VLOOKUP($B21,'[1]ACT NUM13'!$AB$3:$AM$64,3,FALSE),0)</f>
        <v>0</v>
      </c>
      <c r="Z21" s="77">
        <f>IFERROR(VLOOKUP($B21,'[1]ACT NUM13'!$AB$3:$AM$64,4,FALSE),0)</f>
        <v>0</v>
      </c>
      <c r="AA21" s="77">
        <f>IFERROR(VLOOKUP($B21,'[1]ACT NUM13'!$AB$3:$AM$64,5,FALSE),0)</f>
        <v>0</v>
      </c>
      <c r="AB21" s="77">
        <f>IFERROR(VLOOKUP($B21,'[1]ACT NUM13'!$AB$3:$AM$64,6,FALSE),0)</f>
        <v>0</v>
      </c>
      <c r="AC21" s="77">
        <f>IFERROR(VLOOKUP($B21,'[1]ACT NUM13'!$AB$3:$AM$64,7,FALSE),0)</f>
        <v>0</v>
      </c>
      <c r="AD21" s="77">
        <f>IFERROR(VLOOKUP($B21,'[1]ACT NUM13'!$AB$3:$AM$64,8,FALSE),0)</f>
        <v>0</v>
      </c>
      <c r="AE21" s="77">
        <f>IFERROR(VLOOKUP($B21,'[1]ACT NUM13'!$AB$3:$AM$64,9,FALSE),0)</f>
        <v>0</v>
      </c>
      <c r="AF21" s="77">
        <f>IFERROR(VLOOKUP($B21,'[1]ACT NUM13'!$AB$3:$AM$64,10,FALSE),0)</f>
        <v>0</v>
      </c>
      <c r="AG21" s="77">
        <f>IFERROR(VLOOKUP($B21,'[1]ACT NUM13'!$AB$3:$AM$64,11,FALSE),0)</f>
        <v>0</v>
      </c>
      <c r="AH21" s="77">
        <f>IFERROR(VLOOKUP($B21,'[1]ACT NUM13'!$AB$3:$AM$64,12,FALSE),0)</f>
        <v>0</v>
      </c>
      <c r="AI21" s="77">
        <f>IFERROR(VLOOKUP($B21,'[1]ACT NUM13'!$AB$3:$AM$64,13,FALSE),0)</f>
        <v>0</v>
      </c>
      <c r="AJ21" s="12">
        <f t="shared" si="4"/>
        <v>0</v>
      </c>
    </row>
    <row r="22" spans="1:37" ht="15" thickBot="1" x14ac:dyDescent="0.25">
      <c r="A22" s="75" t="s">
        <v>52</v>
      </c>
      <c r="B22" s="137" t="s">
        <v>49</v>
      </c>
      <c r="C22" s="53"/>
      <c r="D22" s="177"/>
      <c r="E22" s="12">
        <f>IFERROR(VLOOKUP($B22,[3]NUM13!$H$3:$J$144,2,FALSE),0)</f>
        <v>0</v>
      </c>
      <c r="F22" s="42">
        <f t="shared" si="0"/>
        <v>0</v>
      </c>
      <c r="G22" s="12">
        <f>IFERROR(VLOOKUP($B22,[1]NUM13!$H$3:$J$155,2,FALSE),0)</f>
        <v>0</v>
      </c>
      <c r="H22" s="51">
        <f t="shared" si="1"/>
        <v>0</v>
      </c>
      <c r="I22" s="51">
        <f t="shared" si="2"/>
        <v>0</v>
      </c>
      <c r="J22" s="12">
        <f>IFERROR(VLOOKUP($B22,[2]NUM13!$H$3:$K$147,3,FALSE),0)</f>
        <v>0</v>
      </c>
      <c r="K22" s="77">
        <f>IFERROR(VLOOKUP($B22,'[1]ACT NUM13'!$H$3:$S$123,2,FALSE),0)</f>
        <v>0</v>
      </c>
      <c r="L22" s="77">
        <f>IFERROR(VLOOKUP($B22,'[1]ACT NUM13'!$H$3:$S$123,3,FALSE),0)</f>
        <v>0</v>
      </c>
      <c r="M22" s="77">
        <f>IFERROR(VLOOKUP($B22,'[1]ACT NUM13'!$H$3:$S$123,4,FALSE),0)</f>
        <v>0</v>
      </c>
      <c r="N22" s="77">
        <f>IFERROR(VLOOKUP($B22,'[1]ACT NUM13'!$H$3:$S$123,5,FALSE),0)</f>
        <v>0</v>
      </c>
      <c r="O22" s="77">
        <f>IFERROR(VLOOKUP($B22,'[1]ACT NUM13'!$H$3:$S$123,6,FALSE),0)</f>
        <v>0</v>
      </c>
      <c r="P22" s="77">
        <f>IFERROR(VLOOKUP($B22,'[1]ACT NUM13'!$H$3:$S$123,7,FALSE),0)</f>
        <v>0</v>
      </c>
      <c r="Q22" s="77">
        <f>IFERROR(VLOOKUP($B22,'[1]ACT NUM13'!$H$3:$S$123,8,FALSE),0)</f>
        <v>0</v>
      </c>
      <c r="R22" s="77">
        <f>IFERROR(VLOOKUP($B22,'[1]ACT NUM13'!$H$3:$S$123,9,FALSE),0)</f>
        <v>0</v>
      </c>
      <c r="S22" s="77">
        <f>IFERROR(VLOOKUP($B22,'[1]ACT NUM13'!$H$3:$S$123,10,FALSE),0)</f>
        <v>0</v>
      </c>
      <c r="T22" s="77">
        <f>IFERROR(VLOOKUP($B22,'[1]ACT NUM13'!$H$3:$S$123,11,FALSE),0)</f>
        <v>0</v>
      </c>
      <c r="U22" s="77">
        <f>IFERROR(VLOOKUP($B22,'[1]ACT NUM13'!$H$3:$S$123,12,FALSE),0)</f>
        <v>0</v>
      </c>
      <c r="V22" s="77">
        <f>IFERROR(VLOOKUP($B22,'[1]ACT NUM13'!$H$3:$S$123,13,FALSE),0)</f>
        <v>0</v>
      </c>
      <c r="W22" s="12">
        <f t="shared" si="3"/>
        <v>0</v>
      </c>
      <c r="X22" s="77">
        <f>IFERROR(VLOOKUP($B22,'[1]ACT NUM13'!$AB$3:$AM$64,2,FALSE),0)</f>
        <v>0</v>
      </c>
      <c r="Y22" s="77">
        <f>IFERROR(VLOOKUP($B22,'[1]ACT NUM13'!$AB$3:$AM$64,3,FALSE),0)</f>
        <v>0</v>
      </c>
      <c r="Z22" s="77">
        <f>IFERROR(VLOOKUP($B22,'[1]ACT NUM13'!$AB$3:$AM$64,4,FALSE),0)</f>
        <v>0</v>
      </c>
      <c r="AA22" s="77">
        <f>IFERROR(VLOOKUP($B22,'[1]ACT NUM13'!$AB$3:$AM$64,5,FALSE),0)</f>
        <v>0</v>
      </c>
      <c r="AB22" s="77">
        <f>IFERROR(VLOOKUP($B22,'[1]ACT NUM13'!$AB$3:$AM$64,6,FALSE),0)</f>
        <v>0</v>
      </c>
      <c r="AC22" s="77">
        <f>IFERROR(VLOOKUP($B22,'[1]ACT NUM13'!$AB$3:$AM$64,7,FALSE),0)</f>
        <v>0</v>
      </c>
      <c r="AD22" s="77">
        <f>IFERROR(VLOOKUP($B22,'[1]ACT NUM13'!$AB$3:$AM$64,8,FALSE),0)</f>
        <v>0</v>
      </c>
      <c r="AE22" s="77">
        <f>IFERROR(VLOOKUP($B22,'[1]ACT NUM13'!$AB$3:$AM$64,9,FALSE),0)</f>
        <v>0</v>
      </c>
      <c r="AF22" s="77">
        <f>IFERROR(VLOOKUP($B22,'[1]ACT NUM13'!$AB$3:$AM$64,10,FALSE),0)</f>
        <v>0</v>
      </c>
      <c r="AG22" s="77">
        <f>IFERROR(VLOOKUP($B22,'[1]ACT NUM13'!$AB$3:$AM$64,11,FALSE),0)</f>
        <v>0</v>
      </c>
      <c r="AH22" s="77">
        <f>IFERROR(VLOOKUP($B22,'[1]ACT NUM13'!$AB$3:$AM$64,12,FALSE),0)</f>
        <v>0</v>
      </c>
      <c r="AI22" s="77">
        <f>IFERROR(VLOOKUP($B22,'[1]ACT NUM13'!$AB$3:$AM$64,13,FALSE),0)</f>
        <v>0</v>
      </c>
      <c r="AJ22" s="12">
        <f>SUM(X22:AI22)</f>
        <v>0</v>
      </c>
    </row>
    <row r="23" spans="1:37" ht="15" thickBot="1" x14ac:dyDescent="0.25">
      <c r="A23" s="75" t="s">
        <v>52</v>
      </c>
      <c r="B23" s="137" t="s">
        <v>50</v>
      </c>
      <c r="C23" s="53"/>
      <c r="D23" s="177"/>
      <c r="E23" s="12">
        <f>IFERROR(VLOOKUP($B23,[3]NUM13!$H$3:$J$144,2,FALSE),0)</f>
        <v>0</v>
      </c>
      <c r="F23" s="42">
        <f t="shared" si="0"/>
        <v>0</v>
      </c>
      <c r="G23" s="12">
        <f>IFERROR(VLOOKUP($B23,[1]NUM13!$H$3:$J$155,2,FALSE),0)</f>
        <v>0</v>
      </c>
      <c r="H23" s="51">
        <f t="shared" si="1"/>
        <v>0</v>
      </c>
      <c r="I23" s="51">
        <f t="shared" si="2"/>
        <v>0</v>
      </c>
      <c r="J23" s="12">
        <f>IFERROR(VLOOKUP($B23,[2]NUM13!$H$3:$K$147,3,FALSE),0)</f>
        <v>0</v>
      </c>
      <c r="K23" s="77">
        <f>IFERROR(VLOOKUP($B23,'[1]ACT NUM13'!$H$3:$S$123,2,FALSE),0)</f>
        <v>0</v>
      </c>
      <c r="L23" s="77">
        <f>IFERROR(VLOOKUP($B23,'[1]ACT NUM13'!$H$3:$S$123,3,FALSE),0)</f>
        <v>0</v>
      </c>
      <c r="M23" s="77">
        <f>IFERROR(VLOOKUP($B23,'[1]ACT NUM13'!$H$3:$S$123,4,FALSE),0)</f>
        <v>0</v>
      </c>
      <c r="N23" s="77">
        <f>IFERROR(VLOOKUP($B23,'[1]ACT NUM13'!$H$3:$S$123,5,FALSE),0)</f>
        <v>0</v>
      </c>
      <c r="O23" s="77">
        <f>IFERROR(VLOOKUP($B23,'[1]ACT NUM13'!$H$3:$S$123,6,FALSE),0)</f>
        <v>0</v>
      </c>
      <c r="P23" s="77">
        <f>IFERROR(VLOOKUP($B23,'[1]ACT NUM13'!$H$3:$S$123,7,FALSE),0)</f>
        <v>0</v>
      </c>
      <c r="Q23" s="77">
        <f>IFERROR(VLOOKUP($B23,'[1]ACT NUM13'!$H$3:$S$123,8,FALSE),0)</f>
        <v>0</v>
      </c>
      <c r="R23" s="77">
        <f>IFERROR(VLOOKUP($B23,'[1]ACT NUM13'!$H$3:$S$123,9,FALSE),0)</f>
        <v>0</v>
      </c>
      <c r="S23" s="77">
        <f>IFERROR(VLOOKUP($B23,'[1]ACT NUM13'!$H$3:$S$123,10,FALSE),0)</f>
        <v>0</v>
      </c>
      <c r="T23" s="77">
        <f>IFERROR(VLOOKUP($B23,'[1]ACT NUM13'!$H$3:$S$123,11,FALSE),0)</f>
        <v>0</v>
      </c>
      <c r="U23" s="77">
        <f>IFERROR(VLOOKUP($B23,'[1]ACT NUM13'!$H$3:$S$123,12,FALSE),0)</f>
        <v>0</v>
      </c>
      <c r="V23" s="77">
        <f>IFERROR(VLOOKUP($B23,'[1]ACT NUM13'!$H$3:$S$123,13,FALSE),0)</f>
        <v>0</v>
      </c>
      <c r="W23" s="12">
        <f t="shared" si="3"/>
        <v>0</v>
      </c>
      <c r="X23" s="77">
        <f>IFERROR(VLOOKUP($B23,'[1]ACT NUM13'!$AB$3:$AM$64,2,FALSE),0)</f>
        <v>0</v>
      </c>
      <c r="Y23" s="77">
        <f>IFERROR(VLOOKUP($B23,'[1]ACT NUM13'!$AB$3:$AM$64,3,FALSE),0)</f>
        <v>0</v>
      </c>
      <c r="Z23" s="77">
        <f>IFERROR(VLOOKUP($B23,'[1]ACT NUM13'!$AB$3:$AM$64,4,FALSE),0)</f>
        <v>0</v>
      </c>
      <c r="AA23" s="77">
        <f>IFERROR(VLOOKUP($B23,'[1]ACT NUM13'!$AB$3:$AM$64,5,FALSE),0)</f>
        <v>0</v>
      </c>
      <c r="AB23" s="77">
        <f>IFERROR(VLOOKUP($B23,'[1]ACT NUM13'!$AB$3:$AM$64,6,FALSE),0)</f>
        <v>0</v>
      </c>
      <c r="AC23" s="77">
        <f>IFERROR(VLOOKUP($B23,'[1]ACT NUM13'!$AB$3:$AM$64,7,FALSE),0)</f>
        <v>0</v>
      </c>
      <c r="AD23" s="77">
        <f>IFERROR(VLOOKUP($B23,'[1]ACT NUM13'!$AB$3:$AM$64,8,FALSE),0)</f>
        <v>0</v>
      </c>
      <c r="AE23" s="77">
        <f>IFERROR(VLOOKUP($B23,'[1]ACT NUM13'!$AB$3:$AM$64,9,FALSE),0)</f>
        <v>0</v>
      </c>
      <c r="AF23" s="77">
        <f>IFERROR(VLOOKUP($B23,'[1]ACT NUM13'!$AB$3:$AM$64,10,FALSE),0)</f>
        <v>0</v>
      </c>
      <c r="AG23" s="77">
        <f>IFERROR(VLOOKUP($B23,'[1]ACT NUM13'!$AB$3:$AM$64,11,FALSE),0)</f>
        <v>0</v>
      </c>
      <c r="AH23" s="77">
        <f>IFERROR(VLOOKUP($B23,'[1]ACT NUM13'!$AB$3:$AM$64,12,FALSE),0)</f>
        <v>0</v>
      </c>
      <c r="AI23" s="77">
        <f>IFERROR(VLOOKUP($B23,'[1]ACT NUM13'!$AB$3:$AM$64,13,FALSE),0)</f>
        <v>0</v>
      </c>
      <c r="AJ23" s="12">
        <f t="shared" si="4"/>
        <v>0</v>
      </c>
    </row>
    <row r="24" spans="1:37" ht="15" thickBot="1" x14ac:dyDescent="0.25">
      <c r="A24" s="75" t="s">
        <v>52</v>
      </c>
      <c r="B24" s="137" t="s">
        <v>51</v>
      </c>
      <c r="C24" s="53"/>
      <c r="D24" s="177"/>
      <c r="E24" s="12">
        <f>IFERROR(VLOOKUP($B24,[3]NUM13!$H$3:$J$144,2,FALSE),0)</f>
        <v>0</v>
      </c>
      <c r="F24" s="42">
        <f t="shared" si="0"/>
        <v>0</v>
      </c>
      <c r="G24" s="12">
        <f>IFERROR(VLOOKUP($B24,[1]NUM13!$H$3:$J$155,2,FALSE),0)</f>
        <v>0</v>
      </c>
      <c r="H24" s="51">
        <f t="shared" si="1"/>
        <v>0</v>
      </c>
      <c r="I24" s="51">
        <f t="shared" si="2"/>
        <v>0</v>
      </c>
      <c r="J24" s="12">
        <f>IFERROR(VLOOKUP($B24,[2]NUM13!$H$3:$K$147,3,FALSE),0)</f>
        <v>1</v>
      </c>
      <c r="K24" s="77">
        <f>IFERROR(VLOOKUP($B24,'[1]ACT NUM13'!$H$3:$S$123,2,FALSE),0)</f>
        <v>0</v>
      </c>
      <c r="L24" s="77">
        <f>IFERROR(VLOOKUP($B24,'[1]ACT NUM13'!$H$3:$S$123,3,FALSE),0)</f>
        <v>0</v>
      </c>
      <c r="M24" s="77">
        <f>IFERROR(VLOOKUP($B24,'[1]ACT NUM13'!$H$3:$S$123,4,FALSE),0)</f>
        <v>0</v>
      </c>
      <c r="N24" s="77">
        <f>IFERROR(VLOOKUP($B24,'[1]ACT NUM13'!$H$3:$S$123,5,FALSE),0)</f>
        <v>0</v>
      </c>
      <c r="O24" s="77">
        <f>IFERROR(VLOOKUP($B24,'[1]ACT NUM13'!$H$3:$S$123,6,FALSE),0)</f>
        <v>0</v>
      </c>
      <c r="P24" s="77">
        <f>IFERROR(VLOOKUP($B24,'[1]ACT NUM13'!$H$3:$S$123,7,FALSE),0)</f>
        <v>0</v>
      </c>
      <c r="Q24" s="77">
        <f>IFERROR(VLOOKUP($B24,'[1]ACT NUM13'!$H$3:$S$123,8,FALSE),0)</f>
        <v>0</v>
      </c>
      <c r="R24" s="77">
        <f>IFERROR(VLOOKUP($B24,'[1]ACT NUM13'!$H$3:$S$123,9,FALSE),0)</f>
        <v>0</v>
      </c>
      <c r="S24" s="77">
        <f>IFERROR(VLOOKUP($B24,'[1]ACT NUM13'!$H$3:$S$123,10,FALSE),0)</f>
        <v>0</v>
      </c>
      <c r="T24" s="77">
        <f>IFERROR(VLOOKUP($B24,'[1]ACT NUM13'!$H$3:$S$123,11,FALSE),0)</f>
        <v>0</v>
      </c>
      <c r="U24" s="77">
        <f>IFERROR(VLOOKUP($B24,'[1]ACT NUM13'!$H$3:$S$123,12,FALSE),0)</f>
        <v>0</v>
      </c>
      <c r="V24" s="77">
        <f>IFERROR(VLOOKUP($B24,'[1]ACT NUM13'!$H$3:$S$123,13,FALSE),0)</f>
        <v>0</v>
      </c>
      <c r="W24" s="12">
        <f t="shared" si="3"/>
        <v>0</v>
      </c>
      <c r="X24" s="77">
        <f>IFERROR(VLOOKUP($B24,'[1]ACT NUM13'!$AB$3:$AM$64,2,FALSE),0)</f>
        <v>0</v>
      </c>
      <c r="Y24" s="77">
        <f>IFERROR(VLOOKUP($B24,'[1]ACT NUM13'!$AB$3:$AM$64,3,FALSE),0)</f>
        <v>0</v>
      </c>
      <c r="Z24" s="77">
        <f>IFERROR(VLOOKUP($B24,'[1]ACT NUM13'!$AB$3:$AM$64,4,FALSE),0)</f>
        <v>0</v>
      </c>
      <c r="AA24" s="77">
        <f>IFERROR(VLOOKUP($B24,'[1]ACT NUM13'!$AB$3:$AM$64,5,FALSE),0)</f>
        <v>0</v>
      </c>
      <c r="AB24" s="77">
        <f>IFERROR(VLOOKUP($B24,'[1]ACT NUM13'!$AB$3:$AM$64,6,FALSE),0)</f>
        <v>0</v>
      </c>
      <c r="AC24" s="77">
        <f>IFERROR(VLOOKUP($B24,'[1]ACT NUM13'!$AB$3:$AM$64,7,FALSE),0)</f>
        <v>0</v>
      </c>
      <c r="AD24" s="77">
        <f>IFERROR(VLOOKUP($B24,'[1]ACT NUM13'!$AB$3:$AM$64,8,FALSE),0)</f>
        <v>0</v>
      </c>
      <c r="AE24" s="77">
        <f>IFERROR(VLOOKUP($B24,'[1]ACT NUM13'!$AB$3:$AM$64,9,FALSE),0)</f>
        <v>0</v>
      </c>
      <c r="AF24" s="77">
        <f>IFERROR(VLOOKUP($B24,'[1]ACT NUM13'!$AB$3:$AM$64,10,FALSE),0)</f>
        <v>0</v>
      </c>
      <c r="AG24" s="77">
        <f>IFERROR(VLOOKUP($B24,'[1]ACT NUM13'!$AB$3:$AM$64,11,FALSE),0)</f>
        <v>0</v>
      </c>
      <c r="AH24" s="77">
        <f>IFERROR(VLOOKUP($B24,'[1]ACT NUM13'!$AB$3:$AM$64,12,FALSE),0)</f>
        <v>0</v>
      </c>
      <c r="AI24" s="77">
        <f>IFERROR(VLOOKUP($B24,'[1]ACT NUM13'!$AB$3:$AM$64,13,FALSE),0)</f>
        <v>0</v>
      </c>
      <c r="AJ24" s="12">
        <f t="shared" si="4"/>
        <v>0</v>
      </c>
    </row>
    <row r="25" spans="1:37" ht="15" thickBot="1" x14ac:dyDescent="0.25">
      <c r="A25" s="72" t="s">
        <v>52</v>
      </c>
      <c r="B25" s="137" t="s">
        <v>396</v>
      </c>
      <c r="C25" s="53"/>
      <c r="D25" s="177"/>
      <c r="E25" s="12">
        <f>IFERROR(VLOOKUP($B25,[3]NUM13!$H$3:$J$144,2,FALSE),0)</f>
        <v>0</v>
      </c>
      <c r="F25" s="42">
        <f t="shared" ref="F25" si="5">+E25+(K25+L25+M25+N25)-(X25+Y25+Z25+AA25)</f>
        <v>0</v>
      </c>
      <c r="G25" s="12">
        <f>IFERROR(VLOOKUP($B25,[1]NUM13!$H$3:$J$155,2,FALSE),0)</f>
        <v>0</v>
      </c>
      <c r="H25" s="51">
        <f t="shared" ref="H25" si="6">+G25+(Q25)-(AD25)</f>
        <v>0</v>
      </c>
      <c r="I25" s="51">
        <f t="shared" ref="I25" si="7">+G25+(Q25+R25+S25+T25)-(AD25+AE25+AF25+AG25)</f>
        <v>0</v>
      </c>
      <c r="J25" s="12">
        <f>IFERROR(VLOOKUP($B25,[2]NUM13!$H$3:$K$147,3,FALSE),0)</f>
        <v>0</v>
      </c>
      <c r="K25" s="77">
        <f>IFERROR(VLOOKUP($B25,'[1]ACT NUM13'!$H$3:$S$123,2,FALSE),0)</f>
        <v>0</v>
      </c>
      <c r="L25" s="77">
        <f>IFERROR(VLOOKUP($B25,'[1]ACT NUM13'!$H$3:$S$123,3,FALSE),0)</f>
        <v>0</v>
      </c>
      <c r="M25" s="77">
        <f>IFERROR(VLOOKUP($B25,'[1]ACT NUM13'!$H$3:$S$123,4,FALSE),0)</f>
        <v>0</v>
      </c>
      <c r="N25" s="77">
        <f>IFERROR(VLOOKUP($B25,'[1]ACT NUM13'!$H$3:$S$123,5,FALSE),0)</f>
        <v>0</v>
      </c>
      <c r="O25" s="77">
        <f>IFERROR(VLOOKUP($B25,'[1]ACT NUM13'!$H$3:$S$123,6,FALSE),0)</f>
        <v>0</v>
      </c>
      <c r="P25" s="77">
        <f>IFERROR(VLOOKUP($B25,'[1]ACT NUM13'!$H$3:$S$123,7,FALSE),0)</f>
        <v>0</v>
      </c>
      <c r="Q25" s="77">
        <f>IFERROR(VLOOKUP($B25,'[1]ACT NUM13'!$H$3:$S$123,8,FALSE),0)</f>
        <v>0</v>
      </c>
      <c r="R25" s="77">
        <f>IFERROR(VLOOKUP($B25,'[1]ACT NUM13'!$H$3:$S$123,9,FALSE),0)</f>
        <v>0</v>
      </c>
      <c r="S25" s="77">
        <f>IFERROR(VLOOKUP($B25,'[1]ACT NUM13'!$H$3:$S$123,10,FALSE),0)</f>
        <v>0</v>
      </c>
      <c r="T25" s="77">
        <f>IFERROR(VLOOKUP($B25,'[1]ACT NUM13'!$H$3:$S$123,11,FALSE),0)</f>
        <v>0</v>
      </c>
      <c r="U25" s="77">
        <f>IFERROR(VLOOKUP($B25,'[1]ACT NUM13'!$H$3:$S$123,12,FALSE),0)</f>
        <v>0</v>
      </c>
      <c r="V25" s="77">
        <f>IFERROR(VLOOKUP($B25,'[1]ACT NUM13'!$H$3:$S$123,13,FALSE),0)</f>
        <v>0</v>
      </c>
      <c r="W25" s="12">
        <f t="shared" ref="W25" si="8">SUM(K25:V25)</f>
        <v>0</v>
      </c>
      <c r="X25" s="77">
        <f>IFERROR(VLOOKUP($B25,'[1]ACT NUM13'!$AB$3:$AM$64,2,FALSE),0)</f>
        <v>0</v>
      </c>
      <c r="Y25" s="77">
        <f>IFERROR(VLOOKUP($B25,'[1]ACT NUM13'!$AB$3:$AM$64,3,FALSE),0)</f>
        <v>0</v>
      </c>
      <c r="Z25" s="77">
        <f>IFERROR(VLOOKUP($B25,'[1]ACT NUM13'!$AB$3:$AM$64,4,FALSE),0)</f>
        <v>0</v>
      </c>
      <c r="AA25" s="77">
        <f>IFERROR(VLOOKUP($B25,'[1]ACT NUM13'!$AB$3:$AM$64,5,FALSE),0)</f>
        <v>0</v>
      </c>
      <c r="AB25" s="77">
        <f>IFERROR(VLOOKUP($B25,'[1]ACT NUM13'!$AB$3:$AM$64,6,FALSE),0)</f>
        <v>0</v>
      </c>
      <c r="AC25" s="77">
        <f>IFERROR(VLOOKUP($B25,'[1]ACT NUM13'!$AB$3:$AM$64,7,FALSE),0)</f>
        <v>0</v>
      </c>
      <c r="AD25" s="77">
        <f>IFERROR(VLOOKUP($B25,'[1]ACT NUM13'!$AB$3:$AM$64,8,FALSE),0)</f>
        <v>0</v>
      </c>
      <c r="AE25" s="77">
        <f>IFERROR(VLOOKUP($B25,'[1]ACT NUM13'!$AB$3:$AM$64,9,FALSE),0)</f>
        <v>0</v>
      </c>
      <c r="AF25" s="77">
        <f>IFERROR(VLOOKUP($B25,'[1]ACT NUM13'!$AB$3:$AM$64,10,FALSE),0)</f>
        <v>0</v>
      </c>
      <c r="AG25" s="77">
        <f>IFERROR(VLOOKUP($B25,'[1]ACT NUM13'!$AB$3:$AM$64,11,FALSE),0)</f>
        <v>0</v>
      </c>
      <c r="AH25" s="77">
        <f>IFERROR(VLOOKUP($B25,'[1]ACT NUM13'!$AB$3:$AM$64,12,FALSE),0)</f>
        <v>0</v>
      </c>
      <c r="AI25" s="77">
        <f>IFERROR(VLOOKUP($B25,'[1]ACT NUM13'!$AB$3:$AM$64,13,FALSE),0)</f>
        <v>0</v>
      </c>
      <c r="AJ25" s="12">
        <f t="shared" ref="AJ25" si="9">SUM(X25:AI25)</f>
        <v>0</v>
      </c>
    </row>
    <row r="26" spans="1:37" ht="15" thickBot="1" x14ac:dyDescent="0.25">
      <c r="A26" s="307" t="s">
        <v>174</v>
      </c>
      <c r="B26" s="308"/>
      <c r="C26" s="222">
        <f>+D26/Metas!S10</f>
        <v>0.73087027661908543</v>
      </c>
      <c r="D26" s="179">
        <f>J26/AK26</f>
        <v>0.16078085541347656</v>
      </c>
      <c r="E26" s="9">
        <f>SUM(E12:E25)</f>
        <v>3275</v>
      </c>
      <c r="F26" s="9">
        <f t="shared" ref="F26:J26" si="10">SUM(F12:F25)</f>
        <v>3583</v>
      </c>
      <c r="G26" s="9">
        <f t="shared" si="10"/>
        <v>3585</v>
      </c>
      <c r="H26" s="9">
        <f t="shared" si="10"/>
        <v>3644</v>
      </c>
      <c r="I26" s="9">
        <f t="shared" si="10"/>
        <v>3801</v>
      </c>
      <c r="J26" s="9">
        <f t="shared" si="10"/>
        <v>4011</v>
      </c>
      <c r="K26" s="9">
        <f t="shared" ref="K26:AJ26" si="11">SUM(K12:K25)</f>
        <v>61</v>
      </c>
      <c r="L26" s="9">
        <f t="shared" si="11"/>
        <v>42</v>
      </c>
      <c r="M26" s="9">
        <f t="shared" si="11"/>
        <v>114</v>
      </c>
      <c r="N26" s="9">
        <f t="shared" si="11"/>
        <v>157</v>
      </c>
      <c r="O26" s="9">
        <f t="shared" si="11"/>
        <v>93</v>
      </c>
      <c r="P26" s="9">
        <f t="shared" si="11"/>
        <v>73</v>
      </c>
      <c r="Q26" s="9">
        <f t="shared" si="11"/>
        <v>98</v>
      </c>
      <c r="R26" s="9">
        <f t="shared" si="11"/>
        <v>83</v>
      </c>
      <c r="S26" s="9">
        <f t="shared" si="11"/>
        <v>64</v>
      </c>
      <c r="T26" s="9">
        <f t="shared" si="11"/>
        <v>93</v>
      </c>
      <c r="U26" s="9">
        <f t="shared" si="11"/>
        <v>878</v>
      </c>
      <c r="V26" s="9">
        <f t="shared" si="11"/>
        <v>0</v>
      </c>
      <c r="W26" s="9">
        <f t="shared" si="11"/>
        <v>1756</v>
      </c>
      <c r="X26" s="9">
        <f t="shared" si="11"/>
        <v>26</v>
      </c>
      <c r="Y26" s="9">
        <f t="shared" si="11"/>
        <v>16</v>
      </c>
      <c r="Z26" s="9">
        <f t="shared" si="11"/>
        <v>12</v>
      </c>
      <c r="AA26" s="9">
        <f t="shared" si="11"/>
        <v>12</v>
      </c>
      <c r="AB26" s="9">
        <f t="shared" si="11"/>
        <v>35</v>
      </c>
      <c r="AC26" s="9">
        <f t="shared" si="11"/>
        <v>76</v>
      </c>
      <c r="AD26" s="9">
        <f t="shared" si="11"/>
        <v>39</v>
      </c>
      <c r="AE26" s="9">
        <f t="shared" si="11"/>
        <v>34</v>
      </c>
      <c r="AF26" s="9">
        <f t="shared" si="11"/>
        <v>24</v>
      </c>
      <c r="AG26" s="9">
        <f t="shared" si="11"/>
        <v>25</v>
      </c>
      <c r="AH26" s="9">
        <f t="shared" si="11"/>
        <v>299</v>
      </c>
      <c r="AI26" s="9">
        <f t="shared" si="11"/>
        <v>0</v>
      </c>
      <c r="AJ26" s="9">
        <f t="shared" si="11"/>
        <v>598</v>
      </c>
      <c r="AK26" s="9">
        <v>24947</v>
      </c>
    </row>
    <row r="27" spans="1:37" ht="15" thickBot="1" x14ac:dyDescent="0.25">
      <c r="A27" s="75" t="s">
        <v>53</v>
      </c>
      <c r="B27" s="137" t="s">
        <v>54</v>
      </c>
      <c r="C27" s="53"/>
      <c r="D27" s="177"/>
      <c r="E27" s="12">
        <f>IFERROR(VLOOKUP($B27,[3]NUM13!$H$3:$J$144,2,FALSE),0)</f>
        <v>545</v>
      </c>
      <c r="F27" s="42">
        <f t="shared" ref="F27:F37" si="12">+E27+(K27+L27+M27+N27)-(X27+Y27+Z27+AA27)</f>
        <v>596</v>
      </c>
      <c r="G27" s="12">
        <f>IFERROR(VLOOKUP($B27,[1]NUM13!$H$3:$J$155,2,FALSE),0)</f>
        <v>500</v>
      </c>
      <c r="H27" s="51">
        <f t="shared" ref="H27:H37" si="13">+G27+(Q27)-(AD27)</f>
        <v>501</v>
      </c>
      <c r="I27" s="51">
        <f t="shared" si="2"/>
        <v>530</v>
      </c>
      <c r="J27" s="12">
        <f>IFERROR(VLOOKUP($B27,[2]NUM13!$H$3:$K$147,3,FALSE),0)</f>
        <v>696</v>
      </c>
      <c r="K27" s="77">
        <f>IFERROR(VLOOKUP($B27,'[1]ACT NUM13'!$H$3:$S$123,2,FALSE),0)</f>
        <v>14</v>
      </c>
      <c r="L27" s="77">
        <f>IFERROR(VLOOKUP($B27,'[1]ACT NUM13'!$H$3:$S$123,3,FALSE),0)</f>
        <v>15</v>
      </c>
      <c r="M27" s="77">
        <f>IFERROR(VLOOKUP($B27,'[1]ACT NUM13'!$H$3:$S$123,4,FALSE),0)</f>
        <v>12</v>
      </c>
      <c r="N27" s="77">
        <f>IFERROR(VLOOKUP($B27,'[1]ACT NUM13'!$H$3:$S$123,5,FALSE),0)</f>
        <v>10</v>
      </c>
      <c r="O27" s="77">
        <f>IFERROR(VLOOKUP($B27,'[1]ACT NUM13'!$H$3:$S$123,6,FALSE),0)</f>
        <v>11</v>
      </c>
      <c r="P27" s="77">
        <f>IFERROR(VLOOKUP($B27,'[1]ACT NUM13'!$H$3:$S$123,7,FALSE),0)</f>
        <v>12</v>
      </c>
      <c r="Q27" s="77">
        <f>IFERROR(VLOOKUP($B27,'[1]ACT NUM13'!$H$3:$S$123,8,FALSE),0)</f>
        <v>8</v>
      </c>
      <c r="R27" s="77">
        <f>IFERROR(VLOOKUP($B27,'[1]ACT NUM13'!$H$3:$S$123,9,FALSE),0)</f>
        <v>6</v>
      </c>
      <c r="S27" s="77">
        <f>IFERROR(VLOOKUP($B27,'[1]ACT NUM13'!$H$3:$S$123,10,FALSE),0)</f>
        <v>13</v>
      </c>
      <c r="T27" s="77">
        <f>IFERROR(VLOOKUP($B27,'[1]ACT NUM13'!$H$3:$S$123,11,FALSE),0)</f>
        <v>14</v>
      </c>
      <c r="U27" s="77">
        <f>IFERROR(VLOOKUP($B27,'[1]ACT NUM13'!$H$3:$S$123,12,FALSE),0)</f>
        <v>115</v>
      </c>
      <c r="V27" s="77">
        <f>IFERROR(VLOOKUP($B27,'[1]ACT NUM13'!$H$3:$S$123,13,FALSE),0)</f>
        <v>0</v>
      </c>
      <c r="W27" s="12">
        <f t="shared" si="3"/>
        <v>230</v>
      </c>
      <c r="X27" s="77">
        <f>IFERROR(VLOOKUP($B27,'[1]ACT NUM13'!$AB$3:$AM$64,2,FALSE),0)</f>
        <v>0</v>
      </c>
      <c r="Y27" s="77">
        <f>IFERROR(VLOOKUP($B27,'[1]ACT NUM13'!$AB$3:$AM$64,3,FALSE),0)</f>
        <v>0</v>
      </c>
      <c r="Z27" s="77">
        <f>IFERROR(VLOOKUP($B27,'[1]ACT NUM13'!$AB$3:$AM$64,4,FALSE),0)</f>
        <v>0</v>
      </c>
      <c r="AA27" s="77">
        <f>IFERROR(VLOOKUP($B27,'[1]ACT NUM13'!$AB$3:$AM$64,5,FALSE),0)</f>
        <v>0</v>
      </c>
      <c r="AB27" s="77">
        <f>IFERROR(VLOOKUP($B27,'[1]ACT NUM13'!$AB$3:$AM$64,6,FALSE),0)</f>
        <v>1</v>
      </c>
      <c r="AC27" s="77">
        <f>IFERROR(VLOOKUP($B27,'[1]ACT NUM13'!$AB$3:$AM$64,7,FALSE),0)</f>
        <v>3</v>
      </c>
      <c r="AD27" s="77">
        <f>IFERROR(VLOOKUP($B27,'[1]ACT NUM13'!$AB$3:$AM$64,8,FALSE),0)</f>
        <v>7</v>
      </c>
      <c r="AE27" s="77">
        <f>IFERROR(VLOOKUP($B27,'[1]ACT NUM13'!$AB$3:$AM$64,9,FALSE),0)</f>
        <v>1</v>
      </c>
      <c r="AF27" s="77">
        <f>IFERROR(VLOOKUP($B27,'[1]ACT NUM13'!$AB$3:$AM$64,10,FALSE),0)</f>
        <v>2</v>
      </c>
      <c r="AG27" s="77">
        <f>IFERROR(VLOOKUP($B27,'[1]ACT NUM13'!$AB$3:$AM$64,11,FALSE),0)</f>
        <v>1</v>
      </c>
      <c r="AH27" s="77">
        <f>IFERROR(VLOOKUP($B27,'[1]ACT NUM13'!$AB$3:$AM$64,12,FALSE),0)</f>
        <v>15</v>
      </c>
      <c r="AI27" s="77">
        <f>IFERROR(VLOOKUP($B27,'[1]ACT NUM13'!$AB$3:$AM$64,13,FALSE),0)</f>
        <v>0</v>
      </c>
      <c r="AJ27" s="12">
        <f t="shared" si="4"/>
        <v>30</v>
      </c>
    </row>
    <row r="28" spans="1:37" ht="15" thickBot="1" x14ac:dyDescent="0.25">
      <c r="A28" s="75" t="s">
        <v>53</v>
      </c>
      <c r="B28" s="137" t="s">
        <v>55</v>
      </c>
      <c r="C28" s="53"/>
      <c r="D28" s="177"/>
      <c r="E28" s="12">
        <f>IFERROR(VLOOKUP($B28,[3]NUM13!$H$3:$J$144,2,FALSE),0)</f>
        <v>517</v>
      </c>
      <c r="F28" s="42">
        <f t="shared" si="12"/>
        <v>584</v>
      </c>
      <c r="G28" s="12">
        <f>IFERROR(VLOOKUP($B28,[1]NUM13!$H$3:$J$155,2,FALSE),0)</f>
        <v>733</v>
      </c>
      <c r="H28" s="51">
        <f t="shared" si="13"/>
        <v>750</v>
      </c>
      <c r="I28" s="51">
        <f t="shared" si="2"/>
        <v>803</v>
      </c>
      <c r="J28" s="12">
        <f>IFERROR(VLOOKUP($B28,[2]NUM13!$H$3:$K$147,3,FALSE),0)</f>
        <v>650</v>
      </c>
      <c r="K28" s="77">
        <f>IFERROR(VLOOKUP($B28,'[1]ACT NUM13'!$H$3:$S$123,2,FALSE),0)</f>
        <v>8</v>
      </c>
      <c r="L28" s="77">
        <f>IFERROR(VLOOKUP($B28,'[1]ACT NUM13'!$H$3:$S$123,3,FALSE),0)</f>
        <v>10</v>
      </c>
      <c r="M28" s="77">
        <f>IFERROR(VLOOKUP($B28,'[1]ACT NUM13'!$H$3:$S$123,4,FALSE),0)</f>
        <v>30</v>
      </c>
      <c r="N28" s="77">
        <f>IFERROR(VLOOKUP($B28,'[1]ACT NUM13'!$H$3:$S$123,5,FALSE),0)</f>
        <v>20</v>
      </c>
      <c r="O28" s="77">
        <f>IFERROR(VLOOKUP($B28,'[1]ACT NUM13'!$H$3:$S$123,6,FALSE),0)</f>
        <v>0</v>
      </c>
      <c r="P28" s="77">
        <f>IFERROR(VLOOKUP($B28,'[1]ACT NUM13'!$H$3:$S$123,7,FALSE),0)</f>
        <v>21</v>
      </c>
      <c r="Q28" s="77">
        <f>IFERROR(VLOOKUP($B28,'[1]ACT NUM13'!$H$3:$S$123,8,FALSE),0)</f>
        <v>17</v>
      </c>
      <c r="R28" s="77">
        <f>IFERROR(VLOOKUP($B28,'[1]ACT NUM13'!$H$3:$S$123,9,FALSE),0)</f>
        <v>20</v>
      </c>
      <c r="S28" s="77">
        <f>IFERROR(VLOOKUP($B28,'[1]ACT NUM13'!$H$3:$S$123,10,FALSE),0)</f>
        <v>17</v>
      </c>
      <c r="T28" s="77">
        <f>IFERROR(VLOOKUP($B28,'[1]ACT NUM13'!$H$3:$S$123,11,FALSE),0)</f>
        <v>16</v>
      </c>
      <c r="U28" s="77">
        <f>IFERROR(VLOOKUP($B28,'[1]ACT NUM13'!$H$3:$S$123,12,FALSE),0)</f>
        <v>159</v>
      </c>
      <c r="V28" s="77">
        <f>IFERROR(VLOOKUP($B28,'[1]ACT NUM13'!$H$3:$S$123,13,FALSE),0)</f>
        <v>0</v>
      </c>
      <c r="W28" s="12">
        <f t="shared" si="3"/>
        <v>318</v>
      </c>
      <c r="X28" s="77">
        <f>IFERROR(VLOOKUP($B28,'[1]ACT NUM13'!$AB$3:$AM$64,2,FALSE),0)</f>
        <v>1</v>
      </c>
      <c r="Y28" s="77">
        <f>IFERROR(VLOOKUP($B28,'[1]ACT NUM13'!$AB$3:$AM$64,3,FALSE),0)</f>
        <v>0</v>
      </c>
      <c r="Z28" s="77">
        <f>IFERROR(VLOOKUP($B28,'[1]ACT NUM13'!$AB$3:$AM$64,4,FALSE),0)</f>
        <v>0</v>
      </c>
      <c r="AA28" s="77">
        <f>IFERROR(VLOOKUP($B28,'[1]ACT NUM13'!$AB$3:$AM$64,5,FALSE),0)</f>
        <v>0</v>
      </c>
      <c r="AB28" s="77">
        <f>IFERROR(VLOOKUP($B28,'[1]ACT NUM13'!$AB$3:$AM$64,6,FALSE),0)</f>
        <v>0</v>
      </c>
      <c r="AC28" s="77">
        <f>IFERROR(VLOOKUP($B28,'[1]ACT NUM13'!$AB$3:$AM$64,7,FALSE),0)</f>
        <v>0</v>
      </c>
      <c r="AD28" s="77">
        <f>IFERROR(VLOOKUP($B28,'[1]ACT NUM13'!$AB$3:$AM$64,8,FALSE),0)</f>
        <v>0</v>
      </c>
      <c r="AE28" s="77">
        <f>IFERROR(VLOOKUP($B28,'[1]ACT NUM13'!$AB$3:$AM$64,9,FALSE),0)</f>
        <v>0</v>
      </c>
      <c r="AF28" s="77">
        <f>IFERROR(VLOOKUP($B28,'[1]ACT NUM13'!$AB$3:$AM$64,10,FALSE),0)</f>
        <v>0</v>
      </c>
      <c r="AG28" s="77">
        <f>IFERROR(VLOOKUP($B28,'[1]ACT NUM13'!$AB$3:$AM$64,11,FALSE),0)</f>
        <v>0</v>
      </c>
      <c r="AH28" s="77">
        <f>IFERROR(VLOOKUP($B28,'[1]ACT NUM13'!$AB$3:$AM$64,12,FALSE),0)</f>
        <v>1</v>
      </c>
      <c r="AI28" s="77">
        <f>IFERROR(VLOOKUP($B28,'[1]ACT NUM13'!$AB$3:$AM$64,13,FALSE),0)</f>
        <v>0</v>
      </c>
      <c r="AJ28" s="12">
        <f t="shared" si="4"/>
        <v>2</v>
      </c>
    </row>
    <row r="29" spans="1:37" ht="15" thickBot="1" x14ac:dyDescent="0.25">
      <c r="A29" s="75" t="s">
        <v>53</v>
      </c>
      <c r="B29" s="137" t="s">
        <v>56</v>
      </c>
      <c r="C29" s="53"/>
      <c r="D29" s="177"/>
      <c r="E29" s="12">
        <f>IFERROR(VLOOKUP($B29,[3]NUM13!$H$3:$J$144,2,FALSE),0)</f>
        <v>1349</v>
      </c>
      <c r="F29" s="42">
        <f t="shared" si="12"/>
        <v>1374</v>
      </c>
      <c r="G29" s="12">
        <f>IFERROR(VLOOKUP($B29,[1]NUM13!$H$3:$J$155,2,FALSE),0)</f>
        <v>1458</v>
      </c>
      <c r="H29" s="51">
        <f t="shared" si="13"/>
        <v>1460</v>
      </c>
      <c r="I29" s="51">
        <f t="shared" si="2"/>
        <v>1492</v>
      </c>
      <c r="J29" s="12">
        <f>IFERROR(VLOOKUP($B29,[2]NUM13!$H$3:$K$147,3,FALSE),0)</f>
        <v>1518</v>
      </c>
      <c r="K29" s="77">
        <f>IFERROR(VLOOKUP($B29,'[1]ACT NUM13'!$H$3:$S$123,2,FALSE),0)</f>
        <v>9</v>
      </c>
      <c r="L29" s="77">
        <f>IFERROR(VLOOKUP($B29,'[1]ACT NUM13'!$H$3:$S$123,3,FALSE),0)</f>
        <v>11</v>
      </c>
      <c r="M29" s="77">
        <f>IFERROR(VLOOKUP($B29,'[1]ACT NUM13'!$H$3:$S$123,4,FALSE),0)</f>
        <v>28</v>
      </c>
      <c r="N29" s="77">
        <f>IFERROR(VLOOKUP($B29,'[1]ACT NUM13'!$H$3:$S$123,5,FALSE),0)</f>
        <v>10</v>
      </c>
      <c r="O29" s="77">
        <f>IFERROR(VLOOKUP($B29,'[1]ACT NUM13'!$H$3:$S$123,6,FALSE),0)</f>
        <v>18</v>
      </c>
      <c r="P29" s="77">
        <f>IFERROR(VLOOKUP($B29,'[1]ACT NUM13'!$H$3:$S$123,7,FALSE),0)</f>
        <v>24</v>
      </c>
      <c r="Q29" s="77">
        <f>IFERROR(VLOOKUP($B29,'[1]ACT NUM13'!$H$3:$S$123,8,FALSE),0)</f>
        <v>10</v>
      </c>
      <c r="R29" s="77">
        <f>IFERROR(VLOOKUP($B29,'[1]ACT NUM13'!$H$3:$S$123,9,FALSE),0)</f>
        <v>16</v>
      </c>
      <c r="S29" s="77">
        <f>IFERROR(VLOOKUP($B29,'[1]ACT NUM13'!$H$3:$S$123,10,FALSE),0)</f>
        <v>14</v>
      </c>
      <c r="T29" s="77">
        <f>IFERROR(VLOOKUP($B29,'[1]ACT NUM13'!$H$3:$S$123,11,FALSE),0)</f>
        <v>16</v>
      </c>
      <c r="U29" s="77">
        <f>IFERROR(VLOOKUP($B29,'[1]ACT NUM13'!$H$3:$S$123,12,FALSE),0)</f>
        <v>156</v>
      </c>
      <c r="V29" s="77">
        <f>IFERROR(VLOOKUP($B29,'[1]ACT NUM13'!$H$3:$S$123,13,FALSE),0)</f>
        <v>0</v>
      </c>
      <c r="W29" s="12">
        <f t="shared" si="3"/>
        <v>312</v>
      </c>
      <c r="X29" s="77">
        <f>IFERROR(VLOOKUP($B29,'[1]ACT NUM13'!$AB$3:$AM$64,2,FALSE),0)</f>
        <v>2</v>
      </c>
      <c r="Y29" s="77">
        <f>IFERROR(VLOOKUP($B29,'[1]ACT NUM13'!$AB$3:$AM$64,3,FALSE),0)</f>
        <v>7</v>
      </c>
      <c r="Z29" s="77">
        <f>IFERROR(VLOOKUP($B29,'[1]ACT NUM13'!$AB$3:$AM$64,4,FALSE),0)</f>
        <v>19</v>
      </c>
      <c r="AA29" s="77">
        <f>IFERROR(VLOOKUP($B29,'[1]ACT NUM13'!$AB$3:$AM$64,5,FALSE),0)</f>
        <v>5</v>
      </c>
      <c r="AB29" s="77">
        <f>IFERROR(VLOOKUP($B29,'[1]ACT NUM13'!$AB$3:$AM$64,6,FALSE),0)</f>
        <v>5</v>
      </c>
      <c r="AC29" s="77">
        <f>IFERROR(VLOOKUP($B29,'[1]ACT NUM13'!$AB$3:$AM$64,7,FALSE),0)</f>
        <v>23</v>
      </c>
      <c r="AD29" s="77">
        <f>IFERROR(VLOOKUP($B29,'[1]ACT NUM13'!$AB$3:$AM$64,8,FALSE),0)</f>
        <v>8</v>
      </c>
      <c r="AE29" s="77">
        <f>IFERROR(VLOOKUP($B29,'[1]ACT NUM13'!$AB$3:$AM$64,9,FALSE),0)</f>
        <v>2</v>
      </c>
      <c r="AF29" s="77">
        <f>IFERROR(VLOOKUP($B29,'[1]ACT NUM13'!$AB$3:$AM$64,10,FALSE),0)</f>
        <v>3</v>
      </c>
      <c r="AG29" s="77">
        <f>IFERROR(VLOOKUP($B29,'[1]ACT NUM13'!$AB$3:$AM$64,11,FALSE),0)</f>
        <v>9</v>
      </c>
      <c r="AH29" s="77">
        <f>IFERROR(VLOOKUP($B29,'[1]ACT NUM13'!$AB$3:$AM$64,12,FALSE),0)</f>
        <v>83</v>
      </c>
      <c r="AI29" s="77">
        <f>IFERROR(VLOOKUP($B29,'[1]ACT NUM13'!$AB$3:$AM$64,13,FALSE),0)</f>
        <v>0</v>
      </c>
      <c r="AJ29" s="12">
        <f t="shared" si="4"/>
        <v>166</v>
      </c>
    </row>
    <row r="30" spans="1:37" ht="15" thickBot="1" x14ac:dyDescent="0.25">
      <c r="A30" s="75" t="s">
        <v>53</v>
      </c>
      <c r="B30" s="137" t="s">
        <v>57</v>
      </c>
      <c r="C30" s="53"/>
      <c r="D30" s="177"/>
      <c r="E30" s="12">
        <f>IFERROR(VLOOKUP($B30,[3]NUM13!$H$3:$J$144,2,FALSE),0)</f>
        <v>197</v>
      </c>
      <c r="F30" s="42">
        <f t="shared" si="12"/>
        <v>204</v>
      </c>
      <c r="G30" s="12">
        <f>IFERROR(VLOOKUP($B30,[1]NUM13!$H$3:$J$155,2,FALSE),0)</f>
        <v>154</v>
      </c>
      <c r="H30" s="51">
        <f t="shared" si="13"/>
        <v>154</v>
      </c>
      <c r="I30" s="51">
        <f t="shared" si="2"/>
        <v>154</v>
      </c>
      <c r="J30" s="12">
        <f>IFERROR(VLOOKUP($B30,[2]NUM13!$H$3:$K$147,3,FALSE),0)</f>
        <v>163</v>
      </c>
      <c r="K30" s="77">
        <f>IFERROR(VLOOKUP($B30,'[1]ACT NUM13'!$H$3:$S$123,2,FALSE),0)</f>
        <v>3</v>
      </c>
      <c r="L30" s="77">
        <f>IFERROR(VLOOKUP($B30,'[1]ACT NUM13'!$H$3:$S$123,3,FALSE),0)</f>
        <v>0</v>
      </c>
      <c r="M30" s="77">
        <f>IFERROR(VLOOKUP($B30,'[1]ACT NUM13'!$H$3:$S$123,4,FALSE),0)</f>
        <v>4</v>
      </c>
      <c r="N30" s="77">
        <f>IFERROR(VLOOKUP($B30,'[1]ACT NUM13'!$H$3:$S$123,5,FALSE),0)</f>
        <v>1</v>
      </c>
      <c r="O30" s="77">
        <f>IFERROR(VLOOKUP($B30,'[1]ACT NUM13'!$H$3:$S$123,6,FALSE),0)</f>
        <v>3</v>
      </c>
      <c r="P30" s="77">
        <f>IFERROR(VLOOKUP($B30,'[1]ACT NUM13'!$H$3:$S$123,7,FALSE),0)</f>
        <v>6</v>
      </c>
      <c r="Q30" s="77">
        <f>IFERROR(VLOOKUP($B30,'[1]ACT NUM13'!$H$3:$S$123,8,FALSE),0)</f>
        <v>0</v>
      </c>
      <c r="R30" s="77">
        <f>IFERROR(VLOOKUP($B30,'[1]ACT NUM13'!$H$3:$S$123,9,FALSE),0)</f>
        <v>3</v>
      </c>
      <c r="S30" s="77">
        <f>IFERROR(VLOOKUP($B30,'[1]ACT NUM13'!$H$3:$S$123,10,FALSE),0)</f>
        <v>0</v>
      </c>
      <c r="T30" s="77">
        <f>IFERROR(VLOOKUP($B30,'[1]ACT NUM13'!$H$3:$S$123,11,FALSE),0)</f>
        <v>1</v>
      </c>
      <c r="U30" s="77">
        <f>IFERROR(VLOOKUP($B30,'[1]ACT NUM13'!$H$3:$S$123,12,FALSE),0)</f>
        <v>21</v>
      </c>
      <c r="V30" s="77">
        <f>IFERROR(VLOOKUP($B30,'[1]ACT NUM13'!$H$3:$S$123,13,FALSE),0)</f>
        <v>0</v>
      </c>
      <c r="W30" s="12">
        <f t="shared" si="3"/>
        <v>42</v>
      </c>
      <c r="X30" s="77">
        <f>IFERROR(VLOOKUP($B30,'[1]ACT NUM13'!$AB$3:$AM$64,2,FALSE),0)</f>
        <v>0</v>
      </c>
      <c r="Y30" s="77">
        <f>IFERROR(VLOOKUP($B30,'[1]ACT NUM13'!$AB$3:$AM$64,3,FALSE),0)</f>
        <v>0</v>
      </c>
      <c r="Z30" s="77">
        <f>IFERROR(VLOOKUP($B30,'[1]ACT NUM13'!$AB$3:$AM$64,4,FALSE),0)</f>
        <v>1</v>
      </c>
      <c r="AA30" s="77">
        <f>IFERROR(VLOOKUP($B30,'[1]ACT NUM13'!$AB$3:$AM$64,5,FALSE),0)</f>
        <v>0</v>
      </c>
      <c r="AB30" s="77">
        <f>IFERROR(VLOOKUP($B30,'[1]ACT NUM13'!$AB$3:$AM$64,6,FALSE),0)</f>
        <v>0</v>
      </c>
      <c r="AC30" s="77">
        <f>IFERROR(VLOOKUP($B30,'[1]ACT NUM13'!$AB$3:$AM$64,7,FALSE),0)</f>
        <v>0</v>
      </c>
      <c r="AD30" s="77">
        <f>IFERROR(VLOOKUP($B30,'[1]ACT NUM13'!$AB$3:$AM$64,8,FALSE),0)</f>
        <v>0</v>
      </c>
      <c r="AE30" s="77">
        <f>IFERROR(VLOOKUP($B30,'[1]ACT NUM13'!$AB$3:$AM$64,9,FALSE),0)</f>
        <v>0</v>
      </c>
      <c r="AF30" s="77">
        <f>IFERROR(VLOOKUP($B30,'[1]ACT NUM13'!$AB$3:$AM$64,10,FALSE),0)</f>
        <v>2</v>
      </c>
      <c r="AG30" s="77">
        <f>IFERROR(VLOOKUP($B30,'[1]ACT NUM13'!$AB$3:$AM$64,11,FALSE),0)</f>
        <v>2</v>
      </c>
      <c r="AH30" s="77">
        <f>IFERROR(VLOOKUP($B30,'[1]ACT NUM13'!$AB$3:$AM$64,12,FALSE),0)</f>
        <v>5</v>
      </c>
      <c r="AI30" s="77">
        <f>IFERROR(VLOOKUP($B30,'[1]ACT NUM13'!$AB$3:$AM$64,13,FALSE),0)</f>
        <v>0</v>
      </c>
      <c r="AJ30" s="12">
        <f t="shared" si="4"/>
        <v>10</v>
      </c>
    </row>
    <row r="31" spans="1:37" ht="15" thickBot="1" x14ac:dyDescent="0.25">
      <c r="A31" s="75" t="s">
        <v>53</v>
      </c>
      <c r="B31" s="137" t="s">
        <v>58</v>
      </c>
      <c r="C31" s="53"/>
      <c r="D31" s="177"/>
      <c r="E31" s="12">
        <f>IFERROR(VLOOKUP($B31,[3]NUM13!$H$3:$J$144,2,FALSE),0)</f>
        <v>888</v>
      </c>
      <c r="F31" s="42">
        <f t="shared" si="12"/>
        <v>940</v>
      </c>
      <c r="G31" s="12">
        <f>IFERROR(VLOOKUP($B31,[1]NUM13!$H$3:$J$155,2,FALSE),0)</f>
        <v>899</v>
      </c>
      <c r="H31" s="51">
        <f t="shared" si="13"/>
        <v>934</v>
      </c>
      <c r="I31" s="51">
        <f t="shared" si="2"/>
        <v>1008</v>
      </c>
      <c r="J31" s="12">
        <f>IFERROR(VLOOKUP($B31,[2]NUM13!$H$3:$K$147,3,FALSE),0)</f>
        <v>5261</v>
      </c>
      <c r="K31" s="77">
        <f>IFERROR(VLOOKUP($B31,'[1]ACT NUM13'!$H$3:$S$123,2,FALSE),0)</f>
        <v>21</v>
      </c>
      <c r="L31" s="77">
        <f>IFERROR(VLOOKUP($B31,'[1]ACT NUM13'!$H$3:$S$123,3,FALSE),0)</f>
        <v>6</v>
      </c>
      <c r="M31" s="77">
        <f>IFERROR(VLOOKUP($B31,'[1]ACT NUM13'!$H$3:$S$123,4,FALSE),0)</f>
        <v>22</v>
      </c>
      <c r="N31" s="77">
        <f>IFERROR(VLOOKUP($B31,'[1]ACT NUM13'!$H$3:$S$123,5,FALSE),0)</f>
        <v>3</v>
      </c>
      <c r="O31" s="77">
        <f>IFERROR(VLOOKUP($B31,'[1]ACT NUM13'!$H$3:$S$123,6,FALSE),0)</f>
        <v>10</v>
      </c>
      <c r="P31" s="77">
        <f>IFERROR(VLOOKUP($B31,'[1]ACT NUM13'!$H$3:$S$123,7,FALSE),0)</f>
        <v>41</v>
      </c>
      <c r="Q31" s="77">
        <f>IFERROR(VLOOKUP($B31,'[1]ACT NUM13'!$H$3:$S$123,8,FALSE),0)</f>
        <v>36</v>
      </c>
      <c r="R31" s="77">
        <f>IFERROR(VLOOKUP($B31,'[1]ACT NUM13'!$H$3:$S$123,9,FALSE),0)</f>
        <v>25</v>
      </c>
      <c r="S31" s="77">
        <f>IFERROR(VLOOKUP($B31,'[1]ACT NUM13'!$H$3:$S$123,10,FALSE),0)</f>
        <v>23</v>
      </c>
      <c r="T31" s="77">
        <f>IFERROR(VLOOKUP($B31,'[1]ACT NUM13'!$H$3:$S$123,11,FALSE),0)</f>
        <v>27</v>
      </c>
      <c r="U31" s="77">
        <f>IFERROR(VLOOKUP($B31,'[1]ACT NUM13'!$H$3:$S$123,12,FALSE),0)</f>
        <v>214</v>
      </c>
      <c r="V31" s="77">
        <f>IFERROR(VLOOKUP($B31,'[1]ACT NUM13'!$H$3:$S$123,13,FALSE),0)</f>
        <v>0</v>
      </c>
      <c r="W31" s="12">
        <f t="shared" si="3"/>
        <v>428</v>
      </c>
      <c r="X31" s="77">
        <f>IFERROR(VLOOKUP($B31,'[1]ACT NUM13'!$AB$3:$AM$64,2,FALSE),0)</f>
        <v>0</v>
      </c>
      <c r="Y31" s="77">
        <f>IFERROR(VLOOKUP($B31,'[1]ACT NUM13'!$AB$3:$AM$64,3,FALSE),0)</f>
        <v>0</v>
      </c>
      <c r="Z31" s="77">
        <f>IFERROR(VLOOKUP($B31,'[1]ACT NUM13'!$AB$3:$AM$64,4,FALSE),0)</f>
        <v>0</v>
      </c>
      <c r="AA31" s="77">
        <f>IFERROR(VLOOKUP($B31,'[1]ACT NUM13'!$AB$3:$AM$64,5,FALSE),0)</f>
        <v>0</v>
      </c>
      <c r="AB31" s="77">
        <f>IFERROR(VLOOKUP($B31,'[1]ACT NUM13'!$AB$3:$AM$64,6,FALSE),0)</f>
        <v>0</v>
      </c>
      <c r="AC31" s="77">
        <f>IFERROR(VLOOKUP($B31,'[1]ACT NUM13'!$AB$3:$AM$64,7,FALSE),0)</f>
        <v>0</v>
      </c>
      <c r="AD31" s="77">
        <f>IFERROR(VLOOKUP($B31,'[1]ACT NUM13'!$AB$3:$AM$64,8,FALSE),0)</f>
        <v>1</v>
      </c>
      <c r="AE31" s="77">
        <f>IFERROR(VLOOKUP($B31,'[1]ACT NUM13'!$AB$3:$AM$64,9,FALSE),0)</f>
        <v>0</v>
      </c>
      <c r="AF31" s="77">
        <f>IFERROR(VLOOKUP($B31,'[1]ACT NUM13'!$AB$3:$AM$64,10,FALSE),0)</f>
        <v>1</v>
      </c>
      <c r="AG31" s="77">
        <f>IFERROR(VLOOKUP($B31,'[1]ACT NUM13'!$AB$3:$AM$64,11,FALSE),0)</f>
        <v>0</v>
      </c>
      <c r="AH31" s="77">
        <f>IFERROR(VLOOKUP($B31,'[1]ACT NUM13'!$AB$3:$AM$64,12,FALSE),0)</f>
        <v>2</v>
      </c>
      <c r="AI31" s="77">
        <f>IFERROR(VLOOKUP($B31,'[1]ACT NUM13'!$AB$3:$AM$64,13,FALSE),0)</f>
        <v>0</v>
      </c>
      <c r="AJ31" s="12">
        <f t="shared" si="4"/>
        <v>4</v>
      </c>
    </row>
    <row r="32" spans="1:37" ht="15" thickBot="1" x14ac:dyDescent="0.25">
      <c r="A32" s="75" t="s">
        <v>53</v>
      </c>
      <c r="B32" s="137" t="s">
        <v>59</v>
      </c>
      <c r="C32" s="53"/>
      <c r="D32" s="177"/>
      <c r="E32" s="12">
        <f>IFERROR(VLOOKUP($B32,[3]NUM13!$H$3:$J$144,2,FALSE),0)</f>
        <v>31</v>
      </c>
      <c r="F32" s="42">
        <f t="shared" si="12"/>
        <v>31</v>
      </c>
      <c r="G32" s="12">
        <f>IFERROR(VLOOKUP($B32,[1]NUM13!$H$3:$J$155,2,FALSE),0)</f>
        <v>0</v>
      </c>
      <c r="H32" s="51">
        <f t="shared" si="13"/>
        <v>0</v>
      </c>
      <c r="I32" s="51">
        <f t="shared" si="2"/>
        <v>0</v>
      </c>
      <c r="J32" s="12">
        <f>IFERROR(VLOOKUP($B32,[2]NUM13!$H$3:$K$147,3,FALSE),0)</f>
        <v>0</v>
      </c>
      <c r="K32" s="77">
        <f>IFERROR(VLOOKUP($B32,'[1]ACT NUM13'!$H$3:$S$123,2,FALSE),0)</f>
        <v>0</v>
      </c>
      <c r="L32" s="77">
        <f>IFERROR(VLOOKUP($B32,'[1]ACT NUM13'!$H$3:$S$123,3,FALSE),0)</f>
        <v>0</v>
      </c>
      <c r="M32" s="77">
        <f>IFERROR(VLOOKUP($B32,'[1]ACT NUM13'!$H$3:$S$123,4,FALSE),0)</f>
        <v>0</v>
      </c>
      <c r="N32" s="77">
        <f>IFERROR(VLOOKUP($B32,'[1]ACT NUM13'!$H$3:$S$123,5,FALSE),0)</f>
        <v>0</v>
      </c>
      <c r="O32" s="77">
        <f>IFERROR(VLOOKUP($B32,'[1]ACT NUM13'!$H$3:$S$123,6,FALSE),0)</f>
        <v>0</v>
      </c>
      <c r="P32" s="77">
        <f>IFERROR(VLOOKUP($B32,'[1]ACT NUM13'!$H$3:$S$123,7,FALSE),0)</f>
        <v>0</v>
      </c>
      <c r="Q32" s="77">
        <f>IFERROR(VLOOKUP($B32,'[1]ACT NUM13'!$H$3:$S$123,8,FALSE),0)</f>
        <v>0</v>
      </c>
      <c r="R32" s="77">
        <f>IFERROR(VLOOKUP($B32,'[1]ACT NUM13'!$H$3:$S$123,9,FALSE),0)</f>
        <v>0</v>
      </c>
      <c r="S32" s="77">
        <f>IFERROR(VLOOKUP($B32,'[1]ACT NUM13'!$H$3:$S$123,10,FALSE),0)</f>
        <v>0</v>
      </c>
      <c r="T32" s="77">
        <f>IFERROR(VLOOKUP($B32,'[1]ACT NUM13'!$H$3:$S$123,11,FALSE),0)</f>
        <v>0</v>
      </c>
      <c r="U32" s="77">
        <f>IFERROR(VLOOKUP($B32,'[1]ACT NUM13'!$H$3:$S$123,12,FALSE),0)</f>
        <v>0</v>
      </c>
      <c r="V32" s="77">
        <f>IFERROR(VLOOKUP($B32,'[1]ACT NUM13'!$H$3:$S$123,13,FALSE),0)</f>
        <v>0</v>
      </c>
      <c r="W32" s="12">
        <f t="shared" si="3"/>
        <v>0</v>
      </c>
      <c r="X32" s="77">
        <f>IFERROR(VLOOKUP($B32,'[1]ACT NUM13'!$AB$3:$AM$64,2,FALSE),0)</f>
        <v>0</v>
      </c>
      <c r="Y32" s="77">
        <f>IFERROR(VLOOKUP($B32,'[1]ACT NUM13'!$AB$3:$AM$64,3,FALSE),0)</f>
        <v>0</v>
      </c>
      <c r="Z32" s="77">
        <f>IFERROR(VLOOKUP($B32,'[1]ACT NUM13'!$AB$3:$AM$64,4,FALSE),0)</f>
        <v>0</v>
      </c>
      <c r="AA32" s="77">
        <f>IFERROR(VLOOKUP($B32,'[1]ACT NUM13'!$AB$3:$AM$64,5,FALSE),0)</f>
        <v>0</v>
      </c>
      <c r="AB32" s="77">
        <f>IFERROR(VLOOKUP($B32,'[1]ACT NUM13'!$AB$3:$AM$64,6,FALSE),0)</f>
        <v>0</v>
      </c>
      <c r="AC32" s="77">
        <f>IFERROR(VLOOKUP($B32,'[1]ACT NUM13'!$AB$3:$AM$64,7,FALSE),0)</f>
        <v>0</v>
      </c>
      <c r="AD32" s="77">
        <f>IFERROR(VLOOKUP($B32,'[1]ACT NUM13'!$AB$3:$AM$64,8,FALSE),0)</f>
        <v>0</v>
      </c>
      <c r="AE32" s="77">
        <f>IFERROR(VLOOKUP($B32,'[1]ACT NUM13'!$AB$3:$AM$64,9,FALSE),0)</f>
        <v>0</v>
      </c>
      <c r="AF32" s="77">
        <f>IFERROR(VLOOKUP($B32,'[1]ACT NUM13'!$AB$3:$AM$64,10,FALSE),0)</f>
        <v>0</v>
      </c>
      <c r="AG32" s="77">
        <f>IFERROR(VLOOKUP($B32,'[1]ACT NUM13'!$AB$3:$AM$64,11,FALSE),0)</f>
        <v>0</v>
      </c>
      <c r="AH32" s="77">
        <f>IFERROR(VLOOKUP($B32,'[1]ACT NUM13'!$AB$3:$AM$64,12,FALSE),0)</f>
        <v>0</v>
      </c>
      <c r="AI32" s="77">
        <f>IFERROR(VLOOKUP($B32,'[1]ACT NUM13'!$AB$3:$AM$64,13,FALSE),0)</f>
        <v>0</v>
      </c>
      <c r="AJ32" s="12">
        <f t="shared" si="4"/>
        <v>0</v>
      </c>
    </row>
    <row r="33" spans="1:37" ht="15" thickBot="1" x14ac:dyDescent="0.25">
      <c r="A33" s="75" t="s">
        <v>53</v>
      </c>
      <c r="B33" s="137" t="s">
        <v>60</v>
      </c>
      <c r="C33" s="53"/>
      <c r="D33" s="177"/>
      <c r="E33" s="12">
        <f>IFERROR(VLOOKUP($B33,[3]NUM13!$H$3:$J$144,2,FALSE),0)</f>
        <v>32</v>
      </c>
      <c r="F33" s="42">
        <f t="shared" si="12"/>
        <v>32</v>
      </c>
      <c r="G33" s="12">
        <f>IFERROR(VLOOKUP($B33,[1]NUM13!$H$3:$J$155,2,FALSE),0)</f>
        <v>30</v>
      </c>
      <c r="H33" s="51">
        <f t="shared" si="13"/>
        <v>30</v>
      </c>
      <c r="I33" s="51">
        <f t="shared" si="2"/>
        <v>30</v>
      </c>
      <c r="J33" s="12">
        <f>IFERROR(VLOOKUP($B33,[2]NUM13!$H$3:$K$147,3,FALSE),0)</f>
        <v>49</v>
      </c>
      <c r="K33" s="77">
        <f>IFERROR(VLOOKUP($B33,'[1]ACT NUM13'!$H$3:$S$123,2,FALSE),0)</f>
        <v>0</v>
      </c>
      <c r="L33" s="77">
        <f>IFERROR(VLOOKUP($B33,'[1]ACT NUM13'!$H$3:$S$123,3,FALSE),0)</f>
        <v>0</v>
      </c>
      <c r="M33" s="77">
        <f>IFERROR(VLOOKUP($B33,'[1]ACT NUM13'!$H$3:$S$123,4,FALSE),0)</f>
        <v>0</v>
      </c>
      <c r="N33" s="77">
        <f>IFERROR(VLOOKUP($B33,'[1]ACT NUM13'!$H$3:$S$123,5,FALSE),0)</f>
        <v>0</v>
      </c>
      <c r="O33" s="77">
        <f>IFERROR(VLOOKUP($B33,'[1]ACT NUM13'!$H$3:$S$123,6,FALSE),0)</f>
        <v>0</v>
      </c>
      <c r="P33" s="77">
        <f>IFERROR(VLOOKUP($B33,'[1]ACT NUM13'!$H$3:$S$123,7,FALSE),0)</f>
        <v>0</v>
      </c>
      <c r="Q33" s="77">
        <f>IFERROR(VLOOKUP($B33,'[1]ACT NUM13'!$H$3:$S$123,8,FALSE),0)</f>
        <v>0</v>
      </c>
      <c r="R33" s="77">
        <f>IFERROR(VLOOKUP($B33,'[1]ACT NUM13'!$H$3:$S$123,9,FALSE),0)</f>
        <v>0</v>
      </c>
      <c r="S33" s="77">
        <f>IFERROR(VLOOKUP($B33,'[1]ACT NUM13'!$H$3:$S$123,10,FALSE),0)</f>
        <v>1</v>
      </c>
      <c r="T33" s="77">
        <f>IFERROR(VLOOKUP($B33,'[1]ACT NUM13'!$H$3:$S$123,11,FALSE),0)</f>
        <v>0</v>
      </c>
      <c r="U33" s="77">
        <f>IFERROR(VLOOKUP($B33,'[1]ACT NUM13'!$H$3:$S$123,12,FALSE),0)</f>
        <v>1</v>
      </c>
      <c r="V33" s="77">
        <f>IFERROR(VLOOKUP($B33,'[1]ACT NUM13'!$H$3:$S$123,13,FALSE),0)</f>
        <v>0</v>
      </c>
      <c r="W33" s="12">
        <f t="shared" si="3"/>
        <v>2</v>
      </c>
      <c r="X33" s="77">
        <f>IFERROR(VLOOKUP($B33,'[1]ACT NUM13'!$AB$3:$AM$64,2,FALSE),0)</f>
        <v>0</v>
      </c>
      <c r="Y33" s="77">
        <f>IFERROR(VLOOKUP($B33,'[1]ACT NUM13'!$AB$3:$AM$64,3,FALSE),0)</f>
        <v>0</v>
      </c>
      <c r="Z33" s="77">
        <f>IFERROR(VLOOKUP($B33,'[1]ACT NUM13'!$AB$3:$AM$64,4,FALSE),0)</f>
        <v>0</v>
      </c>
      <c r="AA33" s="77">
        <f>IFERROR(VLOOKUP($B33,'[1]ACT NUM13'!$AB$3:$AM$64,5,FALSE),0)</f>
        <v>0</v>
      </c>
      <c r="AB33" s="77">
        <f>IFERROR(VLOOKUP($B33,'[1]ACT NUM13'!$AB$3:$AM$64,6,FALSE),0)</f>
        <v>0</v>
      </c>
      <c r="AC33" s="77">
        <f>IFERROR(VLOOKUP($B33,'[1]ACT NUM13'!$AB$3:$AM$64,7,FALSE),0)</f>
        <v>0</v>
      </c>
      <c r="AD33" s="77">
        <f>IFERROR(VLOOKUP($B33,'[1]ACT NUM13'!$AB$3:$AM$64,8,FALSE),0)</f>
        <v>0</v>
      </c>
      <c r="AE33" s="77">
        <f>IFERROR(VLOOKUP($B33,'[1]ACT NUM13'!$AB$3:$AM$64,9,FALSE),0)</f>
        <v>0</v>
      </c>
      <c r="AF33" s="77">
        <f>IFERROR(VLOOKUP($B33,'[1]ACT NUM13'!$AB$3:$AM$64,10,FALSE),0)</f>
        <v>0</v>
      </c>
      <c r="AG33" s="77">
        <f>IFERROR(VLOOKUP($B33,'[1]ACT NUM13'!$AB$3:$AM$64,11,FALSE),0)</f>
        <v>1</v>
      </c>
      <c r="AH33" s="77">
        <f>IFERROR(VLOOKUP($B33,'[1]ACT NUM13'!$AB$3:$AM$64,12,FALSE),0)</f>
        <v>1</v>
      </c>
      <c r="AI33" s="77">
        <f>IFERROR(VLOOKUP($B33,'[1]ACT NUM13'!$AB$3:$AM$64,13,FALSE),0)</f>
        <v>0</v>
      </c>
      <c r="AJ33" s="12">
        <f t="shared" si="4"/>
        <v>2</v>
      </c>
    </row>
    <row r="34" spans="1:37" ht="15" thickBot="1" x14ac:dyDescent="0.25">
      <c r="A34" s="75" t="s">
        <v>53</v>
      </c>
      <c r="B34" s="137" t="s">
        <v>61</v>
      </c>
      <c r="C34" s="53"/>
      <c r="D34" s="177"/>
      <c r="E34" s="12">
        <f>IFERROR(VLOOKUP($B34,[3]NUM13!$H$3:$J$144,2,FALSE),0)</f>
        <v>82</v>
      </c>
      <c r="F34" s="42">
        <f t="shared" si="12"/>
        <v>98</v>
      </c>
      <c r="G34" s="12">
        <f>IFERROR(VLOOKUP($B34,[1]NUM13!$H$3:$J$155,2,FALSE),0)</f>
        <v>137</v>
      </c>
      <c r="H34" s="51">
        <f t="shared" si="13"/>
        <v>138</v>
      </c>
      <c r="I34" s="51">
        <f t="shared" si="2"/>
        <v>138</v>
      </c>
      <c r="J34" s="12">
        <f>IFERROR(VLOOKUP($B34,[2]NUM13!$H$3:$K$147,3,FALSE),0)</f>
        <v>153</v>
      </c>
      <c r="K34" s="77">
        <f>IFERROR(VLOOKUP($B34,'[1]ACT NUM13'!$H$3:$S$123,2,FALSE),0)</f>
        <v>3</v>
      </c>
      <c r="L34" s="77">
        <f>IFERROR(VLOOKUP($B34,'[1]ACT NUM13'!$H$3:$S$123,3,FALSE),0)</f>
        <v>2</v>
      </c>
      <c r="M34" s="77">
        <f>IFERROR(VLOOKUP($B34,'[1]ACT NUM13'!$H$3:$S$123,4,FALSE),0)</f>
        <v>2</v>
      </c>
      <c r="N34" s="77">
        <f>IFERROR(VLOOKUP($B34,'[1]ACT NUM13'!$H$3:$S$123,5,FALSE),0)</f>
        <v>9</v>
      </c>
      <c r="O34" s="77">
        <f>IFERROR(VLOOKUP($B34,'[1]ACT NUM13'!$H$3:$S$123,6,FALSE),0)</f>
        <v>0</v>
      </c>
      <c r="P34" s="77">
        <f>IFERROR(VLOOKUP($B34,'[1]ACT NUM13'!$H$3:$S$123,7,FALSE),0)</f>
        <v>1</v>
      </c>
      <c r="Q34" s="77">
        <f>IFERROR(VLOOKUP($B34,'[1]ACT NUM13'!$H$3:$S$123,8,FALSE),0)</f>
        <v>1</v>
      </c>
      <c r="R34" s="77">
        <f>IFERROR(VLOOKUP($B34,'[1]ACT NUM13'!$H$3:$S$123,9,FALSE),0)</f>
        <v>0</v>
      </c>
      <c r="S34" s="77">
        <f>IFERROR(VLOOKUP($B34,'[1]ACT NUM13'!$H$3:$S$123,10,FALSE),0)</f>
        <v>0</v>
      </c>
      <c r="T34" s="77">
        <f>IFERROR(VLOOKUP($B34,'[1]ACT NUM13'!$H$3:$S$123,11,FALSE),0)</f>
        <v>0</v>
      </c>
      <c r="U34" s="77">
        <f>IFERROR(VLOOKUP($B34,'[1]ACT NUM13'!$H$3:$S$123,12,FALSE),0)</f>
        <v>18</v>
      </c>
      <c r="V34" s="77">
        <f>IFERROR(VLOOKUP($B34,'[1]ACT NUM13'!$H$3:$S$123,13,FALSE),0)</f>
        <v>0</v>
      </c>
      <c r="W34" s="12">
        <f t="shared" si="3"/>
        <v>36</v>
      </c>
      <c r="X34" s="77">
        <f>IFERROR(VLOOKUP($B34,'[1]ACT NUM13'!$AB$3:$AM$64,2,FALSE),0)</f>
        <v>0</v>
      </c>
      <c r="Y34" s="77">
        <f>IFERROR(VLOOKUP($B34,'[1]ACT NUM13'!$AB$3:$AM$64,3,FALSE),0)</f>
        <v>0</v>
      </c>
      <c r="Z34" s="77">
        <f>IFERROR(VLOOKUP($B34,'[1]ACT NUM13'!$AB$3:$AM$64,4,FALSE),0)</f>
        <v>0</v>
      </c>
      <c r="AA34" s="77">
        <f>IFERROR(VLOOKUP($B34,'[1]ACT NUM13'!$AB$3:$AM$64,5,FALSE),0)</f>
        <v>0</v>
      </c>
      <c r="AB34" s="77">
        <f>IFERROR(VLOOKUP($B34,'[1]ACT NUM13'!$AB$3:$AM$64,6,FALSE),0)</f>
        <v>0</v>
      </c>
      <c r="AC34" s="77">
        <f>IFERROR(VLOOKUP($B34,'[1]ACT NUM13'!$AB$3:$AM$64,7,FALSE),0)</f>
        <v>0</v>
      </c>
      <c r="AD34" s="77">
        <f>IFERROR(VLOOKUP($B34,'[1]ACT NUM13'!$AB$3:$AM$64,8,FALSE),0)</f>
        <v>0</v>
      </c>
      <c r="AE34" s="77">
        <f>IFERROR(VLOOKUP($B34,'[1]ACT NUM13'!$AB$3:$AM$64,9,FALSE),0)</f>
        <v>0</v>
      </c>
      <c r="AF34" s="77">
        <f>IFERROR(VLOOKUP($B34,'[1]ACT NUM13'!$AB$3:$AM$64,10,FALSE),0)</f>
        <v>0</v>
      </c>
      <c r="AG34" s="77">
        <f>IFERROR(VLOOKUP($B34,'[1]ACT NUM13'!$AB$3:$AM$64,11,FALSE),0)</f>
        <v>0</v>
      </c>
      <c r="AH34" s="77">
        <f>IFERROR(VLOOKUP($B34,'[1]ACT NUM13'!$AB$3:$AM$64,12,FALSE),0)</f>
        <v>0</v>
      </c>
      <c r="AI34" s="77">
        <f>IFERROR(VLOOKUP($B34,'[1]ACT NUM13'!$AB$3:$AM$64,13,FALSE),0)</f>
        <v>0</v>
      </c>
      <c r="AJ34" s="12">
        <f t="shared" si="4"/>
        <v>0</v>
      </c>
    </row>
    <row r="35" spans="1:37" ht="15" thickBot="1" x14ac:dyDescent="0.25">
      <c r="A35" s="75" t="s">
        <v>53</v>
      </c>
      <c r="B35" s="137" t="s">
        <v>62</v>
      </c>
      <c r="C35" s="53"/>
      <c r="D35" s="177"/>
      <c r="E35" s="12">
        <f>IFERROR(VLOOKUP($B35,[3]NUM13!$H$3:$J$144,2,FALSE),0)</f>
        <v>21</v>
      </c>
      <c r="F35" s="42">
        <f t="shared" si="12"/>
        <v>21</v>
      </c>
      <c r="G35" s="12">
        <f>IFERROR(VLOOKUP($B35,[1]NUM13!$H$3:$J$155,2,FALSE),0)</f>
        <v>18</v>
      </c>
      <c r="H35" s="51">
        <f t="shared" si="13"/>
        <v>18</v>
      </c>
      <c r="I35" s="51">
        <f t="shared" si="2"/>
        <v>18</v>
      </c>
      <c r="J35" s="12">
        <f>IFERROR(VLOOKUP($B35,[2]NUM13!$H$3:$K$147,3,FALSE),0)</f>
        <v>13</v>
      </c>
      <c r="K35" s="77">
        <f>IFERROR(VLOOKUP($B35,'[1]ACT NUM13'!$H$3:$S$123,2,FALSE),0)</f>
        <v>0</v>
      </c>
      <c r="L35" s="77">
        <f>IFERROR(VLOOKUP($B35,'[1]ACT NUM13'!$H$3:$S$123,3,FALSE),0)</f>
        <v>0</v>
      </c>
      <c r="M35" s="77">
        <f>IFERROR(VLOOKUP($B35,'[1]ACT NUM13'!$H$3:$S$123,4,FALSE),0)</f>
        <v>0</v>
      </c>
      <c r="N35" s="77">
        <f>IFERROR(VLOOKUP($B35,'[1]ACT NUM13'!$H$3:$S$123,5,FALSE),0)</f>
        <v>0</v>
      </c>
      <c r="O35" s="77">
        <f>IFERROR(VLOOKUP($B35,'[1]ACT NUM13'!$H$3:$S$123,6,FALSE),0)</f>
        <v>1</v>
      </c>
      <c r="P35" s="77">
        <f>IFERROR(VLOOKUP($B35,'[1]ACT NUM13'!$H$3:$S$123,7,FALSE),0)</f>
        <v>0</v>
      </c>
      <c r="Q35" s="77">
        <f>IFERROR(VLOOKUP($B35,'[1]ACT NUM13'!$H$3:$S$123,8,FALSE),0)</f>
        <v>0</v>
      </c>
      <c r="R35" s="77">
        <f>IFERROR(VLOOKUP($B35,'[1]ACT NUM13'!$H$3:$S$123,9,FALSE),0)</f>
        <v>0</v>
      </c>
      <c r="S35" s="77">
        <f>IFERROR(VLOOKUP($B35,'[1]ACT NUM13'!$H$3:$S$123,10,FALSE),0)</f>
        <v>0</v>
      </c>
      <c r="T35" s="77">
        <f>IFERROR(VLOOKUP($B35,'[1]ACT NUM13'!$H$3:$S$123,11,FALSE),0)</f>
        <v>0</v>
      </c>
      <c r="U35" s="77">
        <f>IFERROR(VLOOKUP($B35,'[1]ACT NUM13'!$H$3:$S$123,12,FALSE),0)</f>
        <v>1</v>
      </c>
      <c r="V35" s="77">
        <f>IFERROR(VLOOKUP($B35,'[1]ACT NUM13'!$H$3:$S$123,13,FALSE),0)</f>
        <v>0</v>
      </c>
      <c r="W35" s="12">
        <f t="shared" si="3"/>
        <v>2</v>
      </c>
      <c r="X35" s="77">
        <f>IFERROR(VLOOKUP($B35,'[1]ACT NUM13'!$AB$3:$AM$64,2,FALSE),0)</f>
        <v>0</v>
      </c>
      <c r="Y35" s="77">
        <f>IFERROR(VLOOKUP($B35,'[1]ACT NUM13'!$AB$3:$AM$64,3,FALSE),0)</f>
        <v>0</v>
      </c>
      <c r="Z35" s="77">
        <f>IFERROR(VLOOKUP($B35,'[1]ACT NUM13'!$AB$3:$AM$64,4,FALSE),0)</f>
        <v>0</v>
      </c>
      <c r="AA35" s="77">
        <f>IFERROR(VLOOKUP($B35,'[1]ACT NUM13'!$AB$3:$AM$64,5,FALSE),0)</f>
        <v>0</v>
      </c>
      <c r="AB35" s="77">
        <f>IFERROR(VLOOKUP($B35,'[1]ACT NUM13'!$AB$3:$AM$64,6,FALSE),0)</f>
        <v>0</v>
      </c>
      <c r="AC35" s="77">
        <f>IFERROR(VLOOKUP($B35,'[1]ACT NUM13'!$AB$3:$AM$64,7,FALSE),0)</f>
        <v>0</v>
      </c>
      <c r="AD35" s="77">
        <f>IFERROR(VLOOKUP($B35,'[1]ACT NUM13'!$AB$3:$AM$64,8,FALSE),0)</f>
        <v>0</v>
      </c>
      <c r="AE35" s="77">
        <f>IFERROR(VLOOKUP($B35,'[1]ACT NUM13'!$AB$3:$AM$64,9,FALSE),0)</f>
        <v>0</v>
      </c>
      <c r="AF35" s="77">
        <f>IFERROR(VLOOKUP($B35,'[1]ACT NUM13'!$AB$3:$AM$64,10,FALSE),0)</f>
        <v>0</v>
      </c>
      <c r="AG35" s="77">
        <f>IFERROR(VLOOKUP($B35,'[1]ACT NUM13'!$AB$3:$AM$64,11,FALSE),0)</f>
        <v>0</v>
      </c>
      <c r="AH35" s="77">
        <f>IFERROR(VLOOKUP($B35,'[1]ACT NUM13'!$AB$3:$AM$64,12,FALSE),0)</f>
        <v>0</v>
      </c>
      <c r="AI35" s="77">
        <f>IFERROR(VLOOKUP($B35,'[1]ACT NUM13'!$AB$3:$AM$64,13,FALSE),0)</f>
        <v>0</v>
      </c>
      <c r="AJ35" s="12">
        <f t="shared" si="4"/>
        <v>0</v>
      </c>
    </row>
    <row r="36" spans="1:37" ht="15" thickBot="1" x14ac:dyDescent="0.25">
      <c r="A36" s="75" t="s">
        <v>53</v>
      </c>
      <c r="B36" s="137" t="s">
        <v>63</v>
      </c>
      <c r="C36" s="53"/>
      <c r="D36" s="177"/>
      <c r="E36" s="12">
        <f>IFERROR(VLOOKUP($B36,[3]NUM13!$H$3:$J$144,2,FALSE),0)</f>
        <v>0</v>
      </c>
      <c r="F36" s="42">
        <f t="shared" si="12"/>
        <v>0</v>
      </c>
      <c r="G36" s="12">
        <f>IFERROR(VLOOKUP($B36,[1]NUM13!$H$3:$J$155,2,FALSE),0)</f>
        <v>0</v>
      </c>
      <c r="H36" s="51">
        <f t="shared" si="13"/>
        <v>0</v>
      </c>
      <c r="I36" s="51">
        <f t="shared" si="2"/>
        <v>0</v>
      </c>
      <c r="J36" s="12">
        <f>IFERROR(VLOOKUP($B36,[2]NUM13!$H$3:$K$147,3,FALSE),0)</f>
        <v>0</v>
      </c>
      <c r="K36" s="77">
        <f>IFERROR(VLOOKUP($B36,'[1]ACT NUM13'!$H$3:$S$123,2,FALSE),0)</f>
        <v>0</v>
      </c>
      <c r="L36" s="77">
        <f>IFERROR(VLOOKUP($B36,'[1]ACT NUM13'!$H$3:$S$123,3,FALSE),0)</f>
        <v>0</v>
      </c>
      <c r="M36" s="77">
        <f>IFERROR(VLOOKUP($B36,'[1]ACT NUM13'!$H$3:$S$123,4,FALSE),0)</f>
        <v>0</v>
      </c>
      <c r="N36" s="77">
        <f>IFERROR(VLOOKUP($B36,'[1]ACT NUM13'!$H$3:$S$123,5,FALSE),0)</f>
        <v>0</v>
      </c>
      <c r="O36" s="77">
        <f>IFERROR(VLOOKUP($B36,'[1]ACT NUM13'!$H$3:$S$123,6,FALSE),0)</f>
        <v>0</v>
      </c>
      <c r="P36" s="77">
        <f>IFERROR(VLOOKUP($B36,'[1]ACT NUM13'!$H$3:$S$123,7,FALSE),0)</f>
        <v>0</v>
      </c>
      <c r="Q36" s="77">
        <f>IFERROR(VLOOKUP($B36,'[1]ACT NUM13'!$H$3:$S$123,8,FALSE),0)</f>
        <v>0</v>
      </c>
      <c r="R36" s="77">
        <f>IFERROR(VLOOKUP($B36,'[1]ACT NUM13'!$H$3:$S$123,9,FALSE),0)</f>
        <v>0</v>
      </c>
      <c r="S36" s="77">
        <f>IFERROR(VLOOKUP($B36,'[1]ACT NUM13'!$H$3:$S$123,10,FALSE),0)</f>
        <v>0</v>
      </c>
      <c r="T36" s="77">
        <f>IFERROR(VLOOKUP($B36,'[1]ACT NUM13'!$H$3:$S$123,11,FALSE),0)</f>
        <v>0</v>
      </c>
      <c r="U36" s="77">
        <f>IFERROR(VLOOKUP($B36,'[1]ACT NUM13'!$H$3:$S$123,12,FALSE),0)</f>
        <v>0</v>
      </c>
      <c r="V36" s="77">
        <f>IFERROR(VLOOKUP($B36,'[1]ACT NUM13'!$H$3:$S$123,13,FALSE),0)</f>
        <v>0</v>
      </c>
      <c r="W36" s="12">
        <f t="shared" si="3"/>
        <v>0</v>
      </c>
      <c r="X36" s="77">
        <f>IFERROR(VLOOKUP($B36,'[1]ACT NUM13'!$AB$3:$AM$64,2,FALSE),0)</f>
        <v>0</v>
      </c>
      <c r="Y36" s="77">
        <f>IFERROR(VLOOKUP($B36,'[1]ACT NUM13'!$AB$3:$AM$64,3,FALSE),0)</f>
        <v>0</v>
      </c>
      <c r="Z36" s="77">
        <f>IFERROR(VLOOKUP($B36,'[1]ACT NUM13'!$AB$3:$AM$64,4,FALSE),0)</f>
        <v>0</v>
      </c>
      <c r="AA36" s="77">
        <f>IFERROR(VLOOKUP($B36,'[1]ACT NUM13'!$AB$3:$AM$64,5,FALSE),0)</f>
        <v>0</v>
      </c>
      <c r="AB36" s="77">
        <f>IFERROR(VLOOKUP($B36,'[1]ACT NUM13'!$AB$3:$AM$64,6,FALSE),0)</f>
        <v>0</v>
      </c>
      <c r="AC36" s="77">
        <f>IFERROR(VLOOKUP($B36,'[1]ACT NUM13'!$AB$3:$AM$64,7,FALSE),0)</f>
        <v>0</v>
      </c>
      <c r="AD36" s="77">
        <f>IFERROR(VLOOKUP($B36,'[1]ACT NUM13'!$AB$3:$AM$64,8,FALSE),0)</f>
        <v>0</v>
      </c>
      <c r="AE36" s="77">
        <f>IFERROR(VLOOKUP($B36,'[1]ACT NUM13'!$AB$3:$AM$64,9,FALSE),0)</f>
        <v>0</v>
      </c>
      <c r="AF36" s="77">
        <f>IFERROR(VLOOKUP($B36,'[1]ACT NUM13'!$AB$3:$AM$64,10,FALSE),0)</f>
        <v>0</v>
      </c>
      <c r="AG36" s="77">
        <f>IFERROR(VLOOKUP($B36,'[1]ACT NUM13'!$AB$3:$AM$64,11,FALSE),0)</f>
        <v>0</v>
      </c>
      <c r="AH36" s="77">
        <f>IFERROR(VLOOKUP($B36,'[1]ACT NUM13'!$AB$3:$AM$64,12,FALSE),0)</f>
        <v>0</v>
      </c>
      <c r="AI36" s="77">
        <f>IFERROR(VLOOKUP($B36,'[1]ACT NUM13'!$AB$3:$AM$64,13,FALSE),0)</f>
        <v>0</v>
      </c>
      <c r="AJ36" s="12">
        <f t="shared" si="4"/>
        <v>0</v>
      </c>
    </row>
    <row r="37" spans="1:37" ht="15" thickBot="1" x14ac:dyDescent="0.25">
      <c r="A37" s="75" t="s">
        <v>53</v>
      </c>
      <c r="B37" s="137" t="s">
        <v>345</v>
      </c>
      <c r="C37" s="53"/>
      <c r="D37" s="177"/>
      <c r="E37" s="12">
        <f>IFERROR(VLOOKUP($B37,[3]NUM13!$H$3:$J$144,2,FALSE),0)</f>
        <v>0</v>
      </c>
      <c r="F37" s="42">
        <f t="shared" si="12"/>
        <v>6</v>
      </c>
      <c r="G37" s="12">
        <f>IFERROR(VLOOKUP($B37,[1]NUM13!$H$3:$J$155,2,FALSE),0)</f>
        <v>150</v>
      </c>
      <c r="H37" s="51">
        <f t="shared" si="13"/>
        <v>152</v>
      </c>
      <c r="I37" s="51">
        <f t="shared" si="2"/>
        <v>157</v>
      </c>
      <c r="J37" s="12">
        <f>IFERROR(VLOOKUP($B37,[2]NUM13!$H$3:$K$147,3,FALSE),0)</f>
        <v>0</v>
      </c>
      <c r="K37" s="77">
        <f>IFERROR(VLOOKUP($B37,'[1]ACT NUM13'!$H$3:$S$123,2,FALSE),0)</f>
        <v>1</v>
      </c>
      <c r="L37" s="77">
        <f>IFERROR(VLOOKUP($B37,'[1]ACT NUM13'!$H$3:$S$123,3,FALSE),0)</f>
        <v>2</v>
      </c>
      <c r="M37" s="77">
        <f>IFERROR(VLOOKUP($B37,'[1]ACT NUM13'!$H$3:$S$123,4,FALSE),0)</f>
        <v>3</v>
      </c>
      <c r="N37" s="77">
        <f>IFERROR(VLOOKUP($B37,'[1]ACT NUM13'!$H$3:$S$123,5,FALSE),0)</f>
        <v>0</v>
      </c>
      <c r="O37" s="77">
        <f>IFERROR(VLOOKUP($B37,'[1]ACT NUM13'!$H$3:$S$123,6,FALSE),0)</f>
        <v>1</v>
      </c>
      <c r="P37" s="77">
        <f>IFERROR(VLOOKUP($B37,'[1]ACT NUM13'!$H$3:$S$123,7,FALSE),0)</f>
        <v>5</v>
      </c>
      <c r="Q37" s="77">
        <f>IFERROR(VLOOKUP($B37,'[1]ACT NUM13'!$H$3:$S$123,8,FALSE),0)</f>
        <v>2</v>
      </c>
      <c r="R37" s="77">
        <f>IFERROR(VLOOKUP($B37,'[1]ACT NUM13'!$H$3:$S$123,9,FALSE),0)</f>
        <v>4</v>
      </c>
      <c r="S37" s="77">
        <f>IFERROR(VLOOKUP($B37,'[1]ACT NUM13'!$H$3:$S$123,10,FALSE),0)</f>
        <v>2</v>
      </c>
      <c r="T37" s="77">
        <f>IFERROR(VLOOKUP($B37,'[1]ACT NUM13'!$H$3:$S$123,11,FALSE),0)</f>
        <v>0</v>
      </c>
      <c r="U37" s="77">
        <f>IFERROR(VLOOKUP($B37,'[1]ACT NUM13'!$H$3:$S$123,12,FALSE),0)</f>
        <v>20</v>
      </c>
      <c r="V37" s="77">
        <f>IFERROR(VLOOKUP($B37,'[1]ACT NUM13'!$H$3:$S$123,13,FALSE),0)</f>
        <v>0</v>
      </c>
      <c r="W37" s="12">
        <f t="shared" si="3"/>
        <v>40</v>
      </c>
      <c r="X37" s="77">
        <f>IFERROR(VLOOKUP($B37,'[1]ACT NUM13'!$AB$3:$AM$64,2,FALSE),0)</f>
        <v>0</v>
      </c>
      <c r="Y37" s="77">
        <f>IFERROR(VLOOKUP($B37,'[1]ACT NUM13'!$AB$3:$AM$64,3,FALSE),0)</f>
        <v>0</v>
      </c>
      <c r="Z37" s="77">
        <f>IFERROR(VLOOKUP($B37,'[1]ACT NUM13'!$AB$3:$AM$64,4,FALSE),0)</f>
        <v>0</v>
      </c>
      <c r="AA37" s="77">
        <f>IFERROR(VLOOKUP($B37,'[1]ACT NUM13'!$AB$3:$AM$64,5,FALSE),0)</f>
        <v>0</v>
      </c>
      <c r="AB37" s="77">
        <f>IFERROR(VLOOKUP($B37,'[1]ACT NUM13'!$AB$3:$AM$64,6,FALSE),0)</f>
        <v>0</v>
      </c>
      <c r="AC37" s="77">
        <f>IFERROR(VLOOKUP($B37,'[1]ACT NUM13'!$AB$3:$AM$64,7,FALSE),0)</f>
        <v>0</v>
      </c>
      <c r="AD37" s="77">
        <f>IFERROR(VLOOKUP($B37,'[1]ACT NUM13'!$AB$3:$AM$64,8,FALSE),0)</f>
        <v>0</v>
      </c>
      <c r="AE37" s="77">
        <f>IFERROR(VLOOKUP($B37,'[1]ACT NUM13'!$AB$3:$AM$64,9,FALSE),0)</f>
        <v>0</v>
      </c>
      <c r="AF37" s="77">
        <f>IFERROR(VLOOKUP($B37,'[1]ACT NUM13'!$AB$3:$AM$64,10,FALSE),0)</f>
        <v>1</v>
      </c>
      <c r="AG37" s="77">
        <f>IFERROR(VLOOKUP($B37,'[1]ACT NUM13'!$AB$3:$AM$64,11,FALSE),0)</f>
        <v>0</v>
      </c>
      <c r="AH37" s="77">
        <f>IFERROR(VLOOKUP($B37,'[1]ACT NUM13'!$AB$3:$AM$64,12,FALSE),0)</f>
        <v>1</v>
      </c>
      <c r="AI37" s="77">
        <f>IFERROR(VLOOKUP($B37,'[1]ACT NUM13'!$AB$3:$AM$64,13,FALSE),0)</f>
        <v>0</v>
      </c>
      <c r="AJ37" s="12">
        <f t="shared" si="4"/>
        <v>2</v>
      </c>
    </row>
    <row r="38" spans="1:37" ht="15" thickBot="1" x14ac:dyDescent="0.25">
      <c r="A38" s="307" t="s">
        <v>175</v>
      </c>
      <c r="B38" s="308"/>
      <c r="C38" s="222">
        <f>+D38/Metas!S8</f>
        <v>1.6208227104324697</v>
      </c>
      <c r="D38" s="179">
        <f>J38/AK38</f>
        <v>0.35665450274736799</v>
      </c>
      <c r="E38" s="9">
        <f t="shared" ref="E38:K38" si="14">SUM(E27:E37)</f>
        <v>3662</v>
      </c>
      <c r="F38" s="9">
        <f t="shared" si="14"/>
        <v>3886</v>
      </c>
      <c r="G38" s="9">
        <f t="shared" ref="G38" si="15">SUM(G27:G37)</f>
        <v>4079</v>
      </c>
      <c r="H38" s="9">
        <f t="shared" si="14"/>
        <v>4137</v>
      </c>
      <c r="I38" s="9">
        <f t="shared" ref="I38:J38" si="16">SUM(I27:I37)</f>
        <v>4330</v>
      </c>
      <c r="J38" s="9">
        <f t="shared" si="16"/>
        <v>8503</v>
      </c>
      <c r="K38" s="9">
        <f t="shared" si="14"/>
        <v>59</v>
      </c>
      <c r="L38" s="9">
        <f t="shared" ref="L38:Q38" si="17">SUM(L27:L37)</f>
        <v>46</v>
      </c>
      <c r="M38" s="9">
        <f t="shared" si="17"/>
        <v>101</v>
      </c>
      <c r="N38" s="9">
        <f t="shared" si="17"/>
        <v>53</v>
      </c>
      <c r="O38" s="9">
        <f t="shared" ref="O38" si="18">SUM(O27:O37)</f>
        <v>44</v>
      </c>
      <c r="P38" s="9">
        <f t="shared" si="17"/>
        <v>110</v>
      </c>
      <c r="Q38" s="9">
        <f t="shared" si="17"/>
        <v>74</v>
      </c>
      <c r="R38" s="9">
        <f t="shared" ref="R38:S38" si="19">SUM(R27:R37)</f>
        <v>74</v>
      </c>
      <c r="S38" s="9">
        <f t="shared" si="19"/>
        <v>70</v>
      </c>
      <c r="T38" s="9">
        <f t="shared" ref="T38:V38" si="20">SUM(T27:T37)</f>
        <v>74</v>
      </c>
      <c r="U38" s="9">
        <f t="shared" si="20"/>
        <v>705</v>
      </c>
      <c r="V38" s="9">
        <f t="shared" si="20"/>
        <v>0</v>
      </c>
      <c r="W38" s="9">
        <f>SUM(W27:W37)</f>
        <v>1410</v>
      </c>
      <c r="X38" s="9">
        <f t="shared" ref="X38" si="21">SUM(X27:X37)</f>
        <v>3</v>
      </c>
      <c r="Y38" s="9">
        <f t="shared" ref="Y38" si="22">SUM(Y27:Y37)</f>
        <v>7</v>
      </c>
      <c r="Z38" s="9">
        <f t="shared" ref="Z38" si="23">SUM(Z27:Z37)</f>
        <v>20</v>
      </c>
      <c r="AA38" s="9">
        <f t="shared" ref="AA38:AB38" si="24">SUM(AA27:AA37)</f>
        <v>5</v>
      </c>
      <c r="AB38" s="9">
        <f t="shared" si="24"/>
        <v>6</v>
      </c>
      <c r="AC38" s="9">
        <f t="shared" ref="AC38" si="25">SUM(AC27:AC37)</f>
        <v>26</v>
      </c>
      <c r="AD38" s="9">
        <f t="shared" ref="AD38:AE38" si="26">SUM(AD27:AD37)</f>
        <v>16</v>
      </c>
      <c r="AE38" s="9">
        <f t="shared" si="26"/>
        <v>3</v>
      </c>
      <c r="AF38" s="9">
        <f t="shared" ref="AF38:AG38" si="27">SUM(AF27:AF37)</f>
        <v>9</v>
      </c>
      <c r="AG38" s="9">
        <f t="shared" si="27"/>
        <v>13</v>
      </c>
      <c r="AH38" s="9">
        <f t="shared" ref="AH38:AI38" si="28">SUM(AH27:AH37)</f>
        <v>108</v>
      </c>
      <c r="AI38" s="9">
        <f t="shared" si="28"/>
        <v>0</v>
      </c>
      <c r="AJ38" s="9">
        <f>SUM(AJ27:AJ37)</f>
        <v>216</v>
      </c>
      <c r="AK38" s="9">
        <v>23841</v>
      </c>
    </row>
    <row r="39" spans="1:37" ht="15" thickBot="1" x14ac:dyDescent="0.25">
      <c r="A39" s="75" t="s">
        <v>74</v>
      </c>
      <c r="B39" s="137" t="s">
        <v>64</v>
      </c>
      <c r="C39" s="53"/>
      <c r="D39" s="177"/>
      <c r="E39" s="12">
        <f>IFERROR(VLOOKUP($B39,[3]NUM13!$H$3:$J$144,2,FALSE),0)</f>
        <v>46</v>
      </c>
      <c r="F39" s="42">
        <f t="shared" ref="F39:F48" si="29">+E39+(K39+L39+M39+N39)-(X39+Y39+Z39+AA39)</f>
        <v>46</v>
      </c>
      <c r="G39" s="12">
        <f>IFERROR(VLOOKUP($B39,[1]NUM13!$H$3:$J$155,2,FALSE),0)</f>
        <v>63</v>
      </c>
      <c r="H39" s="51">
        <f t="shared" ref="H39:H48" si="30">+G39+(Q39)-(AD39)</f>
        <v>63</v>
      </c>
      <c r="I39" s="51">
        <f t="shared" si="2"/>
        <v>64</v>
      </c>
      <c r="J39" s="12">
        <f>IFERROR(VLOOKUP($B39,[2]NUM13!$H$3:$K$147,3,FALSE),0)</f>
        <v>54</v>
      </c>
      <c r="K39" s="77">
        <f>IFERROR(VLOOKUP($B39,'[1]ACT NUM13'!$H$3:$S$123,2,FALSE),0)</f>
        <v>0</v>
      </c>
      <c r="L39" s="77">
        <f>IFERROR(VLOOKUP($B39,'[1]ACT NUM13'!$H$3:$S$123,3,FALSE),0)</f>
        <v>0</v>
      </c>
      <c r="M39" s="77">
        <f>IFERROR(VLOOKUP($B39,'[1]ACT NUM13'!$H$3:$S$123,4,FALSE),0)</f>
        <v>0</v>
      </c>
      <c r="N39" s="77">
        <f>IFERROR(VLOOKUP($B39,'[1]ACT NUM13'!$H$3:$S$123,5,FALSE),0)</f>
        <v>0</v>
      </c>
      <c r="O39" s="77">
        <f>IFERROR(VLOOKUP($B39,'[1]ACT NUM13'!$H$3:$S$123,6,FALSE),0)</f>
        <v>0</v>
      </c>
      <c r="P39" s="77">
        <f>IFERROR(VLOOKUP($B39,'[1]ACT NUM13'!$H$3:$S$123,7,FALSE),0)</f>
        <v>0</v>
      </c>
      <c r="Q39" s="77">
        <f>IFERROR(VLOOKUP($B39,'[1]ACT NUM13'!$H$3:$S$123,8,FALSE),0)</f>
        <v>0</v>
      </c>
      <c r="R39" s="77">
        <f>IFERROR(VLOOKUP($B39,'[1]ACT NUM13'!$H$3:$S$123,9,FALSE),0)</f>
        <v>0</v>
      </c>
      <c r="S39" s="77">
        <f>IFERROR(VLOOKUP($B39,'[1]ACT NUM13'!$H$3:$S$123,10,FALSE),0)</f>
        <v>0</v>
      </c>
      <c r="T39" s="77">
        <f>IFERROR(VLOOKUP($B39,'[1]ACT NUM13'!$H$3:$S$123,11,FALSE),0)</f>
        <v>1</v>
      </c>
      <c r="U39" s="77">
        <f>IFERROR(VLOOKUP($B39,'[1]ACT NUM13'!$H$3:$S$123,12,FALSE),0)</f>
        <v>1</v>
      </c>
      <c r="V39" s="77">
        <f>IFERROR(VLOOKUP($B39,'[1]ACT NUM13'!$H$3:$S$123,13,FALSE),0)</f>
        <v>0</v>
      </c>
      <c r="W39" s="12">
        <f t="shared" si="3"/>
        <v>2</v>
      </c>
      <c r="X39" s="77">
        <f>IFERROR(VLOOKUP($B39,'[1]ACT NUM13'!$AB$3:$AM$64,2,FALSE),0)</f>
        <v>0</v>
      </c>
      <c r="Y39" s="77">
        <f>IFERROR(VLOOKUP($B39,'[1]ACT NUM13'!$AB$3:$AM$64,3,FALSE),0)</f>
        <v>0</v>
      </c>
      <c r="Z39" s="77">
        <f>IFERROR(VLOOKUP($B39,'[1]ACT NUM13'!$AB$3:$AM$64,4,FALSE),0)</f>
        <v>0</v>
      </c>
      <c r="AA39" s="77">
        <f>IFERROR(VLOOKUP($B39,'[1]ACT NUM13'!$AB$3:$AM$64,5,FALSE),0)</f>
        <v>0</v>
      </c>
      <c r="AB39" s="77">
        <f>IFERROR(VLOOKUP($B39,'[1]ACT NUM13'!$AB$3:$AM$64,6,FALSE),0)</f>
        <v>0</v>
      </c>
      <c r="AC39" s="77">
        <f>IFERROR(VLOOKUP($B39,'[1]ACT NUM13'!$AB$3:$AM$64,7,FALSE),0)</f>
        <v>0</v>
      </c>
      <c r="AD39" s="77">
        <f>IFERROR(VLOOKUP($B39,'[1]ACT NUM13'!$AB$3:$AM$64,8,FALSE),0)</f>
        <v>0</v>
      </c>
      <c r="AE39" s="77">
        <f>IFERROR(VLOOKUP($B39,'[1]ACT NUM13'!$AB$3:$AM$64,9,FALSE),0)</f>
        <v>0</v>
      </c>
      <c r="AF39" s="77">
        <f>IFERROR(VLOOKUP($B39,'[1]ACT NUM13'!$AB$3:$AM$64,10,FALSE),0)</f>
        <v>0</v>
      </c>
      <c r="AG39" s="77">
        <f>IFERROR(VLOOKUP($B39,'[1]ACT NUM13'!$AB$3:$AM$64,11,FALSE),0)</f>
        <v>0</v>
      </c>
      <c r="AH39" s="77">
        <f>IFERROR(VLOOKUP($B39,'[1]ACT NUM13'!$AB$3:$AM$64,12,FALSE),0)</f>
        <v>0</v>
      </c>
      <c r="AI39" s="77">
        <f>IFERROR(VLOOKUP($B39,'[1]ACT NUM13'!$AB$3:$AM$64,13,FALSE),0)</f>
        <v>0</v>
      </c>
      <c r="AJ39" s="12">
        <f t="shared" si="4"/>
        <v>0</v>
      </c>
    </row>
    <row r="40" spans="1:37" ht="15" thickBot="1" x14ac:dyDescent="0.25">
      <c r="A40" s="75" t="s">
        <v>74</v>
      </c>
      <c r="B40" s="137" t="s">
        <v>65</v>
      </c>
      <c r="C40" s="53"/>
      <c r="D40" s="177"/>
      <c r="E40" s="12">
        <f>IFERROR(VLOOKUP($B40,[3]NUM13!$H$3:$J$144,2,FALSE),0)</f>
        <v>26</v>
      </c>
      <c r="F40" s="42">
        <f t="shared" si="29"/>
        <v>27</v>
      </c>
      <c r="G40" s="12">
        <f>IFERROR(VLOOKUP($B40,[1]NUM13!$H$3:$J$155,2,FALSE),0)</f>
        <v>31</v>
      </c>
      <c r="H40" s="51">
        <f t="shared" si="30"/>
        <v>31</v>
      </c>
      <c r="I40" s="51">
        <f t="shared" si="2"/>
        <v>32</v>
      </c>
      <c r="J40" s="12">
        <f>IFERROR(VLOOKUP($B40,[2]NUM13!$H$3:$K$147,3,FALSE),0)</f>
        <v>31</v>
      </c>
      <c r="K40" s="77">
        <f>IFERROR(VLOOKUP($B40,'[1]ACT NUM13'!$H$3:$S$123,2,FALSE),0)</f>
        <v>0</v>
      </c>
      <c r="L40" s="77">
        <f>IFERROR(VLOOKUP($B40,'[1]ACT NUM13'!$H$3:$S$123,3,FALSE),0)</f>
        <v>0</v>
      </c>
      <c r="M40" s="77">
        <f>IFERROR(VLOOKUP($B40,'[1]ACT NUM13'!$H$3:$S$123,4,FALSE),0)</f>
        <v>1</v>
      </c>
      <c r="N40" s="77">
        <f>IFERROR(VLOOKUP($B40,'[1]ACT NUM13'!$H$3:$S$123,5,FALSE),0)</f>
        <v>0</v>
      </c>
      <c r="O40" s="77">
        <f>IFERROR(VLOOKUP($B40,'[1]ACT NUM13'!$H$3:$S$123,6,FALSE),0)</f>
        <v>0</v>
      </c>
      <c r="P40" s="77">
        <f>IFERROR(VLOOKUP($B40,'[1]ACT NUM13'!$H$3:$S$123,7,FALSE),0)</f>
        <v>1</v>
      </c>
      <c r="Q40" s="77">
        <f>IFERROR(VLOOKUP($B40,'[1]ACT NUM13'!$H$3:$S$123,8,FALSE),0)</f>
        <v>0</v>
      </c>
      <c r="R40" s="77">
        <f>IFERROR(VLOOKUP($B40,'[1]ACT NUM13'!$H$3:$S$123,9,FALSE),0)</f>
        <v>0</v>
      </c>
      <c r="S40" s="77">
        <f>IFERROR(VLOOKUP($B40,'[1]ACT NUM13'!$H$3:$S$123,10,FALSE),0)</f>
        <v>0</v>
      </c>
      <c r="T40" s="77">
        <f>IFERROR(VLOOKUP($B40,'[1]ACT NUM13'!$H$3:$S$123,11,FALSE),0)</f>
        <v>1</v>
      </c>
      <c r="U40" s="77">
        <f>IFERROR(VLOOKUP($B40,'[1]ACT NUM13'!$H$3:$S$123,12,FALSE),0)</f>
        <v>3</v>
      </c>
      <c r="V40" s="77">
        <f>IFERROR(VLOOKUP($B40,'[1]ACT NUM13'!$H$3:$S$123,13,FALSE),0)</f>
        <v>0</v>
      </c>
      <c r="W40" s="12">
        <f t="shared" si="3"/>
        <v>6</v>
      </c>
      <c r="X40" s="77">
        <f>IFERROR(VLOOKUP($B40,'[1]ACT NUM13'!$AB$3:$AM$64,2,FALSE),0)</f>
        <v>0</v>
      </c>
      <c r="Y40" s="77">
        <f>IFERROR(VLOOKUP($B40,'[1]ACT NUM13'!$AB$3:$AM$64,3,FALSE),0)</f>
        <v>0</v>
      </c>
      <c r="Z40" s="77">
        <f>IFERROR(VLOOKUP($B40,'[1]ACT NUM13'!$AB$3:$AM$64,4,FALSE),0)</f>
        <v>0</v>
      </c>
      <c r="AA40" s="77">
        <f>IFERROR(VLOOKUP($B40,'[1]ACT NUM13'!$AB$3:$AM$64,5,FALSE),0)</f>
        <v>0</v>
      </c>
      <c r="AB40" s="77">
        <f>IFERROR(VLOOKUP($B40,'[1]ACT NUM13'!$AB$3:$AM$64,6,FALSE),0)</f>
        <v>0</v>
      </c>
      <c r="AC40" s="77">
        <f>IFERROR(VLOOKUP($B40,'[1]ACT NUM13'!$AB$3:$AM$64,7,FALSE),0)</f>
        <v>0</v>
      </c>
      <c r="AD40" s="77">
        <f>IFERROR(VLOOKUP($B40,'[1]ACT NUM13'!$AB$3:$AM$64,8,FALSE),0)</f>
        <v>0</v>
      </c>
      <c r="AE40" s="77">
        <f>IFERROR(VLOOKUP($B40,'[1]ACT NUM13'!$AB$3:$AM$64,9,FALSE),0)</f>
        <v>0</v>
      </c>
      <c r="AF40" s="77">
        <f>IFERROR(VLOOKUP($B40,'[1]ACT NUM13'!$AB$3:$AM$64,10,FALSE),0)</f>
        <v>0</v>
      </c>
      <c r="AG40" s="77">
        <f>IFERROR(VLOOKUP($B40,'[1]ACT NUM13'!$AB$3:$AM$64,11,FALSE),0)</f>
        <v>0</v>
      </c>
      <c r="AH40" s="77">
        <f>IFERROR(VLOOKUP($B40,'[1]ACT NUM13'!$AB$3:$AM$64,12,FALSE),0)</f>
        <v>0</v>
      </c>
      <c r="AI40" s="77">
        <f>IFERROR(VLOOKUP($B40,'[1]ACT NUM13'!$AB$3:$AM$64,13,FALSE),0)</f>
        <v>0</v>
      </c>
      <c r="AJ40" s="12">
        <f t="shared" si="4"/>
        <v>0</v>
      </c>
    </row>
    <row r="41" spans="1:37" ht="15" thickBot="1" x14ac:dyDescent="0.25">
      <c r="A41" s="75" t="s">
        <v>74</v>
      </c>
      <c r="B41" s="137" t="s">
        <v>66</v>
      </c>
      <c r="C41" s="53"/>
      <c r="D41" s="177"/>
      <c r="E41" s="12">
        <f>IFERROR(VLOOKUP($B41,[3]NUM13!$H$3:$J$144,2,FALSE),0)</f>
        <v>47</v>
      </c>
      <c r="F41" s="42">
        <f t="shared" si="29"/>
        <v>48</v>
      </c>
      <c r="G41" s="12">
        <f>IFERROR(VLOOKUP($B41,[1]NUM13!$H$3:$J$155,2,FALSE),0)</f>
        <v>34</v>
      </c>
      <c r="H41" s="51">
        <f t="shared" si="30"/>
        <v>38</v>
      </c>
      <c r="I41" s="51">
        <f t="shared" si="2"/>
        <v>51</v>
      </c>
      <c r="J41" s="12">
        <f>IFERROR(VLOOKUP($B41,[2]NUM13!$H$3:$K$147,3,FALSE),0)</f>
        <v>52</v>
      </c>
      <c r="K41" s="77">
        <f>IFERROR(VLOOKUP($B41,'[1]ACT NUM13'!$H$3:$S$123,2,FALSE),0)</f>
        <v>0</v>
      </c>
      <c r="L41" s="77">
        <f>IFERROR(VLOOKUP($B41,'[1]ACT NUM13'!$H$3:$S$123,3,FALSE),0)</f>
        <v>0</v>
      </c>
      <c r="M41" s="77">
        <f>IFERROR(VLOOKUP($B41,'[1]ACT NUM13'!$H$3:$S$123,4,FALSE),0)</f>
        <v>1</v>
      </c>
      <c r="N41" s="77">
        <f>IFERROR(VLOOKUP($B41,'[1]ACT NUM13'!$H$3:$S$123,5,FALSE),0)</f>
        <v>0</v>
      </c>
      <c r="O41" s="77">
        <f>IFERROR(VLOOKUP($B41,'[1]ACT NUM13'!$H$3:$S$123,6,FALSE),0)</f>
        <v>0</v>
      </c>
      <c r="P41" s="77">
        <f>IFERROR(VLOOKUP($B41,'[1]ACT NUM13'!$H$3:$S$123,7,FALSE),0)</f>
        <v>0</v>
      </c>
      <c r="Q41" s="77">
        <f>IFERROR(VLOOKUP($B41,'[1]ACT NUM13'!$H$3:$S$123,8,FALSE),0)</f>
        <v>4</v>
      </c>
      <c r="R41" s="77">
        <f>IFERROR(VLOOKUP($B41,'[1]ACT NUM13'!$H$3:$S$123,9,FALSE),0)</f>
        <v>10</v>
      </c>
      <c r="S41" s="77">
        <f>IFERROR(VLOOKUP($B41,'[1]ACT NUM13'!$H$3:$S$123,10,FALSE),0)</f>
        <v>0</v>
      </c>
      <c r="T41" s="77">
        <f>IFERROR(VLOOKUP($B41,'[1]ACT NUM13'!$H$3:$S$123,11,FALSE),0)</f>
        <v>3</v>
      </c>
      <c r="U41" s="77">
        <f>IFERROR(VLOOKUP($B41,'[1]ACT NUM13'!$H$3:$S$123,12,FALSE),0)</f>
        <v>18</v>
      </c>
      <c r="V41" s="77">
        <f>IFERROR(VLOOKUP($B41,'[1]ACT NUM13'!$H$3:$S$123,13,FALSE),0)</f>
        <v>0</v>
      </c>
      <c r="W41" s="12">
        <f t="shared" si="3"/>
        <v>36</v>
      </c>
      <c r="X41" s="77">
        <f>IFERROR(VLOOKUP($B41,'[1]ACT NUM13'!$AB$3:$AM$64,2,FALSE),0)</f>
        <v>0</v>
      </c>
      <c r="Y41" s="77">
        <f>IFERROR(VLOOKUP($B41,'[1]ACT NUM13'!$AB$3:$AM$64,3,FALSE),0)</f>
        <v>0</v>
      </c>
      <c r="Z41" s="77">
        <f>IFERROR(VLOOKUP($B41,'[1]ACT NUM13'!$AB$3:$AM$64,4,FALSE),0)</f>
        <v>0</v>
      </c>
      <c r="AA41" s="77">
        <f>IFERROR(VLOOKUP($B41,'[1]ACT NUM13'!$AB$3:$AM$64,5,FALSE),0)</f>
        <v>0</v>
      </c>
      <c r="AB41" s="77">
        <f>IFERROR(VLOOKUP($B41,'[1]ACT NUM13'!$AB$3:$AM$64,6,FALSE),0)</f>
        <v>0</v>
      </c>
      <c r="AC41" s="77">
        <f>IFERROR(VLOOKUP($B41,'[1]ACT NUM13'!$AB$3:$AM$64,7,FALSE),0)</f>
        <v>0</v>
      </c>
      <c r="AD41" s="77">
        <f>IFERROR(VLOOKUP($B41,'[1]ACT NUM13'!$AB$3:$AM$64,8,FALSE),0)</f>
        <v>0</v>
      </c>
      <c r="AE41" s="77">
        <f>IFERROR(VLOOKUP($B41,'[1]ACT NUM13'!$AB$3:$AM$64,9,FALSE),0)</f>
        <v>0</v>
      </c>
      <c r="AF41" s="77">
        <f>IFERROR(VLOOKUP($B41,'[1]ACT NUM13'!$AB$3:$AM$64,10,FALSE),0)</f>
        <v>0</v>
      </c>
      <c r="AG41" s="77">
        <f>IFERROR(VLOOKUP($B41,'[1]ACT NUM13'!$AB$3:$AM$64,11,FALSE),0)</f>
        <v>0</v>
      </c>
      <c r="AH41" s="77">
        <f>IFERROR(VLOOKUP($B41,'[1]ACT NUM13'!$AB$3:$AM$64,12,FALSE),0)</f>
        <v>0</v>
      </c>
      <c r="AI41" s="77">
        <f>IFERROR(VLOOKUP($B41,'[1]ACT NUM13'!$AB$3:$AM$64,13,FALSE),0)</f>
        <v>0</v>
      </c>
      <c r="AJ41" s="12">
        <f t="shared" si="4"/>
        <v>0</v>
      </c>
    </row>
    <row r="42" spans="1:37" ht="15" thickBot="1" x14ac:dyDescent="0.25">
      <c r="A42" s="75" t="s">
        <v>74</v>
      </c>
      <c r="B42" s="137" t="s">
        <v>67</v>
      </c>
      <c r="C42" s="53"/>
      <c r="D42" s="177"/>
      <c r="E42" s="12">
        <f>IFERROR(VLOOKUP($B42,[3]NUM13!$H$3:$J$144,2,FALSE),0)</f>
        <v>7</v>
      </c>
      <c r="F42" s="42">
        <f t="shared" si="29"/>
        <v>7</v>
      </c>
      <c r="G42" s="12">
        <f>IFERROR(VLOOKUP($B42,[1]NUM13!$H$3:$J$155,2,FALSE),0)</f>
        <v>5</v>
      </c>
      <c r="H42" s="51">
        <f t="shared" si="30"/>
        <v>5</v>
      </c>
      <c r="I42" s="51">
        <f t="shared" si="2"/>
        <v>4</v>
      </c>
      <c r="J42" s="12">
        <f>IFERROR(VLOOKUP($B42,[2]NUM13!$H$3:$K$147,3,FALSE),0)</f>
        <v>4</v>
      </c>
      <c r="K42" s="77">
        <f>IFERROR(VLOOKUP($B42,'[1]ACT NUM13'!$H$3:$S$123,2,FALSE),0)</f>
        <v>0</v>
      </c>
      <c r="L42" s="77">
        <f>IFERROR(VLOOKUP($B42,'[1]ACT NUM13'!$H$3:$S$123,3,FALSE),0)</f>
        <v>0</v>
      </c>
      <c r="M42" s="77">
        <f>IFERROR(VLOOKUP($B42,'[1]ACT NUM13'!$H$3:$S$123,4,FALSE),0)</f>
        <v>0</v>
      </c>
      <c r="N42" s="77">
        <f>IFERROR(VLOOKUP($B42,'[1]ACT NUM13'!$H$3:$S$123,5,FALSE),0)</f>
        <v>0</v>
      </c>
      <c r="O42" s="77">
        <f>IFERROR(VLOOKUP($B42,'[1]ACT NUM13'!$H$3:$S$123,6,FALSE),0)</f>
        <v>0</v>
      </c>
      <c r="P42" s="77">
        <f>IFERROR(VLOOKUP($B42,'[1]ACT NUM13'!$H$3:$S$123,7,FALSE),0)</f>
        <v>0</v>
      </c>
      <c r="Q42" s="77">
        <f>IFERROR(VLOOKUP($B42,'[1]ACT NUM13'!$H$3:$S$123,8,FALSE),0)</f>
        <v>0</v>
      </c>
      <c r="R42" s="77">
        <f>IFERROR(VLOOKUP($B42,'[1]ACT NUM13'!$H$3:$S$123,9,FALSE),0)</f>
        <v>0</v>
      </c>
      <c r="S42" s="77">
        <f>IFERROR(VLOOKUP($B42,'[1]ACT NUM13'!$H$3:$S$123,10,FALSE),0)</f>
        <v>0</v>
      </c>
      <c r="T42" s="77">
        <f>IFERROR(VLOOKUP($B42,'[1]ACT NUM13'!$H$3:$S$123,11,FALSE),0)</f>
        <v>0</v>
      </c>
      <c r="U42" s="77">
        <f>IFERROR(VLOOKUP($B42,'[1]ACT NUM13'!$H$3:$S$123,12,FALSE),0)</f>
        <v>0</v>
      </c>
      <c r="V42" s="77">
        <f>IFERROR(VLOOKUP($B42,'[1]ACT NUM13'!$H$3:$S$123,13,FALSE),0)</f>
        <v>0</v>
      </c>
      <c r="W42" s="12">
        <f t="shared" si="3"/>
        <v>0</v>
      </c>
      <c r="X42" s="77">
        <f>IFERROR(VLOOKUP($B42,'[1]ACT NUM13'!$AB$3:$AM$64,2,FALSE),0)</f>
        <v>0</v>
      </c>
      <c r="Y42" s="77">
        <f>IFERROR(VLOOKUP($B42,'[1]ACT NUM13'!$AB$3:$AM$64,3,FALSE),0)</f>
        <v>0</v>
      </c>
      <c r="Z42" s="77">
        <f>IFERROR(VLOOKUP($B42,'[1]ACT NUM13'!$AB$3:$AM$64,4,FALSE),0)</f>
        <v>0</v>
      </c>
      <c r="AA42" s="77">
        <f>IFERROR(VLOOKUP($B42,'[1]ACT NUM13'!$AB$3:$AM$64,5,FALSE),0)</f>
        <v>0</v>
      </c>
      <c r="AB42" s="77">
        <f>IFERROR(VLOOKUP($B42,'[1]ACT NUM13'!$AB$3:$AM$64,6,FALSE),0)</f>
        <v>0</v>
      </c>
      <c r="AC42" s="77">
        <f>IFERROR(VLOOKUP($B42,'[1]ACT NUM13'!$AB$3:$AM$64,7,FALSE),0)</f>
        <v>0</v>
      </c>
      <c r="AD42" s="77">
        <f>IFERROR(VLOOKUP($B42,'[1]ACT NUM13'!$AB$3:$AM$64,8,FALSE),0)</f>
        <v>0</v>
      </c>
      <c r="AE42" s="77">
        <f>IFERROR(VLOOKUP($B42,'[1]ACT NUM13'!$AB$3:$AM$64,9,FALSE),0)</f>
        <v>0</v>
      </c>
      <c r="AF42" s="77">
        <f>IFERROR(VLOOKUP($B42,'[1]ACT NUM13'!$AB$3:$AM$64,10,FALSE),0)</f>
        <v>0</v>
      </c>
      <c r="AG42" s="77">
        <f>IFERROR(VLOOKUP($B42,'[1]ACT NUM13'!$AB$3:$AM$64,11,FALSE),0)</f>
        <v>1</v>
      </c>
      <c r="AH42" s="77">
        <f>IFERROR(VLOOKUP($B42,'[1]ACT NUM13'!$AB$3:$AM$64,12,FALSE),0)</f>
        <v>1</v>
      </c>
      <c r="AI42" s="77">
        <f>IFERROR(VLOOKUP($B42,'[1]ACT NUM13'!$AB$3:$AM$64,13,FALSE),0)</f>
        <v>0</v>
      </c>
      <c r="AJ42" s="12">
        <f t="shared" si="4"/>
        <v>2</v>
      </c>
    </row>
    <row r="43" spans="1:37" ht="15" thickBot="1" x14ac:dyDescent="0.25">
      <c r="A43" s="75" t="s">
        <v>74</v>
      </c>
      <c r="B43" s="137" t="s">
        <v>68</v>
      </c>
      <c r="C43" s="53"/>
      <c r="D43" s="177"/>
      <c r="E43" s="12">
        <f>IFERROR(VLOOKUP($B43,[3]NUM13!$H$3:$J$144,2,FALSE),0)</f>
        <v>43</v>
      </c>
      <c r="F43" s="42">
        <f t="shared" si="29"/>
        <v>44</v>
      </c>
      <c r="G43" s="12">
        <f>IFERROR(VLOOKUP($B43,[1]NUM13!$H$3:$J$155,2,FALSE),0)</f>
        <v>51</v>
      </c>
      <c r="H43" s="51">
        <f t="shared" si="30"/>
        <v>51</v>
      </c>
      <c r="I43" s="51">
        <f t="shared" si="2"/>
        <v>51</v>
      </c>
      <c r="J43" s="12">
        <f>IFERROR(VLOOKUP($B43,[2]NUM13!$H$3:$K$147,3,FALSE),0)</f>
        <v>51</v>
      </c>
      <c r="K43" s="77">
        <f>IFERROR(VLOOKUP($B43,'[1]ACT NUM13'!$H$3:$S$123,2,FALSE),0)</f>
        <v>0</v>
      </c>
      <c r="L43" s="77">
        <f>IFERROR(VLOOKUP($B43,'[1]ACT NUM13'!$H$3:$S$123,3,FALSE),0)</f>
        <v>0</v>
      </c>
      <c r="M43" s="77">
        <f>IFERROR(VLOOKUP($B43,'[1]ACT NUM13'!$H$3:$S$123,4,FALSE),0)</f>
        <v>2</v>
      </c>
      <c r="N43" s="77">
        <f>IFERROR(VLOOKUP($B43,'[1]ACT NUM13'!$H$3:$S$123,5,FALSE),0)</f>
        <v>0</v>
      </c>
      <c r="O43" s="77">
        <f>IFERROR(VLOOKUP($B43,'[1]ACT NUM13'!$H$3:$S$123,6,FALSE),0)</f>
        <v>0</v>
      </c>
      <c r="P43" s="77">
        <f>IFERROR(VLOOKUP($B43,'[1]ACT NUM13'!$H$3:$S$123,7,FALSE),0)</f>
        <v>0</v>
      </c>
      <c r="Q43" s="77">
        <f>IFERROR(VLOOKUP($B43,'[1]ACT NUM13'!$H$3:$S$123,8,FALSE),0)</f>
        <v>0</v>
      </c>
      <c r="R43" s="77">
        <f>IFERROR(VLOOKUP($B43,'[1]ACT NUM13'!$H$3:$S$123,9,FALSE),0)</f>
        <v>1</v>
      </c>
      <c r="S43" s="77">
        <f>IFERROR(VLOOKUP($B43,'[1]ACT NUM13'!$H$3:$S$123,10,FALSE),0)</f>
        <v>0</v>
      </c>
      <c r="T43" s="77">
        <f>IFERROR(VLOOKUP($B43,'[1]ACT NUM13'!$H$3:$S$123,11,FALSE),0)</f>
        <v>0</v>
      </c>
      <c r="U43" s="77">
        <f>IFERROR(VLOOKUP($B43,'[1]ACT NUM13'!$H$3:$S$123,12,FALSE),0)</f>
        <v>3</v>
      </c>
      <c r="V43" s="77">
        <f>IFERROR(VLOOKUP($B43,'[1]ACT NUM13'!$H$3:$S$123,13,FALSE),0)</f>
        <v>0</v>
      </c>
      <c r="W43" s="12">
        <f t="shared" si="3"/>
        <v>6</v>
      </c>
      <c r="X43" s="77">
        <f>IFERROR(VLOOKUP($B43,'[1]ACT NUM13'!$AB$3:$AM$64,2,FALSE),0)</f>
        <v>0</v>
      </c>
      <c r="Y43" s="77">
        <f>IFERROR(VLOOKUP($B43,'[1]ACT NUM13'!$AB$3:$AM$64,3,FALSE),0)</f>
        <v>1</v>
      </c>
      <c r="Z43" s="77">
        <f>IFERROR(VLOOKUP($B43,'[1]ACT NUM13'!$AB$3:$AM$64,4,FALSE),0)</f>
        <v>0</v>
      </c>
      <c r="AA43" s="77">
        <f>IFERROR(VLOOKUP($B43,'[1]ACT NUM13'!$AB$3:$AM$64,5,FALSE),0)</f>
        <v>0</v>
      </c>
      <c r="AB43" s="77">
        <f>IFERROR(VLOOKUP($B43,'[1]ACT NUM13'!$AB$3:$AM$64,6,FALSE),0)</f>
        <v>0</v>
      </c>
      <c r="AC43" s="77">
        <f>IFERROR(VLOOKUP($B43,'[1]ACT NUM13'!$AB$3:$AM$64,7,FALSE),0)</f>
        <v>0</v>
      </c>
      <c r="AD43" s="77">
        <f>IFERROR(VLOOKUP($B43,'[1]ACT NUM13'!$AB$3:$AM$64,8,FALSE),0)</f>
        <v>0</v>
      </c>
      <c r="AE43" s="77">
        <f>IFERROR(VLOOKUP($B43,'[1]ACT NUM13'!$AB$3:$AM$64,9,FALSE),0)</f>
        <v>0</v>
      </c>
      <c r="AF43" s="77">
        <f>IFERROR(VLOOKUP($B43,'[1]ACT NUM13'!$AB$3:$AM$64,10,FALSE),0)</f>
        <v>0</v>
      </c>
      <c r="AG43" s="77">
        <f>IFERROR(VLOOKUP($B43,'[1]ACT NUM13'!$AB$3:$AM$64,11,FALSE),0)</f>
        <v>1</v>
      </c>
      <c r="AH43" s="77">
        <f>IFERROR(VLOOKUP($B43,'[1]ACT NUM13'!$AB$3:$AM$64,12,FALSE),0)</f>
        <v>2</v>
      </c>
      <c r="AI43" s="77">
        <f>IFERROR(VLOOKUP($B43,'[1]ACT NUM13'!$AB$3:$AM$64,13,FALSE),0)</f>
        <v>0</v>
      </c>
      <c r="AJ43" s="12">
        <f t="shared" si="4"/>
        <v>4</v>
      </c>
    </row>
    <row r="44" spans="1:37" ht="15" thickBot="1" x14ac:dyDescent="0.25">
      <c r="A44" s="75" t="s">
        <v>74</v>
      </c>
      <c r="B44" s="137" t="s">
        <v>69</v>
      </c>
      <c r="C44" s="53"/>
      <c r="D44" s="177"/>
      <c r="E44" s="12">
        <f>IFERROR(VLOOKUP($B44,[3]NUM13!$H$3:$J$144,2,FALSE),0)</f>
        <v>30</v>
      </c>
      <c r="F44" s="42">
        <f t="shared" si="29"/>
        <v>31</v>
      </c>
      <c r="G44" s="12">
        <f>IFERROR(VLOOKUP($B44,[1]NUM13!$H$3:$J$155,2,FALSE),0)</f>
        <v>27</v>
      </c>
      <c r="H44" s="51">
        <f t="shared" si="30"/>
        <v>29</v>
      </c>
      <c r="I44" s="51">
        <f t="shared" si="2"/>
        <v>30</v>
      </c>
      <c r="J44" s="12">
        <f>IFERROR(VLOOKUP($B44,[2]NUM13!$H$3:$K$147,3,FALSE),0)</f>
        <v>34</v>
      </c>
      <c r="K44" s="77">
        <f>IFERROR(VLOOKUP($B44,'[1]ACT NUM13'!$H$3:$S$123,2,FALSE),0)</f>
        <v>0</v>
      </c>
      <c r="L44" s="77">
        <f>IFERROR(VLOOKUP($B44,'[1]ACT NUM13'!$H$3:$S$123,3,FALSE),0)</f>
        <v>1</v>
      </c>
      <c r="M44" s="77">
        <f>IFERROR(VLOOKUP($B44,'[1]ACT NUM13'!$H$3:$S$123,4,FALSE),0)</f>
        <v>0</v>
      </c>
      <c r="N44" s="77">
        <f>IFERROR(VLOOKUP($B44,'[1]ACT NUM13'!$H$3:$S$123,5,FALSE),0)</f>
        <v>0</v>
      </c>
      <c r="O44" s="77">
        <f>IFERROR(VLOOKUP($B44,'[1]ACT NUM13'!$H$3:$S$123,6,FALSE),0)</f>
        <v>1</v>
      </c>
      <c r="P44" s="77">
        <f>IFERROR(VLOOKUP($B44,'[1]ACT NUM13'!$H$3:$S$123,7,FALSE),0)</f>
        <v>0</v>
      </c>
      <c r="Q44" s="77">
        <f>IFERROR(VLOOKUP($B44,'[1]ACT NUM13'!$H$3:$S$123,8,FALSE),0)</f>
        <v>2</v>
      </c>
      <c r="R44" s="77">
        <f>IFERROR(VLOOKUP($B44,'[1]ACT NUM13'!$H$3:$S$123,9,FALSE),0)</f>
        <v>1</v>
      </c>
      <c r="S44" s="77">
        <f>IFERROR(VLOOKUP($B44,'[1]ACT NUM13'!$H$3:$S$123,10,FALSE),0)</f>
        <v>0</v>
      </c>
      <c r="T44" s="77">
        <f>IFERROR(VLOOKUP($B44,'[1]ACT NUM13'!$H$3:$S$123,11,FALSE),0)</f>
        <v>0</v>
      </c>
      <c r="U44" s="77">
        <f>IFERROR(VLOOKUP($B44,'[1]ACT NUM13'!$H$3:$S$123,12,FALSE),0)</f>
        <v>5</v>
      </c>
      <c r="V44" s="77">
        <f>IFERROR(VLOOKUP($B44,'[1]ACT NUM13'!$H$3:$S$123,13,FALSE),0)</f>
        <v>0</v>
      </c>
      <c r="W44" s="12">
        <f t="shared" si="3"/>
        <v>10</v>
      </c>
      <c r="X44" s="77">
        <f>IFERROR(VLOOKUP($B44,'[1]ACT NUM13'!$AB$3:$AM$64,2,FALSE),0)</f>
        <v>0</v>
      </c>
      <c r="Y44" s="77">
        <f>IFERROR(VLOOKUP($B44,'[1]ACT NUM13'!$AB$3:$AM$64,3,FALSE),0)</f>
        <v>0</v>
      </c>
      <c r="Z44" s="77">
        <f>IFERROR(VLOOKUP($B44,'[1]ACT NUM13'!$AB$3:$AM$64,4,FALSE),0)</f>
        <v>0</v>
      </c>
      <c r="AA44" s="77">
        <f>IFERROR(VLOOKUP($B44,'[1]ACT NUM13'!$AB$3:$AM$64,5,FALSE),0)</f>
        <v>0</v>
      </c>
      <c r="AB44" s="77">
        <f>IFERROR(VLOOKUP($B44,'[1]ACT NUM13'!$AB$3:$AM$64,6,FALSE),0)</f>
        <v>0</v>
      </c>
      <c r="AC44" s="77">
        <f>IFERROR(VLOOKUP($B44,'[1]ACT NUM13'!$AB$3:$AM$64,7,FALSE),0)</f>
        <v>0</v>
      </c>
      <c r="AD44" s="77">
        <f>IFERROR(VLOOKUP($B44,'[1]ACT NUM13'!$AB$3:$AM$64,8,FALSE),0)</f>
        <v>0</v>
      </c>
      <c r="AE44" s="77">
        <f>IFERROR(VLOOKUP($B44,'[1]ACT NUM13'!$AB$3:$AM$64,9,FALSE),0)</f>
        <v>0</v>
      </c>
      <c r="AF44" s="77">
        <f>IFERROR(VLOOKUP($B44,'[1]ACT NUM13'!$AB$3:$AM$64,10,FALSE),0)</f>
        <v>0</v>
      </c>
      <c r="AG44" s="77">
        <f>IFERROR(VLOOKUP($B44,'[1]ACT NUM13'!$AB$3:$AM$64,11,FALSE),0)</f>
        <v>0</v>
      </c>
      <c r="AH44" s="77">
        <f>IFERROR(VLOOKUP($B44,'[1]ACT NUM13'!$AB$3:$AM$64,12,FALSE),0)</f>
        <v>0</v>
      </c>
      <c r="AI44" s="77">
        <f>IFERROR(VLOOKUP($B44,'[1]ACT NUM13'!$AB$3:$AM$64,13,FALSE),0)</f>
        <v>0</v>
      </c>
      <c r="AJ44" s="12">
        <f t="shared" si="4"/>
        <v>0</v>
      </c>
    </row>
    <row r="45" spans="1:37" ht="15" thickBot="1" x14ac:dyDescent="0.25">
      <c r="A45" s="75" t="s">
        <v>74</v>
      </c>
      <c r="B45" s="137" t="s">
        <v>70</v>
      </c>
      <c r="C45" s="53"/>
      <c r="D45" s="177"/>
      <c r="E45" s="12">
        <f>IFERROR(VLOOKUP($B45,[3]NUM13!$H$3:$J$144,2,FALSE),0)</f>
        <v>30</v>
      </c>
      <c r="F45" s="42">
        <f t="shared" si="29"/>
        <v>32</v>
      </c>
      <c r="G45" s="12">
        <f>IFERROR(VLOOKUP($B45,[1]NUM13!$H$3:$J$155,2,FALSE),0)</f>
        <v>31</v>
      </c>
      <c r="H45" s="51">
        <f t="shared" si="30"/>
        <v>35</v>
      </c>
      <c r="I45" s="51">
        <f t="shared" si="2"/>
        <v>37</v>
      </c>
      <c r="J45" s="12">
        <f>IFERROR(VLOOKUP($B45,[2]NUM13!$H$3:$K$147,3,FALSE),0)</f>
        <v>37</v>
      </c>
      <c r="K45" s="77">
        <f>IFERROR(VLOOKUP($B45,'[1]ACT NUM13'!$H$3:$S$123,2,FALSE),0)</f>
        <v>0</v>
      </c>
      <c r="L45" s="77">
        <f>IFERROR(VLOOKUP($B45,'[1]ACT NUM13'!$H$3:$S$123,3,FALSE),0)</f>
        <v>0</v>
      </c>
      <c r="M45" s="77">
        <f>IFERROR(VLOOKUP($B45,'[1]ACT NUM13'!$H$3:$S$123,4,FALSE),0)</f>
        <v>2</v>
      </c>
      <c r="N45" s="77">
        <f>IFERROR(VLOOKUP($B45,'[1]ACT NUM13'!$H$3:$S$123,5,FALSE),0)</f>
        <v>0</v>
      </c>
      <c r="O45" s="77">
        <f>IFERROR(VLOOKUP($B45,'[1]ACT NUM13'!$H$3:$S$123,6,FALSE),0)</f>
        <v>1</v>
      </c>
      <c r="P45" s="77">
        <f>IFERROR(VLOOKUP($B45,'[1]ACT NUM13'!$H$3:$S$123,7,FALSE),0)</f>
        <v>0</v>
      </c>
      <c r="Q45" s="77">
        <f>IFERROR(VLOOKUP($B45,'[1]ACT NUM13'!$H$3:$S$123,8,FALSE),0)</f>
        <v>4</v>
      </c>
      <c r="R45" s="77">
        <f>IFERROR(VLOOKUP($B45,'[1]ACT NUM13'!$H$3:$S$123,9,FALSE),0)</f>
        <v>0</v>
      </c>
      <c r="S45" s="77">
        <f>IFERROR(VLOOKUP($B45,'[1]ACT NUM13'!$H$3:$S$123,10,FALSE),0)</f>
        <v>0</v>
      </c>
      <c r="T45" s="77">
        <f>IFERROR(VLOOKUP($B45,'[1]ACT NUM13'!$H$3:$S$123,11,FALSE),0)</f>
        <v>2</v>
      </c>
      <c r="U45" s="77">
        <f>IFERROR(VLOOKUP($B45,'[1]ACT NUM13'!$H$3:$S$123,12,FALSE),0)</f>
        <v>9</v>
      </c>
      <c r="V45" s="77">
        <f>IFERROR(VLOOKUP($B45,'[1]ACT NUM13'!$H$3:$S$123,13,FALSE),0)</f>
        <v>0</v>
      </c>
      <c r="W45" s="12">
        <f t="shared" si="3"/>
        <v>18</v>
      </c>
      <c r="X45" s="77">
        <f>IFERROR(VLOOKUP($B45,'[1]ACT NUM13'!$AB$3:$AM$64,2,FALSE),0)</f>
        <v>0</v>
      </c>
      <c r="Y45" s="77">
        <f>IFERROR(VLOOKUP($B45,'[1]ACT NUM13'!$AB$3:$AM$64,3,FALSE),0)</f>
        <v>0</v>
      </c>
      <c r="Z45" s="77">
        <f>IFERROR(VLOOKUP($B45,'[1]ACT NUM13'!$AB$3:$AM$64,4,FALSE),0)</f>
        <v>0</v>
      </c>
      <c r="AA45" s="77">
        <f>IFERROR(VLOOKUP($B45,'[1]ACT NUM13'!$AB$3:$AM$64,5,FALSE),0)</f>
        <v>0</v>
      </c>
      <c r="AB45" s="77">
        <f>IFERROR(VLOOKUP($B45,'[1]ACT NUM13'!$AB$3:$AM$64,6,FALSE),0)</f>
        <v>0</v>
      </c>
      <c r="AC45" s="77">
        <f>IFERROR(VLOOKUP($B45,'[1]ACT NUM13'!$AB$3:$AM$64,7,FALSE),0)</f>
        <v>0</v>
      </c>
      <c r="AD45" s="77">
        <f>IFERROR(VLOOKUP($B45,'[1]ACT NUM13'!$AB$3:$AM$64,8,FALSE),0)</f>
        <v>0</v>
      </c>
      <c r="AE45" s="77">
        <f>IFERROR(VLOOKUP($B45,'[1]ACT NUM13'!$AB$3:$AM$64,9,FALSE),0)</f>
        <v>0</v>
      </c>
      <c r="AF45" s="77">
        <f>IFERROR(VLOOKUP($B45,'[1]ACT NUM13'!$AB$3:$AM$64,10,FALSE),0)</f>
        <v>0</v>
      </c>
      <c r="AG45" s="77">
        <f>IFERROR(VLOOKUP($B45,'[1]ACT NUM13'!$AB$3:$AM$64,11,FALSE),0)</f>
        <v>0</v>
      </c>
      <c r="AH45" s="77">
        <f>IFERROR(VLOOKUP($B45,'[1]ACT NUM13'!$AB$3:$AM$64,12,FALSE),0)</f>
        <v>0</v>
      </c>
      <c r="AI45" s="77">
        <f>IFERROR(VLOOKUP($B45,'[1]ACT NUM13'!$AB$3:$AM$64,13,FALSE),0)</f>
        <v>0</v>
      </c>
      <c r="AJ45" s="12">
        <f t="shared" si="4"/>
        <v>0</v>
      </c>
    </row>
    <row r="46" spans="1:37" ht="15" thickBot="1" x14ac:dyDescent="0.25">
      <c r="A46" s="75" t="s">
        <v>74</v>
      </c>
      <c r="B46" s="137" t="s">
        <v>71</v>
      </c>
      <c r="C46" s="53"/>
      <c r="D46" s="177"/>
      <c r="E46" s="12">
        <f>IFERROR(VLOOKUP($B46,[3]NUM13!$H$3:$J$144,2,FALSE),0)</f>
        <v>17</v>
      </c>
      <c r="F46" s="42">
        <f t="shared" si="29"/>
        <v>17</v>
      </c>
      <c r="G46" s="12">
        <f>IFERROR(VLOOKUP($B46,[1]NUM13!$H$3:$J$155,2,FALSE),0)</f>
        <v>19</v>
      </c>
      <c r="H46" s="51">
        <f t="shared" si="30"/>
        <v>19</v>
      </c>
      <c r="I46" s="51">
        <f t="shared" si="2"/>
        <v>21</v>
      </c>
      <c r="J46" s="12">
        <f>IFERROR(VLOOKUP($B46,[2]NUM13!$H$3:$K$147,3,FALSE),0)</f>
        <v>22</v>
      </c>
      <c r="K46" s="77">
        <f>IFERROR(VLOOKUP($B46,'[1]ACT NUM13'!$H$3:$S$123,2,FALSE),0)</f>
        <v>0</v>
      </c>
      <c r="L46" s="77">
        <f>IFERROR(VLOOKUP($B46,'[1]ACT NUM13'!$H$3:$S$123,3,FALSE),0)</f>
        <v>0</v>
      </c>
      <c r="M46" s="77">
        <f>IFERROR(VLOOKUP($B46,'[1]ACT NUM13'!$H$3:$S$123,4,FALSE),0)</f>
        <v>0</v>
      </c>
      <c r="N46" s="77">
        <f>IFERROR(VLOOKUP($B46,'[1]ACT NUM13'!$H$3:$S$123,5,FALSE),0)</f>
        <v>0</v>
      </c>
      <c r="O46" s="77">
        <f>IFERROR(VLOOKUP($B46,'[1]ACT NUM13'!$H$3:$S$123,6,FALSE),0)</f>
        <v>0</v>
      </c>
      <c r="P46" s="77">
        <f>IFERROR(VLOOKUP($B46,'[1]ACT NUM13'!$H$3:$S$123,7,FALSE),0)</f>
        <v>0</v>
      </c>
      <c r="Q46" s="77">
        <f>IFERROR(VLOOKUP($B46,'[1]ACT NUM13'!$H$3:$S$123,8,FALSE),0)</f>
        <v>0</v>
      </c>
      <c r="R46" s="77">
        <f>IFERROR(VLOOKUP($B46,'[1]ACT NUM13'!$H$3:$S$123,9,FALSE),0)</f>
        <v>0</v>
      </c>
      <c r="S46" s="77">
        <f>IFERROR(VLOOKUP($B46,'[1]ACT NUM13'!$H$3:$S$123,10,FALSE),0)</f>
        <v>0</v>
      </c>
      <c r="T46" s="77">
        <f>IFERROR(VLOOKUP($B46,'[1]ACT NUM13'!$H$3:$S$123,11,FALSE),0)</f>
        <v>2</v>
      </c>
      <c r="U46" s="77">
        <f>IFERROR(VLOOKUP($B46,'[1]ACT NUM13'!$H$3:$S$123,12,FALSE),0)</f>
        <v>2</v>
      </c>
      <c r="V46" s="77">
        <f>IFERROR(VLOOKUP($B46,'[1]ACT NUM13'!$H$3:$S$123,13,FALSE),0)</f>
        <v>0</v>
      </c>
      <c r="W46" s="12">
        <f t="shared" si="3"/>
        <v>4</v>
      </c>
      <c r="X46" s="77">
        <f>IFERROR(VLOOKUP($B46,'[1]ACT NUM13'!$AB$3:$AM$64,2,FALSE),0)</f>
        <v>0</v>
      </c>
      <c r="Y46" s="77">
        <f>IFERROR(VLOOKUP($B46,'[1]ACT NUM13'!$AB$3:$AM$64,3,FALSE),0)</f>
        <v>0</v>
      </c>
      <c r="Z46" s="77">
        <f>IFERROR(VLOOKUP($B46,'[1]ACT NUM13'!$AB$3:$AM$64,4,FALSE),0)</f>
        <v>0</v>
      </c>
      <c r="AA46" s="77">
        <f>IFERROR(VLOOKUP($B46,'[1]ACT NUM13'!$AB$3:$AM$64,5,FALSE),0)</f>
        <v>0</v>
      </c>
      <c r="AB46" s="77">
        <f>IFERROR(VLOOKUP($B46,'[1]ACT NUM13'!$AB$3:$AM$64,6,FALSE),0)</f>
        <v>0</v>
      </c>
      <c r="AC46" s="77">
        <f>IFERROR(VLOOKUP($B46,'[1]ACT NUM13'!$AB$3:$AM$64,7,FALSE),0)</f>
        <v>0</v>
      </c>
      <c r="AD46" s="77">
        <f>IFERROR(VLOOKUP($B46,'[1]ACT NUM13'!$AB$3:$AM$64,8,FALSE),0)</f>
        <v>0</v>
      </c>
      <c r="AE46" s="77">
        <f>IFERROR(VLOOKUP($B46,'[1]ACT NUM13'!$AB$3:$AM$64,9,FALSE),0)</f>
        <v>0</v>
      </c>
      <c r="AF46" s="77">
        <f>IFERROR(VLOOKUP($B46,'[1]ACT NUM13'!$AB$3:$AM$64,10,FALSE),0)</f>
        <v>0</v>
      </c>
      <c r="AG46" s="77">
        <f>IFERROR(VLOOKUP($B46,'[1]ACT NUM13'!$AB$3:$AM$64,11,FALSE),0)</f>
        <v>0</v>
      </c>
      <c r="AH46" s="77">
        <f>IFERROR(VLOOKUP($B46,'[1]ACT NUM13'!$AB$3:$AM$64,12,FALSE),0)</f>
        <v>0</v>
      </c>
      <c r="AI46" s="77">
        <f>IFERROR(VLOOKUP($B46,'[1]ACT NUM13'!$AB$3:$AM$64,13,FALSE),0)</f>
        <v>0</v>
      </c>
      <c r="AJ46" s="12">
        <f t="shared" si="4"/>
        <v>0</v>
      </c>
    </row>
    <row r="47" spans="1:37" ht="15" thickBot="1" x14ac:dyDescent="0.25">
      <c r="A47" s="75" t="s">
        <v>74</v>
      </c>
      <c r="B47" s="137" t="s">
        <v>72</v>
      </c>
      <c r="C47" s="53"/>
      <c r="D47" s="177"/>
      <c r="E47" s="12">
        <f>IFERROR(VLOOKUP($B47,[3]NUM13!$H$3:$J$144,2,FALSE),0)</f>
        <v>59</v>
      </c>
      <c r="F47" s="42">
        <f t="shared" si="29"/>
        <v>59</v>
      </c>
      <c r="G47" s="12">
        <f>IFERROR(VLOOKUP($B47,[1]NUM13!$H$3:$J$155,2,FALSE),0)</f>
        <v>58</v>
      </c>
      <c r="H47" s="51">
        <f t="shared" si="30"/>
        <v>60</v>
      </c>
      <c r="I47" s="51">
        <f t="shared" si="2"/>
        <v>61</v>
      </c>
      <c r="J47" s="12">
        <f>IFERROR(VLOOKUP($B47,[2]NUM13!$H$3:$K$147,3,FALSE),0)</f>
        <v>61</v>
      </c>
      <c r="K47" s="77">
        <f>IFERROR(VLOOKUP($B47,'[1]ACT NUM13'!$H$3:$S$123,2,FALSE),0)</f>
        <v>0</v>
      </c>
      <c r="L47" s="77">
        <f>IFERROR(VLOOKUP($B47,'[1]ACT NUM13'!$H$3:$S$123,3,FALSE),0)</f>
        <v>0</v>
      </c>
      <c r="M47" s="77">
        <f>IFERROR(VLOOKUP($B47,'[1]ACT NUM13'!$H$3:$S$123,4,FALSE),0)</f>
        <v>0</v>
      </c>
      <c r="N47" s="77">
        <f>IFERROR(VLOOKUP($B47,'[1]ACT NUM13'!$H$3:$S$123,5,FALSE),0)</f>
        <v>0</v>
      </c>
      <c r="O47" s="77">
        <f>IFERROR(VLOOKUP($B47,'[1]ACT NUM13'!$H$3:$S$123,6,FALSE),0)</f>
        <v>2</v>
      </c>
      <c r="P47" s="77">
        <f>IFERROR(VLOOKUP($B47,'[1]ACT NUM13'!$H$3:$S$123,7,FALSE),0)</f>
        <v>0</v>
      </c>
      <c r="Q47" s="77">
        <f>IFERROR(VLOOKUP($B47,'[1]ACT NUM13'!$H$3:$S$123,8,FALSE),0)</f>
        <v>2</v>
      </c>
      <c r="R47" s="77">
        <f>IFERROR(VLOOKUP($B47,'[1]ACT NUM13'!$H$3:$S$123,9,FALSE),0)</f>
        <v>0</v>
      </c>
      <c r="S47" s="77">
        <f>IFERROR(VLOOKUP($B47,'[1]ACT NUM13'!$H$3:$S$123,10,FALSE),0)</f>
        <v>0</v>
      </c>
      <c r="T47" s="77">
        <f>IFERROR(VLOOKUP($B47,'[1]ACT NUM13'!$H$3:$S$123,11,FALSE),0)</f>
        <v>2</v>
      </c>
      <c r="U47" s="77">
        <f>IFERROR(VLOOKUP($B47,'[1]ACT NUM13'!$H$3:$S$123,12,FALSE),0)</f>
        <v>6</v>
      </c>
      <c r="V47" s="77">
        <f>IFERROR(VLOOKUP($B47,'[1]ACT NUM13'!$H$3:$S$123,13,FALSE),0)</f>
        <v>0</v>
      </c>
      <c r="W47" s="12">
        <f t="shared" si="3"/>
        <v>12</v>
      </c>
      <c r="X47" s="77">
        <f>IFERROR(VLOOKUP($B47,'[1]ACT NUM13'!$AB$3:$AM$64,2,FALSE),0)</f>
        <v>0</v>
      </c>
      <c r="Y47" s="77">
        <f>IFERROR(VLOOKUP($B47,'[1]ACT NUM13'!$AB$3:$AM$64,3,FALSE),0)</f>
        <v>0</v>
      </c>
      <c r="Z47" s="77">
        <f>IFERROR(VLOOKUP($B47,'[1]ACT NUM13'!$AB$3:$AM$64,4,FALSE),0)</f>
        <v>0</v>
      </c>
      <c r="AA47" s="77">
        <f>IFERROR(VLOOKUP($B47,'[1]ACT NUM13'!$AB$3:$AM$64,5,FALSE),0)</f>
        <v>0</v>
      </c>
      <c r="AB47" s="77">
        <f>IFERROR(VLOOKUP($B47,'[1]ACT NUM13'!$AB$3:$AM$64,6,FALSE),0)</f>
        <v>0</v>
      </c>
      <c r="AC47" s="77">
        <f>IFERROR(VLOOKUP($B47,'[1]ACT NUM13'!$AB$3:$AM$64,7,FALSE),0)</f>
        <v>0</v>
      </c>
      <c r="AD47" s="77">
        <f>IFERROR(VLOOKUP($B47,'[1]ACT NUM13'!$AB$3:$AM$64,8,FALSE),0)</f>
        <v>0</v>
      </c>
      <c r="AE47" s="77">
        <f>IFERROR(VLOOKUP($B47,'[1]ACT NUM13'!$AB$3:$AM$64,9,FALSE),0)</f>
        <v>0</v>
      </c>
      <c r="AF47" s="77">
        <f>IFERROR(VLOOKUP($B47,'[1]ACT NUM13'!$AB$3:$AM$64,10,FALSE),0)</f>
        <v>0</v>
      </c>
      <c r="AG47" s="77">
        <f>IFERROR(VLOOKUP($B47,'[1]ACT NUM13'!$AB$3:$AM$64,11,FALSE),0)</f>
        <v>1</v>
      </c>
      <c r="AH47" s="77">
        <f>IFERROR(VLOOKUP($B47,'[1]ACT NUM13'!$AB$3:$AM$64,12,FALSE),0)</f>
        <v>1</v>
      </c>
      <c r="AI47" s="77">
        <f>IFERROR(VLOOKUP($B47,'[1]ACT NUM13'!$AB$3:$AM$64,13,FALSE),0)</f>
        <v>0</v>
      </c>
      <c r="AJ47" s="12">
        <f t="shared" si="4"/>
        <v>2</v>
      </c>
    </row>
    <row r="48" spans="1:37" ht="15" thickBot="1" x14ac:dyDescent="0.25">
      <c r="A48" s="75" t="s">
        <v>74</v>
      </c>
      <c r="B48" s="137" t="s">
        <v>73</v>
      </c>
      <c r="C48" s="53"/>
      <c r="D48" s="177"/>
      <c r="E48" s="12">
        <f>IFERROR(VLOOKUP($B48,[3]NUM13!$H$3:$J$144,2,FALSE),0)</f>
        <v>9</v>
      </c>
      <c r="F48" s="42">
        <f t="shared" si="29"/>
        <v>10</v>
      </c>
      <c r="G48" s="12">
        <f>IFERROR(VLOOKUP($B48,[1]NUM13!$H$3:$J$155,2,FALSE),0)</f>
        <v>12</v>
      </c>
      <c r="H48" s="51">
        <f t="shared" si="30"/>
        <v>12</v>
      </c>
      <c r="I48" s="51">
        <f t="shared" si="2"/>
        <v>12</v>
      </c>
      <c r="J48" s="12">
        <f>IFERROR(VLOOKUP($B48,[2]NUM13!$H$3:$K$147,3,FALSE),0)</f>
        <v>14</v>
      </c>
      <c r="K48" s="77">
        <f>IFERROR(VLOOKUP($B48,'[1]ACT NUM13'!$H$3:$S$123,2,FALSE),0)</f>
        <v>0</v>
      </c>
      <c r="L48" s="77">
        <f>IFERROR(VLOOKUP($B48,'[1]ACT NUM13'!$H$3:$S$123,3,FALSE),0)</f>
        <v>1</v>
      </c>
      <c r="M48" s="77">
        <f>IFERROR(VLOOKUP($B48,'[1]ACT NUM13'!$H$3:$S$123,4,FALSE),0)</f>
        <v>0</v>
      </c>
      <c r="N48" s="77">
        <f>IFERROR(VLOOKUP($B48,'[1]ACT NUM13'!$H$3:$S$123,5,FALSE),0)</f>
        <v>0</v>
      </c>
      <c r="O48" s="77">
        <f>IFERROR(VLOOKUP($B48,'[1]ACT NUM13'!$H$3:$S$123,6,FALSE),0)</f>
        <v>0</v>
      </c>
      <c r="P48" s="77">
        <f>IFERROR(VLOOKUP($B48,'[1]ACT NUM13'!$H$3:$S$123,7,FALSE),0)</f>
        <v>0</v>
      </c>
      <c r="Q48" s="77">
        <f>IFERROR(VLOOKUP($B48,'[1]ACT NUM13'!$H$3:$S$123,8,FALSE),0)</f>
        <v>0</v>
      </c>
      <c r="R48" s="77">
        <f>IFERROR(VLOOKUP($B48,'[1]ACT NUM13'!$H$3:$S$123,9,FALSE),0)</f>
        <v>0</v>
      </c>
      <c r="S48" s="77">
        <f>IFERROR(VLOOKUP($B48,'[1]ACT NUM13'!$H$3:$S$123,10,FALSE),0)</f>
        <v>0</v>
      </c>
      <c r="T48" s="77">
        <f>IFERROR(VLOOKUP($B48,'[1]ACT NUM13'!$H$3:$S$123,11,FALSE),0)</f>
        <v>0</v>
      </c>
      <c r="U48" s="77">
        <f>IFERROR(VLOOKUP($B48,'[1]ACT NUM13'!$H$3:$S$123,12,FALSE),0)</f>
        <v>1</v>
      </c>
      <c r="V48" s="77">
        <f>IFERROR(VLOOKUP($B48,'[1]ACT NUM13'!$H$3:$S$123,13,FALSE),0)</f>
        <v>0</v>
      </c>
      <c r="W48" s="12">
        <f t="shared" si="3"/>
        <v>2</v>
      </c>
      <c r="X48" s="77">
        <f>IFERROR(VLOOKUP($B48,'[1]ACT NUM13'!$AB$3:$AM$64,2,FALSE),0)</f>
        <v>0</v>
      </c>
      <c r="Y48" s="77">
        <f>IFERROR(VLOOKUP($B48,'[1]ACT NUM13'!$AB$3:$AM$64,3,FALSE),0)</f>
        <v>0</v>
      </c>
      <c r="Z48" s="77">
        <f>IFERROR(VLOOKUP($B48,'[1]ACT NUM13'!$AB$3:$AM$64,4,FALSE),0)</f>
        <v>0</v>
      </c>
      <c r="AA48" s="77">
        <f>IFERROR(VLOOKUP($B48,'[1]ACT NUM13'!$AB$3:$AM$64,5,FALSE),0)</f>
        <v>0</v>
      </c>
      <c r="AB48" s="77">
        <f>IFERROR(VLOOKUP($B48,'[1]ACT NUM13'!$AB$3:$AM$64,6,FALSE),0)</f>
        <v>0</v>
      </c>
      <c r="AC48" s="77">
        <f>IFERROR(VLOOKUP($B48,'[1]ACT NUM13'!$AB$3:$AM$64,7,FALSE),0)</f>
        <v>0</v>
      </c>
      <c r="AD48" s="77">
        <f>IFERROR(VLOOKUP($B48,'[1]ACT NUM13'!$AB$3:$AM$64,8,FALSE),0)</f>
        <v>0</v>
      </c>
      <c r="AE48" s="77">
        <f>IFERROR(VLOOKUP($B48,'[1]ACT NUM13'!$AB$3:$AM$64,9,FALSE),0)</f>
        <v>0</v>
      </c>
      <c r="AF48" s="77">
        <f>IFERROR(VLOOKUP($B48,'[1]ACT NUM13'!$AB$3:$AM$64,10,FALSE),0)</f>
        <v>0</v>
      </c>
      <c r="AG48" s="77">
        <f>IFERROR(VLOOKUP($B48,'[1]ACT NUM13'!$AB$3:$AM$64,11,FALSE),0)</f>
        <v>0</v>
      </c>
      <c r="AH48" s="77">
        <f>IFERROR(VLOOKUP($B48,'[1]ACT NUM13'!$AB$3:$AM$64,12,FALSE),0)</f>
        <v>0</v>
      </c>
      <c r="AI48" s="77">
        <f>IFERROR(VLOOKUP($B48,'[1]ACT NUM13'!$AB$3:$AM$64,13,FALSE),0)</f>
        <v>0</v>
      </c>
      <c r="AJ48" s="12">
        <f t="shared" si="4"/>
        <v>0</v>
      </c>
    </row>
    <row r="49" spans="1:37" ht="25.5" customHeight="1" thickBot="1" x14ac:dyDescent="0.25">
      <c r="A49" s="307" t="s">
        <v>176</v>
      </c>
      <c r="B49" s="308"/>
      <c r="C49" s="222">
        <f>+D49/Metas!S17</f>
        <v>0.90201728868125186</v>
      </c>
      <c r="D49" s="179">
        <f>J49/AK49</f>
        <v>0.19812878370941112</v>
      </c>
      <c r="E49" s="9">
        <f t="shared" ref="E49:K49" si="31">SUM(E39:E48)</f>
        <v>314</v>
      </c>
      <c r="F49" s="9">
        <f>SUM(F39:F48)</f>
        <v>321</v>
      </c>
      <c r="G49" s="9">
        <f t="shared" ref="G49" si="32">SUM(G39:G48)</f>
        <v>331</v>
      </c>
      <c r="H49" s="9">
        <f t="shared" si="31"/>
        <v>343</v>
      </c>
      <c r="I49" s="9">
        <f>SUM(I39:I48)</f>
        <v>363</v>
      </c>
      <c r="J49" s="9">
        <f t="shared" ref="J49" si="33">SUM(J39:J48)</f>
        <v>360</v>
      </c>
      <c r="K49" s="9">
        <f t="shared" si="31"/>
        <v>0</v>
      </c>
      <c r="L49" s="9">
        <f t="shared" ref="L49:P49" si="34">SUM(L39:L48)</f>
        <v>2</v>
      </c>
      <c r="M49" s="9">
        <f t="shared" si="34"/>
        <v>6</v>
      </c>
      <c r="N49" s="9">
        <f t="shared" si="34"/>
        <v>0</v>
      </c>
      <c r="O49" s="9">
        <f t="shared" ref="O49" si="35">SUM(O39:O48)</f>
        <v>4</v>
      </c>
      <c r="P49" s="9">
        <f t="shared" si="34"/>
        <v>1</v>
      </c>
      <c r="Q49" s="9">
        <f>SUM(Q39:Q48)</f>
        <v>12</v>
      </c>
      <c r="R49" s="9">
        <f>SUM(R39:R48)</f>
        <v>12</v>
      </c>
      <c r="S49" s="9">
        <f>SUM(S39:S48)</f>
        <v>0</v>
      </c>
      <c r="T49" s="9">
        <f>SUM(T39:T48)</f>
        <v>11</v>
      </c>
      <c r="U49" s="9">
        <f t="shared" ref="U49:V49" si="36">SUM(U39:U48)</f>
        <v>48</v>
      </c>
      <c r="V49" s="9">
        <f t="shared" si="36"/>
        <v>0</v>
      </c>
      <c r="W49" s="9">
        <f t="shared" si="3"/>
        <v>96</v>
      </c>
      <c r="X49" s="9">
        <f t="shared" ref="X49:AD49" si="37">SUM(X39:X48)</f>
        <v>0</v>
      </c>
      <c r="Y49" s="9">
        <f t="shared" si="37"/>
        <v>1</v>
      </c>
      <c r="Z49" s="9">
        <f t="shared" si="37"/>
        <v>0</v>
      </c>
      <c r="AA49" s="9">
        <f t="shared" si="37"/>
        <v>0</v>
      </c>
      <c r="AB49" s="9">
        <f t="shared" ref="AB49" si="38">SUM(AB39:AB48)</f>
        <v>0</v>
      </c>
      <c r="AC49" s="9">
        <f t="shared" si="37"/>
        <v>0</v>
      </c>
      <c r="AD49" s="9">
        <f t="shared" si="37"/>
        <v>0</v>
      </c>
      <c r="AE49" s="9">
        <f t="shared" ref="AE49:AF49" si="39">SUM(AE39:AE48)</f>
        <v>0</v>
      </c>
      <c r="AF49" s="9">
        <f t="shared" si="39"/>
        <v>0</v>
      </c>
      <c r="AG49" s="9">
        <f t="shared" ref="AG49:AI49" si="40">SUM(AG39:AG48)</f>
        <v>3</v>
      </c>
      <c r="AH49" s="9">
        <f t="shared" si="40"/>
        <v>4</v>
      </c>
      <c r="AI49" s="9">
        <f t="shared" si="40"/>
        <v>0</v>
      </c>
      <c r="AJ49" s="9">
        <f t="shared" si="4"/>
        <v>8</v>
      </c>
      <c r="AK49" s="9">
        <v>1817</v>
      </c>
    </row>
    <row r="50" spans="1:37" ht="15" thickBot="1" x14ac:dyDescent="0.25">
      <c r="A50" s="138" t="s">
        <v>88</v>
      </c>
      <c r="B50" s="137" t="s">
        <v>75</v>
      </c>
      <c r="C50" s="53"/>
      <c r="D50" s="177"/>
      <c r="E50" s="12">
        <f>IFERROR(VLOOKUP($B50,[3]NUM13!$H$3:$J$144,2,FALSE),0)</f>
        <v>220</v>
      </c>
      <c r="F50" s="42">
        <f t="shared" ref="F50:F62" si="41">+E50+(K50+L50+M50+N50)-(X50+Y50+Z50+AA50)</f>
        <v>227</v>
      </c>
      <c r="G50" s="12">
        <f>IFERROR(VLOOKUP($B50,[1]NUM13!$H$3:$J$155,2,FALSE),0)</f>
        <v>115</v>
      </c>
      <c r="H50" s="51">
        <f t="shared" ref="H50:H62" si="42">+G50+(Q50)-(AD50)</f>
        <v>135</v>
      </c>
      <c r="I50" s="51">
        <f t="shared" si="2"/>
        <v>161</v>
      </c>
      <c r="J50" s="12">
        <f>IFERROR(VLOOKUP($B50,[2]NUM13!$H$3:$K$147,3,FALSE),0)</f>
        <v>176</v>
      </c>
      <c r="K50" s="77">
        <f>IFERROR(VLOOKUP($B50,'[1]ACT NUM13'!$H$3:$S$123,2,FALSE),0)</f>
        <v>1</v>
      </c>
      <c r="L50" s="77">
        <f>IFERROR(VLOOKUP($B50,'[1]ACT NUM13'!$H$3:$S$123,3,FALSE),0)</f>
        <v>1</v>
      </c>
      <c r="M50" s="77">
        <f>IFERROR(VLOOKUP($B50,'[1]ACT NUM13'!$H$3:$S$123,4,FALSE),0)</f>
        <v>8</v>
      </c>
      <c r="N50" s="77">
        <f>IFERROR(VLOOKUP($B50,'[1]ACT NUM13'!$H$3:$S$123,5,FALSE),0)</f>
        <v>2</v>
      </c>
      <c r="O50" s="77">
        <f>IFERROR(VLOOKUP($B50,'[1]ACT NUM13'!$H$3:$S$123,6,FALSE),0)</f>
        <v>3</v>
      </c>
      <c r="P50" s="77">
        <f>IFERROR(VLOOKUP($B50,'[1]ACT NUM13'!$H$3:$S$123,7,FALSE),0)</f>
        <v>7</v>
      </c>
      <c r="Q50" s="77">
        <f>IFERROR(VLOOKUP($B50,'[1]ACT NUM13'!$H$3:$S$123,8,FALSE),0)</f>
        <v>20</v>
      </c>
      <c r="R50" s="77">
        <f>IFERROR(VLOOKUP($B50,'[1]ACT NUM13'!$H$3:$S$123,9,FALSE),0)</f>
        <v>9</v>
      </c>
      <c r="S50" s="77">
        <f>IFERROR(VLOOKUP($B50,'[1]ACT NUM13'!$H$3:$S$123,10,FALSE),0)</f>
        <v>6</v>
      </c>
      <c r="T50" s="77">
        <f>IFERROR(VLOOKUP($B50,'[1]ACT NUM13'!$H$3:$S$123,11,FALSE),0)</f>
        <v>11</v>
      </c>
      <c r="U50" s="77">
        <f>IFERROR(VLOOKUP($B50,'[1]ACT NUM13'!$H$3:$S$123,12,FALSE),0)</f>
        <v>68</v>
      </c>
      <c r="V50" s="77">
        <f>IFERROR(VLOOKUP($B50,'[1]ACT NUM13'!$H$3:$S$123,13,FALSE),0)</f>
        <v>0</v>
      </c>
      <c r="W50" s="12">
        <f t="shared" si="3"/>
        <v>136</v>
      </c>
      <c r="X50" s="77">
        <f>IFERROR(VLOOKUP($B50,'[1]ACT NUM13'!$AB$3:$AM$64,2,FALSE),0)</f>
        <v>5</v>
      </c>
      <c r="Y50" s="77">
        <f>IFERROR(VLOOKUP($B50,'[1]ACT NUM13'!$AB$3:$AM$64,3,FALSE),0)</f>
        <v>0</v>
      </c>
      <c r="Z50" s="77">
        <f>IFERROR(VLOOKUP($B50,'[1]ACT NUM13'!$AB$3:$AM$64,4,FALSE),0)</f>
        <v>0</v>
      </c>
      <c r="AA50" s="77">
        <f>IFERROR(VLOOKUP($B50,'[1]ACT NUM13'!$AB$3:$AM$64,5,FALSE),0)</f>
        <v>0</v>
      </c>
      <c r="AB50" s="77">
        <f>IFERROR(VLOOKUP($B50,'[1]ACT NUM13'!$AB$3:$AM$64,6,FALSE),0)</f>
        <v>1</v>
      </c>
      <c r="AC50" s="77">
        <f>IFERROR(VLOOKUP($B50,'[1]ACT NUM13'!$AB$3:$AM$64,7,FALSE),0)</f>
        <v>1</v>
      </c>
      <c r="AD50" s="77">
        <f>IFERROR(VLOOKUP($B50,'[1]ACT NUM13'!$AB$3:$AM$64,8,FALSE),0)</f>
        <v>0</v>
      </c>
      <c r="AE50" s="77">
        <f>IFERROR(VLOOKUP($B50,'[1]ACT NUM13'!$AB$3:$AM$64,9,FALSE),0)</f>
        <v>0</v>
      </c>
      <c r="AF50" s="77">
        <f>IFERROR(VLOOKUP($B50,'[1]ACT NUM13'!$AB$3:$AM$64,10,FALSE),0)</f>
        <v>0</v>
      </c>
      <c r="AG50" s="77">
        <f>IFERROR(VLOOKUP($B50,'[1]ACT NUM13'!$AB$3:$AM$64,11,FALSE),0)</f>
        <v>0</v>
      </c>
      <c r="AH50" s="77">
        <f>IFERROR(VLOOKUP($B50,'[1]ACT NUM13'!$AB$3:$AM$64,12,FALSE),0)</f>
        <v>7</v>
      </c>
      <c r="AI50" s="77">
        <f>IFERROR(VLOOKUP($B50,'[1]ACT NUM13'!$AB$3:$AM$64,13,FALSE),0)</f>
        <v>0</v>
      </c>
      <c r="AJ50" s="12">
        <f t="shared" si="4"/>
        <v>14</v>
      </c>
    </row>
    <row r="51" spans="1:37" ht="15" thickBot="1" x14ac:dyDescent="0.25">
      <c r="A51" s="138" t="s">
        <v>88</v>
      </c>
      <c r="B51" s="137" t="s">
        <v>76</v>
      </c>
      <c r="C51" s="53"/>
      <c r="D51" s="177"/>
      <c r="E51" s="12">
        <f>IFERROR(VLOOKUP($B51,[3]NUM13!$H$3:$J$144,2,FALSE),0)</f>
        <v>15</v>
      </c>
      <c r="F51" s="42">
        <f t="shared" si="41"/>
        <v>15</v>
      </c>
      <c r="G51" s="12">
        <f>IFERROR(VLOOKUP($B51,[1]NUM13!$H$3:$J$155,2,FALSE),0)</f>
        <v>15</v>
      </c>
      <c r="H51" s="51">
        <f t="shared" si="42"/>
        <v>15</v>
      </c>
      <c r="I51" s="51">
        <f t="shared" si="2"/>
        <v>15</v>
      </c>
      <c r="J51" s="12">
        <f>IFERROR(VLOOKUP($B51,[2]NUM13!$H$3:$K$147,3,FALSE),0)</f>
        <v>13</v>
      </c>
      <c r="K51" s="77">
        <f>IFERROR(VLOOKUP($B51,'[1]ACT NUM13'!$H$3:$S$123,2,FALSE),0)</f>
        <v>0</v>
      </c>
      <c r="L51" s="77">
        <f>IFERROR(VLOOKUP($B51,'[1]ACT NUM13'!$H$3:$S$123,3,FALSE),0)</f>
        <v>0</v>
      </c>
      <c r="M51" s="77">
        <f>IFERROR(VLOOKUP($B51,'[1]ACT NUM13'!$H$3:$S$123,4,FALSE),0)</f>
        <v>0</v>
      </c>
      <c r="N51" s="77">
        <f>IFERROR(VLOOKUP($B51,'[1]ACT NUM13'!$H$3:$S$123,5,FALSE),0)</f>
        <v>0</v>
      </c>
      <c r="O51" s="77">
        <f>IFERROR(VLOOKUP($B51,'[1]ACT NUM13'!$H$3:$S$123,6,FALSE),0)</f>
        <v>0</v>
      </c>
      <c r="P51" s="77">
        <f>IFERROR(VLOOKUP($B51,'[1]ACT NUM13'!$H$3:$S$123,7,FALSE),0)</f>
        <v>0</v>
      </c>
      <c r="Q51" s="77">
        <f>IFERROR(VLOOKUP($B51,'[1]ACT NUM13'!$H$3:$S$123,8,FALSE),0)</f>
        <v>0</v>
      </c>
      <c r="R51" s="77">
        <f>IFERROR(VLOOKUP($B51,'[1]ACT NUM13'!$H$3:$S$123,9,FALSE),0)</f>
        <v>0</v>
      </c>
      <c r="S51" s="77">
        <f>IFERROR(VLOOKUP($B51,'[1]ACT NUM13'!$H$3:$S$123,10,FALSE),0)</f>
        <v>0</v>
      </c>
      <c r="T51" s="77">
        <f>IFERROR(VLOOKUP($B51,'[1]ACT NUM13'!$H$3:$S$123,11,FALSE),0)</f>
        <v>0</v>
      </c>
      <c r="U51" s="77">
        <f>IFERROR(VLOOKUP($B51,'[1]ACT NUM13'!$H$3:$S$123,12,FALSE),0)</f>
        <v>0</v>
      </c>
      <c r="V51" s="77">
        <f>IFERROR(VLOOKUP($B51,'[1]ACT NUM13'!$H$3:$S$123,13,FALSE),0)</f>
        <v>0</v>
      </c>
      <c r="W51" s="12">
        <f t="shared" si="3"/>
        <v>0</v>
      </c>
      <c r="X51" s="77">
        <f>IFERROR(VLOOKUP($B51,'[1]ACT NUM13'!$AB$3:$AM$64,2,FALSE),0)</f>
        <v>0</v>
      </c>
      <c r="Y51" s="77">
        <f>IFERROR(VLOOKUP($B51,'[1]ACT NUM13'!$AB$3:$AM$64,3,FALSE),0)</f>
        <v>0</v>
      </c>
      <c r="Z51" s="77">
        <f>IFERROR(VLOOKUP($B51,'[1]ACT NUM13'!$AB$3:$AM$64,4,FALSE),0)</f>
        <v>0</v>
      </c>
      <c r="AA51" s="77">
        <f>IFERROR(VLOOKUP($B51,'[1]ACT NUM13'!$AB$3:$AM$64,5,FALSE),0)</f>
        <v>0</v>
      </c>
      <c r="AB51" s="77">
        <f>IFERROR(VLOOKUP($B51,'[1]ACT NUM13'!$AB$3:$AM$64,6,FALSE),0)</f>
        <v>0</v>
      </c>
      <c r="AC51" s="77">
        <f>IFERROR(VLOOKUP($B51,'[1]ACT NUM13'!$AB$3:$AM$64,7,FALSE),0)</f>
        <v>0</v>
      </c>
      <c r="AD51" s="77">
        <f>IFERROR(VLOOKUP($B51,'[1]ACT NUM13'!$AB$3:$AM$64,8,FALSE),0)</f>
        <v>0</v>
      </c>
      <c r="AE51" s="77">
        <f>IFERROR(VLOOKUP($B51,'[1]ACT NUM13'!$AB$3:$AM$64,9,FALSE),0)</f>
        <v>0</v>
      </c>
      <c r="AF51" s="77">
        <f>IFERROR(VLOOKUP($B51,'[1]ACT NUM13'!$AB$3:$AM$64,10,FALSE),0)</f>
        <v>0</v>
      </c>
      <c r="AG51" s="77">
        <f>IFERROR(VLOOKUP($B51,'[1]ACT NUM13'!$AB$3:$AM$64,11,FALSE),0)</f>
        <v>0</v>
      </c>
      <c r="AH51" s="77">
        <f>IFERROR(VLOOKUP($B51,'[1]ACT NUM13'!$AB$3:$AM$64,12,FALSE),0)</f>
        <v>0</v>
      </c>
      <c r="AI51" s="77">
        <f>IFERROR(VLOOKUP($B51,'[1]ACT NUM13'!$AB$3:$AM$64,13,FALSE),0)</f>
        <v>0</v>
      </c>
      <c r="AJ51" s="12">
        <f t="shared" si="4"/>
        <v>0</v>
      </c>
    </row>
    <row r="52" spans="1:37" ht="15" thickBot="1" x14ac:dyDescent="0.25">
      <c r="A52" s="138" t="s">
        <v>88</v>
      </c>
      <c r="B52" s="137" t="s">
        <v>77</v>
      </c>
      <c r="C52" s="53"/>
      <c r="D52" s="177"/>
      <c r="E52" s="12">
        <f>IFERROR(VLOOKUP($B52,[3]NUM13!$H$3:$J$144,2,FALSE),0)</f>
        <v>10</v>
      </c>
      <c r="F52" s="42">
        <f t="shared" si="41"/>
        <v>10</v>
      </c>
      <c r="G52" s="12">
        <f>IFERROR(VLOOKUP($B52,[1]NUM13!$H$3:$J$155,2,FALSE),0)</f>
        <v>11</v>
      </c>
      <c r="H52" s="51">
        <f t="shared" si="42"/>
        <v>11</v>
      </c>
      <c r="I52" s="51">
        <f t="shared" si="2"/>
        <v>11</v>
      </c>
      <c r="J52" s="12">
        <f>IFERROR(VLOOKUP($B52,[2]NUM13!$H$3:$K$147,3,FALSE),0)</f>
        <v>13</v>
      </c>
      <c r="K52" s="77">
        <f>IFERROR(VLOOKUP($B52,'[1]ACT NUM13'!$H$3:$S$123,2,FALSE),0)</f>
        <v>0</v>
      </c>
      <c r="L52" s="77">
        <f>IFERROR(VLOOKUP($B52,'[1]ACT NUM13'!$H$3:$S$123,3,FALSE),0)</f>
        <v>0</v>
      </c>
      <c r="M52" s="77">
        <f>IFERROR(VLOOKUP($B52,'[1]ACT NUM13'!$H$3:$S$123,4,FALSE),0)</f>
        <v>0</v>
      </c>
      <c r="N52" s="77">
        <f>IFERROR(VLOOKUP($B52,'[1]ACT NUM13'!$H$3:$S$123,5,FALSE),0)</f>
        <v>0</v>
      </c>
      <c r="O52" s="77">
        <f>IFERROR(VLOOKUP($B52,'[1]ACT NUM13'!$H$3:$S$123,6,FALSE),0)</f>
        <v>0</v>
      </c>
      <c r="P52" s="77">
        <f>IFERROR(VLOOKUP($B52,'[1]ACT NUM13'!$H$3:$S$123,7,FALSE),0)</f>
        <v>1</v>
      </c>
      <c r="Q52" s="77">
        <f>IFERROR(VLOOKUP($B52,'[1]ACT NUM13'!$H$3:$S$123,8,FALSE),0)</f>
        <v>0</v>
      </c>
      <c r="R52" s="77">
        <f>IFERROR(VLOOKUP($B52,'[1]ACT NUM13'!$H$3:$S$123,9,FALSE),0)</f>
        <v>0</v>
      </c>
      <c r="S52" s="77">
        <f>IFERROR(VLOOKUP($B52,'[1]ACT NUM13'!$H$3:$S$123,10,FALSE),0)</f>
        <v>0</v>
      </c>
      <c r="T52" s="77">
        <f>IFERROR(VLOOKUP($B52,'[1]ACT NUM13'!$H$3:$S$123,11,FALSE),0)</f>
        <v>0</v>
      </c>
      <c r="U52" s="77">
        <f>IFERROR(VLOOKUP($B52,'[1]ACT NUM13'!$H$3:$S$123,12,FALSE),0)</f>
        <v>1</v>
      </c>
      <c r="V52" s="77">
        <f>IFERROR(VLOOKUP($B52,'[1]ACT NUM13'!$H$3:$S$123,13,FALSE),0)</f>
        <v>0</v>
      </c>
      <c r="W52" s="12">
        <f t="shared" si="3"/>
        <v>2</v>
      </c>
      <c r="X52" s="77">
        <f>IFERROR(VLOOKUP($B52,'[1]ACT NUM13'!$AB$3:$AM$64,2,FALSE),0)</f>
        <v>0</v>
      </c>
      <c r="Y52" s="77">
        <f>IFERROR(VLOOKUP($B52,'[1]ACT NUM13'!$AB$3:$AM$64,3,FALSE),0)</f>
        <v>0</v>
      </c>
      <c r="Z52" s="77">
        <f>IFERROR(VLOOKUP($B52,'[1]ACT NUM13'!$AB$3:$AM$64,4,FALSE),0)</f>
        <v>0</v>
      </c>
      <c r="AA52" s="77">
        <f>IFERROR(VLOOKUP($B52,'[1]ACT NUM13'!$AB$3:$AM$64,5,FALSE),0)</f>
        <v>0</v>
      </c>
      <c r="AB52" s="77">
        <f>IFERROR(VLOOKUP($B52,'[1]ACT NUM13'!$AB$3:$AM$64,6,FALSE),0)</f>
        <v>0</v>
      </c>
      <c r="AC52" s="77">
        <f>IFERROR(VLOOKUP($B52,'[1]ACT NUM13'!$AB$3:$AM$64,7,FALSE),0)</f>
        <v>0</v>
      </c>
      <c r="AD52" s="77">
        <f>IFERROR(VLOOKUP($B52,'[1]ACT NUM13'!$AB$3:$AM$64,8,FALSE),0)</f>
        <v>0</v>
      </c>
      <c r="AE52" s="77">
        <f>IFERROR(VLOOKUP($B52,'[1]ACT NUM13'!$AB$3:$AM$64,9,FALSE),0)</f>
        <v>0</v>
      </c>
      <c r="AF52" s="77">
        <f>IFERROR(VLOOKUP($B52,'[1]ACT NUM13'!$AB$3:$AM$64,10,FALSE),0)</f>
        <v>0</v>
      </c>
      <c r="AG52" s="77">
        <f>IFERROR(VLOOKUP($B52,'[1]ACT NUM13'!$AB$3:$AM$64,11,FALSE),0)</f>
        <v>0</v>
      </c>
      <c r="AH52" s="77">
        <f>IFERROR(VLOOKUP($B52,'[1]ACT NUM13'!$AB$3:$AM$64,12,FALSE),0)</f>
        <v>0</v>
      </c>
      <c r="AI52" s="77">
        <f>IFERROR(VLOOKUP($B52,'[1]ACT NUM13'!$AB$3:$AM$64,13,FALSE),0)</f>
        <v>0</v>
      </c>
      <c r="AJ52" s="12">
        <f t="shared" si="4"/>
        <v>0</v>
      </c>
    </row>
    <row r="53" spans="1:37" ht="15" thickBot="1" x14ac:dyDescent="0.25">
      <c r="A53" s="138" t="s">
        <v>88</v>
      </c>
      <c r="B53" s="137" t="s">
        <v>78</v>
      </c>
      <c r="C53" s="53"/>
      <c r="D53" s="177"/>
      <c r="E53" s="12">
        <f>IFERROR(VLOOKUP($B53,[3]NUM13!$H$3:$J$144,2,FALSE),0)</f>
        <v>3</v>
      </c>
      <c r="F53" s="42">
        <f t="shared" si="41"/>
        <v>3</v>
      </c>
      <c r="G53" s="12">
        <f>IFERROR(VLOOKUP($B53,[1]NUM13!$H$3:$J$155,2,FALSE),0)</f>
        <v>3</v>
      </c>
      <c r="H53" s="51">
        <f t="shared" si="42"/>
        <v>3</v>
      </c>
      <c r="I53" s="51">
        <f t="shared" si="2"/>
        <v>3</v>
      </c>
      <c r="J53" s="12">
        <f>IFERROR(VLOOKUP($B53,[2]NUM13!$H$3:$K$147,3,FALSE),0)</f>
        <v>4</v>
      </c>
      <c r="K53" s="77">
        <f>IFERROR(VLOOKUP($B53,'[1]ACT NUM13'!$H$3:$S$123,2,FALSE),0)</f>
        <v>0</v>
      </c>
      <c r="L53" s="77">
        <f>IFERROR(VLOOKUP($B53,'[1]ACT NUM13'!$H$3:$S$123,3,FALSE),0)</f>
        <v>0</v>
      </c>
      <c r="M53" s="77">
        <f>IFERROR(VLOOKUP($B53,'[1]ACT NUM13'!$H$3:$S$123,4,FALSE),0)</f>
        <v>0</v>
      </c>
      <c r="N53" s="77">
        <f>IFERROR(VLOOKUP($B53,'[1]ACT NUM13'!$H$3:$S$123,5,FALSE),0)</f>
        <v>0</v>
      </c>
      <c r="O53" s="77">
        <f>IFERROR(VLOOKUP($B53,'[1]ACT NUM13'!$H$3:$S$123,6,FALSE),0)</f>
        <v>0</v>
      </c>
      <c r="P53" s="77">
        <f>IFERROR(VLOOKUP($B53,'[1]ACT NUM13'!$H$3:$S$123,7,FALSE),0)</f>
        <v>0</v>
      </c>
      <c r="Q53" s="77">
        <f>IFERROR(VLOOKUP($B53,'[1]ACT NUM13'!$H$3:$S$123,8,FALSE),0)</f>
        <v>0</v>
      </c>
      <c r="R53" s="77">
        <f>IFERROR(VLOOKUP($B53,'[1]ACT NUM13'!$H$3:$S$123,9,FALSE),0)</f>
        <v>0</v>
      </c>
      <c r="S53" s="77">
        <f>IFERROR(VLOOKUP($B53,'[1]ACT NUM13'!$H$3:$S$123,10,FALSE),0)</f>
        <v>0</v>
      </c>
      <c r="T53" s="77">
        <f>IFERROR(VLOOKUP($B53,'[1]ACT NUM13'!$H$3:$S$123,11,FALSE),0)</f>
        <v>0</v>
      </c>
      <c r="U53" s="77">
        <f>IFERROR(VLOOKUP($B53,'[1]ACT NUM13'!$H$3:$S$123,12,FALSE),0)</f>
        <v>0</v>
      </c>
      <c r="V53" s="77">
        <f>IFERROR(VLOOKUP($B53,'[1]ACT NUM13'!$H$3:$S$123,13,FALSE),0)</f>
        <v>0</v>
      </c>
      <c r="W53" s="12">
        <f t="shared" si="3"/>
        <v>0</v>
      </c>
      <c r="X53" s="77">
        <f>IFERROR(VLOOKUP($B53,'[1]ACT NUM13'!$AB$3:$AM$64,2,FALSE),0)</f>
        <v>0</v>
      </c>
      <c r="Y53" s="77">
        <f>IFERROR(VLOOKUP($B53,'[1]ACT NUM13'!$AB$3:$AM$64,3,FALSE),0)</f>
        <v>0</v>
      </c>
      <c r="Z53" s="77">
        <f>IFERROR(VLOOKUP($B53,'[1]ACT NUM13'!$AB$3:$AM$64,4,FALSE),0)</f>
        <v>0</v>
      </c>
      <c r="AA53" s="77">
        <f>IFERROR(VLOOKUP($B53,'[1]ACT NUM13'!$AB$3:$AM$64,5,FALSE),0)</f>
        <v>0</v>
      </c>
      <c r="AB53" s="77">
        <f>IFERROR(VLOOKUP($B53,'[1]ACT NUM13'!$AB$3:$AM$64,6,FALSE),0)</f>
        <v>0</v>
      </c>
      <c r="AC53" s="77">
        <f>IFERROR(VLOOKUP($B53,'[1]ACT NUM13'!$AB$3:$AM$64,7,FALSE),0)</f>
        <v>0</v>
      </c>
      <c r="AD53" s="77">
        <f>IFERROR(VLOOKUP($B53,'[1]ACT NUM13'!$AB$3:$AM$64,8,FALSE),0)</f>
        <v>0</v>
      </c>
      <c r="AE53" s="77">
        <f>IFERROR(VLOOKUP($B53,'[1]ACT NUM13'!$AB$3:$AM$64,9,FALSE),0)</f>
        <v>0</v>
      </c>
      <c r="AF53" s="77">
        <f>IFERROR(VLOOKUP($B53,'[1]ACT NUM13'!$AB$3:$AM$64,10,FALSE),0)</f>
        <v>0</v>
      </c>
      <c r="AG53" s="77">
        <f>IFERROR(VLOOKUP($B53,'[1]ACT NUM13'!$AB$3:$AM$64,11,FALSE),0)</f>
        <v>0</v>
      </c>
      <c r="AH53" s="77">
        <f>IFERROR(VLOOKUP($B53,'[1]ACT NUM13'!$AB$3:$AM$64,12,FALSE),0)</f>
        <v>0</v>
      </c>
      <c r="AI53" s="77">
        <f>IFERROR(VLOOKUP($B53,'[1]ACT NUM13'!$AB$3:$AM$64,13,FALSE),0)</f>
        <v>0</v>
      </c>
      <c r="AJ53" s="12">
        <f t="shared" si="4"/>
        <v>0</v>
      </c>
    </row>
    <row r="54" spans="1:37" ht="15" thickBot="1" x14ac:dyDescent="0.25">
      <c r="A54" s="138" t="s">
        <v>88</v>
      </c>
      <c r="B54" s="137" t="s">
        <v>79</v>
      </c>
      <c r="C54" s="53"/>
      <c r="D54" s="177"/>
      <c r="E54" s="12">
        <f>IFERROR(VLOOKUP($B54,[3]NUM13!$H$3:$J$144,2,FALSE),0)</f>
        <v>5</v>
      </c>
      <c r="F54" s="42">
        <f t="shared" si="41"/>
        <v>5</v>
      </c>
      <c r="G54" s="12">
        <f>IFERROR(VLOOKUP($B54,[1]NUM13!$H$3:$J$155,2,FALSE),0)</f>
        <v>5</v>
      </c>
      <c r="H54" s="51">
        <f t="shared" si="42"/>
        <v>5</v>
      </c>
      <c r="I54" s="51">
        <f t="shared" si="2"/>
        <v>5</v>
      </c>
      <c r="J54" s="12">
        <f>IFERROR(VLOOKUP($B54,[2]NUM13!$H$3:$K$147,3,FALSE),0)</f>
        <v>6</v>
      </c>
      <c r="K54" s="77">
        <f>IFERROR(VLOOKUP($B54,'[1]ACT NUM13'!$H$3:$S$123,2,FALSE),0)</f>
        <v>0</v>
      </c>
      <c r="L54" s="77">
        <f>IFERROR(VLOOKUP($B54,'[1]ACT NUM13'!$H$3:$S$123,3,FALSE),0)</f>
        <v>0</v>
      </c>
      <c r="M54" s="77">
        <f>IFERROR(VLOOKUP($B54,'[1]ACT NUM13'!$H$3:$S$123,4,FALSE),0)</f>
        <v>0</v>
      </c>
      <c r="N54" s="77">
        <f>IFERROR(VLOOKUP($B54,'[1]ACT NUM13'!$H$3:$S$123,5,FALSE),0)</f>
        <v>0</v>
      </c>
      <c r="O54" s="77">
        <f>IFERROR(VLOOKUP($B54,'[1]ACT NUM13'!$H$3:$S$123,6,FALSE),0)</f>
        <v>0</v>
      </c>
      <c r="P54" s="77">
        <f>IFERROR(VLOOKUP($B54,'[1]ACT NUM13'!$H$3:$S$123,7,FALSE),0)</f>
        <v>0</v>
      </c>
      <c r="Q54" s="77">
        <f>IFERROR(VLOOKUP($B54,'[1]ACT NUM13'!$H$3:$S$123,8,FALSE),0)</f>
        <v>0</v>
      </c>
      <c r="R54" s="77">
        <f>IFERROR(VLOOKUP($B54,'[1]ACT NUM13'!$H$3:$S$123,9,FALSE),0)</f>
        <v>0</v>
      </c>
      <c r="S54" s="77">
        <f>IFERROR(VLOOKUP($B54,'[1]ACT NUM13'!$H$3:$S$123,10,FALSE),0)</f>
        <v>0</v>
      </c>
      <c r="T54" s="77">
        <f>IFERROR(VLOOKUP($B54,'[1]ACT NUM13'!$H$3:$S$123,11,FALSE),0)</f>
        <v>0</v>
      </c>
      <c r="U54" s="77">
        <f>IFERROR(VLOOKUP($B54,'[1]ACT NUM13'!$H$3:$S$123,12,FALSE),0)</f>
        <v>0</v>
      </c>
      <c r="V54" s="77">
        <f>IFERROR(VLOOKUP($B54,'[1]ACT NUM13'!$H$3:$S$123,13,FALSE),0)</f>
        <v>0</v>
      </c>
      <c r="W54" s="12">
        <f t="shared" si="3"/>
        <v>0</v>
      </c>
      <c r="X54" s="77">
        <f>IFERROR(VLOOKUP($B54,'[1]ACT NUM13'!$AB$3:$AM$64,2,FALSE),0)</f>
        <v>0</v>
      </c>
      <c r="Y54" s="77">
        <f>IFERROR(VLOOKUP($B54,'[1]ACT NUM13'!$AB$3:$AM$64,3,FALSE),0)</f>
        <v>0</v>
      </c>
      <c r="Z54" s="77">
        <f>IFERROR(VLOOKUP($B54,'[1]ACT NUM13'!$AB$3:$AM$64,4,FALSE),0)</f>
        <v>0</v>
      </c>
      <c r="AA54" s="77">
        <f>IFERROR(VLOOKUP($B54,'[1]ACT NUM13'!$AB$3:$AM$64,5,FALSE),0)</f>
        <v>0</v>
      </c>
      <c r="AB54" s="77">
        <f>IFERROR(VLOOKUP($B54,'[1]ACT NUM13'!$AB$3:$AM$64,6,FALSE),0)</f>
        <v>0</v>
      </c>
      <c r="AC54" s="77">
        <f>IFERROR(VLOOKUP($B54,'[1]ACT NUM13'!$AB$3:$AM$64,7,FALSE),0)</f>
        <v>0</v>
      </c>
      <c r="AD54" s="77">
        <f>IFERROR(VLOOKUP($B54,'[1]ACT NUM13'!$AB$3:$AM$64,8,FALSE),0)</f>
        <v>0</v>
      </c>
      <c r="AE54" s="77">
        <f>IFERROR(VLOOKUP($B54,'[1]ACT NUM13'!$AB$3:$AM$64,9,FALSE),0)</f>
        <v>0</v>
      </c>
      <c r="AF54" s="77">
        <f>IFERROR(VLOOKUP($B54,'[1]ACT NUM13'!$AB$3:$AM$64,10,FALSE),0)</f>
        <v>0</v>
      </c>
      <c r="AG54" s="77">
        <f>IFERROR(VLOOKUP($B54,'[1]ACT NUM13'!$AB$3:$AM$64,11,FALSE),0)</f>
        <v>0</v>
      </c>
      <c r="AH54" s="77">
        <f>IFERROR(VLOOKUP($B54,'[1]ACT NUM13'!$AB$3:$AM$64,12,FALSE),0)</f>
        <v>0</v>
      </c>
      <c r="AI54" s="77">
        <f>IFERROR(VLOOKUP($B54,'[1]ACT NUM13'!$AB$3:$AM$64,13,FALSE),0)</f>
        <v>0</v>
      </c>
      <c r="AJ54" s="12">
        <f t="shared" si="4"/>
        <v>0</v>
      </c>
    </row>
    <row r="55" spans="1:37" ht="15" thickBot="1" x14ac:dyDescent="0.25">
      <c r="A55" s="138" t="s">
        <v>88</v>
      </c>
      <c r="B55" s="137" t="s">
        <v>80</v>
      </c>
      <c r="C55" s="53"/>
      <c r="D55" s="177"/>
      <c r="E55" s="12">
        <f>IFERROR(VLOOKUP($B55,[3]NUM13!$H$3:$J$144,2,FALSE),0)</f>
        <v>11</v>
      </c>
      <c r="F55" s="42">
        <f t="shared" si="41"/>
        <v>11</v>
      </c>
      <c r="G55" s="12">
        <f>IFERROR(VLOOKUP($B55,[1]NUM13!$H$3:$J$155,2,FALSE),0)</f>
        <v>12</v>
      </c>
      <c r="H55" s="51">
        <f t="shared" si="42"/>
        <v>12</v>
      </c>
      <c r="I55" s="51">
        <f t="shared" si="2"/>
        <v>12</v>
      </c>
      <c r="J55" s="12">
        <f>IFERROR(VLOOKUP($B55,[2]NUM13!$H$3:$K$147,3,FALSE),0)</f>
        <v>12</v>
      </c>
      <c r="K55" s="77">
        <f>IFERROR(VLOOKUP($B55,'[1]ACT NUM13'!$H$3:$S$123,2,FALSE),0)</f>
        <v>0</v>
      </c>
      <c r="L55" s="77">
        <f>IFERROR(VLOOKUP($B55,'[1]ACT NUM13'!$H$3:$S$123,3,FALSE),0)</f>
        <v>0</v>
      </c>
      <c r="M55" s="77">
        <f>IFERROR(VLOOKUP($B55,'[1]ACT NUM13'!$H$3:$S$123,4,FALSE),0)</f>
        <v>0</v>
      </c>
      <c r="N55" s="77">
        <f>IFERROR(VLOOKUP($B55,'[1]ACT NUM13'!$H$3:$S$123,5,FALSE),0)</f>
        <v>0</v>
      </c>
      <c r="O55" s="77">
        <f>IFERROR(VLOOKUP($B55,'[1]ACT NUM13'!$H$3:$S$123,6,FALSE),0)</f>
        <v>0</v>
      </c>
      <c r="P55" s="77">
        <f>IFERROR(VLOOKUP($B55,'[1]ACT NUM13'!$H$3:$S$123,7,FALSE),0)</f>
        <v>0</v>
      </c>
      <c r="Q55" s="77">
        <f>IFERROR(VLOOKUP($B55,'[1]ACT NUM13'!$H$3:$S$123,8,FALSE),0)</f>
        <v>0</v>
      </c>
      <c r="R55" s="77">
        <f>IFERROR(VLOOKUP($B55,'[1]ACT NUM13'!$H$3:$S$123,9,FALSE),0)</f>
        <v>0</v>
      </c>
      <c r="S55" s="77">
        <f>IFERROR(VLOOKUP($B55,'[1]ACT NUM13'!$H$3:$S$123,10,FALSE),0)</f>
        <v>0</v>
      </c>
      <c r="T55" s="77">
        <f>IFERROR(VLOOKUP($B55,'[1]ACT NUM13'!$H$3:$S$123,11,FALSE),0)</f>
        <v>0</v>
      </c>
      <c r="U55" s="77">
        <f>IFERROR(VLOOKUP($B55,'[1]ACT NUM13'!$H$3:$S$123,12,FALSE),0)</f>
        <v>0</v>
      </c>
      <c r="V55" s="77">
        <f>IFERROR(VLOOKUP($B55,'[1]ACT NUM13'!$H$3:$S$123,13,FALSE),0)</f>
        <v>0</v>
      </c>
      <c r="W55" s="12">
        <f t="shared" si="3"/>
        <v>0</v>
      </c>
      <c r="X55" s="77">
        <f>IFERROR(VLOOKUP($B55,'[1]ACT NUM13'!$AB$3:$AM$64,2,FALSE),0)</f>
        <v>0</v>
      </c>
      <c r="Y55" s="77">
        <f>IFERROR(VLOOKUP($B55,'[1]ACT NUM13'!$AB$3:$AM$64,3,FALSE),0)</f>
        <v>0</v>
      </c>
      <c r="Z55" s="77">
        <f>IFERROR(VLOOKUP($B55,'[1]ACT NUM13'!$AB$3:$AM$64,4,FALSE),0)</f>
        <v>0</v>
      </c>
      <c r="AA55" s="77">
        <f>IFERROR(VLOOKUP($B55,'[1]ACT NUM13'!$AB$3:$AM$64,5,FALSE),0)</f>
        <v>0</v>
      </c>
      <c r="AB55" s="77">
        <f>IFERROR(VLOOKUP($B55,'[1]ACT NUM13'!$AB$3:$AM$64,6,FALSE),0)</f>
        <v>0</v>
      </c>
      <c r="AC55" s="77">
        <f>IFERROR(VLOOKUP($B55,'[1]ACT NUM13'!$AB$3:$AM$64,7,FALSE),0)</f>
        <v>0</v>
      </c>
      <c r="AD55" s="77">
        <f>IFERROR(VLOOKUP($B55,'[1]ACT NUM13'!$AB$3:$AM$64,8,FALSE),0)</f>
        <v>0</v>
      </c>
      <c r="AE55" s="77">
        <f>IFERROR(VLOOKUP($B55,'[1]ACT NUM13'!$AB$3:$AM$64,9,FALSE),0)</f>
        <v>0</v>
      </c>
      <c r="AF55" s="77">
        <f>IFERROR(VLOOKUP($B55,'[1]ACT NUM13'!$AB$3:$AM$64,10,FALSE),0)</f>
        <v>0</v>
      </c>
      <c r="AG55" s="77">
        <f>IFERROR(VLOOKUP($B55,'[1]ACT NUM13'!$AB$3:$AM$64,11,FALSE),0)</f>
        <v>0</v>
      </c>
      <c r="AH55" s="77">
        <f>IFERROR(VLOOKUP($B55,'[1]ACT NUM13'!$AB$3:$AM$64,12,FALSE),0)</f>
        <v>0</v>
      </c>
      <c r="AI55" s="77">
        <f>IFERROR(VLOOKUP($B55,'[1]ACT NUM13'!$AB$3:$AM$64,13,FALSE),0)</f>
        <v>0</v>
      </c>
      <c r="AJ55" s="12">
        <f t="shared" si="4"/>
        <v>0</v>
      </c>
    </row>
    <row r="56" spans="1:37" ht="15" thickBot="1" x14ac:dyDescent="0.25">
      <c r="A56" s="138" t="s">
        <v>88</v>
      </c>
      <c r="B56" s="137" t="s">
        <v>81</v>
      </c>
      <c r="C56" s="53"/>
      <c r="D56" s="177"/>
      <c r="E56" s="12">
        <f>IFERROR(VLOOKUP($B56,[3]NUM13!$H$3:$J$144,2,FALSE),0)</f>
        <v>7</v>
      </c>
      <c r="F56" s="42">
        <f t="shared" si="41"/>
        <v>7</v>
      </c>
      <c r="G56" s="12">
        <f>IFERROR(VLOOKUP($B56,[1]NUM13!$H$3:$J$155,2,FALSE),0)</f>
        <v>6</v>
      </c>
      <c r="H56" s="51">
        <f t="shared" si="42"/>
        <v>6</v>
      </c>
      <c r="I56" s="51">
        <f t="shared" si="2"/>
        <v>6</v>
      </c>
      <c r="J56" s="12">
        <f>IFERROR(VLOOKUP($B56,[2]NUM13!$H$3:$K$147,3,FALSE),0)</f>
        <v>10</v>
      </c>
      <c r="K56" s="77">
        <f>IFERROR(VLOOKUP($B56,'[1]ACT NUM13'!$H$3:$S$123,2,FALSE),0)</f>
        <v>0</v>
      </c>
      <c r="L56" s="77">
        <f>IFERROR(VLOOKUP($B56,'[1]ACT NUM13'!$H$3:$S$123,3,FALSE),0)</f>
        <v>0</v>
      </c>
      <c r="M56" s="77">
        <f>IFERROR(VLOOKUP($B56,'[1]ACT NUM13'!$H$3:$S$123,4,FALSE),0)</f>
        <v>0</v>
      </c>
      <c r="N56" s="77">
        <f>IFERROR(VLOOKUP($B56,'[1]ACT NUM13'!$H$3:$S$123,5,FALSE),0)</f>
        <v>0</v>
      </c>
      <c r="O56" s="77">
        <f>IFERROR(VLOOKUP($B56,'[1]ACT NUM13'!$H$3:$S$123,6,FALSE),0)</f>
        <v>0</v>
      </c>
      <c r="P56" s="77">
        <f>IFERROR(VLOOKUP($B56,'[1]ACT NUM13'!$H$3:$S$123,7,FALSE),0)</f>
        <v>0</v>
      </c>
      <c r="Q56" s="77">
        <f>IFERROR(VLOOKUP($B56,'[1]ACT NUM13'!$H$3:$S$123,8,FALSE),0)</f>
        <v>0</v>
      </c>
      <c r="R56" s="77">
        <f>IFERROR(VLOOKUP($B56,'[1]ACT NUM13'!$H$3:$S$123,9,FALSE),0)</f>
        <v>0</v>
      </c>
      <c r="S56" s="77">
        <f>IFERROR(VLOOKUP($B56,'[1]ACT NUM13'!$H$3:$S$123,10,FALSE),0)</f>
        <v>0</v>
      </c>
      <c r="T56" s="77">
        <f>IFERROR(VLOOKUP($B56,'[1]ACT NUM13'!$H$3:$S$123,11,FALSE),0)</f>
        <v>0</v>
      </c>
      <c r="U56" s="77">
        <f>IFERROR(VLOOKUP($B56,'[1]ACT NUM13'!$H$3:$S$123,12,FALSE),0)</f>
        <v>0</v>
      </c>
      <c r="V56" s="77">
        <f>IFERROR(VLOOKUP($B56,'[1]ACT NUM13'!$H$3:$S$123,13,FALSE),0)</f>
        <v>0</v>
      </c>
      <c r="W56" s="12">
        <f t="shared" si="3"/>
        <v>0</v>
      </c>
      <c r="X56" s="77">
        <f>IFERROR(VLOOKUP($B56,'[1]ACT NUM13'!$AB$3:$AM$64,2,FALSE),0)</f>
        <v>0</v>
      </c>
      <c r="Y56" s="77">
        <f>IFERROR(VLOOKUP($B56,'[1]ACT NUM13'!$AB$3:$AM$64,3,FALSE),0)</f>
        <v>0</v>
      </c>
      <c r="Z56" s="77">
        <f>IFERROR(VLOOKUP($B56,'[1]ACT NUM13'!$AB$3:$AM$64,4,FALSE),0)</f>
        <v>0</v>
      </c>
      <c r="AA56" s="77">
        <f>IFERROR(VLOOKUP($B56,'[1]ACT NUM13'!$AB$3:$AM$64,5,FALSE),0)</f>
        <v>0</v>
      </c>
      <c r="AB56" s="77">
        <f>IFERROR(VLOOKUP($B56,'[1]ACT NUM13'!$AB$3:$AM$64,6,FALSE),0)</f>
        <v>0</v>
      </c>
      <c r="AC56" s="77">
        <f>IFERROR(VLOOKUP($B56,'[1]ACT NUM13'!$AB$3:$AM$64,7,FALSE),0)</f>
        <v>0</v>
      </c>
      <c r="AD56" s="77">
        <f>IFERROR(VLOOKUP($B56,'[1]ACT NUM13'!$AB$3:$AM$64,8,FALSE),0)</f>
        <v>0</v>
      </c>
      <c r="AE56" s="77">
        <f>IFERROR(VLOOKUP($B56,'[1]ACT NUM13'!$AB$3:$AM$64,9,FALSE),0)</f>
        <v>0</v>
      </c>
      <c r="AF56" s="77">
        <f>IFERROR(VLOOKUP($B56,'[1]ACT NUM13'!$AB$3:$AM$64,10,FALSE),0)</f>
        <v>0</v>
      </c>
      <c r="AG56" s="77">
        <f>IFERROR(VLOOKUP($B56,'[1]ACT NUM13'!$AB$3:$AM$64,11,FALSE),0)</f>
        <v>0</v>
      </c>
      <c r="AH56" s="77">
        <f>IFERROR(VLOOKUP($B56,'[1]ACT NUM13'!$AB$3:$AM$64,12,FALSE),0)</f>
        <v>0</v>
      </c>
      <c r="AI56" s="77">
        <f>IFERROR(VLOOKUP($B56,'[1]ACT NUM13'!$AB$3:$AM$64,13,FALSE),0)</f>
        <v>0</v>
      </c>
      <c r="AJ56" s="12">
        <f t="shared" si="4"/>
        <v>0</v>
      </c>
    </row>
    <row r="57" spans="1:37" ht="15" thickBot="1" x14ac:dyDescent="0.25">
      <c r="A57" s="138" t="s">
        <v>88</v>
      </c>
      <c r="B57" s="137" t="s">
        <v>82</v>
      </c>
      <c r="C57" s="53"/>
      <c r="D57" s="177"/>
      <c r="E57" s="12">
        <f>IFERROR(VLOOKUP($B57,[3]NUM13!$H$3:$J$144,2,FALSE),0)</f>
        <v>8</v>
      </c>
      <c r="F57" s="42">
        <f t="shared" si="41"/>
        <v>8</v>
      </c>
      <c r="G57" s="12">
        <f>IFERROR(VLOOKUP($B57,[1]NUM13!$H$3:$J$155,2,FALSE),0)</f>
        <v>8</v>
      </c>
      <c r="H57" s="51">
        <f t="shared" si="42"/>
        <v>8</v>
      </c>
      <c r="I57" s="51">
        <f t="shared" si="2"/>
        <v>8</v>
      </c>
      <c r="J57" s="12">
        <f>IFERROR(VLOOKUP($B57,[2]NUM13!$H$3:$K$147,3,FALSE),0)</f>
        <v>9</v>
      </c>
      <c r="K57" s="77">
        <f>IFERROR(VLOOKUP($B57,'[1]ACT NUM13'!$H$3:$S$123,2,FALSE),0)</f>
        <v>0</v>
      </c>
      <c r="L57" s="77">
        <f>IFERROR(VLOOKUP($B57,'[1]ACT NUM13'!$H$3:$S$123,3,FALSE),0)</f>
        <v>0</v>
      </c>
      <c r="M57" s="77">
        <f>IFERROR(VLOOKUP($B57,'[1]ACT NUM13'!$H$3:$S$123,4,FALSE),0)</f>
        <v>0</v>
      </c>
      <c r="N57" s="77">
        <f>IFERROR(VLOOKUP($B57,'[1]ACT NUM13'!$H$3:$S$123,5,FALSE),0)</f>
        <v>0</v>
      </c>
      <c r="O57" s="77">
        <f>IFERROR(VLOOKUP($B57,'[1]ACT NUM13'!$H$3:$S$123,6,FALSE),0)</f>
        <v>0</v>
      </c>
      <c r="P57" s="77">
        <f>IFERROR(VLOOKUP($B57,'[1]ACT NUM13'!$H$3:$S$123,7,FALSE),0)</f>
        <v>0</v>
      </c>
      <c r="Q57" s="77">
        <f>IFERROR(VLOOKUP($B57,'[1]ACT NUM13'!$H$3:$S$123,8,FALSE),0)</f>
        <v>0</v>
      </c>
      <c r="R57" s="77">
        <f>IFERROR(VLOOKUP($B57,'[1]ACT NUM13'!$H$3:$S$123,9,FALSE),0)</f>
        <v>0</v>
      </c>
      <c r="S57" s="77">
        <f>IFERROR(VLOOKUP($B57,'[1]ACT NUM13'!$H$3:$S$123,10,FALSE),0)</f>
        <v>0</v>
      </c>
      <c r="T57" s="77">
        <f>IFERROR(VLOOKUP($B57,'[1]ACT NUM13'!$H$3:$S$123,11,FALSE),0)</f>
        <v>0</v>
      </c>
      <c r="U57" s="77">
        <f>IFERROR(VLOOKUP($B57,'[1]ACT NUM13'!$H$3:$S$123,12,FALSE),0)</f>
        <v>0</v>
      </c>
      <c r="V57" s="77">
        <f>IFERROR(VLOOKUP($B57,'[1]ACT NUM13'!$H$3:$S$123,13,FALSE),0)</f>
        <v>0</v>
      </c>
      <c r="W57" s="12">
        <f t="shared" si="3"/>
        <v>0</v>
      </c>
      <c r="X57" s="77">
        <f>IFERROR(VLOOKUP($B57,'[1]ACT NUM13'!$AB$3:$AM$64,2,FALSE),0)</f>
        <v>0</v>
      </c>
      <c r="Y57" s="77">
        <f>IFERROR(VLOOKUP($B57,'[1]ACT NUM13'!$AB$3:$AM$64,3,FALSE),0)</f>
        <v>0</v>
      </c>
      <c r="Z57" s="77">
        <f>IFERROR(VLOOKUP($B57,'[1]ACT NUM13'!$AB$3:$AM$64,4,FALSE),0)</f>
        <v>0</v>
      </c>
      <c r="AA57" s="77">
        <f>IFERROR(VLOOKUP($B57,'[1]ACT NUM13'!$AB$3:$AM$64,5,FALSE),0)</f>
        <v>0</v>
      </c>
      <c r="AB57" s="77">
        <f>IFERROR(VLOOKUP($B57,'[1]ACT NUM13'!$AB$3:$AM$64,6,FALSE),0)</f>
        <v>0</v>
      </c>
      <c r="AC57" s="77">
        <f>IFERROR(VLOOKUP($B57,'[1]ACT NUM13'!$AB$3:$AM$64,7,FALSE),0)</f>
        <v>0</v>
      </c>
      <c r="AD57" s="77">
        <f>IFERROR(VLOOKUP($B57,'[1]ACT NUM13'!$AB$3:$AM$64,8,FALSE),0)</f>
        <v>0</v>
      </c>
      <c r="AE57" s="77">
        <f>IFERROR(VLOOKUP($B57,'[1]ACT NUM13'!$AB$3:$AM$64,9,FALSE),0)</f>
        <v>0</v>
      </c>
      <c r="AF57" s="77">
        <f>IFERROR(VLOOKUP($B57,'[1]ACT NUM13'!$AB$3:$AM$64,10,FALSE),0)</f>
        <v>0</v>
      </c>
      <c r="AG57" s="77">
        <f>IFERROR(VLOOKUP($B57,'[1]ACT NUM13'!$AB$3:$AM$64,11,FALSE),0)</f>
        <v>0</v>
      </c>
      <c r="AH57" s="77">
        <f>IFERROR(VLOOKUP($B57,'[1]ACT NUM13'!$AB$3:$AM$64,12,FALSE),0)</f>
        <v>0</v>
      </c>
      <c r="AI57" s="77">
        <f>IFERROR(VLOOKUP($B57,'[1]ACT NUM13'!$AB$3:$AM$64,13,FALSE),0)</f>
        <v>0</v>
      </c>
      <c r="AJ57" s="12">
        <f t="shared" si="4"/>
        <v>0</v>
      </c>
    </row>
    <row r="58" spans="1:37" ht="15" thickBot="1" x14ac:dyDescent="0.25">
      <c r="A58" s="138" t="s">
        <v>88</v>
      </c>
      <c r="B58" s="137" t="s">
        <v>83</v>
      </c>
      <c r="C58" s="53"/>
      <c r="D58" s="177"/>
      <c r="E58" s="12">
        <f>IFERROR(VLOOKUP($B58,[3]NUM13!$H$3:$J$144,2,FALSE),0)</f>
        <v>16</v>
      </c>
      <c r="F58" s="42">
        <f t="shared" si="41"/>
        <v>16</v>
      </c>
      <c r="G58" s="12">
        <f>IFERROR(VLOOKUP($B58,[1]NUM13!$H$3:$J$155,2,FALSE),0)</f>
        <v>17</v>
      </c>
      <c r="H58" s="51">
        <f t="shared" si="42"/>
        <v>17</v>
      </c>
      <c r="I58" s="51">
        <f t="shared" si="2"/>
        <v>17</v>
      </c>
      <c r="J58" s="12">
        <f>IFERROR(VLOOKUP($B58,[2]NUM13!$H$3:$K$147,3,FALSE),0)</f>
        <v>19</v>
      </c>
      <c r="K58" s="77">
        <f>IFERROR(VLOOKUP($B58,'[1]ACT NUM13'!$H$3:$S$123,2,FALSE),0)</f>
        <v>0</v>
      </c>
      <c r="L58" s="77">
        <f>IFERROR(VLOOKUP($B58,'[1]ACT NUM13'!$H$3:$S$123,3,FALSE),0)</f>
        <v>0</v>
      </c>
      <c r="M58" s="77">
        <f>IFERROR(VLOOKUP($B58,'[1]ACT NUM13'!$H$3:$S$123,4,FALSE),0)</f>
        <v>0</v>
      </c>
      <c r="N58" s="77">
        <f>IFERROR(VLOOKUP($B58,'[1]ACT NUM13'!$H$3:$S$123,5,FALSE),0)</f>
        <v>0</v>
      </c>
      <c r="O58" s="77">
        <f>IFERROR(VLOOKUP($B58,'[1]ACT NUM13'!$H$3:$S$123,6,FALSE),0)</f>
        <v>0</v>
      </c>
      <c r="P58" s="77">
        <f>IFERROR(VLOOKUP($B58,'[1]ACT NUM13'!$H$3:$S$123,7,FALSE),0)</f>
        <v>0</v>
      </c>
      <c r="Q58" s="77">
        <f>IFERROR(VLOOKUP($B58,'[1]ACT NUM13'!$H$3:$S$123,8,FALSE),0)</f>
        <v>0</v>
      </c>
      <c r="R58" s="77">
        <f>IFERROR(VLOOKUP($B58,'[1]ACT NUM13'!$H$3:$S$123,9,FALSE),0)</f>
        <v>0</v>
      </c>
      <c r="S58" s="77">
        <f>IFERROR(VLOOKUP($B58,'[1]ACT NUM13'!$H$3:$S$123,10,FALSE),0)</f>
        <v>0</v>
      </c>
      <c r="T58" s="77">
        <f>IFERROR(VLOOKUP($B58,'[1]ACT NUM13'!$H$3:$S$123,11,FALSE),0)</f>
        <v>0</v>
      </c>
      <c r="U58" s="77">
        <f>IFERROR(VLOOKUP($B58,'[1]ACT NUM13'!$H$3:$S$123,12,FALSE),0)</f>
        <v>0</v>
      </c>
      <c r="V58" s="77">
        <f>IFERROR(VLOOKUP($B58,'[1]ACT NUM13'!$H$3:$S$123,13,FALSE),0)</f>
        <v>0</v>
      </c>
      <c r="W58" s="12">
        <f t="shared" si="3"/>
        <v>0</v>
      </c>
      <c r="X58" s="77">
        <f>IFERROR(VLOOKUP($B58,'[1]ACT NUM13'!$AB$3:$AM$64,2,FALSE),0)</f>
        <v>0</v>
      </c>
      <c r="Y58" s="77">
        <f>IFERROR(VLOOKUP($B58,'[1]ACT NUM13'!$AB$3:$AM$64,3,FALSE),0)</f>
        <v>0</v>
      </c>
      <c r="Z58" s="77">
        <f>IFERROR(VLOOKUP($B58,'[1]ACT NUM13'!$AB$3:$AM$64,4,FALSE),0)</f>
        <v>0</v>
      </c>
      <c r="AA58" s="77">
        <f>IFERROR(VLOOKUP($B58,'[1]ACT NUM13'!$AB$3:$AM$64,5,FALSE),0)</f>
        <v>0</v>
      </c>
      <c r="AB58" s="77">
        <f>IFERROR(VLOOKUP($B58,'[1]ACT NUM13'!$AB$3:$AM$64,6,FALSE),0)</f>
        <v>0</v>
      </c>
      <c r="AC58" s="77">
        <f>IFERROR(VLOOKUP($B58,'[1]ACT NUM13'!$AB$3:$AM$64,7,FALSE),0)</f>
        <v>0</v>
      </c>
      <c r="AD58" s="77">
        <f>IFERROR(VLOOKUP($B58,'[1]ACT NUM13'!$AB$3:$AM$64,8,FALSE),0)</f>
        <v>0</v>
      </c>
      <c r="AE58" s="77">
        <f>IFERROR(VLOOKUP($B58,'[1]ACT NUM13'!$AB$3:$AM$64,9,FALSE),0)</f>
        <v>0</v>
      </c>
      <c r="AF58" s="77">
        <f>IFERROR(VLOOKUP($B58,'[1]ACT NUM13'!$AB$3:$AM$64,10,FALSE),0)</f>
        <v>0</v>
      </c>
      <c r="AG58" s="77">
        <f>IFERROR(VLOOKUP($B58,'[1]ACT NUM13'!$AB$3:$AM$64,11,FALSE),0)</f>
        <v>0</v>
      </c>
      <c r="AH58" s="77">
        <f>IFERROR(VLOOKUP($B58,'[1]ACT NUM13'!$AB$3:$AM$64,12,FALSE),0)</f>
        <v>0</v>
      </c>
      <c r="AI58" s="77">
        <f>IFERROR(VLOOKUP($B58,'[1]ACT NUM13'!$AB$3:$AM$64,13,FALSE),0)</f>
        <v>0</v>
      </c>
      <c r="AJ58" s="12">
        <f t="shared" si="4"/>
        <v>0</v>
      </c>
    </row>
    <row r="59" spans="1:37" ht="15" thickBot="1" x14ac:dyDescent="0.25">
      <c r="A59" s="138" t="s">
        <v>88</v>
      </c>
      <c r="B59" s="137" t="s">
        <v>84</v>
      </c>
      <c r="C59" s="53"/>
      <c r="D59" s="177"/>
      <c r="E59" s="12">
        <f>IFERROR(VLOOKUP($B59,[3]NUM13!$H$3:$J$144,2,FALSE),0)</f>
        <v>5</v>
      </c>
      <c r="F59" s="42">
        <f t="shared" si="41"/>
        <v>5</v>
      </c>
      <c r="G59" s="12">
        <f>IFERROR(VLOOKUP($B59,[1]NUM13!$H$3:$J$155,2,FALSE),0)</f>
        <v>4</v>
      </c>
      <c r="H59" s="51">
        <f t="shared" si="42"/>
        <v>4</v>
      </c>
      <c r="I59" s="51">
        <f t="shared" si="2"/>
        <v>4</v>
      </c>
      <c r="J59" s="12">
        <f>IFERROR(VLOOKUP($B59,[2]NUM13!$H$3:$K$147,3,FALSE),0)</f>
        <v>4</v>
      </c>
      <c r="K59" s="77">
        <f>IFERROR(VLOOKUP($B59,'[1]ACT NUM13'!$H$3:$S$123,2,FALSE),0)</f>
        <v>0</v>
      </c>
      <c r="L59" s="77">
        <f>IFERROR(VLOOKUP($B59,'[1]ACT NUM13'!$H$3:$S$123,3,FALSE),0)</f>
        <v>0</v>
      </c>
      <c r="M59" s="77">
        <f>IFERROR(VLOOKUP($B59,'[1]ACT NUM13'!$H$3:$S$123,4,FALSE),0)</f>
        <v>0</v>
      </c>
      <c r="N59" s="77">
        <f>IFERROR(VLOOKUP($B59,'[1]ACT NUM13'!$H$3:$S$123,5,FALSE),0)</f>
        <v>0</v>
      </c>
      <c r="O59" s="77">
        <f>IFERROR(VLOOKUP($B59,'[1]ACT NUM13'!$H$3:$S$123,6,FALSE),0)</f>
        <v>0</v>
      </c>
      <c r="P59" s="77">
        <f>IFERROR(VLOOKUP($B59,'[1]ACT NUM13'!$H$3:$S$123,7,FALSE),0)</f>
        <v>0</v>
      </c>
      <c r="Q59" s="77">
        <f>IFERROR(VLOOKUP($B59,'[1]ACT NUM13'!$H$3:$S$123,8,FALSE),0)</f>
        <v>0</v>
      </c>
      <c r="R59" s="77">
        <f>IFERROR(VLOOKUP($B59,'[1]ACT NUM13'!$H$3:$S$123,9,FALSE),0)</f>
        <v>0</v>
      </c>
      <c r="S59" s="77">
        <f>IFERROR(VLOOKUP($B59,'[1]ACT NUM13'!$H$3:$S$123,10,FALSE),0)</f>
        <v>0</v>
      </c>
      <c r="T59" s="77">
        <f>IFERROR(VLOOKUP($B59,'[1]ACT NUM13'!$H$3:$S$123,11,FALSE),0)</f>
        <v>0</v>
      </c>
      <c r="U59" s="77">
        <f>IFERROR(VLOOKUP($B59,'[1]ACT NUM13'!$H$3:$S$123,12,FALSE),0)</f>
        <v>0</v>
      </c>
      <c r="V59" s="77">
        <f>IFERROR(VLOOKUP($B59,'[1]ACT NUM13'!$H$3:$S$123,13,FALSE),0)</f>
        <v>0</v>
      </c>
      <c r="W59" s="12">
        <f t="shared" si="3"/>
        <v>0</v>
      </c>
      <c r="X59" s="77">
        <f>IFERROR(VLOOKUP($B59,'[1]ACT NUM13'!$AB$3:$AM$64,2,FALSE),0)</f>
        <v>0</v>
      </c>
      <c r="Y59" s="77">
        <f>IFERROR(VLOOKUP($B59,'[1]ACT NUM13'!$AB$3:$AM$64,3,FALSE),0)</f>
        <v>0</v>
      </c>
      <c r="Z59" s="77">
        <f>IFERROR(VLOOKUP($B59,'[1]ACT NUM13'!$AB$3:$AM$64,4,FALSE),0)</f>
        <v>0</v>
      </c>
      <c r="AA59" s="77">
        <f>IFERROR(VLOOKUP($B59,'[1]ACT NUM13'!$AB$3:$AM$64,5,FALSE),0)</f>
        <v>0</v>
      </c>
      <c r="AB59" s="77">
        <f>IFERROR(VLOOKUP($B59,'[1]ACT NUM13'!$AB$3:$AM$64,6,FALSE),0)</f>
        <v>0</v>
      </c>
      <c r="AC59" s="77">
        <f>IFERROR(VLOOKUP($B59,'[1]ACT NUM13'!$AB$3:$AM$64,7,FALSE),0)</f>
        <v>0</v>
      </c>
      <c r="AD59" s="77">
        <f>IFERROR(VLOOKUP($B59,'[1]ACT NUM13'!$AB$3:$AM$64,8,FALSE),0)</f>
        <v>0</v>
      </c>
      <c r="AE59" s="77">
        <f>IFERROR(VLOOKUP($B59,'[1]ACT NUM13'!$AB$3:$AM$64,9,FALSE),0)</f>
        <v>0</v>
      </c>
      <c r="AF59" s="77">
        <f>IFERROR(VLOOKUP($B59,'[1]ACT NUM13'!$AB$3:$AM$64,10,FALSE),0)</f>
        <v>0</v>
      </c>
      <c r="AG59" s="77">
        <f>IFERROR(VLOOKUP($B59,'[1]ACT NUM13'!$AB$3:$AM$64,11,FALSE),0)</f>
        <v>0</v>
      </c>
      <c r="AH59" s="77">
        <f>IFERROR(VLOOKUP($B59,'[1]ACT NUM13'!$AB$3:$AM$64,12,FALSE),0)</f>
        <v>0</v>
      </c>
      <c r="AI59" s="77">
        <f>IFERROR(VLOOKUP($B59,'[1]ACT NUM13'!$AB$3:$AM$64,13,FALSE),0)</f>
        <v>0</v>
      </c>
      <c r="AJ59" s="12">
        <f t="shared" si="4"/>
        <v>0</v>
      </c>
    </row>
    <row r="60" spans="1:37" ht="15" thickBot="1" x14ac:dyDescent="0.25">
      <c r="A60" s="138" t="s">
        <v>88</v>
      </c>
      <c r="B60" s="137" t="s">
        <v>85</v>
      </c>
      <c r="C60" s="53"/>
      <c r="D60" s="177"/>
      <c r="E60" s="12">
        <f>IFERROR(VLOOKUP($B60,[3]NUM13!$H$3:$J$144,2,FALSE),0)</f>
        <v>44</v>
      </c>
      <c r="F60" s="42">
        <f t="shared" si="41"/>
        <v>44</v>
      </c>
      <c r="G60" s="12">
        <f>IFERROR(VLOOKUP($B60,[1]NUM13!$H$3:$J$155,2,FALSE),0)</f>
        <v>46</v>
      </c>
      <c r="H60" s="51">
        <f t="shared" si="42"/>
        <v>46</v>
      </c>
      <c r="I60" s="51">
        <f t="shared" si="2"/>
        <v>48</v>
      </c>
      <c r="J60" s="12">
        <f>IFERROR(VLOOKUP($B60,[2]NUM13!$H$3:$K$147,3,FALSE),0)</f>
        <v>61</v>
      </c>
      <c r="K60" s="77">
        <f>IFERROR(VLOOKUP($B60,'[1]ACT NUM13'!$H$3:$S$123,2,FALSE),0)</f>
        <v>0</v>
      </c>
      <c r="L60" s="77">
        <f>IFERROR(VLOOKUP($B60,'[1]ACT NUM13'!$H$3:$S$123,3,FALSE),0)</f>
        <v>0</v>
      </c>
      <c r="M60" s="77">
        <f>IFERROR(VLOOKUP($B60,'[1]ACT NUM13'!$H$3:$S$123,4,FALSE),0)</f>
        <v>0</v>
      </c>
      <c r="N60" s="77">
        <f>IFERROR(VLOOKUP($B60,'[1]ACT NUM13'!$H$3:$S$123,5,FALSE),0)</f>
        <v>0</v>
      </c>
      <c r="O60" s="77">
        <f>IFERROR(VLOOKUP($B60,'[1]ACT NUM13'!$H$3:$S$123,6,FALSE),0)</f>
        <v>0</v>
      </c>
      <c r="P60" s="77">
        <f>IFERROR(VLOOKUP($B60,'[1]ACT NUM13'!$H$3:$S$123,7,FALSE),0)</f>
        <v>0</v>
      </c>
      <c r="Q60" s="77">
        <f>IFERROR(VLOOKUP($B60,'[1]ACT NUM13'!$H$3:$S$123,8,FALSE),0)</f>
        <v>0</v>
      </c>
      <c r="R60" s="77">
        <f>IFERROR(VLOOKUP($B60,'[1]ACT NUM13'!$H$3:$S$123,9,FALSE),0)</f>
        <v>0</v>
      </c>
      <c r="S60" s="77">
        <f>IFERROR(VLOOKUP($B60,'[1]ACT NUM13'!$H$3:$S$123,10,FALSE),0)</f>
        <v>2</v>
      </c>
      <c r="T60" s="77">
        <f>IFERROR(VLOOKUP($B60,'[1]ACT NUM13'!$H$3:$S$123,11,FALSE),0)</f>
        <v>0</v>
      </c>
      <c r="U60" s="77">
        <f>IFERROR(VLOOKUP($B60,'[1]ACT NUM13'!$H$3:$S$123,12,FALSE),0)</f>
        <v>2</v>
      </c>
      <c r="V60" s="77">
        <f>IFERROR(VLOOKUP($B60,'[1]ACT NUM13'!$H$3:$S$123,13,FALSE),0)</f>
        <v>0</v>
      </c>
      <c r="W60" s="12">
        <f t="shared" si="3"/>
        <v>4</v>
      </c>
      <c r="X60" s="77">
        <f>IFERROR(VLOOKUP($B60,'[1]ACT NUM13'!$AB$3:$AM$64,2,FALSE),0)</f>
        <v>0</v>
      </c>
      <c r="Y60" s="77">
        <f>IFERROR(VLOOKUP($B60,'[1]ACT NUM13'!$AB$3:$AM$64,3,FALSE),0)</f>
        <v>0</v>
      </c>
      <c r="Z60" s="77">
        <f>IFERROR(VLOOKUP($B60,'[1]ACT NUM13'!$AB$3:$AM$64,4,FALSE),0)</f>
        <v>0</v>
      </c>
      <c r="AA60" s="77">
        <f>IFERROR(VLOOKUP($B60,'[1]ACT NUM13'!$AB$3:$AM$64,5,FALSE),0)</f>
        <v>0</v>
      </c>
      <c r="AB60" s="77">
        <f>IFERROR(VLOOKUP($B60,'[1]ACT NUM13'!$AB$3:$AM$64,6,FALSE),0)</f>
        <v>0</v>
      </c>
      <c r="AC60" s="77">
        <f>IFERROR(VLOOKUP($B60,'[1]ACT NUM13'!$AB$3:$AM$64,7,FALSE),0)</f>
        <v>0</v>
      </c>
      <c r="AD60" s="77">
        <f>IFERROR(VLOOKUP($B60,'[1]ACT NUM13'!$AB$3:$AM$64,8,FALSE),0)</f>
        <v>0</v>
      </c>
      <c r="AE60" s="77">
        <f>IFERROR(VLOOKUP($B60,'[1]ACT NUM13'!$AB$3:$AM$64,9,FALSE),0)</f>
        <v>0</v>
      </c>
      <c r="AF60" s="77">
        <f>IFERROR(VLOOKUP($B60,'[1]ACT NUM13'!$AB$3:$AM$64,10,FALSE),0)</f>
        <v>0</v>
      </c>
      <c r="AG60" s="77">
        <f>IFERROR(VLOOKUP($B60,'[1]ACT NUM13'!$AB$3:$AM$64,11,FALSE),0)</f>
        <v>0</v>
      </c>
      <c r="AH60" s="77">
        <f>IFERROR(VLOOKUP($B60,'[1]ACT NUM13'!$AB$3:$AM$64,12,FALSE),0)</f>
        <v>0</v>
      </c>
      <c r="AI60" s="77">
        <f>IFERROR(VLOOKUP($B60,'[1]ACT NUM13'!$AB$3:$AM$64,13,FALSE),0)</f>
        <v>0</v>
      </c>
      <c r="AJ60" s="12">
        <f t="shared" si="4"/>
        <v>0</v>
      </c>
    </row>
    <row r="61" spans="1:37" ht="15" thickBot="1" x14ac:dyDescent="0.25">
      <c r="A61" s="138" t="s">
        <v>88</v>
      </c>
      <c r="B61" s="137" t="s">
        <v>86</v>
      </c>
      <c r="C61" s="53"/>
      <c r="D61" s="177"/>
      <c r="E61" s="12">
        <f>IFERROR(VLOOKUP($B61,[3]NUM13!$H$3:$J$144,2,FALSE),0)</f>
        <v>1</v>
      </c>
      <c r="F61" s="42">
        <f t="shared" si="41"/>
        <v>1</v>
      </c>
      <c r="G61" s="12">
        <f>IFERROR(VLOOKUP($B61,[1]NUM13!$H$3:$J$155,2,FALSE),0)</f>
        <v>1</v>
      </c>
      <c r="H61" s="51">
        <f t="shared" si="42"/>
        <v>1</v>
      </c>
      <c r="I61" s="51">
        <f t="shared" si="2"/>
        <v>1</v>
      </c>
      <c r="J61" s="12">
        <f>IFERROR(VLOOKUP($B61,[2]NUM13!$H$3:$K$147,3,FALSE),0)</f>
        <v>2</v>
      </c>
      <c r="K61" s="77">
        <f>IFERROR(VLOOKUP($B61,'[1]ACT NUM13'!$H$3:$S$123,2,FALSE),0)</f>
        <v>0</v>
      </c>
      <c r="L61" s="77">
        <f>IFERROR(VLOOKUP($B61,'[1]ACT NUM13'!$H$3:$S$123,3,FALSE),0)</f>
        <v>0</v>
      </c>
      <c r="M61" s="77">
        <f>IFERROR(VLOOKUP($B61,'[1]ACT NUM13'!$H$3:$S$123,4,FALSE),0)</f>
        <v>0</v>
      </c>
      <c r="N61" s="77">
        <f>IFERROR(VLOOKUP($B61,'[1]ACT NUM13'!$H$3:$S$123,5,FALSE),0)</f>
        <v>0</v>
      </c>
      <c r="O61" s="77">
        <f>IFERROR(VLOOKUP($B61,'[1]ACT NUM13'!$H$3:$S$123,6,FALSE),0)</f>
        <v>0</v>
      </c>
      <c r="P61" s="77">
        <f>IFERROR(VLOOKUP($B61,'[1]ACT NUM13'!$H$3:$S$123,7,FALSE),0)</f>
        <v>0</v>
      </c>
      <c r="Q61" s="77">
        <f>IFERROR(VLOOKUP($B61,'[1]ACT NUM13'!$H$3:$S$123,8,FALSE),0)</f>
        <v>0</v>
      </c>
      <c r="R61" s="77">
        <f>IFERROR(VLOOKUP($B61,'[1]ACT NUM13'!$H$3:$S$123,9,FALSE),0)</f>
        <v>0</v>
      </c>
      <c r="S61" s="77">
        <f>IFERROR(VLOOKUP($B61,'[1]ACT NUM13'!$H$3:$S$123,10,FALSE),0)</f>
        <v>0</v>
      </c>
      <c r="T61" s="77">
        <f>IFERROR(VLOOKUP($B61,'[1]ACT NUM13'!$H$3:$S$123,11,FALSE),0)</f>
        <v>0</v>
      </c>
      <c r="U61" s="77">
        <f>IFERROR(VLOOKUP($B61,'[1]ACT NUM13'!$H$3:$S$123,12,FALSE),0)</f>
        <v>0</v>
      </c>
      <c r="V61" s="77">
        <f>IFERROR(VLOOKUP($B61,'[1]ACT NUM13'!$H$3:$S$123,13,FALSE),0)</f>
        <v>0</v>
      </c>
      <c r="W61" s="12">
        <f t="shared" si="3"/>
        <v>0</v>
      </c>
      <c r="X61" s="77">
        <f>IFERROR(VLOOKUP($B61,'[1]ACT NUM13'!$AB$3:$AM$64,2,FALSE),0)</f>
        <v>0</v>
      </c>
      <c r="Y61" s="77">
        <f>IFERROR(VLOOKUP($B61,'[1]ACT NUM13'!$AB$3:$AM$64,3,FALSE),0)</f>
        <v>0</v>
      </c>
      <c r="Z61" s="77">
        <f>IFERROR(VLOOKUP($B61,'[1]ACT NUM13'!$AB$3:$AM$64,4,FALSE),0)</f>
        <v>0</v>
      </c>
      <c r="AA61" s="77">
        <f>IFERROR(VLOOKUP($B61,'[1]ACT NUM13'!$AB$3:$AM$64,5,FALSE),0)</f>
        <v>0</v>
      </c>
      <c r="AB61" s="77">
        <f>IFERROR(VLOOKUP($B61,'[1]ACT NUM13'!$AB$3:$AM$64,6,FALSE),0)</f>
        <v>0</v>
      </c>
      <c r="AC61" s="77">
        <f>IFERROR(VLOOKUP($B61,'[1]ACT NUM13'!$AB$3:$AM$64,7,FALSE),0)</f>
        <v>0</v>
      </c>
      <c r="AD61" s="77">
        <f>IFERROR(VLOOKUP($B61,'[1]ACT NUM13'!$AB$3:$AM$64,8,FALSE),0)</f>
        <v>0</v>
      </c>
      <c r="AE61" s="77">
        <f>IFERROR(VLOOKUP($B61,'[1]ACT NUM13'!$AB$3:$AM$64,9,FALSE),0)</f>
        <v>0</v>
      </c>
      <c r="AF61" s="77">
        <f>IFERROR(VLOOKUP($B61,'[1]ACT NUM13'!$AB$3:$AM$64,10,FALSE),0)</f>
        <v>0</v>
      </c>
      <c r="AG61" s="77">
        <f>IFERROR(VLOOKUP($B61,'[1]ACT NUM13'!$AB$3:$AM$64,11,FALSE),0)</f>
        <v>0</v>
      </c>
      <c r="AH61" s="77">
        <f>IFERROR(VLOOKUP($B61,'[1]ACT NUM13'!$AB$3:$AM$64,12,FALSE),0)</f>
        <v>0</v>
      </c>
      <c r="AI61" s="77">
        <f>IFERROR(VLOOKUP($B61,'[1]ACT NUM13'!$AB$3:$AM$64,13,FALSE),0)</f>
        <v>0</v>
      </c>
      <c r="AJ61" s="12">
        <f t="shared" si="4"/>
        <v>0</v>
      </c>
    </row>
    <row r="62" spans="1:37" ht="15" thickBot="1" x14ac:dyDescent="0.25">
      <c r="A62" s="138" t="s">
        <v>88</v>
      </c>
      <c r="B62" s="137" t="s">
        <v>87</v>
      </c>
      <c r="C62" s="53"/>
      <c r="D62" s="177"/>
      <c r="E62" s="12">
        <f>IFERROR(VLOOKUP($B62,[3]NUM13!$H$3:$J$144,2,FALSE),0)</f>
        <v>4</v>
      </c>
      <c r="F62" s="42">
        <f t="shared" si="41"/>
        <v>4</v>
      </c>
      <c r="G62" s="12">
        <f>IFERROR(VLOOKUP($B62,[1]NUM13!$H$3:$J$155,2,FALSE),0)</f>
        <v>4</v>
      </c>
      <c r="H62" s="51">
        <f t="shared" si="42"/>
        <v>4</v>
      </c>
      <c r="I62" s="51">
        <f t="shared" si="2"/>
        <v>4</v>
      </c>
      <c r="J62" s="12">
        <f>IFERROR(VLOOKUP($B62,[2]NUM13!$H$3:$K$147,3,FALSE),0)</f>
        <v>4</v>
      </c>
      <c r="K62" s="77">
        <f>IFERROR(VLOOKUP($B62,'[1]ACT NUM13'!$H$3:$S$123,2,FALSE),0)</f>
        <v>0</v>
      </c>
      <c r="L62" s="77">
        <f>IFERROR(VLOOKUP($B62,'[1]ACT NUM13'!$H$3:$S$123,3,FALSE),0)</f>
        <v>0</v>
      </c>
      <c r="M62" s="77">
        <f>IFERROR(VLOOKUP($B62,'[1]ACT NUM13'!$H$3:$S$123,4,FALSE),0)</f>
        <v>0</v>
      </c>
      <c r="N62" s="77">
        <f>IFERROR(VLOOKUP($B62,'[1]ACT NUM13'!$H$3:$S$123,5,FALSE),0)</f>
        <v>0</v>
      </c>
      <c r="O62" s="77">
        <f>IFERROR(VLOOKUP($B62,'[1]ACT NUM13'!$H$3:$S$123,6,FALSE),0)</f>
        <v>0</v>
      </c>
      <c r="P62" s="77">
        <f>IFERROR(VLOOKUP($B62,'[1]ACT NUM13'!$H$3:$S$123,7,FALSE),0)</f>
        <v>0</v>
      </c>
      <c r="Q62" s="77">
        <f>IFERROR(VLOOKUP($B62,'[1]ACT NUM13'!$H$3:$S$123,8,FALSE),0)</f>
        <v>0</v>
      </c>
      <c r="R62" s="77">
        <f>IFERROR(VLOOKUP($B62,'[1]ACT NUM13'!$H$3:$S$123,9,FALSE),0)</f>
        <v>0</v>
      </c>
      <c r="S62" s="77">
        <f>IFERROR(VLOOKUP($B62,'[1]ACT NUM13'!$H$3:$S$123,10,FALSE),0)</f>
        <v>0</v>
      </c>
      <c r="T62" s="77">
        <f>IFERROR(VLOOKUP($B62,'[1]ACT NUM13'!$H$3:$S$123,11,FALSE),0)</f>
        <v>0</v>
      </c>
      <c r="U62" s="77">
        <f>IFERROR(VLOOKUP($B62,'[1]ACT NUM13'!$H$3:$S$123,12,FALSE),0)</f>
        <v>0</v>
      </c>
      <c r="V62" s="77">
        <f>IFERROR(VLOOKUP($B62,'[1]ACT NUM13'!$H$3:$S$123,13,FALSE),0)</f>
        <v>0</v>
      </c>
      <c r="W62" s="12">
        <f t="shared" si="3"/>
        <v>0</v>
      </c>
      <c r="X62" s="77">
        <f>IFERROR(VLOOKUP($B62,'[1]ACT NUM13'!$AB$3:$AM$64,2,FALSE),0)</f>
        <v>0</v>
      </c>
      <c r="Y62" s="77">
        <f>IFERROR(VLOOKUP($B62,'[1]ACT NUM13'!$AB$3:$AM$64,3,FALSE),0)</f>
        <v>0</v>
      </c>
      <c r="Z62" s="77">
        <f>IFERROR(VLOOKUP($B62,'[1]ACT NUM13'!$AB$3:$AM$64,4,FALSE),0)</f>
        <v>0</v>
      </c>
      <c r="AA62" s="77">
        <f>IFERROR(VLOOKUP($B62,'[1]ACT NUM13'!$AB$3:$AM$64,5,FALSE),0)</f>
        <v>0</v>
      </c>
      <c r="AB62" s="77">
        <f>IFERROR(VLOOKUP($B62,'[1]ACT NUM13'!$AB$3:$AM$64,6,FALSE),0)</f>
        <v>0</v>
      </c>
      <c r="AC62" s="77">
        <f>IFERROR(VLOOKUP($B62,'[1]ACT NUM13'!$AB$3:$AM$64,7,FALSE),0)</f>
        <v>0</v>
      </c>
      <c r="AD62" s="77">
        <f>IFERROR(VLOOKUP($B62,'[1]ACT NUM13'!$AB$3:$AM$64,8,FALSE),0)</f>
        <v>0</v>
      </c>
      <c r="AE62" s="77">
        <f>IFERROR(VLOOKUP($B62,'[1]ACT NUM13'!$AB$3:$AM$64,9,FALSE),0)</f>
        <v>0</v>
      </c>
      <c r="AF62" s="77">
        <f>IFERROR(VLOOKUP($B62,'[1]ACT NUM13'!$AB$3:$AM$64,10,FALSE),0)</f>
        <v>0</v>
      </c>
      <c r="AG62" s="77">
        <f>IFERROR(VLOOKUP($B62,'[1]ACT NUM13'!$AB$3:$AM$64,11,FALSE),0)</f>
        <v>0</v>
      </c>
      <c r="AH62" s="77">
        <f>IFERROR(VLOOKUP($B62,'[1]ACT NUM13'!$AB$3:$AM$64,12,FALSE),0)</f>
        <v>0</v>
      </c>
      <c r="AI62" s="77">
        <f>IFERROR(VLOOKUP($B62,'[1]ACT NUM13'!$AB$3:$AM$64,13,FALSE),0)</f>
        <v>0</v>
      </c>
      <c r="AJ62" s="12">
        <f t="shared" si="4"/>
        <v>0</v>
      </c>
    </row>
    <row r="63" spans="1:37" ht="15" thickBot="1" x14ac:dyDescent="0.25">
      <c r="A63" s="136" t="s">
        <v>88</v>
      </c>
      <c r="B63" s="137" t="s">
        <v>397</v>
      </c>
      <c r="C63" s="53"/>
      <c r="D63" s="177"/>
      <c r="E63" s="12">
        <f>IFERROR(VLOOKUP($B63,[3]NUM13!$H$3:$J$144,2,FALSE),0)</f>
        <v>0</v>
      </c>
      <c r="F63" s="42">
        <f t="shared" ref="F63" si="43">+E63+(K63+L63+M63+N63)-(X63+Y63+Z63+AA63)</f>
        <v>0</v>
      </c>
      <c r="G63" s="12">
        <f>IFERROR(VLOOKUP($B63,[1]NUM13!$H$3:$J$155,2,FALSE),0)</f>
        <v>0</v>
      </c>
      <c r="H63" s="51">
        <f t="shared" ref="H63" si="44">+G63+(Q63)-(AD63)</f>
        <v>0</v>
      </c>
      <c r="I63" s="51">
        <f t="shared" ref="I63" si="45">+G63+(Q63+R63+S63+T63)-(AD63+AE63+AF63+AG63)</f>
        <v>0</v>
      </c>
      <c r="J63" s="12">
        <f>IFERROR(VLOOKUP($B63,[2]NUM13!$H$3:$K$147,3,FALSE),0)</f>
        <v>0</v>
      </c>
      <c r="K63" s="77">
        <f>IFERROR(VLOOKUP($B63,'[1]ACT NUM13'!$H$3:$S$123,2,FALSE),0)</f>
        <v>0</v>
      </c>
      <c r="L63" s="77">
        <f>IFERROR(VLOOKUP($B63,'[1]ACT NUM13'!$H$3:$S$123,3,FALSE),0)</f>
        <v>0</v>
      </c>
      <c r="M63" s="77">
        <f>IFERROR(VLOOKUP($B63,'[1]ACT NUM13'!$H$3:$S$123,4,FALSE),0)</f>
        <v>0</v>
      </c>
      <c r="N63" s="77">
        <f>IFERROR(VLOOKUP($B63,'[1]ACT NUM13'!$H$3:$S$123,5,FALSE),0)</f>
        <v>0</v>
      </c>
      <c r="O63" s="77">
        <f>IFERROR(VLOOKUP($B63,'[1]ACT NUM13'!$H$3:$S$123,6,FALSE),0)</f>
        <v>0</v>
      </c>
      <c r="P63" s="77">
        <f>IFERROR(VLOOKUP($B63,'[1]ACT NUM13'!$H$3:$S$123,7,FALSE),0)</f>
        <v>0</v>
      </c>
      <c r="Q63" s="77">
        <f>IFERROR(VLOOKUP($B63,'[1]ACT NUM13'!$H$3:$S$123,8,FALSE),0)</f>
        <v>0</v>
      </c>
      <c r="R63" s="77">
        <f>IFERROR(VLOOKUP($B63,'[1]ACT NUM13'!$H$3:$S$123,9,FALSE),0)</f>
        <v>0</v>
      </c>
      <c r="S63" s="77">
        <f>IFERROR(VLOOKUP($B63,'[1]ACT NUM13'!$H$3:$S$123,10,FALSE),0)</f>
        <v>0</v>
      </c>
      <c r="T63" s="77">
        <f>IFERROR(VLOOKUP($B63,'[1]ACT NUM13'!$H$3:$S$123,11,FALSE),0)</f>
        <v>0</v>
      </c>
      <c r="U63" s="77">
        <f>IFERROR(VLOOKUP($B63,'[1]ACT NUM13'!$H$3:$S$123,12,FALSE),0)</f>
        <v>0</v>
      </c>
      <c r="V63" s="77">
        <f>IFERROR(VLOOKUP($B63,'[1]ACT NUM13'!$H$3:$S$123,13,FALSE),0)</f>
        <v>0</v>
      </c>
      <c r="W63" s="12">
        <f t="shared" ref="W63" si="46">SUM(K63:V63)</f>
        <v>0</v>
      </c>
      <c r="X63" s="77">
        <f>IFERROR(VLOOKUP($B63,'[1]ACT NUM13'!$AB$3:$AM$64,2,FALSE),0)</f>
        <v>0</v>
      </c>
      <c r="Y63" s="77">
        <f>IFERROR(VLOOKUP($B63,'[1]ACT NUM13'!$AB$3:$AM$64,3,FALSE),0)</f>
        <v>0</v>
      </c>
      <c r="Z63" s="77">
        <f>IFERROR(VLOOKUP($B63,'[1]ACT NUM13'!$AB$3:$AM$64,4,FALSE),0)</f>
        <v>0</v>
      </c>
      <c r="AA63" s="77">
        <f>IFERROR(VLOOKUP($B63,'[1]ACT NUM13'!$AB$3:$AM$64,5,FALSE),0)</f>
        <v>0</v>
      </c>
      <c r="AB63" s="77">
        <f>IFERROR(VLOOKUP($B63,'[1]ACT NUM13'!$AB$3:$AM$64,6,FALSE),0)</f>
        <v>0</v>
      </c>
      <c r="AC63" s="77">
        <f>IFERROR(VLOOKUP($B63,'[1]ACT NUM13'!$AB$3:$AM$64,7,FALSE),0)</f>
        <v>0</v>
      </c>
      <c r="AD63" s="77">
        <f>IFERROR(VLOOKUP($B63,'[1]ACT NUM13'!$AB$3:$AM$64,8,FALSE),0)</f>
        <v>0</v>
      </c>
      <c r="AE63" s="77">
        <f>IFERROR(VLOOKUP($B63,'[1]ACT NUM13'!$AB$3:$AM$64,9,FALSE),0)</f>
        <v>0</v>
      </c>
      <c r="AF63" s="77">
        <f>IFERROR(VLOOKUP($B63,'[1]ACT NUM13'!$AB$3:$AM$64,10,FALSE),0)</f>
        <v>0</v>
      </c>
      <c r="AG63" s="77">
        <f>IFERROR(VLOOKUP($B63,'[1]ACT NUM13'!$AB$3:$AM$64,11,FALSE),0)</f>
        <v>0</v>
      </c>
      <c r="AH63" s="77">
        <f>IFERROR(VLOOKUP($B63,'[1]ACT NUM13'!$AB$3:$AM$64,12,FALSE),0)</f>
        <v>0</v>
      </c>
      <c r="AI63" s="77">
        <f>IFERROR(VLOOKUP($B63,'[1]ACT NUM13'!$AB$3:$AM$64,13,FALSE),0)</f>
        <v>0</v>
      </c>
      <c r="AJ63" s="12">
        <f t="shared" ref="AJ63" si="47">SUM(X63:AI63)</f>
        <v>0</v>
      </c>
    </row>
    <row r="64" spans="1:37" ht="15" thickBot="1" x14ac:dyDescent="0.25">
      <c r="A64" s="307" t="s">
        <v>177</v>
      </c>
      <c r="B64" s="308"/>
      <c r="C64" s="222">
        <f>+D64/Metas!S9</f>
        <v>0.90471801576769972</v>
      </c>
      <c r="D64" s="179">
        <f>J64/AK64</f>
        <v>0.1992818671454219</v>
      </c>
      <c r="E64" s="9">
        <f>SUM(E50:E63)</f>
        <v>349</v>
      </c>
      <c r="F64" s="9">
        <f t="shared" ref="F64:AJ64" si="48">SUM(F50:F63)</f>
        <v>356</v>
      </c>
      <c r="G64" s="9">
        <f t="shared" si="48"/>
        <v>247</v>
      </c>
      <c r="H64" s="9">
        <f t="shared" si="48"/>
        <v>267</v>
      </c>
      <c r="I64" s="9">
        <f t="shared" si="48"/>
        <v>295</v>
      </c>
      <c r="J64" s="9">
        <f t="shared" si="48"/>
        <v>333</v>
      </c>
      <c r="K64" s="9">
        <f t="shared" si="48"/>
        <v>1</v>
      </c>
      <c r="L64" s="9">
        <f t="shared" si="48"/>
        <v>1</v>
      </c>
      <c r="M64" s="9">
        <f t="shared" si="48"/>
        <v>8</v>
      </c>
      <c r="N64" s="9">
        <f t="shared" si="48"/>
        <v>2</v>
      </c>
      <c r="O64" s="9">
        <f t="shared" si="48"/>
        <v>3</v>
      </c>
      <c r="P64" s="9">
        <f t="shared" si="48"/>
        <v>8</v>
      </c>
      <c r="Q64" s="9">
        <f t="shared" si="48"/>
        <v>20</v>
      </c>
      <c r="R64" s="9">
        <f t="shared" si="48"/>
        <v>9</v>
      </c>
      <c r="S64" s="9">
        <f t="shared" si="48"/>
        <v>8</v>
      </c>
      <c r="T64" s="9">
        <f t="shared" si="48"/>
        <v>11</v>
      </c>
      <c r="U64" s="9">
        <f t="shared" si="48"/>
        <v>71</v>
      </c>
      <c r="V64" s="9">
        <f t="shared" si="48"/>
        <v>0</v>
      </c>
      <c r="W64" s="9">
        <f t="shared" si="48"/>
        <v>142</v>
      </c>
      <c r="X64" s="9">
        <f t="shared" si="48"/>
        <v>5</v>
      </c>
      <c r="Y64" s="9">
        <f t="shared" si="48"/>
        <v>0</v>
      </c>
      <c r="Z64" s="9">
        <f t="shared" si="48"/>
        <v>0</v>
      </c>
      <c r="AA64" s="9">
        <f t="shared" si="48"/>
        <v>0</v>
      </c>
      <c r="AB64" s="9">
        <f t="shared" si="48"/>
        <v>1</v>
      </c>
      <c r="AC64" s="9">
        <f t="shared" si="48"/>
        <v>1</v>
      </c>
      <c r="AD64" s="9">
        <f t="shared" si="48"/>
        <v>0</v>
      </c>
      <c r="AE64" s="9">
        <f t="shared" si="48"/>
        <v>0</v>
      </c>
      <c r="AF64" s="9">
        <f t="shared" si="48"/>
        <v>0</v>
      </c>
      <c r="AG64" s="9">
        <f t="shared" si="48"/>
        <v>0</v>
      </c>
      <c r="AH64" s="9">
        <f t="shared" si="48"/>
        <v>7</v>
      </c>
      <c r="AI64" s="9">
        <f t="shared" si="48"/>
        <v>0</v>
      </c>
      <c r="AJ64" s="9">
        <f t="shared" si="48"/>
        <v>14</v>
      </c>
      <c r="AK64" s="9">
        <v>1671</v>
      </c>
    </row>
    <row r="65" spans="1:37" ht="15" thickBot="1" x14ac:dyDescent="0.25">
      <c r="A65" s="138" t="s">
        <v>99</v>
      </c>
      <c r="B65" s="137" t="s">
        <v>89</v>
      </c>
      <c r="C65" s="53"/>
      <c r="D65" s="177"/>
      <c r="E65" s="12">
        <f>IFERROR(VLOOKUP($B65,[3]NUM13!$H$3:$J$144,2,FALSE),0)</f>
        <v>91</v>
      </c>
      <c r="F65" s="42">
        <f t="shared" ref="F65:F74" si="49">+E65+(K65+L65+M65+N65)-(X65+Y65+Z65+AA65)</f>
        <v>127</v>
      </c>
      <c r="G65" s="12">
        <f>IFERROR(VLOOKUP($B65,[1]NUM13!$H$3:$J$155,2,FALSE),0)</f>
        <v>148</v>
      </c>
      <c r="H65" s="51">
        <f t="shared" ref="H65:H74" si="50">+G65+(Q65)-(AD65)</f>
        <v>157</v>
      </c>
      <c r="I65" s="51">
        <f t="shared" si="2"/>
        <v>193</v>
      </c>
      <c r="J65" s="12">
        <f>IFERROR(VLOOKUP($B65,[2]NUM13!$H$3:$K$147,3,FALSE),0)</f>
        <v>150</v>
      </c>
      <c r="K65" s="77">
        <f>IFERROR(VLOOKUP($B65,'[1]ACT NUM13'!$H$3:$S$123,2,FALSE),0)</f>
        <v>5</v>
      </c>
      <c r="L65" s="77">
        <f>IFERROR(VLOOKUP($B65,'[1]ACT NUM13'!$H$3:$S$123,3,FALSE),0)</f>
        <v>18</v>
      </c>
      <c r="M65" s="77">
        <f>IFERROR(VLOOKUP($B65,'[1]ACT NUM13'!$H$3:$S$123,4,FALSE),0)</f>
        <v>9</v>
      </c>
      <c r="N65" s="77">
        <f>IFERROR(VLOOKUP($B65,'[1]ACT NUM13'!$H$3:$S$123,5,FALSE),0)</f>
        <v>4</v>
      </c>
      <c r="O65" s="77">
        <f>IFERROR(VLOOKUP($B65,'[1]ACT NUM13'!$H$3:$S$123,6,FALSE),0)</f>
        <v>3</v>
      </c>
      <c r="P65" s="77">
        <f>IFERROR(VLOOKUP($B65,'[1]ACT NUM13'!$H$3:$S$123,7,FALSE),0)</f>
        <v>3</v>
      </c>
      <c r="Q65" s="77">
        <f>IFERROR(VLOOKUP($B65,'[1]ACT NUM13'!$H$3:$S$123,8,FALSE),0)</f>
        <v>9</v>
      </c>
      <c r="R65" s="77">
        <f>IFERROR(VLOOKUP($B65,'[1]ACT NUM13'!$H$3:$S$123,9,FALSE),0)</f>
        <v>0</v>
      </c>
      <c r="S65" s="77">
        <f>IFERROR(VLOOKUP($B65,'[1]ACT NUM13'!$H$3:$S$123,10,FALSE),0)</f>
        <v>28</v>
      </c>
      <c r="T65" s="77">
        <f>IFERROR(VLOOKUP($B65,'[1]ACT NUM13'!$H$3:$S$123,11,FALSE),0)</f>
        <v>8</v>
      </c>
      <c r="U65" s="77">
        <f>IFERROR(VLOOKUP($B65,'[1]ACT NUM13'!$H$3:$S$123,12,FALSE),0)</f>
        <v>87</v>
      </c>
      <c r="V65" s="77">
        <f>IFERROR(VLOOKUP($B65,'[1]ACT NUM13'!$H$3:$S$123,13,FALSE),0)</f>
        <v>0</v>
      </c>
      <c r="W65" s="12">
        <f t="shared" si="3"/>
        <v>174</v>
      </c>
      <c r="X65" s="77">
        <f>IFERROR(VLOOKUP($B65,'[1]ACT NUM13'!$AB$3:$AM$64,2,FALSE),0)</f>
        <v>0</v>
      </c>
      <c r="Y65" s="77">
        <f>IFERROR(VLOOKUP($B65,'[1]ACT NUM13'!$AB$3:$AM$64,3,FALSE),0)</f>
        <v>0</v>
      </c>
      <c r="Z65" s="77">
        <f>IFERROR(VLOOKUP($B65,'[1]ACT NUM13'!$AB$3:$AM$64,4,FALSE),0)</f>
        <v>0</v>
      </c>
      <c r="AA65" s="77">
        <f>IFERROR(VLOOKUP($B65,'[1]ACT NUM13'!$AB$3:$AM$64,5,FALSE),0)</f>
        <v>0</v>
      </c>
      <c r="AB65" s="77">
        <f>IFERROR(VLOOKUP($B65,'[1]ACT NUM13'!$AB$3:$AM$64,6,FALSE),0)</f>
        <v>0</v>
      </c>
      <c r="AC65" s="77">
        <f>IFERROR(VLOOKUP($B65,'[1]ACT NUM13'!$AB$3:$AM$64,7,FALSE),0)</f>
        <v>0</v>
      </c>
      <c r="AD65" s="77">
        <f>IFERROR(VLOOKUP($B65,'[1]ACT NUM13'!$AB$3:$AM$64,8,FALSE),0)</f>
        <v>0</v>
      </c>
      <c r="AE65" s="77">
        <f>IFERROR(VLOOKUP($B65,'[1]ACT NUM13'!$AB$3:$AM$64,9,FALSE),0)</f>
        <v>0</v>
      </c>
      <c r="AF65" s="77">
        <f>IFERROR(VLOOKUP($B65,'[1]ACT NUM13'!$AB$3:$AM$64,10,FALSE),0)</f>
        <v>0</v>
      </c>
      <c r="AG65" s="77">
        <f>IFERROR(VLOOKUP($B65,'[1]ACT NUM13'!$AB$3:$AM$64,11,FALSE),0)</f>
        <v>0</v>
      </c>
      <c r="AH65" s="77">
        <f>IFERROR(VLOOKUP($B65,'[1]ACT NUM13'!$AB$3:$AM$64,12,FALSE),0)</f>
        <v>0</v>
      </c>
      <c r="AI65" s="77">
        <f>IFERROR(VLOOKUP($B65,'[1]ACT NUM13'!$AB$3:$AM$64,13,FALSE),0)</f>
        <v>0</v>
      </c>
      <c r="AJ65" s="12">
        <f t="shared" si="4"/>
        <v>0</v>
      </c>
    </row>
    <row r="66" spans="1:37" ht="15" thickBot="1" x14ac:dyDescent="0.25">
      <c r="A66" s="138" t="s">
        <v>99</v>
      </c>
      <c r="B66" s="137" t="s">
        <v>90</v>
      </c>
      <c r="C66" s="53"/>
      <c r="D66" s="177"/>
      <c r="E66" s="12">
        <f>IFERROR(VLOOKUP($B66,[3]NUM13!$H$3:$J$144,2,FALSE),0)</f>
        <v>43</v>
      </c>
      <c r="F66" s="42">
        <f t="shared" si="49"/>
        <v>43</v>
      </c>
      <c r="G66" s="12">
        <f>IFERROR(VLOOKUP($B66,[1]NUM13!$H$3:$J$155,2,FALSE),0)</f>
        <v>36</v>
      </c>
      <c r="H66" s="51">
        <f t="shared" si="50"/>
        <v>36</v>
      </c>
      <c r="I66" s="51">
        <f t="shared" si="2"/>
        <v>36</v>
      </c>
      <c r="J66" s="12">
        <f>IFERROR(VLOOKUP($B66,[2]NUM13!$H$3:$K$147,3,FALSE),0)</f>
        <v>56</v>
      </c>
      <c r="K66" s="77">
        <f>IFERROR(VLOOKUP($B66,'[1]ACT NUM13'!$H$3:$S$123,2,FALSE),0)</f>
        <v>0</v>
      </c>
      <c r="L66" s="77">
        <f>IFERROR(VLOOKUP($B66,'[1]ACT NUM13'!$H$3:$S$123,3,FALSE),0)</f>
        <v>0</v>
      </c>
      <c r="M66" s="77">
        <f>IFERROR(VLOOKUP($B66,'[1]ACT NUM13'!$H$3:$S$123,4,FALSE),0)</f>
        <v>0</v>
      </c>
      <c r="N66" s="77">
        <f>IFERROR(VLOOKUP($B66,'[1]ACT NUM13'!$H$3:$S$123,5,FALSE),0)</f>
        <v>0</v>
      </c>
      <c r="O66" s="77">
        <f>IFERROR(VLOOKUP($B66,'[1]ACT NUM13'!$H$3:$S$123,6,FALSE),0)</f>
        <v>0</v>
      </c>
      <c r="P66" s="77">
        <f>IFERROR(VLOOKUP($B66,'[1]ACT NUM13'!$H$3:$S$123,7,FALSE),0)</f>
        <v>0</v>
      </c>
      <c r="Q66" s="77">
        <f>IFERROR(VLOOKUP($B66,'[1]ACT NUM13'!$H$3:$S$123,8,FALSE),0)</f>
        <v>0</v>
      </c>
      <c r="R66" s="77">
        <f>IFERROR(VLOOKUP($B66,'[1]ACT NUM13'!$H$3:$S$123,9,FALSE),0)</f>
        <v>0</v>
      </c>
      <c r="S66" s="77">
        <f>IFERROR(VLOOKUP($B66,'[1]ACT NUM13'!$H$3:$S$123,10,FALSE),0)</f>
        <v>0</v>
      </c>
      <c r="T66" s="77">
        <f>IFERROR(VLOOKUP($B66,'[1]ACT NUM13'!$H$3:$S$123,11,FALSE),0)</f>
        <v>0</v>
      </c>
      <c r="U66" s="77">
        <f>IFERROR(VLOOKUP($B66,'[1]ACT NUM13'!$H$3:$S$123,12,FALSE),0)</f>
        <v>0</v>
      </c>
      <c r="V66" s="77">
        <f>IFERROR(VLOOKUP($B66,'[1]ACT NUM13'!$H$3:$S$123,13,FALSE),0)</f>
        <v>0</v>
      </c>
      <c r="W66" s="12">
        <f t="shared" si="3"/>
        <v>0</v>
      </c>
      <c r="X66" s="77">
        <f>IFERROR(VLOOKUP($B66,'[1]ACT NUM13'!$AB$3:$AM$64,2,FALSE),0)</f>
        <v>0</v>
      </c>
      <c r="Y66" s="77">
        <f>IFERROR(VLOOKUP($B66,'[1]ACT NUM13'!$AB$3:$AM$64,3,FALSE),0)</f>
        <v>0</v>
      </c>
      <c r="Z66" s="77">
        <f>IFERROR(VLOOKUP($B66,'[1]ACT NUM13'!$AB$3:$AM$64,4,FALSE),0)</f>
        <v>0</v>
      </c>
      <c r="AA66" s="77">
        <f>IFERROR(VLOOKUP($B66,'[1]ACT NUM13'!$AB$3:$AM$64,5,FALSE),0)</f>
        <v>0</v>
      </c>
      <c r="AB66" s="77">
        <f>IFERROR(VLOOKUP($B66,'[1]ACT NUM13'!$AB$3:$AM$64,6,FALSE),0)</f>
        <v>0</v>
      </c>
      <c r="AC66" s="77">
        <f>IFERROR(VLOOKUP($B66,'[1]ACT NUM13'!$AB$3:$AM$64,7,FALSE),0)</f>
        <v>0</v>
      </c>
      <c r="AD66" s="77">
        <f>IFERROR(VLOOKUP($B66,'[1]ACT NUM13'!$AB$3:$AM$64,8,FALSE),0)</f>
        <v>0</v>
      </c>
      <c r="AE66" s="77">
        <f>IFERROR(VLOOKUP($B66,'[1]ACT NUM13'!$AB$3:$AM$64,9,FALSE),0)</f>
        <v>0</v>
      </c>
      <c r="AF66" s="77">
        <f>IFERROR(VLOOKUP($B66,'[1]ACT NUM13'!$AB$3:$AM$64,10,FALSE),0)</f>
        <v>0</v>
      </c>
      <c r="AG66" s="77">
        <f>IFERROR(VLOOKUP($B66,'[1]ACT NUM13'!$AB$3:$AM$64,11,FALSE),0)</f>
        <v>0</v>
      </c>
      <c r="AH66" s="77">
        <f>IFERROR(VLOOKUP($B66,'[1]ACT NUM13'!$AB$3:$AM$64,12,FALSE),0)</f>
        <v>0</v>
      </c>
      <c r="AI66" s="77">
        <f>IFERROR(VLOOKUP($B66,'[1]ACT NUM13'!$AB$3:$AM$64,13,FALSE),0)</f>
        <v>0</v>
      </c>
      <c r="AJ66" s="12">
        <f t="shared" si="4"/>
        <v>0</v>
      </c>
    </row>
    <row r="67" spans="1:37" ht="15" thickBot="1" x14ac:dyDescent="0.25">
      <c r="A67" s="138" t="s">
        <v>99</v>
      </c>
      <c r="B67" s="137" t="s">
        <v>91</v>
      </c>
      <c r="C67" s="53"/>
      <c r="D67" s="177"/>
      <c r="E67" s="12">
        <f>IFERROR(VLOOKUP($B67,[3]NUM13!$H$3:$J$144,2,FALSE),0)</f>
        <v>9</v>
      </c>
      <c r="F67" s="42">
        <f t="shared" si="49"/>
        <v>9</v>
      </c>
      <c r="G67" s="12">
        <f>IFERROR(VLOOKUP($B67,[1]NUM13!$H$3:$J$155,2,FALSE),0)</f>
        <v>10</v>
      </c>
      <c r="H67" s="51">
        <f t="shared" si="50"/>
        <v>10</v>
      </c>
      <c r="I67" s="51">
        <f t="shared" si="2"/>
        <v>10</v>
      </c>
      <c r="J67" s="12">
        <f>IFERROR(VLOOKUP($B67,[2]NUM13!$H$3:$K$147,3,FALSE),0)</f>
        <v>11</v>
      </c>
      <c r="K67" s="77">
        <f>IFERROR(VLOOKUP($B67,'[1]ACT NUM13'!$H$3:$S$123,2,FALSE),0)</f>
        <v>0</v>
      </c>
      <c r="L67" s="77">
        <f>IFERROR(VLOOKUP($B67,'[1]ACT NUM13'!$H$3:$S$123,3,FALSE),0)</f>
        <v>0</v>
      </c>
      <c r="M67" s="77">
        <f>IFERROR(VLOOKUP($B67,'[1]ACT NUM13'!$H$3:$S$123,4,FALSE),0)</f>
        <v>0</v>
      </c>
      <c r="N67" s="77">
        <f>IFERROR(VLOOKUP($B67,'[1]ACT NUM13'!$H$3:$S$123,5,FALSE),0)</f>
        <v>0</v>
      </c>
      <c r="O67" s="77">
        <f>IFERROR(VLOOKUP($B67,'[1]ACT NUM13'!$H$3:$S$123,6,FALSE),0)</f>
        <v>0</v>
      </c>
      <c r="P67" s="77">
        <f>IFERROR(VLOOKUP($B67,'[1]ACT NUM13'!$H$3:$S$123,7,FALSE),0)</f>
        <v>0</v>
      </c>
      <c r="Q67" s="77">
        <f>IFERROR(VLOOKUP($B67,'[1]ACT NUM13'!$H$3:$S$123,8,FALSE),0)</f>
        <v>0</v>
      </c>
      <c r="R67" s="77">
        <f>IFERROR(VLOOKUP($B67,'[1]ACT NUM13'!$H$3:$S$123,9,FALSE),0)</f>
        <v>0</v>
      </c>
      <c r="S67" s="77">
        <f>IFERROR(VLOOKUP($B67,'[1]ACT NUM13'!$H$3:$S$123,10,FALSE),0)</f>
        <v>0</v>
      </c>
      <c r="T67" s="77">
        <f>IFERROR(VLOOKUP($B67,'[1]ACT NUM13'!$H$3:$S$123,11,FALSE),0)</f>
        <v>0</v>
      </c>
      <c r="U67" s="77">
        <f>IFERROR(VLOOKUP($B67,'[1]ACT NUM13'!$H$3:$S$123,12,FALSE),0)</f>
        <v>0</v>
      </c>
      <c r="V67" s="77">
        <f>IFERROR(VLOOKUP($B67,'[1]ACT NUM13'!$H$3:$S$123,13,FALSE),0)</f>
        <v>0</v>
      </c>
      <c r="W67" s="12">
        <f t="shared" si="3"/>
        <v>0</v>
      </c>
      <c r="X67" s="77">
        <f>IFERROR(VLOOKUP($B67,'[1]ACT NUM13'!$AB$3:$AM$64,2,FALSE),0)</f>
        <v>0</v>
      </c>
      <c r="Y67" s="77">
        <f>IFERROR(VLOOKUP($B67,'[1]ACT NUM13'!$AB$3:$AM$64,3,FALSE),0)</f>
        <v>0</v>
      </c>
      <c r="Z67" s="77">
        <f>IFERROR(VLOOKUP($B67,'[1]ACT NUM13'!$AB$3:$AM$64,4,FALSE),0)</f>
        <v>0</v>
      </c>
      <c r="AA67" s="77">
        <f>IFERROR(VLOOKUP($B67,'[1]ACT NUM13'!$AB$3:$AM$64,5,FALSE),0)</f>
        <v>0</v>
      </c>
      <c r="AB67" s="77">
        <f>IFERROR(VLOOKUP($B67,'[1]ACT NUM13'!$AB$3:$AM$64,6,FALSE),0)</f>
        <v>0</v>
      </c>
      <c r="AC67" s="77">
        <f>IFERROR(VLOOKUP($B67,'[1]ACT NUM13'!$AB$3:$AM$64,7,FALSE),0)</f>
        <v>0</v>
      </c>
      <c r="AD67" s="77">
        <f>IFERROR(VLOOKUP($B67,'[1]ACT NUM13'!$AB$3:$AM$64,8,FALSE),0)</f>
        <v>0</v>
      </c>
      <c r="AE67" s="77">
        <f>IFERROR(VLOOKUP($B67,'[1]ACT NUM13'!$AB$3:$AM$64,9,FALSE),0)</f>
        <v>0</v>
      </c>
      <c r="AF67" s="77">
        <f>IFERROR(VLOOKUP($B67,'[1]ACT NUM13'!$AB$3:$AM$64,10,FALSE),0)</f>
        <v>0</v>
      </c>
      <c r="AG67" s="77">
        <f>IFERROR(VLOOKUP($B67,'[1]ACT NUM13'!$AB$3:$AM$64,11,FALSE),0)</f>
        <v>0</v>
      </c>
      <c r="AH67" s="77">
        <f>IFERROR(VLOOKUP($B67,'[1]ACT NUM13'!$AB$3:$AM$64,12,FALSE),0)</f>
        <v>0</v>
      </c>
      <c r="AI67" s="77">
        <f>IFERROR(VLOOKUP($B67,'[1]ACT NUM13'!$AB$3:$AM$64,13,FALSE),0)</f>
        <v>0</v>
      </c>
      <c r="AJ67" s="12">
        <f t="shared" si="4"/>
        <v>0</v>
      </c>
    </row>
    <row r="68" spans="1:37" ht="15" thickBot="1" x14ac:dyDescent="0.25">
      <c r="A68" s="138" t="s">
        <v>99</v>
      </c>
      <c r="B68" s="137" t="s">
        <v>92</v>
      </c>
      <c r="C68" s="53"/>
      <c r="D68" s="177"/>
      <c r="E68" s="12">
        <f>IFERROR(VLOOKUP($B68,[3]NUM13!$H$3:$J$144,2,FALSE),0)</f>
        <v>8</v>
      </c>
      <c r="F68" s="42">
        <f t="shared" si="49"/>
        <v>8</v>
      </c>
      <c r="G68" s="12">
        <f>IFERROR(VLOOKUP($B68,[1]NUM13!$H$3:$J$155,2,FALSE),0)</f>
        <v>5</v>
      </c>
      <c r="H68" s="51">
        <f t="shared" si="50"/>
        <v>5</v>
      </c>
      <c r="I68" s="51">
        <f t="shared" si="2"/>
        <v>5</v>
      </c>
      <c r="J68" s="12">
        <f>IFERROR(VLOOKUP($B68,[2]NUM13!$H$3:$K$147,3,FALSE),0)</f>
        <v>24</v>
      </c>
      <c r="K68" s="77">
        <f>IFERROR(VLOOKUP($B68,'[1]ACT NUM13'!$H$3:$S$123,2,FALSE),0)</f>
        <v>0</v>
      </c>
      <c r="L68" s="77">
        <f>IFERROR(VLOOKUP($B68,'[1]ACT NUM13'!$H$3:$S$123,3,FALSE),0)</f>
        <v>0</v>
      </c>
      <c r="M68" s="77">
        <f>IFERROR(VLOOKUP($B68,'[1]ACT NUM13'!$H$3:$S$123,4,FALSE),0)</f>
        <v>0</v>
      </c>
      <c r="N68" s="77">
        <f>IFERROR(VLOOKUP($B68,'[1]ACT NUM13'!$H$3:$S$123,5,FALSE),0)</f>
        <v>0</v>
      </c>
      <c r="O68" s="77">
        <f>IFERROR(VLOOKUP($B68,'[1]ACT NUM13'!$H$3:$S$123,6,FALSE),0)</f>
        <v>0</v>
      </c>
      <c r="P68" s="77">
        <f>IFERROR(VLOOKUP($B68,'[1]ACT NUM13'!$H$3:$S$123,7,FALSE),0)</f>
        <v>0</v>
      </c>
      <c r="Q68" s="77">
        <f>IFERROR(VLOOKUP($B68,'[1]ACT NUM13'!$H$3:$S$123,8,FALSE),0)</f>
        <v>0</v>
      </c>
      <c r="R68" s="77">
        <f>IFERROR(VLOOKUP($B68,'[1]ACT NUM13'!$H$3:$S$123,9,FALSE),0)</f>
        <v>0</v>
      </c>
      <c r="S68" s="77">
        <f>IFERROR(VLOOKUP($B68,'[1]ACT NUM13'!$H$3:$S$123,10,FALSE),0)</f>
        <v>0</v>
      </c>
      <c r="T68" s="77">
        <f>IFERROR(VLOOKUP($B68,'[1]ACT NUM13'!$H$3:$S$123,11,FALSE),0)</f>
        <v>0</v>
      </c>
      <c r="U68" s="77">
        <f>IFERROR(VLOOKUP($B68,'[1]ACT NUM13'!$H$3:$S$123,12,FALSE),0)</f>
        <v>0</v>
      </c>
      <c r="V68" s="77">
        <f>IFERROR(VLOOKUP($B68,'[1]ACT NUM13'!$H$3:$S$123,13,FALSE),0)</f>
        <v>0</v>
      </c>
      <c r="W68" s="12">
        <f t="shared" si="3"/>
        <v>0</v>
      </c>
      <c r="X68" s="77">
        <f>IFERROR(VLOOKUP($B68,'[1]ACT NUM13'!$AB$3:$AM$64,2,FALSE),0)</f>
        <v>0</v>
      </c>
      <c r="Y68" s="77">
        <f>IFERROR(VLOOKUP($B68,'[1]ACT NUM13'!$AB$3:$AM$64,3,FALSE),0)</f>
        <v>0</v>
      </c>
      <c r="Z68" s="77">
        <f>IFERROR(VLOOKUP($B68,'[1]ACT NUM13'!$AB$3:$AM$64,4,FALSE),0)</f>
        <v>0</v>
      </c>
      <c r="AA68" s="77">
        <f>IFERROR(VLOOKUP($B68,'[1]ACT NUM13'!$AB$3:$AM$64,5,FALSE),0)</f>
        <v>0</v>
      </c>
      <c r="AB68" s="77">
        <f>IFERROR(VLOOKUP($B68,'[1]ACT NUM13'!$AB$3:$AM$64,6,FALSE),0)</f>
        <v>0</v>
      </c>
      <c r="AC68" s="77">
        <f>IFERROR(VLOOKUP($B68,'[1]ACT NUM13'!$AB$3:$AM$64,7,FALSE),0)</f>
        <v>0</v>
      </c>
      <c r="AD68" s="77">
        <f>IFERROR(VLOOKUP($B68,'[1]ACT NUM13'!$AB$3:$AM$64,8,FALSE),0)</f>
        <v>0</v>
      </c>
      <c r="AE68" s="77">
        <f>IFERROR(VLOOKUP($B68,'[1]ACT NUM13'!$AB$3:$AM$64,9,FALSE),0)</f>
        <v>0</v>
      </c>
      <c r="AF68" s="77">
        <f>IFERROR(VLOOKUP($B68,'[1]ACT NUM13'!$AB$3:$AM$64,10,FALSE),0)</f>
        <v>0</v>
      </c>
      <c r="AG68" s="77">
        <f>IFERROR(VLOOKUP($B68,'[1]ACT NUM13'!$AB$3:$AM$64,11,FALSE),0)</f>
        <v>0</v>
      </c>
      <c r="AH68" s="77">
        <f>IFERROR(VLOOKUP($B68,'[1]ACT NUM13'!$AB$3:$AM$64,12,FALSE),0)</f>
        <v>0</v>
      </c>
      <c r="AI68" s="77">
        <f>IFERROR(VLOOKUP($B68,'[1]ACT NUM13'!$AB$3:$AM$64,13,FALSE),0)</f>
        <v>0</v>
      </c>
      <c r="AJ68" s="12">
        <f t="shared" si="4"/>
        <v>0</v>
      </c>
    </row>
    <row r="69" spans="1:37" ht="15" thickBot="1" x14ac:dyDescent="0.25">
      <c r="A69" s="138" t="s">
        <v>99</v>
      </c>
      <c r="B69" s="137" t="s">
        <v>93</v>
      </c>
      <c r="C69" s="53"/>
      <c r="D69" s="177"/>
      <c r="E69" s="12">
        <f>IFERROR(VLOOKUP($B69,[3]NUM13!$H$3:$J$144,2,FALSE),0)</f>
        <v>7</v>
      </c>
      <c r="F69" s="42">
        <f t="shared" si="49"/>
        <v>7</v>
      </c>
      <c r="G69" s="12">
        <f>IFERROR(VLOOKUP($B69,[1]NUM13!$H$3:$J$155,2,FALSE),0)</f>
        <v>7</v>
      </c>
      <c r="H69" s="51">
        <f t="shared" si="50"/>
        <v>7</v>
      </c>
      <c r="I69" s="51">
        <f t="shared" si="2"/>
        <v>7</v>
      </c>
      <c r="J69" s="12">
        <f>IFERROR(VLOOKUP($B69,[2]NUM13!$H$3:$K$147,3,FALSE),0)</f>
        <v>7</v>
      </c>
      <c r="K69" s="77">
        <f>IFERROR(VLOOKUP($B69,'[1]ACT NUM13'!$H$3:$S$123,2,FALSE),0)</f>
        <v>0</v>
      </c>
      <c r="L69" s="77">
        <f>IFERROR(VLOOKUP($B69,'[1]ACT NUM13'!$H$3:$S$123,3,FALSE),0)</f>
        <v>0</v>
      </c>
      <c r="M69" s="77">
        <f>IFERROR(VLOOKUP($B69,'[1]ACT NUM13'!$H$3:$S$123,4,FALSE),0)</f>
        <v>0</v>
      </c>
      <c r="N69" s="77">
        <f>IFERROR(VLOOKUP($B69,'[1]ACT NUM13'!$H$3:$S$123,5,FALSE),0)</f>
        <v>0</v>
      </c>
      <c r="O69" s="77">
        <f>IFERROR(VLOOKUP($B69,'[1]ACT NUM13'!$H$3:$S$123,6,FALSE),0)</f>
        <v>0</v>
      </c>
      <c r="P69" s="77">
        <f>IFERROR(VLOOKUP($B69,'[1]ACT NUM13'!$H$3:$S$123,7,FALSE),0)</f>
        <v>0</v>
      </c>
      <c r="Q69" s="77">
        <f>IFERROR(VLOOKUP($B69,'[1]ACT NUM13'!$H$3:$S$123,8,FALSE),0)</f>
        <v>0</v>
      </c>
      <c r="R69" s="77">
        <f>IFERROR(VLOOKUP($B69,'[1]ACT NUM13'!$H$3:$S$123,9,FALSE),0)</f>
        <v>0</v>
      </c>
      <c r="S69" s="77">
        <f>IFERROR(VLOOKUP($B69,'[1]ACT NUM13'!$H$3:$S$123,10,FALSE),0)</f>
        <v>0</v>
      </c>
      <c r="T69" s="77">
        <f>IFERROR(VLOOKUP($B69,'[1]ACT NUM13'!$H$3:$S$123,11,FALSE),0)</f>
        <v>0</v>
      </c>
      <c r="U69" s="77">
        <f>IFERROR(VLOOKUP($B69,'[1]ACT NUM13'!$H$3:$S$123,12,FALSE),0)</f>
        <v>0</v>
      </c>
      <c r="V69" s="77">
        <f>IFERROR(VLOOKUP($B69,'[1]ACT NUM13'!$H$3:$S$123,13,FALSE),0)</f>
        <v>0</v>
      </c>
      <c r="W69" s="12">
        <f t="shared" si="3"/>
        <v>0</v>
      </c>
      <c r="X69" s="77">
        <f>IFERROR(VLOOKUP($B69,'[1]ACT NUM13'!$AB$3:$AM$64,2,FALSE),0)</f>
        <v>0</v>
      </c>
      <c r="Y69" s="77">
        <f>IFERROR(VLOOKUP($B69,'[1]ACT NUM13'!$AB$3:$AM$64,3,FALSE),0)</f>
        <v>0</v>
      </c>
      <c r="Z69" s="77">
        <f>IFERROR(VLOOKUP($B69,'[1]ACT NUM13'!$AB$3:$AM$64,4,FALSE),0)</f>
        <v>0</v>
      </c>
      <c r="AA69" s="77">
        <f>IFERROR(VLOOKUP($B69,'[1]ACT NUM13'!$AB$3:$AM$64,5,FALSE),0)</f>
        <v>0</v>
      </c>
      <c r="AB69" s="77">
        <f>IFERROR(VLOOKUP($B69,'[1]ACT NUM13'!$AB$3:$AM$64,6,FALSE),0)</f>
        <v>0</v>
      </c>
      <c r="AC69" s="77">
        <f>IFERROR(VLOOKUP($B69,'[1]ACT NUM13'!$AB$3:$AM$64,7,FALSE),0)</f>
        <v>0</v>
      </c>
      <c r="AD69" s="77">
        <f>IFERROR(VLOOKUP($B69,'[1]ACT NUM13'!$AB$3:$AM$64,8,FALSE),0)</f>
        <v>0</v>
      </c>
      <c r="AE69" s="77">
        <f>IFERROR(VLOOKUP($B69,'[1]ACT NUM13'!$AB$3:$AM$64,9,FALSE),0)</f>
        <v>0</v>
      </c>
      <c r="AF69" s="77">
        <f>IFERROR(VLOOKUP($B69,'[1]ACT NUM13'!$AB$3:$AM$64,10,FALSE),0)</f>
        <v>0</v>
      </c>
      <c r="AG69" s="77">
        <f>IFERROR(VLOOKUP($B69,'[1]ACT NUM13'!$AB$3:$AM$64,11,FALSE),0)</f>
        <v>0</v>
      </c>
      <c r="AH69" s="77">
        <f>IFERROR(VLOOKUP($B69,'[1]ACT NUM13'!$AB$3:$AM$64,12,FALSE),0)</f>
        <v>0</v>
      </c>
      <c r="AI69" s="77">
        <f>IFERROR(VLOOKUP($B69,'[1]ACT NUM13'!$AB$3:$AM$64,13,FALSE),0)</f>
        <v>0</v>
      </c>
      <c r="AJ69" s="12">
        <f t="shared" si="4"/>
        <v>0</v>
      </c>
    </row>
    <row r="70" spans="1:37" ht="15" thickBot="1" x14ac:dyDescent="0.25">
      <c r="A70" s="138" t="s">
        <v>99</v>
      </c>
      <c r="B70" s="137" t="s">
        <v>94</v>
      </c>
      <c r="C70" s="53"/>
      <c r="D70" s="177"/>
      <c r="E70" s="12">
        <f>IFERROR(VLOOKUP($B70,[3]NUM13!$H$3:$J$144,2,FALSE),0)</f>
        <v>9</v>
      </c>
      <c r="F70" s="42">
        <f t="shared" si="49"/>
        <v>9</v>
      </c>
      <c r="G70" s="12">
        <f>IFERROR(VLOOKUP($B70,[1]NUM13!$H$3:$J$155,2,FALSE),0)</f>
        <v>11</v>
      </c>
      <c r="H70" s="51">
        <f t="shared" si="50"/>
        <v>11</v>
      </c>
      <c r="I70" s="51">
        <f t="shared" si="2"/>
        <v>11</v>
      </c>
      <c r="J70" s="12">
        <f>IFERROR(VLOOKUP($B70,[2]NUM13!$H$3:$K$147,3,FALSE),0)</f>
        <v>23</v>
      </c>
      <c r="K70" s="77">
        <f>IFERROR(VLOOKUP($B70,'[1]ACT NUM13'!$H$3:$S$123,2,FALSE),0)</f>
        <v>0</v>
      </c>
      <c r="L70" s="77">
        <f>IFERROR(VLOOKUP($B70,'[1]ACT NUM13'!$H$3:$S$123,3,FALSE),0)</f>
        <v>0</v>
      </c>
      <c r="M70" s="77">
        <f>IFERROR(VLOOKUP($B70,'[1]ACT NUM13'!$H$3:$S$123,4,FALSE),0)</f>
        <v>0</v>
      </c>
      <c r="N70" s="77">
        <f>IFERROR(VLOOKUP($B70,'[1]ACT NUM13'!$H$3:$S$123,5,FALSE),0)</f>
        <v>0</v>
      </c>
      <c r="O70" s="77">
        <f>IFERROR(VLOOKUP($B70,'[1]ACT NUM13'!$H$3:$S$123,6,FALSE),0)</f>
        <v>0</v>
      </c>
      <c r="P70" s="77">
        <f>IFERROR(VLOOKUP($B70,'[1]ACT NUM13'!$H$3:$S$123,7,FALSE),0)</f>
        <v>0</v>
      </c>
      <c r="Q70" s="77">
        <f>IFERROR(VLOOKUP($B70,'[1]ACT NUM13'!$H$3:$S$123,8,FALSE),0)</f>
        <v>0</v>
      </c>
      <c r="R70" s="77">
        <f>IFERROR(VLOOKUP($B70,'[1]ACT NUM13'!$H$3:$S$123,9,FALSE),0)</f>
        <v>0</v>
      </c>
      <c r="S70" s="77">
        <f>IFERROR(VLOOKUP($B70,'[1]ACT NUM13'!$H$3:$S$123,10,FALSE),0)</f>
        <v>0</v>
      </c>
      <c r="T70" s="77">
        <f>IFERROR(VLOOKUP($B70,'[1]ACT NUM13'!$H$3:$S$123,11,FALSE),0)</f>
        <v>0</v>
      </c>
      <c r="U70" s="77">
        <f>IFERROR(VLOOKUP($B70,'[1]ACT NUM13'!$H$3:$S$123,12,FALSE),0)</f>
        <v>0</v>
      </c>
      <c r="V70" s="77">
        <f>IFERROR(VLOOKUP($B70,'[1]ACT NUM13'!$H$3:$S$123,13,FALSE),0)</f>
        <v>0</v>
      </c>
      <c r="W70" s="12">
        <f t="shared" si="3"/>
        <v>0</v>
      </c>
      <c r="X70" s="77">
        <f>IFERROR(VLOOKUP($B70,'[1]ACT NUM13'!$AB$3:$AM$64,2,FALSE),0)</f>
        <v>0</v>
      </c>
      <c r="Y70" s="77">
        <f>IFERROR(VLOOKUP($B70,'[1]ACT NUM13'!$AB$3:$AM$64,3,FALSE),0)</f>
        <v>0</v>
      </c>
      <c r="Z70" s="77">
        <f>IFERROR(VLOOKUP($B70,'[1]ACT NUM13'!$AB$3:$AM$64,4,FALSE),0)</f>
        <v>0</v>
      </c>
      <c r="AA70" s="77">
        <f>IFERROR(VLOOKUP($B70,'[1]ACT NUM13'!$AB$3:$AM$64,5,FALSE),0)</f>
        <v>0</v>
      </c>
      <c r="AB70" s="77">
        <f>IFERROR(VLOOKUP($B70,'[1]ACT NUM13'!$AB$3:$AM$64,6,FALSE),0)</f>
        <v>0</v>
      </c>
      <c r="AC70" s="77">
        <f>IFERROR(VLOOKUP($B70,'[1]ACT NUM13'!$AB$3:$AM$64,7,FALSE),0)</f>
        <v>0</v>
      </c>
      <c r="AD70" s="77">
        <f>IFERROR(VLOOKUP($B70,'[1]ACT NUM13'!$AB$3:$AM$64,8,FALSE),0)</f>
        <v>0</v>
      </c>
      <c r="AE70" s="77">
        <f>IFERROR(VLOOKUP($B70,'[1]ACT NUM13'!$AB$3:$AM$64,9,FALSE),0)</f>
        <v>0</v>
      </c>
      <c r="AF70" s="77">
        <f>IFERROR(VLOOKUP($B70,'[1]ACT NUM13'!$AB$3:$AM$64,10,FALSE),0)</f>
        <v>0</v>
      </c>
      <c r="AG70" s="77">
        <f>IFERROR(VLOOKUP($B70,'[1]ACT NUM13'!$AB$3:$AM$64,11,FALSE),0)</f>
        <v>0</v>
      </c>
      <c r="AH70" s="77">
        <f>IFERROR(VLOOKUP($B70,'[1]ACT NUM13'!$AB$3:$AM$64,12,FALSE),0)</f>
        <v>0</v>
      </c>
      <c r="AI70" s="77">
        <f>IFERROR(VLOOKUP($B70,'[1]ACT NUM13'!$AB$3:$AM$64,13,FALSE),0)</f>
        <v>0</v>
      </c>
      <c r="AJ70" s="12">
        <f t="shared" si="4"/>
        <v>0</v>
      </c>
    </row>
    <row r="71" spans="1:37" ht="15" thickBot="1" x14ac:dyDescent="0.25">
      <c r="A71" s="138" t="s">
        <v>99</v>
      </c>
      <c r="B71" s="137" t="s">
        <v>95</v>
      </c>
      <c r="C71" s="53"/>
      <c r="D71" s="177"/>
      <c r="E71" s="12">
        <f>IFERROR(VLOOKUP($B71,[3]NUM13!$H$3:$J$144,2,FALSE),0)</f>
        <v>1</v>
      </c>
      <c r="F71" s="42">
        <f t="shared" si="49"/>
        <v>1</v>
      </c>
      <c r="G71" s="12">
        <f>IFERROR(VLOOKUP($B71,[1]NUM13!$H$3:$J$155,2,FALSE),0)</f>
        <v>2</v>
      </c>
      <c r="H71" s="51">
        <f t="shared" si="50"/>
        <v>2</v>
      </c>
      <c r="I71" s="51">
        <f t="shared" si="2"/>
        <v>2</v>
      </c>
      <c r="J71" s="12">
        <f>IFERROR(VLOOKUP($B71,[2]NUM13!$H$3:$K$147,3,FALSE),0)</f>
        <v>4</v>
      </c>
      <c r="K71" s="77">
        <f>IFERROR(VLOOKUP($B71,'[1]ACT NUM13'!$H$3:$S$123,2,FALSE),0)</f>
        <v>0</v>
      </c>
      <c r="L71" s="77">
        <f>IFERROR(VLOOKUP($B71,'[1]ACT NUM13'!$H$3:$S$123,3,FALSE),0)</f>
        <v>0</v>
      </c>
      <c r="M71" s="77">
        <f>IFERROR(VLOOKUP($B71,'[1]ACT NUM13'!$H$3:$S$123,4,FALSE),0)</f>
        <v>0</v>
      </c>
      <c r="N71" s="77">
        <f>IFERROR(VLOOKUP($B71,'[1]ACT NUM13'!$H$3:$S$123,5,FALSE),0)</f>
        <v>0</v>
      </c>
      <c r="O71" s="77">
        <f>IFERROR(VLOOKUP($B71,'[1]ACT NUM13'!$H$3:$S$123,6,FALSE),0)</f>
        <v>0</v>
      </c>
      <c r="P71" s="77">
        <f>IFERROR(VLOOKUP($B71,'[1]ACT NUM13'!$H$3:$S$123,7,FALSE),0)</f>
        <v>0</v>
      </c>
      <c r="Q71" s="77">
        <f>IFERROR(VLOOKUP($B71,'[1]ACT NUM13'!$H$3:$S$123,8,FALSE),0)</f>
        <v>0</v>
      </c>
      <c r="R71" s="77">
        <f>IFERROR(VLOOKUP($B71,'[1]ACT NUM13'!$H$3:$S$123,9,FALSE),0)</f>
        <v>0</v>
      </c>
      <c r="S71" s="77">
        <f>IFERROR(VLOOKUP($B71,'[1]ACT NUM13'!$H$3:$S$123,10,FALSE),0)</f>
        <v>0</v>
      </c>
      <c r="T71" s="77">
        <f>IFERROR(VLOOKUP($B71,'[1]ACT NUM13'!$H$3:$S$123,11,FALSE),0)</f>
        <v>0</v>
      </c>
      <c r="U71" s="77">
        <f>IFERROR(VLOOKUP($B71,'[1]ACT NUM13'!$H$3:$S$123,12,FALSE),0)</f>
        <v>0</v>
      </c>
      <c r="V71" s="77">
        <f>IFERROR(VLOOKUP($B71,'[1]ACT NUM13'!$H$3:$S$123,13,FALSE),0)</f>
        <v>0</v>
      </c>
      <c r="W71" s="12">
        <f t="shared" si="3"/>
        <v>0</v>
      </c>
      <c r="X71" s="77">
        <f>IFERROR(VLOOKUP($B71,'[1]ACT NUM13'!$AB$3:$AM$64,2,FALSE),0)</f>
        <v>0</v>
      </c>
      <c r="Y71" s="77">
        <f>IFERROR(VLOOKUP($B71,'[1]ACT NUM13'!$AB$3:$AM$64,3,FALSE),0)</f>
        <v>0</v>
      </c>
      <c r="Z71" s="77">
        <f>IFERROR(VLOOKUP($B71,'[1]ACT NUM13'!$AB$3:$AM$64,4,FALSE),0)</f>
        <v>0</v>
      </c>
      <c r="AA71" s="77">
        <f>IFERROR(VLOOKUP($B71,'[1]ACT NUM13'!$AB$3:$AM$64,5,FALSE),0)</f>
        <v>0</v>
      </c>
      <c r="AB71" s="77">
        <f>IFERROR(VLOOKUP($B71,'[1]ACT NUM13'!$AB$3:$AM$64,6,FALSE),0)</f>
        <v>0</v>
      </c>
      <c r="AC71" s="77">
        <f>IFERROR(VLOOKUP($B71,'[1]ACT NUM13'!$AB$3:$AM$64,7,FALSE),0)</f>
        <v>0</v>
      </c>
      <c r="AD71" s="77">
        <f>IFERROR(VLOOKUP($B71,'[1]ACT NUM13'!$AB$3:$AM$64,8,FALSE),0)</f>
        <v>0</v>
      </c>
      <c r="AE71" s="77">
        <f>IFERROR(VLOOKUP($B71,'[1]ACT NUM13'!$AB$3:$AM$64,9,FALSE),0)</f>
        <v>0</v>
      </c>
      <c r="AF71" s="77">
        <f>IFERROR(VLOOKUP($B71,'[1]ACT NUM13'!$AB$3:$AM$64,10,FALSE),0)</f>
        <v>0</v>
      </c>
      <c r="AG71" s="77">
        <f>IFERROR(VLOOKUP($B71,'[1]ACT NUM13'!$AB$3:$AM$64,11,FALSE),0)</f>
        <v>0</v>
      </c>
      <c r="AH71" s="77">
        <f>IFERROR(VLOOKUP($B71,'[1]ACT NUM13'!$AB$3:$AM$64,12,FALSE),0)</f>
        <v>0</v>
      </c>
      <c r="AI71" s="77">
        <f>IFERROR(VLOOKUP($B71,'[1]ACT NUM13'!$AB$3:$AM$64,13,FALSE),0)</f>
        <v>0</v>
      </c>
      <c r="AJ71" s="12">
        <f t="shared" si="4"/>
        <v>0</v>
      </c>
    </row>
    <row r="72" spans="1:37" ht="15" thickBot="1" x14ac:dyDescent="0.25">
      <c r="A72" s="138" t="s">
        <v>99</v>
      </c>
      <c r="B72" s="137" t="s">
        <v>96</v>
      </c>
      <c r="C72" s="53"/>
      <c r="D72" s="177"/>
      <c r="E72" s="12">
        <f>IFERROR(VLOOKUP($B72,[3]NUM13!$H$3:$J$144,2,FALSE),0)</f>
        <v>0</v>
      </c>
      <c r="F72" s="42">
        <f t="shared" si="49"/>
        <v>0</v>
      </c>
      <c r="G72" s="12">
        <f>IFERROR(VLOOKUP($B72,[1]NUM13!$H$3:$J$155,2,FALSE),0)</f>
        <v>1</v>
      </c>
      <c r="H72" s="51">
        <f t="shared" si="50"/>
        <v>1</v>
      </c>
      <c r="I72" s="51">
        <f t="shared" si="2"/>
        <v>1</v>
      </c>
      <c r="J72" s="12">
        <f>IFERROR(VLOOKUP($B72,[2]NUM13!$H$3:$K$147,3,FALSE),0)</f>
        <v>6</v>
      </c>
      <c r="K72" s="77">
        <f>IFERROR(VLOOKUP($B72,'[1]ACT NUM13'!$H$3:$S$123,2,FALSE),0)</f>
        <v>0</v>
      </c>
      <c r="L72" s="77">
        <f>IFERROR(VLOOKUP($B72,'[1]ACT NUM13'!$H$3:$S$123,3,FALSE),0)</f>
        <v>0</v>
      </c>
      <c r="M72" s="77">
        <f>IFERROR(VLOOKUP($B72,'[1]ACT NUM13'!$H$3:$S$123,4,FALSE),0)</f>
        <v>0</v>
      </c>
      <c r="N72" s="77">
        <f>IFERROR(VLOOKUP($B72,'[1]ACT NUM13'!$H$3:$S$123,5,FALSE),0)</f>
        <v>0</v>
      </c>
      <c r="O72" s="77">
        <f>IFERROR(VLOOKUP($B72,'[1]ACT NUM13'!$H$3:$S$123,6,FALSE),0)</f>
        <v>0</v>
      </c>
      <c r="P72" s="77">
        <f>IFERROR(VLOOKUP($B72,'[1]ACT NUM13'!$H$3:$S$123,7,FALSE),0)</f>
        <v>0</v>
      </c>
      <c r="Q72" s="77">
        <f>IFERROR(VLOOKUP($B72,'[1]ACT NUM13'!$H$3:$S$123,8,FALSE),0)</f>
        <v>0</v>
      </c>
      <c r="R72" s="77">
        <f>IFERROR(VLOOKUP($B72,'[1]ACT NUM13'!$H$3:$S$123,9,FALSE),0)</f>
        <v>0</v>
      </c>
      <c r="S72" s="77">
        <f>IFERROR(VLOOKUP($B72,'[1]ACT NUM13'!$H$3:$S$123,10,FALSE),0)</f>
        <v>0</v>
      </c>
      <c r="T72" s="77">
        <f>IFERROR(VLOOKUP($B72,'[1]ACT NUM13'!$H$3:$S$123,11,FALSE),0)</f>
        <v>0</v>
      </c>
      <c r="U72" s="77">
        <f>IFERROR(VLOOKUP($B72,'[1]ACT NUM13'!$H$3:$S$123,12,FALSE),0)</f>
        <v>0</v>
      </c>
      <c r="V72" s="77">
        <f>IFERROR(VLOOKUP($B72,'[1]ACT NUM13'!$H$3:$S$123,13,FALSE),0)</f>
        <v>0</v>
      </c>
      <c r="W72" s="12">
        <f t="shared" si="3"/>
        <v>0</v>
      </c>
      <c r="X72" s="77">
        <f>IFERROR(VLOOKUP($B72,'[1]ACT NUM13'!$AB$3:$AM$64,2,FALSE),0)</f>
        <v>0</v>
      </c>
      <c r="Y72" s="77">
        <f>IFERROR(VLOOKUP($B72,'[1]ACT NUM13'!$AB$3:$AM$64,3,FALSE),0)</f>
        <v>0</v>
      </c>
      <c r="Z72" s="77">
        <f>IFERROR(VLOOKUP($B72,'[1]ACT NUM13'!$AB$3:$AM$64,4,FALSE),0)</f>
        <v>0</v>
      </c>
      <c r="AA72" s="77">
        <f>IFERROR(VLOOKUP($B72,'[1]ACT NUM13'!$AB$3:$AM$64,5,FALSE),0)</f>
        <v>0</v>
      </c>
      <c r="AB72" s="77">
        <f>IFERROR(VLOOKUP($B72,'[1]ACT NUM13'!$AB$3:$AM$64,6,FALSE),0)</f>
        <v>0</v>
      </c>
      <c r="AC72" s="77">
        <f>IFERROR(VLOOKUP($B72,'[1]ACT NUM13'!$AB$3:$AM$64,7,FALSE),0)</f>
        <v>0</v>
      </c>
      <c r="AD72" s="77">
        <f>IFERROR(VLOOKUP($B72,'[1]ACT NUM13'!$AB$3:$AM$64,8,FALSE),0)</f>
        <v>0</v>
      </c>
      <c r="AE72" s="77">
        <f>IFERROR(VLOOKUP($B72,'[1]ACT NUM13'!$AB$3:$AM$64,9,FALSE),0)</f>
        <v>0</v>
      </c>
      <c r="AF72" s="77">
        <f>IFERROR(VLOOKUP($B72,'[1]ACT NUM13'!$AB$3:$AM$64,10,FALSE),0)</f>
        <v>0</v>
      </c>
      <c r="AG72" s="77">
        <f>IFERROR(VLOOKUP($B72,'[1]ACT NUM13'!$AB$3:$AM$64,11,FALSE),0)</f>
        <v>0</v>
      </c>
      <c r="AH72" s="77">
        <f>IFERROR(VLOOKUP($B72,'[1]ACT NUM13'!$AB$3:$AM$64,12,FALSE),0)</f>
        <v>0</v>
      </c>
      <c r="AI72" s="77">
        <f>IFERROR(VLOOKUP($B72,'[1]ACT NUM13'!$AB$3:$AM$64,13,FALSE),0)</f>
        <v>0</v>
      </c>
      <c r="AJ72" s="12">
        <f t="shared" si="4"/>
        <v>0</v>
      </c>
    </row>
    <row r="73" spans="1:37" ht="15" thickBot="1" x14ac:dyDescent="0.25">
      <c r="A73" s="138" t="s">
        <v>99</v>
      </c>
      <c r="B73" s="137" t="s">
        <v>97</v>
      </c>
      <c r="C73" s="53"/>
      <c r="D73" s="177"/>
      <c r="E73" s="12">
        <f>IFERROR(VLOOKUP($B73,[3]NUM13!$H$3:$J$144,2,FALSE),0)</f>
        <v>0</v>
      </c>
      <c r="F73" s="42">
        <f t="shared" si="49"/>
        <v>0</v>
      </c>
      <c r="G73" s="12">
        <f>IFERROR(VLOOKUP($B73,[1]NUM13!$H$3:$J$155,2,FALSE),0)</f>
        <v>0</v>
      </c>
      <c r="H73" s="51">
        <f t="shared" si="50"/>
        <v>0</v>
      </c>
      <c r="I73" s="51">
        <f t="shared" si="2"/>
        <v>0</v>
      </c>
      <c r="J73" s="12">
        <f>IFERROR(VLOOKUP($B73,[2]NUM13!$H$3:$K$147,3,FALSE),0)</f>
        <v>0</v>
      </c>
      <c r="K73" s="77">
        <f>IFERROR(VLOOKUP($B73,'[1]ACT NUM13'!$H$3:$S$123,2,FALSE),0)</f>
        <v>0</v>
      </c>
      <c r="L73" s="77">
        <f>IFERROR(VLOOKUP($B73,'[1]ACT NUM13'!$H$3:$S$123,3,FALSE),0)</f>
        <v>0</v>
      </c>
      <c r="M73" s="77">
        <f>IFERROR(VLOOKUP($B73,'[1]ACT NUM13'!$H$3:$S$123,4,FALSE),0)</f>
        <v>0</v>
      </c>
      <c r="N73" s="77">
        <f>IFERROR(VLOOKUP($B73,'[1]ACT NUM13'!$H$3:$S$123,5,FALSE),0)</f>
        <v>0</v>
      </c>
      <c r="O73" s="77">
        <f>IFERROR(VLOOKUP($B73,'[1]ACT NUM13'!$H$3:$S$123,6,FALSE),0)</f>
        <v>0</v>
      </c>
      <c r="P73" s="77">
        <f>IFERROR(VLOOKUP($B73,'[1]ACT NUM13'!$H$3:$S$123,7,FALSE),0)</f>
        <v>0</v>
      </c>
      <c r="Q73" s="77">
        <f>IFERROR(VLOOKUP($B73,'[1]ACT NUM13'!$H$3:$S$123,8,FALSE),0)</f>
        <v>0</v>
      </c>
      <c r="R73" s="77">
        <f>IFERROR(VLOOKUP($B73,'[1]ACT NUM13'!$H$3:$S$123,9,FALSE),0)</f>
        <v>0</v>
      </c>
      <c r="S73" s="77">
        <f>IFERROR(VLOOKUP($B73,'[1]ACT NUM13'!$H$3:$S$123,10,FALSE),0)</f>
        <v>0</v>
      </c>
      <c r="T73" s="77">
        <f>IFERROR(VLOOKUP($B73,'[1]ACT NUM13'!$H$3:$S$123,11,FALSE),0)</f>
        <v>0</v>
      </c>
      <c r="U73" s="77">
        <f>IFERROR(VLOOKUP($B73,'[1]ACT NUM13'!$H$3:$S$123,12,FALSE),0)</f>
        <v>0</v>
      </c>
      <c r="V73" s="77">
        <f>IFERROR(VLOOKUP($B73,'[1]ACT NUM13'!$H$3:$S$123,13,FALSE),0)</f>
        <v>0</v>
      </c>
      <c r="W73" s="12">
        <f t="shared" si="3"/>
        <v>0</v>
      </c>
      <c r="X73" s="77">
        <f>IFERROR(VLOOKUP($B73,'[1]ACT NUM13'!$AB$3:$AM$64,2,FALSE),0)</f>
        <v>0</v>
      </c>
      <c r="Y73" s="77">
        <f>IFERROR(VLOOKUP($B73,'[1]ACT NUM13'!$AB$3:$AM$64,3,FALSE),0)</f>
        <v>0</v>
      </c>
      <c r="Z73" s="77">
        <f>IFERROR(VLOOKUP($B73,'[1]ACT NUM13'!$AB$3:$AM$64,4,FALSE),0)</f>
        <v>0</v>
      </c>
      <c r="AA73" s="77">
        <f>IFERROR(VLOOKUP($B73,'[1]ACT NUM13'!$AB$3:$AM$64,5,FALSE),0)</f>
        <v>0</v>
      </c>
      <c r="AB73" s="77">
        <f>IFERROR(VLOOKUP($B73,'[1]ACT NUM13'!$AB$3:$AM$64,6,FALSE),0)</f>
        <v>0</v>
      </c>
      <c r="AC73" s="77">
        <f>IFERROR(VLOOKUP($B73,'[1]ACT NUM13'!$AB$3:$AM$64,7,FALSE),0)</f>
        <v>0</v>
      </c>
      <c r="AD73" s="77">
        <f>IFERROR(VLOOKUP($B73,'[1]ACT NUM13'!$AB$3:$AM$64,8,FALSE),0)</f>
        <v>0</v>
      </c>
      <c r="AE73" s="77">
        <f>IFERROR(VLOOKUP($B73,'[1]ACT NUM13'!$AB$3:$AM$64,9,FALSE),0)</f>
        <v>0</v>
      </c>
      <c r="AF73" s="77">
        <f>IFERROR(VLOOKUP($B73,'[1]ACT NUM13'!$AB$3:$AM$64,10,FALSE),0)</f>
        <v>0</v>
      </c>
      <c r="AG73" s="77">
        <f>IFERROR(VLOOKUP($B73,'[1]ACT NUM13'!$AB$3:$AM$64,11,FALSE),0)</f>
        <v>0</v>
      </c>
      <c r="AH73" s="77">
        <f>IFERROR(VLOOKUP($B73,'[1]ACT NUM13'!$AB$3:$AM$64,12,FALSE),0)</f>
        <v>0</v>
      </c>
      <c r="AI73" s="77">
        <f>IFERROR(VLOOKUP($B73,'[1]ACT NUM13'!$AB$3:$AM$64,13,FALSE),0)</f>
        <v>0</v>
      </c>
      <c r="AJ73" s="12">
        <f t="shared" si="4"/>
        <v>0</v>
      </c>
    </row>
    <row r="74" spans="1:37" ht="15" thickBot="1" x14ac:dyDescent="0.25">
      <c r="A74" s="138" t="s">
        <v>99</v>
      </c>
      <c r="B74" s="137" t="s">
        <v>98</v>
      </c>
      <c r="C74" s="53"/>
      <c r="D74" s="177"/>
      <c r="E74" s="12">
        <f>IFERROR(VLOOKUP($B74,[3]NUM13!$H$3:$J$144,2,FALSE),0)</f>
        <v>4</v>
      </c>
      <c r="F74" s="42">
        <f t="shared" si="49"/>
        <v>4</v>
      </c>
      <c r="G74" s="12">
        <f>IFERROR(VLOOKUP($B74,[1]NUM13!$H$3:$J$155,2,FALSE),0)</f>
        <v>5</v>
      </c>
      <c r="H74" s="51">
        <f t="shared" si="50"/>
        <v>5</v>
      </c>
      <c r="I74" s="51">
        <f t="shared" si="2"/>
        <v>5</v>
      </c>
      <c r="J74" s="12">
        <f>IFERROR(VLOOKUP($B74,[2]NUM13!$H$3:$K$147,3,FALSE),0)</f>
        <v>5</v>
      </c>
      <c r="K74" s="77">
        <f>IFERROR(VLOOKUP($B74,'[1]ACT NUM13'!$H$3:$S$123,2,FALSE),0)</f>
        <v>0</v>
      </c>
      <c r="L74" s="77">
        <f>IFERROR(VLOOKUP($B74,'[1]ACT NUM13'!$H$3:$S$123,3,FALSE),0)</f>
        <v>0</v>
      </c>
      <c r="M74" s="77">
        <f>IFERROR(VLOOKUP($B74,'[1]ACT NUM13'!$H$3:$S$123,4,FALSE),0)</f>
        <v>0</v>
      </c>
      <c r="N74" s="77">
        <f>IFERROR(VLOOKUP($B74,'[1]ACT NUM13'!$H$3:$S$123,5,FALSE),0)</f>
        <v>0</v>
      </c>
      <c r="O74" s="77">
        <f>IFERROR(VLOOKUP($B74,'[1]ACT NUM13'!$H$3:$S$123,6,FALSE),0)</f>
        <v>0</v>
      </c>
      <c r="P74" s="77">
        <f>IFERROR(VLOOKUP($B74,'[1]ACT NUM13'!$H$3:$S$123,7,FALSE),0)</f>
        <v>0</v>
      </c>
      <c r="Q74" s="77">
        <f>IFERROR(VLOOKUP($B74,'[1]ACT NUM13'!$H$3:$S$123,8,FALSE),0)</f>
        <v>0</v>
      </c>
      <c r="R74" s="77">
        <f>IFERROR(VLOOKUP($B74,'[1]ACT NUM13'!$H$3:$S$123,9,FALSE),0)</f>
        <v>0</v>
      </c>
      <c r="S74" s="77">
        <f>IFERROR(VLOOKUP($B74,'[1]ACT NUM13'!$H$3:$S$123,10,FALSE),0)</f>
        <v>0</v>
      </c>
      <c r="T74" s="77">
        <f>IFERROR(VLOOKUP($B74,'[1]ACT NUM13'!$H$3:$S$123,11,FALSE),0)</f>
        <v>0</v>
      </c>
      <c r="U74" s="77">
        <f>IFERROR(VLOOKUP($B74,'[1]ACT NUM13'!$H$3:$S$123,12,FALSE),0)</f>
        <v>0</v>
      </c>
      <c r="V74" s="77">
        <f>IFERROR(VLOOKUP($B74,'[1]ACT NUM13'!$H$3:$S$123,13,FALSE),0)</f>
        <v>0</v>
      </c>
      <c r="W74" s="12">
        <f t="shared" si="3"/>
        <v>0</v>
      </c>
      <c r="X74" s="77">
        <f>IFERROR(VLOOKUP($B74,'[1]ACT NUM13'!$AB$3:$AM$64,2,FALSE),0)</f>
        <v>0</v>
      </c>
      <c r="Y74" s="77">
        <f>IFERROR(VLOOKUP($B74,'[1]ACT NUM13'!$AB$3:$AM$64,3,FALSE),0)</f>
        <v>0</v>
      </c>
      <c r="Z74" s="77">
        <f>IFERROR(VLOOKUP($B74,'[1]ACT NUM13'!$AB$3:$AM$64,4,FALSE),0)</f>
        <v>0</v>
      </c>
      <c r="AA74" s="77">
        <f>IFERROR(VLOOKUP($B74,'[1]ACT NUM13'!$AB$3:$AM$64,5,FALSE),0)</f>
        <v>0</v>
      </c>
      <c r="AB74" s="77">
        <f>IFERROR(VLOOKUP($B74,'[1]ACT NUM13'!$AB$3:$AM$64,6,FALSE),0)</f>
        <v>0</v>
      </c>
      <c r="AC74" s="77">
        <f>IFERROR(VLOOKUP($B74,'[1]ACT NUM13'!$AB$3:$AM$64,7,FALSE),0)</f>
        <v>0</v>
      </c>
      <c r="AD74" s="77">
        <f>IFERROR(VLOOKUP($B74,'[1]ACT NUM13'!$AB$3:$AM$64,8,FALSE),0)</f>
        <v>0</v>
      </c>
      <c r="AE74" s="77">
        <f>IFERROR(VLOOKUP($B74,'[1]ACT NUM13'!$AB$3:$AM$64,9,FALSE),0)</f>
        <v>0</v>
      </c>
      <c r="AF74" s="77">
        <f>IFERROR(VLOOKUP($B74,'[1]ACT NUM13'!$AB$3:$AM$64,10,FALSE),0)</f>
        <v>0</v>
      </c>
      <c r="AG74" s="77">
        <f>IFERROR(VLOOKUP($B74,'[1]ACT NUM13'!$AB$3:$AM$64,11,FALSE),0)</f>
        <v>0</v>
      </c>
      <c r="AH74" s="77">
        <f>IFERROR(VLOOKUP($B74,'[1]ACT NUM13'!$AB$3:$AM$64,12,FALSE),0)</f>
        <v>0</v>
      </c>
      <c r="AI74" s="77">
        <f>IFERROR(VLOOKUP($B74,'[1]ACT NUM13'!$AB$3:$AM$64,13,FALSE),0)</f>
        <v>0</v>
      </c>
      <c r="AJ74" s="12">
        <f t="shared" si="4"/>
        <v>0</v>
      </c>
    </row>
    <row r="75" spans="1:37" ht="15" thickBot="1" x14ac:dyDescent="0.25">
      <c r="A75" s="307" t="s">
        <v>18</v>
      </c>
      <c r="B75" s="308"/>
      <c r="C75" s="222">
        <f>+D75/Metas!S6</f>
        <v>1.0108521781182509</v>
      </c>
      <c r="D75" s="179">
        <f>J75/AK75</f>
        <v>0.22239502332814931</v>
      </c>
      <c r="E75" s="9">
        <f>SUM(E65:E74)</f>
        <v>172</v>
      </c>
      <c r="F75" s="9">
        <f>SUM(F65:F74)</f>
        <v>208</v>
      </c>
      <c r="G75" s="9">
        <f>SUM(G65:G74)</f>
        <v>225</v>
      </c>
      <c r="H75" s="9">
        <f t="shared" ref="H75" si="51">SUM(H65:H74)</f>
        <v>234</v>
      </c>
      <c r="I75" s="9">
        <f>SUM(I65:I74)</f>
        <v>270</v>
      </c>
      <c r="J75" s="9">
        <f>SUM(J65:J74)</f>
        <v>286</v>
      </c>
      <c r="K75" s="9">
        <f t="shared" ref="K75:Q75" si="52">SUM(K65:K74)</f>
        <v>5</v>
      </c>
      <c r="L75" s="9">
        <f t="shared" si="52"/>
        <v>18</v>
      </c>
      <c r="M75" s="9">
        <f t="shared" si="52"/>
        <v>9</v>
      </c>
      <c r="N75" s="9">
        <f t="shared" si="52"/>
        <v>4</v>
      </c>
      <c r="O75" s="9">
        <f t="shared" ref="O75" si="53">SUM(O65:O74)</f>
        <v>3</v>
      </c>
      <c r="P75" s="9">
        <f t="shared" si="52"/>
        <v>3</v>
      </c>
      <c r="Q75" s="9">
        <f t="shared" si="52"/>
        <v>9</v>
      </c>
      <c r="R75" s="9">
        <f t="shared" ref="R75:S75" si="54">SUM(R65:R74)</f>
        <v>0</v>
      </c>
      <c r="S75" s="9">
        <f t="shared" si="54"/>
        <v>28</v>
      </c>
      <c r="T75" s="9">
        <f t="shared" ref="T75:V75" si="55">SUM(T65:T74)</f>
        <v>8</v>
      </c>
      <c r="U75" s="9">
        <f t="shared" si="55"/>
        <v>87</v>
      </c>
      <c r="V75" s="9">
        <f t="shared" si="55"/>
        <v>0</v>
      </c>
      <c r="W75" s="9">
        <f t="shared" si="3"/>
        <v>174</v>
      </c>
      <c r="X75" s="9">
        <f t="shared" ref="X75:AD75" si="56">SUM(X65:X74)</f>
        <v>0</v>
      </c>
      <c r="Y75" s="9">
        <f t="shared" si="56"/>
        <v>0</v>
      </c>
      <c r="Z75" s="9">
        <f t="shared" si="56"/>
        <v>0</v>
      </c>
      <c r="AA75" s="9">
        <f t="shared" si="56"/>
        <v>0</v>
      </c>
      <c r="AB75" s="9">
        <f t="shared" ref="AB75" si="57">SUM(AB65:AB74)</f>
        <v>0</v>
      </c>
      <c r="AC75" s="9">
        <f t="shared" si="56"/>
        <v>0</v>
      </c>
      <c r="AD75" s="9">
        <f t="shared" si="56"/>
        <v>0</v>
      </c>
      <c r="AE75" s="9">
        <f t="shared" ref="AE75:AF75" si="58">SUM(AE65:AE74)</f>
        <v>0</v>
      </c>
      <c r="AF75" s="9">
        <f t="shared" si="58"/>
        <v>0</v>
      </c>
      <c r="AG75" s="9">
        <f t="shared" ref="AG75:AI75" si="59">SUM(AG65:AG74)</f>
        <v>0</v>
      </c>
      <c r="AH75" s="9">
        <f t="shared" si="59"/>
        <v>0</v>
      </c>
      <c r="AI75" s="9">
        <f t="shared" si="59"/>
        <v>0</v>
      </c>
      <c r="AJ75" s="9">
        <f t="shared" si="4"/>
        <v>0</v>
      </c>
      <c r="AK75" s="9">
        <v>1286</v>
      </c>
    </row>
    <row r="76" spans="1:37" ht="15" thickBot="1" x14ac:dyDescent="0.25">
      <c r="A76" s="75" t="s">
        <v>105</v>
      </c>
      <c r="B76" s="137" t="s">
        <v>100</v>
      </c>
      <c r="C76" s="53"/>
      <c r="D76" s="177"/>
      <c r="E76" s="12">
        <f>IFERROR(VLOOKUP($B76,[3]NUM13!$H$3:$J$144,2,FALSE),0)</f>
        <v>52</v>
      </c>
      <c r="F76" s="42">
        <f t="shared" ref="F76:F80" si="60">+E76+(K76+L76+M76+N76)-(X76+Y76+Z76+AA76)</f>
        <v>54</v>
      </c>
      <c r="G76" s="12">
        <f>IFERROR(VLOOKUP($B76,[1]NUM13!$H$3:$J$155,2,FALSE),0)</f>
        <v>41</v>
      </c>
      <c r="H76" s="51">
        <f t="shared" ref="H76:H80" si="61">+G76+(Q76)-(AD76)</f>
        <v>46</v>
      </c>
      <c r="I76" s="51">
        <f t="shared" si="2"/>
        <v>55</v>
      </c>
      <c r="J76" s="12">
        <f>IFERROR(VLOOKUP($B76,[2]NUM13!$H$3:$K$147,3,FALSE),0)</f>
        <v>51</v>
      </c>
      <c r="K76" s="77">
        <f>IFERROR(VLOOKUP($B76,'[1]ACT NUM13'!$H$3:$S$123,2,FALSE),0)</f>
        <v>0</v>
      </c>
      <c r="L76" s="77">
        <f>IFERROR(VLOOKUP($B76,'[1]ACT NUM13'!$H$3:$S$123,3,FALSE),0)</f>
        <v>0</v>
      </c>
      <c r="M76" s="77">
        <f>IFERROR(VLOOKUP($B76,'[1]ACT NUM13'!$H$3:$S$123,4,FALSE),0)</f>
        <v>0</v>
      </c>
      <c r="N76" s="77">
        <f>IFERROR(VLOOKUP($B76,'[1]ACT NUM13'!$H$3:$S$123,5,FALSE),0)</f>
        <v>2</v>
      </c>
      <c r="O76" s="77">
        <f>IFERROR(VLOOKUP($B76,'[1]ACT NUM13'!$H$3:$S$123,6,FALSE),0)</f>
        <v>4</v>
      </c>
      <c r="P76" s="77">
        <f>IFERROR(VLOOKUP($B76,'[1]ACT NUM13'!$H$3:$S$123,7,FALSE),0)</f>
        <v>11</v>
      </c>
      <c r="Q76" s="77">
        <f>IFERROR(VLOOKUP($B76,'[1]ACT NUM13'!$H$3:$S$123,8,FALSE),0)</f>
        <v>5</v>
      </c>
      <c r="R76" s="77">
        <f>IFERROR(VLOOKUP($B76,'[1]ACT NUM13'!$H$3:$S$123,9,FALSE),0)</f>
        <v>7</v>
      </c>
      <c r="S76" s="77">
        <f>IFERROR(VLOOKUP($B76,'[1]ACT NUM13'!$H$3:$S$123,10,FALSE),0)</f>
        <v>3</v>
      </c>
      <c r="T76" s="77">
        <f>IFERROR(VLOOKUP($B76,'[1]ACT NUM13'!$H$3:$S$123,11,FALSE),0)</f>
        <v>0</v>
      </c>
      <c r="U76" s="77">
        <f>IFERROR(VLOOKUP($B76,'[1]ACT NUM13'!$H$3:$S$123,12,FALSE),0)</f>
        <v>32</v>
      </c>
      <c r="V76" s="77">
        <f>IFERROR(VLOOKUP($B76,'[1]ACT NUM13'!$H$3:$S$123,13,FALSE),0)</f>
        <v>0</v>
      </c>
      <c r="W76" s="12">
        <f t="shared" si="3"/>
        <v>64</v>
      </c>
      <c r="X76" s="77">
        <f>IFERROR(VLOOKUP($B76,'[1]ACT NUM13'!$AB$3:$AM$64,2,FALSE),0)</f>
        <v>0</v>
      </c>
      <c r="Y76" s="77">
        <f>IFERROR(VLOOKUP($B76,'[1]ACT NUM13'!$AB$3:$AM$64,3,FALSE),0)</f>
        <v>0</v>
      </c>
      <c r="Z76" s="77">
        <f>IFERROR(VLOOKUP($B76,'[1]ACT NUM13'!$AB$3:$AM$64,4,FALSE),0)</f>
        <v>0</v>
      </c>
      <c r="AA76" s="77">
        <f>IFERROR(VLOOKUP($B76,'[1]ACT NUM13'!$AB$3:$AM$64,5,FALSE),0)</f>
        <v>0</v>
      </c>
      <c r="AB76" s="77">
        <f>IFERROR(VLOOKUP($B76,'[1]ACT NUM13'!$AB$3:$AM$64,6,FALSE),0)</f>
        <v>0</v>
      </c>
      <c r="AC76" s="77">
        <f>IFERROR(VLOOKUP($B76,'[1]ACT NUM13'!$AB$3:$AM$64,7,FALSE),0)</f>
        <v>0</v>
      </c>
      <c r="AD76" s="77">
        <f>IFERROR(VLOOKUP($B76,'[1]ACT NUM13'!$AB$3:$AM$64,8,FALSE),0)</f>
        <v>0</v>
      </c>
      <c r="AE76" s="77">
        <f>IFERROR(VLOOKUP($B76,'[1]ACT NUM13'!$AB$3:$AM$64,9,FALSE),0)</f>
        <v>0</v>
      </c>
      <c r="AF76" s="77">
        <f>IFERROR(VLOOKUP($B76,'[1]ACT NUM13'!$AB$3:$AM$64,10,FALSE),0)</f>
        <v>1</v>
      </c>
      <c r="AG76" s="77">
        <f>IFERROR(VLOOKUP($B76,'[1]ACT NUM13'!$AB$3:$AM$64,11,FALSE),0)</f>
        <v>0</v>
      </c>
      <c r="AH76" s="77">
        <f>IFERROR(VLOOKUP($B76,'[1]ACT NUM13'!$AB$3:$AM$64,12,FALSE),0)</f>
        <v>1</v>
      </c>
      <c r="AI76" s="77">
        <f>IFERROR(VLOOKUP($B76,'[1]ACT NUM13'!$AB$3:$AM$64,13,FALSE),0)</f>
        <v>0</v>
      </c>
      <c r="AJ76" s="12">
        <f t="shared" si="4"/>
        <v>2</v>
      </c>
    </row>
    <row r="77" spans="1:37" ht="15" thickBot="1" x14ac:dyDescent="0.25">
      <c r="A77" s="75" t="s">
        <v>105</v>
      </c>
      <c r="B77" s="137" t="s">
        <v>101</v>
      </c>
      <c r="C77" s="53"/>
      <c r="D77" s="177"/>
      <c r="E77" s="12">
        <f>IFERROR(VLOOKUP($B77,[3]NUM13!$H$3:$J$144,2,FALSE),0)</f>
        <v>20</v>
      </c>
      <c r="F77" s="42">
        <f t="shared" si="60"/>
        <v>20</v>
      </c>
      <c r="G77" s="12">
        <f>IFERROR(VLOOKUP($B77,[1]NUM13!$H$3:$J$155,2,FALSE),0)</f>
        <v>15</v>
      </c>
      <c r="H77" s="51">
        <f t="shared" si="61"/>
        <v>15</v>
      </c>
      <c r="I77" s="51">
        <f t="shared" si="2"/>
        <v>19</v>
      </c>
      <c r="J77" s="12">
        <f>IFERROR(VLOOKUP($B77,[2]NUM13!$H$3:$K$147,3,FALSE),0)</f>
        <v>22</v>
      </c>
      <c r="K77" s="77">
        <f>IFERROR(VLOOKUP($B77,'[1]ACT NUM13'!$H$3:$S$123,2,FALSE),0)</f>
        <v>0</v>
      </c>
      <c r="L77" s="77">
        <f>IFERROR(VLOOKUP($B77,'[1]ACT NUM13'!$H$3:$S$123,3,FALSE),0)</f>
        <v>0</v>
      </c>
      <c r="M77" s="77">
        <f>IFERROR(VLOOKUP($B77,'[1]ACT NUM13'!$H$3:$S$123,4,FALSE),0)</f>
        <v>0</v>
      </c>
      <c r="N77" s="77">
        <f>IFERROR(VLOOKUP($B77,'[1]ACT NUM13'!$H$3:$S$123,5,FALSE),0)</f>
        <v>0</v>
      </c>
      <c r="O77" s="77">
        <f>IFERROR(VLOOKUP($B77,'[1]ACT NUM13'!$H$3:$S$123,6,FALSE),0)</f>
        <v>2</v>
      </c>
      <c r="P77" s="77">
        <f>IFERROR(VLOOKUP($B77,'[1]ACT NUM13'!$H$3:$S$123,7,FALSE),0)</f>
        <v>3</v>
      </c>
      <c r="Q77" s="77">
        <f>IFERROR(VLOOKUP($B77,'[1]ACT NUM13'!$H$3:$S$123,8,FALSE),0)</f>
        <v>0</v>
      </c>
      <c r="R77" s="77">
        <f>IFERROR(VLOOKUP($B77,'[1]ACT NUM13'!$H$3:$S$123,9,FALSE),0)</f>
        <v>4</v>
      </c>
      <c r="S77" s="77">
        <f>IFERROR(VLOOKUP($B77,'[1]ACT NUM13'!$H$3:$S$123,10,FALSE),0)</f>
        <v>0</v>
      </c>
      <c r="T77" s="77">
        <f>IFERROR(VLOOKUP($B77,'[1]ACT NUM13'!$H$3:$S$123,11,FALSE),0)</f>
        <v>0</v>
      </c>
      <c r="U77" s="77">
        <f>IFERROR(VLOOKUP($B77,'[1]ACT NUM13'!$H$3:$S$123,12,FALSE),0)</f>
        <v>9</v>
      </c>
      <c r="V77" s="77">
        <f>IFERROR(VLOOKUP($B77,'[1]ACT NUM13'!$H$3:$S$123,13,FALSE),0)</f>
        <v>0</v>
      </c>
      <c r="W77" s="12">
        <f t="shared" si="3"/>
        <v>18</v>
      </c>
      <c r="X77" s="77">
        <f>IFERROR(VLOOKUP($B77,'[1]ACT NUM13'!$AB$3:$AM$64,2,FALSE),0)</f>
        <v>0</v>
      </c>
      <c r="Y77" s="77">
        <f>IFERROR(VLOOKUP($B77,'[1]ACT NUM13'!$AB$3:$AM$64,3,FALSE),0)</f>
        <v>0</v>
      </c>
      <c r="Z77" s="77">
        <f>IFERROR(VLOOKUP($B77,'[1]ACT NUM13'!$AB$3:$AM$64,4,FALSE),0)</f>
        <v>0</v>
      </c>
      <c r="AA77" s="77">
        <f>IFERROR(VLOOKUP($B77,'[1]ACT NUM13'!$AB$3:$AM$64,5,FALSE),0)</f>
        <v>0</v>
      </c>
      <c r="AB77" s="77">
        <f>IFERROR(VLOOKUP($B77,'[1]ACT NUM13'!$AB$3:$AM$64,6,FALSE),0)</f>
        <v>0</v>
      </c>
      <c r="AC77" s="77">
        <f>IFERROR(VLOOKUP($B77,'[1]ACT NUM13'!$AB$3:$AM$64,7,FALSE),0)</f>
        <v>0</v>
      </c>
      <c r="AD77" s="77">
        <f>IFERROR(VLOOKUP($B77,'[1]ACT NUM13'!$AB$3:$AM$64,8,FALSE),0)</f>
        <v>0</v>
      </c>
      <c r="AE77" s="77">
        <f>IFERROR(VLOOKUP($B77,'[1]ACT NUM13'!$AB$3:$AM$64,9,FALSE),0)</f>
        <v>0</v>
      </c>
      <c r="AF77" s="77">
        <f>IFERROR(VLOOKUP($B77,'[1]ACT NUM13'!$AB$3:$AM$64,10,FALSE),0)</f>
        <v>0</v>
      </c>
      <c r="AG77" s="77">
        <f>IFERROR(VLOOKUP($B77,'[1]ACT NUM13'!$AB$3:$AM$64,11,FALSE),0)</f>
        <v>0</v>
      </c>
      <c r="AH77" s="77">
        <f>IFERROR(VLOOKUP($B77,'[1]ACT NUM13'!$AB$3:$AM$64,12,FALSE),0)</f>
        <v>0</v>
      </c>
      <c r="AI77" s="77">
        <f>IFERROR(VLOOKUP($B77,'[1]ACT NUM13'!$AB$3:$AM$64,13,FALSE),0)</f>
        <v>0</v>
      </c>
      <c r="AJ77" s="12">
        <f t="shared" si="4"/>
        <v>0</v>
      </c>
    </row>
    <row r="78" spans="1:37" ht="15" thickBot="1" x14ac:dyDescent="0.25">
      <c r="A78" s="75" t="s">
        <v>105</v>
      </c>
      <c r="B78" s="137" t="s">
        <v>102</v>
      </c>
      <c r="C78" s="53"/>
      <c r="D78" s="177"/>
      <c r="E78" s="12">
        <f>IFERROR(VLOOKUP($B78,[3]NUM13!$H$3:$J$144,2,FALSE),0)</f>
        <v>29</v>
      </c>
      <c r="F78" s="42">
        <f t="shared" si="60"/>
        <v>29</v>
      </c>
      <c r="G78" s="12">
        <f>IFERROR(VLOOKUP($B78,[1]NUM13!$H$3:$J$155,2,FALSE),0)</f>
        <v>22</v>
      </c>
      <c r="H78" s="51">
        <f t="shared" si="61"/>
        <v>25</v>
      </c>
      <c r="I78" s="51">
        <f t="shared" si="2"/>
        <v>30</v>
      </c>
      <c r="J78" s="12">
        <f>IFERROR(VLOOKUP($B78,[2]NUM13!$H$3:$K$147,3,FALSE),0)</f>
        <v>29</v>
      </c>
      <c r="K78" s="77">
        <f>IFERROR(VLOOKUP($B78,'[1]ACT NUM13'!$H$3:$S$123,2,FALSE),0)</f>
        <v>0</v>
      </c>
      <c r="L78" s="77">
        <f>IFERROR(VLOOKUP($B78,'[1]ACT NUM13'!$H$3:$S$123,3,FALSE),0)</f>
        <v>0</v>
      </c>
      <c r="M78" s="77">
        <f>IFERROR(VLOOKUP($B78,'[1]ACT NUM13'!$H$3:$S$123,4,FALSE),0)</f>
        <v>0</v>
      </c>
      <c r="N78" s="77">
        <f>IFERROR(VLOOKUP($B78,'[1]ACT NUM13'!$H$3:$S$123,5,FALSE),0)</f>
        <v>0</v>
      </c>
      <c r="O78" s="77">
        <f>IFERROR(VLOOKUP($B78,'[1]ACT NUM13'!$H$3:$S$123,6,FALSE),0)</f>
        <v>2</v>
      </c>
      <c r="P78" s="77">
        <f>IFERROR(VLOOKUP($B78,'[1]ACT NUM13'!$H$3:$S$123,7,FALSE),0)</f>
        <v>3</v>
      </c>
      <c r="Q78" s="77">
        <f>IFERROR(VLOOKUP($B78,'[1]ACT NUM13'!$H$3:$S$123,8,FALSE),0)</f>
        <v>3</v>
      </c>
      <c r="R78" s="77">
        <f>IFERROR(VLOOKUP($B78,'[1]ACT NUM13'!$H$3:$S$123,9,FALSE),0)</f>
        <v>1</v>
      </c>
      <c r="S78" s="77">
        <f>IFERROR(VLOOKUP($B78,'[1]ACT NUM13'!$H$3:$S$123,10,FALSE),0)</f>
        <v>3</v>
      </c>
      <c r="T78" s="77">
        <f>IFERROR(VLOOKUP($B78,'[1]ACT NUM13'!$H$3:$S$123,11,FALSE),0)</f>
        <v>1</v>
      </c>
      <c r="U78" s="77">
        <f>IFERROR(VLOOKUP($B78,'[1]ACT NUM13'!$H$3:$S$123,12,FALSE),0)</f>
        <v>13</v>
      </c>
      <c r="V78" s="77">
        <f>IFERROR(VLOOKUP($B78,'[1]ACT NUM13'!$H$3:$S$123,13,FALSE),0)</f>
        <v>0</v>
      </c>
      <c r="W78" s="12">
        <f t="shared" si="3"/>
        <v>26</v>
      </c>
      <c r="X78" s="77">
        <f>IFERROR(VLOOKUP($B78,'[1]ACT NUM13'!$AB$3:$AM$64,2,FALSE),0)</f>
        <v>0</v>
      </c>
      <c r="Y78" s="77">
        <f>IFERROR(VLOOKUP($B78,'[1]ACT NUM13'!$AB$3:$AM$64,3,FALSE),0)</f>
        <v>0</v>
      </c>
      <c r="Z78" s="77">
        <f>IFERROR(VLOOKUP($B78,'[1]ACT NUM13'!$AB$3:$AM$64,4,FALSE),0)</f>
        <v>0</v>
      </c>
      <c r="AA78" s="77">
        <f>IFERROR(VLOOKUP($B78,'[1]ACT NUM13'!$AB$3:$AM$64,5,FALSE),0)</f>
        <v>0</v>
      </c>
      <c r="AB78" s="77">
        <f>IFERROR(VLOOKUP($B78,'[1]ACT NUM13'!$AB$3:$AM$64,6,FALSE),0)</f>
        <v>0</v>
      </c>
      <c r="AC78" s="77">
        <f>IFERROR(VLOOKUP($B78,'[1]ACT NUM13'!$AB$3:$AM$64,7,FALSE),0)</f>
        <v>0</v>
      </c>
      <c r="AD78" s="77">
        <f>IFERROR(VLOOKUP($B78,'[1]ACT NUM13'!$AB$3:$AM$64,8,FALSE),0)</f>
        <v>0</v>
      </c>
      <c r="AE78" s="77">
        <f>IFERROR(VLOOKUP($B78,'[1]ACT NUM13'!$AB$3:$AM$64,9,FALSE),0)</f>
        <v>0</v>
      </c>
      <c r="AF78" s="77">
        <f>IFERROR(VLOOKUP($B78,'[1]ACT NUM13'!$AB$3:$AM$64,10,FALSE),0)</f>
        <v>0</v>
      </c>
      <c r="AG78" s="77">
        <f>IFERROR(VLOOKUP($B78,'[1]ACT NUM13'!$AB$3:$AM$64,11,FALSE),0)</f>
        <v>0</v>
      </c>
      <c r="AH78" s="77">
        <f>IFERROR(VLOOKUP($B78,'[1]ACT NUM13'!$AB$3:$AM$64,12,FALSE),0)</f>
        <v>0</v>
      </c>
      <c r="AI78" s="77">
        <f>IFERROR(VLOOKUP($B78,'[1]ACT NUM13'!$AB$3:$AM$64,13,FALSE),0)</f>
        <v>0</v>
      </c>
      <c r="AJ78" s="12">
        <f t="shared" si="4"/>
        <v>0</v>
      </c>
    </row>
    <row r="79" spans="1:37" ht="15" thickBot="1" x14ac:dyDescent="0.25">
      <c r="A79" s="75" t="s">
        <v>105</v>
      </c>
      <c r="B79" s="137" t="s">
        <v>103</v>
      </c>
      <c r="C79" s="53"/>
      <c r="D79" s="177"/>
      <c r="E79" s="12">
        <f>IFERROR(VLOOKUP($B79,[3]NUM13!$H$3:$J$144,2,FALSE),0)</f>
        <v>12</v>
      </c>
      <c r="F79" s="42">
        <f t="shared" si="60"/>
        <v>12</v>
      </c>
      <c r="G79" s="12">
        <f>IFERROR(VLOOKUP($B79,[1]NUM13!$H$3:$J$155,2,FALSE),0)</f>
        <v>7</v>
      </c>
      <c r="H79" s="51">
        <f t="shared" si="61"/>
        <v>7</v>
      </c>
      <c r="I79" s="51">
        <f t="shared" ref="I79:I80" si="62">+G79+(Q79+R79+S79+T79)-(AD79+AE79+AF79+AG79)</f>
        <v>10</v>
      </c>
      <c r="J79" s="12">
        <f>IFERROR(VLOOKUP($B79,[2]NUM13!$H$3:$K$147,3,FALSE),0)</f>
        <v>7</v>
      </c>
      <c r="K79" s="77">
        <f>IFERROR(VLOOKUP($B79,'[1]ACT NUM13'!$H$3:$S$123,2,FALSE),0)</f>
        <v>0</v>
      </c>
      <c r="L79" s="77">
        <f>IFERROR(VLOOKUP($B79,'[1]ACT NUM13'!$H$3:$S$123,3,FALSE),0)</f>
        <v>0</v>
      </c>
      <c r="M79" s="77">
        <f>IFERROR(VLOOKUP($B79,'[1]ACT NUM13'!$H$3:$S$123,4,FALSE),0)</f>
        <v>0</v>
      </c>
      <c r="N79" s="77">
        <f>IFERROR(VLOOKUP($B79,'[1]ACT NUM13'!$H$3:$S$123,5,FALSE),0)</f>
        <v>0</v>
      </c>
      <c r="O79" s="77">
        <f>IFERROR(VLOOKUP($B79,'[1]ACT NUM13'!$H$3:$S$123,6,FALSE),0)</f>
        <v>1</v>
      </c>
      <c r="P79" s="77">
        <f>IFERROR(VLOOKUP($B79,'[1]ACT NUM13'!$H$3:$S$123,7,FALSE),0)</f>
        <v>1</v>
      </c>
      <c r="Q79" s="77">
        <f>IFERROR(VLOOKUP($B79,'[1]ACT NUM13'!$H$3:$S$123,8,FALSE),0)</f>
        <v>0</v>
      </c>
      <c r="R79" s="77">
        <f>IFERROR(VLOOKUP($B79,'[1]ACT NUM13'!$H$3:$S$123,9,FALSE),0)</f>
        <v>2</v>
      </c>
      <c r="S79" s="77">
        <f>IFERROR(VLOOKUP($B79,'[1]ACT NUM13'!$H$3:$S$123,10,FALSE),0)</f>
        <v>1</v>
      </c>
      <c r="T79" s="77">
        <f>IFERROR(VLOOKUP($B79,'[1]ACT NUM13'!$H$3:$S$123,11,FALSE),0)</f>
        <v>0</v>
      </c>
      <c r="U79" s="77">
        <f>IFERROR(VLOOKUP($B79,'[1]ACT NUM13'!$H$3:$S$123,12,FALSE),0)</f>
        <v>5</v>
      </c>
      <c r="V79" s="77">
        <f>IFERROR(VLOOKUP($B79,'[1]ACT NUM13'!$H$3:$S$123,13,FALSE),0)</f>
        <v>0</v>
      </c>
      <c r="W79" s="12">
        <f>SUM(K79:V79)</f>
        <v>10</v>
      </c>
      <c r="X79" s="77">
        <f>IFERROR(VLOOKUP($B79,'[1]ACT NUM13'!$AB$3:$AM$64,2,FALSE),0)</f>
        <v>0</v>
      </c>
      <c r="Y79" s="77">
        <f>IFERROR(VLOOKUP($B79,'[1]ACT NUM13'!$AB$3:$AM$64,3,FALSE),0)</f>
        <v>0</v>
      </c>
      <c r="Z79" s="77">
        <f>IFERROR(VLOOKUP($B79,'[1]ACT NUM13'!$AB$3:$AM$64,4,FALSE),0)</f>
        <v>0</v>
      </c>
      <c r="AA79" s="77">
        <f>IFERROR(VLOOKUP($B79,'[1]ACT NUM13'!$AB$3:$AM$64,5,FALSE),0)</f>
        <v>0</v>
      </c>
      <c r="AB79" s="77">
        <f>IFERROR(VLOOKUP($B79,'[1]ACT NUM13'!$AB$3:$AM$64,6,FALSE),0)</f>
        <v>0</v>
      </c>
      <c r="AC79" s="77">
        <f>IFERROR(VLOOKUP($B79,'[1]ACT NUM13'!$AB$3:$AM$64,7,FALSE),0)</f>
        <v>0</v>
      </c>
      <c r="AD79" s="77">
        <f>IFERROR(VLOOKUP($B79,'[1]ACT NUM13'!$AB$3:$AM$64,8,FALSE),0)</f>
        <v>0</v>
      </c>
      <c r="AE79" s="77">
        <f>IFERROR(VLOOKUP($B79,'[1]ACT NUM13'!$AB$3:$AM$64,9,FALSE),0)</f>
        <v>0</v>
      </c>
      <c r="AF79" s="77">
        <f>IFERROR(VLOOKUP($B79,'[1]ACT NUM13'!$AB$3:$AM$64,10,FALSE),0)</f>
        <v>0</v>
      </c>
      <c r="AG79" s="77">
        <f>IFERROR(VLOOKUP($B79,'[1]ACT NUM13'!$AB$3:$AM$64,11,FALSE),0)</f>
        <v>0</v>
      </c>
      <c r="AH79" s="77">
        <f>IFERROR(VLOOKUP($B79,'[1]ACT NUM13'!$AB$3:$AM$64,12,FALSE),0)</f>
        <v>0</v>
      </c>
      <c r="AI79" s="77">
        <f>IFERROR(VLOOKUP($B79,'[1]ACT NUM13'!$AB$3:$AM$64,13,FALSE),0)</f>
        <v>0</v>
      </c>
      <c r="AJ79" s="12">
        <f t="shared" ref="AJ79:AJ144" si="63">SUM(X79:AI79)</f>
        <v>0</v>
      </c>
    </row>
    <row r="80" spans="1:37" ht="15" thickBot="1" x14ac:dyDescent="0.25">
      <c r="A80" s="75" t="s">
        <v>105</v>
      </c>
      <c r="B80" s="137" t="s">
        <v>104</v>
      </c>
      <c r="C80" s="53"/>
      <c r="D80" s="177"/>
      <c r="E80" s="12">
        <f>IFERROR(VLOOKUP($B80,[3]NUM13!$H$3:$J$144,2,FALSE),0)</f>
        <v>30</v>
      </c>
      <c r="F80" s="42">
        <f t="shared" si="60"/>
        <v>30</v>
      </c>
      <c r="G80" s="12">
        <f>IFERROR(VLOOKUP($B80,[1]NUM13!$H$3:$J$155,2,FALSE),0)</f>
        <v>17</v>
      </c>
      <c r="H80" s="51">
        <f t="shared" si="61"/>
        <v>18</v>
      </c>
      <c r="I80" s="51">
        <f t="shared" si="62"/>
        <v>21</v>
      </c>
      <c r="J80" s="12">
        <f>IFERROR(VLOOKUP($B80,[2]NUM13!$H$3:$K$147,3,FALSE),0)</f>
        <v>16</v>
      </c>
      <c r="K80" s="77">
        <f>IFERROR(VLOOKUP($B80,'[1]ACT NUM13'!$H$3:$S$123,2,FALSE),0)</f>
        <v>0</v>
      </c>
      <c r="L80" s="77">
        <f>IFERROR(VLOOKUP($B80,'[1]ACT NUM13'!$H$3:$S$123,3,FALSE),0)</f>
        <v>0</v>
      </c>
      <c r="M80" s="77">
        <f>IFERROR(VLOOKUP($B80,'[1]ACT NUM13'!$H$3:$S$123,4,FALSE),0)</f>
        <v>0</v>
      </c>
      <c r="N80" s="77">
        <f>IFERROR(VLOOKUP($B80,'[1]ACT NUM13'!$H$3:$S$123,5,FALSE),0)</f>
        <v>0</v>
      </c>
      <c r="O80" s="77">
        <f>IFERROR(VLOOKUP($B80,'[1]ACT NUM13'!$H$3:$S$123,6,FALSE),0)</f>
        <v>5</v>
      </c>
      <c r="P80" s="77">
        <f>IFERROR(VLOOKUP($B80,'[1]ACT NUM13'!$H$3:$S$123,7,FALSE),0)</f>
        <v>5</v>
      </c>
      <c r="Q80" s="77">
        <f>IFERROR(VLOOKUP($B80,'[1]ACT NUM13'!$H$3:$S$123,8,FALSE),0)</f>
        <v>1</v>
      </c>
      <c r="R80" s="77">
        <f>IFERROR(VLOOKUP($B80,'[1]ACT NUM13'!$H$3:$S$123,9,FALSE),0)</f>
        <v>3</v>
      </c>
      <c r="S80" s="77">
        <f>IFERROR(VLOOKUP($B80,'[1]ACT NUM13'!$H$3:$S$123,10,FALSE),0)</f>
        <v>0</v>
      </c>
      <c r="T80" s="77">
        <f>IFERROR(VLOOKUP($B80,'[1]ACT NUM13'!$H$3:$S$123,11,FALSE),0)</f>
        <v>0</v>
      </c>
      <c r="U80" s="77">
        <f>IFERROR(VLOOKUP($B80,'[1]ACT NUM13'!$H$3:$S$123,12,FALSE),0)</f>
        <v>14</v>
      </c>
      <c r="V80" s="77">
        <f>IFERROR(VLOOKUP($B80,'[1]ACT NUM13'!$H$3:$S$123,13,FALSE),0)</f>
        <v>0</v>
      </c>
      <c r="W80" s="12">
        <f>SUM(K80:V80)</f>
        <v>28</v>
      </c>
      <c r="X80" s="77">
        <f>IFERROR(VLOOKUP($B80,'[1]ACT NUM13'!$AB$3:$AM$64,2,FALSE),0)</f>
        <v>0</v>
      </c>
      <c r="Y80" s="77">
        <f>IFERROR(VLOOKUP($B80,'[1]ACT NUM13'!$AB$3:$AM$64,3,FALSE),0)</f>
        <v>0</v>
      </c>
      <c r="Z80" s="77">
        <f>IFERROR(VLOOKUP($B80,'[1]ACT NUM13'!$AB$3:$AM$64,4,FALSE),0)</f>
        <v>0</v>
      </c>
      <c r="AA80" s="77">
        <f>IFERROR(VLOOKUP($B80,'[1]ACT NUM13'!$AB$3:$AM$64,5,FALSE),0)</f>
        <v>0</v>
      </c>
      <c r="AB80" s="77">
        <f>IFERROR(VLOOKUP($B80,'[1]ACT NUM13'!$AB$3:$AM$64,6,FALSE),0)</f>
        <v>0</v>
      </c>
      <c r="AC80" s="77">
        <f>IFERROR(VLOOKUP($B80,'[1]ACT NUM13'!$AB$3:$AM$64,7,FALSE),0)</f>
        <v>0</v>
      </c>
      <c r="AD80" s="77">
        <f>IFERROR(VLOOKUP($B80,'[1]ACT NUM13'!$AB$3:$AM$64,8,FALSE),0)</f>
        <v>0</v>
      </c>
      <c r="AE80" s="77">
        <f>IFERROR(VLOOKUP($B80,'[1]ACT NUM13'!$AB$3:$AM$64,9,FALSE),0)</f>
        <v>0</v>
      </c>
      <c r="AF80" s="77">
        <f>IFERROR(VLOOKUP($B80,'[1]ACT NUM13'!$AB$3:$AM$64,10,FALSE),0)</f>
        <v>0</v>
      </c>
      <c r="AG80" s="77">
        <f>IFERROR(VLOOKUP($B80,'[1]ACT NUM13'!$AB$3:$AM$64,11,FALSE),0)</f>
        <v>0</v>
      </c>
      <c r="AH80" s="77">
        <f>IFERROR(VLOOKUP($B80,'[1]ACT NUM13'!$AB$3:$AM$64,12,FALSE),0)</f>
        <v>0</v>
      </c>
      <c r="AI80" s="77">
        <f>IFERROR(VLOOKUP($B80,'[1]ACT NUM13'!$AB$3:$AM$64,13,FALSE),0)</f>
        <v>0</v>
      </c>
      <c r="AJ80" s="12">
        <f t="shared" si="63"/>
        <v>0</v>
      </c>
    </row>
    <row r="81" spans="1:37" ht="15" thickBot="1" x14ac:dyDescent="0.25">
      <c r="A81" s="307" t="s">
        <v>178</v>
      </c>
      <c r="B81" s="308"/>
      <c r="C81" s="222">
        <f>+D81/Metas!S11</f>
        <v>0.69844442303987686</v>
      </c>
      <c r="D81" s="179">
        <f>J81/AK81</f>
        <v>0.1539408866995074</v>
      </c>
      <c r="E81" s="9">
        <f t="shared" ref="E81:K81" si="64">SUM(E76:E80)</f>
        <v>143</v>
      </c>
      <c r="F81" s="9">
        <f>SUM(F76:F80)</f>
        <v>145</v>
      </c>
      <c r="G81" s="9">
        <f t="shared" ref="G81" si="65">SUM(G76:G80)</f>
        <v>102</v>
      </c>
      <c r="H81" s="9">
        <f t="shared" si="64"/>
        <v>111</v>
      </c>
      <c r="I81" s="9">
        <f>SUM(I76:I80)</f>
        <v>135</v>
      </c>
      <c r="J81" s="9">
        <f t="shared" ref="J81" si="66">SUM(J76:J80)</f>
        <v>125</v>
      </c>
      <c r="K81" s="9">
        <f t="shared" si="64"/>
        <v>0</v>
      </c>
      <c r="L81" s="9">
        <f t="shared" ref="L81:Q81" si="67">SUM(L76:L80)</f>
        <v>0</v>
      </c>
      <c r="M81" s="9">
        <f t="shared" si="67"/>
        <v>0</v>
      </c>
      <c r="N81" s="9">
        <f t="shared" si="67"/>
        <v>2</v>
      </c>
      <c r="O81" s="9">
        <f t="shared" ref="O81" si="68">SUM(O76:O80)</f>
        <v>14</v>
      </c>
      <c r="P81" s="9">
        <f t="shared" si="67"/>
        <v>23</v>
      </c>
      <c r="Q81" s="9">
        <f t="shared" si="67"/>
        <v>9</v>
      </c>
      <c r="R81" s="9">
        <f t="shared" ref="R81:S81" si="69">SUM(R76:R80)</f>
        <v>17</v>
      </c>
      <c r="S81" s="9">
        <f t="shared" si="69"/>
        <v>7</v>
      </c>
      <c r="T81" s="9">
        <f t="shared" ref="T81:V81" si="70">SUM(T76:T80)</f>
        <v>1</v>
      </c>
      <c r="U81" s="9">
        <f t="shared" si="70"/>
        <v>73</v>
      </c>
      <c r="V81" s="9">
        <f t="shared" si="70"/>
        <v>0</v>
      </c>
      <c r="W81" s="9">
        <f t="shared" ref="W81:W146" si="71">SUM(K81:V81)</f>
        <v>146</v>
      </c>
      <c r="X81" s="9">
        <f t="shared" ref="X81:AD81" si="72">SUM(X76:X80)</f>
        <v>0</v>
      </c>
      <c r="Y81" s="9">
        <f t="shared" si="72"/>
        <v>0</v>
      </c>
      <c r="Z81" s="9">
        <f t="shared" si="72"/>
        <v>0</v>
      </c>
      <c r="AA81" s="9">
        <f t="shared" si="72"/>
        <v>0</v>
      </c>
      <c r="AB81" s="9">
        <f t="shared" ref="AB81" si="73">SUM(AB76:AB80)</f>
        <v>0</v>
      </c>
      <c r="AC81" s="9">
        <f t="shared" si="72"/>
        <v>0</v>
      </c>
      <c r="AD81" s="9">
        <f t="shared" si="72"/>
        <v>0</v>
      </c>
      <c r="AE81" s="9">
        <f t="shared" ref="AE81:AF81" si="74">SUM(AE76:AE80)</f>
        <v>0</v>
      </c>
      <c r="AF81" s="9">
        <f t="shared" si="74"/>
        <v>1</v>
      </c>
      <c r="AG81" s="9">
        <f t="shared" ref="AG81:AI81" si="75">SUM(AG76:AG80)</f>
        <v>0</v>
      </c>
      <c r="AH81" s="9">
        <f t="shared" si="75"/>
        <v>1</v>
      </c>
      <c r="AI81" s="9">
        <f t="shared" si="75"/>
        <v>0</v>
      </c>
      <c r="AJ81" s="9">
        <f t="shared" si="63"/>
        <v>2</v>
      </c>
      <c r="AK81" s="9">
        <v>812</v>
      </c>
    </row>
    <row r="82" spans="1:37" ht="15" thickBot="1" x14ac:dyDescent="0.25">
      <c r="A82" s="75" t="s">
        <v>116</v>
      </c>
      <c r="B82" s="137" t="s">
        <v>106</v>
      </c>
      <c r="C82" s="53"/>
      <c r="D82" s="177"/>
      <c r="E82" s="12">
        <f>IFERROR(VLOOKUP($B82,[3]NUM13!$H$3:$J$144,2,FALSE),0)</f>
        <v>176</v>
      </c>
      <c r="F82" s="42">
        <f t="shared" ref="F82:F91" si="76">+E82+(K82+L82+M82+N82)-(X82+Y82+Z82+AA82)</f>
        <v>176</v>
      </c>
      <c r="G82" s="12">
        <f>IFERROR(VLOOKUP($B82,[1]NUM13!$H$3:$J$155,2,FALSE),0)</f>
        <v>129</v>
      </c>
      <c r="H82" s="51">
        <f t="shared" ref="H82:H91" si="77">+G82+(Q82)-(AD82)</f>
        <v>129</v>
      </c>
      <c r="I82" s="51">
        <f t="shared" ref="I82:I91" si="78">+G82+(Q82+R82+S82+T82)-(AD82+AE82+AF82+AG82)</f>
        <v>132</v>
      </c>
      <c r="J82" s="12">
        <f>IFERROR(VLOOKUP($B82,[2]NUM13!$H$3:$K$147,3,FALSE),0)</f>
        <v>158</v>
      </c>
      <c r="K82" s="77">
        <f>IFERROR(VLOOKUP($B82,'[1]ACT NUM13'!$H$3:$S$123,2,FALSE),0)</f>
        <v>0</v>
      </c>
      <c r="L82" s="77">
        <f>IFERROR(VLOOKUP($B82,'[1]ACT NUM13'!$H$3:$S$123,3,FALSE),0)</f>
        <v>0</v>
      </c>
      <c r="M82" s="77">
        <f>IFERROR(VLOOKUP($B82,'[1]ACT NUM13'!$H$3:$S$123,4,FALSE),0)</f>
        <v>0</v>
      </c>
      <c r="N82" s="77">
        <f>IFERROR(VLOOKUP($B82,'[1]ACT NUM13'!$H$3:$S$123,5,FALSE),0)</f>
        <v>0</v>
      </c>
      <c r="O82" s="77">
        <f>IFERROR(VLOOKUP($B82,'[1]ACT NUM13'!$H$3:$S$123,6,FALSE),0)</f>
        <v>0</v>
      </c>
      <c r="P82" s="77">
        <f>IFERROR(VLOOKUP($B82,'[1]ACT NUM13'!$H$3:$S$123,7,FALSE),0)</f>
        <v>0</v>
      </c>
      <c r="Q82" s="77">
        <f>IFERROR(VLOOKUP($B82,'[1]ACT NUM13'!$H$3:$S$123,8,FALSE),0)</f>
        <v>0</v>
      </c>
      <c r="R82" s="77">
        <f>IFERROR(VLOOKUP($B82,'[1]ACT NUM13'!$H$3:$S$123,9,FALSE),0)</f>
        <v>0</v>
      </c>
      <c r="S82" s="77">
        <f>IFERROR(VLOOKUP($B82,'[1]ACT NUM13'!$H$3:$S$123,10,FALSE),0)</f>
        <v>0</v>
      </c>
      <c r="T82" s="77">
        <f>IFERROR(VLOOKUP($B82,'[1]ACT NUM13'!$H$3:$S$123,11,FALSE),0)</f>
        <v>3</v>
      </c>
      <c r="U82" s="77">
        <f>IFERROR(VLOOKUP($B82,'[1]ACT NUM13'!$H$3:$S$123,12,FALSE),0)</f>
        <v>3</v>
      </c>
      <c r="V82" s="77">
        <f>IFERROR(VLOOKUP($B82,'[1]ACT NUM13'!$H$3:$S$123,13,FALSE),0)</f>
        <v>0</v>
      </c>
      <c r="W82" s="12">
        <f t="shared" si="71"/>
        <v>6</v>
      </c>
      <c r="X82" s="77">
        <f>IFERROR(VLOOKUP($B82,'[1]ACT NUM13'!$AB$3:$AM$64,2,FALSE),0)</f>
        <v>0</v>
      </c>
      <c r="Y82" s="77">
        <f>IFERROR(VLOOKUP($B82,'[1]ACT NUM13'!$AB$3:$AM$64,3,FALSE),0)</f>
        <v>0</v>
      </c>
      <c r="Z82" s="77">
        <f>IFERROR(VLOOKUP($B82,'[1]ACT NUM13'!$AB$3:$AM$64,4,FALSE),0)</f>
        <v>0</v>
      </c>
      <c r="AA82" s="77">
        <f>IFERROR(VLOOKUP($B82,'[1]ACT NUM13'!$AB$3:$AM$64,5,FALSE),0)</f>
        <v>0</v>
      </c>
      <c r="AB82" s="77">
        <f>IFERROR(VLOOKUP($B82,'[1]ACT NUM13'!$AB$3:$AM$64,6,FALSE),0)</f>
        <v>0</v>
      </c>
      <c r="AC82" s="77">
        <f>IFERROR(VLOOKUP($B82,'[1]ACT NUM13'!$AB$3:$AM$64,7,FALSE),0)</f>
        <v>0</v>
      </c>
      <c r="AD82" s="77">
        <f>IFERROR(VLOOKUP($B82,'[1]ACT NUM13'!$AB$3:$AM$64,8,FALSE),0)</f>
        <v>0</v>
      </c>
      <c r="AE82" s="77">
        <f>IFERROR(VLOOKUP($B82,'[1]ACT NUM13'!$AB$3:$AM$64,9,FALSE),0)</f>
        <v>0</v>
      </c>
      <c r="AF82" s="77">
        <f>IFERROR(VLOOKUP($B82,'[1]ACT NUM13'!$AB$3:$AM$64,10,FALSE),0)</f>
        <v>0</v>
      </c>
      <c r="AG82" s="77">
        <f>IFERROR(VLOOKUP($B82,'[1]ACT NUM13'!$AB$3:$AM$64,11,FALSE),0)</f>
        <v>0</v>
      </c>
      <c r="AH82" s="77">
        <f>IFERROR(VLOOKUP($B82,'[1]ACT NUM13'!$AB$3:$AM$64,12,FALSE),0)</f>
        <v>0</v>
      </c>
      <c r="AI82" s="77">
        <f>IFERROR(VLOOKUP($B82,'[1]ACT NUM13'!$AB$3:$AM$64,13,FALSE),0)</f>
        <v>0</v>
      </c>
      <c r="AJ82" s="12">
        <f t="shared" si="63"/>
        <v>0</v>
      </c>
    </row>
    <row r="83" spans="1:37" ht="15" thickBot="1" x14ac:dyDescent="0.25">
      <c r="A83" s="75" t="s">
        <v>116</v>
      </c>
      <c r="B83" s="137" t="s">
        <v>107</v>
      </c>
      <c r="C83" s="53"/>
      <c r="D83" s="177"/>
      <c r="E83" s="12">
        <f>IFERROR(VLOOKUP($B83,[3]NUM13!$H$3:$J$144,2,FALSE),0)</f>
        <v>12</v>
      </c>
      <c r="F83" s="42">
        <f t="shared" si="76"/>
        <v>12</v>
      </c>
      <c r="G83" s="12">
        <f>IFERROR(VLOOKUP($B83,[1]NUM13!$H$3:$J$155,2,FALSE),0)</f>
        <v>8</v>
      </c>
      <c r="H83" s="51">
        <f t="shared" si="77"/>
        <v>8</v>
      </c>
      <c r="I83" s="51">
        <f t="shared" si="78"/>
        <v>9</v>
      </c>
      <c r="J83" s="12">
        <f>IFERROR(VLOOKUP($B83,[2]NUM13!$H$3:$K$147,3,FALSE),0)</f>
        <v>12</v>
      </c>
      <c r="K83" s="77">
        <f>IFERROR(VLOOKUP($B83,'[1]ACT NUM13'!$H$3:$S$123,2,FALSE),0)</f>
        <v>0</v>
      </c>
      <c r="L83" s="77">
        <f>IFERROR(VLOOKUP($B83,'[1]ACT NUM13'!$H$3:$S$123,3,FALSE),0)</f>
        <v>0</v>
      </c>
      <c r="M83" s="77">
        <f>IFERROR(VLOOKUP($B83,'[1]ACT NUM13'!$H$3:$S$123,4,FALSE),0)</f>
        <v>0</v>
      </c>
      <c r="N83" s="77">
        <f>IFERROR(VLOOKUP($B83,'[1]ACT NUM13'!$H$3:$S$123,5,FALSE),0)</f>
        <v>0</v>
      </c>
      <c r="O83" s="77">
        <f>IFERROR(VLOOKUP($B83,'[1]ACT NUM13'!$H$3:$S$123,6,FALSE),0)</f>
        <v>0</v>
      </c>
      <c r="P83" s="77">
        <f>IFERROR(VLOOKUP($B83,'[1]ACT NUM13'!$H$3:$S$123,7,FALSE),0)</f>
        <v>0</v>
      </c>
      <c r="Q83" s="77">
        <f>IFERROR(VLOOKUP($B83,'[1]ACT NUM13'!$H$3:$S$123,8,FALSE),0)</f>
        <v>0</v>
      </c>
      <c r="R83" s="77">
        <f>IFERROR(VLOOKUP($B83,'[1]ACT NUM13'!$H$3:$S$123,9,FALSE),0)</f>
        <v>0</v>
      </c>
      <c r="S83" s="77">
        <f>IFERROR(VLOOKUP($B83,'[1]ACT NUM13'!$H$3:$S$123,10,FALSE),0)</f>
        <v>0</v>
      </c>
      <c r="T83" s="77">
        <f>IFERROR(VLOOKUP($B83,'[1]ACT NUM13'!$H$3:$S$123,11,FALSE),0)</f>
        <v>1</v>
      </c>
      <c r="U83" s="77">
        <f>IFERROR(VLOOKUP($B83,'[1]ACT NUM13'!$H$3:$S$123,12,FALSE),0)</f>
        <v>1</v>
      </c>
      <c r="V83" s="77">
        <f>IFERROR(VLOOKUP($B83,'[1]ACT NUM13'!$H$3:$S$123,13,FALSE),0)</f>
        <v>0</v>
      </c>
      <c r="W83" s="12">
        <f t="shared" si="71"/>
        <v>2</v>
      </c>
      <c r="X83" s="77">
        <f>IFERROR(VLOOKUP($B83,'[1]ACT NUM13'!$AB$3:$AM$64,2,FALSE),0)</f>
        <v>0</v>
      </c>
      <c r="Y83" s="77">
        <f>IFERROR(VLOOKUP($B83,'[1]ACT NUM13'!$AB$3:$AM$64,3,FALSE),0)</f>
        <v>0</v>
      </c>
      <c r="Z83" s="77">
        <f>IFERROR(VLOOKUP($B83,'[1]ACT NUM13'!$AB$3:$AM$64,4,FALSE),0)</f>
        <v>0</v>
      </c>
      <c r="AA83" s="77">
        <f>IFERROR(VLOOKUP($B83,'[1]ACT NUM13'!$AB$3:$AM$64,5,FALSE),0)</f>
        <v>0</v>
      </c>
      <c r="AB83" s="77">
        <f>IFERROR(VLOOKUP($B83,'[1]ACT NUM13'!$AB$3:$AM$64,6,FALSE),0)</f>
        <v>0</v>
      </c>
      <c r="AC83" s="77">
        <f>IFERROR(VLOOKUP($B83,'[1]ACT NUM13'!$AB$3:$AM$64,7,FALSE),0)</f>
        <v>0</v>
      </c>
      <c r="AD83" s="77">
        <f>IFERROR(VLOOKUP($B83,'[1]ACT NUM13'!$AB$3:$AM$64,8,FALSE),0)</f>
        <v>0</v>
      </c>
      <c r="AE83" s="77">
        <f>IFERROR(VLOOKUP($B83,'[1]ACT NUM13'!$AB$3:$AM$64,9,FALSE),0)</f>
        <v>0</v>
      </c>
      <c r="AF83" s="77">
        <f>IFERROR(VLOOKUP($B83,'[1]ACT NUM13'!$AB$3:$AM$64,10,FALSE),0)</f>
        <v>0</v>
      </c>
      <c r="AG83" s="77">
        <f>IFERROR(VLOOKUP($B83,'[1]ACT NUM13'!$AB$3:$AM$64,11,FALSE),0)</f>
        <v>0</v>
      </c>
      <c r="AH83" s="77">
        <f>IFERROR(VLOOKUP($B83,'[1]ACT NUM13'!$AB$3:$AM$64,12,FALSE),0)</f>
        <v>0</v>
      </c>
      <c r="AI83" s="77">
        <f>IFERROR(VLOOKUP($B83,'[1]ACT NUM13'!$AB$3:$AM$64,13,FALSE),0)</f>
        <v>0</v>
      </c>
      <c r="AJ83" s="12">
        <f t="shared" si="63"/>
        <v>0</v>
      </c>
    </row>
    <row r="84" spans="1:37" ht="15" thickBot="1" x14ac:dyDescent="0.25">
      <c r="A84" s="75" t="s">
        <v>116</v>
      </c>
      <c r="B84" s="137" t="s">
        <v>108</v>
      </c>
      <c r="C84" s="53"/>
      <c r="D84" s="177"/>
      <c r="E84" s="12">
        <f>IFERROR(VLOOKUP($B84,[3]NUM13!$H$3:$J$144,2,FALSE),0)</f>
        <v>11</v>
      </c>
      <c r="F84" s="42">
        <f t="shared" si="76"/>
        <v>11</v>
      </c>
      <c r="G84" s="12">
        <f>IFERROR(VLOOKUP($B84,[1]NUM13!$H$3:$J$155,2,FALSE),0)</f>
        <v>9</v>
      </c>
      <c r="H84" s="51">
        <f t="shared" si="77"/>
        <v>9</v>
      </c>
      <c r="I84" s="51">
        <f t="shared" si="78"/>
        <v>11</v>
      </c>
      <c r="J84" s="12">
        <f>IFERROR(VLOOKUP($B84,[2]NUM13!$H$3:$K$147,3,FALSE),0)</f>
        <v>11</v>
      </c>
      <c r="K84" s="77">
        <f>IFERROR(VLOOKUP($B84,'[1]ACT NUM13'!$H$3:$S$123,2,FALSE),0)</f>
        <v>0</v>
      </c>
      <c r="L84" s="77">
        <f>IFERROR(VLOOKUP($B84,'[1]ACT NUM13'!$H$3:$S$123,3,FALSE),0)</f>
        <v>0</v>
      </c>
      <c r="M84" s="77">
        <f>IFERROR(VLOOKUP($B84,'[1]ACT NUM13'!$H$3:$S$123,4,FALSE),0)</f>
        <v>0</v>
      </c>
      <c r="N84" s="77">
        <f>IFERROR(VLOOKUP($B84,'[1]ACT NUM13'!$H$3:$S$123,5,FALSE),0)</f>
        <v>0</v>
      </c>
      <c r="O84" s="77">
        <f>IFERROR(VLOOKUP($B84,'[1]ACT NUM13'!$H$3:$S$123,6,FALSE),0)</f>
        <v>0</v>
      </c>
      <c r="P84" s="77">
        <f>IFERROR(VLOOKUP($B84,'[1]ACT NUM13'!$H$3:$S$123,7,FALSE),0)</f>
        <v>0</v>
      </c>
      <c r="Q84" s="77">
        <f>IFERROR(VLOOKUP($B84,'[1]ACT NUM13'!$H$3:$S$123,8,FALSE),0)</f>
        <v>0</v>
      </c>
      <c r="R84" s="77">
        <f>IFERROR(VLOOKUP($B84,'[1]ACT NUM13'!$H$3:$S$123,9,FALSE),0)</f>
        <v>0</v>
      </c>
      <c r="S84" s="77">
        <f>IFERROR(VLOOKUP($B84,'[1]ACT NUM13'!$H$3:$S$123,10,FALSE),0)</f>
        <v>0</v>
      </c>
      <c r="T84" s="77">
        <f>IFERROR(VLOOKUP($B84,'[1]ACT NUM13'!$H$3:$S$123,11,FALSE),0)</f>
        <v>3</v>
      </c>
      <c r="U84" s="77">
        <f>IFERROR(VLOOKUP($B84,'[1]ACT NUM13'!$H$3:$S$123,12,FALSE),0)</f>
        <v>3</v>
      </c>
      <c r="V84" s="77">
        <f>IFERROR(VLOOKUP($B84,'[1]ACT NUM13'!$H$3:$S$123,13,FALSE),0)</f>
        <v>0</v>
      </c>
      <c r="W84" s="12">
        <f t="shared" si="71"/>
        <v>6</v>
      </c>
      <c r="X84" s="77">
        <f>IFERROR(VLOOKUP($B84,'[1]ACT NUM13'!$AB$3:$AM$64,2,FALSE),0)</f>
        <v>0</v>
      </c>
      <c r="Y84" s="77">
        <f>IFERROR(VLOOKUP($B84,'[1]ACT NUM13'!$AB$3:$AM$64,3,FALSE),0)</f>
        <v>0</v>
      </c>
      <c r="Z84" s="77">
        <f>IFERROR(VLOOKUP($B84,'[1]ACT NUM13'!$AB$3:$AM$64,4,FALSE),0)</f>
        <v>0</v>
      </c>
      <c r="AA84" s="77">
        <f>IFERROR(VLOOKUP($B84,'[1]ACT NUM13'!$AB$3:$AM$64,5,FALSE),0)</f>
        <v>0</v>
      </c>
      <c r="AB84" s="77">
        <f>IFERROR(VLOOKUP($B84,'[1]ACT NUM13'!$AB$3:$AM$64,6,FALSE),0)</f>
        <v>0</v>
      </c>
      <c r="AC84" s="77">
        <f>IFERROR(VLOOKUP($B84,'[1]ACT NUM13'!$AB$3:$AM$64,7,FALSE),0)</f>
        <v>0</v>
      </c>
      <c r="AD84" s="77">
        <f>IFERROR(VLOOKUP($B84,'[1]ACT NUM13'!$AB$3:$AM$64,8,FALSE),0)</f>
        <v>0</v>
      </c>
      <c r="AE84" s="77">
        <f>IFERROR(VLOOKUP($B84,'[1]ACT NUM13'!$AB$3:$AM$64,9,FALSE),0)</f>
        <v>0</v>
      </c>
      <c r="AF84" s="77">
        <f>IFERROR(VLOOKUP($B84,'[1]ACT NUM13'!$AB$3:$AM$64,10,FALSE),0)</f>
        <v>0</v>
      </c>
      <c r="AG84" s="77">
        <f>IFERROR(VLOOKUP($B84,'[1]ACT NUM13'!$AB$3:$AM$64,11,FALSE),0)</f>
        <v>1</v>
      </c>
      <c r="AH84" s="77">
        <f>IFERROR(VLOOKUP($B84,'[1]ACT NUM13'!$AB$3:$AM$64,12,FALSE),0)</f>
        <v>1</v>
      </c>
      <c r="AI84" s="77">
        <f>IFERROR(VLOOKUP($B84,'[1]ACT NUM13'!$AB$3:$AM$64,13,FALSE),0)</f>
        <v>0</v>
      </c>
      <c r="AJ84" s="12">
        <f t="shared" si="63"/>
        <v>2</v>
      </c>
    </row>
    <row r="85" spans="1:37" ht="15" thickBot="1" x14ac:dyDescent="0.25">
      <c r="A85" s="75" t="s">
        <v>116</v>
      </c>
      <c r="B85" s="137" t="s">
        <v>109</v>
      </c>
      <c r="C85" s="53"/>
      <c r="D85" s="177"/>
      <c r="E85" s="12">
        <f>IFERROR(VLOOKUP($B85,[3]NUM13!$H$3:$J$144,2,FALSE),0)</f>
        <v>26</v>
      </c>
      <c r="F85" s="42">
        <f t="shared" si="76"/>
        <v>26</v>
      </c>
      <c r="G85" s="12">
        <f>IFERROR(VLOOKUP($B85,[1]NUM13!$H$3:$J$155,2,FALSE),0)</f>
        <v>14</v>
      </c>
      <c r="H85" s="51">
        <f t="shared" si="77"/>
        <v>14</v>
      </c>
      <c r="I85" s="51">
        <f t="shared" si="78"/>
        <v>19</v>
      </c>
      <c r="J85" s="12">
        <f>IFERROR(VLOOKUP($B85,[2]NUM13!$H$3:$K$147,3,FALSE),0)</f>
        <v>22</v>
      </c>
      <c r="K85" s="77">
        <f>IFERROR(VLOOKUP($B85,'[1]ACT NUM13'!$H$3:$S$123,2,FALSE),0)</f>
        <v>0</v>
      </c>
      <c r="L85" s="77">
        <f>IFERROR(VLOOKUP($B85,'[1]ACT NUM13'!$H$3:$S$123,3,FALSE),0)</f>
        <v>0</v>
      </c>
      <c r="M85" s="77">
        <f>IFERROR(VLOOKUP($B85,'[1]ACT NUM13'!$H$3:$S$123,4,FALSE),0)</f>
        <v>0</v>
      </c>
      <c r="N85" s="77">
        <f>IFERROR(VLOOKUP($B85,'[1]ACT NUM13'!$H$3:$S$123,5,FALSE),0)</f>
        <v>0</v>
      </c>
      <c r="O85" s="77">
        <f>IFERROR(VLOOKUP($B85,'[1]ACT NUM13'!$H$3:$S$123,6,FALSE),0)</f>
        <v>0</v>
      </c>
      <c r="P85" s="77">
        <f>IFERROR(VLOOKUP($B85,'[1]ACT NUM13'!$H$3:$S$123,7,FALSE),0)</f>
        <v>0</v>
      </c>
      <c r="Q85" s="77">
        <f>IFERROR(VLOOKUP($B85,'[1]ACT NUM13'!$H$3:$S$123,8,FALSE),0)</f>
        <v>0</v>
      </c>
      <c r="R85" s="77">
        <f>IFERROR(VLOOKUP($B85,'[1]ACT NUM13'!$H$3:$S$123,9,FALSE),0)</f>
        <v>0</v>
      </c>
      <c r="S85" s="77">
        <f>IFERROR(VLOOKUP($B85,'[1]ACT NUM13'!$H$3:$S$123,10,FALSE),0)</f>
        <v>0</v>
      </c>
      <c r="T85" s="77">
        <f>IFERROR(VLOOKUP($B85,'[1]ACT NUM13'!$H$3:$S$123,11,FALSE),0)</f>
        <v>5</v>
      </c>
      <c r="U85" s="77">
        <f>IFERROR(VLOOKUP($B85,'[1]ACT NUM13'!$H$3:$S$123,12,FALSE),0)</f>
        <v>5</v>
      </c>
      <c r="V85" s="77">
        <f>IFERROR(VLOOKUP($B85,'[1]ACT NUM13'!$H$3:$S$123,13,FALSE),0)</f>
        <v>0</v>
      </c>
      <c r="W85" s="12">
        <f t="shared" si="71"/>
        <v>10</v>
      </c>
      <c r="X85" s="77">
        <f>IFERROR(VLOOKUP($B85,'[1]ACT NUM13'!$AB$3:$AM$64,2,FALSE),0)</f>
        <v>0</v>
      </c>
      <c r="Y85" s="77">
        <f>IFERROR(VLOOKUP($B85,'[1]ACT NUM13'!$AB$3:$AM$64,3,FALSE),0)</f>
        <v>0</v>
      </c>
      <c r="Z85" s="77">
        <f>IFERROR(VLOOKUP($B85,'[1]ACT NUM13'!$AB$3:$AM$64,4,FALSE),0)</f>
        <v>0</v>
      </c>
      <c r="AA85" s="77">
        <f>IFERROR(VLOOKUP($B85,'[1]ACT NUM13'!$AB$3:$AM$64,5,FALSE),0)</f>
        <v>0</v>
      </c>
      <c r="AB85" s="77">
        <f>IFERROR(VLOOKUP($B85,'[1]ACT NUM13'!$AB$3:$AM$64,6,FALSE),0)</f>
        <v>0</v>
      </c>
      <c r="AC85" s="77">
        <f>IFERROR(VLOOKUP($B85,'[1]ACT NUM13'!$AB$3:$AM$64,7,FALSE),0)</f>
        <v>0</v>
      </c>
      <c r="AD85" s="77">
        <f>IFERROR(VLOOKUP($B85,'[1]ACT NUM13'!$AB$3:$AM$64,8,FALSE),0)</f>
        <v>0</v>
      </c>
      <c r="AE85" s="77">
        <f>IFERROR(VLOOKUP($B85,'[1]ACT NUM13'!$AB$3:$AM$64,9,FALSE),0)</f>
        <v>0</v>
      </c>
      <c r="AF85" s="77">
        <f>IFERROR(VLOOKUP($B85,'[1]ACT NUM13'!$AB$3:$AM$64,10,FALSE),0)</f>
        <v>0</v>
      </c>
      <c r="AG85" s="77">
        <f>IFERROR(VLOOKUP($B85,'[1]ACT NUM13'!$AB$3:$AM$64,11,FALSE),0)</f>
        <v>0</v>
      </c>
      <c r="AH85" s="77">
        <f>IFERROR(VLOOKUP($B85,'[1]ACT NUM13'!$AB$3:$AM$64,12,FALSE),0)</f>
        <v>0</v>
      </c>
      <c r="AI85" s="77">
        <f>IFERROR(VLOOKUP($B85,'[1]ACT NUM13'!$AB$3:$AM$64,13,FALSE),0)</f>
        <v>0</v>
      </c>
      <c r="AJ85" s="12">
        <f t="shared" si="63"/>
        <v>0</v>
      </c>
    </row>
    <row r="86" spans="1:37" ht="15" thickBot="1" x14ac:dyDescent="0.25">
      <c r="A86" s="75" t="s">
        <v>116</v>
      </c>
      <c r="B86" s="137" t="s">
        <v>110</v>
      </c>
      <c r="C86" s="53"/>
      <c r="D86" s="177"/>
      <c r="E86" s="12">
        <f>IFERROR(VLOOKUP($B86,[3]NUM13!$H$3:$J$144,2,FALSE),0)</f>
        <v>21</v>
      </c>
      <c r="F86" s="42">
        <f t="shared" si="76"/>
        <v>21</v>
      </c>
      <c r="G86" s="12">
        <f>IFERROR(VLOOKUP($B86,[1]NUM13!$H$3:$J$155,2,FALSE),0)</f>
        <v>16</v>
      </c>
      <c r="H86" s="51">
        <f t="shared" si="77"/>
        <v>16</v>
      </c>
      <c r="I86" s="51">
        <f t="shared" si="78"/>
        <v>21</v>
      </c>
      <c r="J86" s="12">
        <f>IFERROR(VLOOKUP($B86,[2]NUM13!$H$3:$K$147,3,FALSE),0)</f>
        <v>28</v>
      </c>
      <c r="K86" s="77">
        <f>IFERROR(VLOOKUP($B86,'[1]ACT NUM13'!$H$3:$S$123,2,FALSE),0)</f>
        <v>0</v>
      </c>
      <c r="L86" s="77">
        <f>IFERROR(VLOOKUP($B86,'[1]ACT NUM13'!$H$3:$S$123,3,FALSE),0)</f>
        <v>0</v>
      </c>
      <c r="M86" s="77">
        <f>IFERROR(VLOOKUP($B86,'[1]ACT NUM13'!$H$3:$S$123,4,FALSE),0)</f>
        <v>0</v>
      </c>
      <c r="N86" s="77">
        <f>IFERROR(VLOOKUP($B86,'[1]ACT NUM13'!$H$3:$S$123,5,FALSE),0)</f>
        <v>0</v>
      </c>
      <c r="O86" s="77">
        <f>IFERROR(VLOOKUP($B86,'[1]ACT NUM13'!$H$3:$S$123,6,FALSE),0)</f>
        <v>0</v>
      </c>
      <c r="P86" s="77">
        <f>IFERROR(VLOOKUP($B86,'[1]ACT NUM13'!$H$3:$S$123,7,FALSE),0)</f>
        <v>0</v>
      </c>
      <c r="Q86" s="77">
        <f>IFERROR(VLOOKUP($B86,'[1]ACT NUM13'!$H$3:$S$123,8,FALSE),0)</f>
        <v>0</v>
      </c>
      <c r="R86" s="77">
        <f>IFERROR(VLOOKUP($B86,'[1]ACT NUM13'!$H$3:$S$123,9,FALSE),0)</f>
        <v>0</v>
      </c>
      <c r="S86" s="77">
        <f>IFERROR(VLOOKUP($B86,'[1]ACT NUM13'!$H$3:$S$123,10,FALSE),0)</f>
        <v>0</v>
      </c>
      <c r="T86" s="77">
        <f>IFERROR(VLOOKUP($B86,'[1]ACT NUM13'!$H$3:$S$123,11,FALSE),0)</f>
        <v>5</v>
      </c>
      <c r="U86" s="77">
        <f>IFERROR(VLOOKUP($B86,'[1]ACT NUM13'!$H$3:$S$123,12,FALSE),0)</f>
        <v>5</v>
      </c>
      <c r="V86" s="77">
        <f>IFERROR(VLOOKUP($B86,'[1]ACT NUM13'!$H$3:$S$123,13,FALSE),0)</f>
        <v>0</v>
      </c>
      <c r="W86" s="12">
        <f t="shared" si="71"/>
        <v>10</v>
      </c>
      <c r="X86" s="77">
        <f>IFERROR(VLOOKUP($B86,'[1]ACT NUM13'!$AB$3:$AM$64,2,FALSE),0)</f>
        <v>0</v>
      </c>
      <c r="Y86" s="77">
        <f>IFERROR(VLOOKUP($B86,'[1]ACT NUM13'!$AB$3:$AM$64,3,FALSE),0)</f>
        <v>0</v>
      </c>
      <c r="Z86" s="77">
        <f>IFERROR(VLOOKUP($B86,'[1]ACT NUM13'!$AB$3:$AM$64,4,FALSE),0)</f>
        <v>0</v>
      </c>
      <c r="AA86" s="77">
        <f>IFERROR(VLOOKUP($B86,'[1]ACT NUM13'!$AB$3:$AM$64,5,FALSE),0)</f>
        <v>0</v>
      </c>
      <c r="AB86" s="77">
        <f>IFERROR(VLOOKUP($B86,'[1]ACT NUM13'!$AB$3:$AM$64,6,FALSE),0)</f>
        <v>0</v>
      </c>
      <c r="AC86" s="77">
        <f>IFERROR(VLOOKUP($B86,'[1]ACT NUM13'!$AB$3:$AM$64,7,FALSE),0)</f>
        <v>0</v>
      </c>
      <c r="AD86" s="77">
        <f>IFERROR(VLOOKUP($B86,'[1]ACT NUM13'!$AB$3:$AM$64,8,FALSE),0)</f>
        <v>0</v>
      </c>
      <c r="AE86" s="77">
        <f>IFERROR(VLOOKUP($B86,'[1]ACT NUM13'!$AB$3:$AM$64,9,FALSE),0)</f>
        <v>0</v>
      </c>
      <c r="AF86" s="77">
        <f>IFERROR(VLOOKUP($B86,'[1]ACT NUM13'!$AB$3:$AM$64,10,FALSE),0)</f>
        <v>0</v>
      </c>
      <c r="AG86" s="77">
        <f>IFERROR(VLOOKUP($B86,'[1]ACT NUM13'!$AB$3:$AM$64,11,FALSE),0)</f>
        <v>0</v>
      </c>
      <c r="AH86" s="77">
        <f>IFERROR(VLOOKUP($B86,'[1]ACT NUM13'!$AB$3:$AM$64,12,FALSE),0)</f>
        <v>0</v>
      </c>
      <c r="AI86" s="77">
        <f>IFERROR(VLOOKUP($B86,'[1]ACT NUM13'!$AB$3:$AM$64,13,FALSE),0)</f>
        <v>0</v>
      </c>
      <c r="AJ86" s="12">
        <f t="shared" si="63"/>
        <v>0</v>
      </c>
    </row>
    <row r="87" spans="1:37" ht="15" thickBot="1" x14ac:dyDescent="0.25">
      <c r="A87" s="75" t="s">
        <v>116</v>
      </c>
      <c r="B87" s="137" t="s">
        <v>111</v>
      </c>
      <c r="C87" s="53"/>
      <c r="D87" s="177"/>
      <c r="E87" s="12">
        <f>IFERROR(VLOOKUP($B87,[3]NUM13!$H$3:$J$144,2,FALSE),0)</f>
        <v>29</v>
      </c>
      <c r="F87" s="42">
        <f t="shared" si="76"/>
        <v>29</v>
      </c>
      <c r="G87" s="12">
        <f>IFERROR(VLOOKUP($B87,[1]NUM13!$H$3:$J$155,2,FALSE),0)</f>
        <v>27</v>
      </c>
      <c r="H87" s="51">
        <f t="shared" si="77"/>
        <v>27</v>
      </c>
      <c r="I87" s="51">
        <f t="shared" si="78"/>
        <v>28</v>
      </c>
      <c r="J87" s="12">
        <f>IFERROR(VLOOKUP($B87,[2]NUM13!$H$3:$K$147,3,FALSE),0)</f>
        <v>26</v>
      </c>
      <c r="K87" s="77">
        <f>IFERROR(VLOOKUP($B87,'[1]ACT NUM13'!$H$3:$S$123,2,FALSE),0)</f>
        <v>0</v>
      </c>
      <c r="L87" s="77">
        <f>IFERROR(VLOOKUP($B87,'[1]ACT NUM13'!$H$3:$S$123,3,FALSE),0)</f>
        <v>0</v>
      </c>
      <c r="M87" s="77">
        <f>IFERROR(VLOOKUP($B87,'[1]ACT NUM13'!$H$3:$S$123,4,FALSE),0)</f>
        <v>0</v>
      </c>
      <c r="N87" s="77">
        <f>IFERROR(VLOOKUP($B87,'[1]ACT NUM13'!$H$3:$S$123,5,FALSE),0)</f>
        <v>0</v>
      </c>
      <c r="O87" s="77">
        <f>IFERROR(VLOOKUP($B87,'[1]ACT NUM13'!$H$3:$S$123,6,FALSE),0)</f>
        <v>0</v>
      </c>
      <c r="P87" s="77">
        <f>IFERROR(VLOOKUP($B87,'[1]ACT NUM13'!$H$3:$S$123,7,FALSE),0)</f>
        <v>0</v>
      </c>
      <c r="Q87" s="77">
        <f>IFERROR(VLOOKUP($B87,'[1]ACT NUM13'!$H$3:$S$123,8,FALSE),0)</f>
        <v>0</v>
      </c>
      <c r="R87" s="77">
        <f>IFERROR(VLOOKUP($B87,'[1]ACT NUM13'!$H$3:$S$123,9,FALSE),0)</f>
        <v>0</v>
      </c>
      <c r="S87" s="77">
        <f>IFERROR(VLOOKUP($B87,'[1]ACT NUM13'!$H$3:$S$123,10,FALSE),0)</f>
        <v>0</v>
      </c>
      <c r="T87" s="77">
        <f>IFERROR(VLOOKUP($B87,'[1]ACT NUM13'!$H$3:$S$123,11,FALSE),0)</f>
        <v>1</v>
      </c>
      <c r="U87" s="77">
        <f>IFERROR(VLOOKUP($B87,'[1]ACT NUM13'!$H$3:$S$123,12,FALSE),0)</f>
        <v>1</v>
      </c>
      <c r="V87" s="77">
        <f>IFERROR(VLOOKUP($B87,'[1]ACT NUM13'!$H$3:$S$123,13,FALSE),0)</f>
        <v>0</v>
      </c>
      <c r="W87" s="12">
        <f t="shared" si="71"/>
        <v>2</v>
      </c>
      <c r="X87" s="77">
        <f>IFERROR(VLOOKUP($B87,'[1]ACT NUM13'!$AB$3:$AM$64,2,FALSE),0)</f>
        <v>0</v>
      </c>
      <c r="Y87" s="77">
        <f>IFERROR(VLOOKUP($B87,'[1]ACT NUM13'!$AB$3:$AM$64,3,FALSE),0)</f>
        <v>0</v>
      </c>
      <c r="Z87" s="77">
        <f>IFERROR(VLOOKUP($B87,'[1]ACT NUM13'!$AB$3:$AM$64,4,FALSE),0)</f>
        <v>0</v>
      </c>
      <c r="AA87" s="77">
        <f>IFERROR(VLOOKUP($B87,'[1]ACT NUM13'!$AB$3:$AM$64,5,FALSE),0)</f>
        <v>0</v>
      </c>
      <c r="AB87" s="77">
        <f>IFERROR(VLOOKUP($B87,'[1]ACT NUM13'!$AB$3:$AM$64,6,FALSE),0)</f>
        <v>0</v>
      </c>
      <c r="AC87" s="77">
        <f>IFERROR(VLOOKUP($B87,'[1]ACT NUM13'!$AB$3:$AM$64,7,FALSE),0)</f>
        <v>0</v>
      </c>
      <c r="AD87" s="77">
        <f>IFERROR(VLOOKUP($B87,'[1]ACT NUM13'!$AB$3:$AM$64,8,FALSE),0)</f>
        <v>0</v>
      </c>
      <c r="AE87" s="77">
        <f>IFERROR(VLOOKUP($B87,'[1]ACT NUM13'!$AB$3:$AM$64,9,FALSE),0)</f>
        <v>0</v>
      </c>
      <c r="AF87" s="77">
        <f>IFERROR(VLOOKUP($B87,'[1]ACT NUM13'!$AB$3:$AM$64,10,FALSE),0)</f>
        <v>0</v>
      </c>
      <c r="AG87" s="77">
        <f>IFERROR(VLOOKUP($B87,'[1]ACT NUM13'!$AB$3:$AM$64,11,FALSE),0)</f>
        <v>0</v>
      </c>
      <c r="AH87" s="77">
        <f>IFERROR(VLOOKUP($B87,'[1]ACT NUM13'!$AB$3:$AM$64,12,FALSE),0)</f>
        <v>0</v>
      </c>
      <c r="AI87" s="77">
        <f>IFERROR(VLOOKUP($B87,'[1]ACT NUM13'!$AB$3:$AM$64,13,FALSE),0)</f>
        <v>0</v>
      </c>
      <c r="AJ87" s="12">
        <f t="shared" si="63"/>
        <v>0</v>
      </c>
    </row>
    <row r="88" spans="1:37" ht="15" thickBot="1" x14ac:dyDescent="0.25">
      <c r="A88" s="75" t="s">
        <v>116</v>
      </c>
      <c r="B88" s="137" t="s">
        <v>112</v>
      </c>
      <c r="C88" s="53"/>
      <c r="D88" s="177"/>
      <c r="E88" s="12">
        <f>IFERROR(VLOOKUP($B88,[3]NUM13!$H$3:$J$144,2,FALSE),0)</f>
        <v>20</v>
      </c>
      <c r="F88" s="42">
        <f t="shared" si="76"/>
        <v>20</v>
      </c>
      <c r="G88" s="12">
        <f>IFERROR(VLOOKUP($B88,[1]NUM13!$H$3:$J$155,2,FALSE),0)</f>
        <v>16</v>
      </c>
      <c r="H88" s="51">
        <f t="shared" si="77"/>
        <v>16</v>
      </c>
      <c r="I88" s="51">
        <f t="shared" si="78"/>
        <v>18</v>
      </c>
      <c r="J88" s="12">
        <f>IFERROR(VLOOKUP($B88,[2]NUM13!$H$3:$K$147,3,FALSE),0)</f>
        <v>18</v>
      </c>
      <c r="K88" s="77">
        <f>IFERROR(VLOOKUP($B88,'[1]ACT NUM13'!$H$3:$S$123,2,FALSE),0)</f>
        <v>0</v>
      </c>
      <c r="L88" s="77">
        <f>IFERROR(VLOOKUP($B88,'[1]ACT NUM13'!$H$3:$S$123,3,FALSE),0)</f>
        <v>0</v>
      </c>
      <c r="M88" s="77">
        <f>IFERROR(VLOOKUP($B88,'[1]ACT NUM13'!$H$3:$S$123,4,FALSE),0)</f>
        <v>0</v>
      </c>
      <c r="N88" s="77">
        <f>IFERROR(VLOOKUP($B88,'[1]ACT NUM13'!$H$3:$S$123,5,FALSE),0)</f>
        <v>0</v>
      </c>
      <c r="O88" s="77">
        <f>IFERROR(VLOOKUP($B88,'[1]ACT NUM13'!$H$3:$S$123,6,FALSE),0)</f>
        <v>0</v>
      </c>
      <c r="P88" s="77">
        <f>IFERROR(VLOOKUP($B88,'[1]ACT NUM13'!$H$3:$S$123,7,FALSE),0)</f>
        <v>0</v>
      </c>
      <c r="Q88" s="77">
        <f>IFERROR(VLOOKUP($B88,'[1]ACT NUM13'!$H$3:$S$123,8,FALSE),0)</f>
        <v>0</v>
      </c>
      <c r="R88" s="77">
        <f>IFERROR(VLOOKUP($B88,'[1]ACT NUM13'!$H$3:$S$123,9,FALSE),0)</f>
        <v>0</v>
      </c>
      <c r="S88" s="77">
        <f>IFERROR(VLOOKUP($B88,'[1]ACT NUM13'!$H$3:$S$123,10,FALSE),0)</f>
        <v>0</v>
      </c>
      <c r="T88" s="77">
        <f>IFERROR(VLOOKUP($B88,'[1]ACT NUM13'!$H$3:$S$123,11,FALSE),0)</f>
        <v>2</v>
      </c>
      <c r="U88" s="77">
        <f>IFERROR(VLOOKUP($B88,'[1]ACT NUM13'!$H$3:$S$123,12,FALSE),0)</f>
        <v>2</v>
      </c>
      <c r="V88" s="77">
        <f>IFERROR(VLOOKUP($B88,'[1]ACT NUM13'!$H$3:$S$123,13,FALSE),0)</f>
        <v>0</v>
      </c>
      <c r="W88" s="12">
        <f t="shared" si="71"/>
        <v>4</v>
      </c>
      <c r="X88" s="77">
        <f>IFERROR(VLOOKUP($B88,'[1]ACT NUM13'!$AB$3:$AM$64,2,FALSE),0)</f>
        <v>0</v>
      </c>
      <c r="Y88" s="77">
        <f>IFERROR(VLOOKUP($B88,'[1]ACT NUM13'!$AB$3:$AM$64,3,FALSE),0)</f>
        <v>0</v>
      </c>
      <c r="Z88" s="77">
        <f>IFERROR(VLOOKUP($B88,'[1]ACT NUM13'!$AB$3:$AM$64,4,FALSE),0)</f>
        <v>0</v>
      </c>
      <c r="AA88" s="77">
        <f>IFERROR(VLOOKUP($B88,'[1]ACT NUM13'!$AB$3:$AM$64,5,FALSE),0)</f>
        <v>0</v>
      </c>
      <c r="AB88" s="77">
        <f>IFERROR(VLOOKUP($B88,'[1]ACT NUM13'!$AB$3:$AM$64,6,FALSE),0)</f>
        <v>0</v>
      </c>
      <c r="AC88" s="77">
        <f>IFERROR(VLOOKUP($B88,'[1]ACT NUM13'!$AB$3:$AM$64,7,FALSE),0)</f>
        <v>0</v>
      </c>
      <c r="AD88" s="77">
        <f>IFERROR(VLOOKUP($B88,'[1]ACT NUM13'!$AB$3:$AM$64,8,FALSE),0)</f>
        <v>0</v>
      </c>
      <c r="AE88" s="77">
        <f>IFERROR(VLOOKUP($B88,'[1]ACT NUM13'!$AB$3:$AM$64,9,FALSE),0)</f>
        <v>0</v>
      </c>
      <c r="AF88" s="77">
        <f>IFERROR(VLOOKUP($B88,'[1]ACT NUM13'!$AB$3:$AM$64,10,FALSE),0)</f>
        <v>0</v>
      </c>
      <c r="AG88" s="77">
        <f>IFERROR(VLOOKUP($B88,'[1]ACT NUM13'!$AB$3:$AM$64,11,FALSE),0)</f>
        <v>0</v>
      </c>
      <c r="AH88" s="77">
        <f>IFERROR(VLOOKUP($B88,'[1]ACT NUM13'!$AB$3:$AM$64,12,FALSE),0)</f>
        <v>0</v>
      </c>
      <c r="AI88" s="77">
        <f>IFERROR(VLOOKUP($B88,'[1]ACT NUM13'!$AB$3:$AM$64,13,FALSE),0)</f>
        <v>0</v>
      </c>
      <c r="AJ88" s="12">
        <f t="shared" si="63"/>
        <v>0</v>
      </c>
    </row>
    <row r="89" spans="1:37" ht="15" thickBot="1" x14ac:dyDescent="0.25">
      <c r="A89" s="75" t="s">
        <v>116</v>
      </c>
      <c r="B89" s="137" t="s">
        <v>113</v>
      </c>
      <c r="C89" s="53"/>
      <c r="D89" s="177"/>
      <c r="E89" s="12">
        <f>IFERROR(VLOOKUP($B89,[3]NUM13!$H$3:$J$144,2,FALSE),0)</f>
        <v>29</v>
      </c>
      <c r="F89" s="42">
        <f t="shared" si="76"/>
        <v>29</v>
      </c>
      <c r="G89" s="12">
        <f>IFERROR(VLOOKUP($B89,[1]NUM13!$H$3:$J$155,2,FALSE),0)</f>
        <v>22</v>
      </c>
      <c r="H89" s="51">
        <f t="shared" si="77"/>
        <v>22</v>
      </c>
      <c r="I89" s="51">
        <f t="shared" si="78"/>
        <v>33</v>
      </c>
      <c r="J89" s="12">
        <f>IFERROR(VLOOKUP($B89,[2]NUM13!$H$3:$K$147,3,FALSE),0)</f>
        <v>28</v>
      </c>
      <c r="K89" s="77">
        <f>IFERROR(VLOOKUP($B89,'[1]ACT NUM13'!$H$3:$S$123,2,FALSE),0)</f>
        <v>0</v>
      </c>
      <c r="L89" s="77">
        <f>IFERROR(VLOOKUP($B89,'[1]ACT NUM13'!$H$3:$S$123,3,FALSE),0)</f>
        <v>0</v>
      </c>
      <c r="M89" s="77">
        <f>IFERROR(VLOOKUP($B89,'[1]ACT NUM13'!$H$3:$S$123,4,FALSE),0)</f>
        <v>0</v>
      </c>
      <c r="N89" s="77">
        <f>IFERROR(VLOOKUP($B89,'[1]ACT NUM13'!$H$3:$S$123,5,FALSE),0)</f>
        <v>0</v>
      </c>
      <c r="O89" s="77">
        <f>IFERROR(VLOOKUP($B89,'[1]ACT NUM13'!$H$3:$S$123,6,FALSE),0)</f>
        <v>0</v>
      </c>
      <c r="P89" s="77">
        <f>IFERROR(VLOOKUP($B89,'[1]ACT NUM13'!$H$3:$S$123,7,FALSE),0)</f>
        <v>0</v>
      </c>
      <c r="Q89" s="77">
        <f>IFERROR(VLOOKUP($B89,'[1]ACT NUM13'!$H$3:$S$123,8,FALSE),0)</f>
        <v>0</v>
      </c>
      <c r="R89" s="77">
        <f>IFERROR(VLOOKUP($B89,'[1]ACT NUM13'!$H$3:$S$123,9,FALSE),0)</f>
        <v>0</v>
      </c>
      <c r="S89" s="77">
        <f>IFERROR(VLOOKUP($B89,'[1]ACT NUM13'!$H$3:$S$123,10,FALSE),0)</f>
        <v>0</v>
      </c>
      <c r="T89" s="77">
        <f>IFERROR(VLOOKUP($B89,'[1]ACT NUM13'!$H$3:$S$123,11,FALSE),0)</f>
        <v>11</v>
      </c>
      <c r="U89" s="77">
        <f>IFERROR(VLOOKUP($B89,'[1]ACT NUM13'!$H$3:$S$123,12,FALSE),0)</f>
        <v>11</v>
      </c>
      <c r="V89" s="77">
        <f>IFERROR(VLOOKUP($B89,'[1]ACT NUM13'!$H$3:$S$123,13,FALSE),0)</f>
        <v>0</v>
      </c>
      <c r="W89" s="12">
        <f t="shared" si="71"/>
        <v>22</v>
      </c>
      <c r="X89" s="77">
        <f>IFERROR(VLOOKUP($B89,'[1]ACT NUM13'!$AB$3:$AM$64,2,FALSE),0)</f>
        <v>0</v>
      </c>
      <c r="Y89" s="77">
        <f>IFERROR(VLOOKUP($B89,'[1]ACT NUM13'!$AB$3:$AM$64,3,FALSE),0)</f>
        <v>0</v>
      </c>
      <c r="Z89" s="77">
        <f>IFERROR(VLOOKUP($B89,'[1]ACT NUM13'!$AB$3:$AM$64,4,FALSE),0)</f>
        <v>0</v>
      </c>
      <c r="AA89" s="77">
        <f>IFERROR(VLOOKUP($B89,'[1]ACT NUM13'!$AB$3:$AM$64,5,FALSE),0)</f>
        <v>0</v>
      </c>
      <c r="AB89" s="77">
        <f>IFERROR(VLOOKUP($B89,'[1]ACT NUM13'!$AB$3:$AM$64,6,FALSE),0)</f>
        <v>0</v>
      </c>
      <c r="AC89" s="77">
        <f>IFERROR(VLOOKUP($B89,'[1]ACT NUM13'!$AB$3:$AM$64,7,FALSE),0)</f>
        <v>0</v>
      </c>
      <c r="AD89" s="77">
        <f>IFERROR(VLOOKUP($B89,'[1]ACT NUM13'!$AB$3:$AM$64,8,FALSE),0)</f>
        <v>0</v>
      </c>
      <c r="AE89" s="77">
        <f>IFERROR(VLOOKUP($B89,'[1]ACT NUM13'!$AB$3:$AM$64,9,FALSE),0)</f>
        <v>0</v>
      </c>
      <c r="AF89" s="77">
        <f>IFERROR(VLOOKUP($B89,'[1]ACT NUM13'!$AB$3:$AM$64,10,FALSE),0)</f>
        <v>0</v>
      </c>
      <c r="AG89" s="77">
        <f>IFERROR(VLOOKUP($B89,'[1]ACT NUM13'!$AB$3:$AM$64,11,FALSE),0)</f>
        <v>0</v>
      </c>
      <c r="AH89" s="77">
        <f>IFERROR(VLOOKUP($B89,'[1]ACT NUM13'!$AB$3:$AM$64,12,FALSE),0)</f>
        <v>0</v>
      </c>
      <c r="AI89" s="77">
        <f>IFERROR(VLOOKUP($B89,'[1]ACT NUM13'!$AB$3:$AM$64,13,FALSE),0)</f>
        <v>0</v>
      </c>
      <c r="AJ89" s="12">
        <f t="shared" si="63"/>
        <v>0</v>
      </c>
    </row>
    <row r="90" spans="1:37" ht="15" thickBot="1" x14ac:dyDescent="0.25">
      <c r="A90" s="75" t="s">
        <v>116</v>
      </c>
      <c r="B90" s="137" t="s">
        <v>114</v>
      </c>
      <c r="C90" s="53"/>
      <c r="D90" s="177"/>
      <c r="E90" s="12">
        <f>IFERROR(VLOOKUP($B90,[3]NUM13!$H$3:$J$144,2,FALSE),0)</f>
        <v>17</v>
      </c>
      <c r="F90" s="42">
        <f t="shared" si="76"/>
        <v>17</v>
      </c>
      <c r="G90" s="12">
        <f>IFERROR(VLOOKUP($B90,[1]NUM13!$H$3:$J$155,2,FALSE),0)</f>
        <v>12</v>
      </c>
      <c r="H90" s="51">
        <f t="shared" si="77"/>
        <v>12</v>
      </c>
      <c r="I90" s="51">
        <f t="shared" si="78"/>
        <v>12</v>
      </c>
      <c r="J90" s="12">
        <f>IFERROR(VLOOKUP($B90,[2]NUM13!$H$3:$K$147,3,FALSE),0)</f>
        <v>19</v>
      </c>
      <c r="K90" s="77">
        <f>IFERROR(VLOOKUP($B90,'[1]ACT NUM13'!$H$3:$S$123,2,FALSE),0)</f>
        <v>0</v>
      </c>
      <c r="L90" s="77">
        <f>IFERROR(VLOOKUP($B90,'[1]ACT NUM13'!$H$3:$S$123,3,FALSE),0)</f>
        <v>0</v>
      </c>
      <c r="M90" s="77">
        <f>IFERROR(VLOOKUP($B90,'[1]ACT NUM13'!$H$3:$S$123,4,FALSE),0)</f>
        <v>0</v>
      </c>
      <c r="N90" s="77">
        <f>IFERROR(VLOOKUP($B90,'[1]ACT NUM13'!$H$3:$S$123,5,FALSE),0)</f>
        <v>0</v>
      </c>
      <c r="O90" s="77">
        <f>IFERROR(VLOOKUP($B90,'[1]ACT NUM13'!$H$3:$S$123,6,FALSE),0)</f>
        <v>0</v>
      </c>
      <c r="P90" s="77">
        <f>IFERROR(VLOOKUP($B90,'[1]ACT NUM13'!$H$3:$S$123,7,FALSE),0)</f>
        <v>0</v>
      </c>
      <c r="Q90" s="77">
        <f>IFERROR(VLOOKUP($B90,'[1]ACT NUM13'!$H$3:$S$123,8,FALSE),0)</f>
        <v>0</v>
      </c>
      <c r="R90" s="77">
        <f>IFERROR(VLOOKUP($B90,'[1]ACT NUM13'!$H$3:$S$123,9,FALSE),0)</f>
        <v>0</v>
      </c>
      <c r="S90" s="77">
        <f>IFERROR(VLOOKUP($B90,'[1]ACT NUM13'!$H$3:$S$123,10,FALSE),0)</f>
        <v>0</v>
      </c>
      <c r="T90" s="77">
        <f>IFERROR(VLOOKUP($B90,'[1]ACT NUM13'!$H$3:$S$123,11,FALSE),0)</f>
        <v>0</v>
      </c>
      <c r="U90" s="77">
        <f>IFERROR(VLOOKUP($B90,'[1]ACT NUM13'!$H$3:$S$123,12,FALSE),0)</f>
        <v>0</v>
      </c>
      <c r="V90" s="77">
        <f>IFERROR(VLOOKUP($B90,'[1]ACT NUM13'!$H$3:$S$123,13,FALSE),0)</f>
        <v>0</v>
      </c>
      <c r="W90" s="12">
        <f t="shared" si="71"/>
        <v>0</v>
      </c>
      <c r="X90" s="77">
        <f>IFERROR(VLOOKUP($B90,'[1]ACT NUM13'!$AB$3:$AM$64,2,FALSE),0)</f>
        <v>0</v>
      </c>
      <c r="Y90" s="77">
        <f>IFERROR(VLOOKUP($B90,'[1]ACT NUM13'!$AB$3:$AM$64,3,FALSE),0)</f>
        <v>0</v>
      </c>
      <c r="Z90" s="77">
        <f>IFERROR(VLOOKUP($B90,'[1]ACT NUM13'!$AB$3:$AM$64,4,FALSE),0)</f>
        <v>0</v>
      </c>
      <c r="AA90" s="77">
        <f>IFERROR(VLOOKUP($B90,'[1]ACT NUM13'!$AB$3:$AM$64,5,FALSE),0)</f>
        <v>0</v>
      </c>
      <c r="AB90" s="77">
        <f>IFERROR(VLOOKUP($B90,'[1]ACT NUM13'!$AB$3:$AM$64,6,FALSE),0)</f>
        <v>0</v>
      </c>
      <c r="AC90" s="77">
        <f>IFERROR(VLOOKUP($B90,'[1]ACT NUM13'!$AB$3:$AM$64,7,FALSE),0)</f>
        <v>0</v>
      </c>
      <c r="AD90" s="77">
        <f>IFERROR(VLOOKUP($B90,'[1]ACT NUM13'!$AB$3:$AM$64,8,FALSE),0)</f>
        <v>0</v>
      </c>
      <c r="AE90" s="77">
        <f>IFERROR(VLOOKUP($B90,'[1]ACT NUM13'!$AB$3:$AM$64,9,FALSE),0)</f>
        <v>0</v>
      </c>
      <c r="AF90" s="77">
        <f>IFERROR(VLOOKUP($B90,'[1]ACT NUM13'!$AB$3:$AM$64,10,FALSE),0)</f>
        <v>0</v>
      </c>
      <c r="AG90" s="77">
        <f>IFERROR(VLOOKUP($B90,'[1]ACT NUM13'!$AB$3:$AM$64,11,FALSE),0)</f>
        <v>0</v>
      </c>
      <c r="AH90" s="77">
        <f>IFERROR(VLOOKUP($B90,'[1]ACT NUM13'!$AB$3:$AM$64,12,FALSE),0)</f>
        <v>0</v>
      </c>
      <c r="AI90" s="77">
        <f>IFERROR(VLOOKUP($B90,'[1]ACT NUM13'!$AB$3:$AM$64,13,FALSE),0)</f>
        <v>0</v>
      </c>
      <c r="AJ90" s="12">
        <f t="shared" si="63"/>
        <v>0</v>
      </c>
    </row>
    <row r="91" spans="1:37" ht="15" thickBot="1" x14ac:dyDescent="0.25">
      <c r="A91" s="75" t="s">
        <v>116</v>
      </c>
      <c r="B91" s="137" t="s">
        <v>115</v>
      </c>
      <c r="C91" s="53"/>
      <c r="D91" s="177"/>
      <c r="E91" s="12">
        <f>IFERROR(VLOOKUP($B91,[3]NUM13!$H$3:$J$144,2,FALSE),0)</f>
        <v>31</v>
      </c>
      <c r="F91" s="42">
        <f t="shared" si="76"/>
        <v>31</v>
      </c>
      <c r="G91" s="12">
        <f>IFERROR(VLOOKUP($B91,[1]NUM13!$H$3:$J$155,2,FALSE),0)</f>
        <v>26</v>
      </c>
      <c r="H91" s="51">
        <f t="shared" si="77"/>
        <v>26</v>
      </c>
      <c r="I91" s="51">
        <f t="shared" si="78"/>
        <v>36</v>
      </c>
      <c r="J91" s="12">
        <f>IFERROR(VLOOKUP($B91,[2]NUM13!$H$3:$K$147,3,FALSE),0)</f>
        <v>39</v>
      </c>
      <c r="K91" s="77">
        <f>IFERROR(VLOOKUP($B91,'[1]ACT NUM13'!$H$3:$S$123,2,FALSE),0)</f>
        <v>0</v>
      </c>
      <c r="L91" s="77">
        <f>IFERROR(VLOOKUP($B91,'[1]ACT NUM13'!$H$3:$S$123,3,FALSE),0)</f>
        <v>0</v>
      </c>
      <c r="M91" s="77">
        <f>IFERROR(VLOOKUP($B91,'[1]ACT NUM13'!$H$3:$S$123,4,FALSE),0)</f>
        <v>0</v>
      </c>
      <c r="N91" s="77">
        <f>IFERROR(VLOOKUP($B91,'[1]ACT NUM13'!$H$3:$S$123,5,FALSE),0)</f>
        <v>0</v>
      </c>
      <c r="O91" s="77">
        <f>IFERROR(VLOOKUP($B91,'[1]ACT NUM13'!$H$3:$S$123,6,FALSE),0)</f>
        <v>0</v>
      </c>
      <c r="P91" s="77">
        <f>IFERROR(VLOOKUP($B91,'[1]ACT NUM13'!$H$3:$S$123,7,FALSE),0)</f>
        <v>0</v>
      </c>
      <c r="Q91" s="77">
        <f>IFERROR(VLOOKUP($B91,'[1]ACT NUM13'!$H$3:$S$123,8,FALSE),0)</f>
        <v>0</v>
      </c>
      <c r="R91" s="77">
        <f>IFERROR(VLOOKUP($B91,'[1]ACT NUM13'!$H$3:$S$123,9,FALSE),0)</f>
        <v>0</v>
      </c>
      <c r="S91" s="77">
        <f>IFERROR(VLOOKUP($B91,'[1]ACT NUM13'!$H$3:$S$123,10,FALSE),0)</f>
        <v>0</v>
      </c>
      <c r="T91" s="77">
        <f>IFERROR(VLOOKUP($B91,'[1]ACT NUM13'!$H$3:$S$123,11,FALSE),0)</f>
        <v>11</v>
      </c>
      <c r="U91" s="77">
        <f>IFERROR(VLOOKUP($B91,'[1]ACT NUM13'!$H$3:$S$123,12,FALSE),0)</f>
        <v>11</v>
      </c>
      <c r="V91" s="77">
        <f>IFERROR(VLOOKUP($B91,'[1]ACT NUM13'!$H$3:$S$123,13,FALSE),0)</f>
        <v>0</v>
      </c>
      <c r="W91" s="12">
        <f t="shared" si="71"/>
        <v>22</v>
      </c>
      <c r="X91" s="77">
        <f>IFERROR(VLOOKUP($B91,'[1]ACT NUM13'!$AB$3:$AM$64,2,FALSE),0)</f>
        <v>0</v>
      </c>
      <c r="Y91" s="77">
        <f>IFERROR(VLOOKUP($B91,'[1]ACT NUM13'!$AB$3:$AM$64,3,FALSE),0)</f>
        <v>0</v>
      </c>
      <c r="Z91" s="77">
        <f>IFERROR(VLOOKUP($B91,'[1]ACT NUM13'!$AB$3:$AM$64,4,FALSE),0)</f>
        <v>0</v>
      </c>
      <c r="AA91" s="77">
        <f>IFERROR(VLOOKUP($B91,'[1]ACT NUM13'!$AB$3:$AM$64,5,FALSE),0)</f>
        <v>0</v>
      </c>
      <c r="AB91" s="77">
        <f>IFERROR(VLOOKUP($B91,'[1]ACT NUM13'!$AB$3:$AM$64,6,FALSE),0)</f>
        <v>0</v>
      </c>
      <c r="AC91" s="77">
        <f>IFERROR(VLOOKUP($B91,'[1]ACT NUM13'!$AB$3:$AM$64,7,FALSE),0)</f>
        <v>0</v>
      </c>
      <c r="AD91" s="77">
        <f>IFERROR(VLOOKUP($B91,'[1]ACT NUM13'!$AB$3:$AM$64,8,FALSE),0)</f>
        <v>0</v>
      </c>
      <c r="AE91" s="77">
        <f>IFERROR(VLOOKUP($B91,'[1]ACT NUM13'!$AB$3:$AM$64,9,FALSE),0)</f>
        <v>0</v>
      </c>
      <c r="AF91" s="77">
        <f>IFERROR(VLOOKUP($B91,'[1]ACT NUM13'!$AB$3:$AM$64,10,FALSE),0)</f>
        <v>0</v>
      </c>
      <c r="AG91" s="77">
        <f>IFERROR(VLOOKUP($B91,'[1]ACT NUM13'!$AB$3:$AM$64,11,FALSE),0)</f>
        <v>1</v>
      </c>
      <c r="AH91" s="77">
        <f>IFERROR(VLOOKUP($B91,'[1]ACT NUM13'!$AB$3:$AM$64,12,FALSE),0)</f>
        <v>1</v>
      </c>
      <c r="AI91" s="77">
        <f>IFERROR(VLOOKUP($B91,'[1]ACT NUM13'!$AB$3:$AM$64,13,FALSE),0)</f>
        <v>0</v>
      </c>
      <c r="AJ91" s="12">
        <f t="shared" si="63"/>
        <v>2</v>
      </c>
    </row>
    <row r="92" spans="1:37" ht="15" thickBot="1" x14ac:dyDescent="0.25">
      <c r="A92" s="307" t="s">
        <v>179</v>
      </c>
      <c r="B92" s="308"/>
      <c r="C92" s="222">
        <f>+D92/Metas!S16</f>
        <v>0.96271188882364467</v>
      </c>
      <c r="D92" s="179">
        <f>J92/AK92</f>
        <v>0.21197886083382267</v>
      </c>
      <c r="E92" s="9">
        <f t="shared" ref="E92:K92" si="79">SUM(E82:E91)</f>
        <v>372</v>
      </c>
      <c r="F92" s="9">
        <f>SUM(F82:F91)</f>
        <v>372</v>
      </c>
      <c r="G92" s="9">
        <f t="shared" ref="G92" si="80">SUM(G82:G91)</f>
        <v>279</v>
      </c>
      <c r="H92" s="9">
        <f t="shared" si="79"/>
        <v>279</v>
      </c>
      <c r="I92" s="9">
        <f>SUM(I82:I91)</f>
        <v>319</v>
      </c>
      <c r="J92" s="9">
        <f t="shared" ref="J92" si="81">SUM(J82:J91)</f>
        <v>361</v>
      </c>
      <c r="K92" s="9">
        <f t="shared" si="79"/>
        <v>0</v>
      </c>
      <c r="L92" s="9">
        <f t="shared" ref="L92:Q92" si="82">SUM(L82:L91)</f>
        <v>0</v>
      </c>
      <c r="M92" s="9">
        <f t="shared" si="82"/>
        <v>0</v>
      </c>
      <c r="N92" s="9">
        <f t="shared" si="82"/>
        <v>0</v>
      </c>
      <c r="O92" s="9">
        <f t="shared" ref="O92" si="83">SUM(O82:O91)</f>
        <v>0</v>
      </c>
      <c r="P92" s="9">
        <f t="shared" si="82"/>
        <v>0</v>
      </c>
      <c r="Q92" s="9">
        <f t="shared" si="82"/>
        <v>0</v>
      </c>
      <c r="R92" s="9">
        <f t="shared" ref="R92:S92" si="84">SUM(R82:R91)</f>
        <v>0</v>
      </c>
      <c r="S92" s="9">
        <f t="shared" si="84"/>
        <v>0</v>
      </c>
      <c r="T92" s="9">
        <f t="shared" ref="T92:V92" si="85">SUM(T82:T91)</f>
        <v>42</v>
      </c>
      <c r="U92" s="9">
        <f t="shared" si="85"/>
        <v>42</v>
      </c>
      <c r="V92" s="9">
        <f t="shared" si="85"/>
        <v>0</v>
      </c>
      <c r="W92" s="9">
        <f t="shared" si="71"/>
        <v>84</v>
      </c>
      <c r="X92" s="9">
        <f t="shared" ref="X92:AD92" si="86">SUM(X82:X91)</f>
        <v>0</v>
      </c>
      <c r="Y92" s="9">
        <f t="shared" si="86"/>
        <v>0</v>
      </c>
      <c r="Z92" s="9">
        <f t="shared" si="86"/>
        <v>0</v>
      </c>
      <c r="AA92" s="9">
        <f t="shared" si="86"/>
        <v>0</v>
      </c>
      <c r="AB92" s="9">
        <f t="shared" ref="AB92" si="87">SUM(AB82:AB91)</f>
        <v>0</v>
      </c>
      <c r="AC92" s="9">
        <f t="shared" si="86"/>
        <v>0</v>
      </c>
      <c r="AD92" s="9">
        <f t="shared" si="86"/>
        <v>0</v>
      </c>
      <c r="AE92" s="9">
        <f t="shared" ref="AE92:AF92" si="88">SUM(AE82:AE91)</f>
        <v>0</v>
      </c>
      <c r="AF92" s="9">
        <f t="shared" si="88"/>
        <v>0</v>
      </c>
      <c r="AG92" s="9">
        <f t="shared" ref="AG92:AI92" si="89">SUM(AG82:AG91)</f>
        <v>2</v>
      </c>
      <c r="AH92" s="9">
        <f t="shared" si="89"/>
        <v>2</v>
      </c>
      <c r="AI92" s="9">
        <f t="shared" si="89"/>
        <v>0</v>
      </c>
      <c r="AJ92" s="9">
        <f t="shared" si="63"/>
        <v>4</v>
      </c>
      <c r="AK92" s="9">
        <v>1703</v>
      </c>
    </row>
    <row r="93" spans="1:37" ht="15" thickBot="1" x14ac:dyDescent="0.25">
      <c r="A93" s="75" t="s">
        <v>133</v>
      </c>
      <c r="B93" s="137" t="s">
        <v>117</v>
      </c>
      <c r="C93" s="53"/>
      <c r="D93" s="177"/>
      <c r="E93" s="12">
        <f>IFERROR(VLOOKUP($B93,[3]NUM13!$H$3:$J$144,2,FALSE),0)</f>
        <v>134</v>
      </c>
      <c r="F93" s="42">
        <f t="shared" ref="F93:F109" si="90">+E93+(K93+L93+M93+N93)-(X93+Y93+Z93+AA93)</f>
        <v>134</v>
      </c>
      <c r="G93" s="12">
        <f>IFERROR(VLOOKUP($B93,[1]NUM13!$H$3:$J$155,2,FALSE),0)</f>
        <v>137</v>
      </c>
      <c r="H93" s="51">
        <f t="shared" ref="H93:H109" si="91">+G93+(Q93)-(AD93)</f>
        <v>137</v>
      </c>
      <c r="I93" s="51">
        <f t="shared" ref="I93:I109" si="92">+G93+(Q93+R93+S93+T93)-(AD93+AE93+AF93+AG93)</f>
        <v>147</v>
      </c>
      <c r="J93" s="12">
        <f>IFERROR(VLOOKUP($B93,[2]NUM13!$H$3:$K$147,3,FALSE),0)</f>
        <v>125</v>
      </c>
      <c r="K93" s="77">
        <f>IFERROR(VLOOKUP($B93,'[1]ACT NUM13'!$H$3:$S$123,2,FALSE),0)</f>
        <v>0</v>
      </c>
      <c r="L93" s="77">
        <f>IFERROR(VLOOKUP($B93,'[1]ACT NUM13'!$H$3:$S$123,3,FALSE),0)</f>
        <v>0</v>
      </c>
      <c r="M93" s="77">
        <f>IFERROR(VLOOKUP($B93,'[1]ACT NUM13'!$H$3:$S$123,4,FALSE),0)</f>
        <v>0</v>
      </c>
      <c r="N93" s="77">
        <f>IFERROR(VLOOKUP($B93,'[1]ACT NUM13'!$H$3:$S$123,5,FALSE),0)</f>
        <v>0</v>
      </c>
      <c r="O93" s="77">
        <f>IFERROR(VLOOKUP($B93,'[1]ACT NUM13'!$H$3:$S$123,6,FALSE),0)</f>
        <v>0</v>
      </c>
      <c r="P93" s="77">
        <f>IFERROR(VLOOKUP($B93,'[1]ACT NUM13'!$H$3:$S$123,7,FALSE),0)</f>
        <v>0</v>
      </c>
      <c r="Q93" s="77">
        <f>IFERROR(VLOOKUP($B93,'[1]ACT NUM13'!$H$3:$S$123,8,FALSE),0)</f>
        <v>0</v>
      </c>
      <c r="R93" s="77">
        <f>IFERROR(VLOOKUP($B93,'[1]ACT NUM13'!$H$3:$S$123,9,FALSE),0)</f>
        <v>2</v>
      </c>
      <c r="S93" s="77">
        <f>IFERROR(VLOOKUP($B93,'[1]ACT NUM13'!$H$3:$S$123,10,FALSE),0)</f>
        <v>4</v>
      </c>
      <c r="T93" s="77">
        <f>IFERROR(VLOOKUP($B93,'[1]ACT NUM13'!$H$3:$S$123,11,FALSE),0)</f>
        <v>4</v>
      </c>
      <c r="U93" s="77">
        <f>IFERROR(VLOOKUP($B93,'[1]ACT NUM13'!$H$3:$S$123,12,FALSE),0)</f>
        <v>10</v>
      </c>
      <c r="V93" s="77">
        <f>IFERROR(VLOOKUP($B93,'[1]ACT NUM13'!$H$3:$S$123,13,FALSE),0)</f>
        <v>0</v>
      </c>
      <c r="W93" s="12">
        <f t="shared" si="71"/>
        <v>20</v>
      </c>
      <c r="X93" s="77">
        <f>IFERROR(VLOOKUP($B93,'[1]ACT NUM13'!$AB$3:$AM$64,2,FALSE),0)</f>
        <v>0</v>
      </c>
      <c r="Y93" s="77">
        <f>IFERROR(VLOOKUP($B93,'[1]ACT NUM13'!$AB$3:$AM$64,3,FALSE),0)</f>
        <v>0</v>
      </c>
      <c r="Z93" s="77">
        <f>IFERROR(VLOOKUP($B93,'[1]ACT NUM13'!$AB$3:$AM$64,4,FALSE),0)</f>
        <v>0</v>
      </c>
      <c r="AA93" s="77">
        <f>IFERROR(VLOOKUP($B93,'[1]ACT NUM13'!$AB$3:$AM$64,5,FALSE),0)</f>
        <v>0</v>
      </c>
      <c r="AB93" s="77">
        <f>IFERROR(VLOOKUP($B93,'[1]ACT NUM13'!$AB$3:$AM$64,6,FALSE),0)</f>
        <v>0</v>
      </c>
      <c r="AC93" s="77">
        <f>IFERROR(VLOOKUP($B93,'[1]ACT NUM13'!$AB$3:$AM$64,7,FALSE),0)</f>
        <v>0</v>
      </c>
      <c r="AD93" s="77">
        <f>IFERROR(VLOOKUP($B93,'[1]ACT NUM13'!$AB$3:$AM$64,8,FALSE),0)</f>
        <v>0</v>
      </c>
      <c r="AE93" s="77">
        <f>IFERROR(VLOOKUP($B93,'[1]ACT NUM13'!$AB$3:$AM$64,9,FALSE),0)</f>
        <v>0</v>
      </c>
      <c r="AF93" s="77">
        <f>IFERROR(VLOOKUP($B93,'[1]ACT NUM13'!$AB$3:$AM$64,10,FALSE),0)</f>
        <v>0</v>
      </c>
      <c r="AG93" s="77">
        <f>IFERROR(VLOOKUP($B93,'[1]ACT NUM13'!$AB$3:$AM$64,11,FALSE),0)</f>
        <v>0</v>
      </c>
      <c r="AH93" s="77">
        <f>IFERROR(VLOOKUP($B93,'[1]ACT NUM13'!$AB$3:$AM$64,12,FALSE),0)</f>
        <v>0</v>
      </c>
      <c r="AI93" s="77">
        <f>IFERROR(VLOOKUP($B93,'[1]ACT NUM13'!$AB$3:$AM$64,13,FALSE),0)</f>
        <v>0</v>
      </c>
      <c r="AJ93" s="12">
        <f t="shared" si="63"/>
        <v>0</v>
      </c>
    </row>
    <row r="94" spans="1:37" ht="15" thickBot="1" x14ac:dyDescent="0.25">
      <c r="A94" s="75" t="s">
        <v>133</v>
      </c>
      <c r="B94" s="137" t="s">
        <v>118</v>
      </c>
      <c r="C94" s="53"/>
      <c r="D94" s="177"/>
      <c r="E94" s="12">
        <f>IFERROR(VLOOKUP($B94,[3]NUM13!$H$3:$J$144,2,FALSE),0)</f>
        <v>329</v>
      </c>
      <c r="F94" s="42">
        <f t="shared" si="90"/>
        <v>336</v>
      </c>
      <c r="G94" s="12">
        <f>IFERROR(VLOOKUP($B94,[1]NUM13!$H$3:$J$155,2,FALSE),0)</f>
        <v>323</v>
      </c>
      <c r="H94" s="51">
        <f t="shared" si="91"/>
        <v>328</v>
      </c>
      <c r="I94" s="51">
        <f t="shared" si="92"/>
        <v>332</v>
      </c>
      <c r="J94" s="12">
        <f>IFERROR(VLOOKUP($B94,[2]NUM13!$H$3:$K$147,3,FALSE),0)</f>
        <v>318</v>
      </c>
      <c r="K94" s="77">
        <f>IFERROR(VLOOKUP($B94,'[1]ACT NUM13'!$H$3:$S$123,2,FALSE),0)</f>
        <v>0</v>
      </c>
      <c r="L94" s="77">
        <f>IFERROR(VLOOKUP($B94,'[1]ACT NUM13'!$H$3:$S$123,3,FALSE),0)</f>
        <v>0</v>
      </c>
      <c r="M94" s="77">
        <f>IFERROR(VLOOKUP($B94,'[1]ACT NUM13'!$H$3:$S$123,4,FALSE),0)</f>
        <v>2</v>
      </c>
      <c r="N94" s="77">
        <f>IFERROR(VLOOKUP($B94,'[1]ACT NUM13'!$H$3:$S$123,5,FALSE),0)</f>
        <v>5</v>
      </c>
      <c r="O94" s="77">
        <f>IFERROR(VLOOKUP($B94,'[1]ACT NUM13'!$H$3:$S$123,6,FALSE),0)</f>
        <v>6</v>
      </c>
      <c r="P94" s="77">
        <f>IFERROR(VLOOKUP($B94,'[1]ACT NUM13'!$H$3:$S$123,7,FALSE),0)</f>
        <v>5</v>
      </c>
      <c r="Q94" s="77">
        <f>IFERROR(VLOOKUP($B94,'[1]ACT NUM13'!$H$3:$S$123,8,FALSE),0)</f>
        <v>5</v>
      </c>
      <c r="R94" s="77">
        <f>IFERROR(VLOOKUP($B94,'[1]ACT NUM13'!$H$3:$S$123,9,FALSE),0)</f>
        <v>3</v>
      </c>
      <c r="S94" s="77">
        <f>IFERROR(VLOOKUP($B94,'[1]ACT NUM13'!$H$3:$S$123,10,FALSE),0)</f>
        <v>0</v>
      </c>
      <c r="T94" s="77">
        <f>IFERROR(VLOOKUP($B94,'[1]ACT NUM13'!$H$3:$S$123,11,FALSE),0)</f>
        <v>1</v>
      </c>
      <c r="U94" s="77">
        <f>IFERROR(VLOOKUP($B94,'[1]ACT NUM13'!$H$3:$S$123,12,FALSE),0)</f>
        <v>27</v>
      </c>
      <c r="V94" s="77">
        <f>IFERROR(VLOOKUP($B94,'[1]ACT NUM13'!$H$3:$S$123,13,FALSE),0)</f>
        <v>0</v>
      </c>
      <c r="W94" s="12">
        <f t="shared" si="71"/>
        <v>54</v>
      </c>
      <c r="X94" s="77">
        <f>IFERROR(VLOOKUP($B94,'[1]ACT NUM13'!$AB$3:$AM$64,2,FALSE),0)</f>
        <v>0</v>
      </c>
      <c r="Y94" s="77">
        <f>IFERROR(VLOOKUP($B94,'[1]ACT NUM13'!$AB$3:$AM$64,3,FALSE),0)</f>
        <v>0</v>
      </c>
      <c r="Z94" s="77">
        <f>IFERROR(VLOOKUP($B94,'[1]ACT NUM13'!$AB$3:$AM$64,4,FALSE),0)</f>
        <v>0</v>
      </c>
      <c r="AA94" s="77">
        <f>IFERROR(VLOOKUP($B94,'[1]ACT NUM13'!$AB$3:$AM$64,5,FALSE),0)</f>
        <v>0</v>
      </c>
      <c r="AB94" s="77">
        <f>IFERROR(VLOOKUP($B94,'[1]ACT NUM13'!$AB$3:$AM$64,6,FALSE),0)</f>
        <v>0</v>
      </c>
      <c r="AC94" s="77">
        <f>IFERROR(VLOOKUP($B94,'[1]ACT NUM13'!$AB$3:$AM$64,7,FALSE),0)</f>
        <v>0</v>
      </c>
      <c r="AD94" s="77">
        <f>IFERROR(VLOOKUP($B94,'[1]ACT NUM13'!$AB$3:$AM$64,8,FALSE),0)</f>
        <v>0</v>
      </c>
      <c r="AE94" s="77">
        <f>IFERROR(VLOOKUP($B94,'[1]ACT NUM13'!$AB$3:$AM$64,9,FALSE),0)</f>
        <v>0</v>
      </c>
      <c r="AF94" s="77">
        <f>IFERROR(VLOOKUP($B94,'[1]ACT NUM13'!$AB$3:$AM$64,10,FALSE),0)</f>
        <v>0</v>
      </c>
      <c r="AG94" s="77">
        <f>IFERROR(VLOOKUP($B94,'[1]ACT NUM13'!$AB$3:$AM$64,11,FALSE),0)</f>
        <v>0</v>
      </c>
      <c r="AH94" s="77">
        <f>IFERROR(VLOOKUP($B94,'[1]ACT NUM13'!$AB$3:$AM$64,12,FALSE),0)</f>
        <v>0</v>
      </c>
      <c r="AI94" s="77">
        <f>IFERROR(VLOOKUP($B94,'[1]ACT NUM13'!$AB$3:$AM$64,13,FALSE),0)</f>
        <v>0</v>
      </c>
      <c r="AJ94" s="12">
        <f t="shared" si="63"/>
        <v>0</v>
      </c>
    </row>
    <row r="95" spans="1:37" ht="15" thickBot="1" x14ac:dyDescent="0.25">
      <c r="A95" s="75" t="s">
        <v>133</v>
      </c>
      <c r="B95" s="137" t="s">
        <v>119</v>
      </c>
      <c r="C95" s="53"/>
      <c r="D95" s="177"/>
      <c r="E95" s="12">
        <f>IFERROR(VLOOKUP($B95,[3]NUM13!$H$3:$J$144,2,FALSE),0)</f>
        <v>719</v>
      </c>
      <c r="F95" s="42">
        <f t="shared" si="90"/>
        <v>733</v>
      </c>
      <c r="G95" s="12">
        <f>IFERROR(VLOOKUP($B95,[1]NUM13!$H$3:$J$155,2,FALSE),0)</f>
        <v>773</v>
      </c>
      <c r="H95" s="51">
        <f t="shared" si="91"/>
        <v>794</v>
      </c>
      <c r="I95" s="51">
        <f t="shared" si="92"/>
        <v>832</v>
      </c>
      <c r="J95" s="12">
        <f>IFERROR(VLOOKUP($B95,[2]NUM13!$H$3:$K$147,3,FALSE),0)</f>
        <v>871</v>
      </c>
      <c r="K95" s="77">
        <f>IFERROR(VLOOKUP($B95,'[1]ACT NUM13'!$H$3:$S$123,2,FALSE),0)</f>
        <v>6</v>
      </c>
      <c r="L95" s="77">
        <f>IFERROR(VLOOKUP($B95,'[1]ACT NUM13'!$H$3:$S$123,3,FALSE),0)</f>
        <v>8</v>
      </c>
      <c r="M95" s="77">
        <f>IFERROR(VLOOKUP($B95,'[1]ACT NUM13'!$H$3:$S$123,4,FALSE),0)</f>
        <v>1</v>
      </c>
      <c r="N95" s="77">
        <f>IFERROR(VLOOKUP($B95,'[1]ACT NUM13'!$H$3:$S$123,5,FALSE),0)</f>
        <v>0</v>
      </c>
      <c r="O95" s="77">
        <f>IFERROR(VLOOKUP($B95,'[1]ACT NUM13'!$H$3:$S$123,6,FALSE),0)</f>
        <v>15</v>
      </c>
      <c r="P95" s="77">
        <f>IFERROR(VLOOKUP($B95,'[1]ACT NUM13'!$H$3:$S$123,7,FALSE),0)</f>
        <v>12</v>
      </c>
      <c r="Q95" s="77">
        <f>IFERROR(VLOOKUP($B95,'[1]ACT NUM13'!$H$3:$S$123,8,FALSE),0)</f>
        <v>21</v>
      </c>
      <c r="R95" s="77">
        <f>IFERROR(VLOOKUP($B95,'[1]ACT NUM13'!$H$3:$S$123,9,FALSE),0)</f>
        <v>12</v>
      </c>
      <c r="S95" s="77">
        <f>IFERROR(VLOOKUP($B95,'[1]ACT NUM13'!$H$3:$S$123,10,FALSE),0)</f>
        <v>14</v>
      </c>
      <c r="T95" s="77">
        <f>IFERROR(VLOOKUP($B95,'[1]ACT NUM13'!$H$3:$S$123,11,FALSE),0)</f>
        <v>12</v>
      </c>
      <c r="U95" s="77">
        <f>IFERROR(VLOOKUP($B95,'[1]ACT NUM13'!$H$3:$S$123,12,FALSE),0)</f>
        <v>101</v>
      </c>
      <c r="V95" s="77">
        <f>IFERROR(VLOOKUP($B95,'[1]ACT NUM13'!$H$3:$S$123,13,FALSE),0)</f>
        <v>0</v>
      </c>
      <c r="W95" s="12">
        <f t="shared" si="71"/>
        <v>202</v>
      </c>
      <c r="X95" s="77">
        <f>IFERROR(VLOOKUP($B95,'[1]ACT NUM13'!$AB$3:$AM$64,2,FALSE),0)</f>
        <v>1</v>
      </c>
      <c r="Y95" s="77">
        <f>IFERROR(VLOOKUP($B95,'[1]ACT NUM13'!$AB$3:$AM$64,3,FALSE),0)</f>
        <v>0</v>
      </c>
      <c r="Z95" s="77">
        <f>IFERROR(VLOOKUP($B95,'[1]ACT NUM13'!$AB$3:$AM$64,4,FALSE),0)</f>
        <v>0</v>
      </c>
      <c r="AA95" s="77">
        <f>IFERROR(VLOOKUP($B95,'[1]ACT NUM13'!$AB$3:$AM$64,5,FALSE),0)</f>
        <v>0</v>
      </c>
      <c r="AB95" s="77">
        <f>IFERROR(VLOOKUP($B95,'[1]ACT NUM13'!$AB$3:$AM$64,6,FALSE),0)</f>
        <v>0</v>
      </c>
      <c r="AC95" s="77">
        <f>IFERROR(VLOOKUP($B95,'[1]ACT NUM13'!$AB$3:$AM$64,7,FALSE),0)</f>
        <v>0</v>
      </c>
      <c r="AD95" s="77">
        <f>IFERROR(VLOOKUP($B95,'[1]ACT NUM13'!$AB$3:$AM$64,8,FALSE),0)</f>
        <v>0</v>
      </c>
      <c r="AE95" s="77">
        <f>IFERROR(VLOOKUP($B95,'[1]ACT NUM13'!$AB$3:$AM$64,9,FALSE),0)</f>
        <v>0</v>
      </c>
      <c r="AF95" s="77">
        <f>IFERROR(VLOOKUP($B95,'[1]ACT NUM13'!$AB$3:$AM$64,10,FALSE),0)</f>
        <v>0</v>
      </c>
      <c r="AG95" s="77">
        <f>IFERROR(VLOOKUP($B95,'[1]ACT NUM13'!$AB$3:$AM$64,11,FALSE),0)</f>
        <v>0</v>
      </c>
      <c r="AH95" s="77">
        <f>IFERROR(VLOOKUP($B95,'[1]ACT NUM13'!$AB$3:$AM$64,12,FALSE),0)</f>
        <v>1</v>
      </c>
      <c r="AI95" s="77">
        <f>IFERROR(VLOOKUP($B95,'[1]ACT NUM13'!$AB$3:$AM$64,13,FALSE),0)</f>
        <v>0</v>
      </c>
      <c r="AJ95" s="12">
        <f t="shared" si="63"/>
        <v>2</v>
      </c>
    </row>
    <row r="96" spans="1:37" ht="15" thickBot="1" x14ac:dyDescent="0.25">
      <c r="A96" s="75" t="s">
        <v>133</v>
      </c>
      <c r="B96" s="137" t="s">
        <v>120</v>
      </c>
      <c r="C96" s="53"/>
      <c r="D96" s="177"/>
      <c r="E96" s="12">
        <f>IFERROR(VLOOKUP($B96,[3]NUM13!$H$3:$J$144,2,FALSE),0)</f>
        <v>144</v>
      </c>
      <c r="F96" s="42">
        <f t="shared" si="90"/>
        <v>146</v>
      </c>
      <c r="G96" s="12">
        <f>IFERROR(VLOOKUP($B96,[1]NUM13!$H$3:$J$155,2,FALSE),0)</f>
        <v>163</v>
      </c>
      <c r="H96" s="51">
        <f t="shared" si="91"/>
        <v>166</v>
      </c>
      <c r="I96" s="51">
        <f t="shared" si="92"/>
        <v>168</v>
      </c>
      <c r="J96" s="12">
        <f>IFERROR(VLOOKUP($B96,[2]NUM13!$H$3:$K$147,3,FALSE),0)</f>
        <v>205</v>
      </c>
      <c r="K96" s="77">
        <f>IFERROR(VLOOKUP($B96,'[1]ACT NUM13'!$H$3:$S$123,2,FALSE),0)</f>
        <v>0</v>
      </c>
      <c r="L96" s="77">
        <f>IFERROR(VLOOKUP($B96,'[1]ACT NUM13'!$H$3:$S$123,3,FALSE),0)</f>
        <v>0</v>
      </c>
      <c r="M96" s="77">
        <f>IFERROR(VLOOKUP($B96,'[1]ACT NUM13'!$H$3:$S$123,4,FALSE),0)</f>
        <v>0</v>
      </c>
      <c r="N96" s="77">
        <f>IFERROR(VLOOKUP($B96,'[1]ACT NUM13'!$H$3:$S$123,5,FALSE),0)</f>
        <v>5</v>
      </c>
      <c r="O96" s="77">
        <f>IFERROR(VLOOKUP($B96,'[1]ACT NUM13'!$H$3:$S$123,6,FALSE),0)</f>
        <v>5</v>
      </c>
      <c r="P96" s="77">
        <f>IFERROR(VLOOKUP($B96,'[1]ACT NUM13'!$H$3:$S$123,7,FALSE),0)</f>
        <v>6</v>
      </c>
      <c r="Q96" s="77">
        <f>IFERROR(VLOOKUP($B96,'[1]ACT NUM13'!$H$3:$S$123,8,FALSE),0)</f>
        <v>3</v>
      </c>
      <c r="R96" s="77">
        <f>IFERROR(VLOOKUP($B96,'[1]ACT NUM13'!$H$3:$S$123,9,FALSE),0)</f>
        <v>0</v>
      </c>
      <c r="S96" s="77">
        <f>IFERROR(VLOOKUP($B96,'[1]ACT NUM13'!$H$3:$S$123,10,FALSE),0)</f>
        <v>3</v>
      </c>
      <c r="T96" s="77">
        <f>IFERROR(VLOOKUP($B96,'[1]ACT NUM13'!$H$3:$S$123,11,FALSE),0)</f>
        <v>0</v>
      </c>
      <c r="U96" s="77">
        <f>IFERROR(VLOOKUP($B96,'[1]ACT NUM13'!$H$3:$S$123,12,FALSE),0)</f>
        <v>22</v>
      </c>
      <c r="V96" s="77">
        <f>IFERROR(VLOOKUP($B96,'[1]ACT NUM13'!$H$3:$S$123,13,FALSE),0)</f>
        <v>0</v>
      </c>
      <c r="W96" s="12">
        <f t="shared" si="71"/>
        <v>44</v>
      </c>
      <c r="X96" s="77">
        <f>IFERROR(VLOOKUP($B96,'[1]ACT NUM13'!$AB$3:$AM$64,2,FALSE),0)</f>
        <v>2</v>
      </c>
      <c r="Y96" s="77">
        <f>IFERROR(VLOOKUP($B96,'[1]ACT NUM13'!$AB$3:$AM$64,3,FALSE),0)</f>
        <v>0</v>
      </c>
      <c r="Z96" s="77">
        <f>IFERROR(VLOOKUP($B96,'[1]ACT NUM13'!$AB$3:$AM$64,4,FALSE),0)</f>
        <v>0</v>
      </c>
      <c r="AA96" s="77">
        <f>IFERROR(VLOOKUP($B96,'[1]ACT NUM13'!$AB$3:$AM$64,5,FALSE),0)</f>
        <v>1</v>
      </c>
      <c r="AB96" s="77">
        <f>IFERROR(VLOOKUP($B96,'[1]ACT NUM13'!$AB$3:$AM$64,6,FALSE),0)</f>
        <v>1</v>
      </c>
      <c r="AC96" s="77">
        <f>IFERROR(VLOOKUP($B96,'[1]ACT NUM13'!$AB$3:$AM$64,7,FALSE),0)</f>
        <v>2</v>
      </c>
      <c r="AD96" s="77">
        <f>IFERROR(VLOOKUP($B96,'[1]ACT NUM13'!$AB$3:$AM$64,8,FALSE),0)</f>
        <v>0</v>
      </c>
      <c r="AE96" s="77">
        <f>IFERROR(VLOOKUP($B96,'[1]ACT NUM13'!$AB$3:$AM$64,9,FALSE),0)</f>
        <v>0</v>
      </c>
      <c r="AF96" s="77">
        <f>IFERROR(VLOOKUP($B96,'[1]ACT NUM13'!$AB$3:$AM$64,10,FALSE),0)</f>
        <v>1</v>
      </c>
      <c r="AG96" s="77">
        <f>IFERROR(VLOOKUP($B96,'[1]ACT NUM13'!$AB$3:$AM$64,11,FALSE),0)</f>
        <v>0</v>
      </c>
      <c r="AH96" s="77">
        <f>IFERROR(VLOOKUP($B96,'[1]ACT NUM13'!$AB$3:$AM$64,12,FALSE),0)</f>
        <v>7</v>
      </c>
      <c r="AI96" s="77">
        <f>IFERROR(VLOOKUP($B96,'[1]ACT NUM13'!$AB$3:$AM$64,13,FALSE),0)</f>
        <v>0</v>
      </c>
      <c r="AJ96" s="12">
        <f t="shared" si="63"/>
        <v>14</v>
      </c>
    </row>
    <row r="97" spans="1:37" ht="15" thickBot="1" x14ac:dyDescent="0.25">
      <c r="A97" s="75" t="s">
        <v>133</v>
      </c>
      <c r="B97" s="137" t="s">
        <v>121</v>
      </c>
      <c r="C97" s="53"/>
      <c r="D97" s="177"/>
      <c r="E97" s="12">
        <f>IFERROR(VLOOKUP($B97,[3]NUM13!$H$3:$J$144,2,FALSE),0)</f>
        <v>25</v>
      </c>
      <c r="F97" s="42">
        <f t="shared" si="90"/>
        <v>27</v>
      </c>
      <c r="G97" s="12">
        <f>IFERROR(VLOOKUP($B97,[1]NUM13!$H$3:$J$155,2,FALSE),0)</f>
        <v>21</v>
      </c>
      <c r="H97" s="51">
        <f t="shared" si="91"/>
        <v>21</v>
      </c>
      <c r="I97" s="51">
        <f t="shared" si="92"/>
        <v>26</v>
      </c>
      <c r="J97" s="12">
        <f>IFERROR(VLOOKUP($B97,[2]NUM13!$H$3:$K$147,3,FALSE),0)</f>
        <v>38</v>
      </c>
      <c r="K97" s="77">
        <f>IFERROR(VLOOKUP($B97,'[1]ACT NUM13'!$H$3:$S$123,2,FALSE),0)</f>
        <v>0</v>
      </c>
      <c r="L97" s="77">
        <f>IFERROR(VLOOKUP($B97,'[1]ACT NUM13'!$H$3:$S$123,3,FALSE),0)</f>
        <v>0</v>
      </c>
      <c r="M97" s="77">
        <f>IFERROR(VLOOKUP($B97,'[1]ACT NUM13'!$H$3:$S$123,4,FALSE),0)</f>
        <v>2</v>
      </c>
      <c r="N97" s="77">
        <f>IFERROR(VLOOKUP($B97,'[1]ACT NUM13'!$H$3:$S$123,5,FALSE),0)</f>
        <v>0</v>
      </c>
      <c r="O97" s="77">
        <f>IFERROR(VLOOKUP($B97,'[1]ACT NUM13'!$H$3:$S$123,6,FALSE),0)</f>
        <v>0</v>
      </c>
      <c r="P97" s="77">
        <f>IFERROR(VLOOKUP($B97,'[1]ACT NUM13'!$H$3:$S$123,7,FALSE),0)</f>
        <v>0</v>
      </c>
      <c r="Q97" s="77">
        <f>IFERROR(VLOOKUP($B97,'[1]ACT NUM13'!$H$3:$S$123,8,FALSE),0)</f>
        <v>0</v>
      </c>
      <c r="R97" s="77">
        <f>IFERROR(VLOOKUP($B97,'[1]ACT NUM13'!$H$3:$S$123,9,FALSE),0)</f>
        <v>0</v>
      </c>
      <c r="S97" s="77">
        <f>IFERROR(VLOOKUP($B97,'[1]ACT NUM13'!$H$3:$S$123,10,FALSE),0)</f>
        <v>3</v>
      </c>
      <c r="T97" s="77">
        <f>IFERROR(VLOOKUP($B97,'[1]ACT NUM13'!$H$3:$S$123,11,FALSE),0)</f>
        <v>2</v>
      </c>
      <c r="U97" s="77">
        <f>IFERROR(VLOOKUP($B97,'[1]ACT NUM13'!$H$3:$S$123,12,FALSE),0)</f>
        <v>7</v>
      </c>
      <c r="V97" s="77">
        <f>IFERROR(VLOOKUP($B97,'[1]ACT NUM13'!$H$3:$S$123,13,FALSE),0)</f>
        <v>0</v>
      </c>
      <c r="W97" s="12">
        <f t="shared" si="71"/>
        <v>14</v>
      </c>
      <c r="X97" s="77">
        <f>IFERROR(VLOOKUP($B97,'[1]ACT NUM13'!$AB$3:$AM$64,2,FALSE),0)</f>
        <v>0</v>
      </c>
      <c r="Y97" s="77">
        <f>IFERROR(VLOOKUP($B97,'[1]ACT NUM13'!$AB$3:$AM$64,3,FALSE),0)</f>
        <v>0</v>
      </c>
      <c r="Z97" s="77">
        <f>IFERROR(VLOOKUP($B97,'[1]ACT NUM13'!$AB$3:$AM$64,4,FALSE),0)</f>
        <v>0</v>
      </c>
      <c r="AA97" s="77">
        <f>IFERROR(VLOOKUP($B97,'[1]ACT NUM13'!$AB$3:$AM$64,5,FALSE),0)</f>
        <v>0</v>
      </c>
      <c r="AB97" s="77">
        <f>IFERROR(VLOOKUP($B97,'[1]ACT NUM13'!$AB$3:$AM$64,6,FALSE),0)</f>
        <v>0</v>
      </c>
      <c r="AC97" s="77">
        <f>IFERROR(VLOOKUP($B97,'[1]ACT NUM13'!$AB$3:$AM$64,7,FALSE),0)</f>
        <v>0</v>
      </c>
      <c r="AD97" s="77">
        <f>IFERROR(VLOOKUP($B97,'[1]ACT NUM13'!$AB$3:$AM$64,8,FALSE),0)</f>
        <v>0</v>
      </c>
      <c r="AE97" s="77">
        <f>IFERROR(VLOOKUP($B97,'[1]ACT NUM13'!$AB$3:$AM$64,9,FALSE),0)</f>
        <v>0</v>
      </c>
      <c r="AF97" s="77">
        <f>IFERROR(VLOOKUP($B97,'[1]ACT NUM13'!$AB$3:$AM$64,10,FALSE),0)</f>
        <v>0</v>
      </c>
      <c r="AG97" s="77">
        <f>IFERROR(VLOOKUP($B97,'[1]ACT NUM13'!$AB$3:$AM$64,11,FALSE),0)</f>
        <v>0</v>
      </c>
      <c r="AH97" s="77">
        <f>IFERROR(VLOOKUP($B97,'[1]ACT NUM13'!$AB$3:$AM$64,12,FALSE),0)</f>
        <v>0</v>
      </c>
      <c r="AI97" s="77">
        <f>IFERROR(VLOOKUP($B97,'[1]ACT NUM13'!$AB$3:$AM$64,13,FALSE),0)</f>
        <v>0</v>
      </c>
      <c r="AJ97" s="12">
        <f t="shared" si="63"/>
        <v>0</v>
      </c>
    </row>
    <row r="98" spans="1:37" ht="15" thickBot="1" x14ac:dyDescent="0.25">
      <c r="A98" s="75" t="s">
        <v>133</v>
      </c>
      <c r="B98" s="137" t="s">
        <v>122</v>
      </c>
      <c r="C98" s="53"/>
      <c r="D98" s="177"/>
      <c r="E98" s="12">
        <f>IFERROR(VLOOKUP($B98,[3]NUM13!$H$3:$J$144,2,FALSE),0)</f>
        <v>51</v>
      </c>
      <c r="F98" s="42">
        <f t="shared" si="90"/>
        <v>51</v>
      </c>
      <c r="G98" s="12">
        <f>IFERROR(VLOOKUP($B98,[1]NUM13!$H$3:$J$155,2,FALSE),0)</f>
        <v>33</v>
      </c>
      <c r="H98" s="51">
        <f t="shared" si="91"/>
        <v>33</v>
      </c>
      <c r="I98" s="51">
        <f t="shared" si="92"/>
        <v>33</v>
      </c>
      <c r="J98" s="12">
        <f>IFERROR(VLOOKUP($B98,[2]NUM13!$H$3:$K$147,3,FALSE),0)</f>
        <v>36</v>
      </c>
      <c r="K98" s="77">
        <f>IFERROR(VLOOKUP($B98,'[1]ACT NUM13'!$H$3:$S$123,2,FALSE),0)</f>
        <v>0</v>
      </c>
      <c r="L98" s="77">
        <f>IFERROR(VLOOKUP($B98,'[1]ACT NUM13'!$H$3:$S$123,3,FALSE),0)</f>
        <v>0</v>
      </c>
      <c r="M98" s="77">
        <f>IFERROR(VLOOKUP($B98,'[1]ACT NUM13'!$H$3:$S$123,4,FALSE),0)</f>
        <v>0</v>
      </c>
      <c r="N98" s="77">
        <f>IFERROR(VLOOKUP($B98,'[1]ACT NUM13'!$H$3:$S$123,5,FALSE),0)</f>
        <v>0</v>
      </c>
      <c r="O98" s="77">
        <f>IFERROR(VLOOKUP($B98,'[1]ACT NUM13'!$H$3:$S$123,6,FALSE),0)</f>
        <v>0</v>
      </c>
      <c r="P98" s="77">
        <f>IFERROR(VLOOKUP($B98,'[1]ACT NUM13'!$H$3:$S$123,7,FALSE),0)</f>
        <v>0</v>
      </c>
      <c r="Q98" s="77">
        <f>IFERROR(VLOOKUP($B98,'[1]ACT NUM13'!$H$3:$S$123,8,FALSE),0)</f>
        <v>0</v>
      </c>
      <c r="R98" s="77">
        <f>IFERROR(VLOOKUP($B98,'[1]ACT NUM13'!$H$3:$S$123,9,FALSE),0)</f>
        <v>0</v>
      </c>
      <c r="S98" s="77">
        <f>IFERROR(VLOOKUP($B98,'[1]ACT NUM13'!$H$3:$S$123,10,FALSE),0)</f>
        <v>0</v>
      </c>
      <c r="T98" s="77">
        <f>IFERROR(VLOOKUP($B98,'[1]ACT NUM13'!$H$3:$S$123,11,FALSE),0)</f>
        <v>0</v>
      </c>
      <c r="U98" s="77">
        <f>IFERROR(VLOOKUP($B98,'[1]ACT NUM13'!$H$3:$S$123,12,FALSE),0)</f>
        <v>0</v>
      </c>
      <c r="V98" s="77">
        <f>IFERROR(VLOOKUP($B98,'[1]ACT NUM13'!$H$3:$S$123,13,FALSE),0)</f>
        <v>0</v>
      </c>
      <c r="W98" s="12">
        <f t="shared" si="71"/>
        <v>0</v>
      </c>
      <c r="X98" s="77">
        <f>IFERROR(VLOOKUP($B98,'[1]ACT NUM13'!$AB$3:$AM$64,2,FALSE),0)</f>
        <v>0</v>
      </c>
      <c r="Y98" s="77">
        <f>IFERROR(VLOOKUP($B98,'[1]ACT NUM13'!$AB$3:$AM$64,3,FALSE),0)</f>
        <v>0</v>
      </c>
      <c r="Z98" s="77">
        <f>IFERROR(VLOOKUP($B98,'[1]ACT NUM13'!$AB$3:$AM$64,4,FALSE),0)</f>
        <v>0</v>
      </c>
      <c r="AA98" s="77">
        <f>IFERROR(VLOOKUP($B98,'[1]ACT NUM13'!$AB$3:$AM$64,5,FALSE),0)</f>
        <v>0</v>
      </c>
      <c r="AB98" s="77">
        <f>IFERROR(VLOOKUP($B98,'[1]ACT NUM13'!$AB$3:$AM$64,6,FALSE),0)</f>
        <v>0</v>
      </c>
      <c r="AC98" s="77">
        <f>IFERROR(VLOOKUP($B98,'[1]ACT NUM13'!$AB$3:$AM$64,7,FALSE),0)</f>
        <v>0</v>
      </c>
      <c r="AD98" s="77">
        <f>IFERROR(VLOOKUP($B98,'[1]ACT NUM13'!$AB$3:$AM$64,8,FALSE),0)</f>
        <v>0</v>
      </c>
      <c r="AE98" s="77">
        <f>IFERROR(VLOOKUP($B98,'[1]ACT NUM13'!$AB$3:$AM$64,9,FALSE),0)</f>
        <v>0</v>
      </c>
      <c r="AF98" s="77">
        <f>IFERROR(VLOOKUP($B98,'[1]ACT NUM13'!$AB$3:$AM$64,10,FALSE),0)</f>
        <v>0</v>
      </c>
      <c r="AG98" s="77">
        <f>IFERROR(VLOOKUP($B98,'[1]ACT NUM13'!$AB$3:$AM$64,11,FALSE),0)</f>
        <v>0</v>
      </c>
      <c r="AH98" s="77">
        <f>IFERROR(VLOOKUP($B98,'[1]ACT NUM13'!$AB$3:$AM$64,12,FALSE),0)</f>
        <v>0</v>
      </c>
      <c r="AI98" s="77">
        <f>IFERROR(VLOOKUP($B98,'[1]ACT NUM13'!$AB$3:$AM$64,13,FALSE),0)</f>
        <v>0</v>
      </c>
      <c r="AJ98" s="12">
        <f t="shared" si="63"/>
        <v>0</v>
      </c>
    </row>
    <row r="99" spans="1:37" ht="15" thickBot="1" x14ac:dyDescent="0.25">
      <c r="A99" s="75" t="s">
        <v>133</v>
      </c>
      <c r="B99" s="137" t="s">
        <v>123</v>
      </c>
      <c r="C99" s="53"/>
      <c r="D99" s="177"/>
      <c r="E99" s="12">
        <f>IFERROR(VLOOKUP($B99,[3]NUM13!$H$3:$J$144,2,FALSE),0)</f>
        <v>28</v>
      </c>
      <c r="F99" s="42">
        <f t="shared" si="90"/>
        <v>28</v>
      </c>
      <c r="G99" s="12">
        <f>IFERROR(VLOOKUP($B99,[1]NUM13!$H$3:$J$155,2,FALSE),0)</f>
        <v>19</v>
      </c>
      <c r="H99" s="51">
        <f t="shared" si="91"/>
        <v>19</v>
      </c>
      <c r="I99" s="51">
        <f t="shared" si="92"/>
        <v>19</v>
      </c>
      <c r="J99" s="12">
        <f>IFERROR(VLOOKUP($B99,[2]NUM13!$H$3:$K$147,3,FALSE),0)</f>
        <v>25</v>
      </c>
      <c r="K99" s="77">
        <f>IFERROR(VLOOKUP($B99,'[1]ACT NUM13'!$H$3:$S$123,2,FALSE),0)</f>
        <v>0</v>
      </c>
      <c r="L99" s="77">
        <f>IFERROR(VLOOKUP($B99,'[1]ACT NUM13'!$H$3:$S$123,3,FALSE),0)</f>
        <v>0</v>
      </c>
      <c r="M99" s="77">
        <f>IFERROR(VLOOKUP($B99,'[1]ACT NUM13'!$H$3:$S$123,4,FALSE),0)</f>
        <v>0</v>
      </c>
      <c r="N99" s="77">
        <f>IFERROR(VLOOKUP($B99,'[1]ACT NUM13'!$H$3:$S$123,5,FALSE),0)</f>
        <v>0</v>
      </c>
      <c r="O99" s="77">
        <f>IFERROR(VLOOKUP($B99,'[1]ACT NUM13'!$H$3:$S$123,6,FALSE),0)</f>
        <v>0</v>
      </c>
      <c r="P99" s="77">
        <f>IFERROR(VLOOKUP($B99,'[1]ACT NUM13'!$H$3:$S$123,7,FALSE),0)</f>
        <v>0</v>
      </c>
      <c r="Q99" s="77">
        <f>IFERROR(VLOOKUP($B99,'[1]ACT NUM13'!$H$3:$S$123,8,FALSE),0)</f>
        <v>0</v>
      </c>
      <c r="R99" s="77">
        <f>IFERROR(VLOOKUP($B99,'[1]ACT NUM13'!$H$3:$S$123,9,FALSE),0)</f>
        <v>0</v>
      </c>
      <c r="S99" s="77">
        <f>IFERROR(VLOOKUP($B99,'[1]ACT NUM13'!$H$3:$S$123,10,FALSE),0)</f>
        <v>0</v>
      </c>
      <c r="T99" s="77">
        <f>IFERROR(VLOOKUP($B99,'[1]ACT NUM13'!$H$3:$S$123,11,FALSE),0)</f>
        <v>0</v>
      </c>
      <c r="U99" s="77">
        <f>IFERROR(VLOOKUP($B99,'[1]ACT NUM13'!$H$3:$S$123,12,FALSE),0)</f>
        <v>0</v>
      </c>
      <c r="V99" s="77">
        <f>IFERROR(VLOOKUP($B99,'[1]ACT NUM13'!$H$3:$S$123,13,FALSE),0)</f>
        <v>0</v>
      </c>
      <c r="W99" s="12">
        <f t="shared" si="71"/>
        <v>0</v>
      </c>
      <c r="X99" s="77">
        <f>IFERROR(VLOOKUP($B99,'[1]ACT NUM13'!$AB$3:$AM$64,2,FALSE),0)</f>
        <v>0</v>
      </c>
      <c r="Y99" s="77">
        <f>IFERROR(VLOOKUP($B99,'[1]ACT NUM13'!$AB$3:$AM$64,3,FALSE),0)</f>
        <v>0</v>
      </c>
      <c r="Z99" s="77">
        <f>IFERROR(VLOOKUP($B99,'[1]ACT NUM13'!$AB$3:$AM$64,4,FALSE),0)</f>
        <v>0</v>
      </c>
      <c r="AA99" s="77">
        <f>IFERROR(VLOOKUP($B99,'[1]ACT NUM13'!$AB$3:$AM$64,5,FALSE),0)</f>
        <v>0</v>
      </c>
      <c r="AB99" s="77">
        <f>IFERROR(VLOOKUP($B99,'[1]ACT NUM13'!$AB$3:$AM$64,6,FALSE),0)</f>
        <v>0</v>
      </c>
      <c r="AC99" s="77">
        <f>IFERROR(VLOOKUP($B99,'[1]ACT NUM13'!$AB$3:$AM$64,7,FALSE),0)</f>
        <v>0</v>
      </c>
      <c r="AD99" s="77">
        <f>IFERROR(VLOOKUP($B99,'[1]ACT NUM13'!$AB$3:$AM$64,8,FALSE),0)</f>
        <v>0</v>
      </c>
      <c r="AE99" s="77">
        <f>IFERROR(VLOOKUP($B99,'[1]ACT NUM13'!$AB$3:$AM$64,9,FALSE),0)</f>
        <v>0</v>
      </c>
      <c r="AF99" s="77">
        <f>IFERROR(VLOOKUP($B99,'[1]ACT NUM13'!$AB$3:$AM$64,10,FALSE),0)</f>
        <v>0</v>
      </c>
      <c r="AG99" s="77">
        <f>IFERROR(VLOOKUP($B99,'[1]ACT NUM13'!$AB$3:$AM$64,11,FALSE),0)</f>
        <v>0</v>
      </c>
      <c r="AH99" s="77">
        <f>IFERROR(VLOOKUP($B99,'[1]ACT NUM13'!$AB$3:$AM$64,12,FALSE),0)</f>
        <v>0</v>
      </c>
      <c r="AI99" s="77">
        <f>IFERROR(VLOOKUP($B99,'[1]ACT NUM13'!$AB$3:$AM$64,13,FALSE),0)</f>
        <v>0</v>
      </c>
      <c r="AJ99" s="12">
        <f t="shared" si="63"/>
        <v>0</v>
      </c>
    </row>
    <row r="100" spans="1:37" ht="15" thickBot="1" x14ac:dyDescent="0.25">
      <c r="A100" s="75" t="s">
        <v>133</v>
      </c>
      <c r="B100" s="137" t="s">
        <v>124</v>
      </c>
      <c r="C100" s="53"/>
      <c r="D100" s="177"/>
      <c r="E100" s="12">
        <f>IFERROR(VLOOKUP($B100,[3]NUM13!$H$3:$J$144,2,FALSE),0)</f>
        <v>16</v>
      </c>
      <c r="F100" s="42">
        <f t="shared" si="90"/>
        <v>16</v>
      </c>
      <c r="G100" s="12">
        <f>IFERROR(VLOOKUP($B100,[1]NUM13!$H$3:$J$155,2,FALSE),0)</f>
        <v>16</v>
      </c>
      <c r="H100" s="51">
        <f t="shared" si="91"/>
        <v>16</v>
      </c>
      <c r="I100" s="51">
        <f t="shared" si="92"/>
        <v>17</v>
      </c>
      <c r="J100" s="12">
        <f>IFERROR(VLOOKUP($B100,[2]NUM13!$H$3:$K$147,3,FALSE),0)</f>
        <v>42</v>
      </c>
      <c r="K100" s="77">
        <f>IFERROR(VLOOKUP($B100,'[1]ACT NUM13'!$H$3:$S$123,2,FALSE),0)</f>
        <v>0</v>
      </c>
      <c r="L100" s="77">
        <f>IFERROR(VLOOKUP($B100,'[1]ACT NUM13'!$H$3:$S$123,3,FALSE),0)</f>
        <v>0</v>
      </c>
      <c r="M100" s="77">
        <f>IFERROR(VLOOKUP($B100,'[1]ACT NUM13'!$H$3:$S$123,4,FALSE),0)</f>
        <v>0</v>
      </c>
      <c r="N100" s="77">
        <f>IFERROR(VLOOKUP($B100,'[1]ACT NUM13'!$H$3:$S$123,5,FALSE),0)</f>
        <v>0</v>
      </c>
      <c r="O100" s="77">
        <f>IFERROR(VLOOKUP($B100,'[1]ACT NUM13'!$H$3:$S$123,6,FALSE),0)</f>
        <v>0</v>
      </c>
      <c r="P100" s="77">
        <f>IFERROR(VLOOKUP($B100,'[1]ACT NUM13'!$H$3:$S$123,7,FALSE),0)</f>
        <v>0</v>
      </c>
      <c r="Q100" s="77">
        <f>IFERROR(VLOOKUP($B100,'[1]ACT NUM13'!$H$3:$S$123,8,FALSE),0)</f>
        <v>0</v>
      </c>
      <c r="R100" s="77">
        <f>IFERROR(VLOOKUP($B100,'[1]ACT NUM13'!$H$3:$S$123,9,FALSE),0)</f>
        <v>0</v>
      </c>
      <c r="S100" s="77">
        <f>IFERROR(VLOOKUP($B100,'[1]ACT NUM13'!$H$3:$S$123,10,FALSE),0)</f>
        <v>0</v>
      </c>
      <c r="T100" s="77">
        <f>IFERROR(VLOOKUP($B100,'[1]ACT NUM13'!$H$3:$S$123,11,FALSE),0)</f>
        <v>1</v>
      </c>
      <c r="U100" s="77">
        <f>IFERROR(VLOOKUP($B100,'[1]ACT NUM13'!$H$3:$S$123,12,FALSE),0)</f>
        <v>1</v>
      </c>
      <c r="V100" s="77">
        <f>IFERROR(VLOOKUP($B100,'[1]ACT NUM13'!$H$3:$S$123,13,FALSE),0)</f>
        <v>0</v>
      </c>
      <c r="W100" s="12">
        <f t="shared" si="71"/>
        <v>2</v>
      </c>
      <c r="X100" s="77">
        <f>IFERROR(VLOOKUP($B100,'[1]ACT NUM13'!$AB$3:$AM$64,2,FALSE),0)</f>
        <v>0</v>
      </c>
      <c r="Y100" s="77">
        <f>IFERROR(VLOOKUP($B100,'[1]ACT NUM13'!$AB$3:$AM$64,3,FALSE),0)</f>
        <v>0</v>
      </c>
      <c r="Z100" s="77">
        <f>IFERROR(VLOOKUP($B100,'[1]ACT NUM13'!$AB$3:$AM$64,4,FALSE),0)</f>
        <v>0</v>
      </c>
      <c r="AA100" s="77">
        <f>IFERROR(VLOOKUP($B100,'[1]ACT NUM13'!$AB$3:$AM$64,5,FALSE),0)</f>
        <v>0</v>
      </c>
      <c r="AB100" s="77">
        <f>IFERROR(VLOOKUP($B100,'[1]ACT NUM13'!$AB$3:$AM$64,6,FALSE),0)</f>
        <v>0</v>
      </c>
      <c r="AC100" s="77">
        <f>IFERROR(VLOOKUP($B100,'[1]ACT NUM13'!$AB$3:$AM$64,7,FALSE),0)</f>
        <v>0</v>
      </c>
      <c r="AD100" s="77">
        <f>IFERROR(VLOOKUP($B100,'[1]ACT NUM13'!$AB$3:$AM$64,8,FALSE),0)</f>
        <v>0</v>
      </c>
      <c r="AE100" s="77">
        <f>IFERROR(VLOOKUP($B100,'[1]ACT NUM13'!$AB$3:$AM$64,9,FALSE),0)</f>
        <v>0</v>
      </c>
      <c r="AF100" s="77">
        <f>IFERROR(VLOOKUP($B100,'[1]ACT NUM13'!$AB$3:$AM$64,10,FALSE),0)</f>
        <v>0</v>
      </c>
      <c r="AG100" s="77">
        <f>IFERROR(VLOOKUP($B100,'[1]ACT NUM13'!$AB$3:$AM$64,11,FALSE),0)</f>
        <v>0</v>
      </c>
      <c r="AH100" s="77">
        <f>IFERROR(VLOOKUP($B100,'[1]ACT NUM13'!$AB$3:$AM$64,12,FALSE),0)</f>
        <v>0</v>
      </c>
      <c r="AI100" s="77">
        <f>IFERROR(VLOOKUP($B100,'[1]ACT NUM13'!$AB$3:$AM$64,13,FALSE),0)</f>
        <v>0</v>
      </c>
      <c r="AJ100" s="12">
        <f t="shared" si="63"/>
        <v>0</v>
      </c>
    </row>
    <row r="101" spans="1:37" ht="15" thickBot="1" x14ac:dyDescent="0.25">
      <c r="A101" s="75" t="s">
        <v>133</v>
      </c>
      <c r="B101" s="137" t="s">
        <v>125</v>
      </c>
      <c r="C101" s="53"/>
      <c r="D101" s="177"/>
      <c r="E101" s="12">
        <f>IFERROR(VLOOKUP($B101,[3]NUM13!$H$3:$J$144,2,FALSE),0)</f>
        <v>58</v>
      </c>
      <c r="F101" s="42">
        <f t="shared" si="90"/>
        <v>58</v>
      </c>
      <c r="G101" s="12">
        <f>IFERROR(VLOOKUP($B101,[1]NUM13!$H$3:$J$155,2,FALSE),0)</f>
        <v>66</v>
      </c>
      <c r="H101" s="51">
        <f t="shared" si="91"/>
        <v>66</v>
      </c>
      <c r="I101" s="51">
        <f t="shared" si="92"/>
        <v>66</v>
      </c>
      <c r="J101" s="12">
        <f>IFERROR(VLOOKUP($B101,[2]NUM13!$H$3:$K$147,3,FALSE),0)</f>
        <v>0</v>
      </c>
      <c r="K101" s="77">
        <f>IFERROR(VLOOKUP($B101,'[1]ACT NUM13'!$H$3:$S$123,2,FALSE),0)</f>
        <v>0</v>
      </c>
      <c r="L101" s="77">
        <f>IFERROR(VLOOKUP($B101,'[1]ACT NUM13'!$H$3:$S$123,3,FALSE),0)</f>
        <v>0</v>
      </c>
      <c r="M101" s="77">
        <f>IFERROR(VLOOKUP($B101,'[1]ACT NUM13'!$H$3:$S$123,4,FALSE),0)</f>
        <v>0</v>
      </c>
      <c r="N101" s="77">
        <f>IFERROR(VLOOKUP($B101,'[1]ACT NUM13'!$H$3:$S$123,5,FALSE),0)</f>
        <v>0</v>
      </c>
      <c r="O101" s="77">
        <f>IFERROR(VLOOKUP($B101,'[1]ACT NUM13'!$H$3:$S$123,6,FALSE),0)</f>
        <v>0</v>
      </c>
      <c r="P101" s="77">
        <f>IFERROR(VLOOKUP($B101,'[1]ACT NUM13'!$H$3:$S$123,7,FALSE),0)</f>
        <v>0</v>
      </c>
      <c r="Q101" s="77">
        <f>IFERROR(VLOOKUP($B101,'[1]ACT NUM13'!$H$3:$S$123,8,FALSE),0)</f>
        <v>0</v>
      </c>
      <c r="R101" s="77">
        <f>IFERROR(VLOOKUP($B101,'[1]ACT NUM13'!$H$3:$S$123,9,FALSE),0)</f>
        <v>0</v>
      </c>
      <c r="S101" s="77">
        <f>IFERROR(VLOOKUP($B101,'[1]ACT NUM13'!$H$3:$S$123,10,FALSE),0)</f>
        <v>0</v>
      </c>
      <c r="T101" s="77">
        <f>IFERROR(VLOOKUP($B101,'[1]ACT NUM13'!$H$3:$S$123,11,FALSE),0)</f>
        <v>0</v>
      </c>
      <c r="U101" s="77">
        <f>IFERROR(VLOOKUP($B101,'[1]ACT NUM13'!$H$3:$S$123,12,FALSE),0)</f>
        <v>0</v>
      </c>
      <c r="V101" s="77">
        <f>IFERROR(VLOOKUP($B101,'[1]ACT NUM13'!$H$3:$S$123,13,FALSE),0)</f>
        <v>0</v>
      </c>
      <c r="W101" s="12">
        <f t="shared" si="71"/>
        <v>0</v>
      </c>
      <c r="X101" s="77">
        <f>IFERROR(VLOOKUP($B101,'[1]ACT NUM13'!$AB$3:$AM$64,2,FALSE),0)</f>
        <v>0</v>
      </c>
      <c r="Y101" s="77">
        <f>IFERROR(VLOOKUP($B101,'[1]ACT NUM13'!$AB$3:$AM$64,3,FALSE),0)</f>
        <v>0</v>
      </c>
      <c r="Z101" s="77">
        <f>IFERROR(VLOOKUP($B101,'[1]ACT NUM13'!$AB$3:$AM$64,4,FALSE),0)</f>
        <v>0</v>
      </c>
      <c r="AA101" s="77">
        <f>IFERROR(VLOOKUP($B101,'[1]ACT NUM13'!$AB$3:$AM$64,5,FALSE),0)</f>
        <v>0</v>
      </c>
      <c r="AB101" s="77">
        <f>IFERROR(VLOOKUP($B101,'[1]ACT NUM13'!$AB$3:$AM$64,6,FALSE),0)</f>
        <v>0</v>
      </c>
      <c r="AC101" s="77">
        <f>IFERROR(VLOOKUP($B101,'[1]ACT NUM13'!$AB$3:$AM$64,7,FALSE),0)</f>
        <v>0</v>
      </c>
      <c r="AD101" s="77">
        <f>IFERROR(VLOOKUP($B101,'[1]ACT NUM13'!$AB$3:$AM$64,8,FALSE),0)</f>
        <v>0</v>
      </c>
      <c r="AE101" s="77">
        <f>IFERROR(VLOOKUP($B101,'[1]ACT NUM13'!$AB$3:$AM$64,9,FALSE),0)</f>
        <v>0</v>
      </c>
      <c r="AF101" s="77">
        <f>IFERROR(VLOOKUP($B101,'[1]ACT NUM13'!$AB$3:$AM$64,10,FALSE),0)</f>
        <v>0</v>
      </c>
      <c r="AG101" s="77">
        <f>IFERROR(VLOOKUP($B101,'[1]ACT NUM13'!$AB$3:$AM$64,11,FALSE),0)</f>
        <v>0</v>
      </c>
      <c r="AH101" s="77">
        <f>IFERROR(VLOOKUP($B101,'[1]ACT NUM13'!$AB$3:$AM$64,12,FALSE),0)</f>
        <v>0</v>
      </c>
      <c r="AI101" s="77">
        <f>IFERROR(VLOOKUP($B101,'[1]ACT NUM13'!$AB$3:$AM$64,13,FALSE),0)</f>
        <v>0</v>
      </c>
      <c r="AJ101" s="12">
        <f t="shared" si="63"/>
        <v>0</v>
      </c>
    </row>
    <row r="102" spans="1:37" ht="15" thickBot="1" x14ac:dyDescent="0.25">
      <c r="A102" s="75" t="s">
        <v>133</v>
      </c>
      <c r="B102" s="137" t="s">
        <v>126</v>
      </c>
      <c r="C102" s="53"/>
      <c r="D102" s="177"/>
      <c r="E102" s="12">
        <f>IFERROR(VLOOKUP($B102,[3]NUM13!$H$3:$J$144,2,FALSE),0)</f>
        <v>11</v>
      </c>
      <c r="F102" s="42">
        <f t="shared" si="90"/>
        <v>11</v>
      </c>
      <c r="G102" s="12">
        <f>IFERROR(VLOOKUP($B102,[1]NUM13!$H$3:$J$155,2,FALSE),0)</f>
        <v>10</v>
      </c>
      <c r="H102" s="51">
        <f t="shared" si="91"/>
        <v>10</v>
      </c>
      <c r="I102" s="51">
        <f t="shared" si="92"/>
        <v>11</v>
      </c>
      <c r="J102" s="12">
        <f>IFERROR(VLOOKUP($B102,[2]NUM13!$H$3:$K$147,3,FALSE),0)</f>
        <v>9</v>
      </c>
      <c r="K102" s="77">
        <f>IFERROR(VLOOKUP($B102,'[1]ACT NUM13'!$H$3:$S$123,2,FALSE),0)</f>
        <v>0</v>
      </c>
      <c r="L102" s="77">
        <f>IFERROR(VLOOKUP($B102,'[1]ACT NUM13'!$H$3:$S$123,3,FALSE),0)</f>
        <v>0</v>
      </c>
      <c r="M102" s="77">
        <f>IFERROR(VLOOKUP($B102,'[1]ACT NUM13'!$H$3:$S$123,4,FALSE),0)</f>
        <v>0</v>
      </c>
      <c r="N102" s="77">
        <f>IFERROR(VLOOKUP($B102,'[1]ACT NUM13'!$H$3:$S$123,5,FALSE),0)</f>
        <v>0</v>
      </c>
      <c r="O102" s="77">
        <f>IFERROR(VLOOKUP($B102,'[1]ACT NUM13'!$H$3:$S$123,6,FALSE),0)</f>
        <v>0</v>
      </c>
      <c r="P102" s="77">
        <f>IFERROR(VLOOKUP($B102,'[1]ACT NUM13'!$H$3:$S$123,7,FALSE),0)</f>
        <v>0</v>
      </c>
      <c r="Q102" s="77">
        <f>IFERROR(VLOOKUP($B102,'[1]ACT NUM13'!$H$3:$S$123,8,FALSE),0)</f>
        <v>0</v>
      </c>
      <c r="R102" s="77">
        <f>IFERROR(VLOOKUP($B102,'[1]ACT NUM13'!$H$3:$S$123,9,FALSE),0)</f>
        <v>1</v>
      </c>
      <c r="S102" s="77">
        <f>IFERROR(VLOOKUP($B102,'[1]ACT NUM13'!$H$3:$S$123,10,FALSE),0)</f>
        <v>0</v>
      </c>
      <c r="T102" s="77">
        <f>IFERROR(VLOOKUP($B102,'[1]ACT NUM13'!$H$3:$S$123,11,FALSE),0)</f>
        <v>0</v>
      </c>
      <c r="U102" s="77">
        <f>IFERROR(VLOOKUP($B102,'[1]ACT NUM13'!$H$3:$S$123,12,FALSE),0)</f>
        <v>1</v>
      </c>
      <c r="V102" s="77">
        <f>IFERROR(VLOOKUP($B102,'[1]ACT NUM13'!$H$3:$S$123,13,FALSE),0)</f>
        <v>0</v>
      </c>
      <c r="W102" s="12">
        <f t="shared" si="71"/>
        <v>2</v>
      </c>
      <c r="X102" s="77">
        <f>IFERROR(VLOOKUP($B102,'[1]ACT NUM13'!$AB$3:$AM$64,2,FALSE),0)</f>
        <v>0</v>
      </c>
      <c r="Y102" s="77">
        <f>IFERROR(VLOOKUP($B102,'[1]ACT NUM13'!$AB$3:$AM$64,3,FALSE),0)</f>
        <v>0</v>
      </c>
      <c r="Z102" s="77">
        <f>IFERROR(VLOOKUP($B102,'[1]ACT NUM13'!$AB$3:$AM$64,4,FALSE),0)</f>
        <v>0</v>
      </c>
      <c r="AA102" s="77">
        <f>IFERROR(VLOOKUP($B102,'[1]ACT NUM13'!$AB$3:$AM$64,5,FALSE),0)</f>
        <v>0</v>
      </c>
      <c r="AB102" s="77">
        <f>IFERROR(VLOOKUP($B102,'[1]ACT NUM13'!$AB$3:$AM$64,6,FALSE),0)</f>
        <v>0</v>
      </c>
      <c r="AC102" s="77">
        <f>IFERROR(VLOOKUP($B102,'[1]ACT NUM13'!$AB$3:$AM$64,7,FALSE),0)</f>
        <v>0</v>
      </c>
      <c r="AD102" s="77">
        <f>IFERROR(VLOOKUP($B102,'[1]ACT NUM13'!$AB$3:$AM$64,8,FALSE),0)</f>
        <v>0</v>
      </c>
      <c r="AE102" s="77">
        <f>IFERROR(VLOOKUP($B102,'[1]ACT NUM13'!$AB$3:$AM$64,9,FALSE),0)</f>
        <v>0</v>
      </c>
      <c r="AF102" s="77">
        <f>IFERROR(VLOOKUP($B102,'[1]ACT NUM13'!$AB$3:$AM$64,10,FALSE),0)</f>
        <v>0</v>
      </c>
      <c r="AG102" s="77">
        <f>IFERROR(VLOOKUP($B102,'[1]ACT NUM13'!$AB$3:$AM$64,11,FALSE),0)</f>
        <v>0</v>
      </c>
      <c r="AH102" s="77">
        <f>IFERROR(VLOOKUP($B102,'[1]ACT NUM13'!$AB$3:$AM$64,12,FALSE),0)</f>
        <v>0</v>
      </c>
      <c r="AI102" s="77">
        <f>IFERROR(VLOOKUP($B102,'[1]ACT NUM13'!$AB$3:$AM$64,13,FALSE),0)</f>
        <v>0</v>
      </c>
      <c r="AJ102" s="12">
        <f t="shared" si="63"/>
        <v>0</v>
      </c>
    </row>
    <row r="103" spans="1:37" ht="15" thickBot="1" x14ac:dyDescent="0.25">
      <c r="A103" s="75" t="s">
        <v>133</v>
      </c>
      <c r="B103" s="137" t="s">
        <v>127</v>
      </c>
      <c r="C103" s="53"/>
      <c r="D103" s="177"/>
      <c r="E103" s="12">
        <f>IFERROR(VLOOKUP($B103,[3]NUM13!$H$3:$J$144,2,FALSE),0)</f>
        <v>41</v>
      </c>
      <c r="F103" s="42">
        <f t="shared" si="90"/>
        <v>41</v>
      </c>
      <c r="G103" s="12">
        <f>IFERROR(VLOOKUP($B103,[1]NUM13!$H$3:$J$155,2,FALSE),0)</f>
        <v>38</v>
      </c>
      <c r="H103" s="51">
        <f t="shared" si="91"/>
        <v>38</v>
      </c>
      <c r="I103" s="51">
        <f t="shared" si="92"/>
        <v>39</v>
      </c>
      <c r="J103" s="12">
        <f>IFERROR(VLOOKUP($B103,[2]NUM13!$H$3:$K$147,3,FALSE),0)</f>
        <v>26</v>
      </c>
      <c r="K103" s="77">
        <f>IFERROR(VLOOKUP($B103,'[1]ACT NUM13'!$H$3:$S$123,2,FALSE),0)</f>
        <v>0</v>
      </c>
      <c r="L103" s="77">
        <f>IFERROR(VLOOKUP($B103,'[1]ACT NUM13'!$H$3:$S$123,3,FALSE),0)</f>
        <v>0</v>
      </c>
      <c r="M103" s="77">
        <f>IFERROR(VLOOKUP($B103,'[1]ACT NUM13'!$H$3:$S$123,4,FALSE),0)</f>
        <v>0</v>
      </c>
      <c r="N103" s="77">
        <f>IFERROR(VLOOKUP($B103,'[1]ACT NUM13'!$H$3:$S$123,5,FALSE),0)</f>
        <v>0</v>
      </c>
      <c r="O103" s="77">
        <f>IFERROR(VLOOKUP($B103,'[1]ACT NUM13'!$H$3:$S$123,6,FALSE),0)</f>
        <v>0</v>
      </c>
      <c r="P103" s="77">
        <f>IFERROR(VLOOKUP($B103,'[1]ACT NUM13'!$H$3:$S$123,7,FALSE),0)</f>
        <v>0</v>
      </c>
      <c r="Q103" s="77">
        <f>IFERROR(VLOOKUP($B103,'[1]ACT NUM13'!$H$3:$S$123,8,FALSE),0)</f>
        <v>0</v>
      </c>
      <c r="R103" s="77">
        <f>IFERROR(VLOOKUP($B103,'[1]ACT NUM13'!$H$3:$S$123,9,FALSE),0)</f>
        <v>0</v>
      </c>
      <c r="S103" s="77">
        <f>IFERROR(VLOOKUP($B103,'[1]ACT NUM13'!$H$3:$S$123,10,FALSE),0)</f>
        <v>1</v>
      </c>
      <c r="T103" s="77">
        <f>IFERROR(VLOOKUP($B103,'[1]ACT NUM13'!$H$3:$S$123,11,FALSE),0)</f>
        <v>0</v>
      </c>
      <c r="U103" s="77">
        <f>IFERROR(VLOOKUP($B103,'[1]ACT NUM13'!$H$3:$S$123,12,FALSE),0)</f>
        <v>1</v>
      </c>
      <c r="V103" s="77">
        <f>IFERROR(VLOOKUP($B103,'[1]ACT NUM13'!$H$3:$S$123,13,FALSE),0)</f>
        <v>0</v>
      </c>
      <c r="W103" s="12">
        <f t="shared" si="71"/>
        <v>2</v>
      </c>
      <c r="X103" s="77">
        <f>IFERROR(VLOOKUP($B103,'[1]ACT NUM13'!$AB$3:$AM$64,2,FALSE),0)</f>
        <v>0</v>
      </c>
      <c r="Y103" s="77">
        <f>IFERROR(VLOOKUP($B103,'[1]ACT NUM13'!$AB$3:$AM$64,3,FALSE),0)</f>
        <v>0</v>
      </c>
      <c r="Z103" s="77">
        <f>IFERROR(VLOOKUP($B103,'[1]ACT NUM13'!$AB$3:$AM$64,4,FALSE),0)</f>
        <v>0</v>
      </c>
      <c r="AA103" s="77">
        <f>IFERROR(VLOOKUP($B103,'[1]ACT NUM13'!$AB$3:$AM$64,5,FALSE),0)</f>
        <v>0</v>
      </c>
      <c r="AB103" s="77">
        <f>IFERROR(VLOOKUP($B103,'[1]ACT NUM13'!$AB$3:$AM$64,6,FALSE),0)</f>
        <v>0</v>
      </c>
      <c r="AC103" s="77">
        <f>IFERROR(VLOOKUP($B103,'[1]ACT NUM13'!$AB$3:$AM$64,7,FALSE),0)</f>
        <v>0</v>
      </c>
      <c r="AD103" s="77">
        <f>IFERROR(VLOOKUP($B103,'[1]ACT NUM13'!$AB$3:$AM$64,8,FALSE),0)</f>
        <v>0</v>
      </c>
      <c r="AE103" s="77">
        <f>IFERROR(VLOOKUP($B103,'[1]ACT NUM13'!$AB$3:$AM$64,9,FALSE),0)</f>
        <v>0</v>
      </c>
      <c r="AF103" s="77">
        <f>IFERROR(VLOOKUP($B103,'[1]ACT NUM13'!$AB$3:$AM$64,10,FALSE),0)</f>
        <v>0</v>
      </c>
      <c r="AG103" s="77">
        <f>IFERROR(VLOOKUP($B103,'[1]ACT NUM13'!$AB$3:$AM$64,11,FALSE),0)</f>
        <v>0</v>
      </c>
      <c r="AH103" s="77">
        <f>IFERROR(VLOOKUP($B103,'[1]ACT NUM13'!$AB$3:$AM$64,12,FALSE),0)</f>
        <v>0</v>
      </c>
      <c r="AI103" s="77">
        <f>IFERROR(VLOOKUP($B103,'[1]ACT NUM13'!$AB$3:$AM$64,13,FALSE),0)</f>
        <v>0</v>
      </c>
      <c r="AJ103" s="12">
        <f t="shared" si="63"/>
        <v>0</v>
      </c>
    </row>
    <row r="104" spans="1:37" ht="15" thickBot="1" x14ac:dyDescent="0.25">
      <c r="A104" s="75" t="s">
        <v>133</v>
      </c>
      <c r="B104" s="137" t="s">
        <v>128</v>
      </c>
      <c r="C104" s="53"/>
      <c r="D104" s="177"/>
      <c r="E104" s="12">
        <f>IFERROR(VLOOKUP($B104,[3]NUM13!$H$3:$J$144,2,FALSE),0)</f>
        <v>7</v>
      </c>
      <c r="F104" s="42">
        <f t="shared" si="90"/>
        <v>7</v>
      </c>
      <c r="G104" s="12">
        <f>IFERROR(VLOOKUP($B104,[1]NUM13!$H$3:$J$155,2,FALSE),0)</f>
        <v>6</v>
      </c>
      <c r="H104" s="51">
        <f t="shared" si="91"/>
        <v>6</v>
      </c>
      <c r="I104" s="51">
        <f t="shared" si="92"/>
        <v>6</v>
      </c>
      <c r="J104" s="12">
        <f>IFERROR(VLOOKUP($B104,[2]NUM13!$H$3:$K$147,3,FALSE),0)</f>
        <v>4</v>
      </c>
      <c r="K104" s="77">
        <f>IFERROR(VLOOKUP($B104,'[1]ACT NUM13'!$H$3:$S$123,2,FALSE),0)</f>
        <v>0</v>
      </c>
      <c r="L104" s="77">
        <f>IFERROR(VLOOKUP($B104,'[1]ACT NUM13'!$H$3:$S$123,3,FALSE),0)</f>
        <v>0</v>
      </c>
      <c r="M104" s="77">
        <f>IFERROR(VLOOKUP($B104,'[1]ACT NUM13'!$H$3:$S$123,4,FALSE),0)</f>
        <v>0</v>
      </c>
      <c r="N104" s="77">
        <f>IFERROR(VLOOKUP($B104,'[1]ACT NUM13'!$H$3:$S$123,5,FALSE),0)</f>
        <v>0</v>
      </c>
      <c r="O104" s="77">
        <f>IFERROR(VLOOKUP($B104,'[1]ACT NUM13'!$H$3:$S$123,6,FALSE),0)</f>
        <v>0</v>
      </c>
      <c r="P104" s="77">
        <f>IFERROR(VLOOKUP($B104,'[1]ACT NUM13'!$H$3:$S$123,7,FALSE),0)</f>
        <v>0</v>
      </c>
      <c r="Q104" s="77">
        <f>IFERROR(VLOOKUP($B104,'[1]ACT NUM13'!$H$3:$S$123,8,FALSE),0)</f>
        <v>0</v>
      </c>
      <c r="R104" s="77">
        <f>IFERROR(VLOOKUP($B104,'[1]ACT NUM13'!$H$3:$S$123,9,FALSE),0)</f>
        <v>0</v>
      </c>
      <c r="S104" s="77">
        <f>IFERROR(VLOOKUP($B104,'[1]ACT NUM13'!$H$3:$S$123,10,FALSE),0)</f>
        <v>0</v>
      </c>
      <c r="T104" s="77">
        <f>IFERROR(VLOOKUP($B104,'[1]ACT NUM13'!$H$3:$S$123,11,FALSE),0)</f>
        <v>0</v>
      </c>
      <c r="U104" s="77">
        <f>IFERROR(VLOOKUP($B104,'[1]ACT NUM13'!$H$3:$S$123,12,FALSE),0)</f>
        <v>0</v>
      </c>
      <c r="V104" s="77">
        <f>IFERROR(VLOOKUP($B104,'[1]ACT NUM13'!$H$3:$S$123,13,FALSE),0)</f>
        <v>0</v>
      </c>
      <c r="W104" s="12">
        <f t="shared" si="71"/>
        <v>0</v>
      </c>
      <c r="X104" s="77">
        <f>IFERROR(VLOOKUP($B104,'[1]ACT NUM13'!$AB$3:$AM$64,2,FALSE),0)</f>
        <v>0</v>
      </c>
      <c r="Y104" s="77">
        <f>IFERROR(VLOOKUP($B104,'[1]ACT NUM13'!$AB$3:$AM$64,3,FALSE),0)</f>
        <v>0</v>
      </c>
      <c r="Z104" s="77">
        <f>IFERROR(VLOOKUP($B104,'[1]ACT NUM13'!$AB$3:$AM$64,4,FALSE),0)</f>
        <v>0</v>
      </c>
      <c r="AA104" s="77">
        <f>IFERROR(VLOOKUP($B104,'[1]ACT NUM13'!$AB$3:$AM$64,5,FALSE),0)</f>
        <v>0</v>
      </c>
      <c r="AB104" s="77">
        <f>IFERROR(VLOOKUP($B104,'[1]ACT NUM13'!$AB$3:$AM$64,6,FALSE),0)</f>
        <v>0</v>
      </c>
      <c r="AC104" s="77">
        <f>IFERROR(VLOOKUP($B104,'[1]ACT NUM13'!$AB$3:$AM$64,7,FALSE),0)</f>
        <v>0</v>
      </c>
      <c r="AD104" s="77">
        <f>IFERROR(VLOOKUP($B104,'[1]ACT NUM13'!$AB$3:$AM$64,8,FALSE),0)</f>
        <v>0</v>
      </c>
      <c r="AE104" s="77">
        <f>IFERROR(VLOOKUP($B104,'[1]ACT NUM13'!$AB$3:$AM$64,9,FALSE),0)</f>
        <v>0</v>
      </c>
      <c r="AF104" s="77">
        <f>IFERROR(VLOOKUP($B104,'[1]ACT NUM13'!$AB$3:$AM$64,10,FALSE),0)</f>
        <v>0</v>
      </c>
      <c r="AG104" s="77">
        <f>IFERROR(VLOOKUP($B104,'[1]ACT NUM13'!$AB$3:$AM$64,11,FALSE),0)</f>
        <v>0</v>
      </c>
      <c r="AH104" s="77">
        <f>IFERROR(VLOOKUP($B104,'[1]ACT NUM13'!$AB$3:$AM$64,12,FALSE),0)</f>
        <v>0</v>
      </c>
      <c r="AI104" s="77">
        <f>IFERROR(VLOOKUP($B104,'[1]ACT NUM13'!$AB$3:$AM$64,13,FALSE),0)</f>
        <v>0</v>
      </c>
      <c r="AJ104" s="12">
        <f t="shared" si="63"/>
        <v>0</v>
      </c>
    </row>
    <row r="105" spans="1:37" ht="15" thickBot="1" x14ac:dyDescent="0.25">
      <c r="A105" s="75" t="s">
        <v>133</v>
      </c>
      <c r="B105" s="137" t="s">
        <v>129</v>
      </c>
      <c r="C105" s="53"/>
      <c r="D105" s="177"/>
      <c r="E105" s="12">
        <f>IFERROR(VLOOKUP($B105,[3]NUM13!$H$3:$J$144,2,FALSE),0)</f>
        <v>51</v>
      </c>
      <c r="F105" s="42">
        <f t="shared" si="90"/>
        <v>51</v>
      </c>
      <c r="G105" s="12">
        <f>IFERROR(VLOOKUP($B105,[1]NUM13!$H$3:$J$155,2,FALSE),0)</f>
        <v>44</v>
      </c>
      <c r="H105" s="51">
        <f t="shared" si="91"/>
        <v>44</v>
      </c>
      <c r="I105" s="51">
        <f t="shared" si="92"/>
        <v>45</v>
      </c>
      <c r="J105" s="12">
        <f>IFERROR(VLOOKUP($B105,[2]NUM13!$H$3:$K$147,3,FALSE),0)</f>
        <v>58</v>
      </c>
      <c r="K105" s="77">
        <f>IFERROR(VLOOKUP($B105,'[1]ACT NUM13'!$H$3:$S$123,2,FALSE),0)</f>
        <v>0</v>
      </c>
      <c r="L105" s="77">
        <f>IFERROR(VLOOKUP($B105,'[1]ACT NUM13'!$H$3:$S$123,3,FALSE),0)</f>
        <v>0</v>
      </c>
      <c r="M105" s="77">
        <f>IFERROR(VLOOKUP($B105,'[1]ACT NUM13'!$H$3:$S$123,4,FALSE),0)</f>
        <v>0</v>
      </c>
      <c r="N105" s="77">
        <f>IFERROR(VLOOKUP($B105,'[1]ACT NUM13'!$H$3:$S$123,5,FALSE),0)</f>
        <v>0</v>
      </c>
      <c r="O105" s="77">
        <f>IFERROR(VLOOKUP($B105,'[1]ACT NUM13'!$H$3:$S$123,6,FALSE),0)</f>
        <v>0</v>
      </c>
      <c r="P105" s="77">
        <f>IFERROR(VLOOKUP($B105,'[1]ACT NUM13'!$H$3:$S$123,7,FALSE),0)</f>
        <v>0</v>
      </c>
      <c r="Q105" s="77">
        <f>IFERROR(VLOOKUP($B105,'[1]ACT NUM13'!$H$3:$S$123,8,FALSE),0)</f>
        <v>0</v>
      </c>
      <c r="R105" s="77">
        <f>IFERROR(VLOOKUP($B105,'[1]ACT NUM13'!$H$3:$S$123,9,FALSE),0)</f>
        <v>1</v>
      </c>
      <c r="S105" s="77">
        <f>IFERROR(VLOOKUP($B105,'[1]ACT NUM13'!$H$3:$S$123,10,FALSE),0)</f>
        <v>0</v>
      </c>
      <c r="T105" s="77">
        <f>IFERROR(VLOOKUP($B105,'[1]ACT NUM13'!$H$3:$S$123,11,FALSE),0)</f>
        <v>0</v>
      </c>
      <c r="U105" s="77">
        <f>IFERROR(VLOOKUP($B105,'[1]ACT NUM13'!$H$3:$S$123,12,FALSE),0)</f>
        <v>1</v>
      </c>
      <c r="V105" s="77">
        <f>IFERROR(VLOOKUP($B105,'[1]ACT NUM13'!$H$3:$S$123,13,FALSE),0)</f>
        <v>0</v>
      </c>
      <c r="W105" s="12">
        <f t="shared" si="71"/>
        <v>2</v>
      </c>
      <c r="X105" s="77">
        <f>IFERROR(VLOOKUP($B105,'[1]ACT NUM13'!$AB$3:$AM$64,2,FALSE),0)</f>
        <v>0</v>
      </c>
      <c r="Y105" s="77">
        <f>IFERROR(VLOOKUP($B105,'[1]ACT NUM13'!$AB$3:$AM$64,3,FALSE),0)</f>
        <v>0</v>
      </c>
      <c r="Z105" s="77">
        <f>IFERROR(VLOOKUP($B105,'[1]ACT NUM13'!$AB$3:$AM$64,4,FALSE),0)</f>
        <v>0</v>
      </c>
      <c r="AA105" s="77">
        <f>IFERROR(VLOOKUP($B105,'[1]ACT NUM13'!$AB$3:$AM$64,5,FALSE),0)</f>
        <v>0</v>
      </c>
      <c r="AB105" s="77">
        <f>IFERROR(VLOOKUP($B105,'[1]ACT NUM13'!$AB$3:$AM$64,6,FALSE),0)</f>
        <v>0</v>
      </c>
      <c r="AC105" s="77">
        <f>IFERROR(VLOOKUP($B105,'[1]ACT NUM13'!$AB$3:$AM$64,7,FALSE),0)</f>
        <v>0</v>
      </c>
      <c r="AD105" s="77">
        <f>IFERROR(VLOOKUP($B105,'[1]ACT NUM13'!$AB$3:$AM$64,8,FALSE),0)</f>
        <v>0</v>
      </c>
      <c r="AE105" s="77">
        <f>IFERROR(VLOOKUP($B105,'[1]ACT NUM13'!$AB$3:$AM$64,9,FALSE),0)</f>
        <v>0</v>
      </c>
      <c r="AF105" s="77">
        <f>IFERROR(VLOOKUP($B105,'[1]ACT NUM13'!$AB$3:$AM$64,10,FALSE),0)</f>
        <v>0</v>
      </c>
      <c r="AG105" s="77">
        <f>IFERROR(VLOOKUP($B105,'[1]ACT NUM13'!$AB$3:$AM$64,11,FALSE),0)</f>
        <v>0</v>
      </c>
      <c r="AH105" s="77">
        <f>IFERROR(VLOOKUP($B105,'[1]ACT NUM13'!$AB$3:$AM$64,12,FALSE),0)</f>
        <v>0</v>
      </c>
      <c r="AI105" s="77">
        <f>IFERROR(VLOOKUP($B105,'[1]ACT NUM13'!$AB$3:$AM$64,13,FALSE),0)</f>
        <v>0</v>
      </c>
      <c r="AJ105" s="12">
        <f t="shared" si="63"/>
        <v>0</v>
      </c>
    </row>
    <row r="106" spans="1:37" ht="15" thickBot="1" x14ac:dyDescent="0.25">
      <c r="A106" s="75" t="s">
        <v>133</v>
      </c>
      <c r="B106" s="137" t="s">
        <v>130</v>
      </c>
      <c r="C106" s="53"/>
      <c r="D106" s="177"/>
      <c r="E106" s="12">
        <f>IFERROR(VLOOKUP($B106,[3]NUM13!$H$3:$J$144,2,FALSE),0)</f>
        <v>30</v>
      </c>
      <c r="F106" s="42">
        <f t="shared" si="90"/>
        <v>30</v>
      </c>
      <c r="G106" s="12">
        <f>IFERROR(VLOOKUP($B106,[1]NUM13!$H$3:$J$155,2,FALSE),0)</f>
        <v>37</v>
      </c>
      <c r="H106" s="51">
        <f t="shared" si="91"/>
        <v>37</v>
      </c>
      <c r="I106" s="51">
        <f t="shared" si="92"/>
        <v>44</v>
      </c>
      <c r="J106" s="12">
        <f>IFERROR(VLOOKUP($B106,[2]NUM13!$H$3:$K$147,3,FALSE),0)</f>
        <v>47</v>
      </c>
      <c r="K106" s="77">
        <f>IFERROR(VLOOKUP($B106,'[1]ACT NUM13'!$H$3:$S$123,2,FALSE),0)</f>
        <v>0</v>
      </c>
      <c r="L106" s="77">
        <f>IFERROR(VLOOKUP($B106,'[1]ACT NUM13'!$H$3:$S$123,3,FALSE),0)</f>
        <v>0</v>
      </c>
      <c r="M106" s="77">
        <f>IFERROR(VLOOKUP($B106,'[1]ACT NUM13'!$H$3:$S$123,4,FALSE),0)</f>
        <v>0</v>
      </c>
      <c r="N106" s="77">
        <f>IFERROR(VLOOKUP($B106,'[1]ACT NUM13'!$H$3:$S$123,5,FALSE),0)</f>
        <v>0</v>
      </c>
      <c r="O106" s="77">
        <f>IFERROR(VLOOKUP($B106,'[1]ACT NUM13'!$H$3:$S$123,6,FALSE),0)</f>
        <v>0</v>
      </c>
      <c r="P106" s="77">
        <f>IFERROR(VLOOKUP($B106,'[1]ACT NUM13'!$H$3:$S$123,7,FALSE),0)</f>
        <v>0</v>
      </c>
      <c r="Q106" s="77">
        <f>IFERROR(VLOOKUP($B106,'[1]ACT NUM13'!$H$3:$S$123,8,FALSE),0)</f>
        <v>0</v>
      </c>
      <c r="R106" s="77">
        <f>IFERROR(VLOOKUP($B106,'[1]ACT NUM13'!$H$3:$S$123,9,FALSE),0)</f>
        <v>7</v>
      </c>
      <c r="S106" s="77">
        <f>IFERROR(VLOOKUP($B106,'[1]ACT NUM13'!$H$3:$S$123,10,FALSE),0)</f>
        <v>0</v>
      </c>
      <c r="T106" s="77">
        <f>IFERROR(VLOOKUP($B106,'[1]ACT NUM13'!$H$3:$S$123,11,FALSE),0)</f>
        <v>0</v>
      </c>
      <c r="U106" s="77">
        <f>IFERROR(VLOOKUP($B106,'[1]ACT NUM13'!$H$3:$S$123,12,FALSE),0)</f>
        <v>7</v>
      </c>
      <c r="V106" s="77">
        <f>IFERROR(VLOOKUP($B106,'[1]ACT NUM13'!$H$3:$S$123,13,FALSE),0)</f>
        <v>0</v>
      </c>
      <c r="W106" s="12">
        <f t="shared" si="71"/>
        <v>14</v>
      </c>
      <c r="X106" s="77">
        <f>IFERROR(VLOOKUP($B106,'[1]ACT NUM13'!$AB$3:$AM$64,2,FALSE),0)</f>
        <v>0</v>
      </c>
      <c r="Y106" s="77">
        <f>IFERROR(VLOOKUP($B106,'[1]ACT NUM13'!$AB$3:$AM$64,3,FALSE),0)</f>
        <v>0</v>
      </c>
      <c r="Z106" s="77">
        <f>IFERROR(VLOOKUP($B106,'[1]ACT NUM13'!$AB$3:$AM$64,4,FALSE),0)</f>
        <v>0</v>
      </c>
      <c r="AA106" s="77">
        <f>IFERROR(VLOOKUP($B106,'[1]ACT NUM13'!$AB$3:$AM$64,5,FALSE),0)</f>
        <v>0</v>
      </c>
      <c r="AB106" s="77">
        <f>IFERROR(VLOOKUP($B106,'[1]ACT NUM13'!$AB$3:$AM$64,6,FALSE),0)</f>
        <v>0</v>
      </c>
      <c r="AC106" s="77">
        <f>IFERROR(VLOOKUP($B106,'[1]ACT NUM13'!$AB$3:$AM$64,7,FALSE),0)</f>
        <v>0</v>
      </c>
      <c r="AD106" s="77">
        <f>IFERROR(VLOOKUP($B106,'[1]ACT NUM13'!$AB$3:$AM$64,8,FALSE),0)</f>
        <v>0</v>
      </c>
      <c r="AE106" s="77">
        <f>IFERROR(VLOOKUP($B106,'[1]ACT NUM13'!$AB$3:$AM$64,9,FALSE),0)</f>
        <v>0</v>
      </c>
      <c r="AF106" s="77">
        <f>IFERROR(VLOOKUP($B106,'[1]ACT NUM13'!$AB$3:$AM$64,10,FALSE),0)</f>
        <v>0</v>
      </c>
      <c r="AG106" s="77">
        <f>IFERROR(VLOOKUP($B106,'[1]ACT NUM13'!$AB$3:$AM$64,11,FALSE),0)</f>
        <v>0</v>
      </c>
      <c r="AH106" s="77">
        <f>IFERROR(VLOOKUP($B106,'[1]ACT NUM13'!$AB$3:$AM$64,12,FALSE),0)</f>
        <v>0</v>
      </c>
      <c r="AI106" s="77">
        <f>IFERROR(VLOOKUP($B106,'[1]ACT NUM13'!$AB$3:$AM$64,13,FALSE),0)</f>
        <v>0</v>
      </c>
      <c r="AJ106" s="12">
        <f t="shared" si="63"/>
        <v>0</v>
      </c>
    </row>
    <row r="107" spans="1:37" ht="15" thickBot="1" x14ac:dyDescent="0.25">
      <c r="A107" s="75" t="s">
        <v>133</v>
      </c>
      <c r="B107" s="137" t="s">
        <v>131</v>
      </c>
      <c r="C107" s="53"/>
      <c r="D107" s="177"/>
      <c r="E107" s="12">
        <f>IFERROR(VLOOKUP($B107,[3]NUM13!$H$3:$J$144,2,FALSE),0)</f>
        <v>175</v>
      </c>
      <c r="F107" s="42">
        <f t="shared" si="90"/>
        <v>175</v>
      </c>
      <c r="G107" s="12">
        <f>IFERROR(VLOOKUP($B107,[1]NUM13!$H$3:$J$155,2,FALSE),0)</f>
        <v>174</v>
      </c>
      <c r="H107" s="51">
        <f t="shared" si="91"/>
        <v>174</v>
      </c>
      <c r="I107" s="51">
        <f t="shared" si="92"/>
        <v>176</v>
      </c>
      <c r="J107" s="12">
        <f>IFERROR(VLOOKUP($B107,[2]NUM13!$H$3:$K$147,3,FALSE),0)</f>
        <v>175</v>
      </c>
      <c r="K107" s="77">
        <f>IFERROR(VLOOKUP($B107,'[1]ACT NUM13'!$H$3:$S$123,2,FALSE),0)</f>
        <v>0</v>
      </c>
      <c r="L107" s="77">
        <f>IFERROR(VLOOKUP($B107,'[1]ACT NUM13'!$H$3:$S$123,3,FALSE),0)</f>
        <v>0</v>
      </c>
      <c r="M107" s="77">
        <f>IFERROR(VLOOKUP($B107,'[1]ACT NUM13'!$H$3:$S$123,4,FALSE),0)</f>
        <v>0</v>
      </c>
      <c r="N107" s="77">
        <f>IFERROR(VLOOKUP($B107,'[1]ACT NUM13'!$H$3:$S$123,5,FALSE),0)</f>
        <v>0</v>
      </c>
      <c r="O107" s="77">
        <f>IFERROR(VLOOKUP($B107,'[1]ACT NUM13'!$H$3:$S$123,6,FALSE),0)</f>
        <v>0</v>
      </c>
      <c r="P107" s="77">
        <f>IFERROR(VLOOKUP($B107,'[1]ACT NUM13'!$H$3:$S$123,7,FALSE),0)</f>
        <v>3</v>
      </c>
      <c r="Q107" s="77">
        <f>IFERROR(VLOOKUP($B107,'[1]ACT NUM13'!$H$3:$S$123,8,FALSE),0)</f>
        <v>0</v>
      </c>
      <c r="R107" s="77">
        <f>IFERROR(VLOOKUP($B107,'[1]ACT NUM13'!$H$3:$S$123,9,FALSE),0)</f>
        <v>1</v>
      </c>
      <c r="S107" s="77">
        <f>IFERROR(VLOOKUP($B107,'[1]ACT NUM13'!$H$3:$S$123,10,FALSE),0)</f>
        <v>0</v>
      </c>
      <c r="T107" s="77">
        <f>IFERROR(VLOOKUP($B107,'[1]ACT NUM13'!$H$3:$S$123,11,FALSE),0)</f>
        <v>1</v>
      </c>
      <c r="U107" s="77">
        <f>IFERROR(VLOOKUP($B107,'[1]ACT NUM13'!$H$3:$S$123,12,FALSE),0)</f>
        <v>5</v>
      </c>
      <c r="V107" s="77">
        <f>IFERROR(VLOOKUP($B107,'[1]ACT NUM13'!$H$3:$S$123,13,FALSE),0)</f>
        <v>0</v>
      </c>
      <c r="W107" s="12">
        <f t="shared" si="71"/>
        <v>10</v>
      </c>
      <c r="X107" s="77">
        <f>IFERROR(VLOOKUP($B107,'[1]ACT NUM13'!$AB$3:$AM$64,2,FALSE),0)</f>
        <v>0</v>
      </c>
      <c r="Y107" s="77">
        <f>IFERROR(VLOOKUP($B107,'[1]ACT NUM13'!$AB$3:$AM$64,3,FALSE),0)</f>
        <v>0</v>
      </c>
      <c r="Z107" s="77">
        <f>IFERROR(VLOOKUP($B107,'[1]ACT NUM13'!$AB$3:$AM$64,4,FALSE),0)</f>
        <v>0</v>
      </c>
      <c r="AA107" s="77">
        <f>IFERROR(VLOOKUP($B107,'[1]ACT NUM13'!$AB$3:$AM$64,5,FALSE),0)</f>
        <v>0</v>
      </c>
      <c r="AB107" s="77">
        <f>IFERROR(VLOOKUP($B107,'[1]ACT NUM13'!$AB$3:$AM$64,6,FALSE),0)</f>
        <v>0</v>
      </c>
      <c r="AC107" s="77">
        <f>IFERROR(VLOOKUP($B107,'[1]ACT NUM13'!$AB$3:$AM$64,7,FALSE),0)</f>
        <v>0</v>
      </c>
      <c r="AD107" s="77">
        <f>IFERROR(VLOOKUP($B107,'[1]ACT NUM13'!$AB$3:$AM$64,8,FALSE),0)</f>
        <v>0</v>
      </c>
      <c r="AE107" s="77">
        <f>IFERROR(VLOOKUP($B107,'[1]ACT NUM13'!$AB$3:$AM$64,9,FALSE),0)</f>
        <v>0</v>
      </c>
      <c r="AF107" s="77">
        <f>IFERROR(VLOOKUP($B107,'[1]ACT NUM13'!$AB$3:$AM$64,10,FALSE),0)</f>
        <v>0</v>
      </c>
      <c r="AG107" s="77">
        <f>IFERROR(VLOOKUP($B107,'[1]ACT NUM13'!$AB$3:$AM$64,11,FALSE),0)</f>
        <v>0</v>
      </c>
      <c r="AH107" s="77">
        <f>IFERROR(VLOOKUP($B107,'[1]ACT NUM13'!$AB$3:$AM$64,12,FALSE),0)</f>
        <v>0</v>
      </c>
      <c r="AI107" s="77">
        <f>IFERROR(VLOOKUP($B107,'[1]ACT NUM13'!$AB$3:$AM$64,13,FALSE),0)</f>
        <v>0</v>
      </c>
      <c r="AJ107" s="12">
        <f t="shared" si="63"/>
        <v>0</v>
      </c>
    </row>
    <row r="108" spans="1:37" ht="15" thickBot="1" x14ac:dyDescent="0.25">
      <c r="A108" s="75" t="s">
        <v>133</v>
      </c>
      <c r="B108" s="137" t="s">
        <v>132</v>
      </c>
      <c r="C108" s="53"/>
      <c r="D108" s="177"/>
      <c r="E108" s="12">
        <f>IFERROR(VLOOKUP($B108,[3]NUM13!$H$3:$J$144,2,FALSE),0)</f>
        <v>169</v>
      </c>
      <c r="F108" s="42">
        <f t="shared" si="90"/>
        <v>183</v>
      </c>
      <c r="G108" s="12">
        <f>IFERROR(VLOOKUP($B108,[1]NUM13!$H$3:$J$155,2,FALSE),0)</f>
        <v>158</v>
      </c>
      <c r="H108" s="51">
        <f t="shared" si="91"/>
        <v>159</v>
      </c>
      <c r="I108" s="51">
        <f t="shared" si="92"/>
        <v>162</v>
      </c>
      <c r="J108" s="12">
        <f>IFERROR(VLOOKUP($B108,[2]NUM13!$H$3:$K$147,3,FALSE),0)</f>
        <v>170</v>
      </c>
      <c r="K108" s="77">
        <f>IFERROR(VLOOKUP($B108,'[1]ACT NUM13'!$H$3:$S$123,2,FALSE),0)</f>
        <v>10</v>
      </c>
      <c r="L108" s="77">
        <f>IFERROR(VLOOKUP($B108,'[1]ACT NUM13'!$H$3:$S$123,3,FALSE),0)</f>
        <v>9</v>
      </c>
      <c r="M108" s="77">
        <f>IFERROR(VLOOKUP($B108,'[1]ACT NUM13'!$H$3:$S$123,4,FALSE),0)</f>
        <v>1</v>
      </c>
      <c r="N108" s="77">
        <f>IFERROR(VLOOKUP($B108,'[1]ACT NUM13'!$H$3:$S$123,5,FALSE),0)</f>
        <v>2</v>
      </c>
      <c r="O108" s="77">
        <f>IFERROR(VLOOKUP($B108,'[1]ACT NUM13'!$H$3:$S$123,6,FALSE),0)</f>
        <v>0</v>
      </c>
      <c r="P108" s="77">
        <f>IFERROR(VLOOKUP($B108,'[1]ACT NUM13'!$H$3:$S$123,7,FALSE),0)</f>
        <v>0</v>
      </c>
      <c r="Q108" s="77">
        <f>IFERROR(VLOOKUP($B108,'[1]ACT NUM13'!$H$3:$S$123,8,FALSE),0)</f>
        <v>1</v>
      </c>
      <c r="R108" s="77">
        <f>IFERROR(VLOOKUP($B108,'[1]ACT NUM13'!$H$3:$S$123,9,FALSE),0)</f>
        <v>1</v>
      </c>
      <c r="S108" s="77">
        <f>IFERROR(VLOOKUP($B108,'[1]ACT NUM13'!$H$3:$S$123,10,FALSE),0)</f>
        <v>0</v>
      </c>
      <c r="T108" s="77">
        <f>IFERROR(VLOOKUP($B108,'[1]ACT NUM13'!$H$3:$S$123,11,FALSE),0)</f>
        <v>2</v>
      </c>
      <c r="U108" s="77">
        <f>IFERROR(VLOOKUP($B108,'[1]ACT NUM13'!$H$3:$S$123,12,FALSE),0)</f>
        <v>26</v>
      </c>
      <c r="V108" s="77">
        <f>IFERROR(VLOOKUP($B108,'[1]ACT NUM13'!$H$3:$S$123,13,FALSE),0)</f>
        <v>0</v>
      </c>
      <c r="W108" s="12">
        <f t="shared" si="71"/>
        <v>52</v>
      </c>
      <c r="X108" s="77">
        <f>IFERROR(VLOOKUP($B108,'[1]ACT NUM13'!$AB$3:$AM$64,2,FALSE),0)</f>
        <v>5</v>
      </c>
      <c r="Y108" s="77">
        <f>IFERROR(VLOOKUP($B108,'[1]ACT NUM13'!$AB$3:$AM$64,3,FALSE),0)</f>
        <v>3</v>
      </c>
      <c r="Z108" s="77">
        <f>IFERROR(VLOOKUP($B108,'[1]ACT NUM13'!$AB$3:$AM$64,4,FALSE),0)</f>
        <v>0</v>
      </c>
      <c r="AA108" s="77">
        <f>IFERROR(VLOOKUP($B108,'[1]ACT NUM13'!$AB$3:$AM$64,5,FALSE),0)</f>
        <v>0</v>
      </c>
      <c r="AB108" s="77">
        <f>IFERROR(VLOOKUP($B108,'[1]ACT NUM13'!$AB$3:$AM$64,6,FALSE),0)</f>
        <v>0</v>
      </c>
      <c r="AC108" s="77">
        <f>IFERROR(VLOOKUP($B108,'[1]ACT NUM13'!$AB$3:$AM$64,7,FALSE),0)</f>
        <v>0</v>
      </c>
      <c r="AD108" s="77">
        <f>IFERROR(VLOOKUP($B108,'[1]ACT NUM13'!$AB$3:$AM$64,8,FALSE),0)</f>
        <v>0</v>
      </c>
      <c r="AE108" s="77">
        <f>IFERROR(VLOOKUP($B108,'[1]ACT NUM13'!$AB$3:$AM$64,9,FALSE),0)</f>
        <v>0</v>
      </c>
      <c r="AF108" s="77">
        <f>IFERROR(VLOOKUP($B108,'[1]ACT NUM13'!$AB$3:$AM$64,10,FALSE),0)</f>
        <v>0</v>
      </c>
      <c r="AG108" s="77">
        <f>IFERROR(VLOOKUP($B108,'[1]ACT NUM13'!$AB$3:$AM$64,11,FALSE),0)</f>
        <v>0</v>
      </c>
      <c r="AH108" s="77">
        <f>IFERROR(VLOOKUP($B108,'[1]ACT NUM13'!$AB$3:$AM$64,12,FALSE),0)</f>
        <v>8</v>
      </c>
      <c r="AI108" s="77">
        <f>IFERROR(VLOOKUP($B108,'[1]ACT NUM13'!$AB$3:$AM$64,13,FALSE),0)</f>
        <v>0</v>
      </c>
      <c r="AJ108" s="12">
        <f>SUM(X108:AI108)</f>
        <v>16</v>
      </c>
    </row>
    <row r="109" spans="1:37" ht="15" thickBot="1" x14ac:dyDescent="0.25">
      <c r="A109" s="75" t="s">
        <v>133</v>
      </c>
      <c r="B109" s="137" t="s">
        <v>346</v>
      </c>
      <c r="C109" s="53"/>
      <c r="D109" s="177"/>
      <c r="E109" s="12">
        <f>IFERROR(VLOOKUP($B109,[3]NUM13!$H$3:$J$144,2,FALSE),0)</f>
        <v>47</v>
      </c>
      <c r="F109" s="42">
        <f t="shared" si="90"/>
        <v>50</v>
      </c>
      <c r="G109" s="12">
        <f>IFERROR(VLOOKUP($B109,[1]NUM13!$H$3:$J$155,2,FALSE),0)</f>
        <v>62</v>
      </c>
      <c r="H109" s="51">
        <f t="shared" si="91"/>
        <v>62</v>
      </c>
      <c r="I109" s="51">
        <f t="shared" si="92"/>
        <v>64</v>
      </c>
      <c r="J109" s="12">
        <f>IFERROR(VLOOKUP($B109,[2]NUM13!$H$3:$K$147,3,FALSE),0)</f>
        <v>51</v>
      </c>
      <c r="K109" s="77">
        <f>IFERROR(VLOOKUP($B109,'[1]ACT NUM13'!$H$3:$S$123,2,FALSE),0)</f>
        <v>0</v>
      </c>
      <c r="L109" s="77">
        <f>IFERROR(VLOOKUP($B109,'[1]ACT NUM13'!$H$3:$S$123,3,FALSE),0)</f>
        <v>0</v>
      </c>
      <c r="M109" s="77">
        <f>IFERROR(VLOOKUP($B109,'[1]ACT NUM13'!$H$3:$S$123,4,FALSE),0)</f>
        <v>3</v>
      </c>
      <c r="N109" s="77">
        <f>IFERROR(VLOOKUP($B109,'[1]ACT NUM13'!$H$3:$S$123,5,FALSE),0)</f>
        <v>0</v>
      </c>
      <c r="O109" s="77">
        <f>IFERROR(VLOOKUP($B109,'[1]ACT NUM13'!$H$3:$S$123,6,FALSE),0)</f>
        <v>0</v>
      </c>
      <c r="P109" s="77">
        <f>IFERROR(VLOOKUP($B109,'[1]ACT NUM13'!$H$3:$S$123,7,FALSE),0)</f>
        <v>0</v>
      </c>
      <c r="Q109" s="77">
        <f>IFERROR(VLOOKUP($B109,'[1]ACT NUM13'!$H$3:$S$123,8,FALSE),0)</f>
        <v>0</v>
      </c>
      <c r="R109" s="77">
        <f>IFERROR(VLOOKUP($B109,'[1]ACT NUM13'!$H$3:$S$123,9,FALSE),0)</f>
        <v>0</v>
      </c>
      <c r="S109" s="77">
        <f>IFERROR(VLOOKUP($B109,'[1]ACT NUM13'!$H$3:$S$123,10,FALSE),0)</f>
        <v>0</v>
      </c>
      <c r="T109" s="77">
        <f>IFERROR(VLOOKUP($B109,'[1]ACT NUM13'!$H$3:$S$123,11,FALSE),0)</f>
        <v>2</v>
      </c>
      <c r="U109" s="77">
        <f>IFERROR(VLOOKUP($B109,'[1]ACT NUM13'!$H$3:$S$123,12,FALSE),0)</f>
        <v>5</v>
      </c>
      <c r="V109" s="77">
        <f>IFERROR(VLOOKUP($B109,'[1]ACT NUM13'!$H$3:$S$123,13,FALSE),0)</f>
        <v>0</v>
      </c>
      <c r="W109" s="12">
        <f t="shared" si="71"/>
        <v>10</v>
      </c>
      <c r="X109" s="77">
        <f>IFERROR(VLOOKUP($B109,'[1]ACT NUM13'!$AB$3:$AM$64,2,FALSE),0)</f>
        <v>0</v>
      </c>
      <c r="Y109" s="77">
        <f>IFERROR(VLOOKUP($B109,'[1]ACT NUM13'!$AB$3:$AM$64,3,FALSE),0)</f>
        <v>0</v>
      </c>
      <c r="Z109" s="77">
        <f>IFERROR(VLOOKUP($B109,'[1]ACT NUM13'!$AB$3:$AM$64,4,FALSE),0)</f>
        <v>0</v>
      </c>
      <c r="AA109" s="77">
        <f>IFERROR(VLOOKUP($B109,'[1]ACT NUM13'!$AB$3:$AM$64,5,FALSE),0)</f>
        <v>0</v>
      </c>
      <c r="AB109" s="77">
        <f>IFERROR(VLOOKUP($B109,'[1]ACT NUM13'!$AB$3:$AM$64,6,FALSE),0)</f>
        <v>0</v>
      </c>
      <c r="AC109" s="77">
        <f>IFERROR(VLOOKUP($B109,'[1]ACT NUM13'!$AB$3:$AM$64,7,FALSE),0)</f>
        <v>0</v>
      </c>
      <c r="AD109" s="77">
        <f>IFERROR(VLOOKUP($B109,'[1]ACT NUM13'!$AB$3:$AM$64,8,FALSE),0)</f>
        <v>0</v>
      </c>
      <c r="AE109" s="77">
        <f>IFERROR(VLOOKUP($B109,'[1]ACT NUM13'!$AB$3:$AM$64,9,FALSE),0)</f>
        <v>0</v>
      </c>
      <c r="AF109" s="77">
        <f>IFERROR(VLOOKUP($B109,'[1]ACT NUM13'!$AB$3:$AM$64,10,FALSE),0)</f>
        <v>0</v>
      </c>
      <c r="AG109" s="77">
        <f>IFERROR(VLOOKUP($B109,'[1]ACT NUM13'!$AB$3:$AM$64,11,FALSE),0)</f>
        <v>0</v>
      </c>
      <c r="AH109" s="77">
        <f>IFERROR(VLOOKUP($B109,'[1]ACT NUM13'!$AB$3:$AM$64,12,FALSE),0)</f>
        <v>0</v>
      </c>
      <c r="AI109" s="77">
        <f>IFERROR(VLOOKUP($B109,'[1]ACT NUM13'!$AB$3:$AM$64,13,FALSE),0)</f>
        <v>0</v>
      </c>
      <c r="AJ109" s="12">
        <f>SUM(X109:AI109)</f>
        <v>0</v>
      </c>
    </row>
    <row r="110" spans="1:37" ht="15" thickBot="1" x14ac:dyDescent="0.25">
      <c r="A110" s="75" t="s">
        <v>133</v>
      </c>
      <c r="B110" s="137" t="s">
        <v>395</v>
      </c>
      <c r="C110" s="53"/>
      <c r="D110" s="177"/>
      <c r="E110" s="12">
        <f>IFERROR(VLOOKUP($B110,[3]NUM13!$H$3:$J$144,2,FALSE),0)</f>
        <v>0</v>
      </c>
      <c r="F110" s="42">
        <f t="shared" ref="F110" si="93">+E110+(K110+L110+M110+N110)-(X110+Y110+Z110+AA110)</f>
        <v>0</v>
      </c>
      <c r="G110" s="12">
        <f>IFERROR(VLOOKUP($B110,[1]NUM13!$H$3:$J$155,2,FALSE),0)</f>
        <v>0</v>
      </c>
      <c r="H110" s="51">
        <f t="shared" ref="H110" si="94">+G110+(Q110)-(AD110)</f>
        <v>0</v>
      </c>
      <c r="I110" s="51">
        <f t="shared" ref="I110" si="95">+G110+(Q110+R110+S110+T110)-(AD110+AE110+AF110+AG110)</f>
        <v>0</v>
      </c>
      <c r="J110" s="12">
        <f>IFERROR(VLOOKUP($B110,[2]NUM13!$H$3:$K$147,3,FALSE),0)</f>
        <v>70</v>
      </c>
      <c r="K110" s="77">
        <f>IFERROR(VLOOKUP($B110,'[1]ACT NUM13'!$H$3:$S$123,2,FALSE),0)</f>
        <v>0</v>
      </c>
      <c r="L110" s="77">
        <f>IFERROR(VLOOKUP($B110,'[1]ACT NUM13'!$H$3:$S$123,3,FALSE),0)</f>
        <v>0</v>
      </c>
      <c r="M110" s="77">
        <f>IFERROR(VLOOKUP($B110,'[1]ACT NUM13'!$H$3:$S$123,4,FALSE),0)</f>
        <v>0</v>
      </c>
      <c r="N110" s="77">
        <f>IFERROR(VLOOKUP($B110,'[1]ACT NUM13'!$H$3:$S$123,5,FALSE),0)</f>
        <v>0</v>
      </c>
      <c r="O110" s="77">
        <f>IFERROR(VLOOKUP($B110,'[1]ACT NUM13'!$H$3:$S$123,6,FALSE),0)</f>
        <v>0</v>
      </c>
      <c r="P110" s="77">
        <f>IFERROR(VLOOKUP($B110,'[1]ACT NUM13'!$H$3:$S$123,7,FALSE),0)</f>
        <v>0</v>
      </c>
      <c r="Q110" s="77">
        <f>IFERROR(VLOOKUP($B110,'[1]ACT NUM13'!$H$3:$S$123,8,FALSE),0)</f>
        <v>0</v>
      </c>
      <c r="R110" s="77">
        <f>IFERROR(VLOOKUP($B110,'[1]ACT NUM13'!$H$3:$S$123,9,FALSE),0)</f>
        <v>0</v>
      </c>
      <c r="S110" s="77">
        <f>IFERROR(VLOOKUP($B110,'[1]ACT NUM13'!$H$3:$S$123,10,FALSE),0)</f>
        <v>0</v>
      </c>
      <c r="T110" s="77">
        <f>IFERROR(VLOOKUP($B110,'[1]ACT NUM13'!$H$3:$S$123,11,FALSE),0)</f>
        <v>0</v>
      </c>
      <c r="U110" s="77">
        <f>IFERROR(VLOOKUP($B110,'[1]ACT NUM13'!$H$3:$S$123,12,FALSE),0)</f>
        <v>0</v>
      </c>
      <c r="V110" s="77">
        <f>IFERROR(VLOOKUP($B110,'[1]ACT NUM13'!$H$3:$S$123,13,FALSE),0)</f>
        <v>0</v>
      </c>
      <c r="W110" s="12">
        <f t="shared" ref="W110" si="96">SUM(K110:V110)</f>
        <v>0</v>
      </c>
      <c r="X110" s="77">
        <f>IFERROR(VLOOKUP($B110,'[1]ACT NUM13'!$AB$3:$AM$64,2,FALSE),0)</f>
        <v>0</v>
      </c>
      <c r="Y110" s="77">
        <f>IFERROR(VLOOKUP($B110,'[1]ACT NUM13'!$AB$3:$AM$64,3,FALSE),0)</f>
        <v>0</v>
      </c>
      <c r="Z110" s="77">
        <f>IFERROR(VLOOKUP($B110,'[1]ACT NUM13'!$AB$3:$AM$64,4,FALSE),0)</f>
        <v>0</v>
      </c>
      <c r="AA110" s="77">
        <f>IFERROR(VLOOKUP($B110,'[1]ACT NUM13'!$AB$3:$AM$64,5,FALSE),0)</f>
        <v>0</v>
      </c>
      <c r="AB110" s="77">
        <f>IFERROR(VLOOKUP($B110,'[1]ACT NUM13'!$AB$3:$AM$64,6,FALSE),0)</f>
        <v>0</v>
      </c>
      <c r="AC110" s="77">
        <f>IFERROR(VLOOKUP($B110,'[1]ACT NUM13'!$AB$3:$AM$64,7,FALSE),0)</f>
        <v>0</v>
      </c>
      <c r="AD110" s="77">
        <f>IFERROR(VLOOKUP($B110,'[1]ACT NUM13'!$AB$3:$AM$64,8,FALSE),0)</f>
        <v>0</v>
      </c>
      <c r="AE110" s="77">
        <f>IFERROR(VLOOKUP($B110,'[1]ACT NUM13'!$AB$3:$AM$64,9,FALSE),0)</f>
        <v>0</v>
      </c>
      <c r="AF110" s="77">
        <f>IFERROR(VLOOKUP($B110,'[1]ACT NUM13'!$AB$3:$AM$64,10,FALSE),0)</f>
        <v>0</v>
      </c>
      <c r="AG110" s="77">
        <f>IFERROR(VLOOKUP($B110,'[1]ACT NUM13'!$AB$3:$AM$64,11,FALSE),0)</f>
        <v>0</v>
      </c>
      <c r="AH110" s="77">
        <f>IFERROR(VLOOKUP($B110,'[1]ACT NUM13'!$AB$3:$AM$64,12,FALSE),0)</f>
        <v>0</v>
      </c>
      <c r="AI110" s="77">
        <f>IFERROR(VLOOKUP($B110,'[1]ACT NUM13'!$AB$3:$AM$64,13,FALSE),0)</f>
        <v>0</v>
      </c>
      <c r="AJ110" s="12">
        <f>SUM(X110:AI110)</f>
        <v>0</v>
      </c>
    </row>
    <row r="111" spans="1:37" ht="22.5" customHeight="1" thickBot="1" x14ac:dyDescent="0.25">
      <c r="A111" s="307" t="s">
        <v>180</v>
      </c>
      <c r="B111" s="308"/>
      <c r="C111" s="222">
        <f>+D111/Metas!S13</f>
        <v>0.83487521664381581</v>
      </c>
      <c r="D111" s="179">
        <f>J111/AK111</f>
        <v>0.18367181810826119</v>
      </c>
      <c r="E111" s="9">
        <f>SUM(E93:E110)</f>
        <v>2035</v>
      </c>
      <c r="F111" s="9">
        <f t="shared" ref="F111:AJ111" si="97">SUM(F93:F110)</f>
        <v>2077</v>
      </c>
      <c r="G111" s="9">
        <f t="shared" si="97"/>
        <v>2080</v>
      </c>
      <c r="H111" s="9">
        <f t="shared" si="97"/>
        <v>2110</v>
      </c>
      <c r="I111" s="9">
        <f t="shared" si="97"/>
        <v>2187</v>
      </c>
      <c r="J111" s="9">
        <f t="shared" si="97"/>
        <v>2270</v>
      </c>
      <c r="K111" s="9">
        <f t="shared" si="97"/>
        <v>16</v>
      </c>
      <c r="L111" s="9">
        <f t="shared" si="97"/>
        <v>17</v>
      </c>
      <c r="M111" s="9">
        <f t="shared" si="97"/>
        <v>9</v>
      </c>
      <c r="N111" s="9">
        <f t="shared" si="97"/>
        <v>12</v>
      </c>
      <c r="O111" s="9">
        <f t="shared" si="97"/>
        <v>26</v>
      </c>
      <c r="P111" s="9">
        <f t="shared" si="97"/>
        <v>26</v>
      </c>
      <c r="Q111" s="9">
        <f t="shared" si="97"/>
        <v>30</v>
      </c>
      <c r="R111" s="9">
        <f t="shared" si="97"/>
        <v>28</v>
      </c>
      <c r="S111" s="9">
        <f t="shared" si="97"/>
        <v>25</v>
      </c>
      <c r="T111" s="9">
        <f t="shared" si="97"/>
        <v>25</v>
      </c>
      <c r="U111" s="9">
        <f t="shared" si="97"/>
        <v>214</v>
      </c>
      <c r="V111" s="9">
        <f t="shared" si="97"/>
        <v>0</v>
      </c>
      <c r="W111" s="9">
        <f t="shared" si="97"/>
        <v>428</v>
      </c>
      <c r="X111" s="9">
        <f t="shared" si="97"/>
        <v>8</v>
      </c>
      <c r="Y111" s="9">
        <f t="shared" si="97"/>
        <v>3</v>
      </c>
      <c r="Z111" s="9">
        <f t="shared" si="97"/>
        <v>0</v>
      </c>
      <c r="AA111" s="9">
        <f t="shared" si="97"/>
        <v>1</v>
      </c>
      <c r="AB111" s="9">
        <f t="shared" si="97"/>
        <v>1</v>
      </c>
      <c r="AC111" s="9">
        <f t="shared" si="97"/>
        <v>2</v>
      </c>
      <c r="AD111" s="9">
        <f t="shared" si="97"/>
        <v>0</v>
      </c>
      <c r="AE111" s="9">
        <f t="shared" si="97"/>
        <v>0</v>
      </c>
      <c r="AF111" s="9">
        <f t="shared" si="97"/>
        <v>1</v>
      </c>
      <c r="AG111" s="9">
        <f t="shared" si="97"/>
        <v>0</v>
      </c>
      <c r="AH111" s="9">
        <f t="shared" si="97"/>
        <v>16</v>
      </c>
      <c r="AI111" s="9">
        <f t="shared" si="97"/>
        <v>0</v>
      </c>
      <c r="AJ111" s="9">
        <f t="shared" si="97"/>
        <v>32</v>
      </c>
      <c r="AK111" s="9">
        <v>12359</v>
      </c>
    </row>
    <row r="112" spans="1:37" ht="15" thickBot="1" x14ac:dyDescent="0.25">
      <c r="A112" s="75" t="s">
        <v>146</v>
      </c>
      <c r="B112" s="137" t="s">
        <v>134</v>
      </c>
      <c r="C112" s="53"/>
      <c r="D112" s="177"/>
      <c r="E112" s="12">
        <f>IFERROR(VLOOKUP($B112,[3]NUM13!$H$3:$J$144,2,FALSE),0)</f>
        <v>2</v>
      </c>
      <c r="F112" s="42">
        <f t="shared" ref="F112:F150" si="98">+E112+(K112+L112+M112+N112)-(X112+Y112+Z112+AA112)</f>
        <v>3</v>
      </c>
      <c r="G112" s="12">
        <f>IFERROR(VLOOKUP($B112,[1]NUM13!$H$3:$J$155,2,FALSE),0)</f>
        <v>4</v>
      </c>
      <c r="H112" s="51">
        <f t="shared" ref="H112:H123" si="99">+G112+(Q112)-(AD112)</f>
        <v>4</v>
      </c>
      <c r="I112" s="51">
        <f t="shared" ref="I112:I123" si="100">+G112+(Q112+R112+S112+T112)-(AD112+AE112+AF112+AG112)</f>
        <v>4</v>
      </c>
      <c r="J112" s="12">
        <f>IFERROR(VLOOKUP($B112,[2]NUM13!$H$3:$K$147,3,FALSE),0)</f>
        <v>4</v>
      </c>
      <c r="K112" s="77">
        <f>IFERROR(VLOOKUP($B112,'[1]ACT NUM13'!$H$3:$S$123,2,FALSE),0)</f>
        <v>0</v>
      </c>
      <c r="L112" s="77">
        <f>IFERROR(VLOOKUP($B112,'[1]ACT NUM13'!$H$3:$S$123,3,FALSE),0)</f>
        <v>1</v>
      </c>
      <c r="M112" s="77">
        <f>IFERROR(VLOOKUP($B112,'[1]ACT NUM13'!$H$3:$S$123,4,FALSE),0)</f>
        <v>0</v>
      </c>
      <c r="N112" s="77">
        <f>IFERROR(VLOOKUP($B112,'[1]ACT NUM13'!$H$3:$S$123,5,FALSE),0)</f>
        <v>0</v>
      </c>
      <c r="O112" s="77">
        <f>IFERROR(VLOOKUP($B112,'[1]ACT NUM13'!$H$3:$S$123,6,FALSE),0)</f>
        <v>0</v>
      </c>
      <c r="P112" s="77">
        <f>IFERROR(VLOOKUP($B112,'[1]ACT NUM13'!$H$3:$S$123,7,FALSE),0)</f>
        <v>1</v>
      </c>
      <c r="Q112" s="77">
        <f>IFERROR(VLOOKUP($B112,'[1]ACT NUM13'!$H$3:$S$123,8,FALSE),0)</f>
        <v>0</v>
      </c>
      <c r="R112" s="77">
        <f>IFERROR(VLOOKUP($B112,'[1]ACT NUM13'!$H$3:$S$123,9,FALSE),0)</f>
        <v>0</v>
      </c>
      <c r="S112" s="77">
        <f>IFERROR(VLOOKUP($B112,'[1]ACT NUM13'!$H$3:$S$123,10,FALSE),0)</f>
        <v>0</v>
      </c>
      <c r="T112" s="77">
        <f>IFERROR(VLOOKUP($B112,'[1]ACT NUM13'!$H$3:$S$123,11,FALSE),0)</f>
        <v>0</v>
      </c>
      <c r="U112" s="77">
        <f>IFERROR(VLOOKUP($B112,'[1]ACT NUM13'!$H$3:$S$123,12,FALSE),0)</f>
        <v>2</v>
      </c>
      <c r="V112" s="77">
        <f>IFERROR(VLOOKUP($B112,'[1]ACT NUM13'!$H$3:$S$123,13,FALSE),0)</f>
        <v>0</v>
      </c>
      <c r="W112" s="12">
        <f t="shared" si="71"/>
        <v>4</v>
      </c>
      <c r="X112" s="77">
        <f>IFERROR(VLOOKUP($B112,'[1]ACT NUM13'!$AB$3:$AM$64,2,FALSE),0)</f>
        <v>0</v>
      </c>
      <c r="Y112" s="77">
        <f>IFERROR(VLOOKUP($B112,'[1]ACT NUM13'!$AB$3:$AM$64,3,FALSE),0)</f>
        <v>0</v>
      </c>
      <c r="Z112" s="77">
        <f>IFERROR(VLOOKUP($B112,'[1]ACT NUM13'!$AB$3:$AM$64,4,FALSE),0)</f>
        <v>0</v>
      </c>
      <c r="AA112" s="77">
        <f>IFERROR(VLOOKUP($B112,'[1]ACT NUM13'!$AB$3:$AM$64,5,FALSE),0)</f>
        <v>0</v>
      </c>
      <c r="AB112" s="77">
        <f>IFERROR(VLOOKUP($B112,'[1]ACT NUM13'!$AB$3:$AM$64,6,FALSE),0)</f>
        <v>0</v>
      </c>
      <c r="AC112" s="77">
        <f>IFERROR(VLOOKUP($B112,'[1]ACT NUM13'!$AB$3:$AM$64,7,FALSE),0)</f>
        <v>0</v>
      </c>
      <c r="AD112" s="77">
        <f>IFERROR(VLOOKUP($B112,'[1]ACT NUM13'!$AB$3:$AM$64,8,FALSE),0)</f>
        <v>0</v>
      </c>
      <c r="AE112" s="77">
        <f>IFERROR(VLOOKUP($B112,'[1]ACT NUM13'!$AB$3:$AM$64,9,FALSE),0)</f>
        <v>0</v>
      </c>
      <c r="AF112" s="77">
        <f>IFERROR(VLOOKUP($B112,'[1]ACT NUM13'!$AB$3:$AM$64,10,FALSE),0)</f>
        <v>0</v>
      </c>
      <c r="AG112" s="77">
        <f>IFERROR(VLOOKUP($B112,'[1]ACT NUM13'!$AB$3:$AM$64,11,FALSE),0)</f>
        <v>0</v>
      </c>
      <c r="AH112" s="77">
        <f>IFERROR(VLOOKUP($B112,'[1]ACT NUM13'!$AB$3:$AM$64,12,FALSE),0)</f>
        <v>0</v>
      </c>
      <c r="AI112" s="77">
        <f>IFERROR(VLOOKUP($B112,'[1]ACT NUM13'!$AB$3:$AM$64,13,FALSE),0)</f>
        <v>0</v>
      </c>
      <c r="AJ112" s="12">
        <f t="shared" si="63"/>
        <v>0</v>
      </c>
    </row>
    <row r="113" spans="1:37" ht="15" thickBot="1" x14ac:dyDescent="0.25">
      <c r="A113" s="75" t="s">
        <v>146</v>
      </c>
      <c r="B113" s="137" t="s">
        <v>135</v>
      </c>
      <c r="C113" s="53"/>
      <c r="D113" s="177"/>
      <c r="E113" s="12">
        <f>IFERROR(VLOOKUP($B113,[3]NUM13!$H$3:$J$144,2,FALSE),0)</f>
        <v>15</v>
      </c>
      <c r="F113" s="42">
        <f t="shared" si="98"/>
        <v>16</v>
      </c>
      <c r="G113" s="12">
        <f>IFERROR(VLOOKUP($B113,[1]NUM13!$H$3:$J$155,2,FALSE),0)</f>
        <v>15</v>
      </c>
      <c r="H113" s="51">
        <f t="shared" si="99"/>
        <v>15</v>
      </c>
      <c r="I113" s="51">
        <f t="shared" si="100"/>
        <v>16</v>
      </c>
      <c r="J113" s="12">
        <f>IFERROR(VLOOKUP($B113,[2]NUM13!$H$3:$K$147,3,FALSE),0)</f>
        <v>15</v>
      </c>
      <c r="K113" s="77">
        <f>IFERROR(VLOOKUP($B113,'[1]ACT NUM13'!$H$3:$S$123,2,FALSE),0)</f>
        <v>0</v>
      </c>
      <c r="L113" s="77">
        <f>IFERROR(VLOOKUP($B113,'[1]ACT NUM13'!$H$3:$S$123,3,FALSE),0)</f>
        <v>0</v>
      </c>
      <c r="M113" s="77">
        <f>IFERROR(VLOOKUP($B113,'[1]ACT NUM13'!$H$3:$S$123,4,FALSE),0)</f>
        <v>1</v>
      </c>
      <c r="N113" s="77">
        <f>IFERROR(VLOOKUP($B113,'[1]ACT NUM13'!$H$3:$S$123,5,FALSE),0)</f>
        <v>0</v>
      </c>
      <c r="O113" s="77">
        <f>IFERROR(VLOOKUP($B113,'[1]ACT NUM13'!$H$3:$S$123,6,FALSE),0)</f>
        <v>0</v>
      </c>
      <c r="P113" s="77">
        <f>IFERROR(VLOOKUP($B113,'[1]ACT NUM13'!$H$3:$S$123,7,FALSE),0)</f>
        <v>0</v>
      </c>
      <c r="Q113" s="77">
        <f>IFERROR(VLOOKUP($B113,'[1]ACT NUM13'!$H$3:$S$123,8,FALSE),0)</f>
        <v>0</v>
      </c>
      <c r="R113" s="77">
        <f>IFERROR(VLOOKUP($B113,'[1]ACT NUM13'!$H$3:$S$123,9,FALSE),0)</f>
        <v>0</v>
      </c>
      <c r="S113" s="77">
        <f>IFERROR(VLOOKUP($B113,'[1]ACT NUM13'!$H$3:$S$123,10,FALSE),0)</f>
        <v>1</v>
      </c>
      <c r="T113" s="77">
        <f>IFERROR(VLOOKUP($B113,'[1]ACT NUM13'!$H$3:$S$123,11,FALSE),0)</f>
        <v>0</v>
      </c>
      <c r="U113" s="77">
        <f>IFERROR(VLOOKUP($B113,'[1]ACT NUM13'!$H$3:$S$123,12,FALSE),0)</f>
        <v>2</v>
      </c>
      <c r="V113" s="77">
        <f>IFERROR(VLOOKUP($B113,'[1]ACT NUM13'!$H$3:$S$123,13,FALSE),0)</f>
        <v>0</v>
      </c>
      <c r="W113" s="12">
        <f t="shared" si="71"/>
        <v>4</v>
      </c>
      <c r="X113" s="77">
        <f>IFERROR(VLOOKUP($B113,'[1]ACT NUM13'!$AB$3:$AM$64,2,FALSE),0)</f>
        <v>0</v>
      </c>
      <c r="Y113" s="77">
        <f>IFERROR(VLOOKUP($B113,'[1]ACT NUM13'!$AB$3:$AM$64,3,FALSE),0)</f>
        <v>0</v>
      </c>
      <c r="Z113" s="77">
        <f>IFERROR(VLOOKUP($B113,'[1]ACT NUM13'!$AB$3:$AM$64,4,FALSE),0)</f>
        <v>0</v>
      </c>
      <c r="AA113" s="77">
        <f>IFERROR(VLOOKUP($B113,'[1]ACT NUM13'!$AB$3:$AM$64,5,FALSE),0)</f>
        <v>0</v>
      </c>
      <c r="AB113" s="77">
        <f>IFERROR(VLOOKUP($B113,'[1]ACT NUM13'!$AB$3:$AM$64,6,FALSE),0)</f>
        <v>0</v>
      </c>
      <c r="AC113" s="77">
        <f>IFERROR(VLOOKUP($B113,'[1]ACT NUM13'!$AB$3:$AM$64,7,FALSE),0)</f>
        <v>0</v>
      </c>
      <c r="AD113" s="77">
        <f>IFERROR(VLOOKUP($B113,'[1]ACT NUM13'!$AB$3:$AM$64,8,FALSE),0)</f>
        <v>0</v>
      </c>
      <c r="AE113" s="77">
        <f>IFERROR(VLOOKUP($B113,'[1]ACT NUM13'!$AB$3:$AM$64,9,FALSE),0)</f>
        <v>0</v>
      </c>
      <c r="AF113" s="77">
        <f>IFERROR(VLOOKUP($B113,'[1]ACT NUM13'!$AB$3:$AM$64,10,FALSE),0)</f>
        <v>0</v>
      </c>
      <c r="AG113" s="77">
        <f>IFERROR(VLOOKUP($B113,'[1]ACT NUM13'!$AB$3:$AM$64,11,FALSE),0)</f>
        <v>0</v>
      </c>
      <c r="AH113" s="77">
        <f>IFERROR(VLOOKUP($B113,'[1]ACT NUM13'!$AB$3:$AM$64,12,FALSE),0)</f>
        <v>0</v>
      </c>
      <c r="AI113" s="77">
        <f>IFERROR(VLOOKUP($B113,'[1]ACT NUM13'!$AB$3:$AM$64,13,FALSE),0)</f>
        <v>0</v>
      </c>
      <c r="AJ113" s="12">
        <f t="shared" si="63"/>
        <v>0</v>
      </c>
    </row>
    <row r="114" spans="1:37" ht="15" thickBot="1" x14ac:dyDescent="0.25">
      <c r="A114" s="75" t="s">
        <v>146</v>
      </c>
      <c r="B114" s="137" t="s">
        <v>136</v>
      </c>
      <c r="C114" s="53"/>
      <c r="D114" s="177"/>
      <c r="E114" s="12">
        <f>IFERROR(VLOOKUP($B114,[3]NUM13!$H$3:$J$144,2,FALSE),0)</f>
        <v>8</v>
      </c>
      <c r="F114" s="42">
        <f t="shared" si="98"/>
        <v>8</v>
      </c>
      <c r="G114" s="12">
        <f>IFERROR(VLOOKUP($B114,[1]NUM13!$H$3:$J$155,2,FALSE),0)</f>
        <v>11</v>
      </c>
      <c r="H114" s="51">
        <f t="shared" si="99"/>
        <v>11</v>
      </c>
      <c r="I114" s="51">
        <f t="shared" si="100"/>
        <v>12</v>
      </c>
      <c r="J114" s="12">
        <f>IFERROR(VLOOKUP($B114,[2]NUM13!$H$3:$K$147,3,FALSE),0)</f>
        <v>12</v>
      </c>
      <c r="K114" s="77">
        <f>IFERROR(VLOOKUP($B114,'[1]ACT NUM13'!$H$3:$S$123,2,FALSE),0)</f>
        <v>0</v>
      </c>
      <c r="L114" s="77">
        <f>IFERROR(VLOOKUP($B114,'[1]ACT NUM13'!$H$3:$S$123,3,FALSE),0)</f>
        <v>0</v>
      </c>
      <c r="M114" s="77">
        <f>IFERROR(VLOOKUP($B114,'[1]ACT NUM13'!$H$3:$S$123,4,FALSE),0)</f>
        <v>0</v>
      </c>
      <c r="N114" s="77">
        <f>IFERROR(VLOOKUP($B114,'[1]ACT NUM13'!$H$3:$S$123,5,FALSE),0)</f>
        <v>0</v>
      </c>
      <c r="O114" s="77">
        <f>IFERROR(VLOOKUP($B114,'[1]ACT NUM13'!$H$3:$S$123,6,FALSE),0)</f>
        <v>5</v>
      </c>
      <c r="P114" s="77">
        <f>IFERROR(VLOOKUP($B114,'[1]ACT NUM13'!$H$3:$S$123,7,FALSE),0)</f>
        <v>0</v>
      </c>
      <c r="Q114" s="77">
        <f>IFERROR(VLOOKUP($B114,'[1]ACT NUM13'!$H$3:$S$123,8,FALSE),0)</f>
        <v>0</v>
      </c>
      <c r="R114" s="77">
        <f>IFERROR(VLOOKUP($B114,'[1]ACT NUM13'!$H$3:$S$123,9,FALSE),0)</f>
        <v>0</v>
      </c>
      <c r="S114" s="77">
        <f>IFERROR(VLOOKUP($B114,'[1]ACT NUM13'!$H$3:$S$123,10,FALSE),0)</f>
        <v>1</v>
      </c>
      <c r="T114" s="77">
        <f>IFERROR(VLOOKUP($B114,'[1]ACT NUM13'!$H$3:$S$123,11,FALSE),0)</f>
        <v>0</v>
      </c>
      <c r="U114" s="77">
        <f>IFERROR(VLOOKUP($B114,'[1]ACT NUM13'!$H$3:$S$123,12,FALSE),0)</f>
        <v>6</v>
      </c>
      <c r="V114" s="77">
        <f>IFERROR(VLOOKUP($B114,'[1]ACT NUM13'!$H$3:$S$123,13,FALSE),0)</f>
        <v>0</v>
      </c>
      <c r="W114" s="12">
        <f t="shared" si="71"/>
        <v>12</v>
      </c>
      <c r="X114" s="77">
        <f>IFERROR(VLOOKUP($B114,'[1]ACT NUM13'!$AB$3:$AM$64,2,FALSE),0)</f>
        <v>0</v>
      </c>
      <c r="Y114" s="77">
        <f>IFERROR(VLOOKUP($B114,'[1]ACT NUM13'!$AB$3:$AM$64,3,FALSE),0)</f>
        <v>0</v>
      </c>
      <c r="Z114" s="77">
        <f>IFERROR(VLOOKUP($B114,'[1]ACT NUM13'!$AB$3:$AM$64,4,FALSE),0)</f>
        <v>0</v>
      </c>
      <c r="AA114" s="77">
        <f>IFERROR(VLOOKUP($B114,'[1]ACT NUM13'!$AB$3:$AM$64,5,FALSE),0)</f>
        <v>0</v>
      </c>
      <c r="AB114" s="77">
        <f>IFERROR(VLOOKUP($B114,'[1]ACT NUM13'!$AB$3:$AM$64,6,FALSE),0)</f>
        <v>2</v>
      </c>
      <c r="AC114" s="77">
        <f>IFERROR(VLOOKUP($B114,'[1]ACT NUM13'!$AB$3:$AM$64,7,FALSE),0)</f>
        <v>0</v>
      </c>
      <c r="AD114" s="77">
        <f>IFERROR(VLOOKUP($B114,'[1]ACT NUM13'!$AB$3:$AM$64,8,FALSE),0)</f>
        <v>0</v>
      </c>
      <c r="AE114" s="77">
        <f>IFERROR(VLOOKUP($B114,'[1]ACT NUM13'!$AB$3:$AM$64,9,FALSE),0)</f>
        <v>0</v>
      </c>
      <c r="AF114" s="77">
        <f>IFERROR(VLOOKUP($B114,'[1]ACT NUM13'!$AB$3:$AM$64,10,FALSE),0)</f>
        <v>0</v>
      </c>
      <c r="AG114" s="77">
        <f>IFERROR(VLOOKUP($B114,'[1]ACT NUM13'!$AB$3:$AM$64,11,FALSE),0)</f>
        <v>0</v>
      </c>
      <c r="AH114" s="77">
        <f>IFERROR(VLOOKUP($B114,'[1]ACT NUM13'!$AB$3:$AM$64,12,FALSE),0)</f>
        <v>2</v>
      </c>
      <c r="AI114" s="77">
        <f>IFERROR(VLOOKUP($B114,'[1]ACT NUM13'!$AB$3:$AM$64,13,FALSE),0)</f>
        <v>0</v>
      </c>
      <c r="AJ114" s="12">
        <f t="shared" si="63"/>
        <v>4</v>
      </c>
    </row>
    <row r="115" spans="1:37" ht="15" thickBot="1" x14ac:dyDescent="0.25">
      <c r="A115" s="75" t="s">
        <v>146</v>
      </c>
      <c r="B115" s="137" t="s">
        <v>137</v>
      </c>
      <c r="C115" s="53"/>
      <c r="D115" s="177"/>
      <c r="E115" s="12">
        <f>IFERROR(VLOOKUP($B115,[3]NUM13!$H$3:$J$144,2,FALSE),0)</f>
        <v>15</v>
      </c>
      <c r="F115" s="42">
        <f t="shared" si="98"/>
        <v>17</v>
      </c>
      <c r="G115" s="12">
        <f>IFERROR(VLOOKUP($B115,[1]NUM13!$H$3:$J$155,2,FALSE),0)</f>
        <v>17</v>
      </c>
      <c r="H115" s="51">
        <f t="shared" si="99"/>
        <v>17</v>
      </c>
      <c r="I115" s="51">
        <f t="shared" si="100"/>
        <v>19</v>
      </c>
      <c r="J115" s="12">
        <f>IFERROR(VLOOKUP($B115,[2]NUM13!$H$3:$K$147,3,FALSE),0)</f>
        <v>19</v>
      </c>
      <c r="K115" s="77">
        <f>IFERROR(VLOOKUP($B115,'[1]ACT NUM13'!$H$3:$S$123,2,FALSE),0)</f>
        <v>0</v>
      </c>
      <c r="L115" s="77">
        <f>IFERROR(VLOOKUP($B115,'[1]ACT NUM13'!$H$3:$S$123,3,FALSE),0)</f>
        <v>1</v>
      </c>
      <c r="M115" s="77">
        <f>IFERROR(VLOOKUP($B115,'[1]ACT NUM13'!$H$3:$S$123,4,FALSE),0)</f>
        <v>0</v>
      </c>
      <c r="N115" s="77">
        <f>IFERROR(VLOOKUP($B115,'[1]ACT NUM13'!$H$3:$S$123,5,FALSE),0)</f>
        <v>1</v>
      </c>
      <c r="O115" s="77">
        <f>IFERROR(VLOOKUP($B115,'[1]ACT NUM13'!$H$3:$S$123,6,FALSE),0)</f>
        <v>0</v>
      </c>
      <c r="P115" s="77">
        <f>IFERROR(VLOOKUP($B115,'[1]ACT NUM13'!$H$3:$S$123,7,FALSE),0)</f>
        <v>0</v>
      </c>
      <c r="Q115" s="77">
        <f>IFERROR(VLOOKUP($B115,'[1]ACT NUM13'!$H$3:$S$123,8,FALSE),0)</f>
        <v>0</v>
      </c>
      <c r="R115" s="77">
        <f>IFERROR(VLOOKUP($B115,'[1]ACT NUM13'!$H$3:$S$123,9,FALSE),0)</f>
        <v>2</v>
      </c>
      <c r="S115" s="77">
        <f>IFERROR(VLOOKUP($B115,'[1]ACT NUM13'!$H$3:$S$123,10,FALSE),0)</f>
        <v>0</v>
      </c>
      <c r="T115" s="77">
        <f>IFERROR(VLOOKUP($B115,'[1]ACT NUM13'!$H$3:$S$123,11,FALSE),0)</f>
        <v>0</v>
      </c>
      <c r="U115" s="77">
        <f>IFERROR(VLOOKUP($B115,'[1]ACT NUM13'!$H$3:$S$123,12,FALSE),0)</f>
        <v>4</v>
      </c>
      <c r="V115" s="77">
        <f>IFERROR(VLOOKUP($B115,'[1]ACT NUM13'!$H$3:$S$123,13,FALSE),0)</f>
        <v>0</v>
      </c>
      <c r="W115" s="12">
        <f t="shared" si="71"/>
        <v>8</v>
      </c>
      <c r="X115" s="77">
        <f>IFERROR(VLOOKUP($B115,'[1]ACT NUM13'!$AB$3:$AM$64,2,FALSE),0)</f>
        <v>0</v>
      </c>
      <c r="Y115" s="77">
        <f>IFERROR(VLOOKUP($B115,'[1]ACT NUM13'!$AB$3:$AM$64,3,FALSE),0)</f>
        <v>0</v>
      </c>
      <c r="Z115" s="77">
        <f>IFERROR(VLOOKUP($B115,'[1]ACT NUM13'!$AB$3:$AM$64,4,FALSE),0)</f>
        <v>0</v>
      </c>
      <c r="AA115" s="77">
        <f>IFERROR(VLOOKUP($B115,'[1]ACT NUM13'!$AB$3:$AM$64,5,FALSE),0)</f>
        <v>0</v>
      </c>
      <c r="AB115" s="77">
        <f>IFERROR(VLOOKUP($B115,'[1]ACT NUM13'!$AB$3:$AM$64,6,FALSE),0)</f>
        <v>0</v>
      </c>
      <c r="AC115" s="77">
        <f>IFERROR(VLOOKUP($B115,'[1]ACT NUM13'!$AB$3:$AM$64,7,FALSE),0)</f>
        <v>0</v>
      </c>
      <c r="AD115" s="77">
        <f>IFERROR(VLOOKUP($B115,'[1]ACT NUM13'!$AB$3:$AM$64,8,FALSE),0)</f>
        <v>0</v>
      </c>
      <c r="AE115" s="77">
        <f>IFERROR(VLOOKUP($B115,'[1]ACT NUM13'!$AB$3:$AM$64,9,FALSE),0)</f>
        <v>0</v>
      </c>
      <c r="AF115" s="77">
        <f>IFERROR(VLOOKUP($B115,'[1]ACT NUM13'!$AB$3:$AM$64,10,FALSE),0)</f>
        <v>0</v>
      </c>
      <c r="AG115" s="77">
        <f>IFERROR(VLOOKUP($B115,'[1]ACT NUM13'!$AB$3:$AM$64,11,FALSE),0)</f>
        <v>0</v>
      </c>
      <c r="AH115" s="77">
        <f>IFERROR(VLOOKUP($B115,'[1]ACT NUM13'!$AB$3:$AM$64,12,FALSE),0)</f>
        <v>0</v>
      </c>
      <c r="AI115" s="77">
        <f>IFERROR(VLOOKUP($B115,'[1]ACT NUM13'!$AB$3:$AM$64,13,FALSE),0)</f>
        <v>0</v>
      </c>
      <c r="AJ115" s="12">
        <f t="shared" si="63"/>
        <v>0</v>
      </c>
    </row>
    <row r="116" spans="1:37" ht="15" thickBot="1" x14ac:dyDescent="0.25">
      <c r="A116" s="75" t="s">
        <v>146</v>
      </c>
      <c r="B116" s="137" t="s">
        <v>138</v>
      </c>
      <c r="C116" s="53"/>
      <c r="D116" s="177"/>
      <c r="E116" s="12">
        <f>IFERROR(VLOOKUP($B116,[3]NUM13!$H$3:$J$144,2,FALSE),0)</f>
        <v>27</v>
      </c>
      <c r="F116" s="42">
        <f t="shared" si="98"/>
        <v>28</v>
      </c>
      <c r="G116" s="12">
        <f>IFERROR(VLOOKUP($B116,[1]NUM13!$H$3:$J$155,2,FALSE),0)</f>
        <v>28</v>
      </c>
      <c r="H116" s="51">
        <f t="shared" si="99"/>
        <v>28</v>
      </c>
      <c r="I116" s="51">
        <f t="shared" si="100"/>
        <v>28</v>
      </c>
      <c r="J116" s="12">
        <f>IFERROR(VLOOKUP($B116,[2]NUM13!$H$3:$K$147,3,FALSE),0)</f>
        <v>28</v>
      </c>
      <c r="K116" s="77">
        <f>IFERROR(VLOOKUP($B116,'[1]ACT NUM13'!$H$3:$S$123,2,FALSE),0)</f>
        <v>1</v>
      </c>
      <c r="L116" s="77">
        <f>IFERROR(VLOOKUP($B116,'[1]ACT NUM13'!$H$3:$S$123,3,FALSE),0)</f>
        <v>0</v>
      </c>
      <c r="M116" s="77">
        <f>IFERROR(VLOOKUP($B116,'[1]ACT NUM13'!$H$3:$S$123,4,FALSE),0)</f>
        <v>0</v>
      </c>
      <c r="N116" s="77">
        <f>IFERROR(VLOOKUP($B116,'[1]ACT NUM13'!$H$3:$S$123,5,FALSE),0)</f>
        <v>0</v>
      </c>
      <c r="O116" s="77">
        <f>IFERROR(VLOOKUP($B116,'[1]ACT NUM13'!$H$3:$S$123,6,FALSE),0)</f>
        <v>1</v>
      </c>
      <c r="P116" s="77">
        <f>IFERROR(VLOOKUP($B116,'[1]ACT NUM13'!$H$3:$S$123,7,FALSE),0)</f>
        <v>1</v>
      </c>
      <c r="Q116" s="77">
        <f>IFERROR(VLOOKUP($B116,'[1]ACT NUM13'!$H$3:$S$123,8,FALSE),0)</f>
        <v>0</v>
      </c>
      <c r="R116" s="77">
        <f>IFERROR(VLOOKUP($B116,'[1]ACT NUM13'!$H$3:$S$123,9,FALSE),0)</f>
        <v>0</v>
      </c>
      <c r="S116" s="77">
        <f>IFERROR(VLOOKUP($B116,'[1]ACT NUM13'!$H$3:$S$123,10,FALSE),0)</f>
        <v>0</v>
      </c>
      <c r="T116" s="77">
        <f>IFERROR(VLOOKUP($B116,'[1]ACT NUM13'!$H$3:$S$123,11,FALSE),0)</f>
        <v>0</v>
      </c>
      <c r="U116" s="77">
        <f>IFERROR(VLOOKUP($B116,'[1]ACT NUM13'!$H$3:$S$123,12,FALSE),0)</f>
        <v>3</v>
      </c>
      <c r="V116" s="77">
        <f>IFERROR(VLOOKUP($B116,'[1]ACT NUM13'!$H$3:$S$123,13,FALSE),0)</f>
        <v>0</v>
      </c>
      <c r="W116" s="12">
        <f t="shared" si="71"/>
        <v>6</v>
      </c>
      <c r="X116" s="77">
        <f>IFERROR(VLOOKUP($B116,'[1]ACT NUM13'!$AB$3:$AM$64,2,FALSE),0)</f>
        <v>0</v>
      </c>
      <c r="Y116" s="77">
        <f>IFERROR(VLOOKUP($B116,'[1]ACT NUM13'!$AB$3:$AM$64,3,FALSE),0)</f>
        <v>0</v>
      </c>
      <c r="Z116" s="77">
        <f>IFERROR(VLOOKUP($B116,'[1]ACT NUM13'!$AB$3:$AM$64,4,FALSE),0)</f>
        <v>0</v>
      </c>
      <c r="AA116" s="77">
        <f>IFERROR(VLOOKUP($B116,'[1]ACT NUM13'!$AB$3:$AM$64,5,FALSE),0)</f>
        <v>0</v>
      </c>
      <c r="AB116" s="77">
        <f>IFERROR(VLOOKUP($B116,'[1]ACT NUM13'!$AB$3:$AM$64,6,FALSE),0)</f>
        <v>2</v>
      </c>
      <c r="AC116" s="77">
        <f>IFERROR(VLOOKUP($B116,'[1]ACT NUM13'!$AB$3:$AM$64,7,FALSE),0)</f>
        <v>0</v>
      </c>
      <c r="AD116" s="77">
        <f>IFERROR(VLOOKUP($B116,'[1]ACT NUM13'!$AB$3:$AM$64,8,FALSE),0)</f>
        <v>0</v>
      </c>
      <c r="AE116" s="77">
        <f>IFERROR(VLOOKUP($B116,'[1]ACT NUM13'!$AB$3:$AM$64,9,FALSE),0)</f>
        <v>0</v>
      </c>
      <c r="AF116" s="77">
        <f>IFERROR(VLOOKUP($B116,'[1]ACT NUM13'!$AB$3:$AM$64,10,FALSE),0)</f>
        <v>0</v>
      </c>
      <c r="AG116" s="77">
        <f>IFERROR(VLOOKUP($B116,'[1]ACT NUM13'!$AB$3:$AM$64,11,FALSE),0)</f>
        <v>0</v>
      </c>
      <c r="AH116" s="77">
        <f>IFERROR(VLOOKUP($B116,'[1]ACT NUM13'!$AB$3:$AM$64,12,FALSE),0)</f>
        <v>2</v>
      </c>
      <c r="AI116" s="77">
        <f>IFERROR(VLOOKUP($B116,'[1]ACT NUM13'!$AB$3:$AM$64,13,FALSE),0)</f>
        <v>0</v>
      </c>
      <c r="AJ116" s="12">
        <f t="shared" si="63"/>
        <v>4</v>
      </c>
    </row>
    <row r="117" spans="1:37" ht="15" thickBot="1" x14ac:dyDescent="0.25">
      <c r="A117" s="75" t="s">
        <v>146</v>
      </c>
      <c r="B117" s="137" t="s">
        <v>139</v>
      </c>
      <c r="C117" s="53"/>
      <c r="D117" s="177"/>
      <c r="E117" s="12">
        <f>IFERROR(VLOOKUP($B117,[3]NUM13!$H$3:$J$144,2,FALSE),0)</f>
        <v>5</v>
      </c>
      <c r="F117" s="42">
        <f t="shared" si="98"/>
        <v>5</v>
      </c>
      <c r="G117" s="12">
        <f>IFERROR(VLOOKUP($B117,[1]NUM13!$H$3:$J$155,2,FALSE),0)</f>
        <v>5</v>
      </c>
      <c r="H117" s="51">
        <f t="shared" si="99"/>
        <v>5</v>
      </c>
      <c r="I117" s="51">
        <f t="shared" si="100"/>
        <v>4</v>
      </c>
      <c r="J117" s="12">
        <f>IFERROR(VLOOKUP($B117,[2]NUM13!$H$3:$K$147,3,FALSE),0)</f>
        <v>4</v>
      </c>
      <c r="K117" s="77">
        <f>IFERROR(VLOOKUP($B117,'[1]ACT NUM13'!$H$3:$S$123,2,FALSE),0)</f>
        <v>0</v>
      </c>
      <c r="L117" s="77">
        <f>IFERROR(VLOOKUP($B117,'[1]ACT NUM13'!$H$3:$S$123,3,FALSE),0)</f>
        <v>0</v>
      </c>
      <c r="M117" s="77">
        <f>IFERROR(VLOOKUP($B117,'[1]ACT NUM13'!$H$3:$S$123,4,FALSE),0)</f>
        <v>0</v>
      </c>
      <c r="N117" s="77">
        <f>IFERROR(VLOOKUP($B117,'[1]ACT NUM13'!$H$3:$S$123,5,FALSE),0)</f>
        <v>0</v>
      </c>
      <c r="O117" s="77">
        <f>IFERROR(VLOOKUP($B117,'[1]ACT NUM13'!$H$3:$S$123,6,FALSE),0)</f>
        <v>0</v>
      </c>
      <c r="P117" s="77">
        <f>IFERROR(VLOOKUP($B117,'[1]ACT NUM13'!$H$3:$S$123,7,FALSE),0)</f>
        <v>0</v>
      </c>
      <c r="Q117" s="77">
        <f>IFERROR(VLOOKUP($B117,'[1]ACT NUM13'!$H$3:$S$123,8,FALSE),0)</f>
        <v>0</v>
      </c>
      <c r="R117" s="77">
        <f>IFERROR(VLOOKUP($B117,'[1]ACT NUM13'!$H$3:$S$123,9,FALSE),0)</f>
        <v>1</v>
      </c>
      <c r="S117" s="77">
        <f>IFERROR(VLOOKUP($B117,'[1]ACT NUM13'!$H$3:$S$123,10,FALSE),0)</f>
        <v>0</v>
      </c>
      <c r="T117" s="77">
        <f>IFERROR(VLOOKUP($B117,'[1]ACT NUM13'!$H$3:$S$123,11,FALSE),0)</f>
        <v>0</v>
      </c>
      <c r="U117" s="77">
        <f>IFERROR(VLOOKUP($B117,'[1]ACT NUM13'!$H$3:$S$123,12,FALSE),0)</f>
        <v>1</v>
      </c>
      <c r="V117" s="77">
        <f>IFERROR(VLOOKUP($B117,'[1]ACT NUM13'!$H$3:$S$123,13,FALSE),0)</f>
        <v>0</v>
      </c>
      <c r="W117" s="12">
        <f t="shared" si="71"/>
        <v>2</v>
      </c>
      <c r="X117" s="77">
        <f>IFERROR(VLOOKUP($B117,'[1]ACT NUM13'!$AB$3:$AM$64,2,FALSE),0)</f>
        <v>0</v>
      </c>
      <c r="Y117" s="77">
        <f>IFERROR(VLOOKUP($B117,'[1]ACT NUM13'!$AB$3:$AM$64,3,FALSE),0)</f>
        <v>0</v>
      </c>
      <c r="Z117" s="77">
        <f>IFERROR(VLOOKUP($B117,'[1]ACT NUM13'!$AB$3:$AM$64,4,FALSE),0)</f>
        <v>0</v>
      </c>
      <c r="AA117" s="77">
        <f>IFERROR(VLOOKUP($B117,'[1]ACT NUM13'!$AB$3:$AM$64,5,FALSE),0)</f>
        <v>0</v>
      </c>
      <c r="AB117" s="77">
        <f>IFERROR(VLOOKUP($B117,'[1]ACT NUM13'!$AB$3:$AM$64,6,FALSE),0)</f>
        <v>0</v>
      </c>
      <c r="AC117" s="77">
        <f>IFERROR(VLOOKUP($B117,'[1]ACT NUM13'!$AB$3:$AM$64,7,FALSE),0)</f>
        <v>0</v>
      </c>
      <c r="AD117" s="77">
        <f>IFERROR(VLOOKUP($B117,'[1]ACT NUM13'!$AB$3:$AM$64,8,FALSE),0)</f>
        <v>0</v>
      </c>
      <c r="AE117" s="77">
        <f>IFERROR(VLOOKUP($B117,'[1]ACT NUM13'!$AB$3:$AM$64,9,FALSE),0)</f>
        <v>1</v>
      </c>
      <c r="AF117" s="77">
        <f>IFERROR(VLOOKUP($B117,'[1]ACT NUM13'!$AB$3:$AM$64,10,FALSE),0)</f>
        <v>1</v>
      </c>
      <c r="AG117" s="77">
        <f>IFERROR(VLOOKUP($B117,'[1]ACT NUM13'!$AB$3:$AM$64,11,FALSE),0)</f>
        <v>0</v>
      </c>
      <c r="AH117" s="77">
        <f>IFERROR(VLOOKUP($B117,'[1]ACT NUM13'!$AB$3:$AM$64,12,FALSE),0)</f>
        <v>2</v>
      </c>
      <c r="AI117" s="77">
        <f>IFERROR(VLOOKUP($B117,'[1]ACT NUM13'!$AB$3:$AM$64,13,FALSE),0)</f>
        <v>0</v>
      </c>
      <c r="AJ117" s="12">
        <f t="shared" si="63"/>
        <v>4</v>
      </c>
    </row>
    <row r="118" spans="1:37" ht="15" thickBot="1" x14ac:dyDescent="0.25">
      <c r="A118" s="75" t="s">
        <v>146</v>
      </c>
      <c r="B118" s="137" t="s">
        <v>140</v>
      </c>
      <c r="C118" s="53"/>
      <c r="D118" s="177"/>
      <c r="E118" s="12">
        <f>IFERROR(VLOOKUP($B118,[3]NUM13!$H$3:$J$144,2,FALSE),0)</f>
        <v>18</v>
      </c>
      <c r="F118" s="42">
        <f t="shared" si="98"/>
        <v>19</v>
      </c>
      <c r="G118" s="12">
        <f>IFERROR(VLOOKUP($B118,[1]NUM13!$H$3:$J$155,2,FALSE),0)</f>
        <v>21</v>
      </c>
      <c r="H118" s="51">
        <f t="shared" si="99"/>
        <v>21</v>
      </c>
      <c r="I118" s="51">
        <f t="shared" si="100"/>
        <v>21</v>
      </c>
      <c r="J118" s="12">
        <f>IFERROR(VLOOKUP($B118,[2]NUM13!$H$3:$K$147,3,FALSE),0)</f>
        <v>24</v>
      </c>
      <c r="K118" s="77">
        <f>IFERROR(VLOOKUP($B118,'[1]ACT NUM13'!$H$3:$S$123,2,FALSE),0)</f>
        <v>0</v>
      </c>
      <c r="L118" s="77">
        <f>IFERROR(VLOOKUP($B118,'[1]ACT NUM13'!$H$3:$S$123,3,FALSE),0)</f>
        <v>0</v>
      </c>
      <c r="M118" s="77">
        <f>IFERROR(VLOOKUP($B118,'[1]ACT NUM13'!$H$3:$S$123,4,FALSE),0)</f>
        <v>0</v>
      </c>
      <c r="N118" s="77">
        <f>IFERROR(VLOOKUP($B118,'[1]ACT NUM13'!$H$3:$S$123,5,FALSE),0)</f>
        <v>1</v>
      </c>
      <c r="O118" s="77">
        <f>IFERROR(VLOOKUP($B118,'[1]ACT NUM13'!$H$3:$S$123,6,FALSE),0)</f>
        <v>2</v>
      </c>
      <c r="P118" s="77">
        <f>IFERROR(VLOOKUP($B118,'[1]ACT NUM13'!$H$3:$S$123,7,FALSE),0)</f>
        <v>0</v>
      </c>
      <c r="Q118" s="77">
        <f>IFERROR(VLOOKUP($B118,'[1]ACT NUM13'!$H$3:$S$123,8,FALSE),0)</f>
        <v>0</v>
      </c>
      <c r="R118" s="77">
        <f>IFERROR(VLOOKUP($B118,'[1]ACT NUM13'!$H$3:$S$123,9,FALSE),0)</f>
        <v>0</v>
      </c>
      <c r="S118" s="77">
        <f>IFERROR(VLOOKUP($B118,'[1]ACT NUM13'!$H$3:$S$123,10,FALSE),0)</f>
        <v>0</v>
      </c>
      <c r="T118" s="77">
        <f>IFERROR(VLOOKUP($B118,'[1]ACT NUM13'!$H$3:$S$123,11,FALSE),0)</f>
        <v>0</v>
      </c>
      <c r="U118" s="77">
        <f>IFERROR(VLOOKUP($B118,'[1]ACT NUM13'!$H$3:$S$123,12,FALSE),0)</f>
        <v>3</v>
      </c>
      <c r="V118" s="77">
        <f>IFERROR(VLOOKUP($B118,'[1]ACT NUM13'!$H$3:$S$123,13,FALSE),0)</f>
        <v>0</v>
      </c>
      <c r="W118" s="12">
        <f t="shared" si="71"/>
        <v>6</v>
      </c>
      <c r="X118" s="77">
        <f>IFERROR(VLOOKUP($B118,'[1]ACT NUM13'!$AB$3:$AM$64,2,FALSE),0)</f>
        <v>0</v>
      </c>
      <c r="Y118" s="77">
        <f>IFERROR(VLOOKUP($B118,'[1]ACT NUM13'!$AB$3:$AM$64,3,FALSE),0)</f>
        <v>0</v>
      </c>
      <c r="Z118" s="77">
        <f>IFERROR(VLOOKUP($B118,'[1]ACT NUM13'!$AB$3:$AM$64,4,FALSE),0)</f>
        <v>0</v>
      </c>
      <c r="AA118" s="77">
        <f>IFERROR(VLOOKUP($B118,'[1]ACT NUM13'!$AB$3:$AM$64,5,FALSE),0)</f>
        <v>0</v>
      </c>
      <c r="AB118" s="77">
        <f>IFERROR(VLOOKUP($B118,'[1]ACT NUM13'!$AB$3:$AM$64,6,FALSE),0)</f>
        <v>0</v>
      </c>
      <c r="AC118" s="77">
        <f>IFERROR(VLOOKUP($B118,'[1]ACT NUM13'!$AB$3:$AM$64,7,FALSE),0)</f>
        <v>0</v>
      </c>
      <c r="AD118" s="77">
        <f>IFERROR(VLOOKUP($B118,'[1]ACT NUM13'!$AB$3:$AM$64,8,FALSE),0)</f>
        <v>0</v>
      </c>
      <c r="AE118" s="77">
        <f>IFERROR(VLOOKUP($B118,'[1]ACT NUM13'!$AB$3:$AM$64,9,FALSE),0)</f>
        <v>0</v>
      </c>
      <c r="AF118" s="77">
        <f>IFERROR(VLOOKUP($B118,'[1]ACT NUM13'!$AB$3:$AM$64,10,FALSE),0)</f>
        <v>0</v>
      </c>
      <c r="AG118" s="77">
        <f>IFERROR(VLOOKUP($B118,'[1]ACT NUM13'!$AB$3:$AM$64,11,FALSE),0)</f>
        <v>0</v>
      </c>
      <c r="AH118" s="77">
        <f>IFERROR(VLOOKUP($B118,'[1]ACT NUM13'!$AB$3:$AM$64,12,FALSE),0)</f>
        <v>0</v>
      </c>
      <c r="AI118" s="77">
        <f>IFERROR(VLOOKUP($B118,'[1]ACT NUM13'!$AB$3:$AM$64,13,FALSE),0)</f>
        <v>0</v>
      </c>
      <c r="AJ118" s="12">
        <f t="shared" si="63"/>
        <v>0</v>
      </c>
    </row>
    <row r="119" spans="1:37" ht="15" thickBot="1" x14ac:dyDescent="0.25">
      <c r="A119" s="75" t="s">
        <v>146</v>
      </c>
      <c r="B119" s="137" t="s">
        <v>141</v>
      </c>
      <c r="C119" s="53"/>
      <c r="D119" s="177"/>
      <c r="E119" s="12">
        <f>IFERROR(VLOOKUP($B119,[3]NUM13!$H$3:$J$144,2,FALSE),0)</f>
        <v>26</v>
      </c>
      <c r="F119" s="42">
        <f t="shared" si="98"/>
        <v>30</v>
      </c>
      <c r="G119" s="12">
        <f>IFERROR(VLOOKUP($B119,[1]NUM13!$H$3:$J$155,2,FALSE),0)</f>
        <v>35</v>
      </c>
      <c r="H119" s="51">
        <f t="shared" si="99"/>
        <v>36</v>
      </c>
      <c r="I119" s="51">
        <f t="shared" si="100"/>
        <v>37</v>
      </c>
      <c r="J119" s="12">
        <f>IFERROR(VLOOKUP($B119,[2]NUM13!$H$3:$K$147,3,FALSE),0)</f>
        <v>39</v>
      </c>
      <c r="K119" s="77">
        <f>IFERROR(VLOOKUP($B119,'[1]ACT NUM13'!$H$3:$S$123,2,FALSE),0)</f>
        <v>3</v>
      </c>
      <c r="L119" s="77">
        <f>IFERROR(VLOOKUP($B119,'[1]ACT NUM13'!$H$3:$S$123,3,FALSE),0)</f>
        <v>0</v>
      </c>
      <c r="M119" s="77">
        <f>IFERROR(VLOOKUP($B119,'[1]ACT NUM13'!$H$3:$S$123,4,FALSE),0)</f>
        <v>0</v>
      </c>
      <c r="N119" s="77">
        <f>IFERROR(VLOOKUP($B119,'[1]ACT NUM13'!$H$3:$S$123,5,FALSE),0)</f>
        <v>1</v>
      </c>
      <c r="O119" s="77">
        <f>IFERROR(VLOOKUP($B119,'[1]ACT NUM13'!$H$3:$S$123,6,FALSE),0)</f>
        <v>4</v>
      </c>
      <c r="P119" s="77">
        <f>IFERROR(VLOOKUP($B119,'[1]ACT NUM13'!$H$3:$S$123,7,FALSE),0)</f>
        <v>0</v>
      </c>
      <c r="Q119" s="77">
        <f>IFERROR(VLOOKUP($B119,'[1]ACT NUM13'!$H$3:$S$123,8,FALSE),0)</f>
        <v>1</v>
      </c>
      <c r="R119" s="77">
        <f>IFERROR(VLOOKUP($B119,'[1]ACT NUM13'!$H$3:$S$123,9,FALSE),0)</f>
        <v>1</v>
      </c>
      <c r="S119" s="77">
        <f>IFERROR(VLOOKUP($B119,'[1]ACT NUM13'!$H$3:$S$123,10,FALSE),0)</f>
        <v>0</v>
      </c>
      <c r="T119" s="77">
        <f>IFERROR(VLOOKUP($B119,'[1]ACT NUM13'!$H$3:$S$123,11,FALSE),0)</f>
        <v>0</v>
      </c>
      <c r="U119" s="77">
        <f>IFERROR(VLOOKUP($B119,'[1]ACT NUM13'!$H$3:$S$123,12,FALSE),0)</f>
        <v>10</v>
      </c>
      <c r="V119" s="77">
        <f>IFERROR(VLOOKUP($B119,'[1]ACT NUM13'!$H$3:$S$123,13,FALSE),0)</f>
        <v>0</v>
      </c>
      <c r="W119" s="12">
        <f t="shared" si="71"/>
        <v>20</v>
      </c>
      <c r="X119" s="77">
        <f>IFERROR(VLOOKUP($B119,'[1]ACT NUM13'!$AB$3:$AM$64,2,FALSE),0)</f>
        <v>0</v>
      </c>
      <c r="Y119" s="77">
        <f>IFERROR(VLOOKUP($B119,'[1]ACT NUM13'!$AB$3:$AM$64,3,FALSE),0)</f>
        <v>0</v>
      </c>
      <c r="Z119" s="77">
        <f>IFERROR(VLOOKUP($B119,'[1]ACT NUM13'!$AB$3:$AM$64,4,FALSE),0)</f>
        <v>0</v>
      </c>
      <c r="AA119" s="77">
        <f>IFERROR(VLOOKUP($B119,'[1]ACT NUM13'!$AB$3:$AM$64,5,FALSE),0)</f>
        <v>0</v>
      </c>
      <c r="AB119" s="77">
        <f>IFERROR(VLOOKUP($B119,'[1]ACT NUM13'!$AB$3:$AM$64,6,FALSE),0)</f>
        <v>0</v>
      </c>
      <c r="AC119" s="77">
        <f>IFERROR(VLOOKUP($B119,'[1]ACT NUM13'!$AB$3:$AM$64,7,FALSE),0)</f>
        <v>0</v>
      </c>
      <c r="AD119" s="77">
        <f>IFERROR(VLOOKUP($B119,'[1]ACT NUM13'!$AB$3:$AM$64,8,FALSE),0)</f>
        <v>0</v>
      </c>
      <c r="AE119" s="77">
        <f>IFERROR(VLOOKUP($B119,'[1]ACT NUM13'!$AB$3:$AM$64,9,FALSE),0)</f>
        <v>0</v>
      </c>
      <c r="AF119" s="77">
        <f>IFERROR(VLOOKUP($B119,'[1]ACT NUM13'!$AB$3:$AM$64,10,FALSE),0)</f>
        <v>0</v>
      </c>
      <c r="AG119" s="77">
        <f>IFERROR(VLOOKUP($B119,'[1]ACT NUM13'!$AB$3:$AM$64,11,FALSE),0)</f>
        <v>0</v>
      </c>
      <c r="AH119" s="77">
        <f>IFERROR(VLOOKUP($B119,'[1]ACT NUM13'!$AB$3:$AM$64,12,FALSE),0)</f>
        <v>0</v>
      </c>
      <c r="AI119" s="77">
        <f>IFERROR(VLOOKUP($B119,'[1]ACT NUM13'!$AB$3:$AM$64,13,FALSE),0)</f>
        <v>0</v>
      </c>
      <c r="AJ119" s="12">
        <f t="shared" si="63"/>
        <v>0</v>
      </c>
    </row>
    <row r="120" spans="1:37" ht="15" thickBot="1" x14ac:dyDescent="0.25">
      <c r="A120" s="75" t="s">
        <v>146</v>
      </c>
      <c r="B120" s="137" t="s">
        <v>142</v>
      </c>
      <c r="C120" s="53"/>
      <c r="D120" s="177"/>
      <c r="E120" s="12">
        <f>IFERROR(VLOOKUP($B120,[3]NUM13!$H$3:$J$144,2,FALSE),0)</f>
        <v>20</v>
      </c>
      <c r="F120" s="42">
        <f t="shared" si="98"/>
        <v>21</v>
      </c>
      <c r="G120" s="12">
        <f>IFERROR(VLOOKUP($B120,[1]NUM13!$H$3:$J$155,2,FALSE),0)</f>
        <v>21</v>
      </c>
      <c r="H120" s="51">
        <f t="shared" si="99"/>
        <v>21</v>
      </c>
      <c r="I120" s="51">
        <f t="shared" si="100"/>
        <v>21</v>
      </c>
      <c r="J120" s="12">
        <f>IFERROR(VLOOKUP($B120,[2]NUM13!$H$3:$K$147,3,FALSE),0)</f>
        <v>23</v>
      </c>
      <c r="K120" s="77">
        <f>IFERROR(VLOOKUP($B120,'[1]ACT NUM13'!$H$3:$S$123,2,FALSE),0)</f>
        <v>1</v>
      </c>
      <c r="L120" s="77">
        <f>IFERROR(VLOOKUP($B120,'[1]ACT NUM13'!$H$3:$S$123,3,FALSE),0)</f>
        <v>0</v>
      </c>
      <c r="M120" s="77">
        <f>IFERROR(VLOOKUP($B120,'[1]ACT NUM13'!$H$3:$S$123,4,FALSE),0)</f>
        <v>0</v>
      </c>
      <c r="N120" s="77">
        <f>IFERROR(VLOOKUP($B120,'[1]ACT NUM13'!$H$3:$S$123,5,FALSE),0)</f>
        <v>0</v>
      </c>
      <c r="O120" s="77">
        <f>IFERROR(VLOOKUP($B120,'[1]ACT NUM13'!$H$3:$S$123,6,FALSE),0)</f>
        <v>0</v>
      </c>
      <c r="P120" s="77">
        <f>IFERROR(VLOOKUP($B120,'[1]ACT NUM13'!$H$3:$S$123,7,FALSE),0)</f>
        <v>0</v>
      </c>
      <c r="Q120" s="77">
        <f>IFERROR(VLOOKUP($B120,'[1]ACT NUM13'!$H$3:$S$123,8,FALSE),0)</f>
        <v>0</v>
      </c>
      <c r="R120" s="77">
        <f>IFERROR(VLOOKUP($B120,'[1]ACT NUM13'!$H$3:$S$123,9,FALSE),0)</f>
        <v>0</v>
      </c>
      <c r="S120" s="77">
        <f>IFERROR(VLOOKUP($B120,'[1]ACT NUM13'!$H$3:$S$123,10,FALSE),0)</f>
        <v>0</v>
      </c>
      <c r="T120" s="77">
        <f>IFERROR(VLOOKUP($B120,'[1]ACT NUM13'!$H$3:$S$123,11,FALSE),0)</f>
        <v>0</v>
      </c>
      <c r="U120" s="77">
        <f>IFERROR(VLOOKUP($B120,'[1]ACT NUM13'!$H$3:$S$123,12,FALSE),0)</f>
        <v>1</v>
      </c>
      <c r="V120" s="77">
        <f>IFERROR(VLOOKUP($B120,'[1]ACT NUM13'!$H$3:$S$123,13,FALSE),0)</f>
        <v>0</v>
      </c>
      <c r="W120" s="12">
        <f t="shared" si="71"/>
        <v>2</v>
      </c>
      <c r="X120" s="77">
        <f>IFERROR(VLOOKUP($B120,'[1]ACT NUM13'!$AB$3:$AM$64,2,FALSE),0)</f>
        <v>0</v>
      </c>
      <c r="Y120" s="77">
        <f>IFERROR(VLOOKUP($B120,'[1]ACT NUM13'!$AB$3:$AM$64,3,FALSE),0)</f>
        <v>0</v>
      </c>
      <c r="Z120" s="77">
        <f>IFERROR(VLOOKUP($B120,'[1]ACT NUM13'!$AB$3:$AM$64,4,FALSE),0)</f>
        <v>0</v>
      </c>
      <c r="AA120" s="77">
        <f>IFERROR(VLOOKUP($B120,'[1]ACT NUM13'!$AB$3:$AM$64,5,FALSE),0)</f>
        <v>0</v>
      </c>
      <c r="AB120" s="77">
        <f>IFERROR(VLOOKUP($B120,'[1]ACT NUM13'!$AB$3:$AM$64,6,FALSE),0)</f>
        <v>0</v>
      </c>
      <c r="AC120" s="77">
        <f>IFERROR(VLOOKUP($B120,'[1]ACT NUM13'!$AB$3:$AM$64,7,FALSE),0)</f>
        <v>0</v>
      </c>
      <c r="AD120" s="77">
        <f>IFERROR(VLOOKUP($B120,'[1]ACT NUM13'!$AB$3:$AM$64,8,FALSE),0)</f>
        <v>0</v>
      </c>
      <c r="AE120" s="77">
        <f>IFERROR(VLOOKUP($B120,'[1]ACT NUM13'!$AB$3:$AM$64,9,FALSE),0)</f>
        <v>0</v>
      </c>
      <c r="AF120" s="77">
        <f>IFERROR(VLOOKUP($B120,'[1]ACT NUM13'!$AB$3:$AM$64,10,FALSE),0)</f>
        <v>0</v>
      </c>
      <c r="AG120" s="77">
        <f>IFERROR(VLOOKUP($B120,'[1]ACT NUM13'!$AB$3:$AM$64,11,FALSE),0)</f>
        <v>0</v>
      </c>
      <c r="AH120" s="77">
        <f>IFERROR(VLOOKUP($B120,'[1]ACT NUM13'!$AB$3:$AM$64,12,FALSE),0)</f>
        <v>0</v>
      </c>
      <c r="AI120" s="77">
        <f>IFERROR(VLOOKUP($B120,'[1]ACT NUM13'!$AB$3:$AM$64,13,FALSE),0)</f>
        <v>0</v>
      </c>
      <c r="AJ120" s="12">
        <f t="shared" si="63"/>
        <v>0</v>
      </c>
    </row>
    <row r="121" spans="1:37" ht="15" thickBot="1" x14ac:dyDescent="0.25">
      <c r="A121" s="75" t="s">
        <v>146</v>
      </c>
      <c r="B121" s="137" t="s">
        <v>143</v>
      </c>
      <c r="C121" s="53"/>
      <c r="D121" s="177"/>
      <c r="E121" s="12">
        <f>IFERROR(VLOOKUP($B121,[3]NUM13!$H$3:$J$144,2,FALSE),0)</f>
        <v>8</v>
      </c>
      <c r="F121" s="42">
        <f t="shared" si="98"/>
        <v>9</v>
      </c>
      <c r="G121" s="12">
        <f>IFERROR(VLOOKUP($B121,[1]NUM13!$H$3:$J$155,2,FALSE),0)</f>
        <v>7</v>
      </c>
      <c r="H121" s="51">
        <f t="shared" si="99"/>
        <v>8</v>
      </c>
      <c r="I121" s="51">
        <f t="shared" si="100"/>
        <v>9</v>
      </c>
      <c r="J121" s="12">
        <f>IFERROR(VLOOKUP($B121,[2]NUM13!$H$3:$K$147,3,FALSE),0)</f>
        <v>9</v>
      </c>
      <c r="K121" s="77">
        <f>IFERROR(VLOOKUP($B121,'[1]ACT NUM13'!$H$3:$S$123,2,FALSE),0)</f>
        <v>0</v>
      </c>
      <c r="L121" s="77">
        <f>IFERROR(VLOOKUP($B121,'[1]ACT NUM13'!$H$3:$S$123,3,FALSE),0)</f>
        <v>1</v>
      </c>
      <c r="M121" s="77">
        <f>IFERROR(VLOOKUP($B121,'[1]ACT NUM13'!$H$3:$S$123,4,FALSE),0)</f>
        <v>0</v>
      </c>
      <c r="N121" s="77">
        <f>IFERROR(VLOOKUP($B121,'[1]ACT NUM13'!$H$3:$S$123,5,FALSE),0)</f>
        <v>0</v>
      </c>
      <c r="O121" s="77">
        <f>IFERROR(VLOOKUP($B121,'[1]ACT NUM13'!$H$3:$S$123,6,FALSE),0)</f>
        <v>0</v>
      </c>
      <c r="P121" s="77">
        <f>IFERROR(VLOOKUP($B121,'[1]ACT NUM13'!$H$3:$S$123,7,FALSE),0)</f>
        <v>0</v>
      </c>
      <c r="Q121" s="77">
        <f>IFERROR(VLOOKUP($B121,'[1]ACT NUM13'!$H$3:$S$123,8,FALSE),0)</f>
        <v>1</v>
      </c>
      <c r="R121" s="77">
        <f>IFERROR(VLOOKUP($B121,'[1]ACT NUM13'!$H$3:$S$123,9,FALSE),0)</f>
        <v>0</v>
      </c>
      <c r="S121" s="77">
        <f>IFERROR(VLOOKUP($B121,'[1]ACT NUM13'!$H$3:$S$123,10,FALSE),0)</f>
        <v>0</v>
      </c>
      <c r="T121" s="77">
        <f>IFERROR(VLOOKUP($B121,'[1]ACT NUM13'!$H$3:$S$123,11,FALSE),0)</f>
        <v>1</v>
      </c>
      <c r="U121" s="77">
        <f>IFERROR(VLOOKUP($B121,'[1]ACT NUM13'!$H$3:$S$123,12,FALSE),0)</f>
        <v>3</v>
      </c>
      <c r="V121" s="77">
        <f>IFERROR(VLOOKUP($B121,'[1]ACT NUM13'!$H$3:$S$123,13,FALSE),0)</f>
        <v>0</v>
      </c>
      <c r="W121" s="12">
        <f t="shared" si="71"/>
        <v>6</v>
      </c>
      <c r="X121" s="77">
        <f>IFERROR(VLOOKUP($B121,'[1]ACT NUM13'!$AB$3:$AM$64,2,FALSE),0)</f>
        <v>0</v>
      </c>
      <c r="Y121" s="77">
        <f>IFERROR(VLOOKUP($B121,'[1]ACT NUM13'!$AB$3:$AM$64,3,FALSE),0)</f>
        <v>0</v>
      </c>
      <c r="Z121" s="77">
        <f>IFERROR(VLOOKUP($B121,'[1]ACT NUM13'!$AB$3:$AM$64,4,FALSE),0)</f>
        <v>0</v>
      </c>
      <c r="AA121" s="77">
        <f>IFERROR(VLOOKUP($B121,'[1]ACT NUM13'!$AB$3:$AM$64,5,FALSE),0)</f>
        <v>0</v>
      </c>
      <c r="AB121" s="77">
        <f>IFERROR(VLOOKUP($B121,'[1]ACT NUM13'!$AB$3:$AM$64,6,FALSE),0)</f>
        <v>1</v>
      </c>
      <c r="AC121" s="77">
        <f>IFERROR(VLOOKUP($B121,'[1]ACT NUM13'!$AB$3:$AM$64,7,FALSE),0)</f>
        <v>0</v>
      </c>
      <c r="AD121" s="77">
        <f>IFERROR(VLOOKUP($B121,'[1]ACT NUM13'!$AB$3:$AM$64,8,FALSE),0)</f>
        <v>0</v>
      </c>
      <c r="AE121" s="77">
        <f>IFERROR(VLOOKUP($B121,'[1]ACT NUM13'!$AB$3:$AM$64,9,FALSE),0)</f>
        <v>0</v>
      </c>
      <c r="AF121" s="77">
        <f>IFERROR(VLOOKUP($B121,'[1]ACT NUM13'!$AB$3:$AM$64,10,FALSE),0)</f>
        <v>0</v>
      </c>
      <c r="AG121" s="77">
        <f>IFERROR(VLOOKUP($B121,'[1]ACT NUM13'!$AB$3:$AM$64,11,FALSE),0)</f>
        <v>0</v>
      </c>
      <c r="AH121" s="77">
        <f>IFERROR(VLOOKUP($B121,'[1]ACT NUM13'!$AB$3:$AM$64,12,FALSE),0)</f>
        <v>1</v>
      </c>
      <c r="AI121" s="77">
        <f>IFERROR(VLOOKUP($B121,'[1]ACT NUM13'!$AB$3:$AM$64,13,FALSE),0)</f>
        <v>0</v>
      </c>
      <c r="AJ121" s="12">
        <f t="shared" si="63"/>
        <v>2</v>
      </c>
    </row>
    <row r="122" spans="1:37" ht="15" thickBot="1" x14ac:dyDescent="0.25">
      <c r="A122" s="75" t="s">
        <v>146</v>
      </c>
      <c r="B122" s="137" t="s">
        <v>144</v>
      </c>
      <c r="C122" s="53"/>
      <c r="D122" s="177"/>
      <c r="E122" s="12">
        <f>IFERROR(VLOOKUP($B122,[3]NUM13!$H$3:$J$144,2,FALSE),0)</f>
        <v>14</v>
      </c>
      <c r="F122" s="42">
        <f t="shared" si="98"/>
        <v>15</v>
      </c>
      <c r="G122" s="12">
        <f>IFERROR(VLOOKUP($B122,[1]NUM13!$H$3:$J$155,2,FALSE),0)</f>
        <v>16</v>
      </c>
      <c r="H122" s="51">
        <f t="shared" si="99"/>
        <v>16</v>
      </c>
      <c r="I122" s="51">
        <f t="shared" si="100"/>
        <v>16</v>
      </c>
      <c r="J122" s="12">
        <f>IFERROR(VLOOKUP($B122,[2]NUM13!$H$3:$K$147,3,FALSE),0)</f>
        <v>17</v>
      </c>
      <c r="K122" s="77">
        <f>IFERROR(VLOOKUP($B122,'[1]ACT NUM13'!$H$3:$S$123,2,FALSE),0)</f>
        <v>0</v>
      </c>
      <c r="L122" s="77">
        <f>IFERROR(VLOOKUP($B122,'[1]ACT NUM13'!$H$3:$S$123,3,FALSE),0)</f>
        <v>1</v>
      </c>
      <c r="M122" s="77">
        <f>IFERROR(VLOOKUP($B122,'[1]ACT NUM13'!$H$3:$S$123,4,FALSE),0)</f>
        <v>0</v>
      </c>
      <c r="N122" s="77">
        <f>IFERROR(VLOOKUP($B122,'[1]ACT NUM13'!$H$3:$S$123,5,FALSE),0)</f>
        <v>0</v>
      </c>
      <c r="O122" s="77">
        <f>IFERROR(VLOOKUP($B122,'[1]ACT NUM13'!$H$3:$S$123,6,FALSE),0)</f>
        <v>1</v>
      </c>
      <c r="P122" s="77">
        <f>IFERROR(VLOOKUP($B122,'[1]ACT NUM13'!$H$3:$S$123,7,FALSE),0)</f>
        <v>0</v>
      </c>
      <c r="Q122" s="77">
        <f>IFERROR(VLOOKUP($B122,'[1]ACT NUM13'!$H$3:$S$123,8,FALSE),0)</f>
        <v>0</v>
      </c>
      <c r="R122" s="77">
        <f>IFERROR(VLOOKUP($B122,'[1]ACT NUM13'!$H$3:$S$123,9,FALSE),0)</f>
        <v>0</v>
      </c>
      <c r="S122" s="77">
        <f>IFERROR(VLOOKUP($B122,'[1]ACT NUM13'!$H$3:$S$123,10,FALSE),0)</f>
        <v>0</v>
      </c>
      <c r="T122" s="77">
        <f>IFERROR(VLOOKUP($B122,'[1]ACT NUM13'!$H$3:$S$123,11,FALSE),0)</f>
        <v>0</v>
      </c>
      <c r="U122" s="77">
        <f>IFERROR(VLOOKUP($B122,'[1]ACT NUM13'!$H$3:$S$123,12,FALSE),0)</f>
        <v>2</v>
      </c>
      <c r="V122" s="77">
        <f>IFERROR(VLOOKUP($B122,'[1]ACT NUM13'!$H$3:$S$123,13,FALSE),0)</f>
        <v>0</v>
      </c>
      <c r="W122" s="12">
        <f t="shared" si="71"/>
        <v>4</v>
      </c>
      <c r="X122" s="77">
        <f>IFERROR(VLOOKUP($B122,'[1]ACT NUM13'!$AB$3:$AM$64,2,FALSE),0)</f>
        <v>0</v>
      </c>
      <c r="Y122" s="77">
        <f>IFERROR(VLOOKUP($B122,'[1]ACT NUM13'!$AB$3:$AM$64,3,FALSE),0)</f>
        <v>0</v>
      </c>
      <c r="Z122" s="77">
        <f>IFERROR(VLOOKUP($B122,'[1]ACT NUM13'!$AB$3:$AM$64,4,FALSE),0)</f>
        <v>0</v>
      </c>
      <c r="AA122" s="77">
        <f>IFERROR(VLOOKUP($B122,'[1]ACT NUM13'!$AB$3:$AM$64,5,FALSE),0)</f>
        <v>0</v>
      </c>
      <c r="AB122" s="77">
        <f>IFERROR(VLOOKUP($B122,'[1]ACT NUM13'!$AB$3:$AM$64,6,FALSE),0)</f>
        <v>0</v>
      </c>
      <c r="AC122" s="77">
        <f>IFERROR(VLOOKUP($B122,'[1]ACT NUM13'!$AB$3:$AM$64,7,FALSE),0)</f>
        <v>0</v>
      </c>
      <c r="AD122" s="77">
        <f>IFERROR(VLOOKUP($B122,'[1]ACT NUM13'!$AB$3:$AM$64,8,FALSE),0)</f>
        <v>0</v>
      </c>
      <c r="AE122" s="77">
        <f>IFERROR(VLOOKUP($B122,'[1]ACT NUM13'!$AB$3:$AM$64,9,FALSE),0)</f>
        <v>0</v>
      </c>
      <c r="AF122" s="77">
        <f>IFERROR(VLOOKUP($B122,'[1]ACT NUM13'!$AB$3:$AM$64,10,FALSE),0)</f>
        <v>0</v>
      </c>
      <c r="AG122" s="77">
        <f>IFERROR(VLOOKUP($B122,'[1]ACT NUM13'!$AB$3:$AM$64,11,FALSE),0)</f>
        <v>0</v>
      </c>
      <c r="AH122" s="77">
        <f>IFERROR(VLOOKUP($B122,'[1]ACT NUM13'!$AB$3:$AM$64,12,FALSE),0)</f>
        <v>0</v>
      </c>
      <c r="AI122" s="77">
        <f>IFERROR(VLOOKUP($B122,'[1]ACT NUM13'!$AB$3:$AM$64,13,FALSE),0)</f>
        <v>0</v>
      </c>
      <c r="AJ122" s="12">
        <f t="shared" si="63"/>
        <v>0</v>
      </c>
    </row>
    <row r="123" spans="1:37" ht="15" thickBot="1" x14ac:dyDescent="0.25">
      <c r="A123" s="75" t="s">
        <v>146</v>
      </c>
      <c r="B123" s="137" t="s">
        <v>145</v>
      </c>
      <c r="C123" s="53"/>
      <c r="D123" s="177"/>
      <c r="E123" s="12">
        <f>IFERROR(VLOOKUP($B123,[3]NUM13!$H$3:$J$144,2,FALSE),0)</f>
        <v>4</v>
      </c>
      <c r="F123" s="42">
        <f t="shared" si="98"/>
        <v>4</v>
      </c>
      <c r="G123" s="12">
        <f>IFERROR(VLOOKUP($B123,[1]NUM13!$H$3:$J$155,2,FALSE),0)</f>
        <v>4</v>
      </c>
      <c r="H123" s="51">
        <f t="shared" si="99"/>
        <v>4</v>
      </c>
      <c r="I123" s="51">
        <f t="shared" si="100"/>
        <v>4</v>
      </c>
      <c r="J123" s="12">
        <f>IFERROR(VLOOKUP($B123,[2]NUM13!$H$3:$K$147,3,FALSE),0)</f>
        <v>4</v>
      </c>
      <c r="K123" s="77">
        <f>IFERROR(VLOOKUP($B123,'[1]ACT NUM13'!$H$3:$S$123,2,FALSE),0)</f>
        <v>0</v>
      </c>
      <c r="L123" s="77">
        <f>IFERROR(VLOOKUP($B123,'[1]ACT NUM13'!$H$3:$S$123,3,FALSE),0)</f>
        <v>0</v>
      </c>
      <c r="M123" s="77">
        <f>IFERROR(VLOOKUP($B123,'[1]ACT NUM13'!$H$3:$S$123,4,FALSE),0)</f>
        <v>0</v>
      </c>
      <c r="N123" s="77">
        <f>IFERROR(VLOOKUP($B123,'[1]ACT NUM13'!$H$3:$S$123,5,FALSE),0)</f>
        <v>0</v>
      </c>
      <c r="O123" s="77">
        <f>IFERROR(VLOOKUP($B123,'[1]ACT NUM13'!$H$3:$S$123,6,FALSE),0)</f>
        <v>0</v>
      </c>
      <c r="P123" s="77">
        <f>IFERROR(VLOOKUP($B123,'[1]ACT NUM13'!$H$3:$S$123,7,FALSE),0)</f>
        <v>0</v>
      </c>
      <c r="Q123" s="77">
        <f>IFERROR(VLOOKUP($B123,'[1]ACT NUM13'!$H$3:$S$123,8,FALSE),0)</f>
        <v>0</v>
      </c>
      <c r="R123" s="77">
        <f>IFERROR(VLOOKUP($B123,'[1]ACT NUM13'!$H$3:$S$123,9,FALSE),0)</f>
        <v>0</v>
      </c>
      <c r="S123" s="77">
        <f>IFERROR(VLOOKUP($B123,'[1]ACT NUM13'!$H$3:$S$123,10,FALSE),0)</f>
        <v>0</v>
      </c>
      <c r="T123" s="77">
        <f>IFERROR(VLOOKUP($B123,'[1]ACT NUM13'!$H$3:$S$123,11,FALSE),0)</f>
        <v>0</v>
      </c>
      <c r="U123" s="77">
        <f>IFERROR(VLOOKUP($B123,'[1]ACT NUM13'!$H$3:$S$123,12,FALSE),0)</f>
        <v>0</v>
      </c>
      <c r="V123" s="77">
        <f>IFERROR(VLOOKUP($B123,'[1]ACT NUM13'!$H$3:$S$123,13,FALSE),0)</f>
        <v>0</v>
      </c>
      <c r="W123" s="12">
        <f t="shared" si="71"/>
        <v>0</v>
      </c>
      <c r="X123" s="77">
        <f>IFERROR(VLOOKUP($B123,'[1]ACT NUM13'!$AB$3:$AM$64,2,FALSE),0)</f>
        <v>0</v>
      </c>
      <c r="Y123" s="77">
        <f>IFERROR(VLOOKUP($B123,'[1]ACT NUM13'!$AB$3:$AM$64,3,FALSE),0)</f>
        <v>0</v>
      </c>
      <c r="Z123" s="77">
        <f>IFERROR(VLOOKUP($B123,'[1]ACT NUM13'!$AB$3:$AM$64,4,FALSE),0)</f>
        <v>0</v>
      </c>
      <c r="AA123" s="77">
        <f>IFERROR(VLOOKUP($B123,'[1]ACT NUM13'!$AB$3:$AM$64,5,FALSE),0)</f>
        <v>0</v>
      </c>
      <c r="AB123" s="77">
        <f>IFERROR(VLOOKUP($B123,'[1]ACT NUM13'!$AB$3:$AM$64,6,FALSE),0)</f>
        <v>0</v>
      </c>
      <c r="AC123" s="77">
        <f>IFERROR(VLOOKUP($B123,'[1]ACT NUM13'!$AB$3:$AM$64,7,FALSE),0)</f>
        <v>0</v>
      </c>
      <c r="AD123" s="77">
        <f>IFERROR(VLOOKUP($B123,'[1]ACT NUM13'!$AB$3:$AM$64,8,FALSE),0)</f>
        <v>0</v>
      </c>
      <c r="AE123" s="77">
        <f>IFERROR(VLOOKUP($B123,'[1]ACT NUM13'!$AB$3:$AM$64,9,FALSE),0)</f>
        <v>0</v>
      </c>
      <c r="AF123" s="77">
        <f>IFERROR(VLOOKUP($B123,'[1]ACT NUM13'!$AB$3:$AM$64,10,FALSE),0)</f>
        <v>0</v>
      </c>
      <c r="AG123" s="77">
        <f>IFERROR(VLOOKUP($B123,'[1]ACT NUM13'!$AB$3:$AM$64,11,FALSE),0)</f>
        <v>0</v>
      </c>
      <c r="AH123" s="77">
        <f>IFERROR(VLOOKUP($B123,'[1]ACT NUM13'!$AB$3:$AM$64,12,FALSE),0)</f>
        <v>0</v>
      </c>
      <c r="AI123" s="77">
        <f>IFERROR(VLOOKUP($B123,'[1]ACT NUM13'!$AB$3:$AM$64,13,FALSE),0)</f>
        <v>0</v>
      </c>
      <c r="AJ123" s="12">
        <f t="shared" si="63"/>
        <v>0</v>
      </c>
    </row>
    <row r="124" spans="1:37" ht="24" customHeight="1" thickBot="1" x14ac:dyDescent="0.25">
      <c r="A124" s="307" t="s">
        <v>181</v>
      </c>
      <c r="B124" s="308"/>
      <c r="C124" s="222">
        <f>+D124/Metas!S7</f>
        <v>0.95682733713015689</v>
      </c>
      <c r="D124" s="179">
        <f>J124/AK124</f>
        <v>0.2108626198083067</v>
      </c>
      <c r="E124" s="9">
        <f t="shared" ref="E124:K124" si="101">SUM(E112:E123)</f>
        <v>162</v>
      </c>
      <c r="F124" s="9">
        <f>SUM(F112:F123)</f>
        <v>175</v>
      </c>
      <c r="G124" s="9">
        <f t="shared" ref="G124" si="102">SUM(G112:G123)</f>
        <v>184</v>
      </c>
      <c r="H124" s="9">
        <f t="shared" si="101"/>
        <v>186</v>
      </c>
      <c r="I124" s="9">
        <f>SUM(I112:I123)</f>
        <v>191</v>
      </c>
      <c r="J124" s="9">
        <f t="shared" ref="J124" si="103">SUM(J112:J123)</f>
        <v>198</v>
      </c>
      <c r="K124" s="9">
        <f t="shared" si="101"/>
        <v>5</v>
      </c>
      <c r="L124" s="9">
        <f t="shared" ref="L124:Q124" si="104">SUM(L112:L123)</f>
        <v>4</v>
      </c>
      <c r="M124" s="9">
        <f t="shared" si="104"/>
        <v>1</v>
      </c>
      <c r="N124" s="9">
        <f t="shared" si="104"/>
        <v>3</v>
      </c>
      <c r="O124" s="9">
        <f t="shared" ref="O124" si="105">SUM(O112:O123)</f>
        <v>13</v>
      </c>
      <c r="P124" s="9">
        <f t="shared" si="104"/>
        <v>2</v>
      </c>
      <c r="Q124" s="9">
        <f t="shared" si="104"/>
        <v>2</v>
      </c>
      <c r="R124" s="9">
        <f t="shared" ref="R124:S124" si="106">SUM(R112:R123)</f>
        <v>4</v>
      </c>
      <c r="S124" s="9">
        <f t="shared" si="106"/>
        <v>2</v>
      </c>
      <c r="T124" s="9">
        <f t="shared" ref="T124:V124" si="107">SUM(T112:T123)</f>
        <v>1</v>
      </c>
      <c r="U124" s="9">
        <f t="shared" si="107"/>
        <v>37</v>
      </c>
      <c r="V124" s="9">
        <f t="shared" si="107"/>
        <v>0</v>
      </c>
      <c r="W124" s="9">
        <f t="shared" si="71"/>
        <v>74</v>
      </c>
      <c r="X124" s="9">
        <f t="shared" ref="X124:AD124" si="108">SUM(X112:X123)</f>
        <v>0</v>
      </c>
      <c r="Y124" s="9">
        <f t="shared" si="108"/>
        <v>0</v>
      </c>
      <c r="Z124" s="9">
        <f t="shared" si="108"/>
        <v>0</v>
      </c>
      <c r="AA124" s="9">
        <f t="shared" si="108"/>
        <v>0</v>
      </c>
      <c r="AB124" s="9">
        <f t="shared" ref="AB124" si="109">SUM(AB112:AB123)</f>
        <v>5</v>
      </c>
      <c r="AC124" s="9">
        <f t="shared" si="108"/>
        <v>0</v>
      </c>
      <c r="AD124" s="9">
        <f t="shared" si="108"/>
        <v>0</v>
      </c>
      <c r="AE124" s="9">
        <f t="shared" ref="AE124:AF124" si="110">SUM(AE112:AE123)</f>
        <v>1</v>
      </c>
      <c r="AF124" s="9">
        <f t="shared" si="110"/>
        <v>1</v>
      </c>
      <c r="AG124" s="9">
        <f t="shared" ref="AG124:AI124" si="111">SUM(AG112:AG123)</f>
        <v>0</v>
      </c>
      <c r="AH124" s="9">
        <f t="shared" si="111"/>
        <v>7</v>
      </c>
      <c r="AI124" s="9">
        <f t="shared" si="111"/>
        <v>0</v>
      </c>
      <c r="AJ124" s="9">
        <f t="shared" si="63"/>
        <v>14</v>
      </c>
      <c r="AK124" s="9">
        <v>939</v>
      </c>
    </row>
    <row r="125" spans="1:37" ht="15" thickBot="1" x14ac:dyDescent="0.25">
      <c r="A125" s="75" t="s">
        <v>160</v>
      </c>
      <c r="B125" s="137" t="s">
        <v>147</v>
      </c>
      <c r="C125" s="53"/>
      <c r="D125" s="177"/>
      <c r="E125" s="12">
        <f>IFERROR(VLOOKUP($B125,[3]NUM13!$H$3:$J$144,2,FALSE),0)</f>
        <v>341</v>
      </c>
      <c r="F125" s="42">
        <f t="shared" si="98"/>
        <v>345</v>
      </c>
      <c r="G125" s="12">
        <f>IFERROR(VLOOKUP($B125,[1]NUM13!$H$3:$J$155,2,FALSE),0)</f>
        <v>351</v>
      </c>
      <c r="H125" s="51">
        <f t="shared" ref="H125:H137" si="112">+G125+(Q125)-(AD125)</f>
        <v>357</v>
      </c>
      <c r="I125" s="51">
        <f t="shared" ref="I125:I137" si="113">+G125+(Q125+R125+S125+T125)-(AD125+AE125+AF125+AG125)</f>
        <v>357</v>
      </c>
      <c r="J125" s="12">
        <f>IFERROR(VLOOKUP($B125,[2]NUM13!$H$3:$K$147,3,FALSE),0)</f>
        <v>349</v>
      </c>
      <c r="K125" s="77">
        <f>IFERROR(VLOOKUP($B125,'[1]ACT NUM13'!$H$3:$S$123,2,FALSE),0)</f>
        <v>1</v>
      </c>
      <c r="L125" s="77">
        <f>IFERROR(VLOOKUP($B125,'[1]ACT NUM13'!$H$3:$S$123,3,FALSE),0)</f>
        <v>10</v>
      </c>
      <c r="M125" s="77">
        <f>IFERROR(VLOOKUP($B125,'[1]ACT NUM13'!$H$3:$S$123,4,FALSE),0)</f>
        <v>14</v>
      </c>
      <c r="N125" s="77">
        <f>IFERROR(VLOOKUP($B125,'[1]ACT NUM13'!$H$3:$S$123,5,FALSE),0)</f>
        <v>2</v>
      </c>
      <c r="O125" s="77">
        <f>IFERROR(VLOOKUP($B125,'[1]ACT NUM13'!$H$3:$S$123,6,FALSE),0)</f>
        <v>12</v>
      </c>
      <c r="P125" s="77">
        <f>IFERROR(VLOOKUP($B125,'[1]ACT NUM13'!$H$3:$S$123,7,FALSE),0)</f>
        <v>4</v>
      </c>
      <c r="Q125" s="77">
        <f>IFERROR(VLOOKUP($B125,'[1]ACT NUM13'!$H$3:$S$123,8,FALSE),0)</f>
        <v>10</v>
      </c>
      <c r="R125" s="77">
        <f>IFERROR(VLOOKUP($B125,'[1]ACT NUM13'!$H$3:$S$123,9,FALSE),0)</f>
        <v>3</v>
      </c>
      <c r="S125" s="77">
        <f>IFERROR(VLOOKUP($B125,'[1]ACT NUM13'!$H$3:$S$123,10,FALSE),0)</f>
        <v>1</v>
      </c>
      <c r="T125" s="77">
        <f>IFERROR(VLOOKUP($B125,'[1]ACT NUM13'!$H$3:$S$123,11,FALSE),0)</f>
        <v>3</v>
      </c>
      <c r="U125" s="77">
        <f>IFERROR(VLOOKUP($B125,'[1]ACT NUM13'!$H$3:$S$123,12,FALSE),0)</f>
        <v>60</v>
      </c>
      <c r="V125" s="77">
        <f>IFERROR(VLOOKUP($B125,'[1]ACT NUM13'!$H$3:$S$123,13,FALSE),0)</f>
        <v>0</v>
      </c>
      <c r="W125" s="12">
        <f t="shared" si="71"/>
        <v>120</v>
      </c>
      <c r="X125" s="77">
        <f>IFERROR(VLOOKUP($B125,'[1]ACT NUM13'!$AB$3:$AM$64,2,FALSE),0)</f>
        <v>7</v>
      </c>
      <c r="Y125" s="77">
        <f>IFERROR(VLOOKUP($B125,'[1]ACT NUM13'!$AB$3:$AM$64,3,FALSE),0)</f>
        <v>9</v>
      </c>
      <c r="Z125" s="77">
        <f>IFERROR(VLOOKUP($B125,'[1]ACT NUM13'!$AB$3:$AM$64,4,FALSE),0)</f>
        <v>2</v>
      </c>
      <c r="AA125" s="77">
        <f>IFERROR(VLOOKUP($B125,'[1]ACT NUM13'!$AB$3:$AM$64,5,FALSE),0)</f>
        <v>5</v>
      </c>
      <c r="AB125" s="77">
        <f>IFERROR(VLOOKUP($B125,'[1]ACT NUM13'!$AB$3:$AM$64,6,FALSE),0)</f>
        <v>3</v>
      </c>
      <c r="AC125" s="77">
        <f>IFERROR(VLOOKUP($B125,'[1]ACT NUM13'!$AB$3:$AM$64,7,FALSE),0)</f>
        <v>0</v>
      </c>
      <c r="AD125" s="77">
        <f>IFERROR(VLOOKUP($B125,'[1]ACT NUM13'!$AB$3:$AM$64,8,FALSE),0)</f>
        <v>4</v>
      </c>
      <c r="AE125" s="77">
        <f>IFERROR(VLOOKUP($B125,'[1]ACT NUM13'!$AB$3:$AM$64,9,FALSE),0)</f>
        <v>0</v>
      </c>
      <c r="AF125" s="77">
        <f>IFERROR(VLOOKUP($B125,'[1]ACT NUM13'!$AB$3:$AM$64,10,FALSE),0)</f>
        <v>4</v>
      </c>
      <c r="AG125" s="77">
        <f>IFERROR(VLOOKUP($B125,'[1]ACT NUM13'!$AB$3:$AM$64,11,FALSE),0)</f>
        <v>3</v>
      </c>
      <c r="AH125" s="77">
        <f>IFERROR(VLOOKUP($B125,'[1]ACT NUM13'!$AB$3:$AM$64,12,FALSE),0)</f>
        <v>37</v>
      </c>
      <c r="AI125" s="77">
        <f>IFERROR(VLOOKUP($B125,'[1]ACT NUM13'!$AB$3:$AM$64,13,FALSE),0)</f>
        <v>0</v>
      </c>
      <c r="AJ125" s="12">
        <f t="shared" si="63"/>
        <v>74</v>
      </c>
    </row>
    <row r="126" spans="1:37" ht="15" thickBot="1" x14ac:dyDescent="0.25">
      <c r="A126" s="75" t="s">
        <v>160</v>
      </c>
      <c r="B126" s="137" t="s">
        <v>148</v>
      </c>
      <c r="C126" s="53"/>
      <c r="D126" s="177"/>
      <c r="E126" s="12">
        <f>IFERROR(VLOOKUP($B126,[3]NUM13!$H$3:$J$144,2,FALSE),0)</f>
        <v>84</v>
      </c>
      <c r="F126" s="42">
        <f t="shared" si="98"/>
        <v>87</v>
      </c>
      <c r="G126" s="12">
        <f>IFERROR(VLOOKUP($B126,[1]NUM13!$H$3:$J$155,2,FALSE),0)</f>
        <v>91</v>
      </c>
      <c r="H126" s="51">
        <f t="shared" si="112"/>
        <v>91</v>
      </c>
      <c r="I126" s="51">
        <f t="shared" si="113"/>
        <v>91</v>
      </c>
      <c r="J126" s="12">
        <f>IFERROR(VLOOKUP($B126,[2]NUM13!$H$3:$K$147,3,FALSE),0)</f>
        <v>83</v>
      </c>
      <c r="K126" s="77">
        <f>IFERROR(VLOOKUP($B126,'[1]ACT NUM13'!$H$3:$S$123,2,FALSE),0)</f>
        <v>0</v>
      </c>
      <c r="L126" s="77">
        <f>IFERROR(VLOOKUP($B126,'[1]ACT NUM13'!$H$3:$S$123,3,FALSE),0)</f>
        <v>0</v>
      </c>
      <c r="M126" s="77">
        <f>IFERROR(VLOOKUP($B126,'[1]ACT NUM13'!$H$3:$S$123,4,FALSE),0)</f>
        <v>3</v>
      </c>
      <c r="N126" s="77">
        <f>IFERROR(VLOOKUP($B126,'[1]ACT NUM13'!$H$3:$S$123,5,FALSE),0)</f>
        <v>0</v>
      </c>
      <c r="O126" s="77">
        <f>IFERROR(VLOOKUP($B126,'[1]ACT NUM13'!$H$3:$S$123,6,FALSE),0)</f>
        <v>0</v>
      </c>
      <c r="P126" s="77">
        <f>IFERROR(VLOOKUP($B126,'[1]ACT NUM13'!$H$3:$S$123,7,FALSE),0)</f>
        <v>0</v>
      </c>
      <c r="Q126" s="77">
        <f>IFERROR(VLOOKUP($B126,'[1]ACT NUM13'!$H$3:$S$123,8,FALSE),0)</f>
        <v>0</v>
      </c>
      <c r="R126" s="77">
        <f>IFERROR(VLOOKUP($B126,'[1]ACT NUM13'!$H$3:$S$123,9,FALSE),0)</f>
        <v>0</v>
      </c>
      <c r="S126" s="77">
        <f>IFERROR(VLOOKUP($B126,'[1]ACT NUM13'!$H$3:$S$123,10,FALSE),0)</f>
        <v>0</v>
      </c>
      <c r="T126" s="77">
        <f>IFERROR(VLOOKUP($B126,'[1]ACT NUM13'!$H$3:$S$123,11,FALSE),0)</f>
        <v>0</v>
      </c>
      <c r="U126" s="77">
        <f>IFERROR(VLOOKUP($B126,'[1]ACT NUM13'!$H$3:$S$123,12,FALSE),0)</f>
        <v>3</v>
      </c>
      <c r="V126" s="77">
        <f>IFERROR(VLOOKUP($B126,'[1]ACT NUM13'!$H$3:$S$123,13,FALSE),0)</f>
        <v>0</v>
      </c>
      <c r="W126" s="12">
        <f t="shared" si="71"/>
        <v>6</v>
      </c>
      <c r="X126" s="77">
        <f>IFERROR(VLOOKUP($B126,'[1]ACT NUM13'!$AB$3:$AM$64,2,FALSE),0)</f>
        <v>0</v>
      </c>
      <c r="Y126" s="77">
        <f>IFERROR(VLOOKUP($B126,'[1]ACT NUM13'!$AB$3:$AM$64,3,FALSE),0)</f>
        <v>0</v>
      </c>
      <c r="Z126" s="77">
        <f>IFERROR(VLOOKUP($B126,'[1]ACT NUM13'!$AB$3:$AM$64,4,FALSE),0)</f>
        <v>0</v>
      </c>
      <c r="AA126" s="77">
        <f>IFERROR(VLOOKUP($B126,'[1]ACT NUM13'!$AB$3:$AM$64,5,FALSE),0)</f>
        <v>0</v>
      </c>
      <c r="AB126" s="77">
        <f>IFERROR(VLOOKUP($B126,'[1]ACT NUM13'!$AB$3:$AM$64,6,FALSE),0)</f>
        <v>0</v>
      </c>
      <c r="AC126" s="77">
        <f>IFERROR(VLOOKUP($B126,'[1]ACT NUM13'!$AB$3:$AM$64,7,FALSE),0)</f>
        <v>0</v>
      </c>
      <c r="AD126" s="77">
        <f>IFERROR(VLOOKUP($B126,'[1]ACT NUM13'!$AB$3:$AM$64,8,FALSE),0)</f>
        <v>0</v>
      </c>
      <c r="AE126" s="77">
        <f>IFERROR(VLOOKUP($B126,'[1]ACT NUM13'!$AB$3:$AM$64,9,FALSE),0)</f>
        <v>0</v>
      </c>
      <c r="AF126" s="77">
        <f>IFERROR(VLOOKUP($B126,'[1]ACT NUM13'!$AB$3:$AM$64,10,FALSE),0)</f>
        <v>0</v>
      </c>
      <c r="AG126" s="77">
        <f>IFERROR(VLOOKUP($B126,'[1]ACT NUM13'!$AB$3:$AM$64,11,FALSE),0)</f>
        <v>0</v>
      </c>
      <c r="AH126" s="77">
        <f>IFERROR(VLOOKUP($B126,'[1]ACT NUM13'!$AB$3:$AM$64,12,FALSE),0)</f>
        <v>0</v>
      </c>
      <c r="AI126" s="77">
        <f>IFERROR(VLOOKUP($B126,'[1]ACT NUM13'!$AB$3:$AM$64,13,FALSE),0)</f>
        <v>0</v>
      </c>
      <c r="AJ126" s="12">
        <f t="shared" si="63"/>
        <v>0</v>
      </c>
    </row>
    <row r="127" spans="1:37" ht="15" thickBot="1" x14ac:dyDescent="0.25">
      <c r="A127" s="75" t="s">
        <v>160</v>
      </c>
      <c r="B127" s="137" t="s">
        <v>149</v>
      </c>
      <c r="C127" s="53"/>
      <c r="D127" s="177"/>
      <c r="E127" s="12">
        <f>IFERROR(VLOOKUP($B127,[3]NUM13!$H$3:$J$144,2,FALSE),0)</f>
        <v>96</v>
      </c>
      <c r="F127" s="42">
        <f t="shared" si="98"/>
        <v>110</v>
      </c>
      <c r="G127" s="12">
        <f>IFERROR(VLOOKUP($B127,[1]NUM13!$H$3:$J$155,2,FALSE),0)</f>
        <v>124</v>
      </c>
      <c r="H127" s="51">
        <f t="shared" si="112"/>
        <v>132</v>
      </c>
      <c r="I127" s="51">
        <f t="shared" si="113"/>
        <v>149</v>
      </c>
      <c r="J127" s="12">
        <f>IFERROR(VLOOKUP($B127,[2]NUM13!$H$3:$K$147,3,FALSE),0)</f>
        <v>97</v>
      </c>
      <c r="K127" s="77">
        <f>IFERROR(VLOOKUP($B127,'[1]ACT NUM13'!$H$3:$S$123,2,FALSE),0)</f>
        <v>0</v>
      </c>
      <c r="L127" s="77">
        <f>IFERROR(VLOOKUP($B127,'[1]ACT NUM13'!$H$3:$S$123,3,FALSE),0)</f>
        <v>2</v>
      </c>
      <c r="M127" s="77">
        <f>IFERROR(VLOOKUP($B127,'[1]ACT NUM13'!$H$3:$S$123,4,FALSE),0)</f>
        <v>6</v>
      </c>
      <c r="N127" s="77">
        <f>IFERROR(VLOOKUP($B127,'[1]ACT NUM13'!$H$3:$S$123,5,FALSE),0)</f>
        <v>6</v>
      </c>
      <c r="O127" s="77">
        <f>IFERROR(VLOOKUP($B127,'[1]ACT NUM13'!$H$3:$S$123,6,FALSE),0)</f>
        <v>10</v>
      </c>
      <c r="P127" s="77">
        <f>IFERROR(VLOOKUP($B127,'[1]ACT NUM13'!$H$3:$S$123,7,FALSE),0)</f>
        <v>4</v>
      </c>
      <c r="Q127" s="77">
        <f>IFERROR(VLOOKUP($B127,'[1]ACT NUM13'!$H$3:$S$123,8,FALSE),0)</f>
        <v>8</v>
      </c>
      <c r="R127" s="77">
        <f>IFERROR(VLOOKUP($B127,'[1]ACT NUM13'!$H$3:$S$123,9,FALSE),0)</f>
        <v>6</v>
      </c>
      <c r="S127" s="77">
        <f>IFERROR(VLOOKUP($B127,'[1]ACT NUM13'!$H$3:$S$123,10,FALSE),0)</f>
        <v>6</v>
      </c>
      <c r="T127" s="77">
        <f>IFERROR(VLOOKUP($B127,'[1]ACT NUM13'!$H$3:$S$123,11,FALSE),0)</f>
        <v>5</v>
      </c>
      <c r="U127" s="77">
        <f>IFERROR(VLOOKUP($B127,'[1]ACT NUM13'!$H$3:$S$123,12,FALSE),0)</f>
        <v>53</v>
      </c>
      <c r="V127" s="77">
        <f>IFERROR(VLOOKUP($B127,'[1]ACT NUM13'!$H$3:$S$123,13,FALSE),0)</f>
        <v>0</v>
      </c>
      <c r="W127" s="12">
        <f t="shared" si="71"/>
        <v>106</v>
      </c>
      <c r="X127" s="77">
        <f>IFERROR(VLOOKUP($B127,'[1]ACT NUM13'!$AB$3:$AM$64,2,FALSE),0)</f>
        <v>0</v>
      </c>
      <c r="Y127" s="77">
        <f>IFERROR(VLOOKUP($B127,'[1]ACT NUM13'!$AB$3:$AM$64,3,FALSE),0)</f>
        <v>0</v>
      </c>
      <c r="Z127" s="77">
        <f>IFERROR(VLOOKUP($B127,'[1]ACT NUM13'!$AB$3:$AM$64,4,FALSE),0)</f>
        <v>0</v>
      </c>
      <c r="AA127" s="77">
        <f>IFERROR(VLOOKUP($B127,'[1]ACT NUM13'!$AB$3:$AM$64,5,FALSE),0)</f>
        <v>0</v>
      </c>
      <c r="AB127" s="77">
        <f>IFERROR(VLOOKUP($B127,'[1]ACT NUM13'!$AB$3:$AM$64,6,FALSE),0)</f>
        <v>0</v>
      </c>
      <c r="AC127" s="77">
        <f>IFERROR(VLOOKUP($B127,'[1]ACT NUM13'!$AB$3:$AM$64,7,FALSE),0)</f>
        <v>0</v>
      </c>
      <c r="AD127" s="77">
        <f>IFERROR(VLOOKUP($B127,'[1]ACT NUM13'!$AB$3:$AM$64,8,FALSE),0)</f>
        <v>0</v>
      </c>
      <c r="AE127" s="77">
        <f>IFERROR(VLOOKUP($B127,'[1]ACT NUM13'!$AB$3:$AM$64,9,FALSE),0)</f>
        <v>0</v>
      </c>
      <c r="AF127" s="77">
        <f>IFERROR(VLOOKUP($B127,'[1]ACT NUM13'!$AB$3:$AM$64,10,FALSE),0)</f>
        <v>0</v>
      </c>
      <c r="AG127" s="77">
        <f>IFERROR(VLOOKUP($B127,'[1]ACT NUM13'!$AB$3:$AM$64,11,FALSE),0)</f>
        <v>0</v>
      </c>
      <c r="AH127" s="77">
        <f>IFERROR(VLOOKUP($B127,'[1]ACT NUM13'!$AB$3:$AM$64,12,FALSE),0)</f>
        <v>0</v>
      </c>
      <c r="AI127" s="77">
        <f>IFERROR(VLOOKUP($B127,'[1]ACT NUM13'!$AB$3:$AM$64,13,FALSE),0)</f>
        <v>0</v>
      </c>
      <c r="AJ127" s="12">
        <f t="shared" si="63"/>
        <v>0</v>
      </c>
    </row>
    <row r="128" spans="1:37" ht="15" thickBot="1" x14ac:dyDescent="0.25">
      <c r="A128" s="75" t="s">
        <v>160</v>
      </c>
      <c r="B128" s="137" t="s">
        <v>150</v>
      </c>
      <c r="C128" s="53"/>
      <c r="D128" s="177"/>
      <c r="E128" s="12">
        <f>IFERROR(VLOOKUP($B128,[3]NUM13!$H$3:$J$144,2,FALSE),0)</f>
        <v>128</v>
      </c>
      <c r="F128" s="42">
        <f t="shared" si="98"/>
        <v>129</v>
      </c>
      <c r="G128" s="12">
        <f>IFERROR(VLOOKUP($B128,[1]NUM13!$H$3:$J$155,2,FALSE),0)</f>
        <v>122</v>
      </c>
      <c r="H128" s="51">
        <f t="shared" si="112"/>
        <v>122</v>
      </c>
      <c r="I128" s="51">
        <f t="shared" si="113"/>
        <v>124</v>
      </c>
      <c r="J128" s="12">
        <f>IFERROR(VLOOKUP($B128,[2]NUM13!$H$3:$K$147,3,FALSE),0)</f>
        <v>133</v>
      </c>
      <c r="K128" s="77">
        <f>IFERROR(VLOOKUP($B128,'[1]ACT NUM13'!$H$3:$S$123,2,FALSE),0)</f>
        <v>0</v>
      </c>
      <c r="L128" s="77">
        <f>IFERROR(VLOOKUP($B128,'[1]ACT NUM13'!$H$3:$S$123,3,FALSE),0)</f>
        <v>0</v>
      </c>
      <c r="M128" s="77">
        <f>IFERROR(VLOOKUP($B128,'[1]ACT NUM13'!$H$3:$S$123,4,FALSE),0)</f>
        <v>2</v>
      </c>
      <c r="N128" s="77">
        <f>IFERROR(VLOOKUP($B128,'[1]ACT NUM13'!$H$3:$S$123,5,FALSE),0)</f>
        <v>0</v>
      </c>
      <c r="O128" s="77">
        <f>IFERROR(VLOOKUP($B128,'[1]ACT NUM13'!$H$3:$S$123,6,FALSE),0)</f>
        <v>4</v>
      </c>
      <c r="P128" s="77">
        <f>IFERROR(VLOOKUP($B128,'[1]ACT NUM13'!$H$3:$S$123,7,FALSE),0)</f>
        <v>0</v>
      </c>
      <c r="Q128" s="77">
        <f>IFERROR(VLOOKUP($B128,'[1]ACT NUM13'!$H$3:$S$123,8,FALSE),0)</f>
        <v>1</v>
      </c>
      <c r="R128" s="77">
        <f>IFERROR(VLOOKUP($B128,'[1]ACT NUM13'!$H$3:$S$123,9,FALSE),0)</f>
        <v>0</v>
      </c>
      <c r="S128" s="77">
        <f>IFERROR(VLOOKUP($B128,'[1]ACT NUM13'!$H$3:$S$123,10,FALSE),0)</f>
        <v>0</v>
      </c>
      <c r="T128" s="77">
        <f>IFERROR(VLOOKUP($B128,'[1]ACT NUM13'!$H$3:$S$123,11,FALSE),0)</f>
        <v>2</v>
      </c>
      <c r="U128" s="77">
        <f>IFERROR(VLOOKUP($B128,'[1]ACT NUM13'!$H$3:$S$123,12,FALSE),0)</f>
        <v>9</v>
      </c>
      <c r="V128" s="77">
        <f>IFERROR(VLOOKUP($B128,'[1]ACT NUM13'!$H$3:$S$123,13,FALSE),0)</f>
        <v>0</v>
      </c>
      <c r="W128" s="12">
        <f t="shared" si="71"/>
        <v>18</v>
      </c>
      <c r="X128" s="77">
        <f>IFERROR(VLOOKUP($B128,'[1]ACT NUM13'!$AB$3:$AM$64,2,FALSE),0)</f>
        <v>0</v>
      </c>
      <c r="Y128" s="77">
        <f>IFERROR(VLOOKUP($B128,'[1]ACT NUM13'!$AB$3:$AM$64,3,FALSE),0)</f>
        <v>0</v>
      </c>
      <c r="Z128" s="77">
        <f>IFERROR(VLOOKUP($B128,'[1]ACT NUM13'!$AB$3:$AM$64,4,FALSE),0)</f>
        <v>1</v>
      </c>
      <c r="AA128" s="77">
        <f>IFERROR(VLOOKUP($B128,'[1]ACT NUM13'!$AB$3:$AM$64,5,FALSE),0)</f>
        <v>0</v>
      </c>
      <c r="AB128" s="77">
        <f>IFERROR(VLOOKUP($B128,'[1]ACT NUM13'!$AB$3:$AM$64,6,FALSE),0)</f>
        <v>0</v>
      </c>
      <c r="AC128" s="77">
        <f>IFERROR(VLOOKUP($B128,'[1]ACT NUM13'!$AB$3:$AM$64,7,FALSE),0)</f>
        <v>2</v>
      </c>
      <c r="AD128" s="77">
        <f>IFERROR(VLOOKUP($B128,'[1]ACT NUM13'!$AB$3:$AM$64,8,FALSE),0)</f>
        <v>1</v>
      </c>
      <c r="AE128" s="77">
        <f>IFERROR(VLOOKUP($B128,'[1]ACT NUM13'!$AB$3:$AM$64,9,FALSE),0)</f>
        <v>0</v>
      </c>
      <c r="AF128" s="77">
        <f>IFERROR(VLOOKUP($B128,'[1]ACT NUM13'!$AB$3:$AM$64,10,FALSE),0)</f>
        <v>0</v>
      </c>
      <c r="AG128" s="77">
        <f>IFERROR(VLOOKUP($B128,'[1]ACT NUM13'!$AB$3:$AM$64,11,FALSE),0)</f>
        <v>0</v>
      </c>
      <c r="AH128" s="77">
        <f>IFERROR(VLOOKUP($B128,'[1]ACT NUM13'!$AB$3:$AM$64,12,FALSE),0)</f>
        <v>4</v>
      </c>
      <c r="AI128" s="77">
        <f>IFERROR(VLOOKUP($B128,'[1]ACT NUM13'!$AB$3:$AM$64,13,FALSE),0)</f>
        <v>0</v>
      </c>
      <c r="AJ128" s="12">
        <f t="shared" si="63"/>
        <v>8</v>
      </c>
    </row>
    <row r="129" spans="1:37" ht="15" thickBot="1" x14ac:dyDescent="0.25">
      <c r="A129" s="75" t="s">
        <v>160</v>
      </c>
      <c r="B129" s="137" t="s">
        <v>151</v>
      </c>
      <c r="C129" s="53"/>
      <c r="D129" s="177"/>
      <c r="E129" s="12">
        <f>IFERROR(VLOOKUP($B129,[3]NUM13!$H$3:$J$144,2,FALSE),0)</f>
        <v>0</v>
      </c>
      <c r="F129" s="42">
        <f t="shared" si="98"/>
        <v>0</v>
      </c>
      <c r="G129" s="12">
        <f>IFERROR(VLOOKUP($B129,[1]NUM13!$H$3:$J$155,2,FALSE),0)</f>
        <v>0</v>
      </c>
      <c r="H129" s="51">
        <f t="shared" si="112"/>
        <v>0</v>
      </c>
      <c r="I129" s="51">
        <f t="shared" si="113"/>
        <v>0</v>
      </c>
      <c r="J129" s="12">
        <f>IFERROR(VLOOKUP($B129,[2]NUM13!$H$3:$K$147,3,FALSE),0)</f>
        <v>0</v>
      </c>
      <c r="K129" s="77">
        <f>IFERROR(VLOOKUP($B129,'[1]ACT NUM13'!$H$3:$S$123,2,FALSE),0)</f>
        <v>0</v>
      </c>
      <c r="L129" s="77">
        <f>IFERROR(VLOOKUP($B129,'[1]ACT NUM13'!$H$3:$S$123,3,FALSE),0)</f>
        <v>0</v>
      </c>
      <c r="M129" s="77">
        <f>IFERROR(VLOOKUP($B129,'[1]ACT NUM13'!$H$3:$S$123,4,FALSE),0)</f>
        <v>0</v>
      </c>
      <c r="N129" s="77">
        <f>IFERROR(VLOOKUP($B129,'[1]ACT NUM13'!$H$3:$S$123,5,FALSE),0)</f>
        <v>0</v>
      </c>
      <c r="O129" s="77">
        <f>IFERROR(VLOOKUP($B129,'[1]ACT NUM13'!$H$3:$S$123,6,FALSE),0)</f>
        <v>0</v>
      </c>
      <c r="P129" s="77">
        <f>IFERROR(VLOOKUP($B129,'[1]ACT NUM13'!$H$3:$S$123,7,FALSE),0)</f>
        <v>0</v>
      </c>
      <c r="Q129" s="77">
        <f>IFERROR(VLOOKUP($B129,'[1]ACT NUM13'!$H$3:$S$123,8,FALSE),0)</f>
        <v>0</v>
      </c>
      <c r="R129" s="77">
        <f>IFERROR(VLOOKUP($B129,'[1]ACT NUM13'!$H$3:$S$123,9,FALSE),0)</f>
        <v>0</v>
      </c>
      <c r="S129" s="77">
        <f>IFERROR(VLOOKUP($B129,'[1]ACT NUM13'!$H$3:$S$123,10,FALSE),0)</f>
        <v>0</v>
      </c>
      <c r="T129" s="77">
        <f>IFERROR(VLOOKUP($B129,'[1]ACT NUM13'!$H$3:$S$123,11,FALSE),0)</f>
        <v>0</v>
      </c>
      <c r="U129" s="77">
        <f>IFERROR(VLOOKUP($B129,'[1]ACT NUM13'!$H$3:$S$123,12,FALSE),0)</f>
        <v>0</v>
      </c>
      <c r="V129" s="77">
        <f>IFERROR(VLOOKUP($B129,'[1]ACT NUM13'!$H$3:$S$123,13,FALSE),0)</f>
        <v>0</v>
      </c>
      <c r="W129" s="12">
        <f t="shared" si="71"/>
        <v>0</v>
      </c>
      <c r="X129" s="77">
        <f>IFERROR(VLOOKUP($B129,'[1]ACT NUM13'!$AB$3:$AM$64,2,FALSE),0)</f>
        <v>0</v>
      </c>
      <c r="Y129" s="77">
        <f>IFERROR(VLOOKUP($B129,'[1]ACT NUM13'!$AB$3:$AM$64,3,FALSE),0)</f>
        <v>0</v>
      </c>
      <c r="Z129" s="77">
        <f>IFERROR(VLOOKUP($B129,'[1]ACT NUM13'!$AB$3:$AM$64,4,FALSE),0)</f>
        <v>0</v>
      </c>
      <c r="AA129" s="77">
        <f>IFERROR(VLOOKUP($B129,'[1]ACT NUM13'!$AB$3:$AM$64,5,FALSE),0)</f>
        <v>0</v>
      </c>
      <c r="AB129" s="77">
        <f>IFERROR(VLOOKUP($B129,'[1]ACT NUM13'!$AB$3:$AM$64,6,FALSE),0)</f>
        <v>0</v>
      </c>
      <c r="AC129" s="77">
        <f>IFERROR(VLOOKUP($B129,'[1]ACT NUM13'!$AB$3:$AM$64,7,FALSE),0)</f>
        <v>0</v>
      </c>
      <c r="AD129" s="77">
        <f>IFERROR(VLOOKUP($B129,'[1]ACT NUM13'!$AB$3:$AM$64,8,FALSE),0)</f>
        <v>0</v>
      </c>
      <c r="AE129" s="77">
        <f>IFERROR(VLOOKUP($B129,'[1]ACT NUM13'!$AB$3:$AM$64,9,FALSE),0)</f>
        <v>0</v>
      </c>
      <c r="AF129" s="77">
        <f>IFERROR(VLOOKUP($B129,'[1]ACT NUM13'!$AB$3:$AM$64,10,FALSE),0)</f>
        <v>0</v>
      </c>
      <c r="AG129" s="77">
        <f>IFERROR(VLOOKUP($B129,'[1]ACT NUM13'!$AB$3:$AM$64,11,FALSE),0)</f>
        <v>0</v>
      </c>
      <c r="AH129" s="77">
        <f>IFERROR(VLOOKUP($B129,'[1]ACT NUM13'!$AB$3:$AM$64,12,FALSE),0)</f>
        <v>0</v>
      </c>
      <c r="AI129" s="77">
        <f>IFERROR(VLOOKUP($B129,'[1]ACT NUM13'!$AB$3:$AM$64,13,FALSE),0)</f>
        <v>0</v>
      </c>
      <c r="AJ129" s="12">
        <f t="shared" si="63"/>
        <v>0</v>
      </c>
    </row>
    <row r="130" spans="1:37" ht="15" thickBot="1" x14ac:dyDescent="0.25">
      <c r="A130" s="75" t="s">
        <v>160</v>
      </c>
      <c r="B130" s="137" t="s">
        <v>152</v>
      </c>
      <c r="C130" s="53"/>
      <c r="D130" s="177"/>
      <c r="E130" s="12">
        <f>IFERROR(VLOOKUP($B130,[3]NUM13!$H$3:$J$144,2,FALSE),0)</f>
        <v>0</v>
      </c>
      <c r="F130" s="42">
        <f t="shared" si="98"/>
        <v>0</v>
      </c>
      <c r="G130" s="12">
        <f>IFERROR(VLOOKUP($B130,[1]NUM13!$H$3:$J$155,2,FALSE),0)</f>
        <v>0</v>
      </c>
      <c r="H130" s="51">
        <f t="shared" si="112"/>
        <v>0</v>
      </c>
      <c r="I130" s="51">
        <f t="shared" si="113"/>
        <v>0</v>
      </c>
      <c r="J130" s="12">
        <f>IFERROR(VLOOKUP($B130,[2]NUM13!$H$3:$K$147,3,FALSE),0)</f>
        <v>0</v>
      </c>
      <c r="K130" s="77">
        <f>IFERROR(VLOOKUP($B130,'[1]ACT NUM13'!$H$3:$S$123,2,FALSE),0)</f>
        <v>0</v>
      </c>
      <c r="L130" s="77">
        <f>IFERROR(VLOOKUP($B130,'[1]ACT NUM13'!$H$3:$S$123,3,FALSE),0)</f>
        <v>0</v>
      </c>
      <c r="M130" s="77">
        <f>IFERROR(VLOOKUP($B130,'[1]ACT NUM13'!$H$3:$S$123,4,FALSE),0)</f>
        <v>0</v>
      </c>
      <c r="N130" s="77">
        <f>IFERROR(VLOOKUP($B130,'[1]ACT NUM13'!$H$3:$S$123,5,FALSE),0)</f>
        <v>0</v>
      </c>
      <c r="O130" s="77">
        <f>IFERROR(VLOOKUP($B130,'[1]ACT NUM13'!$H$3:$S$123,6,FALSE),0)</f>
        <v>0</v>
      </c>
      <c r="P130" s="77">
        <f>IFERROR(VLOOKUP($B130,'[1]ACT NUM13'!$H$3:$S$123,7,FALSE),0)</f>
        <v>0</v>
      </c>
      <c r="Q130" s="77">
        <f>IFERROR(VLOOKUP($B130,'[1]ACT NUM13'!$H$3:$S$123,8,FALSE),0)</f>
        <v>0</v>
      </c>
      <c r="R130" s="77">
        <f>IFERROR(VLOOKUP($B130,'[1]ACT NUM13'!$H$3:$S$123,9,FALSE),0)</f>
        <v>0</v>
      </c>
      <c r="S130" s="77">
        <f>IFERROR(VLOOKUP($B130,'[1]ACT NUM13'!$H$3:$S$123,10,FALSE),0)</f>
        <v>0</v>
      </c>
      <c r="T130" s="77">
        <f>IFERROR(VLOOKUP($B130,'[1]ACT NUM13'!$H$3:$S$123,11,FALSE),0)</f>
        <v>0</v>
      </c>
      <c r="U130" s="77">
        <f>IFERROR(VLOOKUP($B130,'[1]ACT NUM13'!$H$3:$S$123,12,FALSE),0)</f>
        <v>0</v>
      </c>
      <c r="V130" s="77">
        <f>IFERROR(VLOOKUP($B130,'[1]ACT NUM13'!$H$3:$S$123,13,FALSE),0)</f>
        <v>0</v>
      </c>
      <c r="W130" s="12">
        <f t="shared" si="71"/>
        <v>0</v>
      </c>
      <c r="X130" s="77">
        <f>IFERROR(VLOOKUP($B130,'[1]ACT NUM13'!$AB$3:$AM$64,2,FALSE),0)</f>
        <v>0</v>
      </c>
      <c r="Y130" s="77">
        <f>IFERROR(VLOOKUP($B130,'[1]ACT NUM13'!$AB$3:$AM$64,3,FALSE),0)</f>
        <v>0</v>
      </c>
      <c r="Z130" s="77">
        <f>IFERROR(VLOOKUP($B130,'[1]ACT NUM13'!$AB$3:$AM$64,4,FALSE),0)</f>
        <v>0</v>
      </c>
      <c r="AA130" s="77">
        <f>IFERROR(VLOOKUP($B130,'[1]ACT NUM13'!$AB$3:$AM$64,5,FALSE),0)</f>
        <v>0</v>
      </c>
      <c r="AB130" s="77">
        <f>IFERROR(VLOOKUP($B130,'[1]ACT NUM13'!$AB$3:$AM$64,6,FALSE),0)</f>
        <v>0</v>
      </c>
      <c r="AC130" s="77">
        <f>IFERROR(VLOOKUP($B130,'[1]ACT NUM13'!$AB$3:$AM$64,7,FALSE),0)</f>
        <v>0</v>
      </c>
      <c r="AD130" s="77">
        <f>IFERROR(VLOOKUP($B130,'[1]ACT NUM13'!$AB$3:$AM$64,8,FALSE),0)</f>
        <v>0</v>
      </c>
      <c r="AE130" s="77">
        <f>IFERROR(VLOOKUP($B130,'[1]ACT NUM13'!$AB$3:$AM$64,9,FALSE),0)</f>
        <v>0</v>
      </c>
      <c r="AF130" s="77">
        <f>IFERROR(VLOOKUP($B130,'[1]ACT NUM13'!$AB$3:$AM$64,10,FALSE),0)</f>
        <v>0</v>
      </c>
      <c r="AG130" s="77">
        <f>IFERROR(VLOOKUP($B130,'[1]ACT NUM13'!$AB$3:$AM$64,11,FALSE),0)</f>
        <v>0</v>
      </c>
      <c r="AH130" s="77">
        <f>IFERROR(VLOOKUP($B130,'[1]ACT NUM13'!$AB$3:$AM$64,12,FALSE),0)</f>
        <v>0</v>
      </c>
      <c r="AI130" s="77">
        <f>IFERROR(VLOOKUP($B130,'[1]ACT NUM13'!$AB$3:$AM$64,13,FALSE),0)</f>
        <v>0</v>
      </c>
      <c r="AJ130" s="12">
        <f t="shared" si="63"/>
        <v>0</v>
      </c>
    </row>
    <row r="131" spans="1:37" ht="15" thickBot="1" x14ac:dyDescent="0.25">
      <c r="A131" s="75" t="s">
        <v>160</v>
      </c>
      <c r="B131" s="137" t="s">
        <v>153</v>
      </c>
      <c r="C131" s="53"/>
      <c r="D131" s="177"/>
      <c r="E131" s="12">
        <f>IFERROR(VLOOKUP($B131,[3]NUM13!$H$3:$J$144,2,FALSE),0)</f>
        <v>3</v>
      </c>
      <c r="F131" s="42">
        <f t="shared" si="98"/>
        <v>3</v>
      </c>
      <c r="G131" s="12">
        <f>IFERROR(VLOOKUP($B131,[1]NUM13!$H$3:$J$155,2,FALSE),0)</f>
        <v>0</v>
      </c>
      <c r="H131" s="51">
        <f t="shared" si="112"/>
        <v>0</v>
      </c>
      <c r="I131" s="51">
        <f t="shared" si="113"/>
        <v>0</v>
      </c>
      <c r="J131" s="12">
        <f>IFERROR(VLOOKUP($B131,[2]NUM13!$H$3:$K$147,3,FALSE),0)</f>
        <v>7</v>
      </c>
      <c r="K131" s="77">
        <f>IFERROR(VLOOKUP($B131,'[1]ACT NUM13'!$H$3:$S$123,2,FALSE),0)</f>
        <v>0</v>
      </c>
      <c r="L131" s="77">
        <f>IFERROR(VLOOKUP($B131,'[1]ACT NUM13'!$H$3:$S$123,3,FALSE),0)</f>
        <v>0</v>
      </c>
      <c r="M131" s="77">
        <f>IFERROR(VLOOKUP($B131,'[1]ACT NUM13'!$H$3:$S$123,4,FALSE),0)</f>
        <v>0</v>
      </c>
      <c r="N131" s="77">
        <f>IFERROR(VLOOKUP($B131,'[1]ACT NUM13'!$H$3:$S$123,5,FALSE),0)</f>
        <v>0</v>
      </c>
      <c r="O131" s="77">
        <f>IFERROR(VLOOKUP($B131,'[1]ACT NUM13'!$H$3:$S$123,6,FALSE),0)</f>
        <v>0</v>
      </c>
      <c r="P131" s="77">
        <f>IFERROR(VLOOKUP($B131,'[1]ACT NUM13'!$H$3:$S$123,7,FALSE),0)</f>
        <v>0</v>
      </c>
      <c r="Q131" s="77">
        <f>IFERROR(VLOOKUP($B131,'[1]ACT NUM13'!$H$3:$S$123,8,FALSE),0)</f>
        <v>0</v>
      </c>
      <c r="R131" s="77">
        <f>IFERROR(VLOOKUP($B131,'[1]ACT NUM13'!$H$3:$S$123,9,FALSE),0)</f>
        <v>0</v>
      </c>
      <c r="S131" s="77">
        <f>IFERROR(VLOOKUP($B131,'[1]ACT NUM13'!$H$3:$S$123,10,FALSE),0)</f>
        <v>0</v>
      </c>
      <c r="T131" s="77">
        <f>IFERROR(VLOOKUP($B131,'[1]ACT NUM13'!$H$3:$S$123,11,FALSE),0)</f>
        <v>0</v>
      </c>
      <c r="U131" s="77">
        <f>IFERROR(VLOOKUP($B131,'[1]ACT NUM13'!$H$3:$S$123,12,FALSE),0)</f>
        <v>0</v>
      </c>
      <c r="V131" s="77">
        <f>IFERROR(VLOOKUP($B131,'[1]ACT NUM13'!$H$3:$S$123,13,FALSE),0)</f>
        <v>0</v>
      </c>
      <c r="W131" s="12">
        <f t="shared" si="71"/>
        <v>0</v>
      </c>
      <c r="X131" s="77">
        <f>IFERROR(VLOOKUP($B131,'[1]ACT NUM13'!$AB$3:$AM$64,2,FALSE),0)</f>
        <v>0</v>
      </c>
      <c r="Y131" s="77">
        <f>IFERROR(VLOOKUP($B131,'[1]ACT NUM13'!$AB$3:$AM$64,3,FALSE),0)</f>
        <v>0</v>
      </c>
      <c r="Z131" s="77">
        <f>IFERROR(VLOOKUP($B131,'[1]ACT NUM13'!$AB$3:$AM$64,4,FALSE),0)</f>
        <v>0</v>
      </c>
      <c r="AA131" s="77">
        <f>IFERROR(VLOOKUP($B131,'[1]ACT NUM13'!$AB$3:$AM$64,5,FALSE),0)</f>
        <v>0</v>
      </c>
      <c r="AB131" s="77">
        <f>IFERROR(VLOOKUP($B131,'[1]ACT NUM13'!$AB$3:$AM$64,6,FALSE),0)</f>
        <v>0</v>
      </c>
      <c r="AC131" s="77">
        <f>IFERROR(VLOOKUP($B131,'[1]ACT NUM13'!$AB$3:$AM$64,7,FALSE),0)</f>
        <v>0</v>
      </c>
      <c r="AD131" s="77">
        <f>IFERROR(VLOOKUP($B131,'[1]ACT NUM13'!$AB$3:$AM$64,8,FALSE),0)</f>
        <v>0</v>
      </c>
      <c r="AE131" s="77">
        <f>IFERROR(VLOOKUP($B131,'[1]ACT NUM13'!$AB$3:$AM$64,9,FALSE),0)</f>
        <v>0</v>
      </c>
      <c r="AF131" s="77">
        <f>IFERROR(VLOOKUP($B131,'[1]ACT NUM13'!$AB$3:$AM$64,10,FALSE),0)</f>
        <v>0</v>
      </c>
      <c r="AG131" s="77">
        <f>IFERROR(VLOOKUP($B131,'[1]ACT NUM13'!$AB$3:$AM$64,11,FALSE),0)</f>
        <v>0</v>
      </c>
      <c r="AH131" s="77">
        <f>IFERROR(VLOOKUP($B131,'[1]ACT NUM13'!$AB$3:$AM$64,12,FALSE),0)</f>
        <v>0</v>
      </c>
      <c r="AI131" s="77">
        <f>IFERROR(VLOOKUP($B131,'[1]ACT NUM13'!$AB$3:$AM$64,13,FALSE),0)</f>
        <v>0</v>
      </c>
      <c r="AJ131" s="12">
        <f t="shared" si="63"/>
        <v>0</v>
      </c>
    </row>
    <row r="132" spans="1:37" ht="15" thickBot="1" x14ac:dyDescent="0.25">
      <c r="A132" s="75" t="s">
        <v>160</v>
      </c>
      <c r="B132" s="137" t="s">
        <v>154</v>
      </c>
      <c r="C132" s="53"/>
      <c r="D132" s="177"/>
      <c r="E132" s="12">
        <f>IFERROR(VLOOKUP($B132,[3]NUM13!$H$3:$J$144,2,FALSE),0)</f>
        <v>0</v>
      </c>
      <c r="F132" s="42">
        <f t="shared" si="98"/>
        <v>0</v>
      </c>
      <c r="G132" s="12">
        <f>IFERROR(VLOOKUP($B132,[1]NUM13!$H$3:$J$155,2,FALSE),0)</f>
        <v>0</v>
      </c>
      <c r="H132" s="51">
        <f t="shared" si="112"/>
        <v>0</v>
      </c>
      <c r="I132" s="51">
        <f t="shared" si="113"/>
        <v>0</v>
      </c>
      <c r="J132" s="12">
        <f>IFERROR(VLOOKUP($B132,[2]NUM13!$H$3:$K$147,3,FALSE),0)</f>
        <v>0</v>
      </c>
      <c r="K132" s="77">
        <f>IFERROR(VLOOKUP($B132,'[1]ACT NUM13'!$H$3:$S$123,2,FALSE),0)</f>
        <v>0</v>
      </c>
      <c r="L132" s="77">
        <f>IFERROR(VLOOKUP($B132,'[1]ACT NUM13'!$H$3:$S$123,3,FALSE),0)</f>
        <v>0</v>
      </c>
      <c r="M132" s="77">
        <f>IFERROR(VLOOKUP($B132,'[1]ACT NUM13'!$H$3:$S$123,4,FALSE),0)</f>
        <v>0</v>
      </c>
      <c r="N132" s="77">
        <f>IFERROR(VLOOKUP($B132,'[1]ACT NUM13'!$H$3:$S$123,5,FALSE),0)</f>
        <v>0</v>
      </c>
      <c r="O132" s="77">
        <f>IFERROR(VLOOKUP($B132,'[1]ACT NUM13'!$H$3:$S$123,6,FALSE),0)</f>
        <v>0</v>
      </c>
      <c r="P132" s="77">
        <f>IFERROR(VLOOKUP($B132,'[1]ACT NUM13'!$H$3:$S$123,7,FALSE),0)</f>
        <v>0</v>
      </c>
      <c r="Q132" s="77">
        <f>IFERROR(VLOOKUP($B132,'[1]ACT NUM13'!$H$3:$S$123,8,FALSE),0)</f>
        <v>0</v>
      </c>
      <c r="R132" s="77">
        <f>IFERROR(VLOOKUP($B132,'[1]ACT NUM13'!$H$3:$S$123,9,FALSE),0)</f>
        <v>0</v>
      </c>
      <c r="S132" s="77">
        <f>IFERROR(VLOOKUP($B132,'[1]ACT NUM13'!$H$3:$S$123,10,FALSE),0)</f>
        <v>0</v>
      </c>
      <c r="T132" s="77">
        <f>IFERROR(VLOOKUP($B132,'[1]ACT NUM13'!$H$3:$S$123,11,FALSE),0)</f>
        <v>0</v>
      </c>
      <c r="U132" s="77">
        <f>IFERROR(VLOOKUP($B132,'[1]ACT NUM13'!$H$3:$S$123,12,FALSE),0)</f>
        <v>0</v>
      </c>
      <c r="V132" s="77">
        <f>IFERROR(VLOOKUP($B132,'[1]ACT NUM13'!$H$3:$S$123,13,FALSE),0)</f>
        <v>0</v>
      </c>
      <c r="W132" s="12">
        <f t="shared" si="71"/>
        <v>0</v>
      </c>
      <c r="X132" s="77">
        <f>IFERROR(VLOOKUP($B132,'[1]ACT NUM13'!$AB$3:$AM$64,2,FALSE),0)</f>
        <v>0</v>
      </c>
      <c r="Y132" s="77">
        <f>IFERROR(VLOOKUP($B132,'[1]ACT NUM13'!$AB$3:$AM$64,3,FALSE),0)</f>
        <v>0</v>
      </c>
      <c r="Z132" s="77">
        <f>IFERROR(VLOOKUP($B132,'[1]ACT NUM13'!$AB$3:$AM$64,4,FALSE),0)</f>
        <v>0</v>
      </c>
      <c r="AA132" s="77">
        <f>IFERROR(VLOOKUP($B132,'[1]ACT NUM13'!$AB$3:$AM$64,5,FALSE),0)</f>
        <v>0</v>
      </c>
      <c r="AB132" s="77">
        <f>IFERROR(VLOOKUP($B132,'[1]ACT NUM13'!$AB$3:$AM$64,6,FALSE),0)</f>
        <v>0</v>
      </c>
      <c r="AC132" s="77">
        <f>IFERROR(VLOOKUP($B132,'[1]ACT NUM13'!$AB$3:$AM$64,7,FALSE),0)</f>
        <v>0</v>
      </c>
      <c r="AD132" s="77">
        <f>IFERROR(VLOOKUP($B132,'[1]ACT NUM13'!$AB$3:$AM$64,8,FALSE),0)</f>
        <v>0</v>
      </c>
      <c r="AE132" s="77">
        <f>IFERROR(VLOOKUP($B132,'[1]ACT NUM13'!$AB$3:$AM$64,9,FALSE),0)</f>
        <v>0</v>
      </c>
      <c r="AF132" s="77">
        <f>IFERROR(VLOOKUP($B132,'[1]ACT NUM13'!$AB$3:$AM$64,10,FALSE),0)</f>
        <v>0</v>
      </c>
      <c r="AG132" s="77">
        <f>IFERROR(VLOOKUP($B132,'[1]ACT NUM13'!$AB$3:$AM$64,11,FALSE),0)</f>
        <v>0</v>
      </c>
      <c r="AH132" s="77">
        <f>IFERROR(VLOOKUP($B132,'[1]ACT NUM13'!$AB$3:$AM$64,12,FALSE),0)</f>
        <v>0</v>
      </c>
      <c r="AI132" s="77">
        <f>IFERROR(VLOOKUP($B132,'[1]ACT NUM13'!$AB$3:$AM$64,13,FALSE),0)</f>
        <v>0</v>
      </c>
      <c r="AJ132" s="12">
        <f t="shared" si="63"/>
        <v>0</v>
      </c>
    </row>
    <row r="133" spans="1:37" ht="14.25" customHeight="1" thickBot="1" x14ac:dyDescent="0.25">
      <c r="A133" s="75" t="s">
        <v>160</v>
      </c>
      <c r="B133" s="137" t="s">
        <v>155</v>
      </c>
      <c r="C133" s="53"/>
      <c r="D133" s="177"/>
      <c r="E133" s="12">
        <f>IFERROR(VLOOKUP($B133,[3]NUM13!$H$3:$J$144,2,FALSE),0)</f>
        <v>0</v>
      </c>
      <c r="F133" s="42">
        <f t="shared" si="98"/>
        <v>0</v>
      </c>
      <c r="G133" s="12">
        <f>IFERROR(VLOOKUP($B133,[1]NUM13!$H$3:$J$155,2,FALSE),0)</f>
        <v>0</v>
      </c>
      <c r="H133" s="51">
        <f t="shared" si="112"/>
        <v>0</v>
      </c>
      <c r="I133" s="51">
        <f t="shared" si="113"/>
        <v>0</v>
      </c>
      <c r="J133" s="12">
        <f>IFERROR(VLOOKUP($B133,[2]NUM13!$H$3:$K$147,3,FALSE),0)</f>
        <v>0</v>
      </c>
      <c r="K133" s="77">
        <f>IFERROR(VLOOKUP($B133,'[1]ACT NUM13'!$H$3:$S$123,2,FALSE),0)</f>
        <v>0</v>
      </c>
      <c r="L133" s="77">
        <f>IFERROR(VLOOKUP($B133,'[1]ACT NUM13'!$H$3:$S$123,3,FALSE),0)</f>
        <v>0</v>
      </c>
      <c r="M133" s="77">
        <f>IFERROR(VLOOKUP($B133,'[1]ACT NUM13'!$H$3:$S$123,4,FALSE),0)</f>
        <v>0</v>
      </c>
      <c r="N133" s="77">
        <f>IFERROR(VLOOKUP($B133,'[1]ACT NUM13'!$H$3:$S$123,5,FALSE),0)</f>
        <v>0</v>
      </c>
      <c r="O133" s="77">
        <f>IFERROR(VLOOKUP($B133,'[1]ACT NUM13'!$H$3:$S$123,6,FALSE),0)</f>
        <v>0</v>
      </c>
      <c r="P133" s="77">
        <f>IFERROR(VLOOKUP($B133,'[1]ACT NUM13'!$H$3:$S$123,7,FALSE),0)</f>
        <v>0</v>
      </c>
      <c r="Q133" s="77">
        <f>IFERROR(VLOOKUP($B133,'[1]ACT NUM13'!$H$3:$S$123,8,FALSE),0)</f>
        <v>0</v>
      </c>
      <c r="R133" s="77">
        <f>IFERROR(VLOOKUP($B133,'[1]ACT NUM13'!$H$3:$S$123,9,FALSE),0)</f>
        <v>0</v>
      </c>
      <c r="S133" s="77">
        <f>IFERROR(VLOOKUP($B133,'[1]ACT NUM13'!$H$3:$S$123,10,FALSE),0)</f>
        <v>0</v>
      </c>
      <c r="T133" s="77">
        <f>IFERROR(VLOOKUP($B133,'[1]ACT NUM13'!$H$3:$S$123,11,FALSE),0)</f>
        <v>0</v>
      </c>
      <c r="U133" s="77">
        <f>IFERROR(VLOOKUP($B133,'[1]ACT NUM13'!$H$3:$S$123,12,FALSE),0)</f>
        <v>0</v>
      </c>
      <c r="V133" s="77">
        <f>IFERROR(VLOOKUP($B133,'[1]ACT NUM13'!$H$3:$S$123,13,FALSE),0)</f>
        <v>0</v>
      </c>
      <c r="W133" s="12">
        <f t="shared" si="71"/>
        <v>0</v>
      </c>
      <c r="X133" s="77">
        <f>IFERROR(VLOOKUP($B133,'[1]ACT NUM13'!$AB$3:$AM$64,2,FALSE),0)</f>
        <v>0</v>
      </c>
      <c r="Y133" s="77">
        <f>IFERROR(VLOOKUP($B133,'[1]ACT NUM13'!$AB$3:$AM$64,3,FALSE),0)</f>
        <v>0</v>
      </c>
      <c r="Z133" s="77">
        <f>IFERROR(VLOOKUP($B133,'[1]ACT NUM13'!$AB$3:$AM$64,4,FALSE),0)</f>
        <v>0</v>
      </c>
      <c r="AA133" s="77">
        <f>IFERROR(VLOOKUP($B133,'[1]ACT NUM13'!$AB$3:$AM$64,5,FALSE),0)</f>
        <v>0</v>
      </c>
      <c r="AB133" s="77">
        <f>IFERROR(VLOOKUP($B133,'[1]ACT NUM13'!$AB$3:$AM$64,6,FALSE),0)</f>
        <v>0</v>
      </c>
      <c r="AC133" s="77">
        <f>IFERROR(VLOOKUP($B133,'[1]ACT NUM13'!$AB$3:$AM$64,7,FALSE),0)</f>
        <v>0</v>
      </c>
      <c r="AD133" s="77">
        <f>IFERROR(VLOOKUP($B133,'[1]ACT NUM13'!$AB$3:$AM$64,8,FALSE),0)</f>
        <v>0</v>
      </c>
      <c r="AE133" s="77">
        <f>IFERROR(VLOOKUP($B133,'[1]ACT NUM13'!$AB$3:$AM$64,9,FALSE),0)</f>
        <v>0</v>
      </c>
      <c r="AF133" s="77">
        <f>IFERROR(VLOOKUP($B133,'[1]ACT NUM13'!$AB$3:$AM$64,10,FALSE),0)</f>
        <v>0</v>
      </c>
      <c r="AG133" s="77">
        <f>IFERROR(VLOOKUP($B133,'[1]ACT NUM13'!$AB$3:$AM$64,11,FALSE),0)</f>
        <v>0</v>
      </c>
      <c r="AH133" s="77">
        <f>IFERROR(VLOOKUP($B133,'[1]ACT NUM13'!$AB$3:$AM$64,12,FALSE),0)</f>
        <v>0</v>
      </c>
      <c r="AI133" s="77">
        <f>IFERROR(VLOOKUP($B133,'[1]ACT NUM13'!$AB$3:$AM$64,13,FALSE),0)</f>
        <v>0</v>
      </c>
      <c r="AJ133" s="12">
        <f t="shared" si="63"/>
        <v>0</v>
      </c>
    </row>
    <row r="134" spans="1:37" ht="15" thickBot="1" x14ac:dyDescent="0.25">
      <c r="A134" s="75" t="s">
        <v>160</v>
      </c>
      <c r="B134" s="137" t="s">
        <v>156</v>
      </c>
      <c r="C134" s="53"/>
      <c r="D134" s="177"/>
      <c r="E134" s="12">
        <f>IFERROR(VLOOKUP($B134,[3]NUM13!$H$3:$J$144,2,FALSE),0)</f>
        <v>0</v>
      </c>
      <c r="F134" s="42">
        <f t="shared" si="98"/>
        <v>0</v>
      </c>
      <c r="G134" s="12">
        <f>IFERROR(VLOOKUP($B134,[1]NUM13!$H$3:$J$155,2,FALSE),0)</f>
        <v>0</v>
      </c>
      <c r="H134" s="51">
        <f t="shared" si="112"/>
        <v>0</v>
      </c>
      <c r="I134" s="51">
        <f t="shared" si="113"/>
        <v>0</v>
      </c>
      <c r="J134" s="12">
        <f>IFERROR(VLOOKUP($B134,[2]NUM13!$H$3:$K$147,3,FALSE),0)</f>
        <v>0</v>
      </c>
      <c r="K134" s="77">
        <f>IFERROR(VLOOKUP($B134,'[1]ACT NUM13'!$H$3:$S$123,2,FALSE),0)</f>
        <v>0</v>
      </c>
      <c r="L134" s="77">
        <f>IFERROR(VLOOKUP($B134,'[1]ACT NUM13'!$H$3:$S$123,3,FALSE),0)</f>
        <v>0</v>
      </c>
      <c r="M134" s="77">
        <f>IFERROR(VLOOKUP($B134,'[1]ACT NUM13'!$H$3:$S$123,4,FALSE),0)</f>
        <v>0</v>
      </c>
      <c r="N134" s="77">
        <f>IFERROR(VLOOKUP($B134,'[1]ACT NUM13'!$H$3:$S$123,5,FALSE),0)</f>
        <v>0</v>
      </c>
      <c r="O134" s="77">
        <f>IFERROR(VLOOKUP($B134,'[1]ACT NUM13'!$H$3:$S$123,6,FALSE),0)</f>
        <v>0</v>
      </c>
      <c r="P134" s="77">
        <f>IFERROR(VLOOKUP($B134,'[1]ACT NUM13'!$H$3:$S$123,7,FALSE),0)</f>
        <v>0</v>
      </c>
      <c r="Q134" s="77">
        <f>IFERROR(VLOOKUP($B134,'[1]ACT NUM13'!$H$3:$S$123,8,FALSE),0)</f>
        <v>0</v>
      </c>
      <c r="R134" s="77">
        <f>IFERROR(VLOOKUP($B134,'[1]ACT NUM13'!$H$3:$S$123,9,FALSE),0)</f>
        <v>0</v>
      </c>
      <c r="S134" s="77">
        <f>IFERROR(VLOOKUP($B134,'[1]ACT NUM13'!$H$3:$S$123,10,FALSE),0)</f>
        <v>0</v>
      </c>
      <c r="T134" s="77">
        <f>IFERROR(VLOOKUP($B134,'[1]ACT NUM13'!$H$3:$S$123,11,FALSE),0)</f>
        <v>0</v>
      </c>
      <c r="U134" s="77">
        <f>IFERROR(VLOOKUP($B134,'[1]ACT NUM13'!$H$3:$S$123,12,FALSE),0)</f>
        <v>0</v>
      </c>
      <c r="V134" s="77">
        <f>IFERROR(VLOOKUP($B134,'[1]ACT NUM13'!$H$3:$S$123,13,FALSE),0)</f>
        <v>0</v>
      </c>
      <c r="W134" s="12">
        <f t="shared" si="71"/>
        <v>0</v>
      </c>
      <c r="X134" s="77">
        <f>IFERROR(VLOOKUP($B134,'[1]ACT NUM13'!$AB$3:$AM$64,2,FALSE),0)</f>
        <v>0</v>
      </c>
      <c r="Y134" s="77">
        <f>IFERROR(VLOOKUP($B134,'[1]ACT NUM13'!$AB$3:$AM$64,3,FALSE),0)</f>
        <v>0</v>
      </c>
      <c r="Z134" s="77">
        <f>IFERROR(VLOOKUP($B134,'[1]ACT NUM13'!$AB$3:$AM$64,4,FALSE),0)</f>
        <v>0</v>
      </c>
      <c r="AA134" s="77">
        <f>IFERROR(VLOOKUP($B134,'[1]ACT NUM13'!$AB$3:$AM$64,5,FALSE),0)</f>
        <v>0</v>
      </c>
      <c r="AB134" s="77">
        <f>IFERROR(VLOOKUP($B134,'[1]ACT NUM13'!$AB$3:$AM$64,6,FALSE),0)</f>
        <v>0</v>
      </c>
      <c r="AC134" s="77">
        <f>IFERROR(VLOOKUP($B134,'[1]ACT NUM13'!$AB$3:$AM$64,7,FALSE),0)</f>
        <v>0</v>
      </c>
      <c r="AD134" s="77">
        <f>IFERROR(VLOOKUP($B134,'[1]ACT NUM13'!$AB$3:$AM$64,8,FALSE),0)</f>
        <v>0</v>
      </c>
      <c r="AE134" s="77">
        <f>IFERROR(VLOOKUP($B134,'[1]ACT NUM13'!$AB$3:$AM$64,9,FALSE),0)</f>
        <v>0</v>
      </c>
      <c r="AF134" s="77">
        <f>IFERROR(VLOOKUP($B134,'[1]ACT NUM13'!$AB$3:$AM$64,10,FALSE),0)</f>
        <v>0</v>
      </c>
      <c r="AG134" s="77">
        <f>IFERROR(VLOOKUP($B134,'[1]ACT NUM13'!$AB$3:$AM$64,11,FALSE),0)</f>
        <v>0</v>
      </c>
      <c r="AH134" s="77">
        <f>IFERROR(VLOOKUP($B134,'[1]ACT NUM13'!$AB$3:$AM$64,12,FALSE),0)</f>
        <v>0</v>
      </c>
      <c r="AI134" s="77">
        <f>IFERROR(VLOOKUP($B134,'[1]ACT NUM13'!$AB$3:$AM$64,13,FALSE),0)</f>
        <v>0</v>
      </c>
      <c r="AJ134" s="12">
        <f t="shared" si="63"/>
        <v>0</v>
      </c>
    </row>
    <row r="135" spans="1:37" ht="15" thickBot="1" x14ac:dyDescent="0.25">
      <c r="A135" s="75" t="s">
        <v>160</v>
      </c>
      <c r="B135" s="137" t="s">
        <v>157</v>
      </c>
      <c r="C135" s="53"/>
      <c r="D135" s="177"/>
      <c r="E135" s="12">
        <f>IFERROR(VLOOKUP($B135,[3]NUM13!$H$3:$J$144,2,FALSE),0)</f>
        <v>0</v>
      </c>
      <c r="F135" s="42">
        <f t="shared" si="98"/>
        <v>0</v>
      </c>
      <c r="G135" s="12">
        <f>IFERROR(VLOOKUP($B135,[1]NUM13!$H$3:$J$155,2,FALSE),0)</f>
        <v>0</v>
      </c>
      <c r="H135" s="51">
        <f t="shared" si="112"/>
        <v>0</v>
      </c>
      <c r="I135" s="51">
        <f t="shared" si="113"/>
        <v>2</v>
      </c>
      <c r="J135" s="12">
        <f>IFERROR(VLOOKUP($B135,[2]NUM13!$H$3:$K$147,3,FALSE),0)</f>
        <v>0</v>
      </c>
      <c r="K135" s="77">
        <f>IFERROR(VLOOKUP($B135,'[1]ACT NUM13'!$H$3:$S$123,2,FALSE),0)</f>
        <v>0</v>
      </c>
      <c r="L135" s="77">
        <f>IFERROR(VLOOKUP($B135,'[1]ACT NUM13'!$H$3:$S$123,3,FALSE),0)</f>
        <v>0</v>
      </c>
      <c r="M135" s="77">
        <f>IFERROR(VLOOKUP($B135,'[1]ACT NUM13'!$H$3:$S$123,4,FALSE),0)</f>
        <v>0</v>
      </c>
      <c r="N135" s="77">
        <f>IFERROR(VLOOKUP($B135,'[1]ACT NUM13'!$H$3:$S$123,5,FALSE),0)</f>
        <v>0</v>
      </c>
      <c r="O135" s="77">
        <f>IFERROR(VLOOKUP($B135,'[1]ACT NUM13'!$H$3:$S$123,6,FALSE),0)</f>
        <v>0</v>
      </c>
      <c r="P135" s="77">
        <f>IFERROR(VLOOKUP($B135,'[1]ACT NUM13'!$H$3:$S$123,7,FALSE),0)</f>
        <v>0</v>
      </c>
      <c r="Q135" s="77">
        <f>IFERROR(VLOOKUP($B135,'[1]ACT NUM13'!$H$3:$S$123,8,FALSE),0)</f>
        <v>0</v>
      </c>
      <c r="R135" s="77">
        <f>IFERROR(VLOOKUP($B135,'[1]ACT NUM13'!$H$3:$S$123,9,FALSE),0)</f>
        <v>1</v>
      </c>
      <c r="S135" s="77">
        <f>IFERROR(VLOOKUP($B135,'[1]ACT NUM13'!$H$3:$S$123,10,FALSE),0)</f>
        <v>0</v>
      </c>
      <c r="T135" s="77">
        <f>IFERROR(VLOOKUP($B135,'[1]ACT NUM13'!$H$3:$S$123,11,FALSE),0)</f>
        <v>1</v>
      </c>
      <c r="U135" s="77">
        <f>IFERROR(VLOOKUP($B135,'[1]ACT NUM13'!$H$3:$S$123,12,FALSE),0)</f>
        <v>2</v>
      </c>
      <c r="V135" s="77">
        <f>IFERROR(VLOOKUP($B135,'[1]ACT NUM13'!$H$3:$S$123,13,FALSE),0)</f>
        <v>0</v>
      </c>
      <c r="W135" s="12">
        <f t="shared" si="71"/>
        <v>4</v>
      </c>
      <c r="X135" s="77">
        <f>IFERROR(VLOOKUP($B135,'[1]ACT NUM13'!$AB$3:$AM$64,2,FALSE),0)</f>
        <v>0</v>
      </c>
      <c r="Y135" s="77">
        <f>IFERROR(VLOOKUP($B135,'[1]ACT NUM13'!$AB$3:$AM$64,3,FALSE),0)</f>
        <v>0</v>
      </c>
      <c r="Z135" s="77">
        <f>IFERROR(VLOOKUP($B135,'[1]ACT NUM13'!$AB$3:$AM$64,4,FALSE),0)</f>
        <v>0</v>
      </c>
      <c r="AA135" s="77">
        <f>IFERROR(VLOOKUP($B135,'[1]ACT NUM13'!$AB$3:$AM$64,5,FALSE),0)</f>
        <v>0</v>
      </c>
      <c r="AB135" s="77">
        <f>IFERROR(VLOOKUP($B135,'[1]ACT NUM13'!$AB$3:$AM$64,6,FALSE),0)</f>
        <v>0</v>
      </c>
      <c r="AC135" s="77">
        <f>IFERROR(VLOOKUP($B135,'[1]ACT NUM13'!$AB$3:$AM$64,7,FALSE),0)</f>
        <v>0</v>
      </c>
      <c r="AD135" s="77">
        <f>IFERROR(VLOOKUP($B135,'[1]ACT NUM13'!$AB$3:$AM$64,8,FALSE),0)</f>
        <v>0</v>
      </c>
      <c r="AE135" s="77">
        <f>IFERROR(VLOOKUP($B135,'[1]ACT NUM13'!$AB$3:$AM$64,9,FALSE),0)</f>
        <v>0</v>
      </c>
      <c r="AF135" s="77">
        <f>IFERROR(VLOOKUP($B135,'[1]ACT NUM13'!$AB$3:$AM$64,10,FALSE),0)</f>
        <v>0</v>
      </c>
      <c r="AG135" s="77">
        <f>IFERROR(VLOOKUP($B135,'[1]ACT NUM13'!$AB$3:$AM$64,11,FALSE),0)</f>
        <v>0</v>
      </c>
      <c r="AH135" s="77">
        <f>IFERROR(VLOOKUP($B135,'[1]ACT NUM13'!$AB$3:$AM$64,12,FALSE),0)</f>
        <v>0</v>
      </c>
      <c r="AI135" s="77">
        <f>IFERROR(VLOOKUP($B135,'[1]ACT NUM13'!$AB$3:$AM$64,13,FALSE),0)</f>
        <v>0</v>
      </c>
      <c r="AJ135" s="12">
        <f>SUM(X135:AI135)</f>
        <v>0</v>
      </c>
    </row>
    <row r="136" spans="1:37" ht="15" thickBot="1" x14ac:dyDescent="0.25">
      <c r="A136" s="75" t="s">
        <v>160</v>
      </c>
      <c r="B136" s="137" t="s">
        <v>158</v>
      </c>
      <c r="C136" s="53"/>
      <c r="D136" s="177"/>
      <c r="E136" s="12">
        <f>IFERROR(VLOOKUP($B136,[3]NUM13!$H$3:$J$144,2,FALSE),0)</f>
        <v>0</v>
      </c>
      <c r="F136" s="42">
        <f t="shared" si="98"/>
        <v>0</v>
      </c>
      <c r="G136" s="12">
        <f>IFERROR(VLOOKUP($B136,[1]NUM13!$H$3:$J$155,2,FALSE),0)</f>
        <v>0</v>
      </c>
      <c r="H136" s="51">
        <f t="shared" si="112"/>
        <v>0</v>
      </c>
      <c r="I136" s="51">
        <f t="shared" si="113"/>
        <v>0</v>
      </c>
      <c r="J136" s="12">
        <f>IFERROR(VLOOKUP($B136,[2]NUM13!$H$3:$K$147,3,FALSE),0)</f>
        <v>0</v>
      </c>
      <c r="K136" s="77">
        <f>IFERROR(VLOOKUP($B136,'[1]ACT NUM13'!$H$3:$S$123,2,FALSE),0)</f>
        <v>0</v>
      </c>
      <c r="L136" s="77">
        <f>IFERROR(VLOOKUP($B136,'[1]ACT NUM13'!$H$3:$S$123,3,FALSE),0)</f>
        <v>0</v>
      </c>
      <c r="M136" s="77">
        <f>IFERROR(VLOOKUP($B136,'[1]ACT NUM13'!$H$3:$S$123,4,FALSE),0)</f>
        <v>0</v>
      </c>
      <c r="N136" s="77">
        <f>IFERROR(VLOOKUP($B136,'[1]ACT NUM13'!$H$3:$S$123,5,FALSE),0)</f>
        <v>0</v>
      </c>
      <c r="O136" s="77">
        <f>IFERROR(VLOOKUP($B136,'[1]ACT NUM13'!$H$3:$S$123,6,FALSE),0)</f>
        <v>0</v>
      </c>
      <c r="P136" s="77">
        <f>IFERROR(VLOOKUP($B136,'[1]ACT NUM13'!$H$3:$S$123,7,FALSE),0)</f>
        <v>0</v>
      </c>
      <c r="Q136" s="77">
        <f>IFERROR(VLOOKUP($B136,'[1]ACT NUM13'!$H$3:$S$123,8,FALSE),0)</f>
        <v>0</v>
      </c>
      <c r="R136" s="77">
        <f>IFERROR(VLOOKUP($B136,'[1]ACT NUM13'!$H$3:$S$123,9,FALSE),0)</f>
        <v>0</v>
      </c>
      <c r="S136" s="77">
        <f>IFERROR(VLOOKUP($B136,'[1]ACT NUM13'!$H$3:$S$123,10,FALSE),0)</f>
        <v>0</v>
      </c>
      <c r="T136" s="77">
        <f>IFERROR(VLOOKUP($B136,'[1]ACT NUM13'!$H$3:$S$123,11,FALSE),0)</f>
        <v>0</v>
      </c>
      <c r="U136" s="77">
        <f>IFERROR(VLOOKUP($B136,'[1]ACT NUM13'!$H$3:$S$123,12,FALSE),0)</f>
        <v>0</v>
      </c>
      <c r="V136" s="77">
        <f>IFERROR(VLOOKUP($B136,'[1]ACT NUM13'!$H$3:$S$123,13,FALSE),0)</f>
        <v>0</v>
      </c>
      <c r="W136" s="12">
        <f t="shared" si="71"/>
        <v>0</v>
      </c>
      <c r="X136" s="77">
        <f>IFERROR(VLOOKUP($B136,'[1]ACT NUM13'!$AB$3:$AM$64,2,FALSE),0)</f>
        <v>0</v>
      </c>
      <c r="Y136" s="77">
        <f>IFERROR(VLOOKUP($B136,'[1]ACT NUM13'!$AB$3:$AM$64,3,FALSE),0)</f>
        <v>0</v>
      </c>
      <c r="Z136" s="77">
        <f>IFERROR(VLOOKUP($B136,'[1]ACT NUM13'!$AB$3:$AM$64,4,FALSE),0)</f>
        <v>0</v>
      </c>
      <c r="AA136" s="77">
        <f>IFERROR(VLOOKUP($B136,'[1]ACT NUM13'!$AB$3:$AM$64,5,FALSE),0)</f>
        <v>0</v>
      </c>
      <c r="AB136" s="77">
        <f>IFERROR(VLOOKUP($B136,'[1]ACT NUM13'!$AB$3:$AM$64,6,FALSE),0)</f>
        <v>0</v>
      </c>
      <c r="AC136" s="77">
        <f>IFERROR(VLOOKUP($B136,'[1]ACT NUM13'!$AB$3:$AM$64,7,FALSE),0)</f>
        <v>0</v>
      </c>
      <c r="AD136" s="77">
        <f>IFERROR(VLOOKUP($B136,'[1]ACT NUM13'!$AB$3:$AM$64,8,FALSE),0)</f>
        <v>0</v>
      </c>
      <c r="AE136" s="77">
        <f>IFERROR(VLOOKUP($B136,'[1]ACT NUM13'!$AB$3:$AM$64,9,FALSE),0)</f>
        <v>0</v>
      </c>
      <c r="AF136" s="77">
        <f>IFERROR(VLOOKUP($B136,'[1]ACT NUM13'!$AB$3:$AM$64,10,FALSE),0)</f>
        <v>0</v>
      </c>
      <c r="AG136" s="77">
        <f>IFERROR(VLOOKUP($B136,'[1]ACT NUM13'!$AB$3:$AM$64,11,FALSE),0)</f>
        <v>0</v>
      </c>
      <c r="AH136" s="77">
        <f>IFERROR(VLOOKUP($B136,'[1]ACT NUM13'!$AB$3:$AM$64,12,FALSE),0)</f>
        <v>0</v>
      </c>
      <c r="AI136" s="77">
        <f>IFERROR(VLOOKUP($B136,'[1]ACT NUM13'!$AB$3:$AM$64,13,FALSE),0)</f>
        <v>0</v>
      </c>
      <c r="AJ136" s="12">
        <f t="shared" si="63"/>
        <v>0</v>
      </c>
    </row>
    <row r="137" spans="1:37" ht="15" thickBot="1" x14ac:dyDescent="0.25">
      <c r="A137" s="75" t="s">
        <v>160</v>
      </c>
      <c r="B137" s="137" t="s">
        <v>159</v>
      </c>
      <c r="C137" s="53"/>
      <c r="D137" s="177"/>
      <c r="E137" s="12">
        <f>IFERROR(VLOOKUP($B137,[3]NUM13!$H$3:$J$144,2,FALSE),0)</f>
        <v>6</v>
      </c>
      <c r="F137" s="42">
        <f t="shared" si="98"/>
        <v>6</v>
      </c>
      <c r="G137" s="12">
        <f>IFERROR(VLOOKUP($B137,[1]NUM13!$H$3:$J$155,2,FALSE),0)</f>
        <v>0</v>
      </c>
      <c r="H137" s="51">
        <f t="shared" si="112"/>
        <v>0</v>
      </c>
      <c r="I137" s="51">
        <f t="shared" si="113"/>
        <v>0</v>
      </c>
      <c r="J137" s="12">
        <f>IFERROR(VLOOKUP($B137,[2]NUM13!$H$3:$K$147,3,FALSE),0)</f>
        <v>0</v>
      </c>
      <c r="K137" s="77">
        <f>IFERROR(VLOOKUP($B137,'[1]ACT NUM13'!$H$3:$S$123,2,FALSE),0)</f>
        <v>0</v>
      </c>
      <c r="L137" s="77">
        <f>IFERROR(VLOOKUP($B137,'[1]ACT NUM13'!$H$3:$S$123,3,FALSE),0)</f>
        <v>0</v>
      </c>
      <c r="M137" s="77">
        <f>IFERROR(VLOOKUP($B137,'[1]ACT NUM13'!$H$3:$S$123,4,FALSE),0)</f>
        <v>0</v>
      </c>
      <c r="N137" s="77">
        <f>IFERROR(VLOOKUP($B137,'[1]ACT NUM13'!$H$3:$S$123,5,FALSE),0)</f>
        <v>0</v>
      </c>
      <c r="O137" s="77">
        <f>IFERROR(VLOOKUP($B137,'[1]ACT NUM13'!$H$3:$S$123,6,FALSE),0)</f>
        <v>0</v>
      </c>
      <c r="P137" s="77">
        <f>IFERROR(VLOOKUP($B137,'[1]ACT NUM13'!$H$3:$S$123,7,FALSE),0)</f>
        <v>0</v>
      </c>
      <c r="Q137" s="77">
        <f>IFERROR(VLOOKUP($B137,'[1]ACT NUM13'!$H$3:$S$123,8,FALSE),0)</f>
        <v>0</v>
      </c>
      <c r="R137" s="77">
        <f>IFERROR(VLOOKUP($B137,'[1]ACT NUM13'!$H$3:$S$123,9,FALSE),0)</f>
        <v>0</v>
      </c>
      <c r="S137" s="77">
        <f>IFERROR(VLOOKUP($B137,'[1]ACT NUM13'!$H$3:$S$123,10,FALSE),0)</f>
        <v>0</v>
      </c>
      <c r="T137" s="77">
        <f>IFERROR(VLOOKUP($B137,'[1]ACT NUM13'!$H$3:$S$123,11,FALSE),0)</f>
        <v>0</v>
      </c>
      <c r="U137" s="77">
        <f>IFERROR(VLOOKUP($B137,'[1]ACT NUM13'!$H$3:$S$123,12,FALSE),0)</f>
        <v>0</v>
      </c>
      <c r="V137" s="77">
        <f>IFERROR(VLOOKUP($B137,'[1]ACT NUM13'!$H$3:$S$123,13,FALSE),0)</f>
        <v>0</v>
      </c>
      <c r="W137" s="12">
        <f t="shared" si="71"/>
        <v>0</v>
      </c>
      <c r="X137" s="77">
        <f>IFERROR(VLOOKUP($B137,'[1]ACT NUM13'!$AB$3:$AM$64,2,FALSE),0)</f>
        <v>0</v>
      </c>
      <c r="Y137" s="77">
        <f>IFERROR(VLOOKUP($B137,'[1]ACT NUM13'!$AB$3:$AM$64,3,FALSE),0)</f>
        <v>0</v>
      </c>
      <c r="Z137" s="77">
        <f>IFERROR(VLOOKUP($B137,'[1]ACT NUM13'!$AB$3:$AM$64,4,FALSE),0)</f>
        <v>0</v>
      </c>
      <c r="AA137" s="77">
        <f>IFERROR(VLOOKUP($B137,'[1]ACT NUM13'!$AB$3:$AM$64,5,FALSE),0)</f>
        <v>0</v>
      </c>
      <c r="AB137" s="77">
        <f>IFERROR(VLOOKUP($B137,'[1]ACT NUM13'!$AB$3:$AM$64,6,FALSE),0)</f>
        <v>0</v>
      </c>
      <c r="AC137" s="77">
        <f>IFERROR(VLOOKUP($B137,'[1]ACT NUM13'!$AB$3:$AM$64,7,FALSE),0)</f>
        <v>0</v>
      </c>
      <c r="AD137" s="77">
        <f>IFERROR(VLOOKUP($B137,'[1]ACT NUM13'!$AB$3:$AM$64,8,FALSE),0)</f>
        <v>0</v>
      </c>
      <c r="AE137" s="77">
        <f>IFERROR(VLOOKUP($B137,'[1]ACT NUM13'!$AB$3:$AM$64,9,FALSE),0)</f>
        <v>0</v>
      </c>
      <c r="AF137" s="77">
        <f>IFERROR(VLOOKUP($B137,'[1]ACT NUM13'!$AB$3:$AM$64,10,FALSE),0)</f>
        <v>0</v>
      </c>
      <c r="AG137" s="77">
        <f>IFERROR(VLOOKUP($B137,'[1]ACT NUM13'!$AB$3:$AM$64,11,FALSE),0)</f>
        <v>0</v>
      </c>
      <c r="AH137" s="77">
        <f>IFERROR(VLOOKUP($B137,'[1]ACT NUM13'!$AB$3:$AM$64,12,FALSE),0)</f>
        <v>0</v>
      </c>
      <c r="AI137" s="77">
        <f>IFERROR(VLOOKUP($B137,'[1]ACT NUM13'!$AB$3:$AM$64,13,FALSE),0)</f>
        <v>0</v>
      </c>
      <c r="AJ137" s="12">
        <f t="shared" si="63"/>
        <v>0</v>
      </c>
    </row>
    <row r="138" spans="1:37" ht="15" thickBot="1" x14ac:dyDescent="0.25">
      <c r="A138" s="307" t="s">
        <v>182</v>
      </c>
      <c r="B138" s="308"/>
      <c r="C138" s="222">
        <f>+D138/Metas!S12</f>
        <v>0.69250242237439374</v>
      </c>
      <c r="D138" s="179">
        <f>J138/AK138</f>
        <v>0.15235709405602368</v>
      </c>
      <c r="E138" s="9">
        <f t="shared" ref="E138:K138" si="114">SUM(E125:E137)</f>
        <v>658</v>
      </c>
      <c r="F138" s="9">
        <f>SUM(F125:F137)</f>
        <v>680</v>
      </c>
      <c r="G138" s="9">
        <f t="shared" ref="G138" si="115">SUM(G125:G137)</f>
        <v>688</v>
      </c>
      <c r="H138" s="9">
        <f t="shared" si="114"/>
        <v>702</v>
      </c>
      <c r="I138" s="9">
        <f>SUM(I125:I137)</f>
        <v>723</v>
      </c>
      <c r="J138" s="9">
        <f t="shared" ref="J138" si="116">SUM(J125:J137)</f>
        <v>669</v>
      </c>
      <c r="K138" s="9">
        <f t="shared" si="114"/>
        <v>1</v>
      </c>
      <c r="L138" s="9">
        <f t="shared" ref="L138:Q138" si="117">SUM(L125:L137)</f>
        <v>12</v>
      </c>
      <c r="M138" s="9">
        <f t="shared" si="117"/>
        <v>25</v>
      </c>
      <c r="N138" s="9">
        <f t="shared" si="117"/>
        <v>8</v>
      </c>
      <c r="O138" s="9">
        <f t="shared" ref="O138" si="118">SUM(O125:O137)</f>
        <v>26</v>
      </c>
      <c r="P138" s="9">
        <f t="shared" si="117"/>
        <v>8</v>
      </c>
      <c r="Q138" s="9">
        <f t="shared" si="117"/>
        <v>19</v>
      </c>
      <c r="R138" s="9">
        <f t="shared" ref="R138:S138" si="119">SUM(R125:R137)</f>
        <v>10</v>
      </c>
      <c r="S138" s="9">
        <f t="shared" si="119"/>
        <v>7</v>
      </c>
      <c r="T138" s="9">
        <f t="shared" ref="T138:V138" si="120">SUM(T125:T137)</f>
        <v>11</v>
      </c>
      <c r="U138" s="9">
        <f t="shared" si="120"/>
        <v>127</v>
      </c>
      <c r="V138" s="9">
        <f t="shared" si="120"/>
        <v>0</v>
      </c>
      <c r="W138" s="9">
        <f t="shared" si="71"/>
        <v>254</v>
      </c>
      <c r="X138" s="9">
        <f t="shared" ref="X138:AD138" si="121">SUM(X125:X137)</f>
        <v>7</v>
      </c>
      <c r="Y138" s="9">
        <f t="shared" si="121"/>
        <v>9</v>
      </c>
      <c r="Z138" s="9">
        <f t="shared" si="121"/>
        <v>3</v>
      </c>
      <c r="AA138" s="9">
        <f t="shared" si="121"/>
        <v>5</v>
      </c>
      <c r="AB138" s="9">
        <f t="shared" ref="AB138" si="122">SUM(AB125:AB137)</f>
        <v>3</v>
      </c>
      <c r="AC138" s="9">
        <f t="shared" si="121"/>
        <v>2</v>
      </c>
      <c r="AD138" s="9">
        <f t="shared" si="121"/>
        <v>5</v>
      </c>
      <c r="AE138" s="9">
        <f t="shared" ref="AE138:AF138" si="123">SUM(AE125:AE137)</f>
        <v>0</v>
      </c>
      <c r="AF138" s="9">
        <f t="shared" si="123"/>
        <v>4</v>
      </c>
      <c r="AG138" s="9">
        <f t="shared" ref="AG138:AI138" si="124">SUM(AG125:AG137)</f>
        <v>3</v>
      </c>
      <c r="AH138" s="9">
        <f t="shared" si="124"/>
        <v>41</v>
      </c>
      <c r="AI138" s="9">
        <f t="shared" si="124"/>
        <v>0</v>
      </c>
      <c r="AJ138" s="9">
        <f t="shared" si="63"/>
        <v>82</v>
      </c>
      <c r="AK138" s="9">
        <v>4391</v>
      </c>
    </row>
    <row r="139" spans="1:37" ht="15" thickBot="1" x14ac:dyDescent="0.25">
      <c r="A139" s="75" t="s">
        <v>165</v>
      </c>
      <c r="B139" s="137" t="s">
        <v>161</v>
      </c>
      <c r="C139" s="53"/>
      <c r="D139" s="177"/>
      <c r="E139" s="12">
        <f>IFERROR(VLOOKUP($B139,[3]NUM13!$H$3:$J$144,2,FALSE),0)</f>
        <v>276</v>
      </c>
      <c r="F139" s="42">
        <f t="shared" si="98"/>
        <v>286</v>
      </c>
      <c r="G139" s="12">
        <f>IFERROR(VLOOKUP($B139,[1]NUM13!$H$3:$J$155,2,FALSE),0)</f>
        <v>297</v>
      </c>
      <c r="H139" s="51">
        <f t="shared" ref="H139:H142" si="125">+G139+(Q139)-(AD139)</f>
        <v>297</v>
      </c>
      <c r="I139" s="51">
        <f t="shared" ref="I139:I142" si="126">+G139+(Q139+R139+S139+T139)-(AD139+AE139+AF139+AG139)</f>
        <v>311</v>
      </c>
      <c r="J139" s="12">
        <f>IFERROR(VLOOKUP($B139,[2]NUM13!$H$3:$K$147,3,FALSE),0)</f>
        <v>327</v>
      </c>
      <c r="K139" s="77">
        <f>IFERROR(VLOOKUP($B139,'[1]ACT NUM13'!$H$3:$S$123,2,FALSE),0)</f>
        <v>0</v>
      </c>
      <c r="L139" s="77">
        <f>IFERROR(VLOOKUP($B139,'[1]ACT NUM13'!$H$3:$S$123,3,FALSE),0)</f>
        <v>0</v>
      </c>
      <c r="M139" s="77">
        <f>IFERROR(VLOOKUP($B139,'[1]ACT NUM13'!$H$3:$S$123,4,FALSE),0)</f>
        <v>0</v>
      </c>
      <c r="N139" s="77">
        <f>IFERROR(VLOOKUP($B139,'[1]ACT NUM13'!$H$3:$S$123,5,FALSE),0)</f>
        <v>10</v>
      </c>
      <c r="O139" s="77">
        <f>IFERROR(VLOOKUP($B139,'[1]ACT NUM13'!$H$3:$S$123,6,FALSE),0)</f>
        <v>4</v>
      </c>
      <c r="P139" s="77">
        <f>IFERROR(VLOOKUP($B139,'[1]ACT NUM13'!$H$3:$S$123,7,FALSE),0)</f>
        <v>5</v>
      </c>
      <c r="Q139" s="77">
        <f>IFERROR(VLOOKUP($B139,'[1]ACT NUM13'!$H$3:$S$123,8,FALSE),0)</f>
        <v>0</v>
      </c>
      <c r="R139" s="77">
        <f>IFERROR(VLOOKUP($B139,'[1]ACT NUM13'!$H$3:$S$123,9,FALSE),0)</f>
        <v>5</v>
      </c>
      <c r="S139" s="77">
        <f>IFERROR(VLOOKUP($B139,'[1]ACT NUM13'!$H$3:$S$123,10,FALSE),0)</f>
        <v>3</v>
      </c>
      <c r="T139" s="77">
        <f>IFERROR(VLOOKUP($B139,'[1]ACT NUM13'!$H$3:$S$123,11,FALSE),0)</f>
        <v>6</v>
      </c>
      <c r="U139" s="77">
        <f>IFERROR(VLOOKUP($B139,'[1]ACT NUM13'!$H$3:$S$123,12,FALSE),0)</f>
        <v>33</v>
      </c>
      <c r="V139" s="77">
        <f>IFERROR(VLOOKUP($B139,'[1]ACT NUM13'!$H$3:$S$123,13,FALSE),0)</f>
        <v>0</v>
      </c>
      <c r="W139" s="12">
        <f t="shared" si="71"/>
        <v>66</v>
      </c>
      <c r="X139" s="77">
        <f>IFERROR(VLOOKUP($B139,'[1]ACT NUM13'!$AB$3:$AM$64,2,FALSE),0)</f>
        <v>0</v>
      </c>
      <c r="Y139" s="77">
        <f>IFERROR(VLOOKUP($B139,'[1]ACT NUM13'!$AB$3:$AM$64,3,FALSE),0)</f>
        <v>0</v>
      </c>
      <c r="Z139" s="77">
        <f>IFERROR(VLOOKUP($B139,'[1]ACT NUM13'!$AB$3:$AM$64,4,FALSE),0)</f>
        <v>0</v>
      </c>
      <c r="AA139" s="77">
        <f>IFERROR(VLOOKUP($B139,'[1]ACT NUM13'!$AB$3:$AM$64,5,FALSE),0)</f>
        <v>0</v>
      </c>
      <c r="AB139" s="77">
        <f>IFERROR(VLOOKUP($B139,'[1]ACT NUM13'!$AB$3:$AM$64,6,FALSE),0)</f>
        <v>0</v>
      </c>
      <c r="AC139" s="77">
        <f>IFERROR(VLOOKUP($B139,'[1]ACT NUM13'!$AB$3:$AM$64,7,FALSE),0)</f>
        <v>0</v>
      </c>
      <c r="AD139" s="77">
        <f>IFERROR(VLOOKUP($B139,'[1]ACT NUM13'!$AB$3:$AM$64,8,FALSE),0)</f>
        <v>0</v>
      </c>
      <c r="AE139" s="77">
        <f>IFERROR(VLOOKUP($B139,'[1]ACT NUM13'!$AB$3:$AM$64,9,FALSE),0)</f>
        <v>0</v>
      </c>
      <c r="AF139" s="77">
        <f>IFERROR(VLOOKUP($B139,'[1]ACT NUM13'!$AB$3:$AM$64,10,FALSE),0)</f>
        <v>0</v>
      </c>
      <c r="AG139" s="77">
        <f>IFERROR(VLOOKUP($B139,'[1]ACT NUM13'!$AB$3:$AM$64,11,FALSE),0)</f>
        <v>0</v>
      </c>
      <c r="AH139" s="77">
        <f>IFERROR(VLOOKUP($B139,'[1]ACT NUM13'!$AB$3:$AM$64,12,FALSE),0)</f>
        <v>0</v>
      </c>
      <c r="AI139" s="77">
        <f>IFERROR(VLOOKUP($B139,'[1]ACT NUM13'!$AB$3:$AM$64,13,FALSE),0)</f>
        <v>0</v>
      </c>
      <c r="AJ139" s="12">
        <f t="shared" si="63"/>
        <v>0</v>
      </c>
    </row>
    <row r="140" spans="1:37" ht="15" thickBot="1" x14ac:dyDescent="0.25">
      <c r="A140" s="75" t="s">
        <v>165</v>
      </c>
      <c r="B140" s="137" t="s">
        <v>162</v>
      </c>
      <c r="C140" s="53"/>
      <c r="D140" s="177"/>
      <c r="E140" s="12">
        <f>IFERROR(VLOOKUP($B140,[3]NUM13!$H$3:$J$144,2,FALSE),0)</f>
        <v>6</v>
      </c>
      <c r="F140" s="42">
        <f t="shared" si="98"/>
        <v>6</v>
      </c>
      <c r="G140" s="12">
        <f>IFERROR(VLOOKUP($B140,[1]NUM13!$H$3:$J$155,2,FALSE),0)</f>
        <v>6</v>
      </c>
      <c r="H140" s="51">
        <f t="shared" si="125"/>
        <v>6</v>
      </c>
      <c r="I140" s="51">
        <f t="shared" si="126"/>
        <v>6</v>
      </c>
      <c r="J140" s="12">
        <f>IFERROR(VLOOKUP($B140,[2]NUM13!$H$3:$K$147,3,FALSE),0)</f>
        <v>5</v>
      </c>
      <c r="K140" s="77">
        <f>IFERROR(VLOOKUP($B140,'[1]ACT NUM13'!$H$3:$S$123,2,FALSE),0)</f>
        <v>0</v>
      </c>
      <c r="L140" s="77">
        <f>IFERROR(VLOOKUP($B140,'[1]ACT NUM13'!$H$3:$S$123,3,FALSE),0)</f>
        <v>0</v>
      </c>
      <c r="M140" s="77">
        <f>IFERROR(VLOOKUP($B140,'[1]ACT NUM13'!$H$3:$S$123,4,FALSE),0)</f>
        <v>0</v>
      </c>
      <c r="N140" s="77">
        <f>IFERROR(VLOOKUP($B140,'[1]ACT NUM13'!$H$3:$S$123,5,FALSE),0)</f>
        <v>0</v>
      </c>
      <c r="O140" s="77">
        <f>IFERROR(VLOOKUP($B140,'[1]ACT NUM13'!$H$3:$S$123,6,FALSE),0)</f>
        <v>0</v>
      </c>
      <c r="P140" s="77">
        <f>IFERROR(VLOOKUP($B140,'[1]ACT NUM13'!$H$3:$S$123,7,FALSE),0)</f>
        <v>0</v>
      </c>
      <c r="Q140" s="77">
        <f>IFERROR(VLOOKUP($B140,'[1]ACT NUM13'!$H$3:$S$123,8,FALSE),0)</f>
        <v>0</v>
      </c>
      <c r="R140" s="77">
        <f>IFERROR(VLOOKUP($B140,'[1]ACT NUM13'!$H$3:$S$123,9,FALSE),0)</f>
        <v>0</v>
      </c>
      <c r="S140" s="77">
        <f>IFERROR(VLOOKUP($B140,'[1]ACT NUM13'!$H$3:$S$123,10,FALSE),0)</f>
        <v>0</v>
      </c>
      <c r="T140" s="77">
        <f>IFERROR(VLOOKUP($B140,'[1]ACT NUM13'!$H$3:$S$123,11,FALSE),0)</f>
        <v>0</v>
      </c>
      <c r="U140" s="77">
        <f>IFERROR(VLOOKUP($B140,'[1]ACT NUM13'!$H$3:$S$123,12,FALSE),0)</f>
        <v>0</v>
      </c>
      <c r="V140" s="77">
        <f>IFERROR(VLOOKUP($B140,'[1]ACT NUM13'!$H$3:$S$123,13,FALSE),0)</f>
        <v>0</v>
      </c>
      <c r="W140" s="12">
        <f t="shared" si="71"/>
        <v>0</v>
      </c>
      <c r="X140" s="77">
        <f>IFERROR(VLOOKUP($B140,'[1]ACT NUM13'!$AB$3:$AM$64,2,FALSE),0)</f>
        <v>0</v>
      </c>
      <c r="Y140" s="77">
        <f>IFERROR(VLOOKUP($B140,'[1]ACT NUM13'!$AB$3:$AM$64,3,FALSE),0)</f>
        <v>0</v>
      </c>
      <c r="Z140" s="77">
        <f>IFERROR(VLOOKUP($B140,'[1]ACT NUM13'!$AB$3:$AM$64,4,FALSE),0)</f>
        <v>0</v>
      </c>
      <c r="AA140" s="77">
        <f>IFERROR(VLOOKUP($B140,'[1]ACT NUM13'!$AB$3:$AM$64,5,FALSE),0)</f>
        <v>0</v>
      </c>
      <c r="AB140" s="77">
        <f>IFERROR(VLOOKUP($B140,'[1]ACT NUM13'!$AB$3:$AM$64,6,FALSE),0)</f>
        <v>0</v>
      </c>
      <c r="AC140" s="77">
        <f>IFERROR(VLOOKUP($B140,'[1]ACT NUM13'!$AB$3:$AM$64,7,FALSE),0)</f>
        <v>0</v>
      </c>
      <c r="AD140" s="77">
        <f>IFERROR(VLOOKUP($B140,'[1]ACT NUM13'!$AB$3:$AM$64,8,FALSE),0)</f>
        <v>0</v>
      </c>
      <c r="AE140" s="77">
        <f>IFERROR(VLOOKUP($B140,'[1]ACT NUM13'!$AB$3:$AM$64,9,FALSE),0)</f>
        <v>0</v>
      </c>
      <c r="AF140" s="77">
        <f>IFERROR(VLOOKUP($B140,'[1]ACT NUM13'!$AB$3:$AM$64,10,FALSE),0)</f>
        <v>0</v>
      </c>
      <c r="AG140" s="77">
        <f>IFERROR(VLOOKUP($B140,'[1]ACT NUM13'!$AB$3:$AM$64,11,FALSE),0)</f>
        <v>0</v>
      </c>
      <c r="AH140" s="77">
        <f>IFERROR(VLOOKUP($B140,'[1]ACT NUM13'!$AB$3:$AM$64,12,FALSE),0)</f>
        <v>0</v>
      </c>
      <c r="AI140" s="77">
        <f>IFERROR(VLOOKUP($B140,'[1]ACT NUM13'!$AB$3:$AM$64,13,FALSE),0)</f>
        <v>0</v>
      </c>
      <c r="AJ140" s="12">
        <f t="shared" si="63"/>
        <v>0</v>
      </c>
    </row>
    <row r="141" spans="1:37" ht="15" thickBot="1" x14ac:dyDescent="0.25">
      <c r="A141" s="75" t="s">
        <v>165</v>
      </c>
      <c r="B141" s="137" t="s">
        <v>163</v>
      </c>
      <c r="C141" s="53"/>
      <c r="D141" s="177"/>
      <c r="E141" s="12">
        <f>IFERROR(VLOOKUP($B141,[3]NUM13!$H$3:$J$144,2,FALSE),0)</f>
        <v>0</v>
      </c>
      <c r="F141" s="42">
        <f t="shared" si="98"/>
        <v>0</v>
      </c>
      <c r="G141" s="12">
        <f>IFERROR(VLOOKUP($B141,[1]NUM13!$H$3:$J$155,2,FALSE),0)</f>
        <v>0</v>
      </c>
      <c r="H141" s="51">
        <f t="shared" si="125"/>
        <v>0</v>
      </c>
      <c r="I141" s="51">
        <f t="shared" si="126"/>
        <v>0</v>
      </c>
      <c r="J141" s="12">
        <f>IFERROR(VLOOKUP($B141,[2]NUM13!$H$3:$K$147,3,FALSE),0)</f>
        <v>3</v>
      </c>
      <c r="K141" s="77">
        <f>IFERROR(VLOOKUP($B141,'[1]ACT NUM13'!$H$3:$S$123,2,FALSE),0)</f>
        <v>0</v>
      </c>
      <c r="L141" s="77">
        <f>IFERROR(VLOOKUP($B141,'[1]ACT NUM13'!$H$3:$S$123,3,FALSE),0)</f>
        <v>0</v>
      </c>
      <c r="M141" s="77">
        <f>IFERROR(VLOOKUP($B141,'[1]ACT NUM13'!$H$3:$S$123,4,FALSE),0)</f>
        <v>0</v>
      </c>
      <c r="N141" s="77">
        <f>IFERROR(VLOOKUP($B141,'[1]ACT NUM13'!$H$3:$S$123,5,FALSE),0)</f>
        <v>0</v>
      </c>
      <c r="O141" s="77">
        <f>IFERROR(VLOOKUP($B141,'[1]ACT NUM13'!$H$3:$S$123,6,FALSE),0)</f>
        <v>0</v>
      </c>
      <c r="P141" s="77">
        <f>IFERROR(VLOOKUP($B141,'[1]ACT NUM13'!$H$3:$S$123,7,FALSE),0)</f>
        <v>0</v>
      </c>
      <c r="Q141" s="77">
        <f>IFERROR(VLOOKUP($B141,'[1]ACT NUM13'!$H$3:$S$123,8,FALSE),0)</f>
        <v>0</v>
      </c>
      <c r="R141" s="77">
        <f>IFERROR(VLOOKUP($B141,'[1]ACT NUM13'!$H$3:$S$123,9,FALSE),0)</f>
        <v>0</v>
      </c>
      <c r="S141" s="77">
        <f>IFERROR(VLOOKUP($B141,'[1]ACT NUM13'!$H$3:$S$123,10,FALSE),0)</f>
        <v>0</v>
      </c>
      <c r="T141" s="77">
        <f>IFERROR(VLOOKUP($B141,'[1]ACT NUM13'!$H$3:$S$123,11,FALSE),0)</f>
        <v>0</v>
      </c>
      <c r="U141" s="77">
        <f>IFERROR(VLOOKUP($B141,'[1]ACT NUM13'!$H$3:$S$123,12,FALSE),0)</f>
        <v>0</v>
      </c>
      <c r="V141" s="77">
        <f>IFERROR(VLOOKUP($B141,'[1]ACT NUM13'!$H$3:$S$123,13,FALSE),0)</f>
        <v>0</v>
      </c>
      <c r="W141" s="12">
        <f t="shared" si="71"/>
        <v>0</v>
      </c>
      <c r="X141" s="77">
        <f>IFERROR(VLOOKUP($B141,'[1]ACT NUM13'!$AB$3:$AM$64,2,FALSE),0)</f>
        <v>0</v>
      </c>
      <c r="Y141" s="77">
        <f>IFERROR(VLOOKUP($B141,'[1]ACT NUM13'!$AB$3:$AM$64,3,FALSE),0)</f>
        <v>0</v>
      </c>
      <c r="Z141" s="77">
        <f>IFERROR(VLOOKUP($B141,'[1]ACT NUM13'!$AB$3:$AM$64,4,FALSE),0)</f>
        <v>0</v>
      </c>
      <c r="AA141" s="77">
        <f>IFERROR(VLOOKUP($B141,'[1]ACT NUM13'!$AB$3:$AM$64,5,FALSE),0)</f>
        <v>0</v>
      </c>
      <c r="AB141" s="77">
        <f>IFERROR(VLOOKUP($B141,'[1]ACT NUM13'!$AB$3:$AM$64,6,FALSE),0)</f>
        <v>0</v>
      </c>
      <c r="AC141" s="77">
        <f>IFERROR(VLOOKUP($B141,'[1]ACT NUM13'!$AB$3:$AM$64,7,FALSE),0)</f>
        <v>0</v>
      </c>
      <c r="AD141" s="77">
        <f>IFERROR(VLOOKUP($B141,'[1]ACT NUM13'!$AB$3:$AM$64,8,FALSE),0)</f>
        <v>0</v>
      </c>
      <c r="AE141" s="77">
        <f>IFERROR(VLOOKUP($B141,'[1]ACT NUM13'!$AB$3:$AM$64,9,FALSE),0)</f>
        <v>0</v>
      </c>
      <c r="AF141" s="77">
        <f>IFERROR(VLOOKUP($B141,'[1]ACT NUM13'!$AB$3:$AM$64,10,FALSE),0)</f>
        <v>0</v>
      </c>
      <c r="AG141" s="77">
        <f>IFERROR(VLOOKUP($B141,'[1]ACT NUM13'!$AB$3:$AM$64,11,FALSE),0)</f>
        <v>0</v>
      </c>
      <c r="AH141" s="77">
        <f>IFERROR(VLOOKUP($B141,'[1]ACT NUM13'!$AB$3:$AM$64,12,FALSE),0)</f>
        <v>0</v>
      </c>
      <c r="AI141" s="77">
        <f>IFERROR(VLOOKUP($B141,'[1]ACT NUM13'!$AB$3:$AM$64,13,FALSE),0)</f>
        <v>0</v>
      </c>
      <c r="AJ141" s="12">
        <f t="shared" si="63"/>
        <v>0</v>
      </c>
    </row>
    <row r="142" spans="1:37" ht="15" thickBot="1" x14ac:dyDescent="0.25">
      <c r="A142" s="75" t="s">
        <v>165</v>
      </c>
      <c r="B142" s="137" t="s">
        <v>164</v>
      </c>
      <c r="C142" s="53"/>
      <c r="D142" s="177"/>
      <c r="E142" s="12">
        <f>IFERROR(VLOOKUP($B142,[3]NUM13!$H$3:$J$144,2,FALSE),0)</f>
        <v>3</v>
      </c>
      <c r="F142" s="42">
        <f>+E142+(K142+L142+M142+N142)-(X142+Y142+Z142+AA142)</f>
        <v>3</v>
      </c>
      <c r="G142" s="12">
        <f>IFERROR(VLOOKUP($B142,[1]NUM13!$H$3:$J$155,2,FALSE),0)</f>
        <v>2</v>
      </c>
      <c r="H142" s="51">
        <f t="shared" si="125"/>
        <v>2</v>
      </c>
      <c r="I142" s="51">
        <f t="shared" si="126"/>
        <v>2</v>
      </c>
      <c r="J142" s="12">
        <f>IFERROR(VLOOKUP($B142,[2]NUM13!$H$3:$K$147,3,FALSE),0)</f>
        <v>1</v>
      </c>
      <c r="K142" s="77">
        <f>IFERROR(VLOOKUP($B142,'[1]ACT NUM13'!$H$3:$S$123,2,FALSE),0)</f>
        <v>0</v>
      </c>
      <c r="L142" s="77">
        <f>IFERROR(VLOOKUP($B142,'[1]ACT NUM13'!$H$3:$S$123,3,FALSE),0)</f>
        <v>0</v>
      </c>
      <c r="M142" s="77">
        <f>IFERROR(VLOOKUP($B142,'[1]ACT NUM13'!$H$3:$S$123,4,FALSE),0)</f>
        <v>0</v>
      </c>
      <c r="N142" s="77">
        <f>IFERROR(VLOOKUP($B142,'[1]ACT NUM13'!$H$3:$S$123,5,FALSE),0)</f>
        <v>0</v>
      </c>
      <c r="O142" s="77">
        <f>IFERROR(VLOOKUP($B142,'[1]ACT NUM13'!$H$3:$S$123,6,FALSE),0)</f>
        <v>0</v>
      </c>
      <c r="P142" s="77">
        <f>IFERROR(VLOOKUP($B142,'[1]ACT NUM13'!$H$3:$S$123,7,FALSE),0)</f>
        <v>0</v>
      </c>
      <c r="Q142" s="77">
        <f>IFERROR(VLOOKUP($B142,'[1]ACT NUM13'!$H$3:$S$123,8,FALSE),0)</f>
        <v>0</v>
      </c>
      <c r="R142" s="77">
        <f>IFERROR(VLOOKUP($B142,'[1]ACT NUM13'!$H$3:$S$123,9,FALSE),0)</f>
        <v>0</v>
      </c>
      <c r="S142" s="77">
        <f>IFERROR(VLOOKUP($B142,'[1]ACT NUM13'!$H$3:$S$123,10,FALSE),0)</f>
        <v>0</v>
      </c>
      <c r="T142" s="77">
        <f>IFERROR(VLOOKUP($B142,'[1]ACT NUM13'!$H$3:$S$123,11,FALSE),0)</f>
        <v>0</v>
      </c>
      <c r="U142" s="77">
        <f>IFERROR(VLOOKUP($B142,'[1]ACT NUM13'!$H$3:$S$123,12,FALSE),0)</f>
        <v>0</v>
      </c>
      <c r="V142" s="77">
        <f>IFERROR(VLOOKUP($B142,'[1]ACT NUM13'!$H$3:$S$123,13,FALSE),0)</f>
        <v>0</v>
      </c>
      <c r="W142" s="12">
        <f t="shared" si="71"/>
        <v>0</v>
      </c>
      <c r="X142" s="77">
        <f>IFERROR(VLOOKUP($B142,'[1]ACT NUM13'!$AB$3:$AM$64,2,FALSE),0)</f>
        <v>0</v>
      </c>
      <c r="Y142" s="77">
        <f>IFERROR(VLOOKUP($B142,'[1]ACT NUM13'!$AB$3:$AM$64,3,FALSE),0)</f>
        <v>0</v>
      </c>
      <c r="Z142" s="77">
        <f>IFERROR(VLOOKUP($B142,'[1]ACT NUM13'!$AB$3:$AM$64,4,FALSE),0)</f>
        <v>0</v>
      </c>
      <c r="AA142" s="77">
        <f>IFERROR(VLOOKUP($B142,'[1]ACT NUM13'!$AB$3:$AM$64,5,FALSE),0)</f>
        <v>0</v>
      </c>
      <c r="AB142" s="77">
        <f>IFERROR(VLOOKUP($B142,'[1]ACT NUM13'!$AB$3:$AM$64,6,FALSE),0)</f>
        <v>0</v>
      </c>
      <c r="AC142" s="77">
        <f>IFERROR(VLOOKUP($B142,'[1]ACT NUM13'!$AB$3:$AM$64,7,FALSE),0)</f>
        <v>0</v>
      </c>
      <c r="AD142" s="77">
        <f>IFERROR(VLOOKUP($B142,'[1]ACT NUM13'!$AB$3:$AM$64,8,FALSE),0)</f>
        <v>0</v>
      </c>
      <c r="AE142" s="77">
        <f>IFERROR(VLOOKUP($B142,'[1]ACT NUM13'!$AB$3:$AM$64,9,FALSE),0)</f>
        <v>0</v>
      </c>
      <c r="AF142" s="77">
        <f>IFERROR(VLOOKUP($B142,'[1]ACT NUM13'!$AB$3:$AM$64,10,FALSE),0)</f>
        <v>0</v>
      </c>
      <c r="AG142" s="77">
        <f>IFERROR(VLOOKUP($B142,'[1]ACT NUM13'!$AB$3:$AM$64,11,FALSE),0)</f>
        <v>0</v>
      </c>
      <c r="AH142" s="77">
        <f>IFERROR(VLOOKUP($B142,'[1]ACT NUM13'!$AB$3:$AM$64,12,FALSE),0)</f>
        <v>0</v>
      </c>
      <c r="AI142" s="77">
        <f>IFERROR(VLOOKUP($B142,'[1]ACT NUM13'!$AB$3:$AM$64,13,FALSE),0)</f>
        <v>0</v>
      </c>
      <c r="AJ142" s="12">
        <f t="shared" si="63"/>
        <v>0</v>
      </c>
    </row>
    <row r="143" spans="1:37" ht="15" thickBot="1" x14ac:dyDescent="0.25">
      <c r="A143" s="307" t="s">
        <v>183</v>
      </c>
      <c r="B143" s="308"/>
      <c r="C143" s="222">
        <f>+D143/Metas!S14</f>
        <v>0.99683323442136507</v>
      </c>
      <c r="D143" s="179">
        <f>J143/AK143</f>
        <v>0.224</v>
      </c>
      <c r="E143" s="9">
        <f t="shared" ref="E143:K143" si="127">SUM(E139:E142)</f>
        <v>285</v>
      </c>
      <c r="F143" s="9">
        <f>SUM(F139:F142)</f>
        <v>295</v>
      </c>
      <c r="G143" s="9">
        <f t="shared" ref="G143" si="128">SUM(G139:G142)</f>
        <v>305</v>
      </c>
      <c r="H143" s="9">
        <f t="shared" si="127"/>
        <v>305</v>
      </c>
      <c r="I143" s="9">
        <f>SUM(I139:I142)</f>
        <v>319</v>
      </c>
      <c r="J143" s="9">
        <f t="shared" ref="J143" si="129">SUM(J139:J142)</f>
        <v>336</v>
      </c>
      <c r="K143" s="9">
        <f t="shared" si="127"/>
        <v>0</v>
      </c>
      <c r="L143" s="9">
        <f t="shared" ref="L143:Q143" si="130">SUM(L139:L142)</f>
        <v>0</v>
      </c>
      <c r="M143" s="9">
        <f t="shared" si="130"/>
        <v>0</v>
      </c>
      <c r="N143" s="9">
        <f t="shared" si="130"/>
        <v>10</v>
      </c>
      <c r="O143" s="9">
        <f t="shared" ref="O143" si="131">SUM(O139:O142)</f>
        <v>4</v>
      </c>
      <c r="P143" s="9">
        <f t="shared" si="130"/>
        <v>5</v>
      </c>
      <c r="Q143" s="9">
        <f t="shared" si="130"/>
        <v>0</v>
      </c>
      <c r="R143" s="9">
        <f t="shared" ref="R143:S143" si="132">SUM(R139:R142)</f>
        <v>5</v>
      </c>
      <c r="S143" s="9">
        <f t="shared" si="132"/>
        <v>3</v>
      </c>
      <c r="T143" s="9">
        <f t="shared" ref="T143:V143" si="133">SUM(T139:T142)</f>
        <v>6</v>
      </c>
      <c r="U143" s="9">
        <f t="shared" si="133"/>
        <v>33</v>
      </c>
      <c r="V143" s="9">
        <f t="shared" si="133"/>
        <v>0</v>
      </c>
      <c r="W143" s="9">
        <f t="shared" si="71"/>
        <v>66</v>
      </c>
      <c r="X143" s="9">
        <f t="shared" ref="X143:AD143" si="134">SUM(X139:X142)</f>
        <v>0</v>
      </c>
      <c r="Y143" s="9">
        <f t="shared" si="134"/>
        <v>0</v>
      </c>
      <c r="Z143" s="9">
        <f t="shared" si="134"/>
        <v>0</v>
      </c>
      <c r="AA143" s="9">
        <f t="shared" si="134"/>
        <v>0</v>
      </c>
      <c r="AB143" s="9">
        <f t="shared" ref="AB143" si="135">SUM(AB139:AB142)</f>
        <v>0</v>
      </c>
      <c r="AC143" s="9">
        <f t="shared" si="134"/>
        <v>0</v>
      </c>
      <c r="AD143" s="9">
        <f t="shared" si="134"/>
        <v>0</v>
      </c>
      <c r="AE143" s="9">
        <f t="shared" ref="AE143:AF143" si="136">SUM(AE139:AE142)</f>
        <v>0</v>
      </c>
      <c r="AF143" s="9">
        <f t="shared" si="136"/>
        <v>0</v>
      </c>
      <c r="AG143" s="9">
        <f t="shared" ref="AG143:AI143" si="137">SUM(AG139:AG142)</f>
        <v>0</v>
      </c>
      <c r="AH143" s="9">
        <f t="shared" si="137"/>
        <v>0</v>
      </c>
      <c r="AI143" s="9">
        <f t="shared" si="137"/>
        <v>0</v>
      </c>
      <c r="AJ143" s="9">
        <f t="shared" si="63"/>
        <v>0</v>
      </c>
      <c r="AK143" s="9">
        <v>1500</v>
      </c>
    </row>
    <row r="144" spans="1:37" ht="15" thickBot="1" x14ac:dyDescent="0.25">
      <c r="A144" s="75" t="s">
        <v>173</v>
      </c>
      <c r="B144" s="137" t="s">
        <v>166</v>
      </c>
      <c r="C144" s="53"/>
      <c r="D144" s="177"/>
      <c r="E144" s="12">
        <f>IFERROR(VLOOKUP($B144,[3]NUM13!$H$3:$J$144,2,FALSE),0)</f>
        <v>73</v>
      </c>
      <c r="F144" s="42">
        <f t="shared" si="98"/>
        <v>73</v>
      </c>
      <c r="G144" s="12">
        <f>IFERROR(VLOOKUP($B144,[1]NUM13!$H$3:$J$155,2,FALSE),0)</f>
        <v>136</v>
      </c>
      <c r="H144" s="51">
        <f t="shared" ref="H144:H150" si="138">+G144+(Q144)-(AD144)</f>
        <v>136</v>
      </c>
      <c r="I144" s="51">
        <f t="shared" ref="I144:I150" si="139">+G144+(Q144+R144+S144+T144)-(AD144+AE144+AF144+AG144)</f>
        <v>141</v>
      </c>
      <c r="J144" s="12">
        <f>IFERROR(VLOOKUP($B144,[2]NUM13!$H$3:$K$147,3,FALSE),0)</f>
        <v>72</v>
      </c>
      <c r="K144" s="77">
        <f>IFERROR(VLOOKUP($B144,'[1]ACT NUM13'!$H$3:$S$123,2,FALSE),0)</f>
        <v>0</v>
      </c>
      <c r="L144" s="77">
        <f>IFERROR(VLOOKUP($B144,'[1]ACT NUM13'!$H$3:$S$123,3,FALSE),0)</f>
        <v>0</v>
      </c>
      <c r="M144" s="77">
        <f>IFERROR(VLOOKUP($B144,'[1]ACT NUM13'!$H$3:$S$123,4,FALSE),0)</f>
        <v>1</v>
      </c>
      <c r="N144" s="77">
        <f>IFERROR(VLOOKUP($B144,'[1]ACT NUM13'!$H$3:$S$123,5,FALSE),0)</f>
        <v>0</v>
      </c>
      <c r="O144" s="77">
        <f>IFERROR(VLOOKUP($B144,'[1]ACT NUM13'!$H$3:$S$123,6,FALSE),0)</f>
        <v>0</v>
      </c>
      <c r="P144" s="77">
        <f>IFERROR(VLOOKUP($B144,'[1]ACT NUM13'!$H$3:$S$123,7,FALSE),0)</f>
        <v>2</v>
      </c>
      <c r="Q144" s="77">
        <f>IFERROR(VLOOKUP($B144,'[1]ACT NUM13'!$H$3:$S$123,8,FALSE),0)</f>
        <v>0</v>
      </c>
      <c r="R144" s="77">
        <f>IFERROR(VLOOKUP($B144,'[1]ACT NUM13'!$H$3:$S$123,9,FALSE),0)</f>
        <v>0</v>
      </c>
      <c r="S144" s="77">
        <f>IFERROR(VLOOKUP($B144,'[1]ACT NUM13'!$H$3:$S$123,10,FALSE),0)</f>
        <v>5</v>
      </c>
      <c r="T144" s="77">
        <f>IFERROR(VLOOKUP($B144,'[1]ACT NUM13'!$H$3:$S$123,11,FALSE),0)</f>
        <v>0</v>
      </c>
      <c r="U144" s="77">
        <f>IFERROR(VLOOKUP($B144,'[1]ACT NUM13'!$H$3:$S$123,12,FALSE),0)</f>
        <v>8</v>
      </c>
      <c r="V144" s="77">
        <f>IFERROR(VLOOKUP($B144,'[1]ACT NUM13'!$H$3:$S$123,13,FALSE),0)</f>
        <v>0</v>
      </c>
      <c r="W144" s="12">
        <f t="shared" si="71"/>
        <v>16</v>
      </c>
      <c r="X144" s="77">
        <f>IFERROR(VLOOKUP($B144,'[1]ACT NUM13'!$AB$3:$AM$64,2,FALSE),0)</f>
        <v>0</v>
      </c>
      <c r="Y144" s="77">
        <f>IFERROR(VLOOKUP($B144,'[1]ACT NUM13'!$AB$3:$AM$64,3,FALSE),0)</f>
        <v>1</v>
      </c>
      <c r="Z144" s="77">
        <f>IFERROR(VLOOKUP($B144,'[1]ACT NUM13'!$AB$3:$AM$64,4,FALSE),0)</f>
        <v>0</v>
      </c>
      <c r="AA144" s="77">
        <f>IFERROR(VLOOKUP($B144,'[1]ACT NUM13'!$AB$3:$AM$64,5,FALSE),0)</f>
        <v>0</v>
      </c>
      <c r="AB144" s="77">
        <f>IFERROR(VLOOKUP($B144,'[1]ACT NUM13'!$AB$3:$AM$64,6,FALSE),0)</f>
        <v>2</v>
      </c>
      <c r="AC144" s="77">
        <f>IFERROR(VLOOKUP($B144,'[1]ACT NUM13'!$AB$3:$AM$64,7,FALSE),0)</f>
        <v>0</v>
      </c>
      <c r="AD144" s="77">
        <f>IFERROR(VLOOKUP($B144,'[1]ACT NUM13'!$AB$3:$AM$64,8,FALSE),0)</f>
        <v>0</v>
      </c>
      <c r="AE144" s="77">
        <f>IFERROR(VLOOKUP($B144,'[1]ACT NUM13'!$AB$3:$AM$64,9,FALSE),0)</f>
        <v>0</v>
      </c>
      <c r="AF144" s="77">
        <f>IFERROR(VLOOKUP($B144,'[1]ACT NUM13'!$AB$3:$AM$64,10,FALSE),0)</f>
        <v>0</v>
      </c>
      <c r="AG144" s="77">
        <f>IFERROR(VLOOKUP($B144,'[1]ACT NUM13'!$AB$3:$AM$64,11,FALSE),0)</f>
        <v>0</v>
      </c>
      <c r="AH144" s="77">
        <f>IFERROR(VLOOKUP($B144,'[1]ACT NUM13'!$AB$3:$AM$64,12,FALSE),0)</f>
        <v>3</v>
      </c>
      <c r="AI144" s="77">
        <f>IFERROR(VLOOKUP($B144,'[1]ACT NUM13'!$AB$3:$AM$64,13,FALSE),0)</f>
        <v>0</v>
      </c>
      <c r="AJ144" s="12">
        <f t="shared" si="63"/>
        <v>6</v>
      </c>
    </row>
    <row r="145" spans="1:37" ht="15" thickBot="1" x14ac:dyDescent="0.25">
      <c r="A145" s="75" t="s">
        <v>173</v>
      </c>
      <c r="B145" s="137" t="s">
        <v>167</v>
      </c>
      <c r="C145" s="53"/>
      <c r="D145" s="177"/>
      <c r="E145" s="12">
        <f>IFERROR(VLOOKUP($B145,[3]NUM13!$H$3:$J$144,2,FALSE),0)</f>
        <v>6</v>
      </c>
      <c r="F145" s="42">
        <f t="shared" si="98"/>
        <v>6</v>
      </c>
      <c r="G145" s="12">
        <f>IFERROR(VLOOKUP($B145,[1]NUM13!$H$3:$J$155,2,FALSE),0)</f>
        <v>0</v>
      </c>
      <c r="H145" s="51">
        <f t="shared" si="138"/>
        <v>0</v>
      </c>
      <c r="I145" s="51">
        <f t="shared" si="139"/>
        <v>-1</v>
      </c>
      <c r="J145" s="12">
        <f>IFERROR(VLOOKUP($B145,[2]NUM13!$H$3:$K$147,3,FALSE),0)</f>
        <v>6</v>
      </c>
      <c r="K145" s="77">
        <f>IFERROR(VLOOKUP($B145,'[1]ACT NUM13'!$H$3:$S$123,2,FALSE),0)</f>
        <v>0</v>
      </c>
      <c r="L145" s="77">
        <f>IFERROR(VLOOKUP($B145,'[1]ACT NUM13'!$H$3:$S$123,3,FALSE),0)</f>
        <v>0</v>
      </c>
      <c r="M145" s="77">
        <f>IFERROR(VLOOKUP($B145,'[1]ACT NUM13'!$H$3:$S$123,4,FALSE),0)</f>
        <v>0</v>
      </c>
      <c r="N145" s="77">
        <f>IFERROR(VLOOKUP($B145,'[1]ACT NUM13'!$H$3:$S$123,5,FALSE),0)</f>
        <v>0</v>
      </c>
      <c r="O145" s="77">
        <f>IFERROR(VLOOKUP($B145,'[1]ACT NUM13'!$H$3:$S$123,6,FALSE),0)</f>
        <v>0</v>
      </c>
      <c r="P145" s="77">
        <f>IFERROR(VLOOKUP($B145,'[1]ACT NUM13'!$H$3:$S$123,7,FALSE),0)</f>
        <v>0</v>
      </c>
      <c r="Q145" s="77">
        <f>IFERROR(VLOOKUP($B145,'[1]ACT NUM13'!$H$3:$S$123,8,FALSE),0)</f>
        <v>0</v>
      </c>
      <c r="R145" s="77">
        <f>IFERROR(VLOOKUP($B145,'[1]ACT NUM13'!$H$3:$S$123,9,FALSE),0)</f>
        <v>0</v>
      </c>
      <c r="S145" s="77">
        <f>IFERROR(VLOOKUP($B145,'[1]ACT NUM13'!$H$3:$S$123,10,FALSE),0)</f>
        <v>0</v>
      </c>
      <c r="T145" s="77">
        <f>IFERROR(VLOOKUP($B145,'[1]ACT NUM13'!$H$3:$S$123,11,FALSE),0)</f>
        <v>0</v>
      </c>
      <c r="U145" s="77">
        <f>IFERROR(VLOOKUP($B145,'[1]ACT NUM13'!$H$3:$S$123,12,FALSE),0)</f>
        <v>0</v>
      </c>
      <c r="V145" s="77">
        <f>IFERROR(VLOOKUP($B145,'[1]ACT NUM13'!$H$3:$S$123,13,FALSE),0)</f>
        <v>0</v>
      </c>
      <c r="W145" s="12">
        <f t="shared" si="71"/>
        <v>0</v>
      </c>
      <c r="X145" s="77">
        <f>IFERROR(VLOOKUP($B145,'[1]ACT NUM13'!$AB$3:$AM$64,2,FALSE),0)</f>
        <v>0</v>
      </c>
      <c r="Y145" s="77">
        <f>IFERROR(VLOOKUP($B145,'[1]ACT NUM13'!$AB$3:$AM$64,3,FALSE),0)</f>
        <v>0</v>
      </c>
      <c r="Z145" s="77">
        <f>IFERROR(VLOOKUP($B145,'[1]ACT NUM13'!$AB$3:$AM$64,4,FALSE),0)</f>
        <v>0</v>
      </c>
      <c r="AA145" s="77">
        <f>IFERROR(VLOOKUP($B145,'[1]ACT NUM13'!$AB$3:$AM$64,5,FALSE),0)</f>
        <v>0</v>
      </c>
      <c r="AB145" s="77">
        <f>IFERROR(VLOOKUP($B145,'[1]ACT NUM13'!$AB$3:$AM$64,6,FALSE),0)</f>
        <v>0</v>
      </c>
      <c r="AC145" s="77">
        <f>IFERROR(VLOOKUP($B145,'[1]ACT NUM13'!$AB$3:$AM$64,7,FALSE),0)</f>
        <v>0</v>
      </c>
      <c r="AD145" s="77">
        <f>IFERROR(VLOOKUP($B145,'[1]ACT NUM13'!$AB$3:$AM$64,8,FALSE),0)</f>
        <v>0</v>
      </c>
      <c r="AE145" s="77">
        <f>IFERROR(VLOOKUP($B145,'[1]ACT NUM13'!$AB$3:$AM$64,9,FALSE),0)</f>
        <v>0</v>
      </c>
      <c r="AF145" s="77">
        <f>IFERROR(VLOOKUP($B145,'[1]ACT NUM13'!$AB$3:$AM$64,10,FALSE),0)</f>
        <v>1</v>
      </c>
      <c r="AG145" s="77">
        <f>IFERROR(VLOOKUP($B145,'[1]ACT NUM13'!$AB$3:$AM$64,11,FALSE),0)</f>
        <v>0</v>
      </c>
      <c r="AH145" s="77">
        <f>IFERROR(VLOOKUP($B145,'[1]ACT NUM13'!$AB$3:$AM$64,12,FALSE),0)</f>
        <v>1</v>
      </c>
      <c r="AI145" s="77">
        <f>IFERROR(VLOOKUP($B145,'[1]ACT NUM13'!$AB$3:$AM$64,13,FALSE),0)</f>
        <v>0</v>
      </c>
      <c r="AJ145" s="12">
        <f t="shared" ref="AJ145:AJ151" si="140">SUM(X145:AI145)</f>
        <v>2</v>
      </c>
    </row>
    <row r="146" spans="1:37" ht="15" thickBot="1" x14ac:dyDescent="0.25">
      <c r="A146" s="75" t="s">
        <v>173</v>
      </c>
      <c r="B146" s="137" t="s">
        <v>168</v>
      </c>
      <c r="C146" s="53"/>
      <c r="D146" s="177"/>
      <c r="E146" s="12">
        <f>IFERROR(VLOOKUP($B146,[3]NUM13!$H$3:$J$144,2,FALSE),0)</f>
        <v>17</v>
      </c>
      <c r="F146" s="42">
        <f t="shared" si="98"/>
        <v>17</v>
      </c>
      <c r="G146" s="12">
        <f>IFERROR(VLOOKUP($B146,[1]NUM13!$H$3:$J$155,2,FALSE),0)</f>
        <v>0</v>
      </c>
      <c r="H146" s="51">
        <f t="shared" si="138"/>
        <v>0</v>
      </c>
      <c r="I146" s="51">
        <f t="shared" si="139"/>
        <v>0</v>
      </c>
      <c r="J146" s="12">
        <f>IFERROR(VLOOKUP($B146,[2]NUM13!$H$3:$K$147,3,FALSE),0)</f>
        <v>15</v>
      </c>
      <c r="K146" s="77">
        <f>IFERROR(VLOOKUP($B146,'[1]ACT NUM13'!$H$3:$S$123,2,FALSE),0)</f>
        <v>0</v>
      </c>
      <c r="L146" s="77">
        <f>IFERROR(VLOOKUP($B146,'[1]ACT NUM13'!$H$3:$S$123,3,FALSE),0)</f>
        <v>0</v>
      </c>
      <c r="M146" s="77">
        <f>IFERROR(VLOOKUP($B146,'[1]ACT NUM13'!$H$3:$S$123,4,FALSE),0)</f>
        <v>0</v>
      </c>
      <c r="N146" s="77">
        <f>IFERROR(VLOOKUP($B146,'[1]ACT NUM13'!$H$3:$S$123,5,FALSE),0)</f>
        <v>0</v>
      </c>
      <c r="O146" s="77">
        <f>IFERROR(VLOOKUP($B146,'[1]ACT NUM13'!$H$3:$S$123,6,FALSE),0)</f>
        <v>0</v>
      </c>
      <c r="P146" s="77">
        <f>IFERROR(VLOOKUP($B146,'[1]ACT NUM13'!$H$3:$S$123,7,FALSE),0)</f>
        <v>0</v>
      </c>
      <c r="Q146" s="77">
        <f>IFERROR(VLOOKUP($B146,'[1]ACT NUM13'!$H$3:$S$123,8,FALSE),0)</f>
        <v>0</v>
      </c>
      <c r="R146" s="77">
        <f>IFERROR(VLOOKUP($B146,'[1]ACT NUM13'!$H$3:$S$123,9,FALSE),0)</f>
        <v>0</v>
      </c>
      <c r="S146" s="77">
        <f>IFERROR(VLOOKUP($B146,'[1]ACT NUM13'!$H$3:$S$123,10,FALSE),0)</f>
        <v>0</v>
      </c>
      <c r="T146" s="77">
        <f>IFERROR(VLOOKUP($B146,'[1]ACT NUM13'!$H$3:$S$123,11,FALSE),0)</f>
        <v>0</v>
      </c>
      <c r="U146" s="77">
        <f>IFERROR(VLOOKUP($B146,'[1]ACT NUM13'!$H$3:$S$123,12,FALSE),0)</f>
        <v>0</v>
      </c>
      <c r="V146" s="77">
        <f>IFERROR(VLOOKUP($B146,'[1]ACT NUM13'!$H$3:$S$123,13,FALSE),0)</f>
        <v>0</v>
      </c>
      <c r="W146" s="12">
        <f t="shared" si="71"/>
        <v>0</v>
      </c>
      <c r="X146" s="77">
        <f>IFERROR(VLOOKUP($B146,'[1]ACT NUM13'!$AB$3:$AM$64,2,FALSE),0)</f>
        <v>0</v>
      </c>
      <c r="Y146" s="77">
        <f>IFERROR(VLOOKUP($B146,'[1]ACT NUM13'!$AB$3:$AM$64,3,FALSE),0)</f>
        <v>0</v>
      </c>
      <c r="Z146" s="77">
        <f>IFERROR(VLOOKUP($B146,'[1]ACT NUM13'!$AB$3:$AM$64,4,FALSE),0)</f>
        <v>0</v>
      </c>
      <c r="AA146" s="77">
        <f>IFERROR(VLOOKUP($B146,'[1]ACT NUM13'!$AB$3:$AM$64,5,FALSE),0)</f>
        <v>0</v>
      </c>
      <c r="AB146" s="77">
        <f>IFERROR(VLOOKUP($B146,'[1]ACT NUM13'!$AB$3:$AM$64,6,FALSE),0)</f>
        <v>0</v>
      </c>
      <c r="AC146" s="77">
        <f>IFERROR(VLOOKUP($B146,'[1]ACT NUM13'!$AB$3:$AM$64,7,FALSE),0)</f>
        <v>0</v>
      </c>
      <c r="AD146" s="77">
        <f>IFERROR(VLOOKUP($B146,'[1]ACT NUM13'!$AB$3:$AM$64,8,FALSE),0)</f>
        <v>0</v>
      </c>
      <c r="AE146" s="77">
        <f>IFERROR(VLOOKUP($B146,'[1]ACT NUM13'!$AB$3:$AM$64,9,FALSE),0)</f>
        <v>0</v>
      </c>
      <c r="AF146" s="77">
        <f>IFERROR(VLOOKUP($B146,'[1]ACT NUM13'!$AB$3:$AM$64,10,FALSE),0)</f>
        <v>0</v>
      </c>
      <c r="AG146" s="77">
        <f>IFERROR(VLOOKUP($B146,'[1]ACT NUM13'!$AB$3:$AM$64,11,FALSE),0)</f>
        <v>0</v>
      </c>
      <c r="AH146" s="77">
        <f>IFERROR(VLOOKUP($B146,'[1]ACT NUM13'!$AB$3:$AM$64,12,FALSE),0)</f>
        <v>0</v>
      </c>
      <c r="AI146" s="77">
        <f>IFERROR(VLOOKUP($B146,'[1]ACT NUM13'!$AB$3:$AM$64,13,FALSE),0)</f>
        <v>0</v>
      </c>
      <c r="AJ146" s="12">
        <f t="shared" si="140"/>
        <v>0</v>
      </c>
    </row>
    <row r="147" spans="1:37" ht="15" thickBot="1" x14ac:dyDescent="0.25">
      <c r="A147" s="75" t="s">
        <v>173</v>
      </c>
      <c r="B147" s="137" t="s">
        <v>169</v>
      </c>
      <c r="C147" s="53"/>
      <c r="D147" s="177"/>
      <c r="E147" s="12">
        <f>IFERROR(VLOOKUP($B147,[3]NUM13!$H$3:$J$144,2,FALSE),0)</f>
        <v>21</v>
      </c>
      <c r="F147" s="42">
        <f t="shared" si="98"/>
        <v>21</v>
      </c>
      <c r="G147" s="12">
        <f>IFERROR(VLOOKUP($B147,[1]NUM13!$H$3:$J$155,2,FALSE),0)</f>
        <v>0</v>
      </c>
      <c r="H147" s="51">
        <f t="shared" si="138"/>
        <v>0</v>
      </c>
      <c r="I147" s="51">
        <f t="shared" si="139"/>
        <v>0</v>
      </c>
      <c r="J147" s="12">
        <f>IFERROR(VLOOKUP($B147,[2]NUM13!$H$3:$K$147,3,FALSE),0)</f>
        <v>20</v>
      </c>
      <c r="K147" s="77">
        <f>IFERROR(VLOOKUP($B147,'[1]ACT NUM13'!$H$3:$S$123,2,FALSE),0)</f>
        <v>0</v>
      </c>
      <c r="L147" s="77">
        <f>IFERROR(VLOOKUP($B147,'[1]ACT NUM13'!$H$3:$S$123,3,FALSE),0)</f>
        <v>0</v>
      </c>
      <c r="M147" s="77">
        <f>IFERROR(VLOOKUP($B147,'[1]ACT NUM13'!$H$3:$S$123,4,FALSE),0)</f>
        <v>0</v>
      </c>
      <c r="N147" s="77">
        <f>IFERROR(VLOOKUP($B147,'[1]ACT NUM13'!$H$3:$S$123,5,FALSE),0)</f>
        <v>0</v>
      </c>
      <c r="O147" s="77">
        <f>IFERROR(VLOOKUP($B147,'[1]ACT NUM13'!$H$3:$S$123,6,FALSE),0)</f>
        <v>0</v>
      </c>
      <c r="P147" s="77">
        <f>IFERROR(VLOOKUP($B147,'[1]ACT NUM13'!$H$3:$S$123,7,FALSE),0)</f>
        <v>0</v>
      </c>
      <c r="Q147" s="77">
        <f>IFERROR(VLOOKUP($B147,'[1]ACT NUM13'!$H$3:$S$123,8,FALSE),0)</f>
        <v>0</v>
      </c>
      <c r="R147" s="77">
        <f>IFERROR(VLOOKUP($B147,'[1]ACT NUM13'!$H$3:$S$123,9,FALSE),0)</f>
        <v>0</v>
      </c>
      <c r="S147" s="77">
        <f>IFERROR(VLOOKUP($B147,'[1]ACT NUM13'!$H$3:$S$123,10,FALSE),0)</f>
        <v>0</v>
      </c>
      <c r="T147" s="77">
        <f>IFERROR(VLOOKUP($B147,'[1]ACT NUM13'!$H$3:$S$123,11,FALSE),0)</f>
        <v>0</v>
      </c>
      <c r="U147" s="77">
        <f>IFERROR(VLOOKUP($B147,'[1]ACT NUM13'!$H$3:$S$123,12,FALSE),0)</f>
        <v>0</v>
      </c>
      <c r="V147" s="77">
        <f>IFERROR(VLOOKUP($B147,'[1]ACT NUM13'!$H$3:$S$123,13,FALSE),0)</f>
        <v>0</v>
      </c>
      <c r="W147" s="12">
        <f>SUM(K147:V147)</f>
        <v>0</v>
      </c>
      <c r="X147" s="77">
        <f>IFERROR(VLOOKUP($B147,'[1]ACT NUM13'!$AB$3:$AM$64,2,FALSE),0)</f>
        <v>0</v>
      </c>
      <c r="Y147" s="77">
        <f>IFERROR(VLOOKUP($B147,'[1]ACT NUM13'!$AB$3:$AM$64,3,FALSE),0)</f>
        <v>0</v>
      </c>
      <c r="Z147" s="77">
        <f>IFERROR(VLOOKUP($B147,'[1]ACT NUM13'!$AB$3:$AM$64,4,FALSE),0)</f>
        <v>0</v>
      </c>
      <c r="AA147" s="77">
        <f>IFERROR(VLOOKUP($B147,'[1]ACT NUM13'!$AB$3:$AM$64,5,FALSE),0)</f>
        <v>0</v>
      </c>
      <c r="AB147" s="77">
        <f>IFERROR(VLOOKUP($B147,'[1]ACT NUM13'!$AB$3:$AM$64,6,FALSE),0)</f>
        <v>0</v>
      </c>
      <c r="AC147" s="77">
        <f>IFERROR(VLOOKUP($B147,'[1]ACT NUM13'!$AB$3:$AM$64,7,FALSE),0)</f>
        <v>0</v>
      </c>
      <c r="AD147" s="77">
        <f>IFERROR(VLOOKUP($B147,'[1]ACT NUM13'!$AB$3:$AM$64,8,FALSE),0)</f>
        <v>0</v>
      </c>
      <c r="AE147" s="77">
        <f>IFERROR(VLOOKUP($B147,'[1]ACT NUM13'!$AB$3:$AM$64,9,FALSE),0)</f>
        <v>0</v>
      </c>
      <c r="AF147" s="77">
        <f>IFERROR(VLOOKUP($B147,'[1]ACT NUM13'!$AB$3:$AM$64,10,FALSE),0)</f>
        <v>0</v>
      </c>
      <c r="AG147" s="77">
        <f>IFERROR(VLOOKUP($B147,'[1]ACT NUM13'!$AB$3:$AM$64,11,FALSE),0)</f>
        <v>0</v>
      </c>
      <c r="AH147" s="77">
        <f>IFERROR(VLOOKUP($B147,'[1]ACT NUM13'!$AB$3:$AM$64,12,FALSE),0)</f>
        <v>0</v>
      </c>
      <c r="AI147" s="77">
        <f>IFERROR(VLOOKUP($B147,'[1]ACT NUM13'!$AB$3:$AM$64,13,FALSE),0)</f>
        <v>0</v>
      </c>
      <c r="AJ147" s="12">
        <f t="shared" si="140"/>
        <v>0</v>
      </c>
    </row>
    <row r="148" spans="1:37" ht="15" thickBot="1" x14ac:dyDescent="0.25">
      <c r="A148" s="75" t="s">
        <v>173</v>
      </c>
      <c r="B148" s="137" t="s">
        <v>170</v>
      </c>
      <c r="C148" s="53"/>
      <c r="D148" s="177"/>
      <c r="E148" s="12">
        <f>IFERROR(VLOOKUP($B148,[3]NUM13!$H$3:$J$144,2,FALSE),0)</f>
        <v>38</v>
      </c>
      <c r="F148" s="42">
        <f t="shared" si="98"/>
        <v>38</v>
      </c>
      <c r="G148" s="12">
        <f>IFERROR(VLOOKUP($B148,[1]NUM13!$H$3:$J$155,2,FALSE),0)</f>
        <v>35</v>
      </c>
      <c r="H148" s="51">
        <f t="shared" si="138"/>
        <v>35</v>
      </c>
      <c r="I148" s="51">
        <f t="shared" si="139"/>
        <v>35</v>
      </c>
      <c r="J148" s="12">
        <f>IFERROR(VLOOKUP($B148,[2]NUM13!$H$3:$K$147,3,FALSE),0)</f>
        <v>38</v>
      </c>
      <c r="K148" s="77">
        <f>IFERROR(VLOOKUP($B148,'[1]ACT NUM13'!$H$3:$S$123,2,FALSE),0)</f>
        <v>0</v>
      </c>
      <c r="L148" s="77">
        <f>IFERROR(VLOOKUP($B148,'[1]ACT NUM13'!$H$3:$S$123,3,FALSE),0)</f>
        <v>0</v>
      </c>
      <c r="M148" s="77">
        <f>IFERROR(VLOOKUP($B148,'[1]ACT NUM13'!$H$3:$S$123,4,FALSE),0)</f>
        <v>0</v>
      </c>
      <c r="N148" s="77">
        <f>IFERROR(VLOOKUP($B148,'[1]ACT NUM13'!$H$3:$S$123,5,FALSE),0)</f>
        <v>0</v>
      </c>
      <c r="O148" s="77">
        <f>IFERROR(VLOOKUP($B148,'[1]ACT NUM13'!$H$3:$S$123,6,FALSE),0)</f>
        <v>0</v>
      </c>
      <c r="P148" s="77">
        <f>IFERROR(VLOOKUP($B148,'[1]ACT NUM13'!$H$3:$S$123,7,FALSE),0)</f>
        <v>0</v>
      </c>
      <c r="Q148" s="77">
        <f>IFERROR(VLOOKUP($B148,'[1]ACT NUM13'!$H$3:$S$123,8,FALSE),0)</f>
        <v>0</v>
      </c>
      <c r="R148" s="77">
        <f>IFERROR(VLOOKUP($B148,'[1]ACT NUM13'!$H$3:$S$123,9,FALSE),0)</f>
        <v>0</v>
      </c>
      <c r="S148" s="77">
        <f>IFERROR(VLOOKUP($B148,'[1]ACT NUM13'!$H$3:$S$123,10,FALSE),0)</f>
        <v>0</v>
      </c>
      <c r="T148" s="77">
        <f>IFERROR(VLOOKUP($B148,'[1]ACT NUM13'!$H$3:$S$123,11,FALSE),0)</f>
        <v>0</v>
      </c>
      <c r="U148" s="77">
        <f>IFERROR(VLOOKUP($B148,'[1]ACT NUM13'!$H$3:$S$123,12,FALSE),0)</f>
        <v>0</v>
      </c>
      <c r="V148" s="77">
        <f>IFERROR(VLOOKUP($B148,'[1]ACT NUM13'!$H$3:$S$123,13,FALSE),0)</f>
        <v>0</v>
      </c>
      <c r="W148" s="12">
        <f>SUM(K148:V148)</f>
        <v>0</v>
      </c>
      <c r="X148" s="77">
        <f>IFERROR(VLOOKUP($B148,'[1]ACT NUM13'!$AB$3:$AM$64,2,FALSE),0)</f>
        <v>0</v>
      </c>
      <c r="Y148" s="77">
        <f>IFERROR(VLOOKUP($B148,'[1]ACT NUM13'!$AB$3:$AM$64,3,FALSE),0)</f>
        <v>0</v>
      </c>
      <c r="Z148" s="77">
        <f>IFERROR(VLOOKUP($B148,'[1]ACT NUM13'!$AB$3:$AM$64,4,FALSE),0)</f>
        <v>0</v>
      </c>
      <c r="AA148" s="77">
        <f>IFERROR(VLOOKUP($B148,'[1]ACT NUM13'!$AB$3:$AM$64,5,FALSE),0)</f>
        <v>0</v>
      </c>
      <c r="AB148" s="77">
        <f>IFERROR(VLOOKUP($B148,'[1]ACT NUM13'!$AB$3:$AM$64,6,FALSE),0)</f>
        <v>0</v>
      </c>
      <c r="AC148" s="77">
        <f>IFERROR(VLOOKUP($B148,'[1]ACT NUM13'!$AB$3:$AM$64,7,FALSE),0)</f>
        <v>1</v>
      </c>
      <c r="AD148" s="77">
        <f>IFERROR(VLOOKUP($B148,'[1]ACT NUM13'!$AB$3:$AM$64,8,FALSE),0)</f>
        <v>0</v>
      </c>
      <c r="AE148" s="77">
        <f>IFERROR(VLOOKUP($B148,'[1]ACT NUM13'!$AB$3:$AM$64,9,FALSE),0)</f>
        <v>0</v>
      </c>
      <c r="AF148" s="77">
        <f>IFERROR(VLOOKUP($B148,'[1]ACT NUM13'!$AB$3:$AM$64,10,FALSE),0)</f>
        <v>0</v>
      </c>
      <c r="AG148" s="77">
        <f>IFERROR(VLOOKUP($B148,'[1]ACT NUM13'!$AB$3:$AM$64,11,FALSE),0)</f>
        <v>0</v>
      </c>
      <c r="AH148" s="77">
        <f>IFERROR(VLOOKUP($B148,'[1]ACT NUM13'!$AB$3:$AM$64,12,FALSE),0)</f>
        <v>1</v>
      </c>
      <c r="AI148" s="77">
        <f>IFERROR(VLOOKUP($B148,'[1]ACT NUM13'!$AB$3:$AM$64,13,FALSE),0)</f>
        <v>0</v>
      </c>
      <c r="AJ148" s="12">
        <f t="shared" si="140"/>
        <v>2</v>
      </c>
    </row>
    <row r="149" spans="1:37" ht="15" thickBot="1" x14ac:dyDescent="0.25">
      <c r="A149" s="75" t="s">
        <v>173</v>
      </c>
      <c r="B149" s="137" t="s">
        <v>171</v>
      </c>
      <c r="C149" s="53"/>
      <c r="D149" s="177"/>
      <c r="E149" s="12">
        <f>IFERROR(VLOOKUP($B149,[3]NUM13!$H$3:$J$144,2,FALSE),0)</f>
        <v>22</v>
      </c>
      <c r="F149" s="42">
        <f t="shared" si="98"/>
        <v>22</v>
      </c>
      <c r="G149" s="12">
        <f>IFERROR(VLOOKUP($B149,[1]NUM13!$H$3:$J$155,2,FALSE),0)</f>
        <v>71</v>
      </c>
      <c r="H149" s="51">
        <f t="shared" si="138"/>
        <v>71</v>
      </c>
      <c r="I149" s="51">
        <f t="shared" si="139"/>
        <v>71</v>
      </c>
      <c r="J149" s="12">
        <f>IFERROR(VLOOKUP($B149,[2]NUM13!$H$3:$K$147,3,FALSE),0)</f>
        <v>24</v>
      </c>
      <c r="K149" s="77">
        <f>IFERROR(VLOOKUP($B149,'[1]ACT NUM13'!$H$3:$S$123,2,FALSE),0)</f>
        <v>0</v>
      </c>
      <c r="L149" s="77">
        <f>IFERROR(VLOOKUP($B149,'[1]ACT NUM13'!$H$3:$S$123,3,FALSE),0)</f>
        <v>0</v>
      </c>
      <c r="M149" s="77">
        <f>IFERROR(VLOOKUP($B149,'[1]ACT NUM13'!$H$3:$S$123,4,FALSE),0)</f>
        <v>0</v>
      </c>
      <c r="N149" s="77">
        <f>IFERROR(VLOOKUP($B149,'[1]ACT NUM13'!$H$3:$S$123,5,FALSE),0)</f>
        <v>0</v>
      </c>
      <c r="O149" s="77">
        <f>IFERROR(VLOOKUP($B149,'[1]ACT NUM13'!$H$3:$S$123,6,FALSE),0)</f>
        <v>0</v>
      </c>
      <c r="P149" s="77">
        <f>IFERROR(VLOOKUP($B149,'[1]ACT NUM13'!$H$3:$S$123,7,FALSE),0)</f>
        <v>0</v>
      </c>
      <c r="Q149" s="77">
        <f>IFERROR(VLOOKUP($B149,'[1]ACT NUM13'!$H$3:$S$123,8,FALSE),0)</f>
        <v>0</v>
      </c>
      <c r="R149" s="77">
        <f>IFERROR(VLOOKUP($B149,'[1]ACT NUM13'!$H$3:$S$123,9,FALSE),0)</f>
        <v>0</v>
      </c>
      <c r="S149" s="77">
        <f>IFERROR(VLOOKUP($B149,'[1]ACT NUM13'!$H$3:$S$123,10,FALSE),0)</f>
        <v>0</v>
      </c>
      <c r="T149" s="77">
        <f>IFERROR(VLOOKUP($B149,'[1]ACT NUM13'!$H$3:$S$123,11,FALSE),0)</f>
        <v>0</v>
      </c>
      <c r="U149" s="77">
        <f>IFERROR(VLOOKUP($B149,'[1]ACT NUM13'!$H$3:$S$123,12,FALSE),0)</f>
        <v>0</v>
      </c>
      <c r="V149" s="77">
        <f>IFERROR(VLOOKUP($B149,'[1]ACT NUM13'!$H$3:$S$123,13,FALSE),0)</f>
        <v>0</v>
      </c>
      <c r="W149" s="12">
        <f>SUM(K149:V149)</f>
        <v>0</v>
      </c>
      <c r="X149" s="77">
        <f>IFERROR(VLOOKUP($B149,'[1]ACT NUM13'!$AB$3:$AM$64,2,FALSE),0)</f>
        <v>0</v>
      </c>
      <c r="Y149" s="77">
        <f>IFERROR(VLOOKUP($B149,'[1]ACT NUM13'!$AB$3:$AM$64,3,FALSE),0)</f>
        <v>0</v>
      </c>
      <c r="Z149" s="77">
        <f>IFERROR(VLOOKUP($B149,'[1]ACT NUM13'!$AB$3:$AM$64,4,FALSE),0)</f>
        <v>0</v>
      </c>
      <c r="AA149" s="77">
        <f>IFERROR(VLOOKUP($B149,'[1]ACT NUM13'!$AB$3:$AM$64,5,FALSE),0)</f>
        <v>0</v>
      </c>
      <c r="AB149" s="77">
        <f>IFERROR(VLOOKUP($B149,'[1]ACT NUM13'!$AB$3:$AM$64,6,FALSE),0)</f>
        <v>0</v>
      </c>
      <c r="AC149" s="77">
        <f>IFERROR(VLOOKUP($B149,'[1]ACT NUM13'!$AB$3:$AM$64,7,FALSE),0)</f>
        <v>0</v>
      </c>
      <c r="AD149" s="77">
        <f>IFERROR(VLOOKUP($B149,'[1]ACT NUM13'!$AB$3:$AM$64,8,FALSE),0)</f>
        <v>0</v>
      </c>
      <c r="AE149" s="77">
        <f>IFERROR(VLOOKUP($B149,'[1]ACT NUM13'!$AB$3:$AM$64,9,FALSE),0)</f>
        <v>0</v>
      </c>
      <c r="AF149" s="77">
        <f>IFERROR(VLOOKUP($B149,'[1]ACT NUM13'!$AB$3:$AM$64,10,FALSE),0)</f>
        <v>0</v>
      </c>
      <c r="AG149" s="77">
        <f>IFERROR(VLOOKUP($B149,'[1]ACT NUM13'!$AB$3:$AM$64,11,FALSE),0)</f>
        <v>0</v>
      </c>
      <c r="AH149" s="77">
        <f>IFERROR(VLOOKUP($B149,'[1]ACT NUM13'!$AB$3:$AM$64,12,FALSE),0)</f>
        <v>0</v>
      </c>
      <c r="AI149" s="77">
        <f>IFERROR(VLOOKUP($B149,'[1]ACT NUM13'!$AB$3:$AM$64,13,FALSE),0)</f>
        <v>0</v>
      </c>
      <c r="AJ149" s="12">
        <f>SUM(X149:AI149)</f>
        <v>0</v>
      </c>
    </row>
    <row r="150" spans="1:37" ht="15" thickBot="1" x14ac:dyDescent="0.25">
      <c r="A150" s="75" t="s">
        <v>173</v>
      </c>
      <c r="B150" s="137" t="s">
        <v>172</v>
      </c>
      <c r="C150" s="53"/>
      <c r="D150" s="177"/>
      <c r="E150" s="12">
        <f>IFERROR(VLOOKUP($B150,[3]NUM13!$H$3:$J$144,2,FALSE),0)</f>
        <v>13</v>
      </c>
      <c r="F150" s="42">
        <f t="shared" si="98"/>
        <v>14</v>
      </c>
      <c r="G150" s="12">
        <f>IFERROR(VLOOKUP($B150,[1]NUM13!$H$3:$J$155,2,FALSE),0)</f>
        <v>14</v>
      </c>
      <c r="H150" s="51">
        <f t="shared" si="138"/>
        <v>14</v>
      </c>
      <c r="I150" s="51">
        <f t="shared" si="139"/>
        <v>14</v>
      </c>
      <c r="J150" s="12">
        <f>IFERROR(VLOOKUP($B150,[2]NUM13!$H$3:$K$147,3,FALSE),0)</f>
        <v>14</v>
      </c>
      <c r="K150" s="77">
        <f>IFERROR(VLOOKUP($B150,'[1]ACT NUM13'!$H$3:$S$123,2,FALSE),0)</f>
        <v>0</v>
      </c>
      <c r="L150" s="77">
        <f>IFERROR(VLOOKUP($B150,'[1]ACT NUM13'!$H$3:$S$123,3,FALSE),0)</f>
        <v>0</v>
      </c>
      <c r="M150" s="77">
        <f>IFERROR(VLOOKUP($B150,'[1]ACT NUM13'!$H$3:$S$123,4,FALSE),0)</f>
        <v>0</v>
      </c>
      <c r="N150" s="77">
        <f>IFERROR(VLOOKUP($B150,'[1]ACT NUM13'!$H$3:$S$123,5,FALSE),0)</f>
        <v>1</v>
      </c>
      <c r="O150" s="77">
        <f>IFERROR(VLOOKUP($B150,'[1]ACT NUM13'!$H$3:$S$123,6,FALSE),0)</f>
        <v>0</v>
      </c>
      <c r="P150" s="77">
        <f>IFERROR(VLOOKUP($B150,'[1]ACT NUM13'!$H$3:$S$123,7,FALSE),0)</f>
        <v>0</v>
      </c>
      <c r="Q150" s="77">
        <f>IFERROR(VLOOKUP($B150,'[1]ACT NUM13'!$H$3:$S$123,8,FALSE),0)</f>
        <v>0</v>
      </c>
      <c r="R150" s="77">
        <f>IFERROR(VLOOKUP($B150,'[1]ACT NUM13'!$H$3:$S$123,9,FALSE),0)</f>
        <v>0</v>
      </c>
      <c r="S150" s="77">
        <f>IFERROR(VLOOKUP($B150,'[1]ACT NUM13'!$H$3:$S$123,10,FALSE),0)</f>
        <v>0</v>
      </c>
      <c r="T150" s="77">
        <f>IFERROR(VLOOKUP($B150,'[1]ACT NUM13'!$H$3:$S$123,11,FALSE),0)</f>
        <v>0</v>
      </c>
      <c r="U150" s="77">
        <f>IFERROR(VLOOKUP($B150,'[1]ACT NUM13'!$H$3:$S$123,12,FALSE),0)</f>
        <v>1</v>
      </c>
      <c r="V150" s="77">
        <f>IFERROR(VLOOKUP($B150,'[1]ACT NUM13'!$H$3:$S$123,13,FALSE),0)</f>
        <v>0</v>
      </c>
      <c r="W150" s="12">
        <f>SUM(K150:V150)</f>
        <v>2</v>
      </c>
      <c r="X150" s="77">
        <f>IFERROR(VLOOKUP($B150,'[1]ACT NUM13'!$AB$3:$AM$64,2,FALSE),0)</f>
        <v>0</v>
      </c>
      <c r="Y150" s="77">
        <f>IFERROR(VLOOKUP($B150,'[1]ACT NUM13'!$AB$3:$AM$64,3,FALSE),0)</f>
        <v>0</v>
      </c>
      <c r="Z150" s="77">
        <f>IFERROR(VLOOKUP($B150,'[1]ACT NUM13'!$AB$3:$AM$64,4,FALSE),0)</f>
        <v>0</v>
      </c>
      <c r="AA150" s="77">
        <f>IFERROR(VLOOKUP($B150,'[1]ACT NUM13'!$AB$3:$AM$64,5,FALSE),0)</f>
        <v>0</v>
      </c>
      <c r="AB150" s="77">
        <f>IFERROR(VLOOKUP($B150,'[1]ACT NUM13'!$AB$3:$AM$64,6,FALSE),0)</f>
        <v>0</v>
      </c>
      <c r="AC150" s="77">
        <f>IFERROR(VLOOKUP($B150,'[1]ACT NUM13'!$AB$3:$AM$64,7,FALSE),0)</f>
        <v>0</v>
      </c>
      <c r="AD150" s="77">
        <f>IFERROR(VLOOKUP($B150,'[1]ACT NUM13'!$AB$3:$AM$64,8,FALSE),0)</f>
        <v>0</v>
      </c>
      <c r="AE150" s="77">
        <f>IFERROR(VLOOKUP($B150,'[1]ACT NUM13'!$AB$3:$AM$64,9,FALSE),0)</f>
        <v>0</v>
      </c>
      <c r="AF150" s="77">
        <f>IFERROR(VLOOKUP($B150,'[1]ACT NUM13'!$AB$3:$AM$64,10,FALSE),0)</f>
        <v>0</v>
      </c>
      <c r="AG150" s="77">
        <f>IFERROR(VLOOKUP($B150,'[1]ACT NUM13'!$AB$3:$AM$64,11,FALSE),0)</f>
        <v>0</v>
      </c>
      <c r="AH150" s="77">
        <f>IFERROR(VLOOKUP($B150,'[1]ACT NUM13'!$AB$3:$AM$64,12,FALSE),0)</f>
        <v>0</v>
      </c>
      <c r="AI150" s="77">
        <f>IFERROR(VLOOKUP($B150,'[1]ACT NUM13'!$AB$3:$AM$64,13,FALSE),0)</f>
        <v>0</v>
      </c>
      <c r="AJ150" s="12">
        <f>SUM(X150:AI150)</f>
        <v>0</v>
      </c>
    </row>
    <row r="151" spans="1:37" ht="15" thickBot="1" x14ac:dyDescent="0.25">
      <c r="A151" s="307" t="s">
        <v>184</v>
      </c>
      <c r="B151" s="308"/>
      <c r="C151" s="222">
        <f>+D151/Metas!S15</f>
        <v>0.8912720936803441</v>
      </c>
      <c r="D151" s="179">
        <f>J151/AK151</f>
        <v>0.31447587354409318</v>
      </c>
      <c r="E151" s="9">
        <f t="shared" ref="E151:K151" si="141">SUM(E144:E150)</f>
        <v>190</v>
      </c>
      <c r="F151" s="9">
        <f>SUM(F144:F150)</f>
        <v>191</v>
      </c>
      <c r="G151" s="9">
        <f t="shared" ref="G151" si="142">SUM(G144:G150)</f>
        <v>256</v>
      </c>
      <c r="H151" s="9">
        <f t="shared" si="141"/>
        <v>256</v>
      </c>
      <c r="I151" s="9">
        <f>SUM(I144:I150)</f>
        <v>260</v>
      </c>
      <c r="J151" s="9">
        <f t="shared" ref="J151" si="143">SUM(J144:J150)</f>
        <v>189</v>
      </c>
      <c r="K151" s="9">
        <f t="shared" si="141"/>
        <v>0</v>
      </c>
      <c r="L151" s="9">
        <f t="shared" ref="L151:Q151" si="144">SUM(L144:L150)</f>
        <v>0</v>
      </c>
      <c r="M151" s="9">
        <f t="shared" si="144"/>
        <v>1</v>
      </c>
      <c r="N151" s="9">
        <f t="shared" si="144"/>
        <v>1</v>
      </c>
      <c r="O151" s="9">
        <f t="shared" ref="O151" si="145">SUM(O144:O150)</f>
        <v>0</v>
      </c>
      <c r="P151" s="9">
        <f t="shared" si="144"/>
        <v>2</v>
      </c>
      <c r="Q151" s="9">
        <f t="shared" si="144"/>
        <v>0</v>
      </c>
      <c r="R151" s="9">
        <f t="shared" ref="R151:S151" si="146">SUM(R144:R150)</f>
        <v>0</v>
      </c>
      <c r="S151" s="9">
        <f t="shared" si="146"/>
        <v>5</v>
      </c>
      <c r="T151" s="9">
        <f t="shared" ref="T151:V151" si="147">SUM(T144:T150)</f>
        <v>0</v>
      </c>
      <c r="U151" s="9">
        <f t="shared" si="147"/>
        <v>9</v>
      </c>
      <c r="V151" s="9">
        <f t="shared" si="147"/>
        <v>0</v>
      </c>
      <c r="W151" s="9">
        <f>SUM(K151:V151)</f>
        <v>18</v>
      </c>
      <c r="X151" s="9">
        <f t="shared" ref="X151:AD151" si="148">SUM(X144:X150)</f>
        <v>0</v>
      </c>
      <c r="Y151" s="9">
        <f t="shared" si="148"/>
        <v>1</v>
      </c>
      <c r="Z151" s="9">
        <f t="shared" si="148"/>
        <v>0</v>
      </c>
      <c r="AA151" s="9">
        <f t="shared" si="148"/>
        <v>0</v>
      </c>
      <c r="AB151" s="9">
        <f t="shared" ref="AB151" si="149">SUM(AB144:AB150)</f>
        <v>2</v>
      </c>
      <c r="AC151" s="9">
        <f t="shared" si="148"/>
        <v>1</v>
      </c>
      <c r="AD151" s="9">
        <f t="shared" si="148"/>
        <v>0</v>
      </c>
      <c r="AE151" s="9">
        <f t="shared" ref="AE151:AF151" si="150">SUM(AE144:AE150)</f>
        <v>0</v>
      </c>
      <c r="AF151" s="9">
        <f t="shared" si="150"/>
        <v>1</v>
      </c>
      <c r="AG151" s="9">
        <f t="shared" ref="AG151:AI151" si="151">SUM(AG144:AG150)</f>
        <v>0</v>
      </c>
      <c r="AH151" s="9">
        <f t="shared" si="151"/>
        <v>5</v>
      </c>
      <c r="AI151" s="9">
        <f t="shared" si="151"/>
        <v>0</v>
      </c>
      <c r="AJ151" s="9">
        <f t="shared" si="140"/>
        <v>10</v>
      </c>
      <c r="AK151" s="9">
        <v>601</v>
      </c>
    </row>
    <row r="152" spans="1:37" ht="15" x14ac:dyDescent="0.25">
      <c r="B152" s="80" t="s">
        <v>189</v>
      </c>
      <c r="C152" s="234"/>
      <c r="D152" s="70"/>
      <c r="E152" s="62">
        <f t="shared" ref="E152:AJ152" si="152">+E26+E38+E49+E64+E75+E81+E92+E111+E124+E138+E143+E151</f>
        <v>11617</v>
      </c>
      <c r="F152" s="62">
        <f>+F26+F38+F49+F64+F75+F81+F92+F111+F124+F138+F143+F151</f>
        <v>12289</v>
      </c>
      <c r="G152" s="62">
        <f t="shared" ref="G152" si="153">+G26+G38+G49+G64+G75+G81+G92+G111+G124+G138+G143+G151</f>
        <v>12361</v>
      </c>
      <c r="H152" s="62">
        <f t="shared" si="152"/>
        <v>12574</v>
      </c>
      <c r="I152" s="62">
        <f>+I26+I38+I49+I64+I75+I81+I92+I111+I124+I138+I143+I151</f>
        <v>13193</v>
      </c>
      <c r="J152" s="62">
        <f t="shared" ref="J152" si="154">+J26+J38+J49+J64+J75+J81+J92+J111+J124+J138+J143+J151</f>
        <v>17641</v>
      </c>
      <c r="K152" s="62">
        <f t="shared" si="152"/>
        <v>148</v>
      </c>
      <c r="L152" s="62">
        <f t="shared" si="152"/>
        <v>142</v>
      </c>
      <c r="M152" s="62">
        <f t="shared" si="152"/>
        <v>274</v>
      </c>
      <c r="N152" s="62">
        <f t="shared" si="152"/>
        <v>252</v>
      </c>
      <c r="O152" s="62">
        <f t="shared" ref="O152" si="155">+O26+O38+O49+O64+O75+O81+O92+O111+O124+O138+O143+O151</f>
        <v>230</v>
      </c>
      <c r="P152" s="62">
        <f t="shared" si="152"/>
        <v>261</v>
      </c>
      <c r="Q152" s="62">
        <f t="shared" si="152"/>
        <v>273</v>
      </c>
      <c r="R152" s="62">
        <f t="shared" ref="R152:S152" si="156">+R26+R38+R49+R64+R75+R81+R92+R111+R124+R138+R143+R151</f>
        <v>242</v>
      </c>
      <c r="S152" s="62">
        <f t="shared" si="156"/>
        <v>219</v>
      </c>
      <c r="T152" s="62">
        <f t="shared" ref="T152:V152" si="157">+T26+T38+T49+T64+T75+T81+T92+T111+T124+T138+T143+T151</f>
        <v>283</v>
      </c>
      <c r="U152" s="62">
        <f t="shared" si="157"/>
        <v>2324</v>
      </c>
      <c r="V152" s="62">
        <f t="shared" si="157"/>
        <v>0</v>
      </c>
      <c r="W152" s="62">
        <f>+W26+W38+W49+W64+W75+W81+W92+W111+W124+W138+W143+W151</f>
        <v>4648</v>
      </c>
      <c r="X152" s="62">
        <f t="shared" si="152"/>
        <v>49</v>
      </c>
      <c r="Y152" s="62">
        <f t="shared" si="152"/>
        <v>37</v>
      </c>
      <c r="Z152" s="62">
        <f t="shared" si="152"/>
        <v>35</v>
      </c>
      <c r="AA152" s="62">
        <f t="shared" si="152"/>
        <v>23</v>
      </c>
      <c r="AB152" s="62">
        <f t="shared" ref="AB152" si="158">+AB26+AB38+AB49+AB64+AB75+AB81+AB92+AB111+AB124+AB138+AB143+AB151</f>
        <v>53</v>
      </c>
      <c r="AC152" s="62">
        <f t="shared" si="152"/>
        <v>108</v>
      </c>
      <c r="AD152" s="62">
        <f t="shared" si="152"/>
        <v>60</v>
      </c>
      <c r="AE152" s="62">
        <f t="shared" ref="AE152:AF152" si="159">+AE26+AE38+AE49+AE64+AE75+AE81+AE92+AE111+AE124+AE138+AE143+AE151</f>
        <v>38</v>
      </c>
      <c r="AF152" s="62">
        <f t="shared" si="159"/>
        <v>41</v>
      </c>
      <c r="AG152" s="62">
        <f t="shared" ref="AG152:AI152" si="160">+AG26+AG38+AG49+AG64+AG75+AG81+AG92+AG111+AG124+AG138+AG143+AG151</f>
        <v>46</v>
      </c>
      <c r="AH152" s="62">
        <f t="shared" si="160"/>
        <v>490</v>
      </c>
      <c r="AI152" s="62">
        <f t="shared" si="160"/>
        <v>0</v>
      </c>
      <c r="AJ152" s="62">
        <f t="shared" si="152"/>
        <v>980</v>
      </c>
      <c r="AK152" s="62">
        <f>+AK151+AK143+AK138+AK124+AK111+AK92+AK81+AK75+AK64+AK49+AK38+AK26</f>
        <v>75867</v>
      </c>
    </row>
    <row r="153" spans="1:37" x14ac:dyDescent="0.2">
      <c r="C153" s="231"/>
      <c r="D153" s="180"/>
    </row>
  </sheetData>
  <mergeCells count="23">
    <mergeCell ref="A138:B138"/>
    <mergeCell ref="A143:B143"/>
    <mergeCell ref="A151:B151"/>
    <mergeCell ref="A64:B64"/>
    <mergeCell ref="A75:B75"/>
    <mergeCell ref="A81:B81"/>
    <mergeCell ref="A92:B92"/>
    <mergeCell ref="A111:B111"/>
    <mergeCell ref="A124:B124"/>
    <mergeCell ref="E1:AK1"/>
    <mergeCell ref="A26:B26"/>
    <mergeCell ref="A38:B38"/>
    <mergeCell ref="A49:B49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5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18" bestFit="1" customWidth="1"/>
    <col min="2" max="2" width="39" style="118" customWidth="1"/>
    <col min="3" max="3" width="14.42578125" style="54" customWidth="1"/>
    <col min="4" max="4" width="11.28515625" style="118" bestFit="1" customWidth="1"/>
    <col min="5" max="6" width="11.7109375" style="124" customWidth="1"/>
    <col min="7" max="7" width="14.42578125" style="118" customWidth="1"/>
    <col min="8" max="8" width="17.140625" style="118" customWidth="1"/>
    <col min="9" max="224" width="11.42578125" style="118"/>
    <col min="225" max="225" width="31.5703125" style="118" bestFit="1" customWidth="1"/>
    <col min="226" max="226" width="39" style="118" customWidth="1"/>
    <col min="227" max="227" width="14.42578125" style="118" customWidth="1"/>
    <col min="228" max="228" width="10.85546875" style="118" bestFit="1" customWidth="1"/>
    <col min="229" max="229" width="22.28515625" style="118" customWidth="1"/>
    <col min="230" max="230" width="25.28515625" style="118" customWidth="1"/>
    <col min="231" max="231" width="20" style="118" customWidth="1"/>
    <col min="232" max="232" width="26.7109375" style="118" customWidth="1"/>
    <col min="233" max="480" width="11.42578125" style="118"/>
    <col min="481" max="481" width="31.5703125" style="118" bestFit="1" customWidth="1"/>
    <col min="482" max="482" width="39" style="118" customWidth="1"/>
    <col min="483" max="483" width="14.42578125" style="118" customWidth="1"/>
    <col min="484" max="484" width="10.85546875" style="118" bestFit="1" customWidth="1"/>
    <col min="485" max="485" width="22.28515625" style="118" customWidth="1"/>
    <col min="486" max="486" width="25.28515625" style="118" customWidth="1"/>
    <col min="487" max="487" width="20" style="118" customWidth="1"/>
    <col min="488" max="488" width="26.7109375" style="118" customWidth="1"/>
    <col min="489" max="736" width="11.42578125" style="118"/>
    <col min="737" max="737" width="31.5703125" style="118" bestFit="1" customWidth="1"/>
    <col min="738" max="738" width="39" style="118" customWidth="1"/>
    <col min="739" max="739" width="14.42578125" style="118" customWidth="1"/>
    <col min="740" max="740" width="10.85546875" style="118" bestFit="1" customWidth="1"/>
    <col min="741" max="741" width="22.28515625" style="118" customWidth="1"/>
    <col min="742" max="742" width="25.28515625" style="118" customWidth="1"/>
    <col min="743" max="743" width="20" style="118" customWidth="1"/>
    <col min="744" max="744" width="26.7109375" style="118" customWidth="1"/>
    <col min="745" max="992" width="11.42578125" style="118"/>
    <col min="993" max="993" width="31.5703125" style="118" bestFit="1" customWidth="1"/>
    <col min="994" max="994" width="39" style="118" customWidth="1"/>
    <col min="995" max="995" width="14.42578125" style="118" customWidth="1"/>
    <col min="996" max="996" width="10.85546875" style="118" bestFit="1" customWidth="1"/>
    <col min="997" max="997" width="22.28515625" style="118" customWidth="1"/>
    <col min="998" max="998" width="25.28515625" style="118" customWidth="1"/>
    <col min="999" max="999" width="20" style="118" customWidth="1"/>
    <col min="1000" max="1000" width="26.7109375" style="118" customWidth="1"/>
    <col min="1001" max="1248" width="11.42578125" style="118"/>
    <col min="1249" max="1249" width="31.5703125" style="118" bestFit="1" customWidth="1"/>
    <col min="1250" max="1250" width="39" style="118" customWidth="1"/>
    <col min="1251" max="1251" width="14.42578125" style="118" customWidth="1"/>
    <col min="1252" max="1252" width="10.85546875" style="118" bestFit="1" customWidth="1"/>
    <col min="1253" max="1253" width="22.28515625" style="118" customWidth="1"/>
    <col min="1254" max="1254" width="25.28515625" style="118" customWidth="1"/>
    <col min="1255" max="1255" width="20" style="118" customWidth="1"/>
    <col min="1256" max="1256" width="26.7109375" style="118" customWidth="1"/>
    <col min="1257" max="1504" width="11.42578125" style="118"/>
    <col min="1505" max="1505" width="31.5703125" style="118" bestFit="1" customWidth="1"/>
    <col min="1506" max="1506" width="39" style="118" customWidth="1"/>
    <col min="1507" max="1507" width="14.42578125" style="118" customWidth="1"/>
    <col min="1508" max="1508" width="10.85546875" style="118" bestFit="1" customWidth="1"/>
    <col min="1509" max="1509" width="22.28515625" style="118" customWidth="1"/>
    <col min="1510" max="1510" width="25.28515625" style="118" customWidth="1"/>
    <col min="1511" max="1511" width="20" style="118" customWidth="1"/>
    <col min="1512" max="1512" width="26.7109375" style="118" customWidth="1"/>
    <col min="1513" max="1760" width="11.42578125" style="118"/>
    <col min="1761" max="1761" width="31.5703125" style="118" bestFit="1" customWidth="1"/>
    <col min="1762" max="1762" width="39" style="118" customWidth="1"/>
    <col min="1763" max="1763" width="14.42578125" style="118" customWidth="1"/>
    <col min="1764" max="1764" width="10.85546875" style="118" bestFit="1" customWidth="1"/>
    <col min="1765" max="1765" width="22.28515625" style="118" customWidth="1"/>
    <col min="1766" max="1766" width="25.28515625" style="118" customWidth="1"/>
    <col min="1767" max="1767" width="20" style="118" customWidth="1"/>
    <col min="1768" max="1768" width="26.7109375" style="118" customWidth="1"/>
    <col min="1769" max="2016" width="11.42578125" style="118"/>
    <col min="2017" max="2017" width="31.5703125" style="118" bestFit="1" customWidth="1"/>
    <col min="2018" max="2018" width="39" style="118" customWidth="1"/>
    <col min="2019" max="2019" width="14.42578125" style="118" customWidth="1"/>
    <col min="2020" max="2020" width="10.85546875" style="118" bestFit="1" customWidth="1"/>
    <col min="2021" max="2021" width="22.28515625" style="118" customWidth="1"/>
    <col min="2022" max="2022" width="25.28515625" style="118" customWidth="1"/>
    <col min="2023" max="2023" width="20" style="118" customWidth="1"/>
    <col min="2024" max="2024" width="26.7109375" style="118" customWidth="1"/>
    <col min="2025" max="2272" width="11.42578125" style="118"/>
    <col min="2273" max="2273" width="31.5703125" style="118" bestFit="1" customWidth="1"/>
    <col min="2274" max="2274" width="39" style="118" customWidth="1"/>
    <col min="2275" max="2275" width="14.42578125" style="118" customWidth="1"/>
    <col min="2276" max="2276" width="10.85546875" style="118" bestFit="1" customWidth="1"/>
    <col min="2277" max="2277" width="22.28515625" style="118" customWidth="1"/>
    <col min="2278" max="2278" width="25.28515625" style="118" customWidth="1"/>
    <col min="2279" max="2279" width="20" style="118" customWidth="1"/>
    <col min="2280" max="2280" width="26.7109375" style="118" customWidth="1"/>
    <col min="2281" max="2528" width="11.42578125" style="118"/>
    <col min="2529" max="2529" width="31.5703125" style="118" bestFit="1" customWidth="1"/>
    <col min="2530" max="2530" width="39" style="118" customWidth="1"/>
    <col min="2531" max="2531" width="14.42578125" style="118" customWidth="1"/>
    <col min="2532" max="2532" width="10.85546875" style="118" bestFit="1" customWidth="1"/>
    <col min="2533" max="2533" width="22.28515625" style="118" customWidth="1"/>
    <col min="2534" max="2534" width="25.28515625" style="118" customWidth="1"/>
    <col min="2535" max="2535" width="20" style="118" customWidth="1"/>
    <col min="2536" max="2536" width="26.7109375" style="118" customWidth="1"/>
    <col min="2537" max="2784" width="11.42578125" style="118"/>
    <col min="2785" max="2785" width="31.5703125" style="118" bestFit="1" customWidth="1"/>
    <col min="2786" max="2786" width="39" style="118" customWidth="1"/>
    <col min="2787" max="2787" width="14.42578125" style="118" customWidth="1"/>
    <col min="2788" max="2788" width="10.85546875" style="118" bestFit="1" customWidth="1"/>
    <col min="2789" max="2789" width="22.28515625" style="118" customWidth="1"/>
    <col min="2790" max="2790" width="25.28515625" style="118" customWidth="1"/>
    <col min="2791" max="2791" width="20" style="118" customWidth="1"/>
    <col min="2792" max="2792" width="26.7109375" style="118" customWidth="1"/>
    <col min="2793" max="3040" width="11.42578125" style="118"/>
    <col min="3041" max="3041" width="31.5703125" style="118" bestFit="1" customWidth="1"/>
    <col min="3042" max="3042" width="39" style="118" customWidth="1"/>
    <col min="3043" max="3043" width="14.42578125" style="118" customWidth="1"/>
    <col min="3044" max="3044" width="10.85546875" style="118" bestFit="1" customWidth="1"/>
    <col min="3045" max="3045" width="22.28515625" style="118" customWidth="1"/>
    <col min="3046" max="3046" width="25.28515625" style="118" customWidth="1"/>
    <col min="3047" max="3047" width="20" style="118" customWidth="1"/>
    <col min="3048" max="3048" width="26.7109375" style="118" customWidth="1"/>
    <col min="3049" max="3296" width="11.42578125" style="118"/>
    <col min="3297" max="3297" width="31.5703125" style="118" bestFit="1" customWidth="1"/>
    <col min="3298" max="3298" width="39" style="118" customWidth="1"/>
    <col min="3299" max="3299" width="14.42578125" style="118" customWidth="1"/>
    <col min="3300" max="3300" width="10.85546875" style="118" bestFit="1" customWidth="1"/>
    <col min="3301" max="3301" width="22.28515625" style="118" customWidth="1"/>
    <col min="3302" max="3302" width="25.28515625" style="118" customWidth="1"/>
    <col min="3303" max="3303" width="20" style="118" customWidth="1"/>
    <col min="3304" max="3304" width="26.7109375" style="118" customWidth="1"/>
    <col min="3305" max="3552" width="11.42578125" style="118"/>
    <col min="3553" max="3553" width="31.5703125" style="118" bestFit="1" customWidth="1"/>
    <col min="3554" max="3554" width="39" style="118" customWidth="1"/>
    <col min="3555" max="3555" width="14.42578125" style="118" customWidth="1"/>
    <col min="3556" max="3556" width="10.85546875" style="118" bestFit="1" customWidth="1"/>
    <col min="3557" max="3557" width="22.28515625" style="118" customWidth="1"/>
    <col min="3558" max="3558" width="25.28515625" style="118" customWidth="1"/>
    <col min="3559" max="3559" width="20" style="118" customWidth="1"/>
    <col min="3560" max="3560" width="26.7109375" style="118" customWidth="1"/>
    <col min="3561" max="3808" width="11.42578125" style="118"/>
    <col min="3809" max="3809" width="31.5703125" style="118" bestFit="1" customWidth="1"/>
    <col min="3810" max="3810" width="39" style="118" customWidth="1"/>
    <col min="3811" max="3811" width="14.42578125" style="118" customWidth="1"/>
    <col min="3812" max="3812" width="10.85546875" style="118" bestFit="1" customWidth="1"/>
    <col min="3813" max="3813" width="22.28515625" style="118" customWidth="1"/>
    <col min="3814" max="3814" width="25.28515625" style="118" customWidth="1"/>
    <col min="3815" max="3815" width="20" style="118" customWidth="1"/>
    <col min="3816" max="3816" width="26.7109375" style="118" customWidth="1"/>
    <col min="3817" max="4064" width="11.42578125" style="118"/>
    <col min="4065" max="4065" width="31.5703125" style="118" bestFit="1" customWidth="1"/>
    <col min="4066" max="4066" width="39" style="118" customWidth="1"/>
    <col min="4067" max="4067" width="14.42578125" style="118" customWidth="1"/>
    <col min="4068" max="4068" width="10.85546875" style="118" bestFit="1" customWidth="1"/>
    <col min="4069" max="4069" width="22.28515625" style="118" customWidth="1"/>
    <col min="4070" max="4070" width="25.28515625" style="118" customWidth="1"/>
    <col min="4071" max="4071" width="20" style="118" customWidth="1"/>
    <col min="4072" max="4072" width="26.7109375" style="118" customWidth="1"/>
    <col min="4073" max="4320" width="11.42578125" style="118"/>
    <col min="4321" max="4321" width="31.5703125" style="118" bestFit="1" customWidth="1"/>
    <col min="4322" max="4322" width="39" style="118" customWidth="1"/>
    <col min="4323" max="4323" width="14.42578125" style="118" customWidth="1"/>
    <col min="4324" max="4324" width="10.85546875" style="118" bestFit="1" customWidth="1"/>
    <col min="4325" max="4325" width="22.28515625" style="118" customWidth="1"/>
    <col min="4326" max="4326" width="25.28515625" style="118" customWidth="1"/>
    <col min="4327" max="4327" width="20" style="118" customWidth="1"/>
    <col min="4328" max="4328" width="26.7109375" style="118" customWidth="1"/>
    <col min="4329" max="4576" width="11.42578125" style="118"/>
    <col min="4577" max="4577" width="31.5703125" style="118" bestFit="1" customWidth="1"/>
    <col min="4578" max="4578" width="39" style="118" customWidth="1"/>
    <col min="4579" max="4579" width="14.42578125" style="118" customWidth="1"/>
    <col min="4580" max="4580" width="10.85546875" style="118" bestFit="1" customWidth="1"/>
    <col min="4581" max="4581" width="22.28515625" style="118" customWidth="1"/>
    <col min="4582" max="4582" width="25.28515625" style="118" customWidth="1"/>
    <col min="4583" max="4583" width="20" style="118" customWidth="1"/>
    <col min="4584" max="4584" width="26.7109375" style="118" customWidth="1"/>
    <col min="4585" max="4832" width="11.42578125" style="118"/>
    <col min="4833" max="4833" width="31.5703125" style="118" bestFit="1" customWidth="1"/>
    <col min="4834" max="4834" width="39" style="118" customWidth="1"/>
    <col min="4835" max="4835" width="14.42578125" style="118" customWidth="1"/>
    <col min="4836" max="4836" width="10.85546875" style="118" bestFit="1" customWidth="1"/>
    <col min="4837" max="4837" width="22.28515625" style="118" customWidth="1"/>
    <col min="4838" max="4838" width="25.28515625" style="118" customWidth="1"/>
    <col min="4839" max="4839" width="20" style="118" customWidth="1"/>
    <col min="4840" max="4840" width="26.7109375" style="118" customWidth="1"/>
    <col min="4841" max="5088" width="11.42578125" style="118"/>
    <col min="5089" max="5089" width="31.5703125" style="118" bestFit="1" customWidth="1"/>
    <col min="5090" max="5090" width="39" style="118" customWidth="1"/>
    <col min="5091" max="5091" width="14.42578125" style="118" customWidth="1"/>
    <col min="5092" max="5092" width="10.85546875" style="118" bestFit="1" customWidth="1"/>
    <col min="5093" max="5093" width="22.28515625" style="118" customWidth="1"/>
    <col min="5094" max="5094" width="25.28515625" style="118" customWidth="1"/>
    <col min="5095" max="5095" width="20" style="118" customWidth="1"/>
    <col min="5096" max="5096" width="26.7109375" style="118" customWidth="1"/>
    <col min="5097" max="5344" width="11.42578125" style="118"/>
    <col min="5345" max="5345" width="31.5703125" style="118" bestFit="1" customWidth="1"/>
    <col min="5346" max="5346" width="39" style="118" customWidth="1"/>
    <col min="5347" max="5347" width="14.42578125" style="118" customWidth="1"/>
    <col min="5348" max="5348" width="10.85546875" style="118" bestFit="1" customWidth="1"/>
    <col min="5349" max="5349" width="22.28515625" style="118" customWidth="1"/>
    <col min="5350" max="5350" width="25.28515625" style="118" customWidth="1"/>
    <col min="5351" max="5351" width="20" style="118" customWidth="1"/>
    <col min="5352" max="5352" width="26.7109375" style="118" customWidth="1"/>
    <col min="5353" max="5600" width="11.42578125" style="118"/>
    <col min="5601" max="5601" width="31.5703125" style="118" bestFit="1" customWidth="1"/>
    <col min="5602" max="5602" width="39" style="118" customWidth="1"/>
    <col min="5603" max="5603" width="14.42578125" style="118" customWidth="1"/>
    <col min="5604" max="5604" width="10.85546875" style="118" bestFit="1" customWidth="1"/>
    <col min="5605" max="5605" width="22.28515625" style="118" customWidth="1"/>
    <col min="5606" max="5606" width="25.28515625" style="118" customWidth="1"/>
    <col min="5607" max="5607" width="20" style="118" customWidth="1"/>
    <col min="5608" max="5608" width="26.7109375" style="118" customWidth="1"/>
    <col min="5609" max="5856" width="11.42578125" style="118"/>
    <col min="5857" max="5857" width="31.5703125" style="118" bestFit="1" customWidth="1"/>
    <col min="5858" max="5858" width="39" style="118" customWidth="1"/>
    <col min="5859" max="5859" width="14.42578125" style="118" customWidth="1"/>
    <col min="5860" max="5860" width="10.85546875" style="118" bestFit="1" customWidth="1"/>
    <col min="5861" max="5861" width="22.28515625" style="118" customWidth="1"/>
    <col min="5862" max="5862" width="25.28515625" style="118" customWidth="1"/>
    <col min="5863" max="5863" width="20" style="118" customWidth="1"/>
    <col min="5864" max="5864" width="26.7109375" style="118" customWidth="1"/>
    <col min="5865" max="6112" width="11.42578125" style="118"/>
    <col min="6113" max="6113" width="31.5703125" style="118" bestFit="1" customWidth="1"/>
    <col min="6114" max="6114" width="39" style="118" customWidth="1"/>
    <col min="6115" max="6115" width="14.42578125" style="118" customWidth="1"/>
    <col min="6116" max="6116" width="10.85546875" style="118" bestFit="1" customWidth="1"/>
    <col min="6117" max="6117" width="22.28515625" style="118" customWidth="1"/>
    <col min="6118" max="6118" width="25.28515625" style="118" customWidth="1"/>
    <col min="6119" max="6119" width="20" style="118" customWidth="1"/>
    <col min="6120" max="6120" width="26.7109375" style="118" customWidth="1"/>
    <col min="6121" max="6368" width="11.42578125" style="118"/>
    <col min="6369" max="6369" width="31.5703125" style="118" bestFit="1" customWidth="1"/>
    <col min="6370" max="6370" width="39" style="118" customWidth="1"/>
    <col min="6371" max="6371" width="14.42578125" style="118" customWidth="1"/>
    <col min="6372" max="6372" width="10.85546875" style="118" bestFit="1" customWidth="1"/>
    <col min="6373" max="6373" width="22.28515625" style="118" customWidth="1"/>
    <col min="6374" max="6374" width="25.28515625" style="118" customWidth="1"/>
    <col min="6375" max="6375" width="20" style="118" customWidth="1"/>
    <col min="6376" max="6376" width="26.7109375" style="118" customWidth="1"/>
    <col min="6377" max="6624" width="11.42578125" style="118"/>
    <col min="6625" max="6625" width="31.5703125" style="118" bestFit="1" customWidth="1"/>
    <col min="6626" max="6626" width="39" style="118" customWidth="1"/>
    <col min="6627" max="6627" width="14.42578125" style="118" customWidth="1"/>
    <col min="6628" max="6628" width="10.85546875" style="118" bestFit="1" customWidth="1"/>
    <col min="6629" max="6629" width="22.28515625" style="118" customWidth="1"/>
    <col min="6630" max="6630" width="25.28515625" style="118" customWidth="1"/>
    <col min="6631" max="6631" width="20" style="118" customWidth="1"/>
    <col min="6632" max="6632" width="26.7109375" style="118" customWidth="1"/>
    <col min="6633" max="6880" width="11.42578125" style="118"/>
    <col min="6881" max="6881" width="31.5703125" style="118" bestFit="1" customWidth="1"/>
    <col min="6882" max="6882" width="39" style="118" customWidth="1"/>
    <col min="6883" max="6883" width="14.42578125" style="118" customWidth="1"/>
    <col min="6884" max="6884" width="10.85546875" style="118" bestFit="1" customWidth="1"/>
    <col min="6885" max="6885" width="22.28515625" style="118" customWidth="1"/>
    <col min="6886" max="6886" width="25.28515625" style="118" customWidth="1"/>
    <col min="6887" max="6887" width="20" style="118" customWidth="1"/>
    <col min="6888" max="6888" width="26.7109375" style="118" customWidth="1"/>
    <col min="6889" max="7136" width="11.42578125" style="118"/>
    <col min="7137" max="7137" width="31.5703125" style="118" bestFit="1" customWidth="1"/>
    <col min="7138" max="7138" width="39" style="118" customWidth="1"/>
    <col min="7139" max="7139" width="14.42578125" style="118" customWidth="1"/>
    <col min="7140" max="7140" width="10.85546875" style="118" bestFit="1" customWidth="1"/>
    <col min="7141" max="7141" width="22.28515625" style="118" customWidth="1"/>
    <col min="7142" max="7142" width="25.28515625" style="118" customWidth="1"/>
    <col min="7143" max="7143" width="20" style="118" customWidth="1"/>
    <col min="7144" max="7144" width="26.7109375" style="118" customWidth="1"/>
    <col min="7145" max="7392" width="11.42578125" style="118"/>
    <col min="7393" max="7393" width="31.5703125" style="118" bestFit="1" customWidth="1"/>
    <col min="7394" max="7394" width="39" style="118" customWidth="1"/>
    <col min="7395" max="7395" width="14.42578125" style="118" customWidth="1"/>
    <col min="7396" max="7396" width="10.85546875" style="118" bestFit="1" customWidth="1"/>
    <col min="7397" max="7397" width="22.28515625" style="118" customWidth="1"/>
    <col min="7398" max="7398" width="25.28515625" style="118" customWidth="1"/>
    <col min="7399" max="7399" width="20" style="118" customWidth="1"/>
    <col min="7400" max="7400" width="26.7109375" style="118" customWidth="1"/>
    <col min="7401" max="7648" width="11.42578125" style="118"/>
    <col min="7649" max="7649" width="31.5703125" style="118" bestFit="1" customWidth="1"/>
    <col min="7650" max="7650" width="39" style="118" customWidth="1"/>
    <col min="7651" max="7651" width="14.42578125" style="118" customWidth="1"/>
    <col min="7652" max="7652" width="10.85546875" style="118" bestFit="1" customWidth="1"/>
    <col min="7653" max="7653" width="22.28515625" style="118" customWidth="1"/>
    <col min="7654" max="7654" width="25.28515625" style="118" customWidth="1"/>
    <col min="7655" max="7655" width="20" style="118" customWidth="1"/>
    <col min="7656" max="7656" width="26.7109375" style="118" customWidth="1"/>
    <col min="7657" max="7904" width="11.42578125" style="118"/>
    <col min="7905" max="7905" width="31.5703125" style="118" bestFit="1" customWidth="1"/>
    <col min="7906" max="7906" width="39" style="118" customWidth="1"/>
    <col min="7907" max="7907" width="14.42578125" style="118" customWidth="1"/>
    <col min="7908" max="7908" width="10.85546875" style="118" bestFit="1" customWidth="1"/>
    <col min="7909" max="7909" width="22.28515625" style="118" customWidth="1"/>
    <col min="7910" max="7910" width="25.28515625" style="118" customWidth="1"/>
    <col min="7911" max="7911" width="20" style="118" customWidth="1"/>
    <col min="7912" max="7912" width="26.7109375" style="118" customWidth="1"/>
    <col min="7913" max="8160" width="11.42578125" style="118"/>
    <col min="8161" max="8161" width="31.5703125" style="118" bestFit="1" customWidth="1"/>
    <col min="8162" max="8162" width="39" style="118" customWidth="1"/>
    <col min="8163" max="8163" width="14.42578125" style="118" customWidth="1"/>
    <col min="8164" max="8164" width="10.85546875" style="118" bestFit="1" customWidth="1"/>
    <col min="8165" max="8165" width="22.28515625" style="118" customWidth="1"/>
    <col min="8166" max="8166" width="25.28515625" style="118" customWidth="1"/>
    <col min="8167" max="8167" width="20" style="118" customWidth="1"/>
    <col min="8168" max="8168" width="26.7109375" style="118" customWidth="1"/>
    <col min="8169" max="8416" width="11.42578125" style="118"/>
    <col min="8417" max="8417" width="31.5703125" style="118" bestFit="1" customWidth="1"/>
    <col min="8418" max="8418" width="39" style="118" customWidth="1"/>
    <col min="8419" max="8419" width="14.42578125" style="118" customWidth="1"/>
    <col min="8420" max="8420" width="10.85546875" style="118" bestFit="1" customWidth="1"/>
    <col min="8421" max="8421" width="22.28515625" style="118" customWidth="1"/>
    <col min="8422" max="8422" width="25.28515625" style="118" customWidth="1"/>
    <col min="8423" max="8423" width="20" style="118" customWidth="1"/>
    <col min="8424" max="8424" width="26.7109375" style="118" customWidth="1"/>
    <col min="8425" max="8672" width="11.42578125" style="118"/>
    <col min="8673" max="8673" width="31.5703125" style="118" bestFit="1" customWidth="1"/>
    <col min="8674" max="8674" width="39" style="118" customWidth="1"/>
    <col min="8675" max="8675" width="14.42578125" style="118" customWidth="1"/>
    <col min="8676" max="8676" width="10.85546875" style="118" bestFit="1" customWidth="1"/>
    <col min="8677" max="8677" width="22.28515625" style="118" customWidth="1"/>
    <col min="8678" max="8678" width="25.28515625" style="118" customWidth="1"/>
    <col min="8679" max="8679" width="20" style="118" customWidth="1"/>
    <col min="8680" max="8680" width="26.7109375" style="118" customWidth="1"/>
    <col min="8681" max="8928" width="11.42578125" style="118"/>
    <col min="8929" max="8929" width="31.5703125" style="118" bestFit="1" customWidth="1"/>
    <col min="8930" max="8930" width="39" style="118" customWidth="1"/>
    <col min="8931" max="8931" width="14.42578125" style="118" customWidth="1"/>
    <col min="8932" max="8932" width="10.85546875" style="118" bestFit="1" customWidth="1"/>
    <col min="8933" max="8933" width="22.28515625" style="118" customWidth="1"/>
    <col min="8934" max="8934" width="25.28515625" style="118" customWidth="1"/>
    <col min="8935" max="8935" width="20" style="118" customWidth="1"/>
    <col min="8936" max="8936" width="26.7109375" style="118" customWidth="1"/>
    <col min="8937" max="9184" width="11.42578125" style="118"/>
    <col min="9185" max="9185" width="31.5703125" style="118" bestFit="1" customWidth="1"/>
    <col min="9186" max="9186" width="39" style="118" customWidth="1"/>
    <col min="9187" max="9187" width="14.42578125" style="118" customWidth="1"/>
    <col min="9188" max="9188" width="10.85546875" style="118" bestFit="1" customWidth="1"/>
    <col min="9189" max="9189" width="22.28515625" style="118" customWidth="1"/>
    <col min="9190" max="9190" width="25.28515625" style="118" customWidth="1"/>
    <col min="9191" max="9191" width="20" style="118" customWidth="1"/>
    <col min="9192" max="9192" width="26.7109375" style="118" customWidth="1"/>
    <col min="9193" max="9440" width="11.42578125" style="118"/>
    <col min="9441" max="9441" width="31.5703125" style="118" bestFit="1" customWidth="1"/>
    <col min="9442" max="9442" width="39" style="118" customWidth="1"/>
    <col min="9443" max="9443" width="14.42578125" style="118" customWidth="1"/>
    <col min="9444" max="9444" width="10.85546875" style="118" bestFit="1" customWidth="1"/>
    <col min="9445" max="9445" width="22.28515625" style="118" customWidth="1"/>
    <col min="9446" max="9446" width="25.28515625" style="118" customWidth="1"/>
    <col min="9447" max="9447" width="20" style="118" customWidth="1"/>
    <col min="9448" max="9448" width="26.7109375" style="118" customWidth="1"/>
    <col min="9449" max="9696" width="11.42578125" style="118"/>
    <col min="9697" max="9697" width="31.5703125" style="118" bestFit="1" customWidth="1"/>
    <col min="9698" max="9698" width="39" style="118" customWidth="1"/>
    <col min="9699" max="9699" width="14.42578125" style="118" customWidth="1"/>
    <col min="9700" max="9700" width="10.85546875" style="118" bestFit="1" customWidth="1"/>
    <col min="9701" max="9701" width="22.28515625" style="118" customWidth="1"/>
    <col min="9702" max="9702" width="25.28515625" style="118" customWidth="1"/>
    <col min="9703" max="9703" width="20" style="118" customWidth="1"/>
    <col min="9704" max="9704" width="26.7109375" style="118" customWidth="1"/>
    <col min="9705" max="9952" width="11.42578125" style="118"/>
    <col min="9953" max="9953" width="31.5703125" style="118" bestFit="1" customWidth="1"/>
    <col min="9954" max="9954" width="39" style="118" customWidth="1"/>
    <col min="9955" max="9955" width="14.42578125" style="118" customWidth="1"/>
    <col min="9956" max="9956" width="10.85546875" style="118" bestFit="1" customWidth="1"/>
    <col min="9957" max="9957" width="22.28515625" style="118" customWidth="1"/>
    <col min="9958" max="9958" width="25.28515625" style="118" customWidth="1"/>
    <col min="9959" max="9959" width="20" style="118" customWidth="1"/>
    <col min="9960" max="9960" width="26.7109375" style="118" customWidth="1"/>
    <col min="9961" max="10208" width="11.42578125" style="118"/>
    <col min="10209" max="10209" width="31.5703125" style="118" bestFit="1" customWidth="1"/>
    <col min="10210" max="10210" width="39" style="118" customWidth="1"/>
    <col min="10211" max="10211" width="14.42578125" style="118" customWidth="1"/>
    <col min="10212" max="10212" width="10.85546875" style="118" bestFit="1" customWidth="1"/>
    <col min="10213" max="10213" width="22.28515625" style="118" customWidth="1"/>
    <col min="10214" max="10214" width="25.28515625" style="118" customWidth="1"/>
    <col min="10215" max="10215" width="20" style="118" customWidth="1"/>
    <col min="10216" max="10216" width="26.7109375" style="118" customWidth="1"/>
    <col min="10217" max="10464" width="11.42578125" style="118"/>
    <col min="10465" max="10465" width="31.5703125" style="118" bestFit="1" customWidth="1"/>
    <col min="10466" max="10466" width="39" style="118" customWidth="1"/>
    <col min="10467" max="10467" width="14.42578125" style="118" customWidth="1"/>
    <col min="10468" max="10468" width="10.85546875" style="118" bestFit="1" customWidth="1"/>
    <col min="10469" max="10469" width="22.28515625" style="118" customWidth="1"/>
    <col min="10470" max="10470" width="25.28515625" style="118" customWidth="1"/>
    <col min="10471" max="10471" width="20" style="118" customWidth="1"/>
    <col min="10472" max="10472" width="26.7109375" style="118" customWidth="1"/>
    <col min="10473" max="10720" width="11.42578125" style="118"/>
    <col min="10721" max="10721" width="31.5703125" style="118" bestFit="1" customWidth="1"/>
    <col min="10722" max="10722" width="39" style="118" customWidth="1"/>
    <col min="10723" max="10723" width="14.42578125" style="118" customWidth="1"/>
    <col min="10724" max="10724" width="10.85546875" style="118" bestFit="1" customWidth="1"/>
    <col min="10725" max="10725" width="22.28515625" style="118" customWidth="1"/>
    <col min="10726" max="10726" width="25.28515625" style="118" customWidth="1"/>
    <col min="10727" max="10727" width="20" style="118" customWidth="1"/>
    <col min="10728" max="10728" width="26.7109375" style="118" customWidth="1"/>
    <col min="10729" max="10976" width="11.42578125" style="118"/>
    <col min="10977" max="10977" width="31.5703125" style="118" bestFit="1" customWidth="1"/>
    <col min="10978" max="10978" width="39" style="118" customWidth="1"/>
    <col min="10979" max="10979" width="14.42578125" style="118" customWidth="1"/>
    <col min="10980" max="10980" width="10.85546875" style="118" bestFit="1" customWidth="1"/>
    <col min="10981" max="10981" width="22.28515625" style="118" customWidth="1"/>
    <col min="10982" max="10982" width="25.28515625" style="118" customWidth="1"/>
    <col min="10983" max="10983" width="20" style="118" customWidth="1"/>
    <col min="10984" max="10984" width="26.7109375" style="118" customWidth="1"/>
    <col min="10985" max="11232" width="11.42578125" style="118"/>
    <col min="11233" max="11233" width="31.5703125" style="118" bestFit="1" customWidth="1"/>
    <col min="11234" max="11234" width="39" style="118" customWidth="1"/>
    <col min="11235" max="11235" width="14.42578125" style="118" customWidth="1"/>
    <col min="11236" max="11236" width="10.85546875" style="118" bestFit="1" customWidth="1"/>
    <col min="11237" max="11237" width="22.28515625" style="118" customWidth="1"/>
    <col min="11238" max="11238" width="25.28515625" style="118" customWidth="1"/>
    <col min="11239" max="11239" width="20" style="118" customWidth="1"/>
    <col min="11240" max="11240" width="26.7109375" style="118" customWidth="1"/>
    <col min="11241" max="11488" width="11.42578125" style="118"/>
    <col min="11489" max="11489" width="31.5703125" style="118" bestFit="1" customWidth="1"/>
    <col min="11490" max="11490" width="39" style="118" customWidth="1"/>
    <col min="11491" max="11491" width="14.42578125" style="118" customWidth="1"/>
    <col min="11492" max="11492" width="10.85546875" style="118" bestFit="1" customWidth="1"/>
    <col min="11493" max="11493" width="22.28515625" style="118" customWidth="1"/>
    <col min="11494" max="11494" width="25.28515625" style="118" customWidth="1"/>
    <col min="11495" max="11495" width="20" style="118" customWidth="1"/>
    <col min="11496" max="11496" width="26.7109375" style="118" customWidth="1"/>
    <col min="11497" max="11744" width="11.42578125" style="118"/>
    <col min="11745" max="11745" width="31.5703125" style="118" bestFit="1" customWidth="1"/>
    <col min="11746" max="11746" width="39" style="118" customWidth="1"/>
    <col min="11747" max="11747" width="14.42578125" style="118" customWidth="1"/>
    <col min="11748" max="11748" width="10.85546875" style="118" bestFit="1" customWidth="1"/>
    <col min="11749" max="11749" width="22.28515625" style="118" customWidth="1"/>
    <col min="11750" max="11750" width="25.28515625" style="118" customWidth="1"/>
    <col min="11751" max="11751" width="20" style="118" customWidth="1"/>
    <col min="11752" max="11752" width="26.7109375" style="118" customWidth="1"/>
    <col min="11753" max="12000" width="11.42578125" style="118"/>
    <col min="12001" max="12001" width="31.5703125" style="118" bestFit="1" customWidth="1"/>
    <col min="12002" max="12002" width="39" style="118" customWidth="1"/>
    <col min="12003" max="12003" width="14.42578125" style="118" customWidth="1"/>
    <col min="12004" max="12004" width="10.85546875" style="118" bestFit="1" customWidth="1"/>
    <col min="12005" max="12005" width="22.28515625" style="118" customWidth="1"/>
    <col min="12006" max="12006" width="25.28515625" style="118" customWidth="1"/>
    <col min="12007" max="12007" width="20" style="118" customWidth="1"/>
    <col min="12008" max="12008" width="26.7109375" style="118" customWidth="1"/>
    <col min="12009" max="12256" width="11.42578125" style="118"/>
    <col min="12257" max="12257" width="31.5703125" style="118" bestFit="1" customWidth="1"/>
    <col min="12258" max="12258" width="39" style="118" customWidth="1"/>
    <col min="12259" max="12259" width="14.42578125" style="118" customWidth="1"/>
    <col min="12260" max="12260" width="10.85546875" style="118" bestFit="1" customWidth="1"/>
    <col min="12261" max="12261" width="22.28515625" style="118" customWidth="1"/>
    <col min="12262" max="12262" width="25.28515625" style="118" customWidth="1"/>
    <col min="12263" max="12263" width="20" style="118" customWidth="1"/>
    <col min="12264" max="12264" width="26.7109375" style="118" customWidth="1"/>
    <col min="12265" max="12512" width="11.42578125" style="118"/>
    <col min="12513" max="12513" width="31.5703125" style="118" bestFit="1" customWidth="1"/>
    <col min="12514" max="12514" width="39" style="118" customWidth="1"/>
    <col min="12515" max="12515" width="14.42578125" style="118" customWidth="1"/>
    <col min="12516" max="12516" width="10.85546875" style="118" bestFit="1" customWidth="1"/>
    <col min="12517" max="12517" width="22.28515625" style="118" customWidth="1"/>
    <col min="12518" max="12518" width="25.28515625" style="118" customWidth="1"/>
    <col min="12519" max="12519" width="20" style="118" customWidth="1"/>
    <col min="12520" max="12520" width="26.7109375" style="118" customWidth="1"/>
    <col min="12521" max="12768" width="11.42578125" style="118"/>
    <col min="12769" max="12769" width="31.5703125" style="118" bestFit="1" customWidth="1"/>
    <col min="12770" max="12770" width="39" style="118" customWidth="1"/>
    <col min="12771" max="12771" width="14.42578125" style="118" customWidth="1"/>
    <col min="12772" max="12772" width="10.85546875" style="118" bestFit="1" customWidth="1"/>
    <col min="12773" max="12773" width="22.28515625" style="118" customWidth="1"/>
    <col min="12774" max="12774" width="25.28515625" style="118" customWidth="1"/>
    <col min="12775" max="12775" width="20" style="118" customWidth="1"/>
    <col min="12776" max="12776" width="26.7109375" style="118" customWidth="1"/>
    <col min="12777" max="13024" width="11.42578125" style="118"/>
    <col min="13025" max="13025" width="31.5703125" style="118" bestFit="1" customWidth="1"/>
    <col min="13026" max="13026" width="39" style="118" customWidth="1"/>
    <col min="13027" max="13027" width="14.42578125" style="118" customWidth="1"/>
    <col min="13028" max="13028" width="10.85546875" style="118" bestFit="1" customWidth="1"/>
    <col min="13029" max="13029" width="22.28515625" style="118" customWidth="1"/>
    <col min="13030" max="13030" width="25.28515625" style="118" customWidth="1"/>
    <col min="13031" max="13031" width="20" style="118" customWidth="1"/>
    <col min="13032" max="13032" width="26.7109375" style="118" customWidth="1"/>
    <col min="13033" max="13280" width="11.42578125" style="118"/>
    <col min="13281" max="13281" width="31.5703125" style="118" bestFit="1" customWidth="1"/>
    <col min="13282" max="13282" width="39" style="118" customWidth="1"/>
    <col min="13283" max="13283" width="14.42578125" style="118" customWidth="1"/>
    <col min="13284" max="13284" width="10.85546875" style="118" bestFit="1" customWidth="1"/>
    <col min="13285" max="13285" width="22.28515625" style="118" customWidth="1"/>
    <col min="13286" max="13286" width="25.28515625" style="118" customWidth="1"/>
    <col min="13287" max="13287" width="20" style="118" customWidth="1"/>
    <col min="13288" max="13288" width="26.7109375" style="118" customWidth="1"/>
    <col min="13289" max="13536" width="11.42578125" style="118"/>
    <col min="13537" max="13537" width="31.5703125" style="118" bestFit="1" customWidth="1"/>
    <col min="13538" max="13538" width="39" style="118" customWidth="1"/>
    <col min="13539" max="13539" width="14.42578125" style="118" customWidth="1"/>
    <col min="13540" max="13540" width="10.85546875" style="118" bestFit="1" customWidth="1"/>
    <col min="13541" max="13541" width="22.28515625" style="118" customWidth="1"/>
    <col min="13542" max="13542" width="25.28515625" style="118" customWidth="1"/>
    <col min="13543" max="13543" width="20" style="118" customWidth="1"/>
    <col min="13544" max="13544" width="26.7109375" style="118" customWidth="1"/>
    <col min="13545" max="13792" width="11.42578125" style="118"/>
    <col min="13793" max="13793" width="31.5703125" style="118" bestFit="1" customWidth="1"/>
    <col min="13794" max="13794" width="39" style="118" customWidth="1"/>
    <col min="13795" max="13795" width="14.42578125" style="118" customWidth="1"/>
    <col min="13796" max="13796" width="10.85546875" style="118" bestFit="1" customWidth="1"/>
    <col min="13797" max="13797" width="22.28515625" style="118" customWidth="1"/>
    <col min="13798" max="13798" width="25.28515625" style="118" customWidth="1"/>
    <col min="13799" max="13799" width="20" style="118" customWidth="1"/>
    <col min="13800" max="13800" width="26.7109375" style="118" customWidth="1"/>
    <col min="13801" max="14048" width="11.42578125" style="118"/>
    <col min="14049" max="14049" width="31.5703125" style="118" bestFit="1" customWidth="1"/>
    <col min="14050" max="14050" width="39" style="118" customWidth="1"/>
    <col min="14051" max="14051" width="14.42578125" style="118" customWidth="1"/>
    <col min="14052" max="14052" width="10.85546875" style="118" bestFit="1" customWidth="1"/>
    <col min="14053" max="14053" width="22.28515625" style="118" customWidth="1"/>
    <col min="14054" max="14054" width="25.28515625" style="118" customWidth="1"/>
    <col min="14055" max="14055" width="20" style="118" customWidth="1"/>
    <col min="14056" max="14056" width="26.7109375" style="118" customWidth="1"/>
    <col min="14057" max="14304" width="11.42578125" style="118"/>
    <col min="14305" max="14305" width="31.5703125" style="118" bestFit="1" customWidth="1"/>
    <col min="14306" max="14306" width="39" style="118" customWidth="1"/>
    <col min="14307" max="14307" width="14.42578125" style="118" customWidth="1"/>
    <col min="14308" max="14308" width="10.85546875" style="118" bestFit="1" customWidth="1"/>
    <col min="14309" max="14309" width="22.28515625" style="118" customWidth="1"/>
    <col min="14310" max="14310" width="25.28515625" style="118" customWidth="1"/>
    <col min="14311" max="14311" width="20" style="118" customWidth="1"/>
    <col min="14312" max="14312" width="26.7109375" style="118" customWidth="1"/>
    <col min="14313" max="14560" width="11.42578125" style="118"/>
    <col min="14561" max="14561" width="31.5703125" style="118" bestFit="1" customWidth="1"/>
    <col min="14562" max="14562" width="39" style="118" customWidth="1"/>
    <col min="14563" max="14563" width="14.42578125" style="118" customWidth="1"/>
    <col min="14564" max="14564" width="10.85546875" style="118" bestFit="1" customWidth="1"/>
    <col min="14565" max="14565" width="22.28515625" style="118" customWidth="1"/>
    <col min="14566" max="14566" width="25.28515625" style="118" customWidth="1"/>
    <col min="14567" max="14567" width="20" style="118" customWidth="1"/>
    <col min="14568" max="14568" width="26.7109375" style="118" customWidth="1"/>
    <col min="14569" max="14816" width="11.42578125" style="118"/>
    <col min="14817" max="14817" width="31.5703125" style="118" bestFit="1" customWidth="1"/>
    <col min="14818" max="14818" width="39" style="118" customWidth="1"/>
    <col min="14819" max="14819" width="14.42578125" style="118" customWidth="1"/>
    <col min="14820" max="14820" width="10.85546875" style="118" bestFit="1" customWidth="1"/>
    <col min="14821" max="14821" width="22.28515625" style="118" customWidth="1"/>
    <col min="14822" max="14822" width="25.28515625" style="118" customWidth="1"/>
    <col min="14823" max="14823" width="20" style="118" customWidth="1"/>
    <col min="14824" max="14824" width="26.7109375" style="118" customWidth="1"/>
    <col min="14825" max="15072" width="11.42578125" style="118"/>
    <col min="15073" max="15073" width="31.5703125" style="118" bestFit="1" customWidth="1"/>
    <col min="15074" max="15074" width="39" style="118" customWidth="1"/>
    <col min="15075" max="15075" width="14.42578125" style="118" customWidth="1"/>
    <col min="15076" max="15076" width="10.85546875" style="118" bestFit="1" customWidth="1"/>
    <col min="15077" max="15077" width="22.28515625" style="118" customWidth="1"/>
    <col min="15078" max="15078" width="25.28515625" style="118" customWidth="1"/>
    <col min="15079" max="15079" width="20" style="118" customWidth="1"/>
    <col min="15080" max="15080" width="26.7109375" style="118" customWidth="1"/>
    <col min="15081" max="15328" width="11.42578125" style="118"/>
    <col min="15329" max="15329" width="31.5703125" style="118" bestFit="1" customWidth="1"/>
    <col min="15330" max="15330" width="39" style="118" customWidth="1"/>
    <col min="15331" max="15331" width="14.42578125" style="118" customWidth="1"/>
    <col min="15332" max="15332" width="10.85546875" style="118" bestFit="1" customWidth="1"/>
    <col min="15333" max="15333" width="22.28515625" style="118" customWidth="1"/>
    <col min="15334" max="15334" width="25.28515625" style="118" customWidth="1"/>
    <col min="15335" max="15335" width="20" style="118" customWidth="1"/>
    <col min="15336" max="15336" width="26.7109375" style="118" customWidth="1"/>
    <col min="15337" max="15584" width="11.42578125" style="118"/>
    <col min="15585" max="15585" width="31.5703125" style="118" bestFit="1" customWidth="1"/>
    <col min="15586" max="15586" width="39" style="118" customWidth="1"/>
    <col min="15587" max="15587" width="14.42578125" style="118" customWidth="1"/>
    <col min="15588" max="15588" width="10.85546875" style="118" bestFit="1" customWidth="1"/>
    <col min="15589" max="15589" width="22.28515625" style="118" customWidth="1"/>
    <col min="15590" max="15590" width="25.28515625" style="118" customWidth="1"/>
    <col min="15591" max="15591" width="20" style="118" customWidth="1"/>
    <col min="15592" max="15592" width="26.7109375" style="118" customWidth="1"/>
    <col min="15593" max="15840" width="11.42578125" style="118"/>
    <col min="15841" max="15841" width="31.5703125" style="118" bestFit="1" customWidth="1"/>
    <col min="15842" max="15842" width="39" style="118" customWidth="1"/>
    <col min="15843" max="15843" width="14.42578125" style="118" customWidth="1"/>
    <col min="15844" max="15844" width="10.85546875" style="118" bestFit="1" customWidth="1"/>
    <col min="15845" max="15845" width="22.28515625" style="118" customWidth="1"/>
    <col min="15846" max="15846" width="25.28515625" style="118" customWidth="1"/>
    <col min="15847" max="15847" width="20" style="118" customWidth="1"/>
    <col min="15848" max="15848" width="26.7109375" style="118" customWidth="1"/>
    <col min="15849" max="16096" width="11.42578125" style="118"/>
    <col min="16097" max="16097" width="31.5703125" style="118" bestFit="1" customWidth="1"/>
    <col min="16098" max="16098" width="39" style="118" customWidth="1"/>
    <col min="16099" max="16099" width="14.42578125" style="118" customWidth="1"/>
    <col min="16100" max="16100" width="10.85546875" style="118" bestFit="1" customWidth="1"/>
    <col min="16101" max="16101" width="22.28515625" style="118" customWidth="1"/>
    <col min="16102" max="16102" width="25.28515625" style="118" customWidth="1"/>
    <col min="16103" max="16103" width="20" style="118" customWidth="1"/>
    <col min="16104" max="16104" width="26.7109375" style="118" customWidth="1"/>
    <col min="16105" max="16384" width="11.42578125" style="118"/>
  </cols>
  <sheetData>
    <row r="1" spans="1:8" s="125" customFormat="1" ht="83.25" customHeight="1" thickTop="1" thickBot="1" x14ac:dyDescent="0.3">
      <c r="A1" s="274" t="s">
        <v>0</v>
      </c>
      <c r="B1" s="274" t="s">
        <v>1</v>
      </c>
      <c r="C1" s="278" t="s">
        <v>190</v>
      </c>
      <c r="D1" s="394" t="s">
        <v>187</v>
      </c>
      <c r="E1" s="395" t="s">
        <v>337</v>
      </c>
      <c r="F1" s="396"/>
      <c r="G1" s="396"/>
      <c r="H1" s="397"/>
    </row>
    <row r="2" spans="1:8" s="125" customFormat="1" ht="15" customHeight="1" x14ac:dyDescent="0.25">
      <c r="A2" s="275"/>
      <c r="B2" s="277"/>
      <c r="C2" s="279"/>
      <c r="D2" s="282"/>
      <c r="E2" s="398" t="s">
        <v>2</v>
      </c>
      <c r="F2" s="399"/>
      <c r="G2" s="398" t="s">
        <v>3</v>
      </c>
      <c r="H2" s="400"/>
    </row>
    <row r="3" spans="1:8" s="125" customFormat="1" ht="15" customHeight="1" x14ac:dyDescent="0.25">
      <c r="A3" s="275"/>
      <c r="B3" s="277"/>
      <c r="C3" s="279"/>
      <c r="D3" s="282"/>
      <c r="E3" s="284"/>
      <c r="F3" s="285"/>
      <c r="G3" s="284"/>
      <c r="H3" s="401"/>
    </row>
    <row r="4" spans="1:8" s="125" customFormat="1" ht="15" customHeight="1" x14ac:dyDescent="0.25">
      <c r="A4" s="275"/>
      <c r="B4" s="277"/>
      <c r="C4" s="279"/>
      <c r="D4" s="282"/>
      <c r="E4" s="284"/>
      <c r="F4" s="285"/>
      <c r="G4" s="284"/>
      <c r="H4" s="401"/>
    </row>
    <row r="5" spans="1:8" s="125" customFormat="1" ht="15" customHeight="1" x14ac:dyDescent="0.25">
      <c r="A5" s="275"/>
      <c r="B5" s="277"/>
      <c r="C5" s="279"/>
      <c r="D5" s="282"/>
      <c r="E5" s="284"/>
      <c r="F5" s="285"/>
      <c r="G5" s="284"/>
      <c r="H5" s="401"/>
    </row>
    <row r="6" spans="1:8" s="125" customFormat="1" ht="15" customHeight="1" x14ac:dyDescent="0.25">
      <c r="A6" s="275"/>
      <c r="B6" s="277"/>
      <c r="C6" s="279"/>
      <c r="D6" s="282"/>
      <c r="E6" s="284"/>
      <c r="F6" s="285"/>
      <c r="G6" s="284"/>
      <c r="H6" s="401"/>
    </row>
    <row r="7" spans="1:8" s="125" customFormat="1" ht="15" customHeight="1" x14ac:dyDescent="0.25">
      <c r="A7" s="275"/>
      <c r="B7" s="277"/>
      <c r="C7" s="279"/>
      <c r="D7" s="282"/>
      <c r="E7" s="284"/>
      <c r="F7" s="285"/>
      <c r="G7" s="284"/>
      <c r="H7" s="401"/>
    </row>
    <row r="8" spans="1:8" s="125" customFormat="1" ht="15" customHeight="1" x14ac:dyDescent="0.25">
      <c r="A8" s="275"/>
      <c r="B8" s="277"/>
      <c r="C8" s="279"/>
      <c r="D8" s="282"/>
      <c r="E8" s="284"/>
      <c r="F8" s="285"/>
      <c r="G8" s="284"/>
      <c r="H8" s="401"/>
    </row>
    <row r="9" spans="1:8" s="125" customFormat="1" ht="15.75" customHeight="1" thickBot="1" x14ac:dyDescent="0.3">
      <c r="A9" s="275"/>
      <c r="B9" s="277"/>
      <c r="C9" s="279"/>
      <c r="D9" s="282"/>
      <c r="E9" s="286"/>
      <c r="F9" s="287"/>
      <c r="G9" s="286"/>
      <c r="H9" s="402"/>
    </row>
    <row r="10" spans="1:8" s="125" customFormat="1" ht="81.75" customHeight="1" thickTop="1" thickBot="1" x14ac:dyDescent="0.3">
      <c r="A10" s="276"/>
      <c r="B10" s="276"/>
      <c r="C10" s="279"/>
      <c r="D10" s="283"/>
      <c r="E10" s="288" t="s">
        <v>338</v>
      </c>
      <c r="F10" s="289"/>
      <c r="G10" s="288" t="s">
        <v>339</v>
      </c>
      <c r="H10" s="403"/>
    </row>
    <row r="11" spans="1:8" s="125" customFormat="1" ht="15.75" thickBot="1" x14ac:dyDescent="0.3">
      <c r="A11" s="126"/>
      <c r="B11" s="126"/>
      <c r="C11" s="280"/>
      <c r="D11" s="126" t="s">
        <v>188</v>
      </c>
      <c r="E11" s="127" t="s">
        <v>17</v>
      </c>
      <c r="F11" s="127" t="s">
        <v>19</v>
      </c>
      <c r="G11" s="127" t="s">
        <v>17</v>
      </c>
      <c r="H11" s="127" t="s">
        <v>19</v>
      </c>
    </row>
    <row r="12" spans="1:8" ht="15.75" thickBot="1" x14ac:dyDescent="0.3">
      <c r="A12" s="72" t="s">
        <v>52</v>
      </c>
      <c r="B12" s="136" t="s">
        <v>39</v>
      </c>
      <c r="C12" s="53"/>
      <c r="D12" s="119"/>
      <c r="E12" s="12">
        <f>IFERROR(VLOOKUP($B12,[2]NUM14!$H$3:$K$136,2,FALSE),0)</f>
        <v>2</v>
      </c>
      <c r="F12" s="12">
        <f>IFERROR(VLOOKUP($B12,[2]NUM14!$H$3:$K$136,3,FALSE),0)</f>
        <v>2</v>
      </c>
      <c r="G12" s="12">
        <f>IFERROR(VLOOKUP($B12,[2]DEN14!$H$3:$K$136,2,FALSE),0)</f>
        <v>2</v>
      </c>
      <c r="H12" s="12">
        <f>IFERROR(VLOOKUP($B12,[2]DEN14!$H$3:$K$136,3,FALSE),0)</f>
        <v>2</v>
      </c>
    </row>
    <row r="13" spans="1:8" ht="15.75" thickBot="1" x14ac:dyDescent="0.3">
      <c r="A13" s="72" t="s">
        <v>52</v>
      </c>
      <c r="B13" s="136" t="s">
        <v>40</v>
      </c>
      <c r="C13" s="53"/>
      <c r="D13" s="119"/>
      <c r="E13" s="12">
        <f>IFERROR(VLOOKUP($B13,[2]NUM14!$H$3:$K$136,2,FALSE),0)</f>
        <v>10</v>
      </c>
      <c r="F13" s="12">
        <f>IFERROR(VLOOKUP($B13,[2]NUM14!$H$3:$K$136,3,FALSE),0)</f>
        <v>8</v>
      </c>
      <c r="G13" s="12">
        <f>IFERROR(VLOOKUP($B13,[2]DEN14!$H$3:$K$136,2,FALSE),0)</f>
        <v>10</v>
      </c>
      <c r="H13" s="12">
        <f>IFERROR(VLOOKUP($B13,[2]DEN14!$H$3:$K$136,3,FALSE),0)</f>
        <v>8</v>
      </c>
    </row>
    <row r="14" spans="1:8" ht="15.75" thickBot="1" x14ac:dyDescent="0.3">
      <c r="A14" s="72" t="s">
        <v>52</v>
      </c>
      <c r="B14" s="136" t="s">
        <v>41</v>
      </c>
      <c r="C14" s="53"/>
      <c r="D14" s="119"/>
      <c r="E14" s="12">
        <f>IFERROR(VLOOKUP($B14,[2]NUM14!$H$3:$K$136,2,FALSE),0)</f>
        <v>7</v>
      </c>
      <c r="F14" s="12">
        <f>IFERROR(VLOOKUP($B14,[2]NUM14!$H$3:$K$136,3,FALSE),0)</f>
        <v>6</v>
      </c>
      <c r="G14" s="12">
        <f>IFERROR(VLOOKUP($B14,[2]DEN14!$H$3:$K$136,2,FALSE),0)</f>
        <v>7</v>
      </c>
      <c r="H14" s="12">
        <f>IFERROR(VLOOKUP($B14,[2]DEN14!$H$3:$K$136,3,FALSE),0)</f>
        <v>6</v>
      </c>
    </row>
    <row r="15" spans="1:8" ht="15.75" thickBot="1" x14ac:dyDescent="0.3">
      <c r="A15" s="72" t="s">
        <v>52</v>
      </c>
      <c r="B15" s="136" t="s">
        <v>42</v>
      </c>
      <c r="C15" s="53"/>
      <c r="D15" s="119"/>
      <c r="E15" s="12">
        <f>IFERROR(VLOOKUP($B15,[2]NUM14!$H$3:$K$136,2,FALSE),0)</f>
        <v>8</v>
      </c>
      <c r="F15" s="12">
        <f>IFERROR(VLOOKUP($B15,[2]NUM14!$H$3:$K$136,3,FALSE),0)</f>
        <v>5</v>
      </c>
      <c r="G15" s="12">
        <f>IFERROR(VLOOKUP($B15,[2]DEN14!$H$3:$K$136,2,FALSE),0)</f>
        <v>8</v>
      </c>
      <c r="H15" s="12">
        <f>IFERROR(VLOOKUP($B15,[2]DEN14!$H$3:$K$136,3,FALSE),0)</f>
        <v>5</v>
      </c>
    </row>
    <row r="16" spans="1:8" ht="15.75" thickBot="1" x14ac:dyDescent="0.3">
      <c r="A16" s="72" t="s">
        <v>52</v>
      </c>
      <c r="B16" s="136" t="s">
        <v>43</v>
      </c>
      <c r="C16" s="55"/>
      <c r="D16" s="119"/>
      <c r="E16" s="12">
        <f>IFERROR(VLOOKUP($B16,[2]NUM14!$H$3:$K$136,2,FALSE),0)</f>
        <v>13</v>
      </c>
      <c r="F16" s="12">
        <f>IFERROR(VLOOKUP($B16,[2]NUM14!$H$3:$K$136,3,FALSE),0)</f>
        <v>11</v>
      </c>
      <c r="G16" s="12">
        <f>IFERROR(VLOOKUP($B16,[2]DEN14!$H$3:$K$136,2,FALSE),0)</f>
        <v>13</v>
      </c>
      <c r="H16" s="12">
        <f>IFERROR(VLOOKUP($B16,[2]DEN14!$H$3:$K$136,3,FALSE),0)</f>
        <v>11</v>
      </c>
    </row>
    <row r="17" spans="1:8" ht="15.75" thickBot="1" x14ac:dyDescent="0.3">
      <c r="A17" s="72" t="s">
        <v>52</v>
      </c>
      <c r="B17" s="136" t="s">
        <v>44</v>
      </c>
      <c r="C17" s="53"/>
      <c r="D17" s="119"/>
      <c r="E17" s="12">
        <f>IFERROR(VLOOKUP($B17,[2]NUM14!$H$3:$K$136,2,FALSE),0)</f>
        <v>13</v>
      </c>
      <c r="F17" s="12">
        <f>IFERROR(VLOOKUP($B17,[2]NUM14!$H$3:$K$136,3,FALSE),0)</f>
        <v>13</v>
      </c>
      <c r="G17" s="12">
        <f>IFERROR(VLOOKUP($B17,[2]DEN14!$H$3:$K$136,2,FALSE),0)</f>
        <v>13</v>
      </c>
      <c r="H17" s="12">
        <f>IFERROR(VLOOKUP($B17,[2]DEN14!$H$3:$K$136,3,FALSE),0)</f>
        <v>13</v>
      </c>
    </row>
    <row r="18" spans="1:8" ht="15.75" thickBot="1" x14ac:dyDescent="0.3">
      <c r="A18" s="72" t="s">
        <v>52</v>
      </c>
      <c r="B18" s="136" t="s">
        <v>45</v>
      </c>
      <c r="C18" s="53"/>
      <c r="D18" s="119"/>
      <c r="E18" s="12">
        <f>IFERROR(VLOOKUP($B18,[2]NUM14!$H$3:$K$136,2,FALSE),0)</f>
        <v>5</v>
      </c>
      <c r="F18" s="12">
        <f>IFERROR(VLOOKUP($B18,[2]NUM14!$H$3:$K$136,3,FALSE),0)</f>
        <v>3</v>
      </c>
      <c r="G18" s="12">
        <f>IFERROR(VLOOKUP($B18,[2]DEN14!$H$3:$K$136,2,FALSE),0)</f>
        <v>5</v>
      </c>
      <c r="H18" s="12">
        <f>IFERROR(VLOOKUP($B18,[2]DEN14!$H$3:$K$136,3,FALSE),0)</f>
        <v>3</v>
      </c>
    </row>
    <row r="19" spans="1:8" ht="15.75" thickBot="1" x14ac:dyDescent="0.3">
      <c r="A19" s="72" t="s">
        <v>52</v>
      </c>
      <c r="B19" s="136" t="s">
        <v>46</v>
      </c>
      <c r="C19" s="53"/>
      <c r="D19" s="119"/>
      <c r="E19" s="12">
        <f>IFERROR(VLOOKUP($B19,[2]NUM14!$H$3:$K$136,2,FALSE),0)</f>
        <v>0</v>
      </c>
      <c r="F19" s="12">
        <f>IFERROR(VLOOKUP($B19,[2]NUM14!$H$3:$K$136,3,FALSE),0)</f>
        <v>0</v>
      </c>
      <c r="G19" s="12">
        <f>IFERROR(VLOOKUP($B19,[2]DEN14!$H$3:$K$136,2,FALSE),0)</f>
        <v>0</v>
      </c>
      <c r="H19" s="12">
        <f>IFERROR(VLOOKUP($B19,[2]DEN14!$H$3:$K$136,3,FALSE),0)</f>
        <v>0</v>
      </c>
    </row>
    <row r="20" spans="1:8" ht="15.75" thickBot="1" x14ac:dyDescent="0.3">
      <c r="A20" s="72" t="s">
        <v>52</v>
      </c>
      <c r="B20" s="136" t="s">
        <v>47</v>
      </c>
      <c r="C20" s="53"/>
      <c r="D20" s="119"/>
      <c r="E20" s="12">
        <f>IFERROR(VLOOKUP($B20,[2]NUM14!$H$3:$K$136,2,FALSE),0)</f>
        <v>2</v>
      </c>
      <c r="F20" s="12">
        <f>IFERROR(VLOOKUP($B20,[2]NUM14!$H$3:$K$136,3,FALSE),0)</f>
        <v>1</v>
      </c>
      <c r="G20" s="12">
        <f>IFERROR(VLOOKUP($B20,[2]DEN14!$H$3:$K$136,2,FALSE),0)</f>
        <v>2</v>
      </c>
      <c r="H20" s="12">
        <f>IFERROR(VLOOKUP($B20,[2]DEN14!$H$3:$K$136,3,FALSE),0)</f>
        <v>1</v>
      </c>
    </row>
    <row r="21" spans="1:8" ht="15.75" thickBot="1" x14ac:dyDescent="0.3">
      <c r="A21" s="72" t="s">
        <v>52</v>
      </c>
      <c r="B21" s="136" t="s">
        <v>48</v>
      </c>
      <c r="C21" s="56"/>
      <c r="D21" s="119"/>
      <c r="E21" s="12">
        <f>IFERROR(VLOOKUP($B21,[2]NUM14!$H$3:$K$136,2,FALSE),0)</f>
        <v>1</v>
      </c>
      <c r="F21" s="12">
        <f>IFERROR(VLOOKUP($B21,[2]NUM14!$H$3:$K$136,3,FALSE),0)</f>
        <v>1</v>
      </c>
      <c r="G21" s="12">
        <f>IFERROR(VLOOKUP($B21,[2]DEN14!$H$3:$K$136,2,FALSE),0)</f>
        <v>1</v>
      </c>
      <c r="H21" s="12">
        <f>IFERROR(VLOOKUP($B21,[2]DEN14!$H$3:$K$136,3,FALSE),0)</f>
        <v>1</v>
      </c>
    </row>
    <row r="22" spans="1:8" ht="15.75" thickBot="1" x14ac:dyDescent="0.3">
      <c r="A22" s="72" t="s">
        <v>52</v>
      </c>
      <c r="B22" s="136" t="s">
        <v>49</v>
      </c>
      <c r="C22" s="53"/>
      <c r="D22" s="119"/>
      <c r="E22" s="12">
        <f>IFERROR(VLOOKUP($B22,[2]NUM14!$H$3:$K$136,2,FALSE),0)</f>
        <v>0</v>
      </c>
      <c r="F22" s="12">
        <f>IFERROR(VLOOKUP($B22,[2]NUM14!$H$3:$K$136,3,FALSE),0)</f>
        <v>0</v>
      </c>
      <c r="G22" s="12">
        <f>IFERROR(VLOOKUP($B22,[2]DEN14!$H$3:$K$136,2,FALSE),0)</f>
        <v>0</v>
      </c>
      <c r="H22" s="12">
        <f>IFERROR(VLOOKUP($B22,[2]DEN14!$H$3:$K$136,3,FALSE),0)</f>
        <v>0</v>
      </c>
    </row>
    <row r="23" spans="1:8" ht="15.75" thickBot="1" x14ac:dyDescent="0.3">
      <c r="A23" s="72" t="s">
        <v>52</v>
      </c>
      <c r="B23" s="136" t="s">
        <v>50</v>
      </c>
      <c r="C23" s="53"/>
      <c r="D23" s="119"/>
      <c r="E23" s="12">
        <f>IFERROR(VLOOKUP($B23,[2]NUM14!$H$3:$K$136,2,FALSE),0)</f>
        <v>2</v>
      </c>
      <c r="F23" s="12">
        <f>IFERROR(VLOOKUP($B23,[2]NUM14!$H$3:$K$136,3,FALSE),0)</f>
        <v>2</v>
      </c>
      <c r="G23" s="12">
        <f>IFERROR(VLOOKUP($B23,[2]DEN14!$H$3:$K$136,2,FALSE),0)</f>
        <v>2</v>
      </c>
      <c r="H23" s="12">
        <f>IFERROR(VLOOKUP($B23,[2]DEN14!$H$3:$K$136,3,FALSE),0)</f>
        <v>2</v>
      </c>
    </row>
    <row r="24" spans="1:8" ht="15.75" thickBot="1" x14ac:dyDescent="0.3">
      <c r="A24" s="72" t="s">
        <v>52</v>
      </c>
      <c r="B24" s="136" t="s">
        <v>51</v>
      </c>
      <c r="C24" s="53"/>
      <c r="D24" s="119"/>
      <c r="E24" s="12">
        <f>IFERROR(VLOOKUP($B24,[2]NUM14!$H$3:$K$136,2,FALSE),0)</f>
        <v>3</v>
      </c>
      <c r="F24" s="12">
        <f>IFERROR(VLOOKUP($B24,[2]NUM14!$H$3:$K$136,3,FALSE),0)</f>
        <v>3</v>
      </c>
      <c r="G24" s="12">
        <f>IFERROR(VLOOKUP($B24,[2]DEN14!$H$3:$K$136,2,FALSE),0)</f>
        <v>3</v>
      </c>
      <c r="H24" s="12">
        <f>IFERROR(VLOOKUP($B24,[2]DEN14!$H$3:$K$136,3,FALSE),0)</f>
        <v>3</v>
      </c>
    </row>
    <row r="25" spans="1:8" ht="15.75" thickBot="1" x14ac:dyDescent="0.3">
      <c r="A25" s="72" t="s">
        <v>52</v>
      </c>
      <c r="B25" s="136" t="s">
        <v>396</v>
      </c>
      <c r="C25" s="53"/>
      <c r="D25" s="119"/>
      <c r="E25" s="12">
        <f>IFERROR(VLOOKUP($B25,[2]NUM14!$H$3:$K$136,2,FALSE),0)</f>
        <v>0</v>
      </c>
      <c r="F25" s="12">
        <f>IFERROR(VLOOKUP($B25,[2]NUM14!$H$3:$K$136,3,FALSE),0)</f>
        <v>0</v>
      </c>
      <c r="G25" s="12">
        <f>IFERROR(VLOOKUP($B25,[2]DEN14!$H$3:$K$136,2,FALSE),0)</f>
        <v>0</v>
      </c>
      <c r="H25" s="12">
        <f>IFERROR(VLOOKUP($B25,[2]DEN14!$H$3:$K$136,3,FALSE),0)</f>
        <v>0</v>
      </c>
    </row>
    <row r="26" spans="1:8" ht="15.75" thickBot="1" x14ac:dyDescent="0.3">
      <c r="A26" s="392" t="s">
        <v>174</v>
      </c>
      <c r="B26" s="393"/>
      <c r="C26" s="222">
        <f>+D26/Metas!T10</f>
        <v>1.1060606060606062</v>
      </c>
      <c r="D26" s="228">
        <f>+F26/H26</f>
        <v>1</v>
      </c>
      <c r="E26" s="132">
        <f>SUM(E12:E25)</f>
        <v>66</v>
      </c>
      <c r="F26" s="132">
        <f>SUM(F12:F25)</f>
        <v>55</v>
      </c>
      <c r="G26" s="132">
        <f t="shared" ref="G26" si="0">SUM(G12:G25)</f>
        <v>66</v>
      </c>
      <c r="H26" s="132">
        <f t="shared" ref="H26" si="1">SUM(H12:H25)</f>
        <v>55</v>
      </c>
    </row>
    <row r="27" spans="1:8" ht="15.75" thickBot="1" x14ac:dyDescent="0.3">
      <c r="A27" s="72" t="s">
        <v>53</v>
      </c>
      <c r="B27" s="136" t="s">
        <v>54</v>
      </c>
      <c r="C27" s="53"/>
      <c r="D27" s="119"/>
      <c r="E27" s="12">
        <f>IFERROR(VLOOKUP($B27,[2]NUM14!$H$3:$K$136,2,FALSE),0)</f>
        <v>8</v>
      </c>
      <c r="F27" s="12">
        <f>IFERROR(VLOOKUP($B27,[2]NUM14!$H$3:$K$136,3,FALSE),0)</f>
        <v>9</v>
      </c>
      <c r="G27" s="12">
        <f>IFERROR(VLOOKUP($B27,[2]DEN14!$H$3:$K$136,2,FALSE),0)</f>
        <v>8</v>
      </c>
      <c r="H27" s="12">
        <f>IFERROR(VLOOKUP($B27,[2]DEN14!$H$3:$K$136,3,FALSE),0)</f>
        <v>9</v>
      </c>
    </row>
    <row r="28" spans="1:8" ht="15.75" thickBot="1" x14ac:dyDescent="0.3">
      <c r="A28" s="72" t="s">
        <v>53</v>
      </c>
      <c r="B28" s="136" t="s">
        <v>55</v>
      </c>
      <c r="C28" s="53"/>
      <c r="D28" s="119"/>
      <c r="E28" s="12">
        <f>IFERROR(VLOOKUP($B28,[2]NUM14!$H$3:$K$136,2,FALSE),0)</f>
        <v>16</v>
      </c>
      <c r="F28" s="12">
        <f>IFERROR(VLOOKUP($B28,[2]NUM14!$H$3:$K$136,3,FALSE),0)</f>
        <v>15</v>
      </c>
      <c r="G28" s="12">
        <f>IFERROR(VLOOKUP($B28,[2]DEN14!$H$3:$K$136,2,FALSE),0)</f>
        <v>16</v>
      </c>
      <c r="H28" s="12">
        <f>IFERROR(VLOOKUP($B28,[2]DEN14!$H$3:$K$136,3,FALSE),0)</f>
        <v>15</v>
      </c>
    </row>
    <row r="29" spans="1:8" ht="15.75" thickBot="1" x14ac:dyDescent="0.3">
      <c r="A29" s="72" t="s">
        <v>53</v>
      </c>
      <c r="B29" s="136" t="s">
        <v>56</v>
      </c>
      <c r="C29" s="53"/>
      <c r="D29" s="119"/>
      <c r="E29" s="12">
        <f>IFERROR(VLOOKUP($B29,[2]NUM14!$H$3:$K$136,2,FALSE),0)</f>
        <v>12</v>
      </c>
      <c r="F29" s="12">
        <f>IFERROR(VLOOKUP($B29,[2]NUM14!$H$3:$K$136,3,FALSE),0)</f>
        <v>11</v>
      </c>
      <c r="G29" s="12">
        <f>IFERROR(VLOOKUP($B29,[2]DEN14!$H$3:$K$136,2,FALSE),0)</f>
        <v>12</v>
      </c>
      <c r="H29" s="12">
        <f>IFERROR(VLOOKUP($B29,[2]DEN14!$H$3:$K$136,3,FALSE),0)</f>
        <v>11</v>
      </c>
    </row>
    <row r="30" spans="1:8" ht="15.75" thickBot="1" x14ac:dyDescent="0.3">
      <c r="A30" s="72" t="s">
        <v>53</v>
      </c>
      <c r="B30" s="136" t="s">
        <v>57</v>
      </c>
      <c r="C30" s="53"/>
      <c r="D30" s="119"/>
      <c r="E30" s="12">
        <f>IFERROR(VLOOKUP($B30,[2]NUM14!$H$3:$K$136,2,FALSE),0)</f>
        <v>6</v>
      </c>
      <c r="F30" s="12">
        <f>IFERROR(VLOOKUP($B30,[2]NUM14!$H$3:$K$136,3,FALSE),0)</f>
        <v>6</v>
      </c>
      <c r="G30" s="12">
        <f>IFERROR(VLOOKUP($B30,[2]DEN14!$H$3:$K$136,2,FALSE),0)</f>
        <v>6</v>
      </c>
      <c r="H30" s="12">
        <f>IFERROR(VLOOKUP($B30,[2]DEN14!$H$3:$K$136,3,FALSE),0)</f>
        <v>6</v>
      </c>
    </row>
    <row r="31" spans="1:8" ht="15.75" thickBot="1" x14ac:dyDescent="0.3">
      <c r="A31" s="72" t="s">
        <v>53</v>
      </c>
      <c r="B31" s="136" t="s">
        <v>58</v>
      </c>
      <c r="C31" s="53"/>
      <c r="D31" s="119"/>
      <c r="E31" s="12">
        <f>IFERROR(VLOOKUP($B31,[2]NUM14!$H$3:$K$136,2,FALSE),0)</f>
        <v>13</v>
      </c>
      <c r="F31" s="12">
        <f>IFERROR(VLOOKUP($B31,[2]NUM14!$H$3:$K$136,3,FALSE),0)</f>
        <v>197</v>
      </c>
      <c r="G31" s="12">
        <f>IFERROR(VLOOKUP($B31,[2]DEN14!$H$3:$K$136,2,FALSE),0)</f>
        <v>13</v>
      </c>
      <c r="H31" s="12">
        <f>IFERROR(VLOOKUP($B31,[2]DEN14!$H$3:$K$136,3,FALSE),0)</f>
        <v>197</v>
      </c>
    </row>
    <row r="32" spans="1:8" ht="15.75" thickBot="1" x14ac:dyDescent="0.3">
      <c r="A32" s="72" t="s">
        <v>53</v>
      </c>
      <c r="B32" s="136" t="s">
        <v>59</v>
      </c>
      <c r="C32" s="53"/>
      <c r="D32" s="119"/>
      <c r="E32" s="12">
        <f>IFERROR(VLOOKUP($B32,[2]NUM14!$H$3:$K$136,2,FALSE),0)</f>
        <v>0</v>
      </c>
      <c r="F32" s="12">
        <f>IFERROR(VLOOKUP($B32,[2]NUM14!$H$3:$K$136,3,FALSE),0)</f>
        <v>0</v>
      </c>
      <c r="G32" s="12">
        <f>IFERROR(VLOOKUP($B32,[2]DEN14!$H$3:$K$136,2,FALSE),0)</f>
        <v>0</v>
      </c>
      <c r="H32" s="12">
        <f>IFERROR(VLOOKUP($B32,[2]DEN14!$H$3:$K$136,3,FALSE),0)</f>
        <v>0</v>
      </c>
    </row>
    <row r="33" spans="1:8" ht="15.75" thickBot="1" x14ac:dyDescent="0.3">
      <c r="A33" s="72" t="s">
        <v>53</v>
      </c>
      <c r="B33" s="136" t="s">
        <v>60</v>
      </c>
      <c r="C33" s="53"/>
      <c r="D33" s="119"/>
      <c r="E33" s="12">
        <f>IFERROR(VLOOKUP($B33,[2]NUM14!$H$3:$K$136,2,FALSE),0)</f>
        <v>2</v>
      </c>
      <c r="F33" s="12">
        <f>IFERROR(VLOOKUP($B33,[2]NUM14!$H$3:$K$136,3,FALSE),0)</f>
        <v>3</v>
      </c>
      <c r="G33" s="12">
        <f>IFERROR(VLOOKUP($B33,[2]DEN14!$H$3:$K$136,2,FALSE),0)</f>
        <v>2</v>
      </c>
      <c r="H33" s="12">
        <f>IFERROR(VLOOKUP($B33,[2]DEN14!$H$3:$K$136,3,FALSE),0)</f>
        <v>3</v>
      </c>
    </row>
    <row r="34" spans="1:8" ht="15.75" thickBot="1" x14ac:dyDescent="0.3">
      <c r="A34" s="72" t="s">
        <v>53</v>
      </c>
      <c r="B34" s="136" t="s">
        <v>61</v>
      </c>
      <c r="C34" s="53"/>
      <c r="D34" s="119"/>
      <c r="E34" s="12">
        <f>IFERROR(VLOOKUP($B34,[2]NUM14!$H$3:$K$136,2,FALSE),0)</f>
        <v>5</v>
      </c>
      <c r="F34" s="12">
        <f>IFERROR(VLOOKUP($B34,[2]NUM14!$H$3:$K$136,3,FALSE),0)</f>
        <v>8</v>
      </c>
      <c r="G34" s="12">
        <f>IFERROR(VLOOKUP($B34,[2]DEN14!$H$3:$K$136,2,FALSE),0)</f>
        <v>8</v>
      </c>
      <c r="H34" s="12">
        <f>IFERROR(VLOOKUP($B34,[2]DEN14!$H$3:$K$136,3,FALSE),0)</f>
        <v>8</v>
      </c>
    </row>
    <row r="35" spans="1:8" ht="15.75" thickBot="1" x14ac:dyDescent="0.3">
      <c r="A35" s="72" t="s">
        <v>53</v>
      </c>
      <c r="B35" s="136" t="s">
        <v>62</v>
      </c>
      <c r="C35" s="53"/>
      <c r="D35" s="119"/>
      <c r="E35" s="12">
        <f>IFERROR(VLOOKUP($B35,[2]NUM14!$H$3:$K$136,2,FALSE),0)</f>
        <v>1</v>
      </c>
      <c r="F35" s="12">
        <f>IFERROR(VLOOKUP($B35,[2]NUM14!$H$3:$K$136,3,FALSE),0)</f>
        <v>1</v>
      </c>
      <c r="G35" s="12">
        <f>IFERROR(VLOOKUP($B35,[2]DEN14!$H$3:$K$136,2,FALSE),0)</f>
        <v>1</v>
      </c>
      <c r="H35" s="12">
        <f>IFERROR(VLOOKUP($B35,[2]DEN14!$H$3:$K$136,3,FALSE),0)</f>
        <v>1</v>
      </c>
    </row>
    <row r="36" spans="1:8" ht="15.75" thickBot="1" x14ac:dyDescent="0.3">
      <c r="A36" s="72" t="s">
        <v>53</v>
      </c>
      <c r="B36" s="136" t="s">
        <v>63</v>
      </c>
      <c r="C36" s="53"/>
      <c r="D36" s="119"/>
      <c r="E36" s="12">
        <f>IFERROR(VLOOKUP($B36,[2]NUM14!$H$3:$K$136,2,FALSE),0)</f>
        <v>0</v>
      </c>
      <c r="F36" s="12">
        <f>IFERROR(VLOOKUP($B36,[2]NUM14!$H$3:$K$136,3,FALSE),0)</f>
        <v>0</v>
      </c>
      <c r="G36" s="12">
        <f>IFERROR(VLOOKUP($B36,[2]DEN14!$H$3:$K$136,2,FALSE),0)</f>
        <v>0</v>
      </c>
      <c r="H36" s="12">
        <f>IFERROR(VLOOKUP($B36,[2]DEN14!$H$3:$K$136,3,FALSE),0)</f>
        <v>0</v>
      </c>
    </row>
    <row r="37" spans="1:8" ht="15.75" thickBot="1" x14ac:dyDescent="0.3">
      <c r="A37" s="72" t="s">
        <v>53</v>
      </c>
      <c r="B37" s="136" t="s">
        <v>345</v>
      </c>
      <c r="C37" s="53"/>
      <c r="D37" s="119"/>
      <c r="E37" s="12">
        <f>IFERROR(VLOOKUP($B37,[2]NUM14!$H$3:$K$136,2,FALSE),0)</f>
        <v>0</v>
      </c>
      <c r="F37" s="12">
        <f>IFERROR(VLOOKUP($B37,[2]NUM14!$H$3:$K$136,3,FALSE),0)</f>
        <v>2</v>
      </c>
      <c r="G37" s="12">
        <f>IFERROR(VLOOKUP($B37,[2]DEN14!$H$3:$K$136,2,FALSE),0)</f>
        <v>3</v>
      </c>
      <c r="H37" s="12">
        <f>IFERROR(VLOOKUP($B37,[2]DEN14!$H$3:$K$136,3,FALSE),0)</f>
        <v>2</v>
      </c>
    </row>
    <row r="38" spans="1:8" ht="15.75" thickBot="1" x14ac:dyDescent="0.3">
      <c r="A38" s="392" t="s">
        <v>175</v>
      </c>
      <c r="B38" s="393"/>
      <c r="C38" s="222">
        <f>+D38/Metas!T8</f>
        <v>1.1025641025641026</v>
      </c>
      <c r="D38" s="228">
        <f>+F38/H38</f>
        <v>1</v>
      </c>
      <c r="E38" s="132">
        <f>SUM(E27:E37)</f>
        <v>63</v>
      </c>
      <c r="F38" s="132">
        <f>SUM(F27:F37)</f>
        <v>252</v>
      </c>
      <c r="G38" s="132">
        <f>SUM(G27:G37)</f>
        <v>69</v>
      </c>
      <c r="H38" s="132">
        <f>SUM(H27:H37)</f>
        <v>252</v>
      </c>
    </row>
    <row r="39" spans="1:8" ht="15.75" thickBot="1" x14ac:dyDescent="0.3">
      <c r="A39" s="72" t="s">
        <v>74</v>
      </c>
      <c r="B39" s="72" t="s">
        <v>64</v>
      </c>
      <c r="C39" s="53"/>
      <c r="D39" s="119"/>
      <c r="E39" s="12">
        <f>IFERROR(VLOOKUP($B39,[2]NUM14!$H$3:$K$136,2,FALSE),0)</f>
        <v>2</v>
      </c>
      <c r="F39" s="12">
        <f>IFERROR(VLOOKUP($B39,[2]NUM14!$H$3:$K$136,3,FALSE),0)</f>
        <v>3</v>
      </c>
      <c r="G39" s="12">
        <f>IFERROR(VLOOKUP($B39,[2]DEN14!$H$3:$K$136,2,FALSE),0)</f>
        <v>3</v>
      </c>
      <c r="H39" s="12">
        <f>IFERROR(VLOOKUP($B39,[2]DEN14!$H$3:$K$136,3,FALSE),0)</f>
        <v>3</v>
      </c>
    </row>
    <row r="40" spans="1:8" ht="15.75" thickBot="1" x14ac:dyDescent="0.3">
      <c r="A40" s="136" t="s">
        <v>74</v>
      </c>
      <c r="B40" s="136" t="s">
        <v>65</v>
      </c>
      <c r="C40" s="53"/>
      <c r="D40" s="119"/>
      <c r="E40" s="12">
        <f>IFERROR(VLOOKUP($B40,[2]NUM14!$H$3:$K$136,2,FALSE),0)</f>
        <v>3</v>
      </c>
      <c r="F40" s="12">
        <f>IFERROR(VLOOKUP($B40,[2]NUM14!$H$3:$K$136,3,FALSE),0)</f>
        <v>3</v>
      </c>
      <c r="G40" s="12">
        <f>IFERROR(VLOOKUP($B40,[2]DEN14!$H$3:$K$136,2,FALSE),0)</f>
        <v>3</v>
      </c>
      <c r="H40" s="12">
        <f>IFERROR(VLOOKUP($B40,[2]DEN14!$H$3:$K$136,3,FALSE),0)</f>
        <v>3</v>
      </c>
    </row>
    <row r="41" spans="1:8" ht="15.75" thickBot="1" x14ac:dyDescent="0.3">
      <c r="A41" s="136" t="s">
        <v>74</v>
      </c>
      <c r="B41" s="136" t="s">
        <v>66</v>
      </c>
      <c r="C41" s="53"/>
      <c r="D41" s="119"/>
      <c r="E41" s="12">
        <f>IFERROR(VLOOKUP($B41,[2]NUM14!$H$3:$K$136,2,FALSE),0)</f>
        <v>0</v>
      </c>
      <c r="F41" s="12">
        <f>IFERROR(VLOOKUP($B41,[2]NUM14!$H$3:$K$136,3,FALSE),0)</f>
        <v>0</v>
      </c>
      <c r="G41" s="12">
        <f>IFERROR(VLOOKUP($B41,[2]DEN14!$H$3:$K$136,2,FALSE),0)</f>
        <v>0</v>
      </c>
      <c r="H41" s="12">
        <f>IFERROR(VLOOKUP($B41,[2]DEN14!$H$3:$K$136,3,FALSE),0)</f>
        <v>0</v>
      </c>
    </row>
    <row r="42" spans="1:8" ht="15.75" thickBot="1" x14ac:dyDescent="0.3">
      <c r="A42" s="136" t="s">
        <v>74</v>
      </c>
      <c r="B42" s="136" t="s">
        <v>67</v>
      </c>
      <c r="C42" s="53"/>
      <c r="D42" s="119"/>
      <c r="E42" s="12">
        <f>IFERROR(VLOOKUP($B42,[2]NUM14!$H$3:$K$136,2,FALSE),0)</f>
        <v>0</v>
      </c>
      <c r="F42" s="12">
        <f>IFERROR(VLOOKUP($B42,[2]NUM14!$H$3:$K$136,3,FALSE),0)</f>
        <v>0</v>
      </c>
      <c r="G42" s="12">
        <f>IFERROR(VLOOKUP($B42,[2]DEN14!$H$3:$K$136,2,FALSE),0)</f>
        <v>0</v>
      </c>
      <c r="H42" s="12">
        <f>IFERROR(VLOOKUP($B42,[2]DEN14!$H$3:$K$136,3,FALSE),0)</f>
        <v>0</v>
      </c>
    </row>
    <row r="43" spans="1:8" ht="15.75" thickBot="1" x14ac:dyDescent="0.3">
      <c r="A43" s="136" t="s">
        <v>74</v>
      </c>
      <c r="B43" s="136" t="s">
        <v>68</v>
      </c>
      <c r="C43" s="53"/>
      <c r="D43" s="119"/>
      <c r="E43" s="12">
        <f>IFERROR(VLOOKUP($B43,[2]NUM14!$H$3:$K$136,2,FALSE),0)</f>
        <v>3</v>
      </c>
      <c r="F43" s="12">
        <f>IFERROR(VLOOKUP($B43,[2]NUM14!$H$3:$K$136,3,FALSE),0)</f>
        <v>3</v>
      </c>
      <c r="G43" s="12">
        <f>IFERROR(VLOOKUP($B43,[2]DEN14!$H$3:$K$136,2,FALSE),0)</f>
        <v>3</v>
      </c>
      <c r="H43" s="12">
        <f>IFERROR(VLOOKUP($B43,[2]DEN14!$H$3:$K$136,3,FALSE),0)</f>
        <v>3</v>
      </c>
    </row>
    <row r="44" spans="1:8" ht="15.75" thickBot="1" x14ac:dyDescent="0.3">
      <c r="A44" s="136" t="s">
        <v>74</v>
      </c>
      <c r="B44" s="136" t="s">
        <v>69</v>
      </c>
      <c r="C44" s="53"/>
      <c r="D44" s="119"/>
      <c r="E44" s="12">
        <f>IFERROR(VLOOKUP($B44,[2]NUM14!$H$3:$K$136,2,FALSE),0)</f>
        <v>3</v>
      </c>
      <c r="F44" s="12">
        <f>IFERROR(VLOOKUP($B44,[2]NUM14!$H$3:$K$136,3,FALSE),0)</f>
        <v>4</v>
      </c>
      <c r="G44" s="12">
        <f>IFERROR(VLOOKUP($B44,[2]DEN14!$H$3:$K$136,2,FALSE),0)</f>
        <v>3</v>
      </c>
      <c r="H44" s="12">
        <f>IFERROR(VLOOKUP($B44,[2]DEN14!$H$3:$K$136,3,FALSE),0)</f>
        <v>4</v>
      </c>
    </row>
    <row r="45" spans="1:8" ht="15.75" thickBot="1" x14ac:dyDescent="0.3">
      <c r="A45" s="136" t="s">
        <v>74</v>
      </c>
      <c r="B45" s="136" t="s">
        <v>70</v>
      </c>
      <c r="C45" s="53"/>
      <c r="D45" s="119"/>
      <c r="E45" s="12">
        <f>IFERROR(VLOOKUP($B45,[2]NUM14!$H$3:$K$136,2,FALSE),0)</f>
        <v>3</v>
      </c>
      <c r="F45" s="12">
        <f>IFERROR(VLOOKUP($B45,[2]NUM14!$H$3:$K$136,3,FALSE),0)</f>
        <v>3</v>
      </c>
      <c r="G45" s="12">
        <f>IFERROR(VLOOKUP($B45,[2]DEN14!$H$3:$K$136,2,FALSE),0)</f>
        <v>3</v>
      </c>
      <c r="H45" s="12">
        <f>IFERROR(VLOOKUP($B45,[2]DEN14!$H$3:$K$136,3,FALSE),0)</f>
        <v>3</v>
      </c>
    </row>
    <row r="46" spans="1:8" ht="15.75" thickBot="1" x14ac:dyDescent="0.3">
      <c r="A46" s="136" t="s">
        <v>74</v>
      </c>
      <c r="B46" s="136" t="s">
        <v>71</v>
      </c>
      <c r="C46" s="53"/>
      <c r="D46" s="119"/>
      <c r="E46" s="12">
        <f>IFERROR(VLOOKUP($B46,[2]NUM14!$H$3:$K$136,2,FALSE),0)</f>
        <v>1</v>
      </c>
      <c r="F46" s="12">
        <f>IFERROR(VLOOKUP($B46,[2]NUM14!$H$3:$K$136,3,FALSE),0)</f>
        <v>1</v>
      </c>
      <c r="G46" s="12">
        <f>IFERROR(VLOOKUP($B46,[2]DEN14!$H$3:$K$136,2,FALSE),0)</f>
        <v>1</v>
      </c>
      <c r="H46" s="12">
        <f>IFERROR(VLOOKUP($B46,[2]DEN14!$H$3:$K$136,3,FALSE),0)</f>
        <v>1</v>
      </c>
    </row>
    <row r="47" spans="1:8" ht="15.75" thickBot="1" x14ac:dyDescent="0.3">
      <c r="A47" s="136" t="s">
        <v>74</v>
      </c>
      <c r="B47" s="136" t="s">
        <v>72</v>
      </c>
      <c r="C47" s="53"/>
      <c r="D47" s="119"/>
      <c r="E47" s="12">
        <f>IFERROR(VLOOKUP($B47,[2]NUM14!$H$3:$K$136,2,FALSE),0)</f>
        <v>0</v>
      </c>
      <c r="F47" s="12">
        <f>IFERROR(VLOOKUP($B47,[2]NUM14!$H$3:$K$136,3,FALSE),0)</f>
        <v>1</v>
      </c>
      <c r="G47" s="12">
        <f>IFERROR(VLOOKUP($B47,[2]DEN14!$H$3:$K$136,2,FALSE),0)</f>
        <v>1</v>
      </c>
      <c r="H47" s="12">
        <f>IFERROR(VLOOKUP($B47,[2]DEN14!$H$3:$K$136,3,FALSE),0)</f>
        <v>1</v>
      </c>
    </row>
    <row r="48" spans="1:8" ht="15.75" thickBot="1" x14ac:dyDescent="0.3">
      <c r="A48" s="136" t="s">
        <v>74</v>
      </c>
      <c r="B48" s="136" t="s">
        <v>73</v>
      </c>
      <c r="C48" s="53"/>
      <c r="D48" s="119"/>
      <c r="E48" s="12">
        <f>IFERROR(VLOOKUP($B48,[2]NUM14!$H$3:$K$136,2,FALSE),0)</f>
        <v>1</v>
      </c>
      <c r="F48" s="12">
        <f>IFERROR(VLOOKUP($B48,[2]NUM14!$H$3:$K$136,3,FALSE),0)</f>
        <v>0</v>
      </c>
      <c r="G48" s="12">
        <f>IFERROR(VLOOKUP($B48,[2]DEN14!$H$3:$K$136,2,FALSE),0)</f>
        <v>1</v>
      </c>
      <c r="H48" s="12">
        <f>IFERROR(VLOOKUP($B48,[2]DEN14!$H$3:$K$136,3,FALSE),0)</f>
        <v>1</v>
      </c>
    </row>
    <row r="49" spans="1:8" ht="15.75" thickBot="1" x14ac:dyDescent="0.3">
      <c r="A49" s="392" t="s">
        <v>176</v>
      </c>
      <c r="B49" s="393"/>
      <c r="C49" s="222">
        <f>+D49/Metas!T17</f>
        <v>1.0465116279069768</v>
      </c>
      <c r="D49" s="228">
        <f>+F49/H49</f>
        <v>0.94736842105263153</v>
      </c>
      <c r="E49" s="132">
        <f>SUM(E39:E48)</f>
        <v>16</v>
      </c>
      <c r="F49" s="132">
        <f>SUM(F39:F48)</f>
        <v>18</v>
      </c>
      <c r="G49" s="132">
        <f>SUM(G39:G48)</f>
        <v>18</v>
      </c>
      <c r="H49" s="132">
        <f>SUM(H39:H48)</f>
        <v>19</v>
      </c>
    </row>
    <row r="50" spans="1:8" ht="15.75" thickBot="1" x14ac:dyDescent="0.3">
      <c r="A50" s="136" t="s">
        <v>88</v>
      </c>
      <c r="B50" s="136" t="s">
        <v>75</v>
      </c>
      <c r="C50" s="53"/>
      <c r="D50" s="119"/>
      <c r="E50" s="12">
        <f>IFERROR(VLOOKUP($B50,[2]NUM14!$H$3:$K$136,2,FALSE),0)</f>
        <v>3</v>
      </c>
      <c r="F50" s="12">
        <f>IFERROR(VLOOKUP($B50,[2]NUM14!$H$3:$K$136,3,FALSE),0)</f>
        <v>15</v>
      </c>
      <c r="G50" s="12">
        <f>IFERROR(VLOOKUP($B50,[2]DEN14!$H$3:$K$136,2,FALSE),0)</f>
        <v>7</v>
      </c>
      <c r="H50" s="12">
        <f>IFERROR(VLOOKUP($B50,[2]DEN14!$H$3:$K$136,3,FALSE),0)</f>
        <v>16</v>
      </c>
    </row>
    <row r="51" spans="1:8" ht="15.75" thickBot="1" x14ac:dyDescent="0.3">
      <c r="A51" s="136" t="s">
        <v>88</v>
      </c>
      <c r="B51" s="136" t="s">
        <v>76</v>
      </c>
      <c r="C51" s="53"/>
      <c r="D51" s="119"/>
      <c r="E51" s="12">
        <f>IFERROR(VLOOKUP($B51,[2]NUM14!$H$3:$K$136,2,FALSE),0)</f>
        <v>0</v>
      </c>
      <c r="F51" s="12">
        <f>IFERROR(VLOOKUP($B51,[2]NUM14!$H$3:$K$136,3,FALSE),0)</f>
        <v>2</v>
      </c>
      <c r="G51" s="12">
        <f>IFERROR(VLOOKUP($B51,[2]DEN14!$H$3:$K$136,2,FALSE),0)</f>
        <v>1</v>
      </c>
      <c r="H51" s="12">
        <f>IFERROR(VLOOKUP($B51,[2]DEN14!$H$3:$K$136,3,FALSE),0)</f>
        <v>2</v>
      </c>
    </row>
    <row r="52" spans="1:8" ht="15.75" thickBot="1" x14ac:dyDescent="0.3">
      <c r="A52" s="136" t="s">
        <v>88</v>
      </c>
      <c r="B52" s="136" t="s">
        <v>77</v>
      </c>
      <c r="C52" s="53"/>
      <c r="D52" s="119"/>
      <c r="E52" s="12">
        <f>IFERROR(VLOOKUP($B52,[2]NUM14!$H$3:$K$136,2,FALSE),0)</f>
        <v>1</v>
      </c>
      <c r="F52" s="12">
        <f>IFERROR(VLOOKUP($B52,[2]NUM14!$H$3:$K$136,3,FALSE),0)</f>
        <v>3</v>
      </c>
      <c r="G52" s="12">
        <f>IFERROR(VLOOKUP($B52,[2]DEN14!$H$3:$K$136,2,FALSE),0)</f>
        <v>3</v>
      </c>
      <c r="H52" s="12">
        <f>IFERROR(VLOOKUP($B52,[2]DEN14!$H$3:$K$136,3,FALSE),0)</f>
        <v>3</v>
      </c>
    </row>
    <row r="53" spans="1:8" ht="15.75" thickBot="1" x14ac:dyDescent="0.3">
      <c r="A53" s="136" t="s">
        <v>88</v>
      </c>
      <c r="B53" s="136" t="s">
        <v>78</v>
      </c>
      <c r="C53" s="53"/>
      <c r="D53" s="119"/>
      <c r="E53" s="12">
        <f>IFERROR(VLOOKUP($B53,[2]NUM14!$H$3:$K$136,2,FALSE),0)</f>
        <v>0</v>
      </c>
      <c r="F53" s="12">
        <f>IFERROR(VLOOKUP($B53,[2]NUM14!$H$3:$K$136,3,FALSE),0)</f>
        <v>3</v>
      </c>
      <c r="G53" s="12">
        <f>IFERROR(VLOOKUP($B53,[2]DEN14!$H$3:$K$136,2,FALSE),0)</f>
        <v>1</v>
      </c>
      <c r="H53" s="12">
        <f>IFERROR(VLOOKUP($B53,[2]DEN14!$H$3:$K$136,3,FALSE),0)</f>
        <v>3</v>
      </c>
    </row>
    <row r="54" spans="1:8" ht="15.75" thickBot="1" x14ac:dyDescent="0.3">
      <c r="A54" s="136" t="s">
        <v>88</v>
      </c>
      <c r="B54" s="136" t="s">
        <v>79</v>
      </c>
      <c r="C54" s="53"/>
      <c r="D54" s="119"/>
      <c r="E54" s="12">
        <f>IFERROR(VLOOKUP($B54,[2]NUM14!$H$3:$K$136,2,FALSE),0)</f>
        <v>0</v>
      </c>
      <c r="F54" s="12">
        <f>IFERROR(VLOOKUP($B54,[2]NUM14!$H$3:$K$136,3,FALSE),0)</f>
        <v>0</v>
      </c>
      <c r="G54" s="12">
        <f>IFERROR(VLOOKUP($B54,[2]DEN14!$H$3:$K$136,2,FALSE),0)</f>
        <v>1</v>
      </c>
      <c r="H54" s="12">
        <f>IFERROR(VLOOKUP($B54,[2]DEN14!$H$3:$K$136,3,FALSE),0)</f>
        <v>1</v>
      </c>
    </row>
    <row r="55" spans="1:8" ht="15.75" thickBot="1" x14ac:dyDescent="0.3">
      <c r="A55" s="136" t="s">
        <v>88</v>
      </c>
      <c r="B55" s="136" t="s">
        <v>80</v>
      </c>
      <c r="C55" s="53"/>
      <c r="D55" s="119"/>
      <c r="E55" s="12">
        <f>IFERROR(VLOOKUP($B55,[2]NUM14!$H$3:$K$136,2,FALSE),0)</f>
        <v>0</v>
      </c>
      <c r="F55" s="12">
        <f>IFERROR(VLOOKUP($B55,[2]NUM14!$H$3:$K$136,3,FALSE),0)</f>
        <v>3</v>
      </c>
      <c r="G55" s="12">
        <f>IFERROR(VLOOKUP($B55,[2]DEN14!$H$3:$K$136,2,FALSE),0)</f>
        <v>3</v>
      </c>
      <c r="H55" s="12">
        <f>IFERROR(VLOOKUP($B55,[2]DEN14!$H$3:$K$136,3,FALSE),0)</f>
        <v>3</v>
      </c>
    </row>
    <row r="56" spans="1:8" ht="15.75" thickBot="1" x14ac:dyDescent="0.3">
      <c r="A56" s="136" t="s">
        <v>88</v>
      </c>
      <c r="B56" s="136" t="s">
        <v>81</v>
      </c>
      <c r="C56" s="53"/>
      <c r="D56" s="119"/>
      <c r="E56" s="12">
        <f>IFERROR(VLOOKUP($B56,[2]NUM14!$H$3:$K$136,2,FALSE),0)</f>
        <v>0</v>
      </c>
      <c r="F56" s="12">
        <f>IFERROR(VLOOKUP($B56,[2]NUM14!$H$3:$K$136,3,FALSE),0)</f>
        <v>3</v>
      </c>
      <c r="G56" s="12">
        <f>IFERROR(VLOOKUP($B56,[2]DEN14!$H$3:$K$136,2,FALSE),0)</f>
        <v>2</v>
      </c>
      <c r="H56" s="12">
        <f>IFERROR(VLOOKUP($B56,[2]DEN14!$H$3:$K$136,3,FALSE),0)</f>
        <v>3</v>
      </c>
    </row>
    <row r="57" spans="1:8" ht="15.75" thickBot="1" x14ac:dyDescent="0.3">
      <c r="A57" s="136" t="s">
        <v>88</v>
      </c>
      <c r="B57" s="136" t="s">
        <v>82</v>
      </c>
      <c r="C57" s="53"/>
      <c r="D57" s="119"/>
      <c r="E57" s="12">
        <f>IFERROR(VLOOKUP($B57,[2]NUM14!$H$3:$K$136,2,FALSE),0)</f>
        <v>0</v>
      </c>
      <c r="F57" s="12">
        <f>IFERROR(VLOOKUP($B57,[2]NUM14!$H$3:$K$136,3,FALSE),0)</f>
        <v>0</v>
      </c>
      <c r="G57" s="12">
        <f>IFERROR(VLOOKUP($B57,[2]DEN14!$H$3:$K$136,2,FALSE),0)</f>
        <v>0</v>
      </c>
      <c r="H57" s="12">
        <f>IFERROR(VLOOKUP($B57,[2]DEN14!$H$3:$K$136,3,FALSE),0)</f>
        <v>0</v>
      </c>
    </row>
    <row r="58" spans="1:8" ht="15.75" thickBot="1" x14ac:dyDescent="0.3">
      <c r="A58" s="136" t="s">
        <v>88</v>
      </c>
      <c r="B58" s="136" t="s">
        <v>83</v>
      </c>
      <c r="C58" s="53"/>
      <c r="D58" s="119"/>
      <c r="E58" s="12">
        <f>IFERROR(VLOOKUP($B58,[2]NUM14!$H$3:$K$136,2,FALSE),0)</f>
        <v>2</v>
      </c>
      <c r="F58" s="12">
        <f>IFERROR(VLOOKUP($B58,[2]NUM14!$H$3:$K$136,3,FALSE),0)</f>
        <v>1</v>
      </c>
      <c r="G58" s="12">
        <f>IFERROR(VLOOKUP($B58,[2]DEN14!$H$3:$K$136,2,FALSE),0)</f>
        <v>5</v>
      </c>
      <c r="H58" s="12">
        <f>IFERROR(VLOOKUP($B58,[2]DEN14!$H$3:$K$136,3,FALSE),0)</f>
        <v>1</v>
      </c>
    </row>
    <row r="59" spans="1:8" ht="15.75" thickBot="1" x14ac:dyDescent="0.3">
      <c r="A59" s="136" t="s">
        <v>88</v>
      </c>
      <c r="B59" s="136" t="s">
        <v>84</v>
      </c>
      <c r="C59" s="53"/>
      <c r="D59" s="119"/>
      <c r="E59" s="12">
        <f>IFERROR(VLOOKUP($B59,[2]NUM14!$H$3:$K$136,2,FALSE),0)</f>
        <v>1</v>
      </c>
      <c r="F59" s="12">
        <f>IFERROR(VLOOKUP($B59,[2]NUM14!$H$3:$K$136,3,FALSE),0)</f>
        <v>2</v>
      </c>
      <c r="G59" s="12">
        <f>IFERROR(VLOOKUP($B59,[2]DEN14!$H$3:$K$136,2,FALSE),0)</f>
        <v>1</v>
      </c>
      <c r="H59" s="12">
        <f>IFERROR(VLOOKUP($B59,[2]DEN14!$H$3:$K$136,3,FALSE),0)</f>
        <v>3</v>
      </c>
    </row>
    <row r="60" spans="1:8" ht="15.75" thickBot="1" x14ac:dyDescent="0.3">
      <c r="A60" s="136" t="s">
        <v>88</v>
      </c>
      <c r="B60" s="136" t="s">
        <v>85</v>
      </c>
      <c r="C60" s="53"/>
      <c r="D60" s="119"/>
      <c r="E60" s="12">
        <f>IFERROR(VLOOKUP($B60,[2]NUM14!$H$3:$K$136,2,FALSE),0)</f>
        <v>0</v>
      </c>
      <c r="F60" s="12">
        <f>IFERROR(VLOOKUP($B60,[2]NUM14!$H$3:$K$136,3,FALSE),0)</f>
        <v>4</v>
      </c>
      <c r="G60" s="12">
        <f>IFERROR(VLOOKUP($B60,[2]DEN14!$H$3:$K$136,2,FALSE),0)</f>
        <v>0</v>
      </c>
      <c r="H60" s="12">
        <f>IFERROR(VLOOKUP($B60,[2]DEN14!$H$3:$K$136,3,FALSE),0)</f>
        <v>5</v>
      </c>
    </row>
    <row r="61" spans="1:8" ht="15.75" thickBot="1" x14ac:dyDescent="0.3">
      <c r="A61" s="136" t="s">
        <v>88</v>
      </c>
      <c r="B61" s="136" t="s">
        <v>86</v>
      </c>
      <c r="C61" s="53"/>
      <c r="D61" s="119"/>
      <c r="E61" s="12">
        <f>IFERROR(VLOOKUP($B61,[2]NUM14!$H$3:$K$136,2,FALSE),0)</f>
        <v>0</v>
      </c>
      <c r="F61" s="12">
        <f>IFERROR(VLOOKUP($B61,[2]NUM14!$H$3:$K$136,3,FALSE),0)</f>
        <v>1</v>
      </c>
      <c r="G61" s="12">
        <f>IFERROR(VLOOKUP($B61,[2]DEN14!$H$3:$K$136,2,FALSE),0)</f>
        <v>0</v>
      </c>
      <c r="H61" s="12">
        <f>IFERROR(VLOOKUP($B61,[2]DEN14!$H$3:$K$136,3,FALSE),0)</f>
        <v>1</v>
      </c>
    </row>
    <row r="62" spans="1:8" ht="15.75" thickBot="1" x14ac:dyDescent="0.3">
      <c r="A62" s="136" t="s">
        <v>88</v>
      </c>
      <c r="B62" s="136" t="s">
        <v>87</v>
      </c>
      <c r="C62" s="53"/>
      <c r="D62" s="119"/>
      <c r="E62" s="12">
        <f>IFERROR(VLOOKUP($B62,[2]NUM14!$H$3:$K$136,2,FALSE),0)</f>
        <v>0</v>
      </c>
      <c r="F62" s="12">
        <f>IFERROR(VLOOKUP($B62,[2]NUM14!$H$3:$K$136,3,FALSE),0)</f>
        <v>0</v>
      </c>
      <c r="G62" s="12">
        <f>IFERROR(VLOOKUP($B62,[2]DEN14!$H$3:$K$136,2,FALSE),0)</f>
        <v>0</v>
      </c>
      <c r="H62" s="12">
        <f>IFERROR(VLOOKUP($B62,[2]DEN14!$H$3:$K$136,3,FALSE),0)</f>
        <v>0</v>
      </c>
    </row>
    <row r="63" spans="1:8" ht="15.75" thickBot="1" x14ac:dyDescent="0.3">
      <c r="A63" s="136" t="s">
        <v>88</v>
      </c>
      <c r="B63" s="137" t="s">
        <v>397</v>
      </c>
      <c r="C63" s="53"/>
      <c r="D63" s="119"/>
      <c r="E63" s="12">
        <f>IFERROR(VLOOKUP($B63,[2]NUM14!$H$3:$K$136,2,FALSE),0)</f>
        <v>0</v>
      </c>
      <c r="F63" s="12">
        <f>IFERROR(VLOOKUP($B63,[2]NUM14!$H$3:$K$136,3,FALSE),0)</f>
        <v>0</v>
      </c>
      <c r="G63" s="12">
        <f>IFERROR(VLOOKUP($B63,[2]DEN14!$H$3:$K$136,2,FALSE),0)</f>
        <v>0</v>
      </c>
      <c r="H63" s="12">
        <f>IFERROR(VLOOKUP($B63,[2]DEN14!$H$3:$K$136,3,FALSE),0)</f>
        <v>0</v>
      </c>
    </row>
    <row r="64" spans="1:8" ht="15.75" thickBot="1" x14ac:dyDescent="0.3">
      <c r="A64" s="392" t="s">
        <v>177</v>
      </c>
      <c r="B64" s="393"/>
      <c r="C64" s="222">
        <f>+D64/Metas!T9</f>
        <v>1.0027100271002709</v>
      </c>
      <c r="D64" s="228">
        <f>+F64/H64</f>
        <v>0.90243902439024393</v>
      </c>
      <c r="E64" s="132">
        <f>SUM(E50:E63)</f>
        <v>7</v>
      </c>
      <c r="F64" s="132">
        <f t="shared" ref="F64:H64" si="2">SUM(F50:F63)</f>
        <v>37</v>
      </c>
      <c r="G64" s="132">
        <f t="shared" si="2"/>
        <v>24</v>
      </c>
      <c r="H64" s="132">
        <f t="shared" si="2"/>
        <v>41</v>
      </c>
    </row>
    <row r="65" spans="1:8" ht="15.75" thickBot="1" x14ac:dyDescent="0.3">
      <c r="A65" s="72" t="s">
        <v>99</v>
      </c>
      <c r="B65" s="72" t="s">
        <v>89</v>
      </c>
      <c r="C65" s="53"/>
      <c r="D65" s="119"/>
      <c r="E65" s="12">
        <f>IFERROR(VLOOKUP($B65,[2]NUM14!$H$3:$K$136,2,FALSE),0)</f>
        <v>14</v>
      </c>
      <c r="F65" s="12">
        <f>IFERROR(VLOOKUP($B65,[2]NUM14!$H$3:$K$136,3,FALSE),0)</f>
        <v>12</v>
      </c>
      <c r="G65" s="12">
        <f>IFERROR(VLOOKUP($B65,[2]DEN14!$H$3:$K$136,2,FALSE),0)</f>
        <v>14</v>
      </c>
      <c r="H65" s="12">
        <f>IFERROR(VLOOKUP($B65,[2]DEN14!$H$3:$K$136,3,FALSE),0)</f>
        <v>12</v>
      </c>
    </row>
    <row r="66" spans="1:8" ht="15.75" thickBot="1" x14ac:dyDescent="0.3">
      <c r="A66" s="72" t="s">
        <v>99</v>
      </c>
      <c r="B66" s="136" t="s">
        <v>90</v>
      </c>
      <c r="C66" s="53"/>
      <c r="D66" s="119"/>
      <c r="E66" s="12">
        <f>IFERROR(VLOOKUP($B66,[2]NUM14!$H$3:$K$136,2,FALSE),0)</f>
        <v>8</v>
      </c>
      <c r="F66" s="12">
        <f>IFERROR(VLOOKUP($B66,[2]NUM14!$H$3:$K$136,3,FALSE),0)</f>
        <v>6</v>
      </c>
      <c r="G66" s="12">
        <f>IFERROR(VLOOKUP($B66,[2]DEN14!$H$3:$K$136,2,FALSE),0)</f>
        <v>8</v>
      </c>
      <c r="H66" s="12">
        <f>IFERROR(VLOOKUP($B66,[2]DEN14!$H$3:$K$136,3,FALSE),0)</f>
        <v>6</v>
      </c>
    </row>
    <row r="67" spans="1:8" ht="15.75" thickBot="1" x14ac:dyDescent="0.3">
      <c r="A67" s="72" t="s">
        <v>99</v>
      </c>
      <c r="B67" s="136" t="s">
        <v>91</v>
      </c>
      <c r="C67" s="53"/>
      <c r="D67" s="119"/>
      <c r="E67" s="12">
        <f>IFERROR(VLOOKUP($B67,[2]NUM14!$H$3:$K$136,2,FALSE),0)</f>
        <v>1</v>
      </c>
      <c r="F67" s="12">
        <f>IFERROR(VLOOKUP($B67,[2]NUM14!$H$3:$K$136,3,FALSE),0)</f>
        <v>0</v>
      </c>
      <c r="G67" s="12">
        <f>IFERROR(VLOOKUP($B67,[2]DEN14!$H$3:$K$136,2,FALSE),0)</f>
        <v>1</v>
      </c>
      <c r="H67" s="12">
        <f>IFERROR(VLOOKUP($B67,[2]DEN14!$H$3:$K$136,3,FALSE),0)</f>
        <v>0</v>
      </c>
    </row>
    <row r="68" spans="1:8" ht="15.75" thickBot="1" x14ac:dyDescent="0.3">
      <c r="A68" s="72" t="s">
        <v>99</v>
      </c>
      <c r="B68" s="136" t="s">
        <v>92</v>
      </c>
      <c r="C68" s="53"/>
      <c r="D68" s="119"/>
      <c r="E68" s="12">
        <f>IFERROR(VLOOKUP($B68,[2]NUM14!$H$3:$K$136,2,FALSE),0)</f>
        <v>12</v>
      </c>
      <c r="F68" s="12">
        <f>IFERROR(VLOOKUP($B68,[2]NUM14!$H$3:$K$136,3,FALSE),0)</f>
        <v>13</v>
      </c>
      <c r="G68" s="12">
        <f>IFERROR(VLOOKUP($B68,[2]DEN14!$H$3:$K$136,2,FALSE),0)</f>
        <v>12</v>
      </c>
      <c r="H68" s="12">
        <f>IFERROR(VLOOKUP($B68,[2]DEN14!$H$3:$K$136,3,FALSE),0)</f>
        <v>13</v>
      </c>
    </row>
    <row r="69" spans="1:8" ht="15.75" thickBot="1" x14ac:dyDescent="0.3">
      <c r="A69" s="72" t="s">
        <v>99</v>
      </c>
      <c r="B69" s="136" t="s">
        <v>93</v>
      </c>
      <c r="C69" s="53"/>
      <c r="D69" s="119"/>
      <c r="E69" s="12">
        <f>IFERROR(VLOOKUP($B69,[2]NUM14!$H$3:$K$136,2,FALSE),0)</f>
        <v>1</v>
      </c>
      <c r="F69" s="12">
        <f>IFERROR(VLOOKUP($B69,[2]NUM14!$H$3:$K$136,3,FALSE),0)</f>
        <v>1</v>
      </c>
      <c r="G69" s="12">
        <f>IFERROR(VLOOKUP($B69,[2]DEN14!$H$3:$K$136,2,FALSE),0)</f>
        <v>1</v>
      </c>
      <c r="H69" s="12">
        <f>IFERROR(VLOOKUP($B69,[2]DEN14!$H$3:$K$136,3,FALSE),0)</f>
        <v>1</v>
      </c>
    </row>
    <row r="70" spans="1:8" ht="15.75" thickBot="1" x14ac:dyDescent="0.3">
      <c r="A70" s="72" t="s">
        <v>99</v>
      </c>
      <c r="B70" s="136" t="s">
        <v>94</v>
      </c>
      <c r="C70" s="53"/>
      <c r="D70" s="119"/>
      <c r="E70" s="12">
        <f>IFERROR(VLOOKUP($B70,[2]NUM14!$H$3:$K$136,2,FALSE),0)</f>
        <v>3</v>
      </c>
      <c r="F70" s="12">
        <f>IFERROR(VLOOKUP($B70,[2]NUM14!$H$3:$K$136,3,FALSE),0)</f>
        <v>3</v>
      </c>
      <c r="G70" s="12">
        <f>IFERROR(VLOOKUP($B70,[2]DEN14!$H$3:$K$136,2,FALSE),0)</f>
        <v>3</v>
      </c>
      <c r="H70" s="12">
        <f>IFERROR(VLOOKUP($B70,[2]DEN14!$H$3:$K$136,3,FALSE),0)</f>
        <v>3</v>
      </c>
    </row>
    <row r="71" spans="1:8" ht="15.75" thickBot="1" x14ac:dyDescent="0.3">
      <c r="A71" s="72" t="s">
        <v>99</v>
      </c>
      <c r="B71" s="72" t="s">
        <v>95</v>
      </c>
      <c r="C71" s="53"/>
      <c r="D71" s="119"/>
      <c r="E71" s="12">
        <f>IFERROR(VLOOKUP($B71,[2]NUM14!$H$3:$K$136,2,FALSE),0)</f>
        <v>3</v>
      </c>
      <c r="F71" s="12">
        <f>IFERROR(VLOOKUP($B71,[2]NUM14!$H$3:$K$136,3,FALSE),0)</f>
        <v>3</v>
      </c>
      <c r="G71" s="12">
        <f>IFERROR(VLOOKUP($B71,[2]DEN14!$H$3:$K$136,2,FALSE),0)</f>
        <v>3</v>
      </c>
      <c r="H71" s="12">
        <f>IFERROR(VLOOKUP($B71,[2]DEN14!$H$3:$K$136,3,FALSE),0)</f>
        <v>3</v>
      </c>
    </row>
    <row r="72" spans="1:8" ht="15.75" thickBot="1" x14ac:dyDescent="0.3">
      <c r="A72" s="72" t="s">
        <v>99</v>
      </c>
      <c r="B72" s="136" t="s">
        <v>96</v>
      </c>
      <c r="C72" s="53"/>
      <c r="D72" s="119"/>
      <c r="E72" s="12">
        <f>IFERROR(VLOOKUP($B72,[2]NUM14!$H$3:$K$136,2,FALSE),0)</f>
        <v>0</v>
      </c>
      <c r="F72" s="12">
        <f>IFERROR(VLOOKUP($B72,[2]NUM14!$H$3:$K$136,3,FALSE),0)</f>
        <v>0</v>
      </c>
      <c r="G72" s="12">
        <f>IFERROR(VLOOKUP($B72,[2]DEN14!$H$3:$K$136,2,FALSE),0)</f>
        <v>0</v>
      </c>
      <c r="H72" s="12">
        <f>IFERROR(VLOOKUP($B72,[2]DEN14!$H$3:$K$136,3,FALSE),0)</f>
        <v>0</v>
      </c>
    </row>
    <row r="73" spans="1:8" ht="15.75" thickBot="1" x14ac:dyDescent="0.3">
      <c r="A73" s="72" t="s">
        <v>99</v>
      </c>
      <c r="B73" s="136" t="s">
        <v>97</v>
      </c>
      <c r="C73" s="53"/>
      <c r="D73" s="119"/>
      <c r="E73" s="12">
        <f>IFERROR(VLOOKUP($B73,[2]NUM14!$H$3:$K$136,2,FALSE),0)</f>
        <v>0</v>
      </c>
      <c r="F73" s="12">
        <f>IFERROR(VLOOKUP($B73,[2]NUM14!$H$3:$K$136,3,FALSE),0)</f>
        <v>0</v>
      </c>
      <c r="G73" s="12">
        <f>IFERROR(VLOOKUP($B73,[2]DEN14!$H$3:$K$136,2,FALSE),0)</f>
        <v>0</v>
      </c>
      <c r="H73" s="12">
        <f>IFERROR(VLOOKUP($B73,[2]DEN14!$H$3:$K$136,3,FALSE),0)</f>
        <v>0</v>
      </c>
    </row>
    <row r="74" spans="1:8" ht="15.75" thickBot="1" x14ac:dyDescent="0.3">
      <c r="A74" s="72" t="s">
        <v>99</v>
      </c>
      <c r="B74" s="136" t="s">
        <v>98</v>
      </c>
      <c r="C74" s="53"/>
      <c r="D74" s="119"/>
      <c r="E74" s="12">
        <f>IFERROR(VLOOKUP($B74,[2]NUM14!$H$3:$K$136,2,FALSE),0)</f>
        <v>0</v>
      </c>
      <c r="F74" s="12">
        <f>IFERROR(VLOOKUP($B74,[2]NUM14!$H$3:$K$136,3,FALSE),0)</f>
        <v>0</v>
      </c>
      <c r="G74" s="12">
        <f>IFERROR(VLOOKUP($B74,[2]DEN14!$H$3:$K$136,2,FALSE),0)</f>
        <v>0</v>
      </c>
      <c r="H74" s="12">
        <f>IFERROR(VLOOKUP($B74,[2]DEN14!$H$3:$K$136,3,FALSE),0)</f>
        <v>0</v>
      </c>
    </row>
    <row r="75" spans="1:8" ht="15.75" thickBot="1" x14ac:dyDescent="0.3">
      <c r="A75" s="392" t="s">
        <v>18</v>
      </c>
      <c r="B75" s="393"/>
      <c r="C75" s="222">
        <f>+D75/Metas!T6</f>
        <v>1.1111111111111112</v>
      </c>
      <c r="D75" s="228">
        <f>+F75/H75</f>
        <v>1</v>
      </c>
      <c r="E75" s="132">
        <f>SUM(E65:E74)</f>
        <v>42</v>
      </c>
      <c r="F75" s="132">
        <f>SUM(F65:F74)</f>
        <v>38</v>
      </c>
      <c r="G75" s="132">
        <f>SUM(G65:G74)</f>
        <v>42</v>
      </c>
      <c r="H75" s="132">
        <f>SUM(H65:H74)</f>
        <v>38</v>
      </c>
    </row>
    <row r="76" spans="1:8" ht="15.75" thickBot="1" x14ac:dyDescent="0.3">
      <c r="A76" s="72" t="s">
        <v>105</v>
      </c>
      <c r="B76" s="136" t="s">
        <v>100</v>
      </c>
      <c r="C76" s="53"/>
      <c r="D76" s="119"/>
      <c r="E76" s="12">
        <f>IFERROR(VLOOKUP($B76,[2]NUM14!$H$3:$K$136,2,FALSE),0)</f>
        <v>0</v>
      </c>
      <c r="F76" s="12">
        <f>IFERROR(VLOOKUP($B76,[2]NUM14!$H$3:$K$136,3,FALSE),0)</f>
        <v>14</v>
      </c>
      <c r="G76" s="12">
        <f>IFERROR(VLOOKUP($B76,[2]DEN14!$H$3:$K$136,2,FALSE),0)</f>
        <v>14</v>
      </c>
      <c r="H76" s="12">
        <f>IFERROR(VLOOKUP($B76,[2]DEN14!$H$3:$K$136,3,FALSE),0)</f>
        <v>14</v>
      </c>
    </row>
    <row r="77" spans="1:8" ht="15.75" thickBot="1" x14ac:dyDescent="0.3">
      <c r="A77" s="72" t="s">
        <v>105</v>
      </c>
      <c r="B77" s="136" t="s">
        <v>101</v>
      </c>
      <c r="C77" s="53"/>
      <c r="D77" s="119"/>
      <c r="E77" s="12">
        <f>IFERROR(VLOOKUP($B77,[2]NUM14!$H$3:$K$136,2,FALSE),0)</f>
        <v>0</v>
      </c>
      <c r="F77" s="12">
        <f>IFERROR(VLOOKUP($B77,[2]NUM14!$H$3:$K$136,3,FALSE),0)</f>
        <v>2</v>
      </c>
      <c r="G77" s="12">
        <f>IFERROR(VLOOKUP($B77,[2]DEN14!$H$3:$K$136,2,FALSE),0)</f>
        <v>2</v>
      </c>
      <c r="H77" s="12">
        <f>IFERROR(VLOOKUP($B77,[2]DEN14!$H$3:$K$136,3,FALSE),0)</f>
        <v>2</v>
      </c>
    </row>
    <row r="78" spans="1:8" ht="15.75" thickBot="1" x14ac:dyDescent="0.3">
      <c r="A78" s="72" t="s">
        <v>105</v>
      </c>
      <c r="B78" s="136" t="s">
        <v>102</v>
      </c>
      <c r="C78" s="53"/>
      <c r="D78" s="119"/>
      <c r="E78" s="12">
        <f>IFERROR(VLOOKUP($B78,[2]NUM14!$H$3:$K$136,2,FALSE),0)</f>
        <v>3</v>
      </c>
      <c r="F78" s="12">
        <f>IFERROR(VLOOKUP($B78,[2]NUM14!$H$3:$K$136,3,FALSE),0)</f>
        <v>4</v>
      </c>
      <c r="G78" s="12">
        <f>IFERROR(VLOOKUP($B78,[2]DEN14!$H$3:$K$136,2,FALSE),0)</f>
        <v>3</v>
      </c>
      <c r="H78" s="12">
        <f>IFERROR(VLOOKUP($B78,[2]DEN14!$H$3:$K$136,3,FALSE),0)</f>
        <v>4</v>
      </c>
    </row>
    <row r="79" spans="1:8" ht="15.75" thickBot="1" x14ac:dyDescent="0.3">
      <c r="A79" s="72" t="s">
        <v>105</v>
      </c>
      <c r="B79" s="136" t="s">
        <v>103</v>
      </c>
      <c r="C79" s="53"/>
      <c r="D79" s="119"/>
      <c r="E79" s="12">
        <f>IFERROR(VLOOKUP($B79,[2]NUM14!$H$3:$K$136,2,FALSE),0)</f>
        <v>0</v>
      </c>
      <c r="F79" s="12">
        <f>IFERROR(VLOOKUP($B79,[2]NUM14!$H$3:$K$136,3,FALSE),0)</f>
        <v>0</v>
      </c>
      <c r="G79" s="12">
        <f>IFERROR(VLOOKUP($B79,[2]DEN14!$H$3:$K$136,2,FALSE),0)</f>
        <v>0</v>
      </c>
      <c r="H79" s="12">
        <f>IFERROR(VLOOKUP($B79,[2]DEN14!$H$3:$K$136,3,FALSE),0)</f>
        <v>0</v>
      </c>
    </row>
    <row r="80" spans="1:8" ht="15.75" thickBot="1" x14ac:dyDescent="0.3">
      <c r="A80" s="72" t="s">
        <v>105</v>
      </c>
      <c r="B80" s="136" t="s">
        <v>104</v>
      </c>
      <c r="C80" s="53"/>
      <c r="D80" s="119"/>
      <c r="E80" s="12">
        <f>IFERROR(VLOOKUP($B80,[2]NUM14!$H$3:$K$136,2,FALSE),0)</f>
        <v>0</v>
      </c>
      <c r="F80" s="12">
        <f>IFERROR(VLOOKUP($B80,[2]NUM14!$H$3:$K$136,3,FALSE),0)</f>
        <v>4</v>
      </c>
      <c r="G80" s="12">
        <f>IFERROR(VLOOKUP($B80,[2]DEN14!$H$3:$K$136,2,FALSE),0)</f>
        <v>5</v>
      </c>
      <c r="H80" s="12">
        <f>IFERROR(VLOOKUP($B80,[2]DEN14!$H$3:$K$136,3,FALSE),0)</f>
        <v>4</v>
      </c>
    </row>
    <row r="81" spans="1:8" ht="15.75" thickBot="1" x14ac:dyDescent="0.3">
      <c r="A81" s="392" t="s">
        <v>178</v>
      </c>
      <c r="B81" s="393"/>
      <c r="C81" s="222">
        <f>+D81/Metas!T11</f>
        <v>1.0833333333333333</v>
      </c>
      <c r="D81" s="228">
        <f>+F81/H81</f>
        <v>1</v>
      </c>
      <c r="E81" s="132">
        <f>SUM(E76:E80)</f>
        <v>3</v>
      </c>
      <c r="F81" s="132">
        <f>SUM(F76:F80)</f>
        <v>24</v>
      </c>
      <c r="G81" s="132">
        <f>SUM(G76:G80)</f>
        <v>24</v>
      </c>
      <c r="H81" s="132">
        <f>SUM(H76:H80)</f>
        <v>24</v>
      </c>
    </row>
    <row r="82" spans="1:8" ht="15.75" thickBot="1" x14ac:dyDescent="0.3">
      <c r="A82" s="72" t="s">
        <v>116</v>
      </c>
      <c r="B82" s="72" t="s">
        <v>106</v>
      </c>
      <c r="C82" s="53"/>
      <c r="D82" s="119"/>
      <c r="E82" s="12">
        <f>IFERROR(VLOOKUP($B82,[2]NUM14!$H$3:$K$136,2,FALSE),0)</f>
        <v>17</v>
      </c>
      <c r="F82" s="12">
        <f>IFERROR(VLOOKUP($B82,[2]NUM14!$H$3:$K$136,3,FALSE),0)</f>
        <v>1</v>
      </c>
      <c r="G82" s="12">
        <f>IFERROR(VLOOKUP($B82,[2]DEN14!$H$3:$K$136,2,FALSE),0)</f>
        <v>17</v>
      </c>
      <c r="H82" s="12">
        <f>IFERROR(VLOOKUP($B82,[2]DEN14!$H$3:$K$136,3,FALSE),0)</f>
        <v>1</v>
      </c>
    </row>
    <row r="83" spans="1:8" ht="15.75" thickBot="1" x14ac:dyDescent="0.3">
      <c r="A83" s="72" t="s">
        <v>116</v>
      </c>
      <c r="B83" s="136" t="s">
        <v>107</v>
      </c>
      <c r="C83" s="53"/>
      <c r="D83" s="119"/>
      <c r="E83" s="12">
        <f>IFERROR(VLOOKUP($B83,[2]NUM14!$H$3:$K$136,2,FALSE),0)</f>
        <v>2</v>
      </c>
      <c r="F83" s="12">
        <f>IFERROR(VLOOKUP($B83,[2]NUM14!$H$3:$K$136,3,FALSE),0)</f>
        <v>8</v>
      </c>
      <c r="G83" s="12">
        <f>IFERROR(VLOOKUP($B83,[2]DEN14!$H$3:$K$136,2,FALSE),0)</f>
        <v>2</v>
      </c>
      <c r="H83" s="12">
        <f>IFERROR(VLOOKUP($B83,[2]DEN14!$H$3:$K$136,3,FALSE),0)</f>
        <v>8</v>
      </c>
    </row>
    <row r="84" spans="1:8" ht="15.75" thickBot="1" x14ac:dyDescent="0.3">
      <c r="A84" s="72" t="s">
        <v>116</v>
      </c>
      <c r="B84" s="136" t="s">
        <v>108</v>
      </c>
      <c r="C84" s="53"/>
      <c r="D84" s="119"/>
      <c r="E84" s="12">
        <f>IFERROR(VLOOKUP($B84,[2]NUM14!$H$3:$K$136,2,FALSE),0)</f>
        <v>1</v>
      </c>
      <c r="F84" s="12">
        <f>IFERROR(VLOOKUP($B84,[2]NUM14!$H$3:$K$136,3,FALSE),0)</f>
        <v>1</v>
      </c>
      <c r="G84" s="12">
        <f>IFERROR(VLOOKUP($B84,[2]DEN14!$H$3:$K$136,2,FALSE),0)</f>
        <v>1</v>
      </c>
      <c r="H84" s="12">
        <f>IFERROR(VLOOKUP($B84,[2]DEN14!$H$3:$K$136,3,FALSE),0)</f>
        <v>1</v>
      </c>
    </row>
    <row r="85" spans="1:8" ht="15.75" thickBot="1" x14ac:dyDescent="0.3">
      <c r="A85" s="72" t="s">
        <v>116</v>
      </c>
      <c r="B85" s="136" t="s">
        <v>109</v>
      </c>
      <c r="C85" s="53"/>
      <c r="D85" s="119"/>
      <c r="E85" s="12">
        <f>IFERROR(VLOOKUP($B85,[2]NUM14!$H$3:$K$136,2,FALSE),0)</f>
        <v>3</v>
      </c>
      <c r="F85" s="12">
        <f>IFERROR(VLOOKUP($B85,[2]NUM14!$H$3:$K$136,3,FALSE),0)</f>
        <v>2</v>
      </c>
      <c r="G85" s="12">
        <f>IFERROR(VLOOKUP($B85,[2]DEN14!$H$3:$K$136,2,FALSE),0)</f>
        <v>3</v>
      </c>
      <c r="H85" s="12">
        <f>IFERROR(VLOOKUP($B85,[2]DEN14!$H$3:$K$136,3,FALSE),0)</f>
        <v>2</v>
      </c>
    </row>
    <row r="86" spans="1:8" ht="15.75" thickBot="1" x14ac:dyDescent="0.3">
      <c r="A86" s="72" t="s">
        <v>116</v>
      </c>
      <c r="B86" s="136" t="s">
        <v>110</v>
      </c>
      <c r="C86" s="53"/>
      <c r="D86" s="119"/>
      <c r="E86" s="12">
        <f>IFERROR(VLOOKUP($B86,[2]NUM14!$H$3:$K$136,2,FALSE),0)</f>
        <v>5</v>
      </c>
      <c r="F86" s="12">
        <f>IFERROR(VLOOKUP($B86,[2]NUM14!$H$3:$K$136,3,FALSE),0)</f>
        <v>6</v>
      </c>
      <c r="G86" s="12">
        <f>IFERROR(VLOOKUP($B86,[2]DEN14!$H$3:$K$136,2,FALSE),0)</f>
        <v>5</v>
      </c>
      <c r="H86" s="12">
        <f>IFERROR(VLOOKUP($B86,[2]DEN14!$H$3:$K$136,3,FALSE),0)</f>
        <v>6</v>
      </c>
    </row>
    <row r="87" spans="1:8" ht="15.75" thickBot="1" x14ac:dyDescent="0.3">
      <c r="A87" s="72" t="s">
        <v>116</v>
      </c>
      <c r="B87" s="136" t="s">
        <v>111</v>
      </c>
      <c r="C87" s="53"/>
      <c r="D87" s="119"/>
      <c r="E87" s="12">
        <f>IFERROR(VLOOKUP($B87,[2]NUM14!$H$3:$K$136,2,FALSE),0)</f>
        <v>2</v>
      </c>
      <c r="F87" s="12">
        <f>IFERROR(VLOOKUP($B87,[2]NUM14!$H$3:$K$136,3,FALSE),0)</f>
        <v>2</v>
      </c>
      <c r="G87" s="12">
        <f>IFERROR(VLOOKUP($B87,[2]DEN14!$H$3:$K$136,2,FALSE),0)</f>
        <v>2</v>
      </c>
      <c r="H87" s="12">
        <f>IFERROR(VLOOKUP($B87,[2]DEN14!$H$3:$K$136,3,FALSE),0)</f>
        <v>2</v>
      </c>
    </row>
    <row r="88" spans="1:8" ht="15.75" thickBot="1" x14ac:dyDescent="0.3">
      <c r="A88" s="72" t="s">
        <v>116</v>
      </c>
      <c r="B88" s="136" t="s">
        <v>112</v>
      </c>
      <c r="C88" s="53"/>
      <c r="D88" s="119"/>
      <c r="E88" s="12">
        <f>IFERROR(VLOOKUP($B88,[2]NUM14!$H$3:$K$136,2,FALSE),0)</f>
        <v>2</v>
      </c>
      <c r="F88" s="12">
        <f>IFERROR(VLOOKUP($B88,[2]NUM14!$H$3:$K$136,3,FALSE),0)</f>
        <v>6</v>
      </c>
      <c r="G88" s="12">
        <f>IFERROR(VLOOKUP($B88,[2]DEN14!$H$3:$K$136,2,FALSE),0)</f>
        <v>2</v>
      </c>
      <c r="H88" s="12">
        <f>IFERROR(VLOOKUP($B88,[2]DEN14!$H$3:$K$136,3,FALSE),0)</f>
        <v>6</v>
      </c>
    </row>
    <row r="89" spans="1:8" ht="15.75" thickBot="1" x14ac:dyDescent="0.3">
      <c r="A89" s="72" t="s">
        <v>116</v>
      </c>
      <c r="B89" s="136" t="s">
        <v>113</v>
      </c>
      <c r="C89" s="53"/>
      <c r="D89" s="119"/>
      <c r="E89" s="12">
        <f>IFERROR(VLOOKUP($B89,[2]NUM14!$H$3:$K$136,2,FALSE),0)</f>
        <v>2</v>
      </c>
      <c r="F89" s="12">
        <f>IFERROR(VLOOKUP($B89,[2]NUM14!$H$3:$K$136,3,FALSE),0)</f>
        <v>12</v>
      </c>
      <c r="G89" s="12">
        <f>IFERROR(VLOOKUP($B89,[2]DEN14!$H$3:$K$136,2,FALSE),0)</f>
        <v>2</v>
      </c>
      <c r="H89" s="12">
        <f>IFERROR(VLOOKUP($B89,[2]DEN14!$H$3:$K$136,3,FALSE),0)</f>
        <v>12</v>
      </c>
    </row>
    <row r="90" spans="1:8" ht="15.75" thickBot="1" x14ac:dyDescent="0.3">
      <c r="A90" s="72" t="s">
        <v>116</v>
      </c>
      <c r="B90" s="136" t="s">
        <v>114</v>
      </c>
      <c r="C90" s="53"/>
      <c r="D90" s="119"/>
      <c r="E90" s="12">
        <f>IFERROR(VLOOKUP($B90,[2]NUM14!$H$3:$K$136,2,FALSE),0)</f>
        <v>1</v>
      </c>
      <c r="F90" s="12">
        <f>IFERROR(VLOOKUP($B90,[2]NUM14!$H$3:$K$136,3,FALSE),0)</f>
        <v>2</v>
      </c>
      <c r="G90" s="12">
        <f>IFERROR(VLOOKUP($B90,[2]DEN14!$H$3:$K$136,2,FALSE),0)</f>
        <v>1</v>
      </c>
      <c r="H90" s="12">
        <f>IFERROR(VLOOKUP($B90,[2]DEN14!$H$3:$K$136,3,FALSE),0)</f>
        <v>2</v>
      </c>
    </row>
    <row r="91" spans="1:8" ht="15.75" thickBot="1" x14ac:dyDescent="0.3">
      <c r="A91" s="72" t="s">
        <v>116</v>
      </c>
      <c r="B91" s="136" t="s">
        <v>115</v>
      </c>
      <c r="C91" s="53"/>
      <c r="D91" s="119"/>
      <c r="E91" s="12">
        <f>IFERROR(VLOOKUP($B91,[2]NUM14!$H$3:$K$136,2,FALSE),0)</f>
        <v>2</v>
      </c>
      <c r="F91" s="12">
        <f>IFERROR(VLOOKUP($B91,[2]NUM14!$H$3:$K$136,3,FALSE),0)</f>
        <v>11</v>
      </c>
      <c r="G91" s="12">
        <f>IFERROR(VLOOKUP($B91,[2]DEN14!$H$3:$K$136,2,FALSE),0)</f>
        <v>2</v>
      </c>
      <c r="H91" s="12">
        <f>IFERROR(VLOOKUP($B91,[2]DEN14!$H$3:$K$136,3,FALSE),0)</f>
        <v>11</v>
      </c>
    </row>
    <row r="92" spans="1:8" ht="16.5" customHeight="1" thickBot="1" x14ac:dyDescent="0.3">
      <c r="A92" s="392" t="s">
        <v>179</v>
      </c>
      <c r="B92" s="393"/>
      <c r="C92" s="222">
        <f>+D92/Metas!T16</f>
        <v>1.1086956521739131</v>
      </c>
      <c r="D92" s="228">
        <f>+F92/H92</f>
        <v>1</v>
      </c>
      <c r="E92" s="132">
        <f>SUM(E82:E91)</f>
        <v>37</v>
      </c>
      <c r="F92" s="132">
        <f>SUM(F82:F91)</f>
        <v>51</v>
      </c>
      <c r="G92" s="132">
        <f>SUM(G82:G91)</f>
        <v>37</v>
      </c>
      <c r="H92" s="132">
        <f>SUM(H82:H91)</f>
        <v>51</v>
      </c>
    </row>
    <row r="93" spans="1:8" ht="15.75" thickBot="1" x14ac:dyDescent="0.3">
      <c r="A93" s="72" t="s">
        <v>133</v>
      </c>
      <c r="B93" s="136" t="s">
        <v>117</v>
      </c>
      <c r="C93" s="53"/>
      <c r="D93" s="119"/>
      <c r="E93" s="12">
        <f>IFERROR(VLOOKUP($B93,[2]NUM14!$H$3:$K$136,2,FALSE),0)</f>
        <v>0</v>
      </c>
      <c r="F93" s="12">
        <f>IFERROR(VLOOKUP($B93,[2]NUM14!$H$3:$K$136,3,FALSE),0)</f>
        <v>18</v>
      </c>
      <c r="G93" s="12">
        <f>IFERROR(VLOOKUP($B93,[2]DEN14!$H$3:$K$136,2,FALSE),0)</f>
        <v>5</v>
      </c>
      <c r="H93" s="12">
        <f>IFERROR(VLOOKUP($B93,[2]DEN14!$H$3:$K$136,3,FALSE),0)</f>
        <v>18</v>
      </c>
    </row>
    <row r="94" spans="1:8" ht="15.75" thickBot="1" x14ac:dyDescent="0.3">
      <c r="A94" s="72" t="s">
        <v>133</v>
      </c>
      <c r="B94" s="136" t="s">
        <v>118</v>
      </c>
      <c r="C94" s="53"/>
      <c r="D94" s="119"/>
      <c r="E94" s="12">
        <f>IFERROR(VLOOKUP($B94,[2]NUM14!$H$3:$K$136,2,FALSE),0)</f>
        <v>2</v>
      </c>
      <c r="F94" s="12">
        <f>IFERROR(VLOOKUP($B94,[2]NUM14!$H$3:$K$136,3,FALSE),0)</f>
        <v>4</v>
      </c>
      <c r="G94" s="12">
        <f>IFERROR(VLOOKUP($B94,[2]DEN14!$H$3:$K$136,2,FALSE),0)</f>
        <v>4</v>
      </c>
      <c r="H94" s="12">
        <f>IFERROR(VLOOKUP($B94,[2]DEN14!$H$3:$K$136,3,FALSE),0)</f>
        <v>4</v>
      </c>
    </row>
    <row r="95" spans="1:8" ht="15.75" thickBot="1" x14ac:dyDescent="0.3">
      <c r="A95" s="72" t="s">
        <v>133</v>
      </c>
      <c r="B95" s="136" t="s">
        <v>119</v>
      </c>
      <c r="C95" s="53"/>
      <c r="D95" s="119"/>
      <c r="E95" s="12">
        <f>IFERROR(VLOOKUP($B95,[2]NUM14!$H$3:$K$136,2,FALSE),0)</f>
        <v>8</v>
      </c>
      <c r="F95" s="12">
        <f>IFERROR(VLOOKUP($B95,[2]NUM14!$H$3:$K$136,3,FALSE),0)</f>
        <v>14</v>
      </c>
      <c r="G95" s="12">
        <f>IFERROR(VLOOKUP($B95,[2]DEN14!$H$3:$K$136,2,FALSE),0)</f>
        <v>16</v>
      </c>
      <c r="H95" s="12">
        <f>IFERROR(VLOOKUP($B95,[2]DEN14!$H$3:$K$136,3,FALSE),0)</f>
        <v>14</v>
      </c>
    </row>
    <row r="96" spans="1:8" ht="15.75" thickBot="1" x14ac:dyDescent="0.3">
      <c r="A96" s="72" t="s">
        <v>133</v>
      </c>
      <c r="B96" s="136" t="s">
        <v>120</v>
      </c>
      <c r="C96" s="53"/>
      <c r="D96" s="119"/>
      <c r="E96" s="12">
        <f>IFERROR(VLOOKUP($B96,[2]NUM14!$H$3:$K$136,2,FALSE),0)</f>
        <v>2</v>
      </c>
      <c r="F96" s="12">
        <f>IFERROR(VLOOKUP($B96,[2]NUM14!$H$3:$K$136,3,FALSE),0)</f>
        <v>3</v>
      </c>
      <c r="G96" s="12">
        <f>IFERROR(VLOOKUP($B96,[2]DEN14!$H$3:$K$136,2,FALSE),0)</f>
        <v>2</v>
      </c>
      <c r="H96" s="12">
        <f>IFERROR(VLOOKUP($B96,[2]DEN14!$H$3:$K$136,3,FALSE),0)</f>
        <v>3</v>
      </c>
    </row>
    <row r="97" spans="1:8" ht="15.75" thickBot="1" x14ac:dyDescent="0.3">
      <c r="A97" s="72" t="s">
        <v>133</v>
      </c>
      <c r="B97" s="136" t="s">
        <v>121</v>
      </c>
      <c r="C97" s="53"/>
      <c r="D97" s="119"/>
      <c r="E97" s="12">
        <f>IFERROR(VLOOKUP($B97,[2]NUM14!$H$3:$K$136,2,FALSE),0)</f>
        <v>0</v>
      </c>
      <c r="F97" s="12">
        <f>IFERROR(VLOOKUP($B97,[2]NUM14!$H$3:$K$136,3,FALSE),0)</f>
        <v>0</v>
      </c>
      <c r="G97" s="12">
        <f>IFERROR(VLOOKUP($B97,[2]DEN14!$H$3:$K$136,2,FALSE),0)</f>
        <v>0</v>
      </c>
      <c r="H97" s="12">
        <f>IFERROR(VLOOKUP($B97,[2]DEN14!$H$3:$K$136,3,FALSE),0)</f>
        <v>0</v>
      </c>
    </row>
    <row r="98" spans="1:8" ht="15.75" thickBot="1" x14ac:dyDescent="0.3">
      <c r="A98" s="72" t="s">
        <v>133</v>
      </c>
      <c r="B98" s="136" t="s">
        <v>122</v>
      </c>
      <c r="C98" s="53"/>
      <c r="D98" s="119"/>
      <c r="E98" s="12">
        <f>IFERROR(VLOOKUP($B98,[2]NUM14!$H$3:$K$136,2,FALSE),0)</f>
        <v>1</v>
      </c>
      <c r="F98" s="12">
        <f>IFERROR(VLOOKUP($B98,[2]NUM14!$H$3:$K$136,3,FALSE),0)</f>
        <v>1</v>
      </c>
      <c r="G98" s="12">
        <f>IFERROR(VLOOKUP($B98,[2]DEN14!$H$3:$K$136,2,FALSE),0)</f>
        <v>1</v>
      </c>
      <c r="H98" s="12">
        <f>IFERROR(VLOOKUP($B98,[2]DEN14!$H$3:$K$136,3,FALSE),0)</f>
        <v>1</v>
      </c>
    </row>
    <row r="99" spans="1:8" ht="15.75" thickBot="1" x14ac:dyDescent="0.3">
      <c r="A99" s="72" t="s">
        <v>133</v>
      </c>
      <c r="B99" s="136" t="s">
        <v>346</v>
      </c>
      <c r="C99" s="53"/>
      <c r="D99" s="119"/>
      <c r="E99" s="12">
        <f>IFERROR(VLOOKUP($B99,[2]NUM14!$H$3:$K$136,2,FALSE),0)</f>
        <v>0</v>
      </c>
      <c r="F99" s="12">
        <f>IFERROR(VLOOKUP($B99,[2]NUM14!$H$3:$K$136,3,FALSE),0)</f>
        <v>2</v>
      </c>
      <c r="G99" s="12">
        <f>IFERROR(VLOOKUP($B99,[2]DEN14!$H$3:$K$136,2,FALSE),0)</f>
        <v>0</v>
      </c>
      <c r="H99" s="12">
        <f>IFERROR(VLOOKUP($B99,[2]DEN14!$H$3:$K$136,3,FALSE),0)</f>
        <v>2</v>
      </c>
    </row>
    <row r="100" spans="1:8" ht="15.75" thickBot="1" x14ac:dyDescent="0.3">
      <c r="A100" s="72" t="s">
        <v>133</v>
      </c>
      <c r="B100" s="72" t="s">
        <v>123</v>
      </c>
      <c r="C100" s="53"/>
      <c r="D100" s="119"/>
      <c r="E100" s="12">
        <f>IFERROR(VLOOKUP($B100,[2]NUM14!$H$3:$K$136,2,FALSE),0)</f>
        <v>0</v>
      </c>
      <c r="F100" s="12">
        <f>IFERROR(VLOOKUP($B100,[2]NUM14!$H$3:$K$136,3,FALSE),0)</f>
        <v>0</v>
      </c>
      <c r="G100" s="12">
        <f>IFERROR(VLOOKUP($B100,[2]DEN14!$H$3:$K$136,2,FALSE),0)</f>
        <v>0</v>
      </c>
      <c r="H100" s="12">
        <f>IFERROR(VLOOKUP($B100,[2]DEN14!$H$3:$K$136,3,FALSE),0)</f>
        <v>0</v>
      </c>
    </row>
    <row r="101" spans="1:8" ht="15.75" thickBot="1" x14ac:dyDescent="0.3">
      <c r="A101" s="72" t="s">
        <v>133</v>
      </c>
      <c r="B101" s="136" t="s">
        <v>124</v>
      </c>
      <c r="C101" s="53"/>
      <c r="D101" s="119"/>
      <c r="E101" s="12">
        <f>IFERROR(VLOOKUP($B101,[2]NUM14!$H$3:$K$136,2,FALSE),0)</f>
        <v>0</v>
      </c>
      <c r="F101" s="12">
        <f>IFERROR(VLOOKUP($B101,[2]NUM14!$H$3:$K$136,3,FALSE),0)</f>
        <v>0</v>
      </c>
      <c r="G101" s="12">
        <f>IFERROR(VLOOKUP($B101,[2]DEN14!$H$3:$K$136,2,FALSE),0)</f>
        <v>0</v>
      </c>
      <c r="H101" s="12">
        <f>IFERROR(VLOOKUP($B101,[2]DEN14!$H$3:$K$136,3,FALSE),0)</f>
        <v>0</v>
      </c>
    </row>
    <row r="102" spans="1:8" ht="15.75" thickBot="1" x14ac:dyDescent="0.3">
      <c r="A102" s="72" t="s">
        <v>133</v>
      </c>
      <c r="B102" s="136" t="s">
        <v>125</v>
      </c>
      <c r="C102" s="53"/>
      <c r="D102" s="119"/>
      <c r="E102" s="12">
        <f>IFERROR(VLOOKUP($B102,[2]NUM14!$H$3:$K$136,2,FALSE),0)</f>
        <v>0</v>
      </c>
      <c r="F102" s="12">
        <f>IFERROR(VLOOKUP($B102,[2]NUM14!$H$3:$K$136,3,FALSE),0)</f>
        <v>0</v>
      </c>
      <c r="G102" s="12">
        <f>IFERROR(VLOOKUP($B102,[2]DEN14!$H$3:$K$136,2,FALSE),0)</f>
        <v>0</v>
      </c>
      <c r="H102" s="12">
        <f>IFERROR(VLOOKUP($B102,[2]DEN14!$H$3:$K$136,3,FALSE),0)</f>
        <v>0</v>
      </c>
    </row>
    <row r="103" spans="1:8" ht="15.75" thickBot="1" x14ac:dyDescent="0.3">
      <c r="A103" s="72" t="s">
        <v>133</v>
      </c>
      <c r="B103" s="136" t="s">
        <v>126</v>
      </c>
      <c r="C103" s="53"/>
      <c r="D103" s="119"/>
      <c r="E103" s="12">
        <f>IFERROR(VLOOKUP($B103,[2]NUM14!$H$3:$K$136,2,FALSE),0)</f>
        <v>0</v>
      </c>
      <c r="F103" s="12">
        <f>IFERROR(VLOOKUP($B103,[2]NUM14!$H$3:$K$136,3,FALSE),0)</f>
        <v>0</v>
      </c>
      <c r="G103" s="12">
        <f>IFERROR(VLOOKUP($B103,[2]DEN14!$H$3:$K$136,2,FALSE),0)</f>
        <v>0</v>
      </c>
      <c r="H103" s="12">
        <f>IFERROR(VLOOKUP($B103,[2]DEN14!$H$3:$K$136,3,FALSE),0)</f>
        <v>0</v>
      </c>
    </row>
    <row r="104" spans="1:8" ht="15.75" thickBot="1" x14ac:dyDescent="0.3">
      <c r="A104" s="72" t="s">
        <v>133</v>
      </c>
      <c r="B104" s="136" t="s">
        <v>127</v>
      </c>
      <c r="C104" s="53"/>
      <c r="D104" s="119"/>
      <c r="E104" s="12">
        <f>IFERROR(VLOOKUP($B104,[2]NUM14!$H$3:$K$136,2,FALSE),0)</f>
        <v>0</v>
      </c>
      <c r="F104" s="12">
        <f>IFERROR(VLOOKUP($B104,[2]NUM14!$H$3:$K$136,3,FALSE),0)</f>
        <v>1</v>
      </c>
      <c r="G104" s="12">
        <f>IFERROR(VLOOKUP($B104,[2]DEN14!$H$3:$K$136,2,FALSE),0)</f>
        <v>0</v>
      </c>
      <c r="H104" s="12">
        <f>IFERROR(VLOOKUP($B104,[2]DEN14!$H$3:$K$136,3,FALSE),0)</f>
        <v>1</v>
      </c>
    </row>
    <row r="105" spans="1:8" ht="15.75" thickBot="1" x14ac:dyDescent="0.3">
      <c r="A105" s="72" t="s">
        <v>133</v>
      </c>
      <c r="B105" s="136" t="s">
        <v>128</v>
      </c>
      <c r="C105" s="53"/>
      <c r="D105" s="119"/>
      <c r="E105" s="12">
        <f>IFERROR(VLOOKUP($B105,[2]NUM14!$H$3:$K$136,2,FALSE),0)</f>
        <v>0</v>
      </c>
      <c r="F105" s="12">
        <f>IFERROR(VLOOKUP($B105,[2]NUM14!$H$3:$K$136,3,FALSE),0)</f>
        <v>0</v>
      </c>
      <c r="G105" s="12">
        <f>IFERROR(VLOOKUP($B105,[2]DEN14!$H$3:$K$136,2,FALSE),0)</f>
        <v>0</v>
      </c>
      <c r="H105" s="12">
        <f>IFERROR(VLOOKUP($B105,[2]DEN14!$H$3:$K$136,3,FALSE),0)</f>
        <v>0</v>
      </c>
    </row>
    <row r="106" spans="1:8" ht="15.75" thickBot="1" x14ac:dyDescent="0.3">
      <c r="A106" s="72" t="s">
        <v>133</v>
      </c>
      <c r="B106" s="136" t="s">
        <v>129</v>
      </c>
      <c r="C106" s="53"/>
      <c r="D106" s="119"/>
      <c r="E106" s="12">
        <f>IFERROR(VLOOKUP($B106,[2]NUM14!$H$3:$K$136,2,FALSE),0)</f>
        <v>1</v>
      </c>
      <c r="F106" s="12">
        <f>IFERROR(VLOOKUP($B106,[2]NUM14!$H$3:$K$136,3,FALSE),0)</f>
        <v>0</v>
      </c>
      <c r="G106" s="12">
        <f>IFERROR(VLOOKUP($B106,[2]DEN14!$H$3:$K$136,2,FALSE),0)</f>
        <v>1</v>
      </c>
      <c r="H106" s="12">
        <f>IFERROR(VLOOKUP($B106,[2]DEN14!$H$3:$K$136,3,FALSE),0)</f>
        <v>0</v>
      </c>
    </row>
    <row r="107" spans="1:8" ht="15.75" thickBot="1" x14ac:dyDescent="0.3">
      <c r="A107" s="72" t="s">
        <v>133</v>
      </c>
      <c r="B107" s="136" t="s">
        <v>130</v>
      </c>
      <c r="C107" s="53"/>
      <c r="D107" s="119"/>
      <c r="E107" s="12">
        <f>IFERROR(VLOOKUP($B107,[2]NUM14!$H$3:$K$136,2,FALSE),0)</f>
        <v>1</v>
      </c>
      <c r="F107" s="12">
        <f>IFERROR(VLOOKUP($B107,[2]NUM14!$H$3:$K$136,3,FALSE),0)</f>
        <v>1</v>
      </c>
      <c r="G107" s="12">
        <f>IFERROR(VLOOKUP($B107,[2]DEN14!$H$3:$K$136,2,FALSE),0)</f>
        <v>1</v>
      </c>
      <c r="H107" s="12">
        <f>IFERROR(VLOOKUP($B107,[2]DEN14!$H$3:$K$136,3,FALSE),0)</f>
        <v>1</v>
      </c>
    </row>
    <row r="108" spans="1:8" ht="15.75" thickBot="1" x14ac:dyDescent="0.3">
      <c r="A108" s="72" t="s">
        <v>133</v>
      </c>
      <c r="B108" s="136" t="s">
        <v>131</v>
      </c>
      <c r="C108" s="53"/>
      <c r="D108" s="119"/>
      <c r="E108" s="12">
        <f>IFERROR(VLOOKUP($B108,[2]NUM14!$H$3:$K$136,2,FALSE),0)</f>
        <v>2</v>
      </c>
      <c r="F108" s="12">
        <f>IFERROR(VLOOKUP($B108,[2]NUM14!$H$3:$K$136,3,FALSE),0)</f>
        <v>5</v>
      </c>
      <c r="G108" s="12">
        <f>IFERROR(VLOOKUP($B108,[2]DEN14!$H$3:$K$136,2,FALSE),0)</f>
        <v>5</v>
      </c>
      <c r="H108" s="12">
        <f>IFERROR(VLOOKUP($B108,[2]DEN14!$H$3:$K$136,3,FALSE),0)</f>
        <v>5</v>
      </c>
    </row>
    <row r="109" spans="1:8" ht="15.75" thickBot="1" x14ac:dyDescent="0.3">
      <c r="A109" s="72" t="s">
        <v>133</v>
      </c>
      <c r="B109" s="136" t="s">
        <v>132</v>
      </c>
      <c r="C109" s="53"/>
      <c r="D109" s="119"/>
      <c r="E109" s="12">
        <f>IFERROR(VLOOKUP($B109,[2]NUM14!$H$3:$K$136,2,FALSE),0)</f>
        <v>0</v>
      </c>
      <c r="F109" s="12">
        <f>IFERROR(VLOOKUP($B109,[2]NUM14!$H$3:$K$136,3,FALSE),0)</f>
        <v>1</v>
      </c>
      <c r="G109" s="12">
        <f>IFERROR(VLOOKUP($B109,[2]DEN14!$H$3:$K$136,2,FALSE),0)</f>
        <v>0</v>
      </c>
      <c r="H109" s="12">
        <f>IFERROR(VLOOKUP($B109,[2]DEN14!$H$3:$K$136,3,FALSE),0)</f>
        <v>1</v>
      </c>
    </row>
    <row r="110" spans="1:8" ht="15.75" thickBot="1" x14ac:dyDescent="0.3">
      <c r="A110" s="72" t="s">
        <v>133</v>
      </c>
      <c r="B110" s="136" t="s">
        <v>395</v>
      </c>
      <c r="C110" s="53"/>
      <c r="D110" s="119"/>
      <c r="E110" s="12">
        <f>IFERROR(VLOOKUP($B110,[2]NUM14!$H$3:$K$136,2,FALSE),0)</f>
        <v>0</v>
      </c>
      <c r="F110" s="12">
        <f>IFERROR(VLOOKUP($B110,[2]NUM14!$H$3:$K$136,3,FALSE),0)</f>
        <v>0</v>
      </c>
      <c r="G110" s="12">
        <f>IFERROR(VLOOKUP($B110,[2]DEN14!$H$3:$K$136,2,FALSE),0)</f>
        <v>0</v>
      </c>
      <c r="H110" s="12">
        <f>IFERROR(VLOOKUP($B110,[2]DEN14!$H$3:$K$136,3,FALSE),0)</f>
        <v>0</v>
      </c>
    </row>
    <row r="111" spans="1:8" ht="21.75" customHeight="1" thickBot="1" x14ac:dyDescent="0.3">
      <c r="A111" s="392" t="s">
        <v>180</v>
      </c>
      <c r="B111" s="393"/>
      <c r="C111" s="222">
        <f>+D111/Metas!T13</f>
        <v>1.1086956521739131</v>
      </c>
      <c r="D111" s="228">
        <f>+F111/H111</f>
        <v>1</v>
      </c>
      <c r="E111" s="133">
        <f>SUM(E93:E110)</f>
        <v>17</v>
      </c>
      <c r="F111" s="133">
        <f>SUM(F93:F110)</f>
        <v>50</v>
      </c>
      <c r="G111" s="133">
        <f t="shared" ref="G111:H111" si="3">SUM(G93:G109)</f>
        <v>35</v>
      </c>
      <c r="H111" s="133">
        <f t="shared" si="3"/>
        <v>50</v>
      </c>
    </row>
    <row r="112" spans="1:8" ht="15.75" thickBot="1" x14ac:dyDescent="0.3">
      <c r="A112" s="72" t="s">
        <v>146</v>
      </c>
      <c r="B112" s="136" t="s">
        <v>134</v>
      </c>
      <c r="C112" s="53"/>
      <c r="D112" s="119"/>
      <c r="E112" s="12">
        <f>IFERROR(VLOOKUP($B112,[2]NUM14!$H$3:$K$136,2,FALSE),0)</f>
        <v>1</v>
      </c>
      <c r="F112" s="12">
        <f>IFERROR(VLOOKUP($B112,[2]NUM14!$H$3:$K$136,3,FALSE),0)</f>
        <v>1</v>
      </c>
      <c r="G112" s="12">
        <f>IFERROR(VLOOKUP($B112,[2]DEN14!$H$3:$K$136,2,FALSE),0)</f>
        <v>1</v>
      </c>
      <c r="H112" s="12">
        <f>IFERROR(VLOOKUP($B112,[2]DEN14!$H$3:$K$136,3,FALSE),0)</f>
        <v>1</v>
      </c>
    </row>
    <row r="113" spans="1:8" ht="15.75" thickBot="1" x14ac:dyDescent="0.3">
      <c r="A113" s="72" t="s">
        <v>146</v>
      </c>
      <c r="B113" s="136" t="s">
        <v>135</v>
      </c>
      <c r="C113" s="53"/>
      <c r="D113" s="119"/>
      <c r="E113" s="12">
        <f>IFERROR(VLOOKUP($B113,[2]NUM14!$H$3:$K$136,2,FALSE),0)</f>
        <v>3</v>
      </c>
      <c r="F113" s="12">
        <f>IFERROR(VLOOKUP($B113,[2]NUM14!$H$3:$K$136,3,FALSE),0)</f>
        <v>3</v>
      </c>
      <c r="G113" s="12">
        <f>IFERROR(VLOOKUP($B113,[2]DEN14!$H$3:$K$136,2,FALSE),0)</f>
        <v>3</v>
      </c>
      <c r="H113" s="12">
        <f>IFERROR(VLOOKUP($B113,[2]DEN14!$H$3:$K$136,3,FALSE),0)</f>
        <v>3</v>
      </c>
    </row>
    <row r="114" spans="1:8" ht="15.75" thickBot="1" x14ac:dyDescent="0.3">
      <c r="A114" s="72" t="s">
        <v>146</v>
      </c>
      <c r="B114" s="72" t="s">
        <v>136</v>
      </c>
      <c r="C114" s="53"/>
      <c r="D114" s="119"/>
      <c r="E114" s="12">
        <f>IFERROR(VLOOKUP($B114,[2]NUM14!$H$3:$K$136,2,FALSE),0)</f>
        <v>2</v>
      </c>
      <c r="F114" s="12">
        <f>IFERROR(VLOOKUP($B114,[2]NUM14!$H$3:$K$136,3,FALSE),0)</f>
        <v>3</v>
      </c>
      <c r="G114" s="12">
        <f>IFERROR(VLOOKUP($B114,[2]DEN14!$H$3:$K$136,2,FALSE),0)</f>
        <v>2</v>
      </c>
      <c r="H114" s="12">
        <f>IFERROR(VLOOKUP($B114,[2]DEN14!$H$3:$K$136,3,FALSE),0)</f>
        <v>3</v>
      </c>
    </row>
    <row r="115" spans="1:8" ht="15.75" thickBot="1" x14ac:dyDescent="0.3">
      <c r="A115" s="72" t="s">
        <v>146</v>
      </c>
      <c r="B115" s="136" t="s">
        <v>137</v>
      </c>
      <c r="C115" s="53"/>
      <c r="D115" s="119"/>
      <c r="E115" s="12">
        <f>IFERROR(VLOOKUP($B115,[2]NUM14!$H$3:$K$136,2,FALSE),0)</f>
        <v>5</v>
      </c>
      <c r="F115" s="12">
        <f>IFERROR(VLOOKUP($B115,[2]NUM14!$H$3:$K$136,3,FALSE),0)</f>
        <v>8</v>
      </c>
      <c r="G115" s="12">
        <f>IFERROR(VLOOKUP($B115,[2]DEN14!$H$3:$K$136,2,FALSE),0)</f>
        <v>8</v>
      </c>
      <c r="H115" s="12">
        <f>IFERROR(VLOOKUP($B115,[2]DEN14!$H$3:$K$136,3,FALSE),0)</f>
        <v>8</v>
      </c>
    </row>
    <row r="116" spans="1:8" ht="15.75" thickBot="1" x14ac:dyDescent="0.3">
      <c r="A116" s="72" t="s">
        <v>146</v>
      </c>
      <c r="B116" s="136" t="s">
        <v>138</v>
      </c>
      <c r="C116" s="53"/>
      <c r="D116" s="119"/>
      <c r="E116" s="12">
        <f>IFERROR(VLOOKUP($B116,[2]NUM14!$H$3:$K$136,2,FALSE),0)</f>
        <v>3</v>
      </c>
      <c r="F116" s="12">
        <f>IFERROR(VLOOKUP($B116,[2]NUM14!$H$3:$K$136,3,FALSE),0)</f>
        <v>5</v>
      </c>
      <c r="G116" s="12">
        <f>IFERROR(VLOOKUP($B116,[2]DEN14!$H$3:$K$136,2,FALSE),0)</f>
        <v>5</v>
      </c>
      <c r="H116" s="12">
        <f>IFERROR(VLOOKUP($B116,[2]DEN14!$H$3:$K$136,3,FALSE),0)</f>
        <v>5</v>
      </c>
    </row>
    <row r="117" spans="1:8" ht="15.75" thickBot="1" x14ac:dyDescent="0.3">
      <c r="A117" s="72" t="s">
        <v>146</v>
      </c>
      <c r="B117" s="136" t="s">
        <v>139</v>
      </c>
      <c r="C117" s="53"/>
      <c r="D117" s="119"/>
      <c r="E117" s="12">
        <f>IFERROR(VLOOKUP($B117,[2]NUM14!$H$3:$K$136,2,FALSE),0)</f>
        <v>2</v>
      </c>
      <c r="F117" s="12">
        <f>IFERROR(VLOOKUP($B117,[2]NUM14!$H$3:$K$136,3,FALSE),0)</f>
        <v>2</v>
      </c>
      <c r="G117" s="12">
        <f>IFERROR(VLOOKUP($B117,[2]DEN14!$H$3:$K$136,2,FALSE),0)</f>
        <v>2</v>
      </c>
      <c r="H117" s="12">
        <f>IFERROR(VLOOKUP($B117,[2]DEN14!$H$3:$K$136,3,FALSE),0)</f>
        <v>2</v>
      </c>
    </row>
    <row r="118" spans="1:8" ht="15.75" thickBot="1" x14ac:dyDescent="0.3">
      <c r="A118" s="72" t="s">
        <v>146</v>
      </c>
      <c r="B118" s="136" t="s">
        <v>140</v>
      </c>
      <c r="C118" s="53"/>
      <c r="D118" s="119"/>
      <c r="E118" s="12">
        <f>IFERROR(VLOOKUP($B118,[2]NUM14!$H$3:$K$136,2,FALSE),0)</f>
        <v>4</v>
      </c>
      <c r="F118" s="12">
        <f>IFERROR(VLOOKUP($B118,[2]NUM14!$H$3:$K$136,3,FALSE),0)</f>
        <v>4</v>
      </c>
      <c r="G118" s="12">
        <f>IFERROR(VLOOKUP($B118,[2]DEN14!$H$3:$K$136,2,FALSE),0)</f>
        <v>4</v>
      </c>
      <c r="H118" s="12">
        <f>IFERROR(VLOOKUP($B118,[2]DEN14!$H$3:$K$136,3,FALSE),0)</f>
        <v>4</v>
      </c>
    </row>
    <row r="119" spans="1:8" ht="15.75" thickBot="1" x14ac:dyDescent="0.3">
      <c r="A119" s="72" t="s">
        <v>146</v>
      </c>
      <c r="B119" s="136" t="s">
        <v>141</v>
      </c>
      <c r="C119" s="53"/>
      <c r="D119" s="119"/>
      <c r="E119" s="12">
        <f>IFERROR(VLOOKUP($B119,[2]NUM14!$H$3:$K$136,2,FALSE),0)</f>
        <v>4</v>
      </c>
      <c r="F119" s="12">
        <f>IFERROR(VLOOKUP($B119,[2]NUM14!$H$3:$K$136,3,FALSE),0)</f>
        <v>6</v>
      </c>
      <c r="G119" s="12">
        <f>IFERROR(VLOOKUP($B119,[2]DEN14!$H$3:$K$136,2,FALSE),0)</f>
        <v>5</v>
      </c>
      <c r="H119" s="12">
        <f>IFERROR(VLOOKUP($B119,[2]DEN14!$H$3:$K$136,3,FALSE),0)</f>
        <v>6</v>
      </c>
    </row>
    <row r="120" spans="1:8" ht="15.75" thickBot="1" x14ac:dyDescent="0.3">
      <c r="A120" s="72" t="s">
        <v>146</v>
      </c>
      <c r="B120" s="136" t="s">
        <v>142</v>
      </c>
      <c r="C120" s="53"/>
      <c r="D120" s="119"/>
      <c r="E120" s="12">
        <f>IFERROR(VLOOKUP($B120,[2]NUM14!$H$3:$K$136,2,FALSE),0)</f>
        <v>5</v>
      </c>
      <c r="F120" s="12">
        <f>IFERROR(VLOOKUP($B120,[2]NUM14!$H$3:$K$136,3,FALSE),0)</f>
        <v>4</v>
      </c>
      <c r="G120" s="12">
        <f>IFERROR(VLOOKUP($B120,[2]DEN14!$H$3:$K$136,2,FALSE),0)</f>
        <v>5</v>
      </c>
      <c r="H120" s="12">
        <f>IFERROR(VLOOKUP($B120,[2]DEN14!$H$3:$K$136,3,FALSE),0)</f>
        <v>4</v>
      </c>
    </row>
    <row r="121" spans="1:8" ht="15.75" thickBot="1" x14ac:dyDescent="0.3">
      <c r="A121" s="72" t="s">
        <v>146</v>
      </c>
      <c r="B121" s="136" t="s">
        <v>143</v>
      </c>
      <c r="C121" s="53"/>
      <c r="D121" s="119"/>
      <c r="E121" s="12">
        <f>IFERROR(VLOOKUP($B121,[2]NUM14!$H$3:$K$136,2,FALSE),0)</f>
        <v>1</v>
      </c>
      <c r="F121" s="12">
        <f>IFERROR(VLOOKUP($B121,[2]NUM14!$H$3:$K$136,3,FALSE),0)</f>
        <v>1</v>
      </c>
      <c r="G121" s="12">
        <f>IFERROR(VLOOKUP($B121,[2]DEN14!$H$3:$K$136,2,FALSE),0)</f>
        <v>2</v>
      </c>
      <c r="H121" s="12">
        <f>IFERROR(VLOOKUP($B121,[2]DEN14!$H$3:$K$136,3,FALSE),0)</f>
        <v>1</v>
      </c>
    </row>
    <row r="122" spans="1:8" ht="15.75" thickBot="1" x14ac:dyDescent="0.3">
      <c r="A122" s="72" t="s">
        <v>146</v>
      </c>
      <c r="B122" s="136" t="s">
        <v>144</v>
      </c>
      <c r="C122" s="53"/>
      <c r="D122" s="119"/>
      <c r="E122" s="12">
        <f>IFERROR(VLOOKUP($B122,[2]NUM14!$H$3:$K$136,2,FALSE),0)</f>
        <v>3</v>
      </c>
      <c r="F122" s="12">
        <f>IFERROR(VLOOKUP($B122,[2]NUM14!$H$3:$K$136,3,FALSE),0)</f>
        <v>2</v>
      </c>
      <c r="G122" s="12">
        <f>IFERROR(VLOOKUP($B122,[2]DEN14!$H$3:$K$136,2,FALSE),0)</f>
        <v>3</v>
      </c>
      <c r="H122" s="12">
        <f>IFERROR(VLOOKUP($B122,[2]DEN14!$H$3:$K$136,3,FALSE),0)</f>
        <v>2</v>
      </c>
    </row>
    <row r="123" spans="1:8" ht="15.75" thickBot="1" x14ac:dyDescent="0.3">
      <c r="A123" s="72" t="s">
        <v>146</v>
      </c>
      <c r="B123" s="136" t="s">
        <v>145</v>
      </c>
      <c r="C123" s="53"/>
      <c r="D123" s="119"/>
      <c r="E123" s="12">
        <f>IFERROR(VLOOKUP($B123,[2]NUM14!$H$3:$K$136,2,FALSE),0)</f>
        <v>1</v>
      </c>
      <c r="F123" s="12">
        <f>IFERROR(VLOOKUP($B123,[2]NUM14!$H$3:$K$136,3,FALSE),0)</f>
        <v>1</v>
      </c>
      <c r="G123" s="12">
        <f>IFERROR(VLOOKUP($B123,[2]DEN14!$H$3:$K$136,2,FALSE),0)</f>
        <v>1</v>
      </c>
      <c r="H123" s="12">
        <f>IFERROR(VLOOKUP($B123,[2]DEN14!$H$3:$K$136,3,FALSE),0)</f>
        <v>1</v>
      </c>
    </row>
    <row r="124" spans="1:8" ht="15.75" thickBot="1" x14ac:dyDescent="0.3">
      <c r="A124" s="392" t="s">
        <v>181</v>
      </c>
      <c r="B124" s="393"/>
      <c r="C124" s="222">
        <f>+D124/Metas!T7</f>
        <v>1.1016949152542372</v>
      </c>
      <c r="D124" s="228">
        <f>+F124/H124</f>
        <v>1</v>
      </c>
      <c r="E124" s="133">
        <f>SUM(E112:E123)</f>
        <v>34</v>
      </c>
      <c r="F124" s="133">
        <f>SUM(F112:F123)</f>
        <v>40</v>
      </c>
      <c r="G124" s="133">
        <f>SUM(G112:G123)</f>
        <v>41</v>
      </c>
      <c r="H124" s="133">
        <f>SUM(H112:H123)</f>
        <v>40</v>
      </c>
    </row>
    <row r="125" spans="1:8" ht="15.75" thickBot="1" x14ac:dyDescent="0.3">
      <c r="A125" s="72" t="s">
        <v>160</v>
      </c>
      <c r="B125" s="136" t="s">
        <v>147</v>
      </c>
      <c r="C125" s="53"/>
      <c r="D125" s="119"/>
      <c r="E125" s="12">
        <f>IFERROR(VLOOKUP($B125,[2]NUM14!$H$3:$K$136,2,FALSE),0)</f>
        <v>11</v>
      </c>
      <c r="F125" s="12">
        <f>IFERROR(VLOOKUP($B125,[2]NUM14!$H$3:$K$136,3,FALSE),0)</f>
        <v>11</v>
      </c>
      <c r="G125" s="12">
        <f>IFERROR(VLOOKUP($B125,[2]DEN14!$H$3:$K$136,2,FALSE),0)</f>
        <v>11</v>
      </c>
      <c r="H125" s="12">
        <f>IFERROR(VLOOKUP($B125,[2]DEN14!$H$3:$K$136,3,FALSE),0)</f>
        <v>11</v>
      </c>
    </row>
    <row r="126" spans="1:8" ht="15.75" thickBot="1" x14ac:dyDescent="0.3">
      <c r="A126" s="72" t="s">
        <v>160</v>
      </c>
      <c r="B126" s="136" t="s">
        <v>148</v>
      </c>
      <c r="C126" s="53"/>
      <c r="D126" s="119"/>
      <c r="E126" s="12">
        <f>IFERROR(VLOOKUP($B126,[2]NUM14!$H$3:$K$136,2,FALSE),0)</f>
        <v>4</v>
      </c>
      <c r="F126" s="12">
        <f>IFERROR(VLOOKUP($B126,[2]NUM14!$H$3:$K$136,3,FALSE),0)</f>
        <v>3</v>
      </c>
      <c r="G126" s="12">
        <f>IFERROR(VLOOKUP($B126,[2]DEN14!$H$3:$K$136,2,FALSE),0)</f>
        <v>4</v>
      </c>
      <c r="H126" s="12">
        <f>IFERROR(VLOOKUP($B126,[2]DEN14!$H$3:$K$136,3,FALSE),0)</f>
        <v>3</v>
      </c>
    </row>
    <row r="127" spans="1:8" ht="15.75" thickBot="1" x14ac:dyDescent="0.3">
      <c r="A127" s="72" t="s">
        <v>160</v>
      </c>
      <c r="B127" s="136" t="s">
        <v>149</v>
      </c>
      <c r="C127" s="53"/>
      <c r="D127" s="119"/>
      <c r="E127" s="12">
        <f>IFERROR(VLOOKUP($B127,[2]NUM14!$H$3:$K$136,2,FALSE),0)</f>
        <v>2</v>
      </c>
      <c r="F127" s="12">
        <f>IFERROR(VLOOKUP($B127,[2]NUM14!$H$3:$K$136,3,FALSE),0)</f>
        <v>4</v>
      </c>
      <c r="G127" s="12">
        <f>IFERROR(VLOOKUP($B127,[2]DEN14!$H$3:$K$136,2,FALSE),0)</f>
        <v>2</v>
      </c>
      <c r="H127" s="12">
        <f>IFERROR(VLOOKUP($B127,[2]DEN14!$H$3:$K$136,3,FALSE),0)</f>
        <v>4</v>
      </c>
    </row>
    <row r="128" spans="1:8" ht="15.75" thickBot="1" x14ac:dyDescent="0.3">
      <c r="A128" s="72" t="s">
        <v>160</v>
      </c>
      <c r="B128" s="72" t="s">
        <v>150</v>
      </c>
      <c r="C128" s="53"/>
      <c r="D128" s="119"/>
      <c r="E128" s="12">
        <f>IFERROR(VLOOKUP($B128,[2]NUM14!$H$3:$K$136,2,FALSE),0)</f>
        <v>8</v>
      </c>
      <c r="F128" s="12">
        <f>IFERROR(VLOOKUP($B128,[2]NUM14!$H$3:$K$136,3,FALSE),0)</f>
        <v>1</v>
      </c>
      <c r="G128" s="12">
        <f>IFERROR(VLOOKUP($B128,[2]DEN14!$H$3:$K$136,2,FALSE),0)</f>
        <v>8</v>
      </c>
      <c r="H128" s="12">
        <f>IFERROR(VLOOKUP($B128,[2]DEN14!$H$3:$K$136,3,FALSE),0)</f>
        <v>8</v>
      </c>
    </row>
    <row r="129" spans="1:8" ht="15.75" thickBot="1" x14ac:dyDescent="0.3">
      <c r="A129" s="72" t="s">
        <v>160</v>
      </c>
      <c r="B129" s="136" t="s">
        <v>151</v>
      </c>
      <c r="C129" s="53"/>
      <c r="D129" s="119"/>
      <c r="E129" s="12">
        <f>IFERROR(VLOOKUP($B129,[2]NUM14!$H$3:$K$136,2,FALSE),0)</f>
        <v>0</v>
      </c>
      <c r="F129" s="12">
        <f>IFERROR(VLOOKUP($B129,[2]NUM14!$H$3:$K$136,3,FALSE),0)</f>
        <v>0</v>
      </c>
      <c r="G129" s="12">
        <f>IFERROR(VLOOKUP($B129,[2]DEN14!$H$3:$K$136,2,FALSE),0)</f>
        <v>0</v>
      </c>
      <c r="H129" s="12">
        <f>IFERROR(VLOOKUP($B129,[2]DEN14!$H$3:$K$136,3,FALSE),0)</f>
        <v>0</v>
      </c>
    </row>
    <row r="130" spans="1:8" ht="15.75" thickBot="1" x14ac:dyDescent="0.3">
      <c r="A130" s="72" t="s">
        <v>160</v>
      </c>
      <c r="B130" s="136" t="s">
        <v>152</v>
      </c>
      <c r="C130" s="53"/>
      <c r="D130" s="119"/>
      <c r="E130" s="12">
        <f>IFERROR(VLOOKUP($B130,[2]NUM14!$H$3:$K$136,2,FALSE),0)</f>
        <v>0</v>
      </c>
      <c r="F130" s="12">
        <f>IFERROR(VLOOKUP($B130,[2]NUM14!$H$3:$K$136,3,FALSE),0)</f>
        <v>0</v>
      </c>
      <c r="G130" s="12">
        <f>IFERROR(VLOOKUP($B130,[2]DEN14!$H$3:$K$136,2,FALSE),0)</f>
        <v>0</v>
      </c>
      <c r="H130" s="12">
        <f>IFERROR(VLOOKUP($B130,[2]DEN14!$H$3:$K$136,3,FALSE),0)</f>
        <v>0</v>
      </c>
    </row>
    <row r="131" spans="1:8" ht="15.75" thickBot="1" x14ac:dyDescent="0.3">
      <c r="A131" s="72" t="s">
        <v>160</v>
      </c>
      <c r="B131" s="136" t="s">
        <v>153</v>
      </c>
      <c r="C131" s="53"/>
      <c r="D131" s="119"/>
      <c r="E131" s="12">
        <f>IFERROR(VLOOKUP($B131,[2]NUM14!$H$3:$K$136,2,FALSE),0)</f>
        <v>0</v>
      </c>
      <c r="F131" s="12">
        <f>IFERROR(VLOOKUP($B131,[2]NUM14!$H$3:$K$136,3,FALSE),0)</f>
        <v>3</v>
      </c>
      <c r="G131" s="12">
        <f>IFERROR(VLOOKUP($B131,[2]DEN14!$H$3:$K$136,2,FALSE),0)</f>
        <v>0</v>
      </c>
      <c r="H131" s="12">
        <f>IFERROR(VLOOKUP($B131,[2]DEN14!$H$3:$K$136,3,FALSE),0)</f>
        <v>3</v>
      </c>
    </row>
    <row r="132" spans="1:8" ht="15.75" thickBot="1" x14ac:dyDescent="0.3">
      <c r="A132" s="72" t="s">
        <v>160</v>
      </c>
      <c r="B132" s="136" t="s">
        <v>154</v>
      </c>
      <c r="C132" s="53"/>
      <c r="D132" s="119"/>
      <c r="E132" s="12">
        <f>IFERROR(VLOOKUP($B132,[2]NUM14!$H$3:$K$136,2,FALSE),0)</f>
        <v>0</v>
      </c>
      <c r="F132" s="12">
        <f>IFERROR(VLOOKUP($B132,[2]NUM14!$H$3:$K$136,3,FALSE),0)</f>
        <v>0</v>
      </c>
      <c r="G132" s="12">
        <f>IFERROR(VLOOKUP($B132,[2]DEN14!$H$3:$K$136,2,FALSE),0)</f>
        <v>0</v>
      </c>
      <c r="H132" s="12">
        <f>IFERROR(VLOOKUP($B132,[2]DEN14!$H$3:$K$136,3,FALSE),0)</f>
        <v>0</v>
      </c>
    </row>
    <row r="133" spans="1:8" ht="15.75" thickBot="1" x14ac:dyDescent="0.3">
      <c r="A133" s="72" t="s">
        <v>160</v>
      </c>
      <c r="B133" s="72" t="s">
        <v>155</v>
      </c>
      <c r="C133" s="53"/>
      <c r="D133" s="119"/>
      <c r="E133" s="12">
        <f>IFERROR(VLOOKUP($B133,[2]NUM14!$H$3:$K$136,2,FALSE),0)</f>
        <v>0</v>
      </c>
      <c r="F133" s="12">
        <f>IFERROR(VLOOKUP($B133,[2]NUM14!$H$3:$K$136,3,FALSE),0)</f>
        <v>0</v>
      </c>
      <c r="G133" s="12">
        <f>IFERROR(VLOOKUP($B133,[2]DEN14!$H$3:$K$136,2,FALSE),0)</f>
        <v>0</v>
      </c>
      <c r="H133" s="12">
        <f>IFERROR(VLOOKUP($B133,[2]DEN14!$H$3:$K$136,3,FALSE),0)</f>
        <v>0</v>
      </c>
    </row>
    <row r="134" spans="1:8" ht="15.75" thickBot="1" x14ac:dyDescent="0.3">
      <c r="A134" s="72" t="s">
        <v>160</v>
      </c>
      <c r="B134" s="136" t="s">
        <v>156</v>
      </c>
      <c r="C134" s="53"/>
      <c r="D134" s="119"/>
      <c r="E134" s="12">
        <f>IFERROR(VLOOKUP($B134,[2]NUM14!$H$3:$K$136,2,FALSE),0)</f>
        <v>0</v>
      </c>
      <c r="F134" s="12">
        <f>IFERROR(VLOOKUP($B134,[2]NUM14!$H$3:$K$136,3,FALSE),0)</f>
        <v>0</v>
      </c>
      <c r="G134" s="12">
        <f>IFERROR(VLOOKUP($B134,[2]DEN14!$H$3:$K$136,2,FALSE),0)</f>
        <v>0</v>
      </c>
      <c r="H134" s="12">
        <f>IFERROR(VLOOKUP($B134,[2]DEN14!$H$3:$K$136,3,FALSE),0)</f>
        <v>0</v>
      </c>
    </row>
    <row r="135" spans="1:8" ht="15.75" thickBot="1" x14ac:dyDescent="0.3">
      <c r="A135" s="72" t="s">
        <v>160</v>
      </c>
      <c r="B135" s="136" t="s">
        <v>157</v>
      </c>
      <c r="C135" s="53"/>
      <c r="D135" s="119"/>
      <c r="E135" s="12">
        <f>IFERROR(VLOOKUP($B135,[2]NUM14!$H$3:$K$136,2,FALSE),0)</f>
        <v>3</v>
      </c>
      <c r="F135" s="12">
        <f>IFERROR(VLOOKUP($B135,[2]NUM14!$H$3:$K$136,3,FALSE),0)</f>
        <v>3</v>
      </c>
      <c r="G135" s="12">
        <f>IFERROR(VLOOKUP($B135,[2]DEN14!$H$3:$K$136,2,FALSE),0)</f>
        <v>3</v>
      </c>
      <c r="H135" s="12">
        <f>IFERROR(VLOOKUP($B135,[2]DEN14!$H$3:$K$136,3,FALSE),0)</f>
        <v>3</v>
      </c>
    </row>
    <row r="136" spans="1:8" ht="15.75" thickBot="1" x14ac:dyDescent="0.3">
      <c r="A136" s="72" t="s">
        <v>160</v>
      </c>
      <c r="B136" s="136" t="s">
        <v>158</v>
      </c>
      <c r="C136" s="53"/>
      <c r="D136" s="119"/>
      <c r="E136" s="12">
        <f>IFERROR(VLOOKUP($B136,[2]NUM14!$H$3:$K$136,2,FALSE),0)</f>
        <v>0</v>
      </c>
      <c r="F136" s="12">
        <f>IFERROR(VLOOKUP($B136,[2]NUM14!$H$3:$K$136,3,FALSE),0)</f>
        <v>0</v>
      </c>
      <c r="G136" s="12">
        <f>IFERROR(VLOOKUP($B136,[2]DEN14!$H$3:$K$136,2,FALSE),0)</f>
        <v>0</v>
      </c>
      <c r="H136" s="12">
        <f>IFERROR(VLOOKUP($B136,[2]DEN14!$H$3:$K$136,3,FALSE),0)</f>
        <v>0</v>
      </c>
    </row>
    <row r="137" spans="1:8" ht="15.75" thickBot="1" x14ac:dyDescent="0.3">
      <c r="A137" s="72" t="s">
        <v>160</v>
      </c>
      <c r="B137" s="136" t="s">
        <v>159</v>
      </c>
      <c r="C137" s="53"/>
      <c r="D137" s="119"/>
      <c r="E137" s="12">
        <f>IFERROR(VLOOKUP($B137,[2]NUM14!$H$3:$K$136,2,FALSE),0)</f>
        <v>0</v>
      </c>
      <c r="F137" s="12">
        <f>IFERROR(VLOOKUP($B137,[2]NUM14!$H$3:$K$136,3,FALSE),0)</f>
        <v>0</v>
      </c>
      <c r="G137" s="12">
        <f>IFERROR(VLOOKUP($B137,[2]DEN14!$H$3:$K$136,2,FALSE),0)</f>
        <v>0</v>
      </c>
      <c r="H137" s="12">
        <f>IFERROR(VLOOKUP($B137,[2]DEN14!$H$3:$K$136,3,FALSE),0)</f>
        <v>0</v>
      </c>
    </row>
    <row r="138" spans="1:8" ht="15.75" thickBot="1" x14ac:dyDescent="0.3">
      <c r="A138" s="392" t="s">
        <v>182</v>
      </c>
      <c r="B138" s="393"/>
      <c r="C138" s="222">
        <f>+D138/Metas!T12</f>
        <v>0.86805555555555558</v>
      </c>
      <c r="D138" s="228">
        <f>+F138/H138</f>
        <v>0.78125</v>
      </c>
      <c r="E138" s="133">
        <f>SUM(E125:E137)</f>
        <v>28</v>
      </c>
      <c r="F138" s="133">
        <f>SUM(F125:F137)</f>
        <v>25</v>
      </c>
      <c r="G138" s="133">
        <f>SUM(G125:G137)</f>
        <v>28</v>
      </c>
      <c r="H138" s="133">
        <f>SUM(H125:H137)</f>
        <v>32</v>
      </c>
    </row>
    <row r="139" spans="1:8" ht="15.75" thickBot="1" x14ac:dyDescent="0.3">
      <c r="A139" s="72" t="s">
        <v>165</v>
      </c>
      <c r="B139" s="136" t="s">
        <v>161</v>
      </c>
      <c r="C139" s="53"/>
      <c r="D139" s="119"/>
      <c r="E139" s="12">
        <f>IFERROR(VLOOKUP($B139,[2]NUM14!$H$3:$K$136,2,FALSE),0)</f>
        <v>36</v>
      </c>
      <c r="F139" s="12">
        <f>IFERROR(VLOOKUP($B139,[2]NUM14!$H$3:$K$136,3,FALSE),0)</f>
        <v>49</v>
      </c>
      <c r="G139" s="12">
        <f>IFERROR(VLOOKUP($B139,[2]DEN14!$H$3:$K$136,2,FALSE),0)</f>
        <v>36</v>
      </c>
      <c r="H139" s="12">
        <f>IFERROR(VLOOKUP($B139,[2]DEN14!$H$3:$K$136,3,FALSE),0)</f>
        <v>49</v>
      </c>
    </row>
    <row r="140" spans="1:8" ht="15.75" thickBot="1" x14ac:dyDescent="0.3">
      <c r="A140" s="72" t="s">
        <v>165</v>
      </c>
      <c r="B140" s="136" t="s">
        <v>162</v>
      </c>
      <c r="C140" s="53"/>
      <c r="D140" s="119"/>
      <c r="E140" s="12">
        <f>IFERROR(VLOOKUP($B140,[2]NUM14!$H$3:$K$136,2,FALSE),0)</f>
        <v>7</v>
      </c>
      <c r="F140" s="12">
        <f>IFERROR(VLOOKUP($B140,[2]NUM14!$H$3:$K$136,3,FALSE),0)</f>
        <v>5</v>
      </c>
      <c r="G140" s="12">
        <f>IFERROR(VLOOKUP($B140,[2]DEN14!$H$3:$K$136,2,FALSE),0)</f>
        <v>7</v>
      </c>
      <c r="H140" s="12">
        <f>IFERROR(VLOOKUP($B140,[2]DEN14!$H$3:$K$136,3,FALSE),0)</f>
        <v>5</v>
      </c>
    </row>
    <row r="141" spans="1:8" ht="15.75" thickBot="1" x14ac:dyDescent="0.3">
      <c r="A141" s="72" t="s">
        <v>165</v>
      </c>
      <c r="B141" s="72" t="s">
        <v>163</v>
      </c>
      <c r="C141" s="53"/>
      <c r="D141" s="119"/>
      <c r="E141" s="12">
        <f>IFERROR(VLOOKUP($B141,[2]NUM14!$H$3:$K$136,2,FALSE),0)</f>
        <v>0</v>
      </c>
      <c r="F141" s="12">
        <f>IFERROR(VLOOKUP($B141,[2]NUM14!$H$3:$K$136,3,FALSE),0)</f>
        <v>0</v>
      </c>
      <c r="G141" s="12">
        <f>IFERROR(VLOOKUP($B141,[2]DEN14!$H$3:$K$136,2,FALSE),0)</f>
        <v>0</v>
      </c>
      <c r="H141" s="12">
        <f>IFERROR(VLOOKUP($B141,[2]DEN14!$H$3:$K$136,3,FALSE),0)</f>
        <v>0</v>
      </c>
    </row>
    <row r="142" spans="1:8" ht="15.75" thickBot="1" x14ac:dyDescent="0.3">
      <c r="A142" s="72" t="s">
        <v>165</v>
      </c>
      <c r="B142" s="72" t="s">
        <v>164</v>
      </c>
      <c r="C142" s="53"/>
      <c r="D142" s="119"/>
      <c r="E142" s="12">
        <f>IFERROR(VLOOKUP($B142,[2]NUM14!$H$3:$K$136,2,FALSE),0)</f>
        <v>0</v>
      </c>
      <c r="F142" s="12">
        <f>IFERROR(VLOOKUP($B142,[2]NUM14!$H$3:$K$136,3,FALSE),0)</f>
        <v>0</v>
      </c>
      <c r="G142" s="12">
        <f>IFERROR(VLOOKUP($B142,[2]DEN14!$H$3:$K$136,2,FALSE),0)</f>
        <v>0</v>
      </c>
      <c r="H142" s="12">
        <f>IFERROR(VLOOKUP($B142,[2]DEN14!$H$3:$K$136,3,FALSE),0)</f>
        <v>0</v>
      </c>
    </row>
    <row r="143" spans="1:8" ht="15.75" thickBot="1" x14ac:dyDescent="0.3">
      <c r="A143" s="392" t="s">
        <v>183</v>
      </c>
      <c r="B143" s="393"/>
      <c r="C143" s="222">
        <f>+D143/Metas!T14</f>
        <v>1.1081081081081081</v>
      </c>
      <c r="D143" s="228">
        <f>+F143/H143</f>
        <v>1</v>
      </c>
      <c r="E143" s="133">
        <f>SUM(E139:E142)</f>
        <v>43</v>
      </c>
      <c r="F143" s="133">
        <f>SUM(F139:F142)</f>
        <v>54</v>
      </c>
      <c r="G143" s="133">
        <f>SUM(G139:G142)</f>
        <v>43</v>
      </c>
      <c r="H143" s="133">
        <f>SUM(H139:H142)</f>
        <v>54</v>
      </c>
    </row>
    <row r="144" spans="1:8" ht="15.75" thickBot="1" x14ac:dyDescent="0.3">
      <c r="A144" s="72" t="s">
        <v>173</v>
      </c>
      <c r="B144" s="72" t="s">
        <v>166</v>
      </c>
      <c r="C144" s="53"/>
      <c r="D144" s="119"/>
      <c r="E144" s="12">
        <f>IFERROR(VLOOKUP($B144,[2]NUM14!$H$3:$K$136,2,FALSE),0)</f>
        <v>16</v>
      </c>
      <c r="F144" s="12">
        <f>IFERROR(VLOOKUP($B144,[2]NUM14!$H$3:$K$136,3,FALSE),0)</f>
        <v>17</v>
      </c>
      <c r="G144" s="12">
        <f>IFERROR(VLOOKUP($B144,[2]DEN14!$H$3:$K$136,2,FALSE),0)</f>
        <v>16</v>
      </c>
      <c r="H144" s="12">
        <f>IFERROR(VLOOKUP($B144,[2]DEN14!$H$3:$K$136,3,FALSE),0)</f>
        <v>17</v>
      </c>
    </row>
    <row r="145" spans="1:8" ht="15.75" thickBot="1" x14ac:dyDescent="0.3">
      <c r="A145" s="72" t="s">
        <v>173</v>
      </c>
      <c r="B145" s="72" t="s">
        <v>167</v>
      </c>
      <c r="C145" s="53"/>
      <c r="D145" s="119"/>
      <c r="E145" s="12">
        <f>IFERROR(VLOOKUP($B145,[2]NUM14!$H$3:$K$136,2,FALSE),0)</f>
        <v>0</v>
      </c>
      <c r="F145" s="12">
        <f>IFERROR(VLOOKUP($B145,[2]NUM14!$H$3:$K$136,3,FALSE),0)</f>
        <v>0</v>
      </c>
      <c r="G145" s="12">
        <f>IFERROR(VLOOKUP($B145,[2]DEN14!$H$3:$K$136,2,FALSE),0)</f>
        <v>0</v>
      </c>
      <c r="H145" s="12">
        <f>IFERROR(VLOOKUP($B145,[2]DEN14!$H$3:$K$136,3,FALSE),0)</f>
        <v>0</v>
      </c>
    </row>
    <row r="146" spans="1:8" ht="15.75" thickBot="1" x14ac:dyDescent="0.3">
      <c r="A146" s="72" t="s">
        <v>173</v>
      </c>
      <c r="B146" s="72" t="s">
        <v>168</v>
      </c>
      <c r="C146" s="53"/>
      <c r="D146" s="119"/>
      <c r="E146" s="12">
        <f>IFERROR(VLOOKUP($B146,[2]NUM14!$H$3:$K$136,2,FALSE),0)</f>
        <v>0</v>
      </c>
      <c r="F146" s="12">
        <f>IFERROR(VLOOKUP($B146,[2]NUM14!$H$3:$K$136,3,FALSE),0)</f>
        <v>2</v>
      </c>
      <c r="G146" s="12">
        <f>IFERROR(VLOOKUP($B146,[2]DEN14!$H$3:$K$136,2,FALSE),0)</f>
        <v>0</v>
      </c>
      <c r="H146" s="12">
        <f>IFERROR(VLOOKUP($B146,[2]DEN14!$H$3:$K$136,3,FALSE),0)</f>
        <v>2</v>
      </c>
    </row>
    <row r="147" spans="1:8" ht="15.75" thickBot="1" x14ac:dyDescent="0.3">
      <c r="A147" s="72" t="s">
        <v>173</v>
      </c>
      <c r="B147" s="72" t="s">
        <v>169</v>
      </c>
      <c r="C147" s="53"/>
      <c r="D147" s="119"/>
      <c r="E147" s="12">
        <f>IFERROR(VLOOKUP($B147,[2]NUM14!$H$3:$K$136,2,FALSE),0)</f>
        <v>0</v>
      </c>
      <c r="F147" s="12">
        <f>IFERROR(VLOOKUP($B147,[2]NUM14!$H$3:$K$136,3,FALSE),0)</f>
        <v>0</v>
      </c>
      <c r="G147" s="12">
        <f>IFERROR(VLOOKUP($B147,[2]DEN14!$H$3:$K$136,2,FALSE),0)</f>
        <v>0</v>
      </c>
      <c r="H147" s="12">
        <f>IFERROR(VLOOKUP($B147,[2]DEN14!$H$3:$K$136,3,FALSE),0)</f>
        <v>0</v>
      </c>
    </row>
    <row r="148" spans="1:8" ht="15.75" thickBot="1" x14ac:dyDescent="0.3">
      <c r="A148" s="72" t="s">
        <v>173</v>
      </c>
      <c r="B148" s="72" t="s">
        <v>170</v>
      </c>
      <c r="C148" s="53"/>
      <c r="D148" s="119"/>
      <c r="E148" s="12">
        <f>IFERROR(VLOOKUP($B148,[2]NUM14!$H$3:$K$136,2,FALSE),0)</f>
        <v>0</v>
      </c>
      <c r="F148" s="12">
        <f>IFERROR(VLOOKUP($B148,[2]NUM14!$H$3:$K$136,3,FALSE),0)</f>
        <v>0</v>
      </c>
      <c r="G148" s="12">
        <f>IFERROR(VLOOKUP($B148,[2]DEN14!$H$3:$K$136,2,FALSE),0)</f>
        <v>0</v>
      </c>
      <c r="H148" s="12">
        <f>IFERROR(VLOOKUP($B148,[2]DEN14!$H$3:$K$136,3,FALSE),0)</f>
        <v>0</v>
      </c>
    </row>
    <row r="149" spans="1:8" ht="15.75" thickBot="1" x14ac:dyDescent="0.3">
      <c r="A149" s="72" t="s">
        <v>173</v>
      </c>
      <c r="B149" s="72" t="s">
        <v>171</v>
      </c>
      <c r="C149" s="53"/>
      <c r="D149" s="119"/>
      <c r="E149" s="12">
        <f>IFERROR(VLOOKUP($B149,[2]NUM14!$H$3:$K$136,2,FALSE),0)</f>
        <v>16</v>
      </c>
      <c r="F149" s="12">
        <f>IFERROR(VLOOKUP($B149,[2]NUM14!$H$3:$K$136,3,FALSE),0)</f>
        <v>0</v>
      </c>
      <c r="G149" s="12">
        <f>IFERROR(VLOOKUP($B149,[2]DEN14!$H$3:$K$136,2,FALSE),0)</f>
        <v>16</v>
      </c>
      <c r="H149" s="12">
        <f>IFERROR(VLOOKUP($B149,[2]DEN14!$H$3:$K$136,3,FALSE),0)</f>
        <v>0</v>
      </c>
    </row>
    <row r="150" spans="1:8" ht="15.75" thickBot="1" x14ac:dyDescent="0.3">
      <c r="A150" s="72" t="s">
        <v>173</v>
      </c>
      <c r="B150" s="72" t="s">
        <v>172</v>
      </c>
      <c r="C150" s="53"/>
      <c r="D150" s="119"/>
      <c r="E150" s="12">
        <f>IFERROR(VLOOKUP($B150,[2]NUM14!$H$3:$K$136,2,FALSE),0)</f>
        <v>0</v>
      </c>
      <c r="F150" s="12">
        <f>IFERROR(VLOOKUP($B150,[2]NUM14!$H$3:$K$136,3,FALSE),0)</f>
        <v>0</v>
      </c>
      <c r="G150" s="12">
        <f>IFERROR(VLOOKUP($B150,[2]DEN14!$H$3:$K$136,2,FALSE),0)</f>
        <v>0</v>
      </c>
      <c r="H150" s="12">
        <f>IFERROR(VLOOKUP($B150,[2]DEN14!$H$3:$K$136,3,FALSE),0)</f>
        <v>0</v>
      </c>
    </row>
    <row r="151" spans="1:8" ht="29.25" customHeight="1" thickBot="1" x14ac:dyDescent="0.3">
      <c r="A151" s="392" t="s">
        <v>184</v>
      </c>
      <c r="B151" s="393"/>
      <c r="C151" s="222">
        <f>+D151/Metas!T15</f>
        <v>1.1111111111111112</v>
      </c>
      <c r="D151" s="228">
        <f>+F151/H151</f>
        <v>1</v>
      </c>
      <c r="E151" s="133">
        <f>SUM(E144:E150)</f>
        <v>32</v>
      </c>
      <c r="F151" s="133">
        <f>SUM(F144:F150)</f>
        <v>19</v>
      </c>
      <c r="G151" s="133">
        <f>SUM(G144:G150)</f>
        <v>32</v>
      </c>
      <c r="H151" s="133">
        <f>SUM(H144:H150)</f>
        <v>19</v>
      </c>
    </row>
    <row r="152" spans="1:8" ht="15.75" customHeight="1" x14ac:dyDescent="0.25">
      <c r="A152"/>
      <c r="B152" s="122" t="s">
        <v>189</v>
      </c>
      <c r="C152" s="234"/>
      <c r="D152" s="70"/>
      <c r="E152" s="240">
        <f>+E26+E38+E49+E64+E75+E81+E92+E111+E124+E138+E143+E151</f>
        <v>388</v>
      </c>
      <c r="F152" s="240">
        <f>+F26+F38+F49+F64+F75+F81+F92+F111+F124+F138+F143+F151</f>
        <v>663</v>
      </c>
      <c r="G152" s="240">
        <f t="shared" ref="G152:H152" si="4">+G26+G38+G49+G64+G75+G81+G92+G111+G124+G138+G143+G151</f>
        <v>459</v>
      </c>
      <c r="H152" s="240">
        <f t="shared" si="4"/>
        <v>675</v>
      </c>
    </row>
    <row r="153" spans="1:8" x14ac:dyDescent="0.25">
      <c r="C153" s="231"/>
      <c r="D153" s="123"/>
    </row>
  </sheetData>
  <mergeCells count="21">
    <mergeCell ref="E1:H1"/>
    <mergeCell ref="E2:F9"/>
    <mergeCell ref="G2:H9"/>
    <mergeCell ref="E10:F10"/>
    <mergeCell ref="G10:H10"/>
    <mergeCell ref="A64:B64"/>
    <mergeCell ref="A1:A10"/>
    <mergeCell ref="B1:B10"/>
    <mergeCell ref="C1:C11"/>
    <mergeCell ref="D1:D10"/>
    <mergeCell ref="A26:B26"/>
    <mergeCell ref="A38:B38"/>
    <mergeCell ref="A49:B49"/>
    <mergeCell ref="A143:B143"/>
    <mergeCell ref="A151:B151"/>
    <mergeCell ref="A75:B75"/>
    <mergeCell ref="A81:B81"/>
    <mergeCell ref="A92:B92"/>
    <mergeCell ref="A111:B111"/>
    <mergeCell ref="A124:B124"/>
    <mergeCell ref="A138:B138"/>
  </mergeCells>
  <pageMargins left="0.7" right="0.7" top="0.75" bottom="0.75" header="0.3" footer="0.3"/>
  <pageSetup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5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75" customWidth="1"/>
    <col min="2" max="2" width="36.7109375" style="75" bestFit="1" customWidth="1"/>
    <col min="3" max="3" width="14.42578125" style="54" customWidth="1"/>
    <col min="4" max="4" width="13" style="52" bestFit="1" customWidth="1"/>
    <col min="5" max="6" width="9.7109375" style="62" bestFit="1" customWidth="1"/>
    <col min="7" max="8" width="9.7109375" style="52" bestFit="1" customWidth="1"/>
    <col min="9" max="13" width="9.7109375" style="52" customWidth="1"/>
    <col min="14" max="14" width="8.42578125" style="52" bestFit="1" customWidth="1"/>
    <col min="15" max="15" width="10.28515625" style="52" bestFit="1" customWidth="1"/>
    <col min="16" max="16" width="8.42578125" style="52" bestFit="1" customWidth="1"/>
    <col min="17" max="17" width="11.140625" style="52" bestFit="1" customWidth="1"/>
    <col min="18" max="19" width="9.7109375" style="62" bestFit="1" customWidth="1"/>
    <col min="20" max="23" width="8" style="52" bestFit="1" customWidth="1"/>
    <col min="24" max="26" width="9.7109375" style="52" bestFit="1" customWidth="1"/>
    <col min="27" max="27" width="8" style="52" bestFit="1" customWidth="1"/>
    <col min="28" max="28" width="10.28515625" style="52" bestFit="1" customWidth="1"/>
    <col min="29" max="29" width="8" style="52" bestFit="1" customWidth="1"/>
    <col min="30" max="30" width="11.140625" style="52" bestFit="1" customWidth="1"/>
    <col min="31" max="16384" width="11.42578125" style="52"/>
  </cols>
  <sheetData>
    <row r="1" spans="1:30" s="100" customFormat="1" ht="73.5" customHeight="1" thickTop="1" thickBot="1" x14ac:dyDescent="0.25">
      <c r="A1" s="309" t="s">
        <v>0</v>
      </c>
      <c r="B1" s="278" t="s">
        <v>1</v>
      </c>
      <c r="C1" s="278" t="s">
        <v>190</v>
      </c>
      <c r="D1" s="304" t="s">
        <v>187</v>
      </c>
      <c r="E1" s="290" t="s">
        <v>298</v>
      </c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</row>
    <row r="2" spans="1:30" s="100" customFormat="1" ht="15" customHeight="1" x14ac:dyDescent="0.2">
      <c r="A2" s="310"/>
      <c r="B2" s="312"/>
      <c r="C2" s="279"/>
      <c r="D2" s="305"/>
      <c r="E2" s="345" t="s">
        <v>2</v>
      </c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5" t="s">
        <v>3</v>
      </c>
      <c r="S2" s="342"/>
      <c r="T2" s="342"/>
      <c r="U2" s="342"/>
      <c r="V2" s="342"/>
      <c r="W2" s="342"/>
      <c r="X2" s="342"/>
      <c r="Y2" s="342"/>
      <c r="Z2" s="342"/>
      <c r="AA2" s="342"/>
      <c r="AB2" s="342"/>
      <c r="AC2" s="342"/>
      <c r="AD2" s="346"/>
    </row>
    <row r="3" spans="1:30" s="100" customFormat="1" ht="15" customHeight="1" x14ac:dyDescent="0.2">
      <c r="A3" s="310"/>
      <c r="B3" s="312"/>
      <c r="C3" s="279"/>
      <c r="D3" s="305"/>
      <c r="E3" s="347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7"/>
      <c r="S3" s="343"/>
      <c r="T3" s="343"/>
      <c r="U3" s="343"/>
      <c r="V3" s="343"/>
      <c r="W3" s="343"/>
      <c r="X3" s="343"/>
      <c r="Y3" s="343"/>
      <c r="Z3" s="343"/>
      <c r="AA3" s="343"/>
      <c r="AB3" s="343"/>
      <c r="AC3" s="343"/>
      <c r="AD3" s="348"/>
    </row>
    <row r="4" spans="1:30" s="100" customFormat="1" ht="15" customHeight="1" x14ac:dyDescent="0.2">
      <c r="A4" s="310"/>
      <c r="B4" s="312"/>
      <c r="C4" s="279"/>
      <c r="D4" s="305"/>
      <c r="E4" s="347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  <c r="Q4" s="343"/>
      <c r="R4" s="347"/>
      <c r="S4" s="343"/>
      <c r="T4" s="343"/>
      <c r="U4" s="343"/>
      <c r="V4" s="343"/>
      <c r="W4" s="343"/>
      <c r="X4" s="343"/>
      <c r="Y4" s="343"/>
      <c r="Z4" s="343"/>
      <c r="AA4" s="343"/>
      <c r="AB4" s="343"/>
      <c r="AC4" s="343"/>
      <c r="AD4" s="348"/>
    </row>
    <row r="5" spans="1:30" s="100" customFormat="1" ht="15" customHeight="1" x14ac:dyDescent="0.2">
      <c r="A5" s="310"/>
      <c r="B5" s="312"/>
      <c r="C5" s="279"/>
      <c r="D5" s="305"/>
      <c r="E5" s="347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7"/>
      <c r="S5" s="343"/>
      <c r="T5" s="343"/>
      <c r="U5" s="343"/>
      <c r="V5" s="343"/>
      <c r="W5" s="343"/>
      <c r="X5" s="343"/>
      <c r="Y5" s="343"/>
      <c r="Z5" s="343"/>
      <c r="AA5" s="343"/>
      <c r="AB5" s="343"/>
      <c r="AC5" s="343"/>
      <c r="AD5" s="348"/>
    </row>
    <row r="6" spans="1:30" s="100" customFormat="1" ht="15" customHeight="1" x14ac:dyDescent="0.2">
      <c r="A6" s="310"/>
      <c r="B6" s="312"/>
      <c r="C6" s="279"/>
      <c r="D6" s="305"/>
      <c r="E6" s="347"/>
      <c r="F6" s="343"/>
      <c r="G6" s="343"/>
      <c r="H6" s="343"/>
      <c r="I6" s="343"/>
      <c r="J6" s="343"/>
      <c r="K6" s="343"/>
      <c r="L6" s="343"/>
      <c r="M6" s="343"/>
      <c r="N6" s="343"/>
      <c r="O6" s="343"/>
      <c r="P6" s="343"/>
      <c r="Q6" s="343"/>
      <c r="R6" s="347"/>
      <c r="S6" s="343"/>
      <c r="T6" s="343"/>
      <c r="U6" s="343"/>
      <c r="V6" s="343"/>
      <c r="W6" s="343"/>
      <c r="X6" s="343"/>
      <c r="Y6" s="343"/>
      <c r="Z6" s="343"/>
      <c r="AA6" s="343"/>
      <c r="AB6" s="343"/>
      <c r="AC6" s="343"/>
      <c r="AD6" s="348"/>
    </row>
    <row r="7" spans="1:30" s="100" customFormat="1" ht="15" customHeight="1" x14ac:dyDescent="0.2">
      <c r="A7" s="310"/>
      <c r="B7" s="312"/>
      <c r="C7" s="279"/>
      <c r="D7" s="305"/>
      <c r="E7" s="347"/>
      <c r="F7" s="343"/>
      <c r="G7" s="343"/>
      <c r="H7" s="343"/>
      <c r="I7" s="343"/>
      <c r="J7" s="343"/>
      <c r="K7" s="343"/>
      <c r="L7" s="343"/>
      <c r="M7" s="343"/>
      <c r="N7" s="343"/>
      <c r="O7" s="343"/>
      <c r="P7" s="343"/>
      <c r="Q7" s="343"/>
      <c r="R7" s="347"/>
      <c r="S7" s="343"/>
      <c r="T7" s="343"/>
      <c r="U7" s="343"/>
      <c r="V7" s="343"/>
      <c r="W7" s="343"/>
      <c r="X7" s="343"/>
      <c r="Y7" s="343"/>
      <c r="Z7" s="343"/>
      <c r="AA7" s="343"/>
      <c r="AB7" s="343"/>
      <c r="AC7" s="343"/>
      <c r="AD7" s="348"/>
    </row>
    <row r="8" spans="1:30" s="100" customFormat="1" ht="15" customHeight="1" x14ac:dyDescent="0.2">
      <c r="A8" s="310"/>
      <c r="B8" s="312"/>
      <c r="C8" s="279"/>
      <c r="D8" s="305"/>
      <c r="E8" s="347"/>
      <c r="F8" s="343"/>
      <c r="G8" s="343"/>
      <c r="H8" s="343"/>
      <c r="I8" s="343"/>
      <c r="J8" s="343"/>
      <c r="K8" s="343"/>
      <c r="L8" s="343"/>
      <c r="M8" s="343"/>
      <c r="N8" s="343"/>
      <c r="O8" s="343"/>
      <c r="P8" s="343"/>
      <c r="Q8" s="343"/>
      <c r="R8" s="347"/>
      <c r="S8" s="343"/>
      <c r="T8" s="343"/>
      <c r="U8" s="343"/>
      <c r="V8" s="343"/>
      <c r="W8" s="343"/>
      <c r="X8" s="343"/>
      <c r="Y8" s="343"/>
      <c r="Z8" s="343"/>
      <c r="AA8" s="343"/>
      <c r="AB8" s="343"/>
      <c r="AC8" s="343"/>
      <c r="AD8" s="348"/>
    </row>
    <row r="9" spans="1:30" s="100" customFormat="1" ht="15.75" customHeight="1" thickBot="1" x14ac:dyDescent="0.25">
      <c r="A9" s="310"/>
      <c r="B9" s="312"/>
      <c r="C9" s="279"/>
      <c r="D9" s="305"/>
      <c r="E9" s="349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49"/>
      <c r="S9" s="344"/>
      <c r="T9" s="344"/>
      <c r="U9" s="344"/>
      <c r="V9" s="344"/>
      <c r="W9" s="344"/>
      <c r="X9" s="344"/>
      <c r="Y9" s="344"/>
      <c r="Z9" s="344"/>
      <c r="AA9" s="344"/>
      <c r="AB9" s="344"/>
      <c r="AC9" s="344"/>
      <c r="AD9" s="350"/>
    </row>
    <row r="10" spans="1:30" s="100" customFormat="1" ht="57.75" customHeight="1" thickBot="1" x14ac:dyDescent="0.25">
      <c r="A10" s="311"/>
      <c r="B10" s="280"/>
      <c r="C10" s="279"/>
      <c r="D10" s="306"/>
      <c r="E10" s="339" t="s">
        <v>28</v>
      </c>
      <c r="F10" s="339"/>
      <c r="G10" s="339"/>
      <c r="H10" s="339"/>
      <c r="I10" s="339"/>
      <c r="J10" s="339"/>
      <c r="K10" s="339"/>
      <c r="L10" s="339"/>
      <c r="M10" s="339"/>
      <c r="N10" s="339"/>
      <c r="O10" s="339"/>
      <c r="P10" s="339"/>
      <c r="Q10" s="339"/>
      <c r="R10" s="338" t="s">
        <v>29</v>
      </c>
      <c r="S10" s="339"/>
      <c r="T10" s="339"/>
      <c r="U10" s="339"/>
      <c r="V10" s="339"/>
      <c r="W10" s="339"/>
      <c r="X10" s="339"/>
      <c r="Y10" s="339"/>
      <c r="Z10" s="339"/>
      <c r="AA10" s="339"/>
      <c r="AB10" s="339"/>
      <c r="AC10" s="339"/>
      <c r="AD10" s="340"/>
    </row>
    <row r="11" spans="1:30" s="100" customFormat="1" ht="15" thickBot="1" x14ac:dyDescent="0.25">
      <c r="A11" s="108"/>
      <c r="B11" s="108"/>
      <c r="C11" s="280"/>
      <c r="D11" s="103" t="s">
        <v>188</v>
      </c>
      <c r="E11" s="109" t="s">
        <v>4</v>
      </c>
      <c r="F11" s="109" t="s">
        <v>5</v>
      </c>
      <c r="G11" s="103" t="s">
        <v>6</v>
      </c>
      <c r="H11" s="103" t="s">
        <v>7</v>
      </c>
      <c r="I11" s="103" t="s">
        <v>8</v>
      </c>
      <c r="J11" s="103" t="s">
        <v>9</v>
      </c>
      <c r="K11" s="103" t="s">
        <v>10</v>
      </c>
      <c r="L11" s="103" t="s">
        <v>11</v>
      </c>
      <c r="M11" s="103" t="s">
        <v>12</v>
      </c>
      <c r="N11" s="103" t="s">
        <v>13</v>
      </c>
      <c r="O11" s="103" t="s">
        <v>14</v>
      </c>
      <c r="P11" s="103" t="s">
        <v>15</v>
      </c>
      <c r="Q11" s="103" t="s">
        <v>16</v>
      </c>
      <c r="R11" s="109" t="s">
        <v>4</v>
      </c>
      <c r="S11" s="109" t="s">
        <v>5</v>
      </c>
      <c r="T11" s="103" t="s">
        <v>6</v>
      </c>
      <c r="U11" s="103" t="s">
        <v>7</v>
      </c>
      <c r="V11" s="103" t="s">
        <v>8</v>
      </c>
      <c r="W11" s="103" t="s">
        <v>9</v>
      </c>
      <c r="X11" s="103" t="s">
        <v>10</v>
      </c>
      <c r="Y11" s="103" t="s">
        <v>11</v>
      </c>
      <c r="Z11" s="103" t="s">
        <v>12</v>
      </c>
      <c r="AA11" s="103" t="s">
        <v>13</v>
      </c>
      <c r="AB11" s="103" t="s">
        <v>14</v>
      </c>
      <c r="AC11" s="103" t="s">
        <v>15</v>
      </c>
      <c r="AD11" s="103" t="s">
        <v>16</v>
      </c>
    </row>
    <row r="12" spans="1:30" ht="15.75" customHeight="1" thickBot="1" x14ac:dyDescent="0.25">
      <c r="A12" s="1" t="s">
        <v>52</v>
      </c>
      <c r="B12" s="137" t="s">
        <v>39</v>
      </c>
      <c r="C12" s="53"/>
      <c r="D12" s="53"/>
      <c r="E12" s="79">
        <f>IFERROR(VLOOKUP($B12,[2]NUM17!$H$3:$U$161,2,FALSE),0)</f>
        <v>26</v>
      </c>
      <c r="F12" s="79">
        <f>IFERROR(VLOOKUP($B12,[2]NUM17!$H$3:$U$161,3,FALSE),0)</f>
        <v>16</v>
      </c>
      <c r="G12" s="79">
        <f>IFERROR(VLOOKUP($B12,[2]NUM17!$H$3:$U$161,4,FALSE),0)</f>
        <v>34</v>
      </c>
      <c r="H12" s="79">
        <f>IFERROR(VLOOKUP($B12,[2]NUM17!$H$3:$U$161,5,FALSE),0)</f>
        <v>30</v>
      </c>
      <c r="I12" s="79">
        <f>IFERROR(VLOOKUP($B12,[2]NUM17!$H$3:$U$161,6,FALSE),0)</f>
        <v>23</v>
      </c>
      <c r="J12" s="79">
        <f>IFERROR(VLOOKUP($B12,[2]NUM17!$H$3:$U$161,7,FALSE),0)</f>
        <v>22</v>
      </c>
      <c r="K12" s="79">
        <f>IFERROR(VLOOKUP($B12,[2]NUM17!$H$3:$U$161,8,FALSE),0)</f>
        <v>13</v>
      </c>
      <c r="L12" s="79">
        <f>IFERROR(VLOOKUP($B12,[2]NUM17!$H$3:$U$161,9,FALSE),0)</f>
        <v>25</v>
      </c>
      <c r="M12" s="79">
        <f>IFERROR(VLOOKUP($B12,[2]NUM17!$H$3:$U$161,10,FALSE),0)</f>
        <v>27</v>
      </c>
      <c r="N12" s="79">
        <f>IFERROR(VLOOKUP($B12,[2]NUM17!$H$3:$U$161,11,FALSE),0)</f>
        <v>22</v>
      </c>
      <c r="O12" s="79">
        <f>IFERROR(VLOOKUP($B12,[2]NUM17!$H$3:$U$161,12,FALSE),0)</f>
        <v>13</v>
      </c>
      <c r="P12" s="79">
        <f>IFERROR(VLOOKUP($B12,[2]NUM17!$H$3:$U$161,13,FALSE),0)</f>
        <v>24</v>
      </c>
      <c r="Q12" s="4">
        <f t="shared" ref="Q12:Q24" si="0">SUM(E12:P12)</f>
        <v>275</v>
      </c>
      <c r="R12" s="79">
        <f>IFERROR(VLOOKUP($B12,[2]DEN17!$H$3:$U$144,2,FALSE),0)</f>
        <v>30</v>
      </c>
      <c r="S12" s="79">
        <f>IFERROR(VLOOKUP($B12,[2]DEN17!$H$3:$U$144,3,FALSE),0)</f>
        <v>19</v>
      </c>
      <c r="T12" s="79">
        <f>IFERROR(VLOOKUP($B12,[2]DEN17!$H$3:$U$144,4,FALSE),0)</f>
        <v>36</v>
      </c>
      <c r="U12" s="79">
        <f>IFERROR(VLOOKUP($B12,[2]DEN17!$H$3:$U$144,5,FALSE),0)</f>
        <v>32</v>
      </c>
      <c r="V12" s="79">
        <f>IFERROR(VLOOKUP($B12,[2]DEN17!$H$3:$U$144,6,FALSE),0)</f>
        <v>24</v>
      </c>
      <c r="W12" s="79">
        <f>IFERROR(VLOOKUP($B12,[2]DEN17!$H$3:$U$144,7,FALSE),0)</f>
        <v>22</v>
      </c>
      <c r="X12" s="79">
        <f>IFERROR(VLOOKUP($B12,[2]DEN17!$H$3:$U$144,8,FALSE),0)</f>
        <v>16</v>
      </c>
      <c r="Y12" s="79">
        <f>IFERROR(VLOOKUP($B12,[2]DEN17!$H$3:$U$144,9,FALSE),0)</f>
        <v>28</v>
      </c>
      <c r="Z12" s="79">
        <f>IFERROR(VLOOKUP($B12,[2]DEN17!$H$3:$U$144,10,FALSE),0)</f>
        <v>32</v>
      </c>
      <c r="AA12" s="79">
        <f>IFERROR(VLOOKUP($B12,[2]DEN17!$H$3:$U$144,11,FALSE),0)</f>
        <v>28</v>
      </c>
      <c r="AB12" s="79">
        <f>IFERROR(VLOOKUP($B12,[2]DEN17!$H$3:$U$144,12,FALSE),0)</f>
        <v>16</v>
      </c>
      <c r="AC12" s="79">
        <f>IFERROR(VLOOKUP($B12,[2]DEN17!$H$3:$U$144,13,FALSE),0)</f>
        <v>27</v>
      </c>
      <c r="AD12" s="4">
        <f t="shared" ref="AD12:AD62" si="1">SUM(R12:AC12)</f>
        <v>310</v>
      </c>
    </row>
    <row r="13" spans="1:30" ht="15.75" customHeight="1" thickBot="1" x14ac:dyDescent="0.25">
      <c r="A13" s="1" t="s">
        <v>52</v>
      </c>
      <c r="B13" s="137" t="s">
        <v>40</v>
      </c>
      <c r="C13" s="53"/>
      <c r="D13" s="53"/>
      <c r="E13" s="79">
        <f>IFERROR(VLOOKUP($B13,[2]NUM17!$H$3:$U$161,2,FALSE),0)</f>
        <v>37</v>
      </c>
      <c r="F13" s="79">
        <f>IFERROR(VLOOKUP($B13,[2]NUM17!$H$3:$U$161,3,FALSE),0)</f>
        <v>16</v>
      </c>
      <c r="G13" s="79">
        <f>IFERROR(VLOOKUP($B13,[2]NUM17!$H$3:$U$161,4,FALSE),0)</f>
        <v>25</v>
      </c>
      <c r="H13" s="79">
        <f>IFERROR(VLOOKUP($B13,[2]NUM17!$H$3:$U$161,5,FALSE),0)</f>
        <v>25</v>
      </c>
      <c r="I13" s="79">
        <f>IFERROR(VLOOKUP($B13,[2]NUM17!$H$3:$U$161,6,FALSE),0)</f>
        <v>14</v>
      </c>
      <c r="J13" s="79">
        <f>IFERROR(VLOOKUP($B13,[2]NUM17!$H$3:$U$161,7,FALSE),0)</f>
        <v>20</v>
      </c>
      <c r="K13" s="79">
        <f>IFERROR(VLOOKUP($B13,[2]NUM17!$H$3:$U$161,8,FALSE),0)</f>
        <v>26</v>
      </c>
      <c r="L13" s="79">
        <f>IFERROR(VLOOKUP($B13,[2]NUM17!$H$3:$U$161,9,FALSE),0)</f>
        <v>12</v>
      </c>
      <c r="M13" s="79">
        <f>IFERROR(VLOOKUP($B13,[2]NUM17!$H$3:$U$161,10,FALSE),0)</f>
        <v>26</v>
      </c>
      <c r="N13" s="79">
        <f>IFERROR(VLOOKUP($B13,[2]NUM17!$H$3:$U$161,11,FALSE),0)</f>
        <v>26</v>
      </c>
      <c r="O13" s="79">
        <f>IFERROR(VLOOKUP($B13,[2]NUM17!$H$3:$U$161,12,FALSE),0)</f>
        <v>28</v>
      </c>
      <c r="P13" s="79">
        <f>IFERROR(VLOOKUP($B13,[2]NUM17!$H$3:$U$161,13,FALSE),0)</f>
        <v>16</v>
      </c>
      <c r="Q13" s="4">
        <f t="shared" si="0"/>
        <v>271</v>
      </c>
      <c r="R13" s="79">
        <f>IFERROR(VLOOKUP($B13,[2]DEN17!$H$3:$U$144,2,FALSE),0)</f>
        <v>40</v>
      </c>
      <c r="S13" s="79">
        <f>IFERROR(VLOOKUP($B13,[2]DEN17!$H$3:$U$144,3,FALSE),0)</f>
        <v>19</v>
      </c>
      <c r="T13" s="79">
        <f>IFERROR(VLOOKUP($B13,[2]DEN17!$H$3:$U$144,4,FALSE),0)</f>
        <v>29</v>
      </c>
      <c r="U13" s="79">
        <f>IFERROR(VLOOKUP($B13,[2]DEN17!$H$3:$U$144,5,FALSE),0)</f>
        <v>28</v>
      </c>
      <c r="V13" s="79">
        <f>IFERROR(VLOOKUP($B13,[2]DEN17!$H$3:$U$144,6,FALSE),0)</f>
        <v>15</v>
      </c>
      <c r="W13" s="79">
        <f>IFERROR(VLOOKUP($B13,[2]DEN17!$H$3:$U$144,7,FALSE),0)</f>
        <v>21</v>
      </c>
      <c r="X13" s="79">
        <f>IFERROR(VLOOKUP($B13,[2]DEN17!$H$3:$U$144,8,FALSE),0)</f>
        <v>27</v>
      </c>
      <c r="Y13" s="79">
        <f>IFERROR(VLOOKUP($B13,[2]DEN17!$H$3:$U$144,9,FALSE),0)</f>
        <v>15</v>
      </c>
      <c r="Z13" s="79">
        <f>IFERROR(VLOOKUP($B13,[2]DEN17!$H$3:$U$144,10,FALSE),0)</f>
        <v>29</v>
      </c>
      <c r="AA13" s="79">
        <f>IFERROR(VLOOKUP($B13,[2]DEN17!$H$3:$U$144,11,FALSE),0)</f>
        <v>29</v>
      </c>
      <c r="AB13" s="79">
        <f>IFERROR(VLOOKUP($B13,[2]DEN17!$H$3:$U$144,12,FALSE),0)</f>
        <v>34</v>
      </c>
      <c r="AC13" s="79">
        <f>IFERROR(VLOOKUP($B13,[2]DEN17!$H$3:$U$144,13,FALSE),0)</f>
        <v>18</v>
      </c>
      <c r="AD13" s="4">
        <f t="shared" si="1"/>
        <v>304</v>
      </c>
    </row>
    <row r="14" spans="1:30" ht="15.75" customHeight="1" thickBot="1" x14ac:dyDescent="0.25">
      <c r="A14" s="1" t="s">
        <v>52</v>
      </c>
      <c r="B14" s="137" t="s">
        <v>41</v>
      </c>
      <c r="C14" s="53"/>
      <c r="D14" s="53"/>
      <c r="E14" s="79">
        <f>IFERROR(VLOOKUP($B14,[2]NUM17!$H$3:$U$161,2,FALSE),0)</f>
        <v>29</v>
      </c>
      <c r="F14" s="79">
        <f>IFERROR(VLOOKUP($B14,[2]NUM17!$H$3:$U$161,3,FALSE),0)</f>
        <v>28</v>
      </c>
      <c r="G14" s="79">
        <f>IFERROR(VLOOKUP($B14,[2]NUM17!$H$3:$U$161,4,FALSE),0)</f>
        <v>35</v>
      </c>
      <c r="H14" s="79">
        <f>IFERROR(VLOOKUP($B14,[2]NUM17!$H$3:$U$161,5,FALSE),0)</f>
        <v>19</v>
      </c>
      <c r="I14" s="79">
        <f>IFERROR(VLOOKUP($B14,[2]NUM17!$H$3:$U$161,6,FALSE),0)</f>
        <v>26</v>
      </c>
      <c r="J14" s="79">
        <f>IFERROR(VLOOKUP($B14,[2]NUM17!$H$3:$U$161,7,FALSE),0)</f>
        <v>24</v>
      </c>
      <c r="K14" s="79">
        <f>IFERROR(VLOOKUP($B14,[2]NUM17!$H$3:$U$161,8,FALSE),0)</f>
        <v>34</v>
      </c>
      <c r="L14" s="79">
        <f>IFERROR(VLOOKUP($B14,[2]NUM17!$H$3:$U$161,9,FALSE),0)</f>
        <v>26</v>
      </c>
      <c r="M14" s="79">
        <f>IFERROR(VLOOKUP($B14,[2]NUM17!$H$3:$U$161,10,FALSE),0)</f>
        <v>31</v>
      </c>
      <c r="N14" s="79">
        <f>IFERROR(VLOOKUP($B14,[2]NUM17!$H$3:$U$161,11,FALSE),0)</f>
        <v>35</v>
      </c>
      <c r="O14" s="79">
        <f>IFERROR(VLOOKUP($B14,[2]NUM17!$H$3:$U$161,12,FALSE),0)</f>
        <v>27</v>
      </c>
      <c r="P14" s="79">
        <f>IFERROR(VLOOKUP($B14,[2]NUM17!$H$3:$U$161,13,FALSE),0)</f>
        <v>22</v>
      </c>
      <c r="Q14" s="4">
        <f t="shared" si="0"/>
        <v>336</v>
      </c>
      <c r="R14" s="79">
        <f>IFERROR(VLOOKUP($B14,[2]DEN17!$H$3:$U$144,2,FALSE),0)</f>
        <v>36</v>
      </c>
      <c r="S14" s="79">
        <f>IFERROR(VLOOKUP($B14,[2]DEN17!$H$3:$U$144,3,FALSE),0)</f>
        <v>30</v>
      </c>
      <c r="T14" s="79">
        <f>IFERROR(VLOOKUP($B14,[2]DEN17!$H$3:$U$144,4,FALSE),0)</f>
        <v>38</v>
      </c>
      <c r="U14" s="79">
        <f>IFERROR(VLOOKUP($B14,[2]DEN17!$H$3:$U$144,5,FALSE),0)</f>
        <v>19</v>
      </c>
      <c r="V14" s="79">
        <f>IFERROR(VLOOKUP($B14,[2]DEN17!$H$3:$U$144,6,FALSE),0)</f>
        <v>27</v>
      </c>
      <c r="W14" s="79">
        <f>IFERROR(VLOOKUP($B14,[2]DEN17!$H$3:$U$144,7,FALSE),0)</f>
        <v>26</v>
      </c>
      <c r="X14" s="79">
        <f>IFERROR(VLOOKUP($B14,[2]DEN17!$H$3:$U$144,8,FALSE),0)</f>
        <v>35</v>
      </c>
      <c r="Y14" s="79">
        <f>IFERROR(VLOOKUP($B14,[2]DEN17!$H$3:$U$144,9,FALSE),0)</f>
        <v>30</v>
      </c>
      <c r="Z14" s="79">
        <f>IFERROR(VLOOKUP($B14,[2]DEN17!$H$3:$U$144,10,FALSE),0)</f>
        <v>31</v>
      </c>
      <c r="AA14" s="79">
        <f>IFERROR(VLOOKUP($B14,[2]DEN17!$H$3:$U$144,11,FALSE),0)</f>
        <v>38</v>
      </c>
      <c r="AB14" s="79">
        <f>IFERROR(VLOOKUP($B14,[2]DEN17!$H$3:$U$144,12,FALSE),0)</f>
        <v>31</v>
      </c>
      <c r="AC14" s="79">
        <f>IFERROR(VLOOKUP($B14,[2]DEN17!$H$3:$U$144,13,FALSE),0)</f>
        <v>25</v>
      </c>
      <c r="AD14" s="4">
        <f t="shared" si="1"/>
        <v>366</v>
      </c>
    </row>
    <row r="15" spans="1:30" ht="15.75" customHeight="1" thickBot="1" x14ac:dyDescent="0.25">
      <c r="A15" s="1" t="s">
        <v>52</v>
      </c>
      <c r="B15" s="137" t="s">
        <v>42</v>
      </c>
      <c r="C15" s="53"/>
      <c r="D15" s="53"/>
      <c r="E15" s="79">
        <f>IFERROR(VLOOKUP($B15,[2]NUM17!$H$3:$U$161,2,FALSE),0)</f>
        <v>33</v>
      </c>
      <c r="F15" s="79">
        <f>IFERROR(VLOOKUP($B15,[2]NUM17!$H$3:$U$161,3,FALSE),0)</f>
        <v>18</v>
      </c>
      <c r="G15" s="79">
        <f>IFERROR(VLOOKUP($B15,[2]NUM17!$H$3:$U$161,4,FALSE),0)</f>
        <v>50</v>
      </c>
      <c r="H15" s="79">
        <f>IFERROR(VLOOKUP($B15,[2]NUM17!$H$3:$U$161,5,FALSE),0)</f>
        <v>28</v>
      </c>
      <c r="I15" s="79">
        <f>IFERROR(VLOOKUP($B15,[2]NUM17!$H$3:$U$161,6,FALSE),0)</f>
        <v>45</v>
      </c>
      <c r="J15" s="79">
        <f>IFERROR(VLOOKUP($B15,[2]NUM17!$H$3:$U$161,7,FALSE),0)</f>
        <v>28</v>
      </c>
      <c r="K15" s="79">
        <f>IFERROR(VLOOKUP($B15,[2]NUM17!$H$3:$U$161,8,FALSE),0)</f>
        <v>29</v>
      </c>
      <c r="L15" s="79">
        <f>IFERROR(VLOOKUP($B15,[2]NUM17!$H$3:$U$161,9,FALSE),0)</f>
        <v>28</v>
      </c>
      <c r="M15" s="79">
        <f>IFERROR(VLOOKUP($B15,[2]NUM17!$H$3:$U$161,10,FALSE),0)</f>
        <v>26</v>
      </c>
      <c r="N15" s="79">
        <f>IFERROR(VLOOKUP($B15,[2]NUM17!$H$3:$U$161,11,FALSE),0)</f>
        <v>33</v>
      </c>
      <c r="O15" s="79">
        <f>IFERROR(VLOOKUP($B15,[2]NUM17!$H$3:$U$161,12,FALSE),0)</f>
        <v>17</v>
      </c>
      <c r="P15" s="79">
        <f>IFERROR(VLOOKUP($B15,[2]NUM17!$H$3:$U$161,13,FALSE),0)</f>
        <v>13</v>
      </c>
      <c r="Q15" s="4">
        <f t="shared" si="0"/>
        <v>348</v>
      </c>
      <c r="R15" s="79">
        <f>IFERROR(VLOOKUP($B15,[2]DEN17!$H$3:$U$144,2,FALSE),0)</f>
        <v>37</v>
      </c>
      <c r="S15" s="79">
        <f>IFERROR(VLOOKUP($B15,[2]DEN17!$H$3:$U$144,3,FALSE),0)</f>
        <v>25</v>
      </c>
      <c r="T15" s="79">
        <f>IFERROR(VLOOKUP($B15,[2]DEN17!$H$3:$U$144,4,FALSE),0)</f>
        <v>53</v>
      </c>
      <c r="U15" s="79">
        <f>IFERROR(VLOOKUP($B15,[2]DEN17!$H$3:$U$144,5,FALSE),0)</f>
        <v>29</v>
      </c>
      <c r="V15" s="79">
        <f>IFERROR(VLOOKUP($B15,[2]DEN17!$H$3:$U$144,6,FALSE),0)</f>
        <v>45</v>
      </c>
      <c r="W15" s="79">
        <f>IFERROR(VLOOKUP($B15,[2]DEN17!$H$3:$U$144,7,FALSE),0)</f>
        <v>30</v>
      </c>
      <c r="X15" s="79">
        <f>IFERROR(VLOOKUP($B15,[2]DEN17!$H$3:$U$144,8,FALSE),0)</f>
        <v>31</v>
      </c>
      <c r="Y15" s="79">
        <f>IFERROR(VLOOKUP($B15,[2]DEN17!$H$3:$U$144,9,FALSE),0)</f>
        <v>31</v>
      </c>
      <c r="Z15" s="79">
        <f>IFERROR(VLOOKUP($B15,[2]DEN17!$H$3:$U$144,10,FALSE),0)</f>
        <v>26</v>
      </c>
      <c r="AA15" s="79">
        <f>IFERROR(VLOOKUP($B15,[2]DEN17!$H$3:$U$144,11,FALSE),0)</f>
        <v>36</v>
      </c>
      <c r="AB15" s="79">
        <f>IFERROR(VLOOKUP($B15,[2]DEN17!$H$3:$U$144,12,FALSE),0)</f>
        <v>21</v>
      </c>
      <c r="AC15" s="79">
        <f>IFERROR(VLOOKUP($B15,[2]DEN17!$H$3:$U$144,13,FALSE),0)</f>
        <v>17</v>
      </c>
      <c r="AD15" s="4">
        <f t="shared" si="1"/>
        <v>381</v>
      </c>
    </row>
    <row r="16" spans="1:30" ht="15.75" customHeight="1" thickBot="1" x14ac:dyDescent="0.25">
      <c r="A16" s="1" t="s">
        <v>52</v>
      </c>
      <c r="B16" s="137" t="s">
        <v>43</v>
      </c>
      <c r="C16" s="55"/>
      <c r="D16" s="53"/>
      <c r="E16" s="79">
        <f>IFERROR(VLOOKUP($B16,[2]NUM17!$H$3:$U$161,2,FALSE),0)</f>
        <v>37</v>
      </c>
      <c r="F16" s="79">
        <f>IFERROR(VLOOKUP($B16,[2]NUM17!$H$3:$U$161,3,FALSE),0)</f>
        <v>21</v>
      </c>
      <c r="G16" s="79">
        <f>IFERROR(VLOOKUP($B16,[2]NUM17!$H$3:$U$161,4,FALSE),0)</f>
        <v>36</v>
      </c>
      <c r="H16" s="79">
        <f>IFERROR(VLOOKUP($B16,[2]NUM17!$H$3:$U$161,5,FALSE),0)</f>
        <v>14</v>
      </c>
      <c r="I16" s="79">
        <f>IFERROR(VLOOKUP($B16,[2]NUM17!$H$3:$U$161,6,FALSE),0)</f>
        <v>23</v>
      </c>
      <c r="J16" s="79">
        <f>IFERROR(VLOOKUP($B16,[2]NUM17!$H$3:$U$161,7,FALSE),0)</f>
        <v>20</v>
      </c>
      <c r="K16" s="79">
        <f>IFERROR(VLOOKUP($B16,[2]NUM17!$H$3:$U$161,8,FALSE),0)</f>
        <v>22</v>
      </c>
      <c r="L16" s="79">
        <f>IFERROR(VLOOKUP($B16,[2]NUM17!$H$3:$U$161,9,FALSE),0)</f>
        <v>24</v>
      </c>
      <c r="M16" s="79">
        <f>IFERROR(VLOOKUP($B16,[2]NUM17!$H$3:$U$161,10,FALSE),0)</f>
        <v>19</v>
      </c>
      <c r="N16" s="79">
        <f>IFERROR(VLOOKUP($B16,[2]NUM17!$H$3:$U$161,11,FALSE),0)</f>
        <v>23</v>
      </c>
      <c r="O16" s="79">
        <f>IFERROR(VLOOKUP($B16,[2]NUM17!$H$3:$U$161,12,FALSE),0)</f>
        <v>35</v>
      </c>
      <c r="P16" s="79">
        <f>IFERROR(VLOOKUP($B16,[2]NUM17!$H$3:$U$161,13,FALSE),0)</f>
        <v>20</v>
      </c>
      <c r="Q16" s="4">
        <f t="shared" si="0"/>
        <v>294</v>
      </c>
      <c r="R16" s="79">
        <f>IFERROR(VLOOKUP($B16,[2]DEN17!$H$3:$U$144,2,FALSE),0)</f>
        <v>40</v>
      </c>
      <c r="S16" s="79">
        <f>IFERROR(VLOOKUP($B16,[2]DEN17!$H$3:$U$144,3,FALSE),0)</f>
        <v>22</v>
      </c>
      <c r="T16" s="79">
        <f>IFERROR(VLOOKUP($B16,[2]DEN17!$H$3:$U$144,4,FALSE),0)</f>
        <v>39</v>
      </c>
      <c r="U16" s="79">
        <f>IFERROR(VLOOKUP($B16,[2]DEN17!$H$3:$U$144,5,FALSE),0)</f>
        <v>17</v>
      </c>
      <c r="V16" s="79">
        <f>IFERROR(VLOOKUP($B16,[2]DEN17!$H$3:$U$144,6,FALSE),0)</f>
        <v>27</v>
      </c>
      <c r="W16" s="79">
        <f>IFERROR(VLOOKUP($B16,[2]DEN17!$H$3:$U$144,7,FALSE),0)</f>
        <v>27</v>
      </c>
      <c r="X16" s="79">
        <f>IFERROR(VLOOKUP($B16,[2]DEN17!$H$3:$U$144,8,FALSE),0)</f>
        <v>25</v>
      </c>
      <c r="Y16" s="79">
        <f>IFERROR(VLOOKUP($B16,[2]DEN17!$H$3:$U$144,9,FALSE),0)</f>
        <v>28</v>
      </c>
      <c r="Z16" s="79">
        <f>IFERROR(VLOOKUP($B16,[2]DEN17!$H$3:$U$144,10,FALSE),0)</f>
        <v>21</v>
      </c>
      <c r="AA16" s="79">
        <f>IFERROR(VLOOKUP($B16,[2]DEN17!$H$3:$U$144,11,FALSE),0)</f>
        <v>23</v>
      </c>
      <c r="AB16" s="79">
        <f>IFERROR(VLOOKUP($B16,[2]DEN17!$H$3:$U$144,12,FALSE),0)</f>
        <v>35</v>
      </c>
      <c r="AC16" s="79">
        <f>IFERROR(VLOOKUP($B16,[2]DEN17!$H$3:$U$144,13,FALSE),0)</f>
        <v>21</v>
      </c>
      <c r="AD16" s="4">
        <f t="shared" si="1"/>
        <v>325</v>
      </c>
    </row>
    <row r="17" spans="1:31" ht="15.75" customHeight="1" thickBot="1" x14ac:dyDescent="0.25">
      <c r="A17" s="1" t="s">
        <v>52</v>
      </c>
      <c r="B17" s="137" t="s">
        <v>44</v>
      </c>
      <c r="C17" s="53"/>
      <c r="D17" s="53"/>
      <c r="E17" s="79">
        <f>IFERROR(VLOOKUP($B17,[2]NUM17!$H$3:$U$161,2,FALSE),0)</f>
        <v>31</v>
      </c>
      <c r="F17" s="79">
        <f>IFERROR(VLOOKUP($B17,[2]NUM17!$H$3:$U$161,3,FALSE),0)</f>
        <v>17</v>
      </c>
      <c r="G17" s="79">
        <f>IFERROR(VLOOKUP($B17,[2]NUM17!$H$3:$U$161,4,FALSE),0)</f>
        <v>35</v>
      </c>
      <c r="H17" s="79">
        <f>IFERROR(VLOOKUP($B17,[2]NUM17!$H$3:$U$161,5,FALSE),0)</f>
        <v>25</v>
      </c>
      <c r="I17" s="79">
        <f>IFERROR(VLOOKUP($B17,[2]NUM17!$H$3:$U$161,6,FALSE),0)</f>
        <v>35</v>
      </c>
      <c r="J17" s="79">
        <f>IFERROR(VLOOKUP($B17,[2]NUM17!$H$3:$U$161,7,FALSE),0)</f>
        <v>23</v>
      </c>
      <c r="K17" s="79">
        <f>IFERROR(VLOOKUP($B17,[2]NUM17!$H$3:$U$161,8,FALSE),0)</f>
        <v>30</v>
      </c>
      <c r="L17" s="79">
        <f>IFERROR(VLOOKUP($B17,[2]NUM17!$H$3:$U$161,9,FALSE),0)</f>
        <v>27</v>
      </c>
      <c r="M17" s="79">
        <f>IFERROR(VLOOKUP($B17,[2]NUM17!$H$3:$U$161,10,FALSE),0)</f>
        <v>26</v>
      </c>
      <c r="N17" s="79">
        <f>IFERROR(VLOOKUP($B17,[2]NUM17!$H$3:$U$161,11,FALSE),0)</f>
        <v>30</v>
      </c>
      <c r="O17" s="79">
        <f>IFERROR(VLOOKUP($B17,[2]NUM17!$H$3:$U$161,12,FALSE),0)</f>
        <v>17</v>
      </c>
      <c r="P17" s="79">
        <f>IFERROR(VLOOKUP($B17,[2]NUM17!$H$3:$U$161,13,FALSE),0)</f>
        <v>27</v>
      </c>
      <c r="Q17" s="4">
        <f t="shared" si="0"/>
        <v>323</v>
      </c>
      <c r="R17" s="79">
        <f>IFERROR(VLOOKUP($B17,[2]DEN17!$H$3:$U$144,2,FALSE),0)</f>
        <v>35</v>
      </c>
      <c r="S17" s="79">
        <f>IFERROR(VLOOKUP($B17,[2]DEN17!$H$3:$U$144,3,FALSE),0)</f>
        <v>17</v>
      </c>
      <c r="T17" s="79">
        <f>IFERROR(VLOOKUP($B17,[2]DEN17!$H$3:$U$144,4,FALSE),0)</f>
        <v>37</v>
      </c>
      <c r="U17" s="79">
        <f>IFERROR(VLOOKUP($B17,[2]DEN17!$H$3:$U$144,5,FALSE),0)</f>
        <v>25</v>
      </c>
      <c r="V17" s="79">
        <f>IFERROR(VLOOKUP($B17,[2]DEN17!$H$3:$U$144,6,FALSE),0)</f>
        <v>36</v>
      </c>
      <c r="W17" s="79">
        <f>IFERROR(VLOOKUP($B17,[2]DEN17!$H$3:$U$144,7,FALSE),0)</f>
        <v>23</v>
      </c>
      <c r="X17" s="79">
        <f>IFERROR(VLOOKUP($B17,[2]DEN17!$H$3:$U$144,8,FALSE),0)</f>
        <v>34</v>
      </c>
      <c r="Y17" s="79">
        <f>IFERROR(VLOOKUP($B17,[2]DEN17!$H$3:$U$144,9,FALSE),0)</f>
        <v>28</v>
      </c>
      <c r="Z17" s="79">
        <f>IFERROR(VLOOKUP($B17,[2]DEN17!$H$3:$U$144,10,FALSE),0)</f>
        <v>28</v>
      </c>
      <c r="AA17" s="79">
        <f>IFERROR(VLOOKUP($B17,[2]DEN17!$H$3:$U$144,11,FALSE),0)</f>
        <v>31</v>
      </c>
      <c r="AB17" s="79">
        <f>IFERROR(VLOOKUP($B17,[2]DEN17!$H$3:$U$144,12,FALSE),0)</f>
        <v>21</v>
      </c>
      <c r="AC17" s="79">
        <f>IFERROR(VLOOKUP($B17,[2]DEN17!$H$3:$U$144,13,FALSE),0)</f>
        <v>29</v>
      </c>
      <c r="AD17" s="4">
        <f t="shared" si="1"/>
        <v>344</v>
      </c>
    </row>
    <row r="18" spans="1:31" ht="15.75" customHeight="1" thickBot="1" x14ac:dyDescent="0.25">
      <c r="A18" s="1" t="s">
        <v>52</v>
      </c>
      <c r="B18" s="137" t="s">
        <v>45</v>
      </c>
      <c r="C18" s="53"/>
      <c r="D18" s="53"/>
      <c r="E18" s="79">
        <f>IFERROR(VLOOKUP($B18,[2]NUM17!$H$3:$U$161,2,FALSE),0)</f>
        <v>0</v>
      </c>
      <c r="F18" s="79">
        <f>IFERROR(VLOOKUP($B18,[2]NUM17!$H$3:$U$161,3,FALSE),0)</f>
        <v>1</v>
      </c>
      <c r="G18" s="79">
        <f>IFERROR(VLOOKUP($B18,[2]NUM17!$H$3:$U$161,4,FALSE),0)</f>
        <v>4</v>
      </c>
      <c r="H18" s="79">
        <f>IFERROR(VLOOKUP($B18,[2]NUM17!$H$3:$U$161,5,FALSE),0)</f>
        <v>3</v>
      </c>
      <c r="I18" s="79">
        <f>IFERROR(VLOOKUP($B18,[2]NUM17!$H$3:$U$161,6,FALSE),0)</f>
        <v>0</v>
      </c>
      <c r="J18" s="79">
        <f>IFERROR(VLOOKUP($B18,[2]NUM17!$H$3:$U$161,7,FALSE),0)</f>
        <v>1</v>
      </c>
      <c r="K18" s="79">
        <f>IFERROR(VLOOKUP($B18,[2]NUM17!$H$3:$U$161,8,FALSE),0)</f>
        <v>4</v>
      </c>
      <c r="L18" s="79">
        <f>IFERROR(VLOOKUP($B18,[2]NUM17!$H$3:$U$161,9,FALSE),0)</f>
        <v>4</v>
      </c>
      <c r="M18" s="79">
        <f>IFERROR(VLOOKUP($B18,[2]NUM17!$H$3:$U$161,10,FALSE),0)</f>
        <v>0</v>
      </c>
      <c r="N18" s="79">
        <f>IFERROR(VLOOKUP($B18,[2]NUM17!$H$3:$U$161,11,FALSE),0)</f>
        <v>3</v>
      </c>
      <c r="O18" s="79">
        <f>IFERROR(VLOOKUP($B18,[2]NUM17!$H$3:$U$161,12,FALSE),0)</f>
        <v>1</v>
      </c>
      <c r="P18" s="79">
        <f>IFERROR(VLOOKUP($B18,[2]NUM17!$H$3:$U$161,13,FALSE),0)</f>
        <v>1</v>
      </c>
      <c r="Q18" s="4">
        <f t="shared" si="0"/>
        <v>22</v>
      </c>
      <c r="R18" s="79">
        <f>IFERROR(VLOOKUP($B18,[2]DEN17!$H$3:$U$144,2,FALSE),0)</f>
        <v>0</v>
      </c>
      <c r="S18" s="79">
        <f>IFERROR(VLOOKUP($B18,[2]DEN17!$H$3:$U$144,3,FALSE),0)</f>
        <v>3</v>
      </c>
      <c r="T18" s="79">
        <f>IFERROR(VLOOKUP($B18,[2]DEN17!$H$3:$U$144,4,FALSE),0)</f>
        <v>4</v>
      </c>
      <c r="U18" s="79">
        <f>IFERROR(VLOOKUP($B18,[2]DEN17!$H$3:$U$144,5,FALSE),0)</f>
        <v>4</v>
      </c>
      <c r="V18" s="79">
        <f>IFERROR(VLOOKUP($B18,[2]DEN17!$H$3:$U$144,6,FALSE),0)</f>
        <v>0</v>
      </c>
      <c r="W18" s="79">
        <f>IFERROR(VLOOKUP($B18,[2]DEN17!$H$3:$U$144,7,FALSE),0)</f>
        <v>1</v>
      </c>
      <c r="X18" s="79">
        <f>IFERROR(VLOOKUP($B18,[2]DEN17!$H$3:$U$144,8,FALSE),0)</f>
        <v>4</v>
      </c>
      <c r="Y18" s="79">
        <f>IFERROR(VLOOKUP($B18,[2]DEN17!$H$3:$U$144,9,FALSE),0)</f>
        <v>4</v>
      </c>
      <c r="Z18" s="79">
        <f>IFERROR(VLOOKUP($B18,[2]DEN17!$H$3:$U$144,10,FALSE),0)</f>
        <v>0</v>
      </c>
      <c r="AA18" s="79">
        <f>IFERROR(VLOOKUP($B18,[2]DEN17!$H$3:$U$144,11,FALSE),0)</f>
        <v>3</v>
      </c>
      <c r="AB18" s="79">
        <f>IFERROR(VLOOKUP($B18,[2]DEN17!$H$3:$U$144,12,FALSE),0)</f>
        <v>1</v>
      </c>
      <c r="AC18" s="79">
        <f>IFERROR(VLOOKUP($B18,[2]DEN17!$H$3:$U$144,13,FALSE),0)</f>
        <v>2</v>
      </c>
      <c r="AD18" s="4">
        <f t="shared" si="1"/>
        <v>26</v>
      </c>
    </row>
    <row r="19" spans="1:31" ht="15.75" customHeight="1" thickBot="1" x14ac:dyDescent="0.25">
      <c r="A19" s="1" t="s">
        <v>52</v>
      </c>
      <c r="B19" s="137" t="s">
        <v>46</v>
      </c>
      <c r="C19" s="53"/>
      <c r="D19" s="53"/>
      <c r="E19" s="79">
        <f>IFERROR(VLOOKUP($B19,[2]NUM17!$H$3:$U$161,2,FALSE),0)</f>
        <v>1</v>
      </c>
      <c r="F19" s="79">
        <f>IFERROR(VLOOKUP($B19,[2]NUM17!$H$3:$U$161,3,FALSE),0)</f>
        <v>2</v>
      </c>
      <c r="G19" s="79">
        <f>IFERROR(VLOOKUP($B19,[2]NUM17!$H$3:$U$161,4,FALSE),0)</f>
        <v>0</v>
      </c>
      <c r="H19" s="79">
        <f>IFERROR(VLOOKUP($B19,[2]NUM17!$H$3:$U$161,5,FALSE),0)</f>
        <v>0</v>
      </c>
      <c r="I19" s="79">
        <f>IFERROR(VLOOKUP($B19,[2]NUM17!$H$3:$U$161,6,FALSE),0)</f>
        <v>0</v>
      </c>
      <c r="J19" s="79">
        <f>IFERROR(VLOOKUP($B19,[2]NUM17!$H$3:$U$161,7,FALSE),0)</f>
        <v>0</v>
      </c>
      <c r="K19" s="79">
        <f>IFERROR(VLOOKUP($B19,[2]NUM17!$H$3:$U$161,8,FALSE),0)</f>
        <v>0</v>
      </c>
      <c r="L19" s="79">
        <f>IFERROR(VLOOKUP($B19,[2]NUM17!$H$3:$U$161,9,FALSE),0)</f>
        <v>0</v>
      </c>
      <c r="M19" s="79">
        <f>IFERROR(VLOOKUP($B19,[2]NUM17!$H$3:$U$161,10,FALSE),0)</f>
        <v>0</v>
      </c>
      <c r="N19" s="79">
        <f>IFERROR(VLOOKUP($B19,[2]NUM17!$H$3:$U$161,11,FALSE),0)</f>
        <v>0</v>
      </c>
      <c r="O19" s="79">
        <f>IFERROR(VLOOKUP($B19,[2]NUM17!$H$3:$U$161,12,FALSE),0)</f>
        <v>1</v>
      </c>
      <c r="P19" s="79">
        <f>IFERROR(VLOOKUP($B19,[2]NUM17!$H$3:$U$161,13,FALSE),0)</f>
        <v>1</v>
      </c>
      <c r="Q19" s="4">
        <f t="shared" si="0"/>
        <v>5</v>
      </c>
      <c r="R19" s="79">
        <f>IFERROR(VLOOKUP($B19,[2]DEN17!$H$3:$U$144,2,FALSE),0)</f>
        <v>1</v>
      </c>
      <c r="S19" s="79">
        <f>IFERROR(VLOOKUP($B19,[2]DEN17!$H$3:$U$144,3,FALSE),0)</f>
        <v>2</v>
      </c>
      <c r="T19" s="79">
        <f>IFERROR(VLOOKUP($B19,[2]DEN17!$H$3:$U$144,4,FALSE),0)</f>
        <v>0</v>
      </c>
      <c r="U19" s="79">
        <f>IFERROR(VLOOKUP($B19,[2]DEN17!$H$3:$U$144,5,FALSE),0)</f>
        <v>0</v>
      </c>
      <c r="V19" s="79">
        <f>IFERROR(VLOOKUP($B19,[2]DEN17!$H$3:$U$144,6,FALSE),0)</f>
        <v>0</v>
      </c>
      <c r="W19" s="79">
        <f>IFERROR(VLOOKUP($B19,[2]DEN17!$H$3:$U$144,7,FALSE),0)</f>
        <v>0</v>
      </c>
      <c r="X19" s="79">
        <f>IFERROR(VLOOKUP($B19,[2]DEN17!$H$3:$U$144,8,FALSE),0)</f>
        <v>0</v>
      </c>
      <c r="Y19" s="79">
        <f>IFERROR(VLOOKUP($B19,[2]DEN17!$H$3:$U$144,9,FALSE),0)</f>
        <v>0</v>
      </c>
      <c r="Z19" s="79">
        <f>IFERROR(VLOOKUP($B19,[2]DEN17!$H$3:$U$144,10,FALSE),0)</f>
        <v>0</v>
      </c>
      <c r="AA19" s="79">
        <f>IFERROR(VLOOKUP($B19,[2]DEN17!$H$3:$U$144,11,FALSE),0)</f>
        <v>0</v>
      </c>
      <c r="AB19" s="79">
        <f>IFERROR(VLOOKUP($B19,[2]DEN17!$H$3:$U$144,12,FALSE),0)</f>
        <v>1</v>
      </c>
      <c r="AC19" s="79">
        <f>IFERROR(VLOOKUP($B19,[2]DEN17!$H$3:$U$144,13,FALSE),0)</f>
        <v>1</v>
      </c>
      <c r="AD19" s="4">
        <f t="shared" si="1"/>
        <v>5</v>
      </c>
    </row>
    <row r="20" spans="1:31" ht="15.75" customHeight="1" thickBot="1" x14ac:dyDescent="0.25">
      <c r="A20" s="1" t="s">
        <v>52</v>
      </c>
      <c r="B20" s="137" t="s">
        <v>47</v>
      </c>
      <c r="C20" s="53"/>
      <c r="D20" s="53"/>
      <c r="E20" s="79">
        <f>IFERROR(VLOOKUP($B20,[2]NUM17!$H$3:$U$161,2,FALSE),0)</f>
        <v>2</v>
      </c>
      <c r="F20" s="79">
        <f>IFERROR(VLOOKUP($B20,[2]NUM17!$H$3:$U$161,3,FALSE),0)</f>
        <v>0</v>
      </c>
      <c r="G20" s="79">
        <f>IFERROR(VLOOKUP($B20,[2]NUM17!$H$3:$U$161,4,FALSE),0)</f>
        <v>2</v>
      </c>
      <c r="H20" s="79">
        <f>IFERROR(VLOOKUP($B20,[2]NUM17!$H$3:$U$161,5,FALSE),0)</f>
        <v>2</v>
      </c>
      <c r="I20" s="79">
        <f>IFERROR(VLOOKUP($B20,[2]NUM17!$H$3:$U$161,6,FALSE),0)</f>
        <v>1</v>
      </c>
      <c r="J20" s="79">
        <f>IFERROR(VLOOKUP($B20,[2]NUM17!$H$3:$U$161,7,FALSE),0)</f>
        <v>0</v>
      </c>
      <c r="K20" s="79">
        <f>IFERROR(VLOOKUP($B20,[2]NUM17!$H$3:$U$161,8,FALSE),0)</f>
        <v>0</v>
      </c>
      <c r="L20" s="79">
        <f>IFERROR(VLOOKUP($B20,[2]NUM17!$H$3:$U$161,9,FALSE),0)</f>
        <v>1</v>
      </c>
      <c r="M20" s="79">
        <f>IFERROR(VLOOKUP($B20,[2]NUM17!$H$3:$U$161,10,FALSE),0)</f>
        <v>0</v>
      </c>
      <c r="N20" s="79">
        <f>IFERROR(VLOOKUP($B20,[2]NUM17!$H$3:$U$161,11,FALSE),0)</f>
        <v>0</v>
      </c>
      <c r="O20" s="79">
        <f>IFERROR(VLOOKUP($B20,[2]NUM17!$H$3:$U$161,12,FALSE),0)</f>
        <v>1</v>
      </c>
      <c r="P20" s="79">
        <f>IFERROR(VLOOKUP($B20,[2]NUM17!$H$3:$U$161,13,FALSE),0)</f>
        <v>1</v>
      </c>
      <c r="Q20" s="4">
        <f t="shared" si="0"/>
        <v>10</v>
      </c>
      <c r="R20" s="79">
        <f>IFERROR(VLOOKUP($B20,[2]DEN17!$H$3:$U$144,2,FALSE),0)</f>
        <v>2</v>
      </c>
      <c r="S20" s="79">
        <f>IFERROR(VLOOKUP($B20,[2]DEN17!$H$3:$U$144,3,FALSE),0)</f>
        <v>0</v>
      </c>
      <c r="T20" s="79">
        <f>IFERROR(VLOOKUP($B20,[2]DEN17!$H$3:$U$144,4,FALSE),0)</f>
        <v>2</v>
      </c>
      <c r="U20" s="79">
        <f>IFERROR(VLOOKUP($B20,[2]DEN17!$H$3:$U$144,5,FALSE),0)</f>
        <v>2</v>
      </c>
      <c r="V20" s="79">
        <f>IFERROR(VLOOKUP($B20,[2]DEN17!$H$3:$U$144,6,FALSE),0)</f>
        <v>1</v>
      </c>
      <c r="W20" s="79">
        <f>IFERROR(VLOOKUP($B20,[2]DEN17!$H$3:$U$144,7,FALSE),0)</f>
        <v>0</v>
      </c>
      <c r="X20" s="79">
        <f>IFERROR(VLOOKUP($B20,[2]DEN17!$H$3:$U$144,8,FALSE),0)</f>
        <v>0</v>
      </c>
      <c r="Y20" s="79">
        <f>IFERROR(VLOOKUP($B20,[2]DEN17!$H$3:$U$144,9,FALSE),0)</f>
        <v>1</v>
      </c>
      <c r="Z20" s="79">
        <f>IFERROR(VLOOKUP($B20,[2]DEN17!$H$3:$U$144,10,FALSE),0)</f>
        <v>0</v>
      </c>
      <c r="AA20" s="79">
        <f>IFERROR(VLOOKUP($B20,[2]DEN17!$H$3:$U$144,11,FALSE),0)</f>
        <v>0</v>
      </c>
      <c r="AB20" s="79">
        <f>IFERROR(VLOOKUP($B20,[2]DEN17!$H$3:$U$144,12,FALSE),0)</f>
        <v>1</v>
      </c>
      <c r="AC20" s="79">
        <f>IFERROR(VLOOKUP($B20,[2]DEN17!$H$3:$U$144,13,FALSE),0)</f>
        <v>1</v>
      </c>
      <c r="AD20" s="4">
        <f t="shared" si="1"/>
        <v>10</v>
      </c>
    </row>
    <row r="21" spans="1:31" ht="15.75" customHeight="1" thickBot="1" x14ac:dyDescent="0.25">
      <c r="A21" s="1" t="s">
        <v>52</v>
      </c>
      <c r="B21" s="137" t="s">
        <v>48</v>
      </c>
      <c r="C21" s="56"/>
      <c r="D21" s="53"/>
      <c r="E21" s="79">
        <f>IFERROR(VLOOKUP($B21,[2]NUM17!$H$3:$U$161,2,FALSE),0)</f>
        <v>0</v>
      </c>
      <c r="F21" s="79">
        <f>IFERROR(VLOOKUP($B21,[2]NUM17!$H$3:$U$161,3,FALSE),0)</f>
        <v>1</v>
      </c>
      <c r="G21" s="79">
        <f>IFERROR(VLOOKUP($B21,[2]NUM17!$H$3:$U$161,4,FALSE),0)</f>
        <v>0</v>
      </c>
      <c r="H21" s="79">
        <f>IFERROR(VLOOKUP($B21,[2]NUM17!$H$3:$U$161,5,FALSE),0)</f>
        <v>1</v>
      </c>
      <c r="I21" s="79">
        <f>IFERROR(VLOOKUP($B21,[2]NUM17!$H$3:$U$161,6,FALSE),0)</f>
        <v>0</v>
      </c>
      <c r="J21" s="79">
        <f>IFERROR(VLOOKUP($B21,[2]NUM17!$H$3:$U$161,7,FALSE),0)</f>
        <v>0</v>
      </c>
      <c r="K21" s="79">
        <f>IFERROR(VLOOKUP($B21,[2]NUM17!$H$3:$U$161,8,FALSE),0)</f>
        <v>0</v>
      </c>
      <c r="L21" s="79">
        <f>IFERROR(VLOOKUP($B21,[2]NUM17!$H$3:$U$161,9,FALSE),0)</f>
        <v>0</v>
      </c>
      <c r="M21" s="79">
        <f>IFERROR(VLOOKUP($B21,[2]NUM17!$H$3:$U$161,10,FALSE),0)</f>
        <v>0</v>
      </c>
      <c r="N21" s="79">
        <f>IFERROR(VLOOKUP($B21,[2]NUM17!$H$3:$U$161,11,FALSE),0)</f>
        <v>1</v>
      </c>
      <c r="O21" s="79">
        <f>IFERROR(VLOOKUP($B21,[2]NUM17!$H$3:$U$161,12,FALSE),0)</f>
        <v>0</v>
      </c>
      <c r="P21" s="79">
        <f>IFERROR(VLOOKUP($B21,[2]NUM17!$H$3:$U$161,13,FALSE),0)</f>
        <v>1</v>
      </c>
      <c r="Q21" s="4">
        <f t="shared" si="0"/>
        <v>4</v>
      </c>
      <c r="R21" s="79">
        <f>IFERROR(VLOOKUP($B21,[2]DEN17!$H$3:$U$144,2,FALSE),0)</f>
        <v>0</v>
      </c>
      <c r="S21" s="79">
        <f>IFERROR(VLOOKUP($B21,[2]DEN17!$H$3:$U$144,3,FALSE),0)</f>
        <v>1</v>
      </c>
      <c r="T21" s="79">
        <f>IFERROR(VLOOKUP($B21,[2]DEN17!$H$3:$U$144,4,FALSE),0)</f>
        <v>0</v>
      </c>
      <c r="U21" s="79">
        <f>IFERROR(VLOOKUP($B21,[2]DEN17!$H$3:$U$144,5,FALSE),0)</f>
        <v>1</v>
      </c>
      <c r="V21" s="79">
        <f>IFERROR(VLOOKUP($B21,[2]DEN17!$H$3:$U$144,6,FALSE),0)</f>
        <v>0</v>
      </c>
      <c r="W21" s="79">
        <f>IFERROR(VLOOKUP($B21,[2]DEN17!$H$3:$U$144,7,FALSE),0)</f>
        <v>0</v>
      </c>
      <c r="X21" s="79">
        <f>IFERROR(VLOOKUP($B21,[2]DEN17!$H$3:$U$144,8,FALSE),0)</f>
        <v>0</v>
      </c>
      <c r="Y21" s="79">
        <f>IFERROR(VLOOKUP($B21,[2]DEN17!$H$3:$U$144,9,FALSE),0)</f>
        <v>0</v>
      </c>
      <c r="Z21" s="79">
        <f>IFERROR(VLOOKUP($B21,[2]DEN17!$H$3:$U$144,10,FALSE),0)</f>
        <v>0</v>
      </c>
      <c r="AA21" s="79">
        <f>IFERROR(VLOOKUP($B21,[2]DEN17!$H$3:$U$144,11,FALSE),0)</f>
        <v>1</v>
      </c>
      <c r="AB21" s="79">
        <f>IFERROR(VLOOKUP($B21,[2]DEN17!$H$3:$U$144,12,FALSE),0)</f>
        <v>1</v>
      </c>
      <c r="AC21" s="79">
        <f>IFERROR(VLOOKUP($B21,[2]DEN17!$H$3:$U$144,13,FALSE),0)</f>
        <v>2</v>
      </c>
      <c r="AD21" s="4">
        <f t="shared" si="1"/>
        <v>6</v>
      </c>
    </row>
    <row r="22" spans="1:31" ht="15.75" customHeight="1" thickBot="1" x14ac:dyDescent="0.25">
      <c r="A22" s="1" t="s">
        <v>52</v>
      </c>
      <c r="B22" s="137" t="s">
        <v>49</v>
      </c>
      <c r="C22" s="53"/>
      <c r="D22" s="53"/>
      <c r="E22" s="79">
        <f>IFERROR(VLOOKUP($B22,[2]NUM17!$H$3:$U$161,2,FALSE),0)</f>
        <v>1</v>
      </c>
      <c r="F22" s="79">
        <f>IFERROR(VLOOKUP($B22,[2]NUM17!$H$3:$U$161,3,FALSE),0)</f>
        <v>1</v>
      </c>
      <c r="G22" s="79">
        <f>IFERROR(VLOOKUP($B22,[2]NUM17!$H$3:$U$161,4,FALSE),0)</f>
        <v>5</v>
      </c>
      <c r="H22" s="79">
        <f>IFERROR(VLOOKUP($B22,[2]NUM17!$H$3:$U$161,5,FALSE),0)</f>
        <v>3</v>
      </c>
      <c r="I22" s="79">
        <f>IFERROR(VLOOKUP($B22,[2]NUM17!$H$3:$U$161,6,FALSE),0)</f>
        <v>0</v>
      </c>
      <c r="J22" s="79">
        <f>IFERROR(VLOOKUP($B22,[2]NUM17!$H$3:$U$161,7,FALSE),0)</f>
        <v>3</v>
      </c>
      <c r="K22" s="79">
        <f>IFERROR(VLOOKUP($B22,[2]NUM17!$H$3:$U$161,8,FALSE),0)</f>
        <v>2</v>
      </c>
      <c r="L22" s="79">
        <f>IFERROR(VLOOKUP($B22,[2]NUM17!$H$3:$U$161,9,FALSE),0)</f>
        <v>1</v>
      </c>
      <c r="M22" s="79">
        <f>IFERROR(VLOOKUP($B22,[2]NUM17!$H$3:$U$161,10,FALSE),0)</f>
        <v>0</v>
      </c>
      <c r="N22" s="79">
        <f>IFERROR(VLOOKUP($B22,[2]NUM17!$H$3:$U$161,11,FALSE),0)</f>
        <v>5</v>
      </c>
      <c r="O22" s="79">
        <f>IFERROR(VLOOKUP($B22,[2]NUM17!$H$3:$U$161,12,FALSE),0)</f>
        <v>0</v>
      </c>
      <c r="P22" s="79">
        <f>IFERROR(VLOOKUP($B22,[2]NUM17!$H$3:$U$161,13,FALSE),0)</f>
        <v>0</v>
      </c>
      <c r="Q22" s="4">
        <f t="shared" si="0"/>
        <v>21</v>
      </c>
      <c r="R22" s="79">
        <f>IFERROR(VLOOKUP($B22,[2]DEN17!$H$3:$U$144,2,FALSE),0)</f>
        <v>2</v>
      </c>
      <c r="S22" s="79">
        <f>IFERROR(VLOOKUP($B22,[2]DEN17!$H$3:$U$144,3,FALSE),0)</f>
        <v>1</v>
      </c>
      <c r="T22" s="79">
        <f>IFERROR(VLOOKUP($B22,[2]DEN17!$H$3:$U$144,4,FALSE),0)</f>
        <v>5</v>
      </c>
      <c r="U22" s="79">
        <f>IFERROR(VLOOKUP($B22,[2]DEN17!$H$3:$U$144,5,FALSE),0)</f>
        <v>3</v>
      </c>
      <c r="V22" s="79">
        <f>IFERROR(VLOOKUP($B22,[2]DEN17!$H$3:$U$144,6,FALSE),0)</f>
        <v>0</v>
      </c>
      <c r="W22" s="79">
        <f>IFERROR(VLOOKUP($B22,[2]DEN17!$H$3:$U$144,7,FALSE),0)</f>
        <v>3</v>
      </c>
      <c r="X22" s="79">
        <f>IFERROR(VLOOKUP($B22,[2]DEN17!$H$3:$U$144,8,FALSE),0)</f>
        <v>2</v>
      </c>
      <c r="Y22" s="79">
        <f>IFERROR(VLOOKUP($B22,[2]DEN17!$H$3:$U$144,9,FALSE),0)</f>
        <v>1</v>
      </c>
      <c r="Z22" s="79">
        <f>IFERROR(VLOOKUP($B22,[2]DEN17!$H$3:$U$144,10,FALSE),0)</f>
        <v>0</v>
      </c>
      <c r="AA22" s="79">
        <f>IFERROR(VLOOKUP($B22,[2]DEN17!$H$3:$U$144,11,FALSE),0)</f>
        <v>5</v>
      </c>
      <c r="AB22" s="79">
        <f>IFERROR(VLOOKUP($B22,[2]DEN17!$H$3:$U$144,12,FALSE),0)</f>
        <v>0</v>
      </c>
      <c r="AC22" s="79">
        <f>IFERROR(VLOOKUP($B22,[2]DEN17!$H$3:$U$144,13,FALSE),0)</f>
        <v>0</v>
      </c>
      <c r="AD22" s="4">
        <f t="shared" si="1"/>
        <v>22</v>
      </c>
    </row>
    <row r="23" spans="1:31" ht="15.75" customHeight="1" thickBot="1" x14ac:dyDescent="0.25">
      <c r="A23" s="1" t="s">
        <v>52</v>
      </c>
      <c r="B23" s="137" t="s">
        <v>50</v>
      </c>
      <c r="C23" s="53"/>
      <c r="D23" s="53"/>
      <c r="E23" s="79">
        <f>IFERROR(VLOOKUP($B23,[2]NUM17!$H$3:$U$161,2,FALSE),0)</f>
        <v>3</v>
      </c>
      <c r="F23" s="79">
        <f>IFERROR(VLOOKUP($B23,[2]NUM17!$H$3:$U$161,3,FALSE),0)</f>
        <v>1</v>
      </c>
      <c r="G23" s="79">
        <f>IFERROR(VLOOKUP($B23,[2]NUM17!$H$3:$U$161,4,FALSE),0)</f>
        <v>2</v>
      </c>
      <c r="H23" s="79">
        <f>IFERROR(VLOOKUP($B23,[2]NUM17!$H$3:$U$161,5,FALSE),0)</f>
        <v>0</v>
      </c>
      <c r="I23" s="79">
        <f>IFERROR(VLOOKUP($B23,[2]NUM17!$H$3:$U$161,6,FALSE),0)</f>
        <v>2</v>
      </c>
      <c r="J23" s="79">
        <f>IFERROR(VLOOKUP($B23,[2]NUM17!$H$3:$U$161,7,FALSE),0)</f>
        <v>0</v>
      </c>
      <c r="K23" s="79">
        <f>IFERROR(VLOOKUP($B23,[2]NUM17!$H$3:$U$161,8,FALSE),0)</f>
        <v>0</v>
      </c>
      <c r="L23" s="79">
        <f>IFERROR(VLOOKUP($B23,[2]NUM17!$H$3:$U$161,9,FALSE),0)</f>
        <v>0</v>
      </c>
      <c r="M23" s="79">
        <f>IFERROR(VLOOKUP($B23,[2]NUM17!$H$3:$U$161,10,FALSE),0)</f>
        <v>4</v>
      </c>
      <c r="N23" s="79">
        <f>IFERROR(VLOOKUP($B23,[2]NUM17!$H$3:$U$161,11,FALSE),0)</f>
        <v>2</v>
      </c>
      <c r="O23" s="79">
        <f>IFERROR(VLOOKUP($B23,[2]NUM17!$H$3:$U$161,12,FALSE),0)</f>
        <v>2</v>
      </c>
      <c r="P23" s="79">
        <f>IFERROR(VLOOKUP($B23,[2]NUM17!$H$3:$U$161,13,FALSE),0)</f>
        <v>0</v>
      </c>
      <c r="Q23" s="4">
        <f t="shared" si="0"/>
        <v>16</v>
      </c>
      <c r="R23" s="79">
        <f>IFERROR(VLOOKUP($B23,[2]DEN17!$H$3:$U$144,2,FALSE),0)</f>
        <v>4</v>
      </c>
      <c r="S23" s="79">
        <f>IFERROR(VLOOKUP($B23,[2]DEN17!$H$3:$U$144,3,FALSE),0)</f>
        <v>1</v>
      </c>
      <c r="T23" s="79">
        <f>IFERROR(VLOOKUP($B23,[2]DEN17!$H$3:$U$144,4,FALSE),0)</f>
        <v>2</v>
      </c>
      <c r="U23" s="79">
        <f>IFERROR(VLOOKUP($B23,[2]DEN17!$H$3:$U$144,5,FALSE),0)</f>
        <v>0</v>
      </c>
      <c r="V23" s="79">
        <f>IFERROR(VLOOKUP($B23,[2]DEN17!$H$3:$U$144,6,FALSE),0)</f>
        <v>2</v>
      </c>
      <c r="W23" s="79">
        <f>IFERROR(VLOOKUP($B23,[2]DEN17!$H$3:$U$144,7,FALSE),0)</f>
        <v>0</v>
      </c>
      <c r="X23" s="79">
        <f>IFERROR(VLOOKUP($B23,[2]DEN17!$H$3:$U$144,8,FALSE),0)</f>
        <v>0</v>
      </c>
      <c r="Y23" s="79">
        <f>IFERROR(VLOOKUP($B23,[2]DEN17!$H$3:$U$144,9,FALSE),0)</f>
        <v>0</v>
      </c>
      <c r="Z23" s="79">
        <f>IFERROR(VLOOKUP($B23,[2]DEN17!$H$3:$U$144,10,FALSE),0)</f>
        <v>4</v>
      </c>
      <c r="AA23" s="79">
        <f>IFERROR(VLOOKUP($B23,[2]DEN17!$H$3:$U$144,11,FALSE),0)</f>
        <v>2</v>
      </c>
      <c r="AB23" s="79">
        <f>IFERROR(VLOOKUP($B23,[2]DEN17!$H$3:$U$144,12,FALSE),0)</f>
        <v>2</v>
      </c>
      <c r="AC23" s="79">
        <f>IFERROR(VLOOKUP($B23,[2]DEN17!$H$3:$U$144,13,FALSE),0)</f>
        <v>0</v>
      </c>
      <c r="AD23" s="4">
        <f t="shared" si="1"/>
        <v>17</v>
      </c>
    </row>
    <row r="24" spans="1:31" ht="15.75" customHeight="1" thickBot="1" x14ac:dyDescent="0.25">
      <c r="A24" s="1" t="s">
        <v>52</v>
      </c>
      <c r="B24" s="137" t="s">
        <v>51</v>
      </c>
      <c r="C24" s="53"/>
      <c r="D24" s="53"/>
      <c r="E24" s="79">
        <f>IFERROR(VLOOKUP($B24,[2]NUM17!$H$3:$U$161,2,FALSE),0)</f>
        <v>4</v>
      </c>
      <c r="F24" s="79">
        <f>IFERROR(VLOOKUP($B24,[2]NUM17!$H$3:$U$161,3,FALSE),0)</f>
        <v>1</v>
      </c>
      <c r="G24" s="79">
        <f>IFERROR(VLOOKUP($B24,[2]NUM17!$H$3:$U$161,4,FALSE),0)</f>
        <v>3</v>
      </c>
      <c r="H24" s="79">
        <f>IFERROR(VLOOKUP($B24,[2]NUM17!$H$3:$U$161,5,FALSE),0)</f>
        <v>4</v>
      </c>
      <c r="I24" s="79">
        <f>IFERROR(VLOOKUP($B24,[2]NUM17!$H$3:$U$161,6,FALSE),0)</f>
        <v>0</v>
      </c>
      <c r="J24" s="79">
        <f>IFERROR(VLOOKUP($B24,[2]NUM17!$H$3:$U$161,7,FALSE),0)</f>
        <v>4</v>
      </c>
      <c r="K24" s="79">
        <f>IFERROR(VLOOKUP($B24,[2]NUM17!$H$3:$U$161,8,FALSE),0)</f>
        <v>2</v>
      </c>
      <c r="L24" s="79">
        <f>IFERROR(VLOOKUP($B24,[2]NUM17!$H$3:$U$161,9,FALSE),0)</f>
        <v>0</v>
      </c>
      <c r="M24" s="79">
        <f>IFERROR(VLOOKUP($B24,[2]NUM17!$H$3:$U$161,10,FALSE),0)</f>
        <v>2</v>
      </c>
      <c r="N24" s="79">
        <f>IFERROR(VLOOKUP($B24,[2]NUM17!$H$3:$U$161,11,FALSE),0)</f>
        <v>4</v>
      </c>
      <c r="O24" s="79">
        <f>IFERROR(VLOOKUP($B24,[2]NUM17!$H$3:$U$161,12,FALSE),0)</f>
        <v>3</v>
      </c>
      <c r="P24" s="79">
        <f>IFERROR(VLOOKUP($B24,[2]NUM17!$H$3:$U$161,13,FALSE),0)</f>
        <v>1</v>
      </c>
      <c r="Q24" s="4">
        <f t="shared" si="0"/>
        <v>28</v>
      </c>
      <c r="R24" s="79">
        <f>IFERROR(VLOOKUP($B24,[2]DEN17!$H$3:$U$144,2,FALSE),0)</f>
        <v>4</v>
      </c>
      <c r="S24" s="79">
        <f>IFERROR(VLOOKUP($B24,[2]DEN17!$H$3:$U$144,3,FALSE),0)</f>
        <v>1</v>
      </c>
      <c r="T24" s="79">
        <f>IFERROR(VLOOKUP($B24,[2]DEN17!$H$3:$U$144,4,FALSE),0)</f>
        <v>3</v>
      </c>
      <c r="U24" s="79">
        <f>IFERROR(VLOOKUP($B24,[2]DEN17!$H$3:$U$144,5,FALSE),0)</f>
        <v>4</v>
      </c>
      <c r="V24" s="79">
        <f>IFERROR(VLOOKUP($B24,[2]DEN17!$H$3:$U$144,6,FALSE),0)</f>
        <v>0</v>
      </c>
      <c r="W24" s="79">
        <f>IFERROR(VLOOKUP($B24,[2]DEN17!$H$3:$U$144,7,FALSE),0)</f>
        <v>4</v>
      </c>
      <c r="X24" s="79">
        <f>IFERROR(VLOOKUP($B24,[2]DEN17!$H$3:$U$144,8,FALSE),0)</f>
        <v>2</v>
      </c>
      <c r="Y24" s="79">
        <f>IFERROR(VLOOKUP($B24,[2]DEN17!$H$3:$U$144,9,FALSE),0)</f>
        <v>0</v>
      </c>
      <c r="Z24" s="79">
        <f>IFERROR(VLOOKUP($B24,[2]DEN17!$H$3:$U$144,10,FALSE),0)</f>
        <v>2</v>
      </c>
      <c r="AA24" s="79">
        <f>IFERROR(VLOOKUP($B24,[2]DEN17!$H$3:$U$144,11,FALSE),0)</f>
        <v>4</v>
      </c>
      <c r="AB24" s="79">
        <f>IFERROR(VLOOKUP($B24,[2]DEN17!$H$3:$U$144,12,FALSE),0)</f>
        <v>3</v>
      </c>
      <c r="AC24" s="79">
        <f>IFERROR(VLOOKUP($B24,[2]DEN17!$H$3:$U$144,13,FALSE),0)</f>
        <v>1</v>
      </c>
      <c r="AD24" s="4">
        <f t="shared" si="1"/>
        <v>28</v>
      </c>
    </row>
    <row r="25" spans="1:31" ht="15.75" customHeight="1" thickBot="1" x14ac:dyDescent="0.25">
      <c r="A25" s="72" t="s">
        <v>52</v>
      </c>
      <c r="B25" s="137" t="s">
        <v>396</v>
      </c>
      <c r="C25" s="53"/>
      <c r="D25" s="53"/>
      <c r="E25" s="79">
        <f>IFERROR(VLOOKUP($B25,[2]NUM17!$H$3:$U$161,2,FALSE),0)</f>
        <v>0</v>
      </c>
      <c r="F25" s="79">
        <f>IFERROR(VLOOKUP($B25,[2]NUM17!$H$3:$U$161,3,FALSE),0)</f>
        <v>0</v>
      </c>
      <c r="G25" s="79">
        <f>IFERROR(VLOOKUP($B25,[2]NUM17!$H$3:$U$161,4,FALSE),0)</f>
        <v>0</v>
      </c>
      <c r="H25" s="79">
        <f>IFERROR(VLOOKUP($B25,[2]NUM17!$H$3:$U$161,5,FALSE),0)</f>
        <v>0</v>
      </c>
      <c r="I25" s="79">
        <f>IFERROR(VLOOKUP($B25,[2]NUM17!$H$3:$U$161,6,FALSE),0)</f>
        <v>0</v>
      </c>
      <c r="J25" s="79">
        <f>IFERROR(VLOOKUP($B25,[2]NUM17!$H$3:$U$161,7,FALSE),0)</f>
        <v>0</v>
      </c>
      <c r="K25" s="79">
        <f>IFERROR(VLOOKUP($B25,[2]NUM17!$H$3:$U$161,8,FALSE),0)</f>
        <v>0</v>
      </c>
      <c r="L25" s="79">
        <f>IFERROR(VLOOKUP($B25,[2]NUM17!$H$3:$U$161,9,FALSE),0)</f>
        <v>0</v>
      </c>
      <c r="M25" s="79">
        <f>IFERROR(VLOOKUP($B25,[2]NUM17!$H$3:$U$161,10,FALSE),0)</f>
        <v>0</v>
      </c>
      <c r="N25" s="79">
        <f>IFERROR(VLOOKUP($B25,[2]NUM17!$H$3:$U$161,11,FALSE),0)</f>
        <v>0</v>
      </c>
      <c r="O25" s="79">
        <f>IFERROR(VLOOKUP($B25,[2]NUM17!$H$3:$U$161,12,FALSE),0)</f>
        <v>3</v>
      </c>
      <c r="P25" s="79">
        <f>IFERROR(VLOOKUP($B25,[2]NUM17!$H$3:$U$161,13,FALSE),0)</f>
        <v>0</v>
      </c>
      <c r="Q25" s="4">
        <f t="shared" ref="Q25" si="2">SUM(E25:P25)</f>
        <v>3</v>
      </c>
      <c r="R25" s="79">
        <f>IFERROR(VLOOKUP($B25,[2]DEN17!$H$3:$U$144,2,FALSE),0)</f>
        <v>0</v>
      </c>
      <c r="S25" s="79">
        <f>IFERROR(VLOOKUP($B25,[2]DEN17!$H$3:$U$144,3,FALSE),0)</f>
        <v>0</v>
      </c>
      <c r="T25" s="79">
        <f>IFERROR(VLOOKUP($B25,[2]DEN17!$H$3:$U$144,4,FALSE),0)</f>
        <v>0</v>
      </c>
      <c r="U25" s="79">
        <f>IFERROR(VLOOKUP($B25,[2]DEN17!$H$3:$U$144,5,FALSE),0)</f>
        <v>0</v>
      </c>
      <c r="V25" s="79">
        <f>IFERROR(VLOOKUP($B25,[2]DEN17!$H$3:$U$144,6,FALSE),0)</f>
        <v>0</v>
      </c>
      <c r="W25" s="79">
        <f>IFERROR(VLOOKUP($B25,[2]DEN17!$H$3:$U$144,7,FALSE),0)</f>
        <v>0</v>
      </c>
      <c r="X25" s="79">
        <f>IFERROR(VLOOKUP($B25,[2]DEN17!$H$3:$U$144,8,FALSE),0)</f>
        <v>0</v>
      </c>
      <c r="Y25" s="79">
        <f>IFERROR(VLOOKUP($B25,[2]DEN17!$H$3:$U$144,9,FALSE),0)</f>
        <v>0</v>
      </c>
      <c r="Z25" s="79">
        <f>IFERROR(VLOOKUP($B25,[2]DEN17!$H$3:$U$144,10,FALSE),0)</f>
        <v>0</v>
      </c>
      <c r="AA25" s="79">
        <f>IFERROR(VLOOKUP($B25,[2]DEN17!$H$3:$U$144,11,FALSE),0)</f>
        <v>0</v>
      </c>
      <c r="AB25" s="79">
        <f>IFERROR(VLOOKUP($B25,[2]DEN17!$H$3:$U$144,12,FALSE),0)</f>
        <v>3</v>
      </c>
      <c r="AC25" s="79">
        <f>IFERROR(VLOOKUP($B25,[2]DEN17!$H$3:$U$144,13,FALSE),0)</f>
        <v>0</v>
      </c>
      <c r="AD25" s="4">
        <f t="shared" si="1"/>
        <v>3</v>
      </c>
    </row>
    <row r="26" spans="1:31" s="54" customFormat="1" ht="15" thickBot="1" x14ac:dyDescent="0.25">
      <c r="A26" s="307" t="s">
        <v>174</v>
      </c>
      <c r="B26" s="308"/>
      <c r="C26" s="222">
        <f>+D26/Metas!U10</f>
        <v>1.012072455572091</v>
      </c>
      <c r="D26" s="14">
        <f>+Q26/AD26</f>
        <v>0.91103865859338617</v>
      </c>
      <c r="E26" s="63">
        <f>SUM(E12:E25)</f>
        <v>204</v>
      </c>
      <c r="F26" s="63">
        <f t="shared" ref="F26:N26" si="3">SUM(F12:F25)</f>
        <v>123</v>
      </c>
      <c r="G26" s="63">
        <f t="shared" si="3"/>
        <v>231</v>
      </c>
      <c r="H26" s="63">
        <f t="shared" si="3"/>
        <v>154</v>
      </c>
      <c r="I26" s="63">
        <f t="shared" si="3"/>
        <v>169</v>
      </c>
      <c r="J26" s="63">
        <f t="shared" si="3"/>
        <v>145</v>
      </c>
      <c r="K26" s="63">
        <f t="shared" si="3"/>
        <v>162</v>
      </c>
      <c r="L26" s="63">
        <f t="shared" si="3"/>
        <v>148</v>
      </c>
      <c r="M26" s="63">
        <f t="shared" si="3"/>
        <v>161</v>
      </c>
      <c r="N26" s="63">
        <f t="shared" si="3"/>
        <v>184</v>
      </c>
      <c r="O26" s="63">
        <f t="shared" ref="O26:P26" si="4">SUM(O12:O25)</f>
        <v>148</v>
      </c>
      <c r="P26" s="63">
        <f t="shared" si="4"/>
        <v>127</v>
      </c>
      <c r="Q26" s="9">
        <f>SUM(Q12:Q25)</f>
        <v>1956</v>
      </c>
      <c r="R26" s="63">
        <f>SUM(R12:R25)</f>
        <v>231</v>
      </c>
      <c r="S26" s="63">
        <f t="shared" ref="S26:Y26" si="5">SUM(S12:S24)</f>
        <v>141</v>
      </c>
      <c r="T26" s="63">
        <f t="shared" si="5"/>
        <v>248</v>
      </c>
      <c r="U26" s="63">
        <f t="shared" si="5"/>
        <v>164</v>
      </c>
      <c r="V26" s="63">
        <f t="shared" si="5"/>
        <v>177</v>
      </c>
      <c r="W26" s="63">
        <f t="shared" si="5"/>
        <v>157</v>
      </c>
      <c r="X26" s="63">
        <f t="shared" si="5"/>
        <v>176</v>
      </c>
      <c r="Y26" s="63">
        <f t="shared" si="5"/>
        <v>166</v>
      </c>
      <c r="Z26" s="63">
        <f>SUM(Z12:Z25)</f>
        <v>173</v>
      </c>
      <c r="AA26" s="63">
        <f>SUM(AA12:AA25)</f>
        <v>200</v>
      </c>
      <c r="AB26" s="63">
        <f t="shared" ref="AB26:AC26" si="6">SUM(AB12:AB25)</f>
        <v>170</v>
      </c>
      <c r="AC26" s="63">
        <f t="shared" si="6"/>
        <v>144</v>
      </c>
      <c r="AD26" s="9">
        <f>SUM(AD12:AD25)</f>
        <v>2147</v>
      </c>
      <c r="AE26" s="58"/>
    </row>
    <row r="27" spans="1:31" ht="15" thickBot="1" x14ac:dyDescent="0.25">
      <c r="A27" s="1" t="s">
        <v>53</v>
      </c>
      <c r="B27" s="137" t="s">
        <v>54</v>
      </c>
      <c r="C27" s="53"/>
      <c r="D27" s="53"/>
      <c r="E27" s="79">
        <f>IFERROR(VLOOKUP($B27,[2]NUM17!$H$3:$U$161,2,FALSE),0)</f>
        <v>29</v>
      </c>
      <c r="F27" s="79">
        <f>IFERROR(VLOOKUP($B27,[2]NUM17!$H$3:$U$161,3,FALSE),0)</f>
        <v>23</v>
      </c>
      <c r="G27" s="79">
        <f>IFERROR(VLOOKUP($B27,[2]NUM17!$H$3:$U$161,4,FALSE),0)</f>
        <v>27</v>
      </c>
      <c r="H27" s="79">
        <f>IFERROR(VLOOKUP($B27,[2]NUM17!$H$3:$U$161,5,FALSE),0)</f>
        <v>9</v>
      </c>
      <c r="I27" s="79">
        <f>IFERROR(VLOOKUP($B27,[2]NUM17!$H$3:$U$161,6,FALSE),0)</f>
        <v>29</v>
      </c>
      <c r="J27" s="79">
        <f>IFERROR(VLOOKUP($B27,[2]NUM17!$H$3:$U$161,7,FALSE),0)</f>
        <v>18</v>
      </c>
      <c r="K27" s="79">
        <f>IFERROR(VLOOKUP($B27,[2]NUM17!$H$3:$U$161,8,FALSE),0)</f>
        <v>25</v>
      </c>
      <c r="L27" s="79">
        <f>IFERROR(VLOOKUP($B27,[2]NUM17!$H$3:$U$161,9,FALSE),0)</f>
        <v>17</v>
      </c>
      <c r="M27" s="79">
        <f>IFERROR(VLOOKUP($B27,[2]NUM17!$H$3:$U$161,10,FALSE),0)</f>
        <v>21</v>
      </c>
      <c r="N27" s="79">
        <f>IFERROR(VLOOKUP($B27,[2]NUM17!$H$3:$U$161,11,FALSE),0)</f>
        <v>35</v>
      </c>
      <c r="O27" s="79">
        <f>IFERROR(VLOOKUP($B27,[2]NUM17!$H$3:$U$161,12,FALSE),0)</f>
        <v>17</v>
      </c>
      <c r="P27" s="79">
        <f>IFERROR(VLOOKUP($B27,[2]NUM17!$H$3:$U$161,13,FALSE),0)</f>
        <v>14</v>
      </c>
      <c r="Q27" s="4">
        <f t="shared" ref="Q27:Q37" si="7">SUM(E27:P27)</f>
        <v>264</v>
      </c>
      <c r="R27" s="79">
        <f>IFERROR(VLOOKUP($B27,[2]DEN17!$H$3:$U$144,2,FALSE),0)</f>
        <v>34</v>
      </c>
      <c r="S27" s="79">
        <f>IFERROR(VLOOKUP($B27,[2]DEN17!$H$3:$U$144,3,FALSE),0)</f>
        <v>32</v>
      </c>
      <c r="T27" s="79">
        <f>IFERROR(VLOOKUP($B27,[2]DEN17!$H$3:$U$144,4,FALSE),0)</f>
        <v>34</v>
      </c>
      <c r="U27" s="79">
        <f>IFERROR(VLOOKUP($B27,[2]DEN17!$H$3:$U$144,5,FALSE),0)</f>
        <v>13</v>
      </c>
      <c r="V27" s="79">
        <f>IFERROR(VLOOKUP($B27,[2]DEN17!$H$3:$U$144,6,FALSE),0)</f>
        <v>36</v>
      </c>
      <c r="W27" s="79">
        <f>IFERROR(VLOOKUP($B27,[2]DEN17!$H$3:$U$144,7,FALSE),0)</f>
        <v>24</v>
      </c>
      <c r="X27" s="79">
        <f>IFERROR(VLOOKUP($B27,[2]DEN17!$H$3:$U$144,8,FALSE),0)</f>
        <v>30</v>
      </c>
      <c r="Y27" s="79">
        <f>IFERROR(VLOOKUP($B27,[2]DEN17!$H$3:$U$144,9,FALSE),0)</f>
        <v>26</v>
      </c>
      <c r="Z27" s="79">
        <f>IFERROR(VLOOKUP($B27,[2]DEN17!$H$3:$U$144,10,FALSE),0)</f>
        <v>32</v>
      </c>
      <c r="AA27" s="79">
        <f>IFERROR(VLOOKUP($B27,[2]DEN17!$H$3:$U$144,11,FALSE),0)</f>
        <v>46</v>
      </c>
      <c r="AB27" s="79">
        <f>IFERROR(VLOOKUP($B27,[2]DEN17!$H$3:$U$144,12,FALSE),0)</f>
        <v>21</v>
      </c>
      <c r="AC27" s="79">
        <f>IFERROR(VLOOKUP($B27,[2]DEN17!$H$3:$U$144,13,FALSE),0)</f>
        <v>17</v>
      </c>
      <c r="AD27" s="4">
        <f t="shared" si="1"/>
        <v>345</v>
      </c>
    </row>
    <row r="28" spans="1:31" ht="15" thickBot="1" x14ac:dyDescent="0.25">
      <c r="A28" s="1" t="s">
        <v>53</v>
      </c>
      <c r="B28" s="137" t="s">
        <v>55</v>
      </c>
      <c r="C28" s="53"/>
      <c r="D28" s="53"/>
      <c r="E28" s="79">
        <f>IFERROR(VLOOKUP($B28,[2]NUM17!$H$3:$U$161,2,FALSE),0)</f>
        <v>42</v>
      </c>
      <c r="F28" s="79">
        <f>IFERROR(VLOOKUP($B28,[2]NUM17!$H$3:$U$161,3,FALSE),0)</f>
        <v>22</v>
      </c>
      <c r="G28" s="79">
        <f>IFERROR(VLOOKUP($B28,[2]NUM17!$H$3:$U$161,4,FALSE),0)</f>
        <v>39</v>
      </c>
      <c r="H28" s="79">
        <f>IFERROR(VLOOKUP($B28,[2]NUM17!$H$3:$U$161,5,FALSE),0)</f>
        <v>26</v>
      </c>
      <c r="I28" s="79">
        <f>IFERROR(VLOOKUP($B28,[2]NUM17!$H$3:$U$161,6,FALSE),0)</f>
        <v>30</v>
      </c>
      <c r="J28" s="79">
        <f>IFERROR(VLOOKUP($B28,[2]NUM17!$H$3:$U$161,7,FALSE),0)</f>
        <v>37</v>
      </c>
      <c r="K28" s="79">
        <f>IFERROR(VLOOKUP($B28,[2]NUM17!$H$3:$U$161,8,FALSE),0)</f>
        <v>32</v>
      </c>
      <c r="L28" s="79">
        <f>IFERROR(VLOOKUP($B28,[2]NUM17!$H$3:$U$161,9,FALSE),0)</f>
        <v>8</v>
      </c>
      <c r="M28" s="79">
        <f>IFERROR(VLOOKUP($B28,[2]NUM17!$H$3:$U$161,10,FALSE),0)</f>
        <v>23</v>
      </c>
      <c r="N28" s="79">
        <f>IFERROR(VLOOKUP($B28,[2]NUM17!$H$3:$U$161,11,FALSE),0)</f>
        <v>30</v>
      </c>
      <c r="O28" s="79">
        <f>IFERROR(VLOOKUP($B28,[2]NUM17!$H$3:$U$161,12,FALSE),0)</f>
        <v>20</v>
      </c>
      <c r="P28" s="79">
        <f>IFERROR(VLOOKUP($B28,[2]NUM17!$H$3:$U$161,13,FALSE),0)</f>
        <v>16</v>
      </c>
      <c r="Q28" s="4">
        <f t="shared" si="7"/>
        <v>325</v>
      </c>
      <c r="R28" s="79">
        <f>IFERROR(VLOOKUP($B28,[2]DEN17!$H$3:$U$144,2,FALSE),0)</f>
        <v>53</v>
      </c>
      <c r="S28" s="79">
        <f>IFERROR(VLOOKUP($B28,[2]DEN17!$H$3:$U$144,3,FALSE),0)</f>
        <v>32</v>
      </c>
      <c r="T28" s="79">
        <f>IFERROR(VLOOKUP($B28,[2]DEN17!$H$3:$U$144,4,FALSE),0)</f>
        <v>48</v>
      </c>
      <c r="U28" s="79">
        <f>IFERROR(VLOOKUP($B28,[2]DEN17!$H$3:$U$144,5,FALSE),0)</f>
        <v>33</v>
      </c>
      <c r="V28" s="79">
        <f>IFERROR(VLOOKUP($B28,[2]DEN17!$H$3:$U$144,6,FALSE),0)</f>
        <v>30</v>
      </c>
      <c r="W28" s="79">
        <f>IFERROR(VLOOKUP($B28,[2]DEN17!$H$3:$U$144,7,FALSE),0)</f>
        <v>38</v>
      </c>
      <c r="X28" s="79">
        <f>IFERROR(VLOOKUP($B28,[2]DEN17!$H$3:$U$144,8,FALSE),0)</f>
        <v>35</v>
      </c>
      <c r="Y28" s="79">
        <f>IFERROR(VLOOKUP($B28,[2]DEN17!$H$3:$U$144,9,FALSE),0)</f>
        <v>36</v>
      </c>
      <c r="Z28" s="79">
        <f>IFERROR(VLOOKUP($B28,[2]DEN17!$H$3:$U$144,10,FALSE),0)</f>
        <v>27</v>
      </c>
      <c r="AA28" s="79">
        <f>IFERROR(VLOOKUP($B28,[2]DEN17!$H$3:$U$144,11,FALSE),0)</f>
        <v>40</v>
      </c>
      <c r="AB28" s="79">
        <f>IFERROR(VLOOKUP($B28,[2]DEN17!$H$3:$U$144,12,FALSE),0)</f>
        <v>21</v>
      </c>
      <c r="AC28" s="79">
        <f>IFERROR(VLOOKUP($B28,[2]DEN17!$H$3:$U$144,13,FALSE),0)</f>
        <v>18</v>
      </c>
      <c r="AD28" s="4">
        <f t="shared" si="1"/>
        <v>411</v>
      </c>
    </row>
    <row r="29" spans="1:31" ht="15" thickBot="1" x14ac:dyDescent="0.25">
      <c r="A29" s="1" t="s">
        <v>53</v>
      </c>
      <c r="B29" s="137" t="s">
        <v>56</v>
      </c>
      <c r="C29" s="53"/>
      <c r="D29" s="53"/>
      <c r="E29" s="79">
        <f>IFERROR(VLOOKUP($B29,[2]NUM17!$H$3:$U$161,2,FALSE),0)</f>
        <v>59</v>
      </c>
      <c r="F29" s="79">
        <f>IFERROR(VLOOKUP($B29,[2]NUM17!$H$3:$U$161,3,FALSE),0)</f>
        <v>44</v>
      </c>
      <c r="G29" s="79">
        <f>IFERROR(VLOOKUP($B29,[2]NUM17!$H$3:$U$161,4,FALSE),0)</f>
        <v>64</v>
      </c>
      <c r="H29" s="79">
        <f>IFERROR(VLOOKUP($B29,[2]NUM17!$H$3:$U$161,5,FALSE),0)</f>
        <v>32</v>
      </c>
      <c r="I29" s="79">
        <f>IFERROR(VLOOKUP($B29,[2]NUM17!$H$3:$U$161,6,FALSE),0)</f>
        <v>63</v>
      </c>
      <c r="J29" s="79">
        <f>IFERROR(VLOOKUP($B29,[2]NUM17!$H$3:$U$161,7,FALSE),0)</f>
        <v>41</v>
      </c>
      <c r="K29" s="79">
        <f>IFERROR(VLOOKUP($B29,[2]NUM17!$H$3:$U$161,8,FALSE),0)</f>
        <v>62</v>
      </c>
      <c r="L29" s="79">
        <f>IFERROR(VLOOKUP($B29,[2]NUM17!$H$3:$U$161,9,FALSE),0)</f>
        <v>59</v>
      </c>
      <c r="M29" s="79">
        <f>IFERROR(VLOOKUP($B29,[2]NUM17!$H$3:$U$161,10,FALSE),0)</f>
        <v>38</v>
      </c>
      <c r="N29" s="79">
        <f>IFERROR(VLOOKUP($B29,[2]NUM17!$H$3:$U$161,11,FALSE),0)</f>
        <v>46</v>
      </c>
      <c r="O29" s="79">
        <f>IFERROR(VLOOKUP($B29,[2]NUM17!$H$3:$U$161,12,FALSE),0)</f>
        <v>40</v>
      </c>
      <c r="P29" s="79">
        <f>IFERROR(VLOOKUP($B29,[2]NUM17!$H$3:$U$161,13,FALSE),0)</f>
        <v>38</v>
      </c>
      <c r="Q29" s="4">
        <f t="shared" si="7"/>
        <v>586</v>
      </c>
      <c r="R29" s="79">
        <f>IFERROR(VLOOKUP($B29,[2]DEN17!$H$3:$U$144,2,FALSE),0)</f>
        <v>74</v>
      </c>
      <c r="S29" s="79">
        <f>IFERROR(VLOOKUP($B29,[2]DEN17!$H$3:$U$144,3,FALSE),0)</f>
        <v>57</v>
      </c>
      <c r="T29" s="79">
        <f>IFERROR(VLOOKUP($B29,[2]DEN17!$H$3:$U$144,4,FALSE),0)</f>
        <v>75</v>
      </c>
      <c r="U29" s="79">
        <f>IFERROR(VLOOKUP($B29,[2]DEN17!$H$3:$U$144,5,FALSE),0)</f>
        <v>38</v>
      </c>
      <c r="V29" s="79">
        <f>IFERROR(VLOOKUP($B29,[2]DEN17!$H$3:$U$144,6,FALSE),0)</f>
        <v>75</v>
      </c>
      <c r="W29" s="79">
        <f>IFERROR(VLOOKUP($B29,[2]DEN17!$H$3:$U$144,7,FALSE),0)</f>
        <v>47</v>
      </c>
      <c r="X29" s="79">
        <f>IFERROR(VLOOKUP($B29,[2]DEN17!$H$3:$U$144,8,FALSE),0)</f>
        <v>69</v>
      </c>
      <c r="Y29" s="79">
        <f>IFERROR(VLOOKUP($B29,[2]DEN17!$H$3:$U$144,9,FALSE),0)</f>
        <v>66</v>
      </c>
      <c r="Z29" s="79">
        <f>IFERROR(VLOOKUP($B29,[2]DEN17!$H$3:$U$144,10,FALSE),0)</f>
        <v>45</v>
      </c>
      <c r="AA29" s="79">
        <f>IFERROR(VLOOKUP($B29,[2]DEN17!$H$3:$U$144,11,FALSE),0)</f>
        <v>63</v>
      </c>
      <c r="AB29" s="79">
        <f>IFERROR(VLOOKUP($B29,[2]DEN17!$H$3:$U$144,12,FALSE),0)</f>
        <v>45</v>
      </c>
      <c r="AC29" s="79">
        <f>IFERROR(VLOOKUP($B29,[2]DEN17!$H$3:$U$144,13,FALSE),0)</f>
        <v>42</v>
      </c>
      <c r="AD29" s="4">
        <f t="shared" si="1"/>
        <v>696</v>
      </c>
    </row>
    <row r="30" spans="1:31" ht="15" thickBot="1" x14ac:dyDescent="0.25">
      <c r="A30" s="1" t="s">
        <v>53</v>
      </c>
      <c r="B30" s="137" t="s">
        <v>57</v>
      </c>
      <c r="C30" s="53"/>
      <c r="D30" s="53"/>
      <c r="E30" s="79">
        <f>IFERROR(VLOOKUP($B30,[2]NUM17!$H$3:$U$161,2,FALSE),0)</f>
        <v>8</v>
      </c>
      <c r="F30" s="79">
        <f>IFERROR(VLOOKUP($B30,[2]NUM17!$H$3:$U$161,3,FALSE),0)</f>
        <v>5</v>
      </c>
      <c r="G30" s="79">
        <f>IFERROR(VLOOKUP($B30,[2]NUM17!$H$3:$U$161,4,FALSE),0)</f>
        <v>5</v>
      </c>
      <c r="H30" s="79">
        <f>IFERROR(VLOOKUP($B30,[2]NUM17!$H$3:$U$161,5,FALSE),0)</f>
        <v>6</v>
      </c>
      <c r="I30" s="79">
        <f>IFERROR(VLOOKUP($B30,[2]NUM17!$H$3:$U$161,6,FALSE),0)</f>
        <v>9</v>
      </c>
      <c r="J30" s="79">
        <f>IFERROR(VLOOKUP($B30,[2]NUM17!$H$3:$U$161,7,FALSE),0)</f>
        <v>8</v>
      </c>
      <c r="K30" s="79">
        <f>IFERROR(VLOOKUP($B30,[2]NUM17!$H$3:$U$161,8,FALSE),0)</f>
        <v>4</v>
      </c>
      <c r="L30" s="79">
        <f>IFERROR(VLOOKUP($B30,[2]NUM17!$H$3:$U$161,9,FALSE),0)</f>
        <v>10</v>
      </c>
      <c r="M30" s="79">
        <f>IFERROR(VLOOKUP($B30,[2]NUM17!$H$3:$U$161,10,FALSE),0)</f>
        <v>9</v>
      </c>
      <c r="N30" s="79">
        <f>IFERROR(VLOOKUP($B30,[2]NUM17!$H$3:$U$161,11,FALSE),0)</f>
        <v>5</v>
      </c>
      <c r="O30" s="79">
        <f>IFERROR(VLOOKUP($B30,[2]NUM17!$H$3:$U$161,12,FALSE),0)</f>
        <v>4</v>
      </c>
      <c r="P30" s="79">
        <f>IFERROR(VLOOKUP($B30,[2]NUM17!$H$3:$U$161,13,FALSE),0)</f>
        <v>9</v>
      </c>
      <c r="Q30" s="4">
        <f t="shared" si="7"/>
        <v>82</v>
      </c>
      <c r="R30" s="79">
        <f>IFERROR(VLOOKUP($B30,[2]DEN17!$H$3:$U$144,2,FALSE),0)</f>
        <v>8</v>
      </c>
      <c r="S30" s="79">
        <f>IFERROR(VLOOKUP($B30,[2]DEN17!$H$3:$U$144,3,FALSE),0)</f>
        <v>7</v>
      </c>
      <c r="T30" s="79">
        <f>IFERROR(VLOOKUP($B30,[2]DEN17!$H$3:$U$144,4,FALSE),0)</f>
        <v>7</v>
      </c>
      <c r="U30" s="79">
        <f>IFERROR(VLOOKUP($B30,[2]DEN17!$H$3:$U$144,5,FALSE),0)</f>
        <v>6</v>
      </c>
      <c r="V30" s="79">
        <f>IFERROR(VLOOKUP($B30,[2]DEN17!$H$3:$U$144,6,FALSE),0)</f>
        <v>10</v>
      </c>
      <c r="W30" s="79">
        <f>IFERROR(VLOOKUP($B30,[2]DEN17!$H$3:$U$144,7,FALSE),0)</f>
        <v>8</v>
      </c>
      <c r="X30" s="79">
        <f>IFERROR(VLOOKUP($B30,[2]DEN17!$H$3:$U$144,8,FALSE),0)</f>
        <v>5</v>
      </c>
      <c r="Y30" s="79">
        <f>IFERROR(VLOOKUP($B30,[2]DEN17!$H$3:$U$144,9,FALSE),0)</f>
        <v>11</v>
      </c>
      <c r="Z30" s="79">
        <f>IFERROR(VLOOKUP($B30,[2]DEN17!$H$3:$U$144,10,FALSE),0)</f>
        <v>9</v>
      </c>
      <c r="AA30" s="79">
        <f>IFERROR(VLOOKUP($B30,[2]DEN17!$H$3:$U$144,11,FALSE),0)</f>
        <v>8</v>
      </c>
      <c r="AB30" s="79">
        <f>IFERROR(VLOOKUP($B30,[2]DEN17!$H$3:$U$144,12,FALSE),0)</f>
        <v>4</v>
      </c>
      <c r="AC30" s="79">
        <f>IFERROR(VLOOKUP($B30,[2]DEN17!$H$3:$U$144,13,FALSE),0)</f>
        <v>10</v>
      </c>
      <c r="AD30" s="4">
        <f t="shared" si="1"/>
        <v>93</v>
      </c>
    </row>
    <row r="31" spans="1:31" ht="15" thickBot="1" x14ac:dyDescent="0.25">
      <c r="A31" s="1" t="s">
        <v>53</v>
      </c>
      <c r="B31" s="137" t="s">
        <v>58</v>
      </c>
      <c r="C31" s="53"/>
      <c r="D31" s="53"/>
      <c r="E31" s="79">
        <f>IFERROR(VLOOKUP($B31,[2]NUM17!$H$3:$U$161,2,FALSE),0)</f>
        <v>45</v>
      </c>
      <c r="F31" s="79">
        <f>IFERROR(VLOOKUP($B31,[2]NUM17!$H$3:$U$161,3,FALSE),0)</f>
        <v>29</v>
      </c>
      <c r="G31" s="79">
        <f>IFERROR(VLOOKUP($B31,[2]NUM17!$H$3:$U$161,4,FALSE),0)</f>
        <v>61</v>
      </c>
      <c r="H31" s="79">
        <f>IFERROR(VLOOKUP($B31,[2]NUM17!$H$3:$U$161,5,FALSE),0)</f>
        <v>39</v>
      </c>
      <c r="I31" s="79">
        <f>IFERROR(VLOOKUP($B31,[2]NUM17!$H$3:$U$161,6,FALSE),0)</f>
        <v>48</v>
      </c>
      <c r="J31" s="79">
        <f>IFERROR(VLOOKUP($B31,[2]NUM17!$H$3:$U$161,7,FALSE),0)</f>
        <v>57</v>
      </c>
      <c r="K31" s="79">
        <f>IFERROR(VLOOKUP($B31,[2]NUM17!$H$3:$U$161,8,FALSE),0)</f>
        <v>51</v>
      </c>
      <c r="L31" s="79">
        <f>IFERROR(VLOOKUP($B31,[2]NUM17!$H$3:$U$161,9,FALSE),0)</f>
        <v>44</v>
      </c>
      <c r="M31" s="79">
        <f>IFERROR(VLOOKUP($B31,[2]NUM17!$H$3:$U$161,10,FALSE),0)</f>
        <v>43</v>
      </c>
      <c r="N31" s="79">
        <f>IFERROR(VLOOKUP($B31,[2]NUM17!$H$3:$U$161,11,FALSE),0)</f>
        <v>52</v>
      </c>
      <c r="O31" s="79">
        <f>IFERROR(VLOOKUP($B31,[2]NUM17!$H$3:$U$161,12,FALSE),0)</f>
        <v>31</v>
      </c>
      <c r="P31" s="79">
        <f>IFERROR(VLOOKUP($B31,[2]NUM17!$H$3:$U$161,13,FALSE),0)</f>
        <v>32</v>
      </c>
      <c r="Q31" s="4">
        <f t="shared" si="7"/>
        <v>532</v>
      </c>
      <c r="R31" s="79">
        <f>IFERROR(VLOOKUP($B31,[2]DEN17!$H$3:$U$144,2,FALSE),0)</f>
        <v>49</v>
      </c>
      <c r="S31" s="79">
        <f>IFERROR(VLOOKUP($B31,[2]DEN17!$H$3:$U$144,3,FALSE),0)</f>
        <v>36</v>
      </c>
      <c r="T31" s="79">
        <f>IFERROR(VLOOKUP($B31,[2]DEN17!$H$3:$U$144,4,FALSE),0)</f>
        <v>73</v>
      </c>
      <c r="U31" s="79">
        <f>IFERROR(VLOOKUP($B31,[2]DEN17!$H$3:$U$144,5,FALSE),0)</f>
        <v>43</v>
      </c>
      <c r="V31" s="79">
        <f>IFERROR(VLOOKUP($B31,[2]DEN17!$H$3:$U$144,6,FALSE),0)</f>
        <v>55</v>
      </c>
      <c r="W31" s="79">
        <f>IFERROR(VLOOKUP($B31,[2]DEN17!$H$3:$U$144,7,FALSE),0)</f>
        <v>63</v>
      </c>
      <c r="X31" s="79">
        <f>IFERROR(VLOOKUP($B31,[2]DEN17!$H$3:$U$144,8,FALSE),0)</f>
        <v>60</v>
      </c>
      <c r="Y31" s="79">
        <f>IFERROR(VLOOKUP($B31,[2]DEN17!$H$3:$U$144,9,FALSE),0)</f>
        <v>53</v>
      </c>
      <c r="Z31" s="79">
        <f>IFERROR(VLOOKUP($B31,[2]DEN17!$H$3:$U$144,10,FALSE),0)</f>
        <v>48</v>
      </c>
      <c r="AA31" s="79">
        <f>IFERROR(VLOOKUP($B31,[2]DEN17!$H$3:$U$144,11,FALSE),0)</f>
        <v>61</v>
      </c>
      <c r="AB31" s="79">
        <f>IFERROR(VLOOKUP($B31,[2]DEN17!$H$3:$U$144,12,FALSE),0)</f>
        <v>45</v>
      </c>
      <c r="AC31" s="79">
        <f>IFERROR(VLOOKUP($B31,[2]DEN17!$H$3:$U$144,13,FALSE),0)</f>
        <v>39</v>
      </c>
      <c r="AD31" s="4">
        <f t="shared" si="1"/>
        <v>625</v>
      </c>
    </row>
    <row r="32" spans="1:31" ht="15" thickBot="1" x14ac:dyDescent="0.25">
      <c r="A32" s="1" t="s">
        <v>53</v>
      </c>
      <c r="B32" s="137" t="s">
        <v>59</v>
      </c>
      <c r="C32" s="53"/>
      <c r="D32" s="53"/>
      <c r="E32" s="79">
        <f>IFERROR(VLOOKUP($B32,[2]NUM17!$H$3:$U$161,2,FALSE),0)</f>
        <v>0</v>
      </c>
      <c r="F32" s="79">
        <f>IFERROR(VLOOKUP($B32,[2]NUM17!$H$3:$U$161,3,FALSE),0)</f>
        <v>0</v>
      </c>
      <c r="G32" s="79">
        <f>IFERROR(VLOOKUP($B32,[2]NUM17!$H$3:$U$161,4,FALSE),0)</f>
        <v>0</v>
      </c>
      <c r="H32" s="79">
        <f>IFERROR(VLOOKUP($B32,[2]NUM17!$H$3:$U$161,5,FALSE),0)</f>
        <v>0</v>
      </c>
      <c r="I32" s="79">
        <f>IFERROR(VLOOKUP($B32,[2]NUM17!$H$3:$U$161,6,FALSE),0)</f>
        <v>0</v>
      </c>
      <c r="J32" s="79">
        <f>IFERROR(VLOOKUP($B32,[2]NUM17!$H$3:$U$161,7,FALSE),0)</f>
        <v>0</v>
      </c>
      <c r="K32" s="79">
        <f>IFERROR(VLOOKUP($B32,[2]NUM17!$H$3:$U$161,8,FALSE),0)</f>
        <v>0</v>
      </c>
      <c r="L32" s="79">
        <f>IFERROR(VLOOKUP($B32,[2]NUM17!$H$3:$U$161,9,FALSE),0)</f>
        <v>0</v>
      </c>
      <c r="M32" s="79">
        <f>IFERROR(VLOOKUP($B32,[2]NUM17!$H$3:$U$161,10,FALSE),0)</f>
        <v>0</v>
      </c>
      <c r="N32" s="79">
        <f>IFERROR(VLOOKUP($B32,[2]NUM17!$H$3:$U$161,11,FALSE),0)</f>
        <v>0</v>
      </c>
      <c r="O32" s="79">
        <f>IFERROR(VLOOKUP($B32,[2]NUM17!$H$3:$U$161,12,FALSE),0)</f>
        <v>0</v>
      </c>
      <c r="P32" s="79">
        <f>IFERROR(VLOOKUP($B32,[2]NUM17!$H$3:$U$161,13,FALSE),0)</f>
        <v>0</v>
      </c>
      <c r="Q32" s="4">
        <f t="shared" si="7"/>
        <v>0</v>
      </c>
      <c r="R32" s="79">
        <f>IFERROR(VLOOKUP($B32,[2]DEN17!$H$3:$U$144,2,FALSE),0)</f>
        <v>0</v>
      </c>
      <c r="S32" s="79">
        <f>IFERROR(VLOOKUP($B32,[2]DEN17!$H$3:$U$144,3,FALSE),0)</f>
        <v>0</v>
      </c>
      <c r="T32" s="79">
        <f>IFERROR(VLOOKUP($B32,[2]DEN17!$H$3:$U$144,4,FALSE),0)</f>
        <v>0</v>
      </c>
      <c r="U32" s="79">
        <f>IFERROR(VLOOKUP($B32,[2]DEN17!$H$3:$U$144,5,FALSE),0)</f>
        <v>0</v>
      </c>
      <c r="V32" s="79">
        <f>IFERROR(VLOOKUP($B32,[2]DEN17!$H$3:$U$144,6,FALSE),0)</f>
        <v>0</v>
      </c>
      <c r="W32" s="79">
        <f>IFERROR(VLOOKUP($B32,[2]DEN17!$H$3:$U$144,7,FALSE),0)</f>
        <v>0</v>
      </c>
      <c r="X32" s="79">
        <f>IFERROR(VLOOKUP($B32,[2]DEN17!$H$3:$U$144,8,FALSE),0)</f>
        <v>0</v>
      </c>
      <c r="Y32" s="79">
        <f>IFERROR(VLOOKUP($B32,[2]DEN17!$H$3:$U$144,9,FALSE),0)</f>
        <v>0</v>
      </c>
      <c r="Z32" s="79">
        <f>IFERROR(VLOOKUP($B32,[2]DEN17!$H$3:$U$144,10,FALSE),0)</f>
        <v>0</v>
      </c>
      <c r="AA32" s="79">
        <f>IFERROR(VLOOKUP($B32,[2]DEN17!$H$3:$U$144,11,FALSE),0)</f>
        <v>0</v>
      </c>
      <c r="AB32" s="79">
        <f>IFERROR(VLOOKUP($B32,[2]DEN17!$H$3:$U$144,12,FALSE),0)</f>
        <v>0</v>
      </c>
      <c r="AC32" s="79">
        <f>IFERROR(VLOOKUP($B32,[2]DEN17!$H$3:$U$144,13,FALSE),0)</f>
        <v>0</v>
      </c>
      <c r="AD32" s="4">
        <f t="shared" si="1"/>
        <v>0</v>
      </c>
    </row>
    <row r="33" spans="1:31" ht="15" thickBot="1" x14ac:dyDescent="0.25">
      <c r="A33" s="1" t="s">
        <v>53</v>
      </c>
      <c r="B33" s="137" t="s">
        <v>60</v>
      </c>
      <c r="C33" s="53"/>
      <c r="D33" s="53"/>
      <c r="E33" s="79">
        <f>IFERROR(VLOOKUP($B33,[2]NUM17!$H$3:$U$161,2,FALSE),0)</f>
        <v>2</v>
      </c>
      <c r="F33" s="79">
        <f>IFERROR(VLOOKUP($B33,[2]NUM17!$H$3:$U$161,3,FALSE),0)</f>
        <v>0</v>
      </c>
      <c r="G33" s="79">
        <f>IFERROR(VLOOKUP($B33,[2]NUM17!$H$3:$U$161,4,FALSE),0)</f>
        <v>2</v>
      </c>
      <c r="H33" s="79">
        <f>IFERROR(VLOOKUP($B33,[2]NUM17!$H$3:$U$161,5,FALSE),0)</f>
        <v>0</v>
      </c>
      <c r="I33" s="79">
        <f>IFERROR(VLOOKUP($B33,[2]NUM17!$H$3:$U$161,6,FALSE),0)</f>
        <v>0</v>
      </c>
      <c r="J33" s="79">
        <f>IFERROR(VLOOKUP($B33,[2]NUM17!$H$3:$U$161,7,FALSE),0)</f>
        <v>1</v>
      </c>
      <c r="K33" s="79">
        <f>IFERROR(VLOOKUP($B33,[2]NUM17!$H$3:$U$161,8,FALSE),0)</f>
        <v>2</v>
      </c>
      <c r="L33" s="79">
        <f>IFERROR(VLOOKUP($B33,[2]NUM17!$H$3:$U$161,9,FALSE),0)</f>
        <v>7</v>
      </c>
      <c r="M33" s="79">
        <f>IFERROR(VLOOKUP($B33,[2]NUM17!$H$3:$U$161,10,FALSE),0)</f>
        <v>0</v>
      </c>
      <c r="N33" s="79">
        <f>IFERROR(VLOOKUP($B33,[2]NUM17!$H$3:$U$161,11,FALSE),0)</f>
        <v>0</v>
      </c>
      <c r="O33" s="79">
        <f>IFERROR(VLOOKUP($B33,[2]NUM17!$H$3:$U$161,12,FALSE),0)</f>
        <v>0</v>
      </c>
      <c r="P33" s="79">
        <f>IFERROR(VLOOKUP($B33,[2]NUM17!$H$3:$U$161,13,FALSE),0)</f>
        <v>2</v>
      </c>
      <c r="Q33" s="4">
        <f t="shared" si="7"/>
        <v>16</v>
      </c>
      <c r="R33" s="79">
        <f>IFERROR(VLOOKUP($B33,[2]DEN17!$H$3:$U$144,2,FALSE),0)</f>
        <v>2</v>
      </c>
      <c r="S33" s="79">
        <f>IFERROR(VLOOKUP($B33,[2]DEN17!$H$3:$U$144,3,FALSE),0)</f>
        <v>1</v>
      </c>
      <c r="T33" s="79">
        <f>IFERROR(VLOOKUP($B33,[2]DEN17!$H$3:$U$144,4,FALSE),0)</f>
        <v>3</v>
      </c>
      <c r="U33" s="79">
        <f>IFERROR(VLOOKUP($B33,[2]DEN17!$H$3:$U$144,5,FALSE),0)</f>
        <v>0</v>
      </c>
      <c r="V33" s="79">
        <f>IFERROR(VLOOKUP($B33,[2]DEN17!$H$3:$U$144,6,FALSE),0)</f>
        <v>2</v>
      </c>
      <c r="W33" s="79">
        <f>IFERROR(VLOOKUP($B33,[2]DEN17!$H$3:$U$144,7,FALSE),0)</f>
        <v>1</v>
      </c>
      <c r="X33" s="79">
        <f>IFERROR(VLOOKUP($B33,[2]DEN17!$H$3:$U$144,8,FALSE),0)</f>
        <v>5</v>
      </c>
      <c r="Y33" s="79">
        <f>IFERROR(VLOOKUP($B33,[2]DEN17!$H$3:$U$144,9,FALSE),0)</f>
        <v>8</v>
      </c>
      <c r="Z33" s="79">
        <f>IFERROR(VLOOKUP($B33,[2]DEN17!$H$3:$U$144,10,FALSE),0)</f>
        <v>0</v>
      </c>
      <c r="AA33" s="79">
        <f>IFERROR(VLOOKUP($B33,[2]DEN17!$H$3:$U$144,11,FALSE),0)</f>
        <v>3</v>
      </c>
      <c r="AB33" s="79">
        <f>IFERROR(VLOOKUP($B33,[2]DEN17!$H$3:$U$144,12,FALSE),0)</f>
        <v>1</v>
      </c>
      <c r="AC33" s="79">
        <f>IFERROR(VLOOKUP($B33,[2]DEN17!$H$3:$U$144,13,FALSE),0)</f>
        <v>2</v>
      </c>
      <c r="AD33" s="4">
        <f t="shared" si="1"/>
        <v>28</v>
      </c>
    </row>
    <row r="34" spans="1:31" ht="15" thickBot="1" x14ac:dyDescent="0.25">
      <c r="A34" s="1" t="s">
        <v>53</v>
      </c>
      <c r="B34" s="137" t="s">
        <v>61</v>
      </c>
      <c r="C34" s="53"/>
      <c r="D34" s="53"/>
      <c r="E34" s="79">
        <f>IFERROR(VLOOKUP($B34,[2]NUM17!$H$3:$U$161,2,FALSE),0)</f>
        <v>7</v>
      </c>
      <c r="F34" s="79">
        <f>IFERROR(VLOOKUP($B34,[2]NUM17!$H$3:$U$161,3,FALSE),0)</f>
        <v>6</v>
      </c>
      <c r="G34" s="79">
        <f>IFERROR(VLOOKUP($B34,[2]NUM17!$H$3:$U$161,4,FALSE),0)</f>
        <v>4</v>
      </c>
      <c r="H34" s="79">
        <f>IFERROR(VLOOKUP($B34,[2]NUM17!$H$3:$U$161,5,FALSE),0)</f>
        <v>2</v>
      </c>
      <c r="I34" s="79">
        <f>IFERROR(VLOOKUP($B34,[2]NUM17!$H$3:$U$161,6,FALSE),0)</f>
        <v>9</v>
      </c>
      <c r="J34" s="79">
        <f>IFERROR(VLOOKUP($B34,[2]NUM17!$H$3:$U$161,7,FALSE),0)</f>
        <v>6</v>
      </c>
      <c r="K34" s="79">
        <f>IFERROR(VLOOKUP($B34,[2]NUM17!$H$3:$U$161,8,FALSE),0)</f>
        <v>11</v>
      </c>
      <c r="L34" s="79">
        <f>IFERROR(VLOOKUP($B34,[2]NUM17!$H$3:$U$161,9,FALSE),0)</f>
        <v>9</v>
      </c>
      <c r="M34" s="79">
        <f>IFERROR(VLOOKUP($B34,[2]NUM17!$H$3:$U$161,10,FALSE),0)</f>
        <v>11</v>
      </c>
      <c r="N34" s="79">
        <f>IFERROR(VLOOKUP($B34,[2]NUM17!$H$3:$U$161,11,FALSE),0)</f>
        <v>6</v>
      </c>
      <c r="O34" s="79">
        <f>IFERROR(VLOOKUP($B34,[2]NUM17!$H$3:$U$161,12,FALSE),0)</f>
        <v>5</v>
      </c>
      <c r="P34" s="79">
        <f>IFERROR(VLOOKUP($B34,[2]NUM17!$H$3:$U$161,13,FALSE),0)</f>
        <v>7</v>
      </c>
      <c r="Q34" s="4">
        <f t="shared" si="7"/>
        <v>83</v>
      </c>
      <c r="R34" s="79">
        <f>IFERROR(VLOOKUP($B34,[2]DEN17!$H$3:$U$144,2,FALSE),0)</f>
        <v>9</v>
      </c>
      <c r="S34" s="79">
        <f>IFERROR(VLOOKUP($B34,[2]DEN17!$H$3:$U$144,3,FALSE),0)</f>
        <v>7</v>
      </c>
      <c r="T34" s="79">
        <f>IFERROR(VLOOKUP($B34,[2]DEN17!$H$3:$U$144,4,FALSE),0)</f>
        <v>6</v>
      </c>
      <c r="U34" s="79">
        <f>IFERROR(VLOOKUP($B34,[2]DEN17!$H$3:$U$144,5,FALSE),0)</f>
        <v>3</v>
      </c>
      <c r="V34" s="79">
        <f>IFERROR(VLOOKUP($B34,[2]DEN17!$H$3:$U$144,6,FALSE),0)</f>
        <v>10</v>
      </c>
      <c r="W34" s="79">
        <f>IFERROR(VLOOKUP($B34,[2]DEN17!$H$3:$U$144,7,FALSE),0)</f>
        <v>9</v>
      </c>
      <c r="X34" s="79">
        <f>IFERROR(VLOOKUP($B34,[2]DEN17!$H$3:$U$144,8,FALSE),0)</f>
        <v>14</v>
      </c>
      <c r="Y34" s="79">
        <f>IFERROR(VLOOKUP($B34,[2]DEN17!$H$3:$U$144,9,FALSE),0)</f>
        <v>9</v>
      </c>
      <c r="Z34" s="79">
        <f>IFERROR(VLOOKUP($B34,[2]DEN17!$H$3:$U$144,10,FALSE),0)</f>
        <v>12</v>
      </c>
      <c r="AA34" s="79">
        <f>IFERROR(VLOOKUP($B34,[2]DEN17!$H$3:$U$144,11,FALSE),0)</f>
        <v>9</v>
      </c>
      <c r="AB34" s="79">
        <f>IFERROR(VLOOKUP($B34,[2]DEN17!$H$3:$U$144,12,FALSE),0)</f>
        <v>7</v>
      </c>
      <c r="AC34" s="79">
        <f>IFERROR(VLOOKUP($B34,[2]DEN17!$H$3:$U$144,13,FALSE),0)</f>
        <v>8</v>
      </c>
      <c r="AD34" s="4">
        <f t="shared" si="1"/>
        <v>103</v>
      </c>
    </row>
    <row r="35" spans="1:31" ht="15" thickBot="1" x14ac:dyDescent="0.25">
      <c r="A35" s="1" t="s">
        <v>53</v>
      </c>
      <c r="B35" s="137" t="s">
        <v>62</v>
      </c>
      <c r="C35" s="53"/>
      <c r="D35" s="53"/>
      <c r="E35" s="79">
        <f>IFERROR(VLOOKUP($B35,[2]NUM17!$H$3:$U$161,2,FALSE),0)</f>
        <v>1</v>
      </c>
      <c r="F35" s="79">
        <f>IFERROR(VLOOKUP($B35,[2]NUM17!$H$3:$U$161,3,FALSE),0)</f>
        <v>0</v>
      </c>
      <c r="G35" s="79">
        <f>IFERROR(VLOOKUP($B35,[2]NUM17!$H$3:$U$161,4,FALSE),0)</f>
        <v>1</v>
      </c>
      <c r="H35" s="79">
        <f>IFERROR(VLOOKUP($B35,[2]NUM17!$H$3:$U$161,5,FALSE),0)</f>
        <v>0</v>
      </c>
      <c r="I35" s="79">
        <f>IFERROR(VLOOKUP($B35,[2]NUM17!$H$3:$U$161,6,FALSE),0)</f>
        <v>0</v>
      </c>
      <c r="J35" s="79">
        <f>IFERROR(VLOOKUP($B35,[2]NUM17!$H$3:$U$161,7,FALSE),0)</f>
        <v>0</v>
      </c>
      <c r="K35" s="79">
        <f>IFERROR(VLOOKUP($B35,[2]NUM17!$H$3:$U$161,8,FALSE),0)</f>
        <v>0</v>
      </c>
      <c r="L35" s="79">
        <f>IFERROR(VLOOKUP($B35,[2]NUM17!$H$3:$U$161,9,FALSE),0)</f>
        <v>1</v>
      </c>
      <c r="M35" s="79">
        <f>IFERROR(VLOOKUP($B35,[2]NUM17!$H$3:$U$161,10,FALSE),0)</f>
        <v>1</v>
      </c>
      <c r="N35" s="79">
        <f>IFERROR(VLOOKUP($B35,[2]NUM17!$H$3:$U$161,11,FALSE),0)</f>
        <v>0</v>
      </c>
      <c r="O35" s="79">
        <f>IFERROR(VLOOKUP($B35,[2]NUM17!$H$3:$U$161,12,FALSE),0)</f>
        <v>1</v>
      </c>
      <c r="P35" s="79">
        <f>IFERROR(VLOOKUP($B35,[2]NUM17!$H$3:$U$161,13,FALSE),0)</f>
        <v>1</v>
      </c>
      <c r="Q35" s="4">
        <f t="shared" si="7"/>
        <v>6</v>
      </c>
      <c r="R35" s="79">
        <f>IFERROR(VLOOKUP($B35,[2]DEN17!$H$3:$U$144,2,FALSE),0)</f>
        <v>1</v>
      </c>
      <c r="S35" s="79">
        <f>IFERROR(VLOOKUP($B35,[2]DEN17!$H$3:$U$144,3,FALSE),0)</f>
        <v>0</v>
      </c>
      <c r="T35" s="79">
        <f>IFERROR(VLOOKUP($B35,[2]DEN17!$H$3:$U$144,4,FALSE),0)</f>
        <v>1</v>
      </c>
      <c r="U35" s="79">
        <f>IFERROR(VLOOKUP($B35,[2]DEN17!$H$3:$U$144,5,FALSE),0)</f>
        <v>0</v>
      </c>
      <c r="V35" s="79">
        <f>IFERROR(VLOOKUP($B35,[2]DEN17!$H$3:$U$144,6,FALSE),0)</f>
        <v>0</v>
      </c>
      <c r="W35" s="79">
        <f>IFERROR(VLOOKUP($B35,[2]DEN17!$H$3:$U$144,7,FALSE),0)</f>
        <v>0</v>
      </c>
      <c r="X35" s="79">
        <f>IFERROR(VLOOKUP($B35,[2]DEN17!$H$3:$U$144,8,FALSE),0)</f>
        <v>0</v>
      </c>
      <c r="Y35" s="79">
        <f>IFERROR(VLOOKUP($B35,[2]DEN17!$H$3:$U$144,9,FALSE),0)</f>
        <v>1</v>
      </c>
      <c r="Z35" s="79">
        <f>IFERROR(VLOOKUP($B35,[2]DEN17!$H$3:$U$144,10,FALSE),0)</f>
        <v>1</v>
      </c>
      <c r="AA35" s="79">
        <f>IFERROR(VLOOKUP($B35,[2]DEN17!$H$3:$U$144,11,FALSE),0)</f>
        <v>0</v>
      </c>
      <c r="AB35" s="79">
        <f>IFERROR(VLOOKUP($B35,[2]DEN17!$H$3:$U$144,12,FALSE),0)</f>
        <v>1</v>
      </c>
      <c r="AC35" s="79">
        <f>IFERROR(VLOOKUP($B35,[2]DEN17!$H$3:$U$144,13,FALSE),0)</f>
        <v>1</v>
      </c>
      <c r="AD35" s="4">
        <f t="shared" si="1"/>
        <v>6</v>
      </c>
    </row>
    <row r="36" spans="1:31" ht="15" thickBot="1" x14ac:dyDescent="0.25">
      <c r="A36" s="1" t="s">
        <v>53</v>
      </c>
      <c r="B36" s="137" t="s">
        <v>63</v>
      </c>
      <c r="C36" s="53"/>
      <c r="D36" s="53"/>
      <c r="E36" s="79">
        <f>IFERROR(VLOOKUP($B36,[2]NUM17!$H$3:$U$161,2,FALSE),0)</f>
        <v>6</v>
      </c>
      <c r="F36" s="79">
        <f>IFERROR(VLOOKUP($B36,[2]NUM17!$H$3:$U$161,3,FALSE),0)</f>
        <v>5</v>
      </c>
      <c r="G36" s="79">
        <f>IFERROR(VLOOKUP($B36,[2]NUM17!$H$3:$U$161,4,FALSE),0)</f>
        <v>3</v>
      </c>
      <c r="H36" s="79">
        <f>IFERROR(VLOOKUP($B36,[2]NUM17!$H$3:$U$161,5,FALSE),0)</f>
        <v>2</v>
      </c>
      <c r="I36" s="79">
        <f>IFERROR(VLOOKUP($B36,[2]NUM17!$H$3:$U$161,6,FALSE),0)</f>
        <v>6</v>
      </c>
      <c r="J36" s="79">
        <f>IFERROR(VLOOKUP($B36,[2]NUM17!$H$3:$U$161,7,FALSE),0)</f>
        <v>4</v>
      </c>
      <c r="K36" s="79">
        <f>IFERROR(VLOOKUP($B36,[2]NUM17!$H$3:$U$161,8,FALSE),0)</f>
        <v>7</v>
      </c>
      <c r="L36" s="79">
        <f>IFERROR(VLOOKUP($B36,[2]NUM17!$H$3:$U$161,9,FALSE),0)</f>
        <v>5</v>
      </c>
      <c r="M36" s="79">
        <f>IFERROR(VLOOKUP($B36,[2]NUM17!$H$3:$U$161,10,FALSE),0)</f>
        <v>2</v>
      </c>
      <c r="N36" s="79">
        <f>IFERROR(VLOOKUP($B36,[2]NUM17!$H$3:$U$161,11,FALSE),0)</f>
        <v>4</v>
      </c>
      <c r="O36" s="79">
        <f>IFERROR(VLOOKUP($B36,[2]NUM17!$H$3:$U$161,12,FALSE),0)</f>
        <v>7</v>
      </c>
      <c r="P36" s="79">
        <f>IFERROR(VLOOKUP($B36,[2]NUM17!$H$3:$U$161,13,FALSE),0)</f>
        <v>2</v>
      </c>
      <c r="Q36" s="4">
        <f t="shared" si="7"/>
        <v>53</v>
      </c>
      <c r="R36" s="79">
        <f>IFERROR(VLOOKUP($B36,[2]DEN17!$H$3:$U$144,2,FALSE),0)</f>
        <v>6</v>
      </c>
      <c r="S36" s="79">
        <f>IFERROR(VLOOKUP($B36,[2]DEN17!$H$3:$U$144,3,FALSE),0)</f>
        <v>8</v>
      </c>
      <c r="T36" s="79">
        <f>IFERROR(VLOOKUP($B36,[2]DEN17!$H$3:$U$144,4,FALSE),0)</f>
        <v>4</v>
      </c>
      <c r="U36" s="79">
        <f>IFERROR(VLOOKUP($B36,[2]DEN17!$H$3:$U$144,5,FALSE),0)</f>
        <v>2</v>
      </c>
      <c r="V36" s="79">
        <f>IFERROR(VLOOKUP($B36,[2]DEN17!$H$3:$U$144,6,FALSE),0)</f>
        <v>6</v>
      </c>
      <c r="W36" s="79">
        <f>IFERROR(VLOOKUP($B36,[2]DEN17!$H$3:$U$144,7,FALSE),0)</f>
        <v>4</v>
      </c>
      <c r="X36" s="79">
        <f>IFERROR(VLOOKUP($B36,[2]DEN17!$H$3:$U$144,8,FALSE),0)</f>
        <v>8</v>
      </c>
      <c r="Y36" s="79">
        <f>IFERROR(VLOOKUP($B36,[2]DEN17!$H$3:$U$144,9,FALSE),0)</f>
        <v>7</v>
      </c>
      <c r="Z36" s="79">
        <f>IFERROR(VLOOKUP($B36,[2]DEN17!$H$3:$U$144,10,FALSE),0)</f>
        <v>2</v>
      </c>
      <c r="AA36" s="79">
        <f>IFERROR(VLOOKUP($B36,[2]DEN17!$H$3:$U$144,11,FALSE),0)</f>
        <v>5</v>
      </c>
      <c r="AB36" s="79">
        <f>IFERROR(VLOOKUP($B36,[2]DEN17!$H$3:$U$144,12,FALSE),0)</f>
        <v>8</v>
      </c>
      <c r="AC36" s="79">
        <f>IFERROR(VLOOKUP($B36,[2]DEN17!$H$3:$U$144,13,FALSE),0)</f>
        <v>3</v>
      </c>
      <c r="AD36" s="4">
        <f t="shared" si="1"/>
        <v>63</v>
      </c>
    </row>
    <row r="37" spans="1:31" ht="15" thickBot="1" x14ac:dyDescent="0.25">
      <c r="A37" s="1" t="s">
        <v>53</v>
      </c>
      <c r="B37" s="137" t="s">
        <v>345</v>
      </c>
      <c r="C37" s="53"/>
      <c r="D37" s="53"/>
      <c r="E37" s="79">
        <f>IFERROR(VLOOKUP($B37,[2]NUM17!$H$3:$U$161,2,FALSE),0)</f>
        <v>2</v>
      </c>
      <c r="F37" s="79">
        <f>IFERROR(VLOOKUP($B37,[2]NUM17!$H$3:$U$161,3,FALSE),0)</f>
        <v>7</v>
      </c>
      <c r="G37" s="79">
        <f>IFERROR(VLOOKUP($B37,[2]NUM17!$H$3:$U$161,4,FALSE),0)</f>
        <v>9</v>
      </c>
      <c r="H37" s="79">
        <f>IFERROR(VLOOKUP($B37,[2]NUM17!$H$3:$U$161,5,FALSE),0)</f>
        <v>6</v>
      </c>
      <c r="I37" s="79">
        <f>IFERROR(VLOOKUP($B37,[2]NUM17!$H$3:$U$161,6,FALSE),0)</f>
        <v>5</v>
      </c>
      <c r="J37" s="79">
        <f>IFERROR(VLOOKUP($B37,[2]NUM17!$H$3:$U$161,7,FALSE),0)</f>
        <v>3</v>
      </c>
      <c r="K37" s="79">
        <f>IFERROR(VLOOKUP($B37,[2]NUM17!$H$3:$U$161,8,FALSE),0)</f>
        <v>7</v>
      </c>
      <c r="L37" s="79">
        <f>IFERROR(VLOOKUP($B37,[2]NUM17!$H$3:$U$161,9,FALSE),0)</f>
        <v>2</v>
      </c>
      <c r="M37" s="79">
        <f>IFERROR(VLOOKUP($B37,[2]NUM17!$H$3:$U$161,10,FALSE),0)</f>
        <v>2</v>
      </c>
      <c r="N37" s="79">
        <f>IFERROR(VLOOKUP($B37,[2]NUM17!$H$3:$U$161,11,FALSE),0)</f>
        <v>3</v>
      </c>
      <c r="O37" s="79">
        <f>IFERROR(VLOOKUP($B37,[2]NUM17!$H$3:$U$161,12,FALSE),0)</f>
        <v>8</v>
      </c>
      <c r="P37" s="79">
        <f>IFERROR(VLOOKUP($B37,[2]NUM17!$H$3:$U$161,13,FALSE),0)</f>
        <v>3</v>
      </c>
      <c r="Q37" s="4">
        <f t="shared" si="7"/>
        <v>57</v>
      </c>
      <c r="R37" s="79">
        <f>IFERROR(VLOOKUP($B37,[2]DEN17!$H$3:$U$144,2,FALSE),0)</f>
        <v>2</v>
      </c>
      <c r="S37" s="79">
        <f>IFERROR(VLOOKUP($B37,[2]DEN17!$H$3:$U$144,3,FALSE),0)</f>
        <v>8</v>
      </c>
      <c r="T37" s="79">
        <f>IFERROR(VLOOKUP($B37,[2]DEN17!$H$3:$U$144,4,FALSE),0)</f>
        <v>10</v>
      </c>
      <c r="U37" s="79">
        <f>IFERROR(VLOOKUP($B37,[2]DEN17!$H$3:$U$144,5,FALSE),0)</f>
        <v>6</v>
      </c>
      <c r="V37" s="79">
        <f>IFERROR(VLOOKUP($B37,[2]DEN17!$H$3:$U$144,6,FALSE),0)</f>
        <v>6</v>
      </c>
      <c r="W37" s="79">
        <f>IFERROR(VLOOKUP($B37,[2]DEN17!$H$3:$U$144,7,FALSE),0)</f>
        <v>4</v>
      </c>
      <c r="X37" s="79">
        <f>IFERROR(VLOOKUP($B37,[2]DEN17!$H$3:$U$144,8,FALSE),0)</f>
        <v>8</v>
      </c>
      <c r="Y37" s="79">
        <f>IFERROR(VLOOKUP($B37,[2]DEN17!$H$3:$U$144,9,FALSE),0)</f>
        <v>10</v>
      </c>
      <c r="Z37" s="79">
        <f>IFERROR(VLOOKUP($B37,[2]DEN17!$H$3:$U$144,10,FALSE),0)</f>
        <v>3</v>
      </c>
      <c r="AA37" s="79">
        <f>IFERROR(VLOOKUP($B37,[2]DEN17!$H$3:$U$144,11,FALSE),0)</f>
        <v>7</v>
      </c>
      <c r="AB37" s="79">
        <f>IFERROR(VLOOKUP($B37,[2]DEN17!$H$3:$U$144,12,FALSE),0)</f>
        <v>11</v>
      </c>
      <c r="AC37" s="79">
        <f>IFERROR(VLOOKUP($B37,[2]DEN17!$H$3:$U$144,13,FALSE),0)</f>
        <v>8</v>
      </c>
      <c r="AD37" s="4">
        <f t="shared" si="1"/>
        <v>83</v>
      </c>
    </row>
    <row r="38" spans="1:31" s="54" customFormat="1" ht="15" thickBot="1" x14ac:dyDescent="0.25">
      <c r="A38" s="307" t="s">
        <v>175</v>
      </c>
      <c r="B38" s="308"/>
      <c r="C38" s="222">
        <f>+D38/Metas!U8</f>
        <v>0.95864829263152518</v>
      </c>
      <c r="D38" s="14">
        <f>+Q38/AD38</f>
        <v>0.81695882592743574</v>
      </c>
      <c r="E38" s="9">
        <f>SUM(E27:E37)</f>
        <v>201</v>
      </c>
      <c r="F38" s="9">
        <f t="shared" ref="F38:H38" si="8">SUM(F27:F37)</f>
        <v>141</v>
      </c>
      <c r="G38" s="9">
        <f t="shared" si="8"/>
        <v>215</v>
      </c>
      <c r="H38" s="9">
        <f t="shared" si="8"/>
        <v>122</v>
      </c>
      <c r="I38" s="9">
        <f t="shared" ref="I38:J38" si="9">SUM(I27:I37)</f>
        <v>199</v>
      </c>
      <c r="J38" s="9">
        <f t="shared" si="9"/>
        <v>175</v>
      </c>
      <c r="K38" s="9">
        <f t="shared" ref="K38:L38" si="10">SUM(K27:K37)</f>
        <v>201</v>
      </c>
      <c r="L38" s="9">
        <f t="shared" si="10"/>
        <v>162</v>
      </c>
      <c r="M38" s="9">
        <f t="shared" ref="M38" si="11">SUM(M27:M37)</f>
        <v>150</v>
      </c>
      <c r="N38" s="9">
        <f t="shared" ref="N38:P38" si="12">SUM(N27:N37)</f>
        <v>181</v>
      </c>
      <c r="O38" s="9">
        <f t="shared" si="12"/>
        <v>133</v>
      </c>
      <c r="P38" s="9">
        <f t="shared" si="12"/>
        <v>124</v>
      </c>
      <c r="Q38" s="9">
        <f>SUM(Q27:Q37)</f>
        <v>2004</v>
      </c>
      <c r="R38" s="9">
        <f>SUM(R27:R37)</f>
        <v>238</v>
      </c>
      <c r="S38" s="9">
        <f t="shared" ref="S38:AD38" si="13">SUM(S27:S37)</f>
        <v>188</v>
      </c>
      <c r="T38" s="9">
        <f t="shared" si="13"/>
        <v>261</v>
      </c>
      <c r="U38" s="9">
        <f t="shared" si="13"/>
        <v>144</v>
      </c>
      <c r="V38" s="9">
        <f t="shared" si="13"/>
        <v>230</v>
      </c>
      <c r="W38" s="9">
        <f t="shared" si="13"/>
        <v>198</v>
      </c>
      <c r="X38" s="9">
        <f t="shared" si="13"/>
        <v>234</v>
      </c>
      <c r="Y38" s="9">
        <f t="shared" si="13"/>
        <v>227</v>
      </c>
      <c r="Z38" s="9">
        <f t="shared" si="13"/>
        <v>179</v>
      </c>
      <c r="AA38" s="9">
        <f t="shared" ref="AA38:AC38" si="14">SUM(AA27:AA37)</f>
        <v>242</v>
      </c>
      <c r="AB38" s="9">
        <f t="shared" si="14"/>
        <v>164</v>
      </c>
      <c r="AC38" s="9">
        <f t="shared" si="14"/>
        <v>148</v>
      </c>
      <c r="AD38" s="9">
        <f t="shared" si="13"/>
        <v>2453</v>
      </c>
      <c r="AE38" s="58"/>
    </row>
    <row r="39" spans="1:31" ht="15" thickBot="1" x14ac:dyDescent="0.25">
      <c r="A39" s="75" t="s">
        <v>74</v>
      </c>
      <c r="B39" s="137" t="s">
        <v>64</v>
      </c>
      <c r="C39" s="53"/>
      <c r="D39" s="53"/>
      <c r="E39" s="79">
        <f>IFERROR(VLOOKUP($B39,[2]NUM17!$H$3:$U$161,2,FALSE),0)</f>
        <v>1</v>
      </c>
      <c r="F39" s="79">
        <f>IFERROR(VLOOKUP($B39,[2]NUM17!$H$3:$U$161,3,FALSE),0)</f>
        <v>2</v>
      </c>
      <c r="G39" s="79">
        <f>IFERROR(VLOOKUP($B39,[2]NUM17!$H$3:$U$161,4,FALSE),0)</f>
        <v>0</v>
      </c>
      <c r="H39" s="79">
        <f>IFERROR(VLOOKUP($B39,[2]NUM17!$H$3:$U$161,5,FALSE),0)</f>
        <v>1</v>
      </c>
      <c r="I39" s="79">
        <f>IFERROR(VLOOKUP($B39,[2]NUM17!$H$3:$U$161,6,FALSE),0)</f>
        <v>3</v>
      </c>
      <c r="J39" s="79">
        <f>IFERROR(VLOOKUP($B39,[2]NUM17!$H$3:$U$161,7,FALSE),0)</f>
        <v>0</v>
      </c>
      <c r="K39" s="79">
        <f>IFERROR(VLOOKUP($B39,[2]NUM17!$H$3:$U$161,8,FALSE),0)</f>
        <v>1</v>
      </c>
      <c r="L39" s="79">
        <f>IFERROR(VLOOKUP($B39,[2]NUM17!$H$3:$U$161,9,FALSE),0)</f>
        <v>0</v>
      </c>
      <c r="M39" s="79">
        <f>IFERROR(VLOOKUP($B39,[2]NUM17!$H$3:$U$161,10,FALSE),0)</f>
        <v>0</v>
      </c>
      <c r="N39" s="79">
        <f>IFERROR(VLOOKUP($B39,[2]NUM17!$H$3:$U$161,11,FALSE),0)</f>
        <v>0</v>
      </c>
      <c r="O39" s="79">
        <f>IFERROR(VLOOKUP($B39,[2]NUM17!$H$3:$U$161,12,FALSE),0)</f>
        <v>0</v>
      </c>
      <c r="P39" s="79">
        <f>IFERROR(VLOOKUP($B39,[2]NUM17!$H$3:$U$161,13,FALSE),0)</f>
        <v>0</v>
      </c>
      <c r="Q39" s="4">
        <f t="shared" ref="Q39:Q91" si="15">SUM(E39:P39)</f>
        <v>8</v>
      </c>
      <c r="R39" s="79">
        <f>IFERROR(VLOOKUP($B39,[2]DEN17!$H$3:$U$144,2,FALSE),0)</f>
        <v>1</v>
      </c>
      <c r="S39" s="79">
        <f>IFERROR(VLOOKUP($B39,[2]DEN17!$H$3:$U$144,3,FALSE),0)</f>
        <v>3</v>
      </c>
      <c r="T39" s="79">
        <f>IFERROR(VLOOKUP($B39,[2]DEN17!$H$3:$U$144,4,FALSE),0)</f>
        <v>0</v>
      </c>
      <c r="U39" s="79">
        <f>IFERROR(VLOOKUP($B39,[2]DEN17!$H$3:$U$144,5,FALSE),0)</f>
        <v>1</v>
      </c>
      <c r="V39" s="79">
        <f>IFERROR(VLOOKUP($B39,[2]DEN17!$H$3:$U$144,6,FALSE),0)</f>
        <v>3</v>
      </c>
      <c r="W39" s="79">
        <f>IFERROR(VLOOKUP($B39,[2]DEN17!$H$3:$U$144,7,FALSE),0)</f>
        <v>0</v>
      </c>
      <c r="X39" s="79">
        <f>IFERROR(VLOOKUP($B39,[2]DEN17!$H$3:$U$144,8,FALSE),0)</f>
        <v>1</v>
      </c>
      <c r="Y39" s="79">
        <f>IFERROR(VLOOKUP($B39,[2]DEN17!$H$3:$U$144,9,FALSE),0)</f>
        <v>0</v>
      </c>
      <c r="Z39" s="79">
        <f>IFERROR(VLOOKUP($B39,[2]DEN17!$H$3:$U$144,10,FALSE),0)</f>
        <v>0</v>
      </c>
      <c r="AA39" s="79">
        <f>IFERROR(VLOOKUP($B39,[2]DEN17!$H$3:$U$144,11,FALSE),0)</f>
        <v>0</v>
      </c>
      <c r="AB39" s="79">
        <f>IFERROR(VLOOKUP($B39,[2]DEN17!$H$3:$U$144,12,FALSE),0)</f>
        <v>0</v>
      </c>
      <c r="AC39" s="79">
        <f>IFERROR(VLOOKUP($B39,[2]DEN17!$H$3:$U$144,13,FALSE),0)</f>
        <v>0</v>
      </c>
      <c r="AD39" s="4">
        <f t="shared" si="1"/>
        <v>9</v>
      </c>
    </row>
    <row r="40" spans="1:31" ht="15" thickBot="1" x14ac:dyDescent="0.25">
      <c r="A40" s="75" t="s">
        <v>74</v>
      </c>
      <c r="B40" s="137" t="s">
        <v>65</v>
      </c>
      <c r="C40" s="53"/>
      <c r="D40" s="53"/>
      <c r="E40" s="79">
        <f>IFERROR(VLOOKUP($B40,[2]NUM17!$H$3:$U$161,2,FALSE),0)</f>
        <v>1</v>
      </c>
      <c r="F40" s="79">
        <f>IFERROR(VLOOKUP($B40,[2]NUM17!$H$3:$U$161,3,FALSE),0)</f>
        <v>0</v>
      </c>
      <c r="G40" s="79">
        <f>IFERROR(VLOOKUP($B40,[2]NUM17!$H$3:$U$161,4,FALSE),0)</f>
        <v>1</v>
      </c>
      <c r="H40" s="79">
        <f>IFERROR(VLOOKUP($B40,[2]NUM17!$H$3:$U$161,5,FALSE),0)</f>
        <v>0</v>
      </c>
      <c r="I40" s="79">
        <f>IFERROR(VLOOKUP($B40,[2]NUM17!$H$3:$U$161,6,FALSE),0)</f>
        <v>0</v>
      </c>
      <c r="J40" s="79">
        <f>IFERROR(VLOOKUP($B40,[2]NUM17!$H$3:$U$161,7,FALSE),0)</f>
        <v>0</v>
      </c>
      <c r="K40" s="79">
        <f>IFERROR(VLOOKUP($B40,[2]NUM17!$H$3:$U$161,8,FALSE),0)</f>
        <v>0</v>
      </c>
      <c r="L40" s="79">
        <f>IFERROR(VLOOKUP($B40,[2]NUM17!$H$3:$U$161,9,FALSE),0)</f>
        <v>1</v>
      </c>
      <c r="M40" s="79">
        <f>IFERROR(VLOOKUP($B40,[2]NUM17!$H$3:$U$161,10,FALSE),0)</f>
        <v>1</v>
      </c>
      <c r="N40" s="79">
        <f>IFERROR(VLOOKUP($B40,[2]NUM17!$H$3:$U$161,11,FALSE),0)</f>
        <v>1</v>
      </c>
      <c r="O40" s="79">
        <f>IFERROR(VLOOKUP($B40,[2]NUM17!$H$3:$U$161,12,FALSE),0)</f>
        <v>0</v>
      </c>
      <c r="P40" s="79">
        <f>IFERROR(VLOOKUP($B40,[2]NUM17!$H$3:$U$161,13,FALSE),0)</f>
        <v>0</v>
      </c>
      <c r="Q40" s="4">
        <f t="shared" si="15"/>
        <v>5</v>
      </c>
      <c r="R40" s="79">
        <f>IFERROR(VLOOKUP($B40,[2]DEN17!$H$3:$U$144,2,FALSE),0)</f>
        <v>1</v>
      </c>
      <c r="S40" s="79">
        <f>IFERROR(VLOOKUP($B40,[2]DEN17!$H$3:$U$144,3,FALSE),0)</f>
        <v>0</v>
      </c>
      <c r="T40" s="79">
        <f>IFERROR(VLOOKUP($B40,[2]DEN17!$H$3:$U$144,4,FALSE),0)</f>
        <v>1</v>
      </c>
      <c r="U40" s="79">
        <f>IFERROR(VLOOKUP($B40,[2]DEN17!$H$3:$U$144,5,FALSE),0)</f>
        <v>0</v>
      </c>
      <c r="V40" s="79">
        <f>IFERROR(VLOOKUP($B40,[2]DEN17!$H$3:$U$144,6,FALSE),0)</f>
        <v>0</v>
      </c>
      <c r="W40" s="79">
        <f>IFERROR(VLOOKUP($B40,[2]DEN17!$H$3:$U$144,7,FALSE),0)</f>
        <v>0</v>
      </c>
      <c r="X40" s="79">
        <f>IFERROR(VLOOKUP($B40,[2]DEN17!$H$3:$U$144,8,FALSE),0)</f>
        <v>0</v>
      </c>
      <c r="Y40" s="79">
        <f>IFERROR(VLOOKUP($B40,[2]DEN17!$H$3:$U$144,9,FALSE),0)</f>
        <v>1</v>
      </c>
      <c r="Z40" s="79">
        <f>IFERROR(VLOOKUP($B40,[2]DEN17!$H$3:$U$144,10,FALSE),0)</f>
        <v>1</v>
      </c>
      <c r="AA40" s="79">
        <f>IFERROR(VLOOKUP($B40,[2]DEN17!$H$3:$U$144,11,FALSE),0)</f>
        <v>1</v>
      </c>
      <c r="AB40" s="79">
        <f>IFERROR(VLOOKUP($B40,[2]DEN17!$H$3:$U$144,12,FALSE),0)</f>
        <v>0</v>
      </c>
      <c r="AC40" s="79">
        <f>IFERROR(VLOOKUP($B40,[2]DEN17!$H$3:$U$144,13,FALSE),0)</f>
        <v>0</v>
      </c>
      <c r="AD40" s="4">
        <f t="shared" si="1"/>
        <v>5</v>
      </c>
    </row>
    <row r="41" spans="1:31" ht="15" thickBot="1" x14ac:dyDescent="0.25">
      <c r="A41" s="75" t="s">
        <v>74</v>
      </c>
      <c r="B41" s="137" t="s">
        <v>66</v>
      </c>
      <c r="C41" s="53"/>
      <c r="D41" s="53"/>
      <c r="E41" s="79">
        <f>IFERROR(VLOOKUP($B41,[2]NUM17!$H$3:$U$161,2,FALSE),0)</f>
        <v>2</v>
      </c>
      <c r="F41" s="79">
        <f>IFERROR(VLOOKUP($B41,[2]NUM17!$H$3:$U$161,3,FALSE),0)</f>
        <v>3</v>
      </c>
      <c r="G41" s="79">
        <f>IFERROR(VLOOKUP($B41,[2]NUM17!$H$3:$U$161,4,FALSE),0)</f>
        <v>0</v>
      </c>
      <c r="H41" s="79">
        <f>IFERROR(VLOOKUP($B41,[2]NUM17!$H$3:$U$161,5,FALSE),0)</f>
        <v>1</v>
      </c>
      <c r="I41" s="79">
        <f>IFERROR(VLOOKUP($B41,[2]NUM17!$H$3:$U$161,6,FALSE),0)</f>
        <v>1</v>
      </c>
      <c r="J41" s="79">
        <f>IFERROR(VLOOKUP($B41,[2]NUM17!$H$3:$U$161,7,FALSE),0)</f>
        <v>0</v>
      </c>
      <c r="K41" s="79">
        <f>IFERROR(VLOOKUP($B41,[2]NUM17!$H$3:$U$161,8,FALSE),0)</f>
        <v>1</v>
      </c>
      <c r="L41" s="79">
        <f>IFERROR(VLOOKUP($B41,[2]NUM17!$H$3:$U$161,9,FALSE),0)</f>
        <v>0</v>
      </c>
      <c r="M41" s="79">
        <f>IFERROR(VLOOKUP($B41,[2]NUM17!$H$3:$U$161,10,FALSE),0)</f>
        <v>1</v>
      </c>
      <c r="N41" s="79">
        <f>IFERROR(VLOOKUP($B41,[2]NUM17!$H$3:$U$161,11,FALSE),0)</f>
        <v>2</v>
      </c>
      <c r="O41" s="79">
        <f>IFERROR(VLOOKUP($B41,[2]NUM17!$H$3:$U$161,12,FALSE),0)</f>
        <v>2</v>
      </c>
      <c r="P41" s="79">
        <f>IFERROR(VLOOKUP($B41,[2]NUM17!$H$3:$U$161,13,FALSE),0)</f>
        <v>2</v>
      </c>
      <c r="Q41" s="4">
        <f t="shared" si="15"/>
        <v>15</v>
      </c>
      <c r="R41" s="79">
        <f>IFERROR(VLOOKUP($B41,[2]DEN17!$H$3:$U$144,2,FALSE),0)</f>
        <v>2</v>
      </c>
      <c r="S41" s="79">
        <f>IFERROR(VLOOKUP($B41,[2]DEN17!$H$3:$U$144,3,FALSE),0)</f>
        <v>4</v>
      </c>
      <c r="T41" s="79">
        <f>IFERROR(VLOOKUP($B41,[2]DEN17!$H$3:$U$144,4,FALSE),0)</f>
        <v>0</v>
      </c>
      <c r="U41" s="79">
        <f>IFERROR(VLOOKUP($B41,[2]DEN17!$H$3:$U$144,5,FALSE),0)</f>
        <v>1</v>
      </c>
      <c r="V41" s="79">
        <f>IFERROR(VLOOKUP($B41,[2]DEN17!$H$3:$U$144,6,FALSE),0)</f>
        <v>1</v>
      </c>
      <c r="W41" s="79">
        <f>IFERROR(VLOOKUP($B41,[2]DEN17!$H$3:$U$144,7,FALSE),0)</f>
        <v>1</v>
      </c>
      <c r="X41" s="79">
        <f>IFERROR(VLOOKUP($B41,[2]DEN17!$H$3:$U$144,8,FALSE),0)</f>
        <v>1</v>
      </c>
      <c r="Y41" s="79">
        <f>IFERROR(VLOOKUP($B41,[2]DEN17!$H$3:$U$144,9,FALSE),0)</f>
        <v>0</v>
      </c>
      <c r="Z41" s="79">
        <f>IFERROR(VLOOKUP($B41,[2]DEN17!$H$3:$U$144,10,FALSE),0)</f>
        <v>1</v>
      </c>
      <c r="AA41" s="79">
        <f>IFERROR(VLOOKUP($B41,[2]DEN17!$H$3:$U$144,11,FALSE),0)</f>
        <v>2</v>
      </c>
      <c r="AB41" s="79">
        <f>IFERROR(VLOOKUP($B41,[2]DEN17!$H$3:$U$144,12,FALSE),0)</f>
        <v>2</v>
      </c>
      <c r="AC41" s="79">
        <f>IFERROR(VLOOKUP($B41,[2]DEN17!$H$3:$U$144,13,FALSE),0)</f>
        <v>2</v>
      </c>
      <c r="AD41" s="4">
        <f t="shared" si="1"/>
        <v>17</v>
      </c>
    </row>
    <row r="42" spans="1:31" ht="15" thickBot="1" x14ac:dyDescent="0.25">
      <c r="A42" s="75" t="s">
        <v>74</v>
      </c>
      <c r="B42" s="137" t="s">
        <v>67</v>
      </c>
      <c r="C42" s="53"/>
      <c r="D42" s="53"/>
      <c r="E42" s="79">
        <f>IFERROR(VLOOKUP($B42,[2]NUM17!$H$3:$U$161,2,FALSE),0)</f>
        <v>0</v>
      </c>
      <c r="F42" s="79">
        <f>IFERROR(VLOOKUP($B42,[2]NUM17!$H$3:$U$161,3,FALSE),0)</f>
        <v>0</v>
      </c>
      <c r="G42" s="79">
        <f>IFERROR(VLOOKUP($B42,[2]NUM17!$H$3:$U$161,4,FALSE),0)</f>
        <v>0</v>
      </c>
      <c r="H42" s="79">
        <f>IFERROR(VLOOKUP($B42,[2]NUM17!$H$3:$U$161,5,FALSE),0)</f>
        <v>0</v>
      </c>
      <c r="I42" s="79">
        <f>IFERROR(VLOOKUP($B42,[2]NUM17!$H$3:$U$161,6,FALSE),0)</f>
        <v>0</v>
      </c>
      <c r="J42" s="79">
        <f>IFERROR(VLOOKUP($B42,[2]NUM17!$H$3:$U$161,7,FALSE),0)</f>
        <v>0</v>
      </c>
      <c r="K42" s="79">
        <f>IFERROR(VLOOKUP($B42,[2]NUM17!$H$3:$U$161,8,FALSE),0)</f>
        <v>0</v>
      </c>
      <c r="L42" s="79">
        <f>IFERROR(VLOOKUP($B42,[2]NUM17!$H$3:$U$161,9,FALSE),0)</f>
        <v>0</v>
      </c>
      <c r="M42" s="79">
        <f>IFERROR(VLOOKUP($B42,[2]NUM17!$H$3:$U$161,10,FALSE),0)</f>
        <v>0</v>
      </c>
      <c r="N42" s="79">
        <f>IFERROR(VLOOKUP($B42,[2]NUM17!$H$3:$U$161,11,FALSE),0)</f>
        <v>0</v>
      </c>
      <c r="O42" s="79">
        <f>IFERROR(VLOOKUP($B42,[2]NUM17!$H$3:$U$161,12,FALSE),0)</f>
        <v>0</v>
      </c>
      <c r="P42" s="79">
        <f>IFERROR(VLOOKUP($B42,[2]NUM17!$H$3:$U$161,13,FALSE),0)</f>
        <v>0</v>
      </c>
      <c r="Q42" s="4">
        <f t="shared" si="15"/>
        <v>0</v>
      </c>
      <c r="R42" s="79">
        <f>IFERROR(VLOOKUP($B42,[2]DEN17!$H$3:$U$144,2,FALSE),0)</f>
        <v>0</v>
      </c>
      <c r="S42" s="79">
        <f>IFERROR(VLOOKUP($B42,[2]DEN17!$H$3:$U$144,3,FALSE),0)</f>
        <v>1</v>
      </c>
      <c r="T42" s="79">
        <f>IFERROR(VLOOKUP($B42,[2]DEN17!$H$3:$U$144,4,FALSE),0)</f>
        <v>0</v>
      </c>
      <c r="U42" s="79">
        <f>IFERROR(VLOOKUP($B42,[2]DEN17!$H$3:$U$144,5,FALSE),0)</f>
        <v>0</v>
      </c>
      <c r="V42" s="79">
        <f>IFERROR(VLOOKUP($B42,[2]DEN17!$H$3:$U$144,6,FALSE),0)</f>
        <v>0</v>
      </c>
      <c r="W42" s="79">
        <f>IFERROR(VLOOKUP($B42,[2]DEN17!$H$3:$U$144,7,FALSE),0)</f>
        <v>0</v>
      </c>
      <c r="X42" s="79">
        <f>IFERROR(VLOOKUP($B42,[2]DEN17!$H$3:$U$144,8,FALSE),0)</f>
        <v>0</v>
      </c>
      <c r="Y42" s="79">
        <f>IFERROR(VLOOKUP($B42,[2]DEN17!$H$3:$U$144,9,FALSE),0)</f>
        <v>0</v>
      </c>
      <c r="Z42" s="79">
        <f>IFERROR(VLOOKUP($B42,[2]DEN17!$H$3:$U$144,10,FALSE),0)</f>
        <v>0</v>
      </c>
      <c r="AA42" s="79">
        <f>IFERROR(VLOOKUP($B42,[2]DEN17!$H$3:$U$144,11,FALSE),0)</f>
        <v>0</v>
      </c>
      <c r="AB42" s="79">
        <f>IFERROR(VLOOKUP($B42,[2]DEN17!$H$3:$U$144,12,FALSE),0)</f>
        <v>0</v>
      </c>
      <c r="AC42" s="79">
        <f>IFERROR(VLOOKUP($B42,[2]DEN17!$H$3:$U$144,13,FALSE),0)</f>
        <v>0</v>
      </c>
      <c r="AD42" s="4">
        <f t="shared" si="1"/>
        <v>1</v>
      </c>
    </row>
    <row r="43" spans="1:31" ht="15" thickBot="1" x14ac:dyDescent="0.25">
      <c r="A43" s="75" t="s">
        <v>74</v>
      </c>
      <c r="B43" s="137" t="s">
        <v>68</v>
      </c>
      <c r="C43" s="53"/>
      <c r="D43" s="53"/>
      <c r="E43" s="79">
        <f>IFERROR(VLOOKUP($B43,[2]NUM17!$H$3:$U$161,2,FALSE),0)</f>
        <v>0</v>
      </c>
      <c r="F43" s="79">
        <f>IFERROR(VLOOKUP($B43,[2]NUM17!$H$3:$U$161,3,FALSE),0)</f>
        <v>0</v>
      </c>
      <c r="G43" s="79">
        <f>IFERROR(VLOOKUP($B43,[2]NUM17!$H$3:$U$161,4,FALSE),0)</f>
        <v>2</v>
      </c>
      <c r="H43" s="79">
        <f>IFERROR(VLOOKUP($B43,[2]NUM17!$H$3:$U$161,5,FALSE),0)</f>
        <v>2</v>
      </c>
      <c r="I43" s="79">
        <f>IFERROR(VLOOKUP($B43,[2]NUM17!$H$3:$U$161,6,FALSE),0)</f>
        <v>0</v>
      </c>
      <c r="J43" s="79">
        <f>IFERROR(VLOOKUP($B43,[2]NUM17!$H$3:$U$161,7,FALSE),0)</f>
        <v>2</v>
      </c>
      <c r="K43" s="79">
        <f>IFERROR(VLOOKUP($B43,[2]NUM17!$H$3:$U$161,8,FALSE),0)</f>
        <v>2</v>
      </c>
      <c r="L43" s="79">
        <f>IFERROR(VLOOKUP($B43,[2]NUM17!$H$3:$U$161,9,FALSE),0)</f>
        <v>1</v>
      </c>
      <c r="M43" s="79">
        <f>IFERROR(VLOOKUP($B43,[2]NUM17!$H$3:$U$161,10,FALSE),0)</f>
        <v>2</v>
      </c>
      <c r="N43" s="79">
        <f>IFERROR(VLOOKUP($B43,[2]NUM17!$H$3:$U$161,11,FALSE),0)</f>
        <v>0</v>
      </c>
      <c r="O43" s="79">
        <f>IFERROR(VLOOKUP($B43,[2]NUM17!$H$3:$U$161,12,FALSE),0)</f>
        <v>0</v>
      </c>
      <c r="P43" s="79">
        <f>IFERROR(VLOOKUP($B43,[2]NUM17!$H$3:$U$161,13,FALSE),0)</f>
        <v>1</v>
      </c>
      <c r="Q43" s="4">
        <f t="shared" si="15"/>
        <v>12</v>
      </c>
      <c r="R43" s="79">
        <f>IFERROR(VLOOKUP($B43,[2]DEN17!$H$3:$U$144,2,FALSE),0)</f>
        <v>0</v>
      </c>
      <c r="S43" s="79">
        <f>IFERROR(VLOOKUP($B43,[2]DEN17!$H$3:$U$144,3,FALSE),0)</f>
        <v>1</v>
      </c>
      <c r="T43" s="79">
        <f>IFERROR(VLOOKUP($B43,[2]DEN17!$H$3:$U$144,4,FALSE),0)</f>
        <v>2</v>
      </c>
      <c r="U43" s="79">
        <f>IFERROR(VLOOKUP($B43,[2]DEN17!$H$3:$U$144,5,FALSE),0)</f>
        <v>2</v>
      </c>
      <c r="V43" s="79">
        <f>IFERROR(VLOOKUP($B43,[2]DEN17!$H$3:$U$144,6,FALSE),0)</f>
        <v>0</v>
      </c>
      <c r="W43" s="79">
        <f>IFERROR(VLOOKUP($B43,[2]DEN17!$H$3:$U$144,7,FALSE),0)</f>
        <v>2</v>
      </c>
      <c r="X43" s="79">
        <f>IFERROR(VLOOKUP($B43,[2]DEN17!$H$3:$U$144,8,FALSE),0)</f>
        <v>2</v>
      </c>
      <c r="Y43" s="79">
        <f>IFERROR(VLOOKUP($B43,[2]DEN17!$H$3:$U$144,9,FALSE),0)</f>
        <v>1</v>
      </c>
      <c r="Z43" s="79">
        <f>IFERROR(VLOOKUP($B43,[2]DEN17!$H$3:$U$144,10,FALSE),0)</f>
        <v>2</v>
      </c>
      <c r="AA43" s="79">
        <f>IFERROR(VLOOKUP($B43,[2]DEN17!$H$3:$U$144,11,FALSE),0)</f>
        <v>1</v>
      </c>
      <c r="AB43" s="79">
        <f>IFERROR(VLOOKUP($B43,[2]DEN17!$H$3:$U$144,12,FALSE),0)</f>
        <v>0</v>
      </c>
      <c r="AC43" s="79">
        <f>IFERROR(VLOOKUP($B43,[2]DEN17!$H$3:$U$144,13,FALSE),0)</f>
        <v>2</v>
      </c>
      <c r="AD43" s="4">
        <f t="shared" si="1"/>
        <v>15</v>
      </c>
    </row>
    <row r="44" spans="1:31" ht="15" thickBot="1" x14ac:dyDescent="0.25">
      <c r="A44" s="75" t="s">
        <v>74</v>
      </c>
      <c r="B44" s="137" t="s">
        <v>69</v>
      </c>
      <c r="C44" s="53"/>
      <c r="D44" s="53"/>
      <c r="E44" s="79">
        <f>IFERROR(VLOOKUP($B44,[2]NUM17!$H$3:$U$161,2,FALSE),0)</f>
        <v>2</v>
      </c>
      <c r="F44" s="79">
        <f>IFERROR(VLOOKUP($B44,[2]NUM17!$H$3:$U$161,3,FALSE),0)</f>
        <v>1</v>
      </c>
      <c r="G44" s="79">
        <f>IFERROR(VLOOKUP($B44,[2]NUM17!$H$3:$U$161,4,FALSE),0)</f>
        <v>2</v>
      </c>
      <c r="H44" s="79">
        <f>IFERROR(VLOOKUP($B44,[2]NUM17!$H$3:$U$161,5,FALSE),0)</f>
        <v>0</v>
      </c>
      <c r="I44" s="79">
        <f>IFERROR(VLOOKUP($B44,[2]NUM17!$H$3:$U$161,6,FALSE),0)</f>
        <v>0</v>
      </c>
      <c r="J44" s="79">
        <f>IFERROR(VLOOKUP($B44,[2]NUM17!$H$3:$U$161,7,FALSE),0)</f>
        <v>1</v>
      </c>
      <c r="K44" s="79">
        <f>IFERROR(VLOOKUP($B44,[2]NUM17!$H$3:$U$161,8,FALSE),0)</f>
        <v>0</v>
      </c>
      <c r="L44" s="79">
        <f>IFERROR(VLOOKUP($B44,[2]NUM17!$H$3:$U$161,9,FALSE),0)</f>
        <v>1</v>
      </c>
      <c r="M44" s="79">
        <f>IFERROR(VLOOKUP($B44,[2]NUM17!$H$3:$U$161,10,FALSE),0)</f>
        <v>2</v>
      </c>
      <c r="N44" s="79">
        <f>IFERROR(VLOOKUP($B44,[2]NUM17!$H$3:$U$161,11,FALSE),0)</f>
        <v>1</v>
      </c>
      <c r="O44" s="79">
        <f>IFERROR(VLOOKUP($B44,[2]NUM17!$H$3:$U$161,12,FALSE),0)</f>
        <v>0</v>
      </c>
      <c r="P44" s="79">
        <f>IFERROR(VLOOKUP($B44,[2]NUM17!$H$3:$U$161,13,FALSE),0)</f>
        <v>0</v>
      </c>
      <c r="Q44" s="4">
        <f t="shared" si="15"/>
        <v>10</v>
      </c>
      <c r="R44" s="79">
        <f>IFERROR(VLOOKUP($B44,[2]DEN17!$H$3:$U$144,2,FALSE),0)</f>
        <v>2</v>
      </c>
      <c r="S44" s="79">
        <f>IFERROR(VLOOKUP($B44,[2]DEN17!$H$3:$U$144,3,FALSE),0)</f>
        <v>1</v>
      </c>
      <c r="T44" s="79">
        <f>IFERROR(VLOOKUP($B44,[2]DEN17!$H$3:$U$144,4,FALSE),0)</f>
        <v>2</v>
      </c>
      <c r="U44" s="79">
        <f>IFERROR(VLOOKUP($B44,[2]DEN17!$H$3:$U$144,5,FALSE),0)</f>
        <v>0</v>
      </c>
      <c r="V44" s="79">
        <f>IFERROR(VLOOKUP($B44,[2]DEN17!$H$3:$U$144,6,FALSE),0)</f>
        <v>0</v>
      </c>
      <c r="W44" s="79">
        <f>IFERROR(VLOOKUP($B44,[2]DEN17!$H$3:$U$144,7,FALSE),0)</f>
        <v>1</v>
      </c>
      <c r="X44" s="79">
        <f>IFERROR(VLOOKUP($B44,[2]DEN17!$H$3:$U$144,8,FALSE),0)</f>
        <v>0</v>
      </c>
      <c r="Y44" s="79">
        <f>IFERROR(VLOOKUP($B44,[2]DEN17!$H$3:$U$144,9,FALSE),0)</f>
        <v>1</v>
      </c>
      <c r="Z44" s="79">
        <f>IFERROR(VLOOKUP($B44,[2]DEN17!$H$3:$U$144,10,FALSE),0)</f>
        <v>2</v>
      </c>
      <c r="AA44" s="79">
        <f>IFERROR(VLOOKUP($B44,[2]DEN17!$H$3:$U$144,11,FALSE),0)</f>
        <v>1</v>
      </c>
      <c r="AB44" s="79">
        <f>IFERROR(VLOOKUP($B44,[2]DEN17!$H$3:$U$144,12,FALSE),0)</f>
        <v>0</v>
      </c>
      <c r="AC44" s="79">
        <f>IFERROR(VLOOKUP($B44,[2]DEN17!$H$3:$U$144,13,FALSE),0)</f>
        <v>0</v>
      </c>
      <c r="AD44" s="4">
        <f t="shared" si="1"/>
        <v>10</v>
      </c>
    </row>
    <row r="45" spans="1:31" ht="15" thickBot="1" x14ac:dyDescent="0.25">
      <c r="A45" s="75" t="s">
        <v>74</v>
      </c>
      <c r="B45" s="137" t="s">
        <v>70</v>
      </c>
      <c r="C45" s="53"/>
      <c r="D45" s="53"/>
      <c r="E45" s="79">
        <f>IFERROR(VLOOKUP($B45,[2]NUM17!$H$3:$U$161,2,FALSE),0)</f>
        <v>2</v>
      </c>
      <c r="F45" s="79">
        <f>IFERROR(VLOOKUP($B45,[2]NUM17!$H$3:$U$161,3,FALSE),0)</f>
        <v>1</v>
      </c>
      <c r="G45" s="79">
        <f>IFERROR(VLOOKUP($B45,[2]NUM17!$H$3:$U$161,4,FALSE),0)</f>
        <v>0</v>
      </c>
      <c r="H45" s="79">
        <f>IFERROR(VLOOKUP($B45,[2]NUM17!$H$3:$U$161,5,FALSE),0)</f>
        <v>1</v>
      </c>
      <c r="I45" s="79">
        <f>IFERROR(VLOOKUP($B45,[2]NUM17!$H$3:$U$161,6,FALSE),0)</f>
        <v>0</v>
      </c>
      <c r="J45" s="79">
        <f>IFERROR(VLOOKUP($B45,[2]NUM17!$H$3:$U$161,7,FALSE),0)</f>
        <v>1</v>
      </c>
      <c r="K45" s="79">
        <f>IFERROR(VLOOKUP($B45,[2]NUM17!$H$3:$U$161,8,FALSE),0)</f>
        <v>0</v>
      </c>
      <c r="L45" s="79">
        <f>IFERROR(VLOOKUP($B45,[2]NUM17!$H$3:$U$161,9,FALSE),0)</f>
        <v>1</v>
      </c>
      <c r="M45" s="79">
        <f>IFERROR(VLOOKUP($B45,[2]NUM17!$H$3:$U$161,10,FALSE),0)</f>
        <v>1</v>
      </c>
      <c r="N45" s="79">
        <f>IFERROR(VLOOKUP($B45,[2]NUM17!$H$3:$U$161,11,FALSE),0)</f>
        <v>1</v>
      </c>
      <c r="O45" s="79">
        <f>IFERROR(VLOOKUP($B45,[2]NUM17!$H$3:$U$161,12,FALSE),0)</f>
        <v>2</v>
      </c>
      <c r="P45" s="79">
        <f>IFERROR(VLOOKUP($B45,[2]NUM17!$H$3:$U$161,13,FALSE),0)</f>
        <v>3</v>
      </c>
      <c r="Q45" s="4">
        <f t="shared" si="15"/>
        <v>13</v>
      </c>
      <c r="R45" s="79">
        <f>IFERROR(VLOOKUP($B45,[2]DEN17!$H$3:$U$144,2,FALSE),0)</f>
        <v>3</v>
      </c>
      <c r="S45" s="79">
        <f>IFERROR(VLOOKUP($B45,[2]DEN17!$H$3:$U$144,3,FALSE),0)</f>
        <v>1</v>
      </c>
      <c r="T45" s="79">
        <f>IFERROR(VLOOKUP($B45,[2]DEN17!$H$3:$U$144,4,FALSE),0)</f>
        <v>0</v>
      </c>
      <c r="U45" s="79">
        <f>IFERROR(VLOOKUP($B45,[2]DEN17!$H$3:$U$144,5,FALSE),0)</f>
        <v>1</v>
      </c>
      <c r="V45" s="79">
        <f>IFERROR(VLOOKUP($B45,[2]DEN17!$H$3:$U$144,6,FALSE),0)</f>
        <v>0</v>
      </c>
      <c r="W45" s="79">
        <f>IFERROR(VLOOKUP($B45,[2]DEN17!$H$3:$U$144,7,FALSE),0)</f>
        <v>1</v>
      </c>
      <c r="X45" s="79">
        <f>IFERROR(VLOOKUP($B45,[2]DEN17!$H$3:$U$144,8,FALSE),0)</f>
        <v>0</v>
      </c>
      <c r="Y45" s="79">
        <f>IFERROR(VLOOKUP($B45,[2]DEN17!$H$3:$U$144,9,FALSE),0)</f>
        <v>1</v>
      </c>
      <c r="Z45" s="79">
        <f>IFERROR(VLOOKUP($B45,[2]DEN17!$H$3:$U$144,10,FALSE),0)</f>
        <v>1</v>
      </c>
      <c r="AA45" s="79">
        <f>IFERROR(VLOOKUP($B45,[2]DEN17!$H$3:$U$144,11,FALSE),0)</f>
        <v>1</v>
      </c>
      <c r="AB45" s="79">
        <f>IFERROR(VLOOKUP($B45,[2]DEN17!$H$3:$U$144,12,FALSE),0)</f>
        <v>2</v>
      </c>
      <c r="AC45" s="79">
        <f>IFERROR(VLOOKUP($B45,[2]DEN17!$H$3:$U$144,13,FALSE),0)</f>
        <v>3</v>
      </c>
      <c r="AD45" s="4">
        <f t="shared" si="1"/>
        <v>14</v>
      </c>
    </row>
    <row r="46" spans="1:31" ht="15" thickBot="1" x14ac:dyDescent="0.25">
      <c r="A46" s="75" t="s">
        <v>74</v>
      </c>
      <c r="B46" s="137" t="s">
        <v>71</v>
      </c>
      <c r="C46" s="53"/>
      <c r="D46" s="53"/>
      <c r="E46" s="79">
        <f>IFERROR(VLOOKUP($B46,[2]NUM17!$H$3:$U$161,2,FALSE),0)</f>
        <v>1</v>
      </c>
      <c r="F46" s="79">
        <f>IFERROR(VLOOKUP($B46,[2]NUM17!$H$3:$U$161,3,FALSE),0)</f>
        <v>0</v>
      </c>
      <c r="G46" s="79">
        <f>IFERROR(VLOOKUP($B46,[2]NUM17!$H$3:$U$161,4,FALSE),0)</f>
        <v>0</v>
      </c>
      <c r="H46" s="79">
        <f>IFERROR(VLOOKUP($B46,[2]NUM17!$H$3:$U$161,5,FALSE),0)</f>
        <v>0</v>
      </c>
      <c r="I46" s="79">
        <f>IFERROR(VLOOKUP($B46,[2]NUM17!$H$3:$U$161,6,FALSE),0)</f>
        <v>0</v>
      </c>
      <c r="J46" s="79">
        <f>IFERROR(VLOOKUP($B46,[2]NUM17!$H$3:$U$161,7,FALSE),0)</f>
        <v>2</v>
      </c>
      <c r="K46" s="79">
        <f>IFERROR(VLOOKUP($B46,[2]NUM17!$H$3:$U$161,8,FALSE),0)</f>
        <v>0</v>
      </c>
      <c r="L46" s="79">
        <f>IFERROR(VLOOKUP($B46,[2]NUM17!$H$3:$U$161,9,FALSE),0)</f>
        <v>0</v>
      </c>
      <c r="M46" s="79">
        <f>IFERROR(VLOOKUP($B46,[2]NUM17!$H$3:$U$161,10,FALSE),0)</f>
        <v>0</v>
      </c>
      <c r="N46" s="79">
        <f>IFERROR(VLOOKUP($B46,[2]NUM17!$H$3:$U$161,11,FALSE),0)</f>
        <v>0</v>
      </c>
      <c r="O46" s="79">
        <f>IFERROR(VLOOKUP($B46,[2]NUM17!$H$3:$U$161,12,FALSE),0)</f>
        <v>1</v>
      </c>
      <c r="P46" s="79">
        <f>IFERROR(VLOOKUP($B46,[2]NUM17!$H$3:$U$161,13,FALSE),0)</f>
        <v>0</v>
      </c>
      <c r="Q46" s="4">
        <f t="shared" si="15"/>
        <v>4</v>
      </c>
      <c r="R46" s="79">
        <f>IFERROR(VLOOKUP($B46,[2]DEN17!$H$3:$U$144,2,FALSE),0)</f>
        <v>2</v>
      </c>
      <c r="S46" s="79">
        <f>IFERROR(VLOOKUP($B46,[2]DEN17!$H$3:$U$144,3,FALSE),0)</f>
        <v>0</v>
      </c>
      <c r="T46" s="79">
        <f>IFERROR(VLOOKUP($B46,[2]DEN17!$H$3:$U$144,4,FALSE),0)</f>
        <v>0</v>
      </c>
      <c r="U46" s="79">
        <f>IFERROR(VLOOKUP($B46,[2]DEN17!$H$3:$U$144,5,FALSE),0)</f>
        <v>0</v>
      </c>
      <c r="V46" s="79">
        <f>IFERROR(VLOOKUP($B46,[2]DEN17!$H$3:$U$144,6,FALSE),0)</f>
        <v>0</v>
      </c>
      <c r="W46" s="79">
        <f>IFERROR(VLOOKUP($B46,[2]DEN17!$H$3:$U$144,7,FALSE),0)</f>
        <v>2</v>
      </c>
      <c r="X46" s="79">
        <f>IFERROR(VLOOKUP($B46,[2]DEN17!$H$3:$U$144,8,FALSE),0)</f>
        <v>1</v>
      </c>
      <c r="Y46" s="79">
        <f>IFERROR(VLOOKUP($B46,[2]DEN17!$H$3:$U$144,9,FALSE),0)</f>
        <v>0</v>
      </c>
      <c r="Z46" s="79">
        <f>IFERROR(VLOOKUP($B46,[2]DEN17!$H$3:$U$144,10,FALSE),0)</f>
        <v>0</v>
      </c>
      <c r="AA46" s="79">
        <f>IFERROR(VLOOKUP($B46,[2]DEN17!$H$3:$U$144,11,FALSE),0)</f>
        <v>0</v>
      </c>
      <c r="AB46" s="79">
        <f>IFERROR(VLOOKUP($B46,[2]DEN17!$H$3:$U$144,12,FALSE),0)</f>
        <v>1</v>
      </c>
      <c r="AC46" s="79">
        <f>IFERROR(VLOOKUP($B46,[2]DEN17!$H$3:$U$144,13,FALSE),0)</f>
        <v>0</v>
      </c>
      <c r="AD46" s="4">
        <f t="shared" si="1"/>
        <v>6</v>
      </c>
    </row>
    <row r="47" spans="1:31" ht="15" thickBot="1" x14ac:dyDescent="0.25">
      <c r="A47" s="75" t="s">
        <v>74</v>
      </c>
      <c r="B47" s="137" t="s">
        <v>72</v>
      </c>
      <c r="C47" s="53"/>
      <c r="D47" s="53"/>
      <c r="E47" s="79">
        <f>IFERROR(VLOOKUP($B47,[2]NUM17!$H$3:$U$161,2,FALSE),0)</f>
        <v>3</v>
      </c>
      <c r="F47" s="79">
        <f>IFERROR(VLOOKUP($B47,[2]NUM17!$H$3:$U$161,3,FALSE),0)</f>
        <v>1</v>
      </c>
      <c r="G47" s="79">
        <f>IFERROR(VLOOKUP($B47,[2]NUM17!$H$3:$U$161,4,FALSE),0)</f>
        <v>2</v>
      </c>
      <c r="H47" s="79">
        <f>IFERROR(VLOOKUP($B47,[2]NUM17!$H$3:$U$161,5,FALSE),0)</f>
        <v>2</v>
      </c>
      <c r="I47" s="79">
        <f>IFERROR(VLOOKUP($B47,[2]NUM17!$H$3:$U$161,6,FALSE),0)</f>
        <v>1</v>
      </c>
      <c r="J47" s="79">
        <f>IFERROR(VLOOKUP($B47,[2]NUM17!$H$3:$U$161,7,FALSE),0)</f>
        <v>4</v>
      </c>
      <c r="K47" s="79">
        <f>IFERROR(VLOOKUP($B47,[2]NUM17!$H$3:$U$161,8,FALSE),0)</f>
        <v>0</v>
      </c>
      <c r="L47" s="79">
        <f>IFERROR(VLOOKUP($B47,[2]NUM17!$H$3:$U$161,9,FALSE),0)</f>
        <v>2</v>
      </c>
      <c r="M47" s="79">
        <f>IFERROR(VLOOKUP($B47,[2]NUM17!$H$3:$U$161,10,FALSE),0)</f>
        <v>2</v>
      </c>
      <c r="N47" s="79">
        <f>IFERROR(VLOOKUP($B47,[2]NUM17!$H$3:$U$161,11,FALSE),0)</f>
        <v>0</v>
      </c>
      <c r="O47" s="79">
        <f>IFERROR(VLOOKUP($B47,[2]NUM17!$H$3:$U$161,12,FALSE),0)</f>
        <v>3</v>
      </c>
      <c r="P47" s="79">
        <f>IFERROR(VLOOKUP($B47,[2]NUM17!$H$3:$U$161,13,FALSE),0)</f>
        <v>2</v>
      </c>
      <c r="Q47" s="4">
        <f t="shared" si="15"/>
        <v>22</v>
      </c>
      <c r="R47" s="79">
        <f>IFERROR(VLOOKUP($B47,[2]DEN17!$H$3:$U$144,2,FALSE),0)</f>
        <v>4</v>
      </c>
      <c r="S47" s="79">
        <f>IFERROR(VLOOKUP($B47,[2]DEN17!$H$3:$U$144,3,FALSE),0)</f>
        <v>2</v>
      </c>
      <c r="T47" s="79">
        <f>IFERROR(VLOOKUP($B47,[2]DEN17!$H$3:$U$144,4,FALSE),0)</f>
        <v>2</v>
      </c>
      <c r="U47" s="79">
        <f>IFERROR(VLOOKUP($B47,[2]DEN17!$H$3:$U$144,5,FALSE),0)</f>
        <v>2</v>
      </c>
      <c r="V47" s="79">
        <f>IFERROR(VLOOKUP($B47,[2]DEN17!$H$3:$U$144,6,FALSE),0)</f>
        <v>1</v>
      </c>
      <c r="W47" s="79">
        <f>IFERROR(VLOOKUP($B47,[2]DEN17!$H$3:$U$144,7,FALSE),0)</f>
        <v>4</v>
      </c>
      <c r="X47" s="79">
        <f>IFERROR(VLOOKUP($B47,[2]DEN17!$H$3:$U$144,8,FALSE),0)</f>
        <v>0</v>
      </c>
      <c r="Y47" s="79">
        <f>IFERROR(VLOOKUP($B47,[2]DEN17!$H$3:$U$144,9,FALSE),0)</f>
        <v>2</v>
      </c>
      <c r="Z47" s="79">
        <f>IFERROR(VLOOKUP($B47,[2]DEN17!$H$3:$U$144,10,FALSE),0)</f>
        <v>2</v>
      </c>
      <c r="AA47" s="79">
        <f>IFERROR(VLOOKUP($B47,[2]DEN17!$H$3:$U$144,11,FALSE),0)</f>
        <v>1</v>
      </c>
      <c r="AB47" s="79">
        <f>IFERROR(VLOOKUP($B47,[2]DEN17!$H$3:$U$144,12,FALSE),0)</f>
        <v>3</v>
      </c>
      <c r="AC47" s="79">
        <f>IFERROR(VLOOKUP($B47,[2]DEN17!$H$3:$U$144,13,FALSE),0)</f>
        <v>2</v>
      </c>
      <c r="AD47" s="4">
        <f t="shared" si="1"/>
        <v>25</v>
      </c>
    </row>
    <row r="48" spans="1:31" ht="15" thickBot="1" x14ac:dyDescent="0.25">
      <c r="A48" s="75" t="s">
        <v>74</v>
      </c>
      <c r="B48" s="137" t="s">
        <v>73</v>
      </c>
      <c r="C48" s="53"/>
      <c r="D48" s="53"/>
      <c r="E48" s="79">
        <f>IFERROR(VLOOKUP($B48,[2]NUM17!$H$3:$U$161,2,FALSE),0)</f>
        <v>0</v>
      </c>
      <c r="F48" s="79">
        <f>IFERROR(VLOOKUP($B48,[2]NUM17!$H$3:$U$161,3,FALSE),0)</f>
        <v>0</v>
      </c>
      <c r="G48" s="79">
        <f>IFERROR(VLOOKUP($B48,[2]NUM17!$H$3:$U$161,4,FALSE),0)</f>
        <v>0</v>
      </c>
      <c r="H48" s="79">
        <f>IFERROR(VLOOKUP($B48,[2]NUM17!$H$3:$U$161,5,FALSE),0)</f>
        <v>0</v>
      </c>
      <c r="I48" s="79">
        <f>IFERROR(VLOOKUP($B48,[2]NUM17!$H$3:$U$161,6,FALSE),0)</f>
        <v>0</v>
      </c>
      <c r="J48" s="79">
        <f>IFERROR(VLOOKUP($B48,[2]NUM17!$H$3:$U$161,7,FALSE),0)</f>
        <v>0</v>
      </c>
      <c r="K48" s="79">
        <f>IFERROR(VLOOKUP($B48,[2]NUM17!$H$3:$U$161,8,FALSE),0)</f>
        <v>0</v>
      </c>
      <c r="L48" s="79">
        <f>IFERROR(VLOOKUP($B48,[2]NUM17!$H$3:$U$161,9,FALSE),0)</f>
        <v>0</v>
      </c>
      <c r="M48" s="79">
        <f>IFERROR(VLOOKUP($B48,[2]NUM17!$H$3:$U$161,10,FALSE),0)</f>
        <v>0</v>
      </c>
      <c r="N48" s="79">
        <f>IFERROR(VLOOKUP($B48,[2]NUM17!$H$3:$U$161,11,FALSE),0)</f>
        <v>0</v>
      </c>
      <c r="O48" s="79">
        <f>IFERROR(VLOOKUP($B48,[2]NUM17!$H$3:$U$161,12,FALSE),0)</f>
        <v>0</v>
      </c>
      <c r="P48" s="79">
        <f>IFERROR(VLOOKUP($B48,[2]NUM17!$H$3:$U$161,13,FALSE),0)</f>
        <v>0</v>
      </c>
      <c r="Q48" s="4">
        <f t="shared" si="15"/>
        <v>0</v>
      </c>
      <c r="R48" s="79">
        <f>IFERROR(VLOOKUP($B48,[2]DEN17!$H$3:$U$144,2,FALSE),0)</f>
        <v>0</v>
      </c>
      <c r="S48" s="79">
        <f>IFERROR(VLOOKUP($B48,[2]DEN17!$H$3:$U$144,3,FALSE),0)</f>
        <v>0</v>
      </c>
      <c r="T48" s="79">
        <f>IFERROR(VLOOKUP($B48,[2]DEN17!$H$3:$U$144,4,FALSE),0)</f>
        <v>0</v>
      </c>
      <c r="U48" s="79">
        <f>IFERROR(VLOOKUP($B48,[2]DEN17!$H$3:$U$144,5,FALSE),0)</f>
        <v>0</v>
      </c>
      <c r="V48" s="79">
        <f>IFERROR(VLOOKUP($B48,[2]DEN17!$H$3:$U$144,6,FALSE),0)</f>
        <v>0</v>
      </c>
      <c r="W48" s="79">
        <f>IFERROR(VLOOKUP($B48,[2]DEN17!$H$3:$U$144,7,FALSE),0)</f>
        <v>1</v>
      </c>
      <c r="X48" s="79">
        <f>IFERROR(VLOOKUP($B48,[2]DEN17!$H$3:$U$144,8,FALSE),0)</f>
        <v>0</v>
      </c>
      <c r="Y48" s="79">
        <f>IFERROR(VLOOKUP($B48,[2]DEN17!$H$3:$U$144,9,FALSE),0)</f>
        <v>0</v>
      </c>
      <c r="Z48" s="79">
        <f>IFERROR(VLOOKUP($B48,[2]DEN17!$H$3:$U$144,10,FALSE),0)</f>
        <v>0</v>
      </c>
      <c r="AA48" s="79">
        <f>IFERROR(VLOOKUP($B48,[2]DEN17!$H$3:$U$144,11,FALSE),0)</f>
        <v>0</v>
      </c>
      <c r="AB48" s="79">
        <f>IFERROR(VLOOKUP($B48,[2]DEN17!$H$3:$U$144,12,FALSE),0)</f>
        <v>0</v>
      </c>
      <c r="AC48" s="79">
        <f>IFERROR(VLOOKUP($B48,[2]DEN17!$H$3:$U$144,13,FALSE),0)</f>
        <v>0</v>
      </c>
      <c r="AD48" s="4">
        <f t="shared" si="1"/>
        <v>1</v>
      </c>
    </row>
    <row r="49" spans="1:31" s="54" customFormat="1" ht="15" thickBot="1" x14ac:dyDescent="0.25">
      <c r="A49" s="307" t="s">
        <v>176</v>
      </c>
      <c r="B49" s="308"/>
      <c r="C49" s="222">
        <f>+D49/Metas!U17</f>
        <v>1.0122052704576976</v>
      </c>
      <c r="D49" s="14">
        <f>+Q49/AD49</f>
        <v>0.86407766990291257</v>
      </c>
      <c r="E49" s="9">
        <f>SUM(E39:E48)</f>
        <v>12</v>
      </c>
      <c r="F49" s="9">
        <f t="shared" ref="F49:H49" si="16">SUM(F39:F48)</f>
        <v>8</v>
      </c>
      <c r="G49" s="9">
        <f t="shared" si="16"/>
        <v>7</v>
      </c>
      <c r="H49" s="9">
        <f t="shared" si="16"/>
        <v>7</v>
      </c>
      <c r="I49" s="9">
        <f t="shared" ref="I49:J49" si="17">SUM(I39:I48)</f>
        <v>5</v>
      </c>
      <c r="J49" s="9">
        <f t="shared" si="17"/>
        <v>10</v>
      </c>
      <c r="K49" s="9">
        <f t="shared" ref="K49:L49" si="18">SUM(K39:K48)</f>
        <v>4</v>
      </c>
      <c r="L49" s="9">
        <f t="shared" si="18"/>
        <v>6</v>
      </c>
      <c r="M49" s="9">
        <f t="shared" ref="M49" si="19">SUM(M39:M48)</f>
        <v>9</v>
      </c>
      <c r="N49" s="9">
        <f t="shared" ref="N49:P49" si="20">SUM(N39:N48)</f>
        <v>5</v>
      </c>
      <c r="O49" s="9">
        <f t="shared" si="20"/>
        <v>8</v>
      </c>
      <c r="P49" s="9">
        <f t="shared" si="20"/>
        <v>8</v>
      </c>
      <c r="Q49" s="9">
        <f>SUM(Q39:Q48)</f>
        <v>89</v>
      </c>
      <c r="R49" s="9">
        <f>SUM(R39:R48)</f>
        <v>15</v>
      </c>
      <c r="S49" s="9">
        <f t="shared" ref="S49:Z49" si="21">SUM(S39:S48)</f>
        <v>13</v>
      </c>
      <c r="T49" s="9">
        <f t="shared" si="21"/>
        <v>7</v>
      </c>
      <c r="U49" s="9">
        <f t="shared" si="21"/>
        <v>7</v>
      </c>
      <c r="V49" s="9">
        <f t="shared" si="21"/>
        <v>5</v>
      </c>
      <c r="W49" s="9">
        <f t="shared" si="21"/>
        <v>12</v>
      </c>
      <c r="X49" s="9">
        <f t="shared" si="21"/>
        <v>5</v>
      </c>
      <c r="Y49" s="9">
        <f t="shared" si="21"/>
        <v>6</v>
      </c>
      <c r="Z49" s="9">
        <f t="shared" si="21"/>
        <v>9</v>
      </c>
      <c r="AA49" s="9">
        <f t="shared" ref="AA49:AC49" si="22">SUM(AA39:AA48)</f>
        <v>7</v>
      </c>
      <c r="AB49" s="9">
        <f t="shared" si="22"/>
        <v>8</v>
      </c>
      <c r="AC49" s="9">
        <f t="shared" si="22"/>
        <v>9</v>
      </c>
      <c r="AD49" s="9">
        <f>SUM(AD39:AD48)</f>
        <v>103</v>
      </c>
      <c r="AE49" s="58"/>
    </row>
    <row r="50" spans="1:31" ht="15" thickBot="1" x14ac:dyDescent="0.25">
      <c r="A50" s="138" t="s">
        <v>88</v>
      </c>
      <c r="B50" s="137" t="s">
        <v>75</v>
      </c>
      <c r="C50" s="53"/>
      <c r="D50" s="53"/>
      <c r="E50" s="79">
        <f>IFERROR(VLOOKUP($B50,[2]NUM17!$H$3:$U$161,2,FALSE),0)</f>
        <v>0</v>
      </c>
      <c r="F50" s="79">
        <f>IFERROR(VLOOKUP($B50,[2]NUM17!$H$3:$U$161,3,FALSE),0)</f>
        <v>5</v>
      </c>
      <c r="G50" s="79">
        <f>IFERROR(VLOOKUP($B50,[2]NUM17!$H$3:$U$161,4,FALSE),0)</f>
        <v>14</v>
      </c>
      <c r="H50" s="79">
        <f>IFERROR(VLOOKUP($B50,[2]NUM17!$H$3:$U$161,5,FALSE),0)</f>
        <v>4</v>
      </c>
      <c r="I50" s="79">
        <f>IFERROR(VLOOKUP($B50,[2]NUM17!$H$3:$U$161,6,FALSE),0)</f>
        <v>0</v>
      </c>
      <c r="J50" s="79">
        <f>IFERROR(VLOOKUP($B50,[2]NUM17!$H$3:$U$161,7,FALSE),0)</f>
        <v>1</v>
      </c>
      <c r="K50" s="79">
        <f>IFERROR(VLOOKUP($B50,[2]NUM17!$H$3:$U$161,8,FALSE),0)</f>
        <v>9</v>
      </c>
      <c r="L50" s="79">
        <f>IFERROR(VLOOKUP($B50,[2]NUM17!$H$3:$U$161,9,FALSE),0)</f>
        <v>0</v>
      </c>
      <c r="M50" s="79">
        <f>IFERROR(VLOOKUP($B50,[2]NUM17!$H$3:$U$161,10,FALSE),0)</f>
        <v>13</v>
      </c>
      <c r="N50" s="79">
        <f>IFERROR(VLOOKUP($B50,[2]NUM17!$H$3:$U$161,11,FALSE),0)</f>
        <v>6</v>
      </c>
      <c r="O50" s="79">
        <f>IFERROR(VLOOKUP($B50,[2]NUM17!$H$3:$U$161,12,FALSE),0)</f>
        <v>4</v>
      </c>
      <c r="P50" s="79">
        <f>IFERROR(VLOOKUP($B50,[2]NUM17!$H$3:$U$161,13,FALSE),0)</f>
        <v>12</v>
      </c>
      <c r="Q50" s="4">
        <f t="shared" si="15"/>
        <v>68</v>
      </c>
      <c r="R50" s="79">
        <f>IFERROR(VLOOKUP($B50,[2]DEN17!$H$3:$U$144,2,FALSE),0)</f>
        <v>0</v>
      </c>
      <c r="S50" s="79">
        <f>IFERROR(VLOOKUP($B50,[2]DEN17!$H$3:$U$144,3,FALSE),0)</f>
        <v>5</v>
      </c>
      <c r="T50" s="79">
        <f>IFERROR(VLOOKUP($B50,[2]DEN17!$H$3:$U$144,4,FALSE),0)</f>
        <v>15</v>
      </c>
      <c r="U50" s="79">
        <f>IFERROR(VLOOKUP($B50,[2]DEN17!$H$3:$U$144,5,FALSE),0)</f>
        <v>4</v>
      </c>
      <c r="V50" s="79">
        <f>IFERROR(VLOOKUP($B50,[2]DEN17!$H$3:$U$144,6,FALSE),0)</f>
        <v>5</v>
      </c>
      <c r="W50" s="79">
        <f>IFERROR(VLOOKUP($B50,[2]DEN17!$H$3:$U$144,7,FALSE),0)</f>
        <v>1</v>
      </c>
      <c r="X50" s="79">
        <f>IFERROR(VLOOKUP($B50,[2]DEN17!$H$3:$U$144,8,FALSE),0)</f>
        <v>9</v>
      </c>
      <c r="Y50" s="79">
        <f>IFERROR(VLOOKUP($B50,[2]DEN17!$H$3:$U$144,9,FALSE),0)</f>
        <v>0</v>
      </c>
      <c r="Z50" s="79">
        <f>IFERROR(VLOOKUP($B50,[2]DEN17!$H$3:$U$144,10,FALSE),0)</f>
        <v>14</v>
      </c>
      <c r="AA50" s="79">
        <f>IFERROR(VLOOKUP($B50,[2]DEN17!$H$3:$U$144,11,FALSE),0)</f>
        <v>7</v>
      </c>
      <c r="AB50" s="79">
        <f>IFERROR(VLOOKUP($B50,[2]DEN17!$H$3:$U$144,12,FALSE),0)</f>
        <v>4</v>
      </c>
      <c r="AC50" s="79">
        <f>IFERROR(VLOOKUP($B50,[2]DEN17!$H$3:$U$144,13,FALSE),0)</f>
        <v>12</v>
      </c>
      <c r="AD50" s="4">
        <f t="shared" si="1"/>
        <v>76</v>
      </c>
    </row>
    <row r="51" spans="1:31" ht="15" thickBot="1" x14ac:dyDescent="0.25">
      <c r="A51" s="138" t="s">
        <v>88</v>
      </c>
      <c r="B51" s="137" t="s">
        <v>76</v>
      </c>
      <c r="C51" s="53"/>
      <c r="D51" s="53"/>
      <c r="E51" s="79">
        <f>IFERROR(VLOOKUP($B51,[2]NUM17!$H$3:$U$161,2,FALSE),0)</f>
        <v>1</v>
      </c>
      <c r="F51" s="79">
        <f>IFERROR(VLOOKUP($B51,[2]NUM17!$H$3:$U$161,3,FALSE),0)</f>
        <v>0</v>
      </c>
      <c r="G51" s="79">
        <f>IFERROR(VLOOKUP($B51,[2]NUM17!$H$3:$U$161,4,FALSE),0)</f>
        <v>0</v>
      </c>
      <c r="H51" s="79">
        <f>IFERROR(VLOOKUP($B51,[2]NUM17!$H$3:$U$161,5,FALSE),0)</f>
        <v>0</v>
      </c>
      <c r="I51" s="79">
        <f>IFERROR(VLOOKUP($B51,[2]NUM17!$H$3:$U$161,6,FALSE),0)</f>
        <v>0</v>
      </c>
      <c r="J51" s="79">
        <f>IFERROR(VLOOKUP($B51,[2]NUM17!$H$3:$U$161,7,FALSE),0)</f>
        <v>0</v>
      </c>
      <c r="K51" s="79">
        <f>IFERROR(VLOOKUP($B51,[2]NUM17!$H$3:$U$161,8,FALSE),0)</f>
        <v>0</v>
      </c>
      <c r="L51" s="79">
        <f>IFERROR(VLOOKUP($B51,[2]NUM17!$H$3:$U$161,9,FALSE),0)</f>
        <v>1</v>
      </c>
      <c r="M51" s="79">
        <f>IFERROR(VLOOKUP($B51,[2]NUM17!$H$3:$U$161,10,FALSE),0)</f>
        <v>1</v>
      </c>
      <c r="N51" s="79">
        <f>IFERROR(VLOOKUP($B51,[2]NUM17!$H$3:$U$161,11,FALSE),0)</f>
        <v>0</v>
      </c>
      <c r="O51" s="79">
        <f>IFERROR(VLOOKUP($B51,[2]NUM17!$H$3:$U$161,12,FALSE),0)</f>
        <v>1</v>
      </c>
      <c r="P51" s="79">
        <f>IFERROR(VLOOKUP($B51,[2]NUM17!$H$3:$U$161,13,FALSE),0)</f>
        <v>0</v>
      </c>
      <c r="Q51" s="4">
        <f t="shared" si="15"/>
        <v>4</v>
      </c>
      <c r="R51" s="79">
        <f>IFERROR(VLOOKUP($B51,[2]DEN17!$H$3:$U$144,2,FALSE),0)</f>
        <v>1</v>
      </c>
      <c r="S51" s="79">
        <f>IFERROR(VLOOKUP($B51,[2]DEN17!$H$3:$U$144,3,FALSE),0)</f>
        <v>0</v>
      </c>
      <c r="T51" s="79">
        <f>IFERROR(VLOOKUP($B51,[2]DEN17!$H$3:$U$144,4,FALSE),0)</f>
        <v>0</v>
      </c>
      <c r="U51" s="79">
        <f>IFERROR(VLOOKUP($B51,[2]DEN17!$H$3:$U$144,5,FALSE),0)</f>
        <v>0</v>
      </c>
      <c r="V51" s="79">
        <f>IFERROR(VLOOKUP($B51,[2]DEN17!$H$3:$U$144,6,FALSE),0)</f>
        <v>0</v>
      </c>
      <c r="W51" s="79">
        <f>IFERROR(VLOOKUP($B51,[2]DEN17!$H$3:$U$144,7,FALSE),0)</f>
        <v>0</v>
      </c>
      <c r="X51" s="79">
        <f>IFERROR(VLOOKUP($B51,[2]DEN17!$H$3:$U$144,8,FALSE),0)</f>
        <v>0</v>
      </c>
      <c r="Y51" s="79">
        <f>IFERROR(VLOOKUP($B51,[2]DEN17!$H$3:$U$144,9,FALSE),0)</f>
        <v>2</v>
      </c>
      <c r="Z51" s="79">
        <f>IFERROR(VLOOKUP($B51,[2]DEN17!$H$3:$U$144,10,FALSE),0)</f>
        <v>1</v>
      </c>
      <c r="AA51" s="79">
        <f>IFERROR(VLOOKUP($B51,[2]DEN17!$H$3:$U$144,11,FALSE),0)</f>
        <v>0</v>
      </c>
      <c r="AB51" s="79">
        <f>IFERROR(VLOOKUP($B51,[2]DEN17!$H$3:$U$144,12,FALSE),0)</f>
        <v>1</v>
      </c>
      <c r="AC51" s="79">
        <f>IFERROR(VLOOKUP($B51,[2]DEN17!$H$3:$U$144,13,FALSE),0)</f>
        <v>0</v>
      </c>
      <c r="AD51" s="4">
        <f t="shared" si="1"/>
        <v>5</v>
      </c>
    </row>
    <row r="52" spans="1:31" ht="15" thickBot="1" x14ac:dyDescent="0.25">
      <c r="A52" s="138" t="s">
        <v>88</v>
      </c>
      <c r="B52" s="137" t="s">
        <v>77</v>
      </c>
      <c r="C52" s="53"/>
      <c r="D52" s="53"/>
      <c r="E52" s="79">
        <f>IFERROR(VLOOKUP($B52,[2]NUM17!$H$3:$U$161,2,FALSE),0)</f>
        <v>0</v>
      </c>
      <c r="F52" s="79">
        <f>IFERROR(VLOOKUP($B52,[2]NUM17!$H$3:$U$161,3,FALSE),0)</f>
        <v>0</v>
      </c>
      <c r="G52" s="79">
        <f>IFERROR(VLOOKUP($B52,[2]NUM17!$H$3:$U$161,4,FALSE),0)</f>
        <v>0</v>
      </c>
      <c r="H52" s="79">
        <f>IFERROR(VLOOKUP($B52,[2]NUM17!$H$3:$U$161,5,FALSE),0)</f>
        <v>0</v>
      </c>
      <c r="I52" s="79">
        <f>IFERROR(VLOOKUP($B52,[2]NUM17!$H$3:$U$161,6,FALSE),0)</f>
        <v>0</v>
      </c>
      <c r="J52" s="79">
        <f>IFERROR(VLOOKUP($B52,[2]NUM17!$H$3:$U$161,7,FALSE),0)</f>
        <v>0</v>
      </c>
      <c r="K52" s="79">
        <f>IFERROR(VLOOKUP($B52,[2]NUM17!$H$3:$U$161,8,FALSE),0)</f>
        <v>0</v>
      </c>
      <c r="L52" s="79">
        <f>IFERROR(VLOOKUP($B52,[2]NUM17!$H$3:$U$161,9,FALSE),0)</f>
        <v>0</v>
      </c>
      <c r="M52" s="79">
        <f>IFERROR(VLOOKUP($B52,[2]NUM17!$H$3:$U$161,10,FALSE),0)</f>
        <v>2</v>
      </c>
      <c r="N52" s="79">
        <f>IFERROR(VLOOKUP($B52,[2]NUM17!$H$3:$U$161,11,FALSE),0)</f>
        <v>0</v>
      </c>
      <c r="O52" s="79">
        <f>IFERROR(VLOOKUP($B52,[2]NUM17!$H$3:$U$161,12,FALSE),0)</f>
        <v>0</v>
      </c>
      <c r="P52" s="79">
        <f>IFERROR(VLOOKUP($B52,[2]NUM17!$H$3:$U$161,13,FALSE),0)</f>
        <v>0</v>
      </c>
      <c r="Q52" s="4">
        <f t="shared" si="15"/>
        <v>2</v>
      </c>
      <c r="R52" s="79">
        <f>IFERROR(VLOOKUP($B52,[2]DEN17!$H$3:$U$144,2,FALSE),0)</f>
        <v>0</v>
      </c>
      <c r="S52" s="79">
        <f>IFERROR(VLOOKUP($B52,[2]DEN17!$H$3:$U$144,3,FALSE),0)</f>
        <v>0</v>
      </c>
      <c r="T52" s="79">
        <f>IFERROR(VLOOKUP($B52,[2]DEN17!$H$3:$U$144,4,FALSE),0)</f>
        <v>0</v>
      </c>
      <c r="U52" s="79">
        <f>IFERROR(VLOOKUP($B52,[2]DEN17!$H$3:$U$144,5,FALSE),0)</f>
        <v>0</v>
      </c>
      <c r="V52" s="79">
        <f>IFERROR(VLOOKUP($B52,[2]DEN17!$H$3:$U$144,6,FALSE),0)</f>
        <v>0</v>
      </c>
      <c r="W52" s="79">
        <f>IFERROR(VLOOKUP($B52,[2]DEN17!$H$3:$U$144,7,FALSE),0)</f>
        <v>0</v>
      </c>
      <c r="X52" s="79">
        <f>IFERROR(VLOOKUP($B52,[2]DEN17!$H$3:$U$144,8,FALSE),0)</f>
        <v>0</v>
      </c>
      <c r="Y52" s="79">
        <f>IFERROR(VLOOKUP($B52,[2]DEN17!$H$3:$U$144,9,FALSE),0)</f>
        <v>0</v>
      </c>
      <c r="Z52" s="79">
        <f>IFERROR(VLOOKUP($B52,[2]DEN17!$H$3:$U$144,10,FALSE),0)</f>
        <v>2</v>
      </c>
      <c r="AA52" s="79">
        <f>IFERROR(VLOOKUP($B52,[2]DEN17!$H$3:$U$144,11,FALSE),0)</f>
        <v>0</v>
      </c>
      <c r="AB52" s="79">
        <f>IFERROR(VLOOKUP($B52,[2]DEN17!$H$3:$U$144,12,FALSE),0)</f>
        <v>0</v>
      </c>
      <c r="AC52" s="79">
        <f>IFERROR(VLOOKUP($B52,[2]DEN17!$H$3:$U$144,13,FALSE),0)</f>
        <v>0</v>
      </c>
      <c r="AD52" s="4">
        <f t="shared" si="1"/>
        <v>2</v>
      </c>
    </row>
    <row r="53" spans="1:31" ht="15" thickBot="1" x14ac:dyDescent="0.25">
      <c r="A53" s="138" t="s">
        <v>88</v>
      </c>
      <c r="B53" s="137" t="s">
        <v>78</v>
      </c>
      <c r="C53" s="53"/>
      <c r="D53" s="53"/>
      <c r="E53" s="79">
        <f>IFERROR(VLOOKUP($B53,[2]NUM17!$H$3:$U$161,2,FALSE),0)</f>
        <v>1</v>
      </c>
      <c r="F53" s="79">
        <f>IFERROR(VLOOKUP($B53,[2]NUM17!$H$3:$U$161,3,FALSE),0)</f>
        <v>1</v>
      </c>
      <c r="G53" s="79">
        <f>IFERROR(VLOOKUP($B53,[2]NUM17!$H$3:$U$161,4,FALSE),0)</f>
        <v>0</v>
      </c>
      <c r="H53" s="79">
        <f>IFERROR(VLOOKUP($B53,[2]NUM17!$H$3:$U$161,5,FALSE),0)</f>
        <v>1</v>
      </c>
      <c r="I53" s="79">
        <f>IFERROR(VLOOKUP($B53,[2]NUM17!$H$3:$U$161,6,FALSE),0)</f>
        <v>1</v>
      </c>
      <c r="J53" s="79">
        <f>IFERROR(VLOOKUP($B53,[2]NUM17!$H$3:$U$161,7,FALSE),0)</f>
        <v>2</v>
      </c>
      <c r="K53" s="79">
        <f>IFERROR(VLOOKUP($B53,[2]NUM17!$H$3:$U$161,8,FALSE),0)</f>
        <v>0</v>
      </c>
      <c r="L53" s="79">
        <f>IFERROR(VLOOKUP($B53,[2]NUM17!$H$3:$U$161,9,FALSE),0)</f>
        <v>0</v>
      </c>
      <c r="M53" s="79">
        <f>IFERROR(VLOOKUP($B53,[2]NUM17!$H$3:$U$161,10,FALSE),0)</f>
        <v>1</v>
      </c>
      <c r="N53" s="79">
        <f>IFERROR(VLOOKUP($B53,[2]NUM17!$H$3:$U$161,11,FALSE),0)</f>
        <v>0</v>
      </c>
      <c r="O53" s="79">
        <f>IFERROR(VLOOKUP($B53,[2]NUM17!$H$3:$U$161,12,FALSE),0)</f>
        <v>0</v>
      </c>
      <c r="P53" s="79">
        <f>IFERROR(VLOOKUP($B53,[2]NUM17!$H$3:$U$161,13,FALSE),0)</f>
        <v>0</v>
      </c>
      <c r="Q53" s="4">
        <f t="shared" si="15"/>
        <v>7</v>
      </c>
      <c r="R53" s="79">
        <f>IFERROR(VLOOKUP($B53,[2]DEN17!$H$3:$U$144,2,FALSE),0)</f>
        <v>1</v>
      </c>
      <c r="S53" s="79">
        <f>IFERROR(VLOOKUP($B53,[2]DEN17!$H$3:$U$144,3,FALSE),0)</f>
        <v>1</v>
      </c>
      <c r="T53" s="79">
        <f>IFERROR(VLOOKUP($B53,[2]DEN17!$H$3:$U$144,4,FALSE),0)</f>
        <v>0</v>
      </c>
      <c r="U53" s="79">
        <f>IFERROR(VLOOKUP($B53,[2]DEN17!$H$3:$U$144,5,FALSE),0)</f>
        <v>1</v>
      </c>
      <c r="V53" s="79">
        <f>IFERROR(VLOOKUP($B53,[2]DEN17!$H$3:$U$144,6,FALSE),0)</f>
        <v>1</v>
      </c>
      <c r="W53" s="79">
        <f>IFERROR(VLOOKUP($B53,[2]DEN17!$H$3:$U$144,7,FALSE),0)</f>
        <v>2</v>
      </c>
      <c r="X53" s="79">
        <f>IFERROR(VLOOKUP($B53,[2]DEN17!$H$3:$U$144,8,FALSE),0)</f>
        <v>0</v>
      </c>
      <c r="Y53" s="79">
        <f>IFERROR(VLOOKUP($B53,[2]DEN17!$H$3:$U$144,9,FALSE),0)</f>
        <v>0</v>
      </c>
      <c r="Z53" s="79">
        <f>IFERROR(VLOOKUP($B53,[2]DEN17!$H$3:$U$144,10,FALSE),0)</f>
        <v>1</v>
      </c>
      <c r="AA53" s="79">
        <f>IFERROR(VLOOKUP($B53,[2]DEN17!$H$3:$U$144,11,FALSE),0)</f>
        <v>0</v>
      </c>
      <c r="AB53" s="79">
        <f>IFERROR(VLOOKUP($B53,[2]DEN17!$H$3:$U$144,12,FALSE),0)</f>
        <v>0</v>
      </c>
      <c r="AC53" s="79">
        <f>IFERROR(VLOOKUP($B53,[2]DEN17!$H$3:$U$144,13,FALSE),0)</f>
        <v>0</v>
      </c>
      <c r="AD53" s="4">
        <f t="shared" si="1"/>
        <v>7</v>
      </c>
    </row>
    <row r="54" spans="1:31" ht="15" thickBot="1" x14ac:dyDescent="0.25">
      <c r="A54" s="138" t="s">
        <v>88</v>
      </c>
      <c r="B54" s="137" t="s">
        <v>79</v>
      </c>
      <c r="C54" s="53"/>
      <c r="D54" s="53"/>
      <c r="E54" s="79">
        <f>IFERROR(VLOOKUP($B54,[2]NUM17!$H$3:$U$161,2,FALSE),0)</f>
        <v>1</v>
      </c>
      <c r="F54" s="79">
        <f>IFERROR(VLOOKUP($B54,[2]NUM17!$H$3:$U$161,3,FALSE),0)</f>
        <v>0</v>
      </c>
      <c r="G54" s="79">
        <f>IFERROR(VLOOKUP($B54,[2]NUM17!$H$3:$U$161,4,FALSE),0)</f>
        <v>0</v>
      </c>
      <c r="H54" s="79">
        <f>IFERROR(VLOOKUP($B54,[2]NUM17!$H$3:$U$161,5,FALSE),0)</f>
        <v>0</v>
      </c>
      <c r="I54" s="79">
        <f>IFERROR(VLOOKUP($B54,[2]NUM17!$H$3:$U$161,6,FALSE),0)</f>
        <v>0</v>
      </c>
      <c r="J54" s="79">
        <f>IFERROR(VLOOKUP($B54,[2]NUM17!$H$3:$U$161,7,FALSE),0)</f>
        <v>0</v>
      </c>
      <c r="K54" s="79">
        <f>IFERROR(VLOOKUP($B54,[2]NUM17!$H$3:$U$161,8,FALSE),0)</f>
        <v>0</v>
      </c>
      <c r="L54" s="79">
        <f>IFERROR(VLOOKUP($B54,[2]NUM17!$H$3:$U$161,9,FALSE),0)</f>
        <v>0</v>
      </c>
      <c r="M54" s="79">
        <f>IFERROR(VLOOKUP($B54,[2]NUM17!$H$3:$U$161,10,FALSE),0)</f>
        <v>0</v>
      </c>
      <c r="N54" s="79">
        <f>IFERROR(VLOOKUP($B54,[2]NUM17!$H$3:$U$161,11,FALSE),0)</f>
        <v>0</v>
      </c>
      <c r="O54" s="79">
        <f>IFERROR(VLOOKUP($B54,[2]NUM17!$H$3:$U$161,12,FALSE),0)</f>
        <v>0</v>
      </c>
      <c r="P54" s="79">
        <f>IFERROR(VLOOKUP($B54,[2]NUM17!$H$3:$U$161,13,FALSE),0)</f>
        <v>1</v>
      </c>
      <c r="Q54" s="4">
        <f t="shared" si="15"/>
        <v>2</v>
      </c>
      <c r="R54" s="79">
        <f>IFERROR(VLOOKUP($B54,[2]DEN17!$H$3:$U$144,2,FALSE),0)</f>
        <v>1</v>
      </c>
      <c r="S54" s="79">
        <f>IFERROR(VLOOKUP($B54,[2]DEN17!$H$3:$U$144,3,FALSE),0)</f>
        <v>0</v>
      </c>
      <c r="T54" s="79">
        <f>IFERROR(VLOOKUP($B54,[2]DEN17!$H$3:$U$144,4,FALSE),0)</f>
        <v>0</v>
      </c>
      <c r="U54" s="79">
        <f>IFERROR(VLOOKUP($B54,[2]DEN17!$H$3:$U$144,5,FALSE),0)</f>
        <v>0</v>
      </c>
      <c r="V54" s="79">
        <f>IFERROR(VLOOKUP($B54,[2]DEN17!$H$3:$U$144,6,FALSE),0)</f>
        <v>0</v>
      </c>
      <c r="W54" s="79">
        <f>IFERROR(VLOOKUP($B54,[2]DEN17!$H$3:$U$144,7,FALSE),0)</f>
        <v>0</v>
      </c>
      <c r="X54" s="79">
        <f>IFERROR(VLOOKUP($B54,[2]DEN17!$H$3:$U$144,8,FALSE),0)</f>
        <v>0</v>
      </c>
      <c r="Y54" s="79">
        <f>IFERROR(VLOOKUP($B54,[2]DEN17!$H$3:$U$144,9,FALSE),0)</f>
        <v>0</v>
      </c>
      <c r="Z54" s="79">
        <f>IFERROR(VLOOKUP($B54,[2]DEN17!$H$3:$U$144,10,FALSE),0)</f>
        <v>0</v>
      </c>
      <c r="AA54" s="79">
        <f>IFERROR(VLOOKUP($B54,[2]DEN17!$H$3:$U$144,11,FALSE),0)</f>
        <v>0</v>
      </c>
      <c r="AB54" s="79">
        <f>IFERROR(VLOOKUP($B54,[2]DEN17!$H$3:$U$144,12,FALSE),0)</f>
        <v>0</v>
      </c>
      <c r="AC54" s="79">
        <f>IFERROR(VLOOKUP($B54,[2]DEN17!$H$3:$U$144,13,FALSE),0)</f>
        <v>1</v>
      </c>
      <c r="AD54" s="4">
        <f t="shared" si="1"/>
        <v>2</v>
      </c>
    </row>
    <row r="55" spans="1:31" ht="15" thickBot="1" x14ac:dyDescent="0.25">
      <c r="A55" s="138" t="s">
        <v>88</v>
      </c>
      <c r="B55" s="137" t="s">
        <v>80</v>
      </c>
      <c r="C55" s="53"/>
      <c r="D55" s="53"/>
      <c r="E55" s="79">
        <f>IFERROR(VLOOKUP($B55,[2]NUM17!$H$3:$U$161,2,FALSE),0)</f>
        <v>1</v>
      </c>
      <c r="F55" s="79">
        <f>IFERROR(VLOOKUP($B55,[2]NUM17!$H$3:$U$161,3,FALSE),0)</f>
        <v>0</v>
      </c>
      <c r="G55" s="79">
        <f>IFERROR(VLOOKUP($B55,[2]NUM17!$H$3:$U$161,4,FALSE),0)</f>
        <v>0</v>
      </c>
      <c r="H55" s="79">
        <f>IFERROR(VLOOKUP($B55,[2]NUM17!$H$3:$U$161,5,FALSE),0)</f>
        <v>0</v>
      </c>
      <c r="I55" s="79">
        <f>IFERROR(VLOOKUP($B55,[2]NUM17!$H$3:$U$161,6,FALSE),0)</f>
        <v>0</v>
      </c>
      <c r="J55" s="79">
        <f>IFERROR(VLOOKUP($B55,[2]NUM17!$H$3:$U$161,7,FALSE),0)</f>
        <v>0</v>
      </c>
      <c r="K55" s="79">
        <f>IFERROR(VLOOKUP($B55,[2]NUM17!$H$3:$U$161,8,FALSE),0)</f>
        <v>0</v>
      </c>
      <c r="L55" s="79">
        <f>IFERROR(VLOOKUP($B55,[2]NUM17!$H$3:$U$161,9,FALSE),0)</f>
        <v>2</v>
      </c>
      <c r="M55" s="79">
        <f>IFERROR(VLOOKUP($B55,[2]NUM17!$H$3:$U$161,10,FALSE),0)</f>
        <v>1</v>
      </c>
      <c r="N55" s="79">
        <f>IFERROR(VLOOKUP($B55,[2]NUM17!$H$3:$U$161,11,FALSE),0)</f>
        <v>1</v>
      </c>
      <c r="O55" s="79">
        <f>IFERROR(VLOOKUP($B55,[2]NUM17!$H$3:$U$161,12,FALSE),0)</f>
        <v>0</v>
      </c>
      <c r="P55" s="79">
        <f>IFERROR(VLOOKUP($B55,[2]NUM17!$H$3:$U$161,13,FALSE),0)</f>
        <v>1</v>
      </c>
      <c r="Q55" s="4">
        <f t="shared" si="15"/>
        <v>6</v>
      </c>
      <c r="R55" s="79">
        <f>IFERROR(VLOOKUP($B55,[2]DEN17!$H$3:$U$144,2,FALSE),0)</f>
        <v>1</v>
      </c>
      <c r="S55" s="79">
        <f>IFERROR(VLOOKUP($B55,[2]DEN17!$H$3:$U$144,3,FALSE),0)</f>
        <v>0</v>
      </c>
      <c r="T55" s="79">
        <f>IFERROR(VLOOKUP($B55,[2]DEN17!$H$3:$U$144,4,FALSE),0)</f>
        <v>0</v>
      </c>
      <c r="U55" s="79">
        <f>IFERROR(VLOOKUP($B55,[2]DEN17!$H$3:$U$144,5,FALSE),0)</f>
        <v>0</v>
      </c>
      <c r="V55" s="79">
        <f>IFERROR(VLOOKUP($B55,[2]DEN17!$H$3:$U$144,6,FALSE),0)</f>
        <v>0</v>
      </c>
      <c r="W55" s="79">
        <f>IFERROR(VLOOKUP($B55,[2]DEN17!$H$3:$U$144,7,FALSE),0)</f>
        <v>0</v>
      </c>
      <c r="X55" s="79">
        <f>IFERROR(VLOOKUP($B55,[2]DEN17!$H$3:$U$144,8,FALSE),0)</f>
        <v>0</v>
      </c>
      <c r="Y55" s="79">
        <f>IFERROR(VLOOKUP($B55,[2]DEN17!$H$3:$U$144,9,FALSE),0)</f>
        <v>2</v>
      </c>
      <c r="Z55" s="79">
        <f>IFERROR(VLOOKUP($B55,[2]DEN17!$H$3:$U$144,10,FALSE),0)</f>
        <v>1</v>
      </c>
      <c r="AA55" s="79">
        <f>IFERROR(VLOOKUP($B55,[2]DEN17!$H$3:$U$144,11,FALSE),0)</f>
        <v>1</v>
      </c>
      <c r="AB55" s="79">
        <f>IFERROR(VLOOKUP($B55,[2]DEN17!$H$3:$U$144,12,FALSE),0)</f>
        <v>0</v>
      </c>
      <c r="AC55" s="79">
        <f>IFERROR(VLOOKUP($B55,[2]DEN17!$H$3:$U$144,13,FALSE),0)</f>
        <v>1</v>
      </c>
      <c r="AD55" s="4">
        <f t="shared" si="1"/>
        <v>6</v>
      </c>
    </row>
    <row r="56" spans="1:31" ht="15" thickBot="1" x14ac:dyDescent="0.25">
      <c r="A56" s="138" t="s">
        <v>88</v>
      </c>
      <c r="B56" s="137" t="s">
        <v>81</v>
      </c>
      <c r="C56" s="53"/>
      <c r="D56" s="53"/>
      <c r="E56" s="79">
        <f>IFERROR(VLOOKUP($B56,[2]NUM17!$H$3:$U$161,2,FALSE),0)</f>
        <v>2</v>
      </c>
      <c r="F56" s="79">
        <f>IFERROR(VLOOKUP($B56,[2]NUM17!$H$3:$U$161,3,FALSE),0)</f>
        <v>0</v>
      </c>
      <c r="G56" s="79">
        <f>IFERROR(VLOOKUP($B56,[2]NUM17!$H$3:$U$161,4,FALSE),0)</f>
        <v>0</v>
      </c>
      <c r="H56" s="79">
        <f>IFERROR(VLOOKUP($B56,[2]NUM17!$H$3:$U$161,5,FALSE),0)</f>
        <v>0</v>
      </c>
      <c r="I56" s="79">
        <f>IFERROR(VLOOKUP($B56,[2]NUM17!$H$3:$U$161,6,FALSE),0)</f>
        <v>0</v>
      </c>
      <c r="J56" s="79">
        <f>IFERROR(VLOOKUP($B56,[2]NUM17!$H$3:$U$161,7,FALSE),0)</f>
        <v>0</v>
      </c>
      <c r="K56" s="79">
        <f>IFERROR(VLOOKUP($B56,[2]NUM17!$H$3:$U$161,8,FALSE),0)</f>
        <v>0</v>
      </c>
      <c r="L56" s="79">
        <f>IFERROR(VLOOKUP($B56,[2]NUM17!$H$3:$U$161,9,FALSE),0)</f>
        <v>0</v>
      </c>
      <c r="M56" s="79">
        <f>IFERROR(VLOOKUP($B56,[2]NUM17!$H$3:$U$161,10,FALSE),0)</f>
        <v>0</v>
      </c>
      <c r="N56" s="79">
        <f>IFERROR(VLOOKUP($B56,[2]NUM17!$H$3:$U$161,11,FALSE),0)</f>
        <v>0</v>
      </c>
      <c r="O56" s="79">
        <f>IFERROR(VLOOKUP($B56,[2]NUM17!$H$3:$U$161,12,FALSE),0)</f>
        <v>0</v>
      </c>
      <c r="P56" s="79">
        <f>IFERROR(VLOOKUP($B56,[2]NUM17!$H$3:$U$161,13,FALSE),0)</f>
        <v>1</v>
      </c>
      <c r="Q56" s="4">
        <f t="shared" si="15"/>
        <v>3</v>
      </c>
      <c r="R56" s="79">
        <f>IFERROR(VLOOKUP($B56,[2]DEN17!$H$3:$U$144,2,FALSE),0)</f>
        <v>2</v>
      </c>
      <c r="S56" s="79">
        <f>IFERROR(VLOOKUP($B56,[2]DEN17!$H$3:$U$144,3,FALSE),0)</f>
        <v>0</v>
      </c>
      <c r="T56" s="79">
        <f>IFERROR(VLOOKUP($B56,[2]DEN17!$H$3:$U$144,4,FALSE),0)</f>
        <v>0</v>
      </c>
      <c r="U56" s="79">
        <f>IFERROR(VLOOKUP($B56,[2]DEN17!$H$3:$U$144,5,FALSE),0)</f>
        <v>0</v>
      </c>
      <c r="V56" s="79">
        <f>IFERROR(VLOOKUP($B56,[2]DEN17!$H$3:$U$144,6,FALSE),0)</f>
        <v>0</v>
      </c>
      <c r="W56" s="79">
        <f>IFERROR(VLOOKUP($B56,[2]DEN17!$H$3:$U$144,7,FALSE),0)</f>
        <v>0</v>
      </c>
      <c r="X56" s="79">
        <f>IFERROR(VLOOKUP($B56,[2]DEN17!$H$3:$U$144,8,FALSE),0)</f>
        <v>0</v>
      </c>
      <c r="Y56" s="79">
        <f>IFERROR(VLOOKUP($B56,[2]DEN17!$H$3:$U$144,9,FALSE),0)</f>
        <v>0</v>
      </c>
      <c r="Z56" s="79">
        <f>IFERROR(VLOOKUP($B56,[2]DEN17!$H$3:$U$144,10,FALSE),0)</f>
        <v>1</v>
      </c>
      <c r="AA56" s="79">
        <f>IFERROR(VLOOKUP($B56,[2]DEN17!$H$3:$U$144,11,FALSE),0)</f>
        <v>0</v>
      </c>
      <c r="AB56" s="79">
        <f>IFERROR(VLOOKUP($B56,[2]DEN17!$H$3:$U$144,12,FALSE),0)</f>
        <v>0</v>
      </c>
      <c r="AC56" s="79">
        <f>IFERROR(VLOOKUP($B56,[2]DEN17!$H$3:$U$144,13,FALSE),0)</f>
        <v>1</v>
      </c>
      <c r="AD56" s="4">
        <f t="shared" si="1"/>
        <v>4</v>
      </c>
    </row>
    <row r="57" spans="1:31" ht="15" thickBot="1" x14ac:dyDescent="0.25">
      <c r="A57" s="138" t="s">
        <v>88</v>
      </c>
      <c r="B57" s="137" t="s">
        <v>82</v>
      </c>
      <c r="C57" s="53"/>
      <c r="D57" s="53"/>
      <c r="E57" s="79">
        <f>IFERROR(VLOOKUP($B57,[2]NUM17!$H$3:$U$161,2,FALSE),0)</f>
        <v>0</v>
      </c>
      <c r="F57" s="79">
        <f>IFERROR(VLOOKUP($B57,[2]NUM17!$H$3:$U$161,3,FALSE),0)</f>
        <v>0</v>
      </c>
      <c r="G57" s="79">
        <f>IFERROR(VLOOKUP($B57,[2]NUM17!$H$3:$U$161,4,FALSE),0)</f>
        <v>0</v>
      </c>
      <c r="H57" s="79">
        <f>IFERROR(VLOOKUP($B57,[2]NUM17!$H$3:$U$161,5,FALSE),0)</f>
        <v>0</v>
      </c>
      <c r="I57" s="79">
        <f>IFERROR(VLOOKUP($B57,[2]NUM17!$H$3:$U$161,6,FALSE),0)</f>
        <v>0</v>
      </c>
      <c r="J57" s="79">
        <f>IFERROR(VLOOKUP($B57,[2]NUM17!$H$3:$U$161,7,FALSE),0)</f>
        <v>0</v>
      </c>
      <c r="K57" s="79">
        <f>IFERROR(VLOOKUP($B57,[2]NUM17!$H$3:$U$161,8,FALSE),0)</f>
        <v>0</v>
      </c>
      <c r="L57" s="79">
        <f>IFERROR(VLOOKUP($B57,[2]NUM17!$H$3:$U$161,9,FALSE),0)</f>
        <v>0</v>
      </c>
      <c r="M57" s="79">
        <f>IFERROR(VLOOKUP($B57,[2]NUM17!$H$3:$U$161,10,FALSE),0)</f>
        <v>0</v>
      </c>
      <c r="N57" s="79">
        <f>IFERROR(VLOOKUP($B57,[2]NUM17!$H$3:$U$161,11,FALSE),0)</f>
        <v>0</v>
      </c>
      <c r="O57" s="79">
        <f>IFERROR(VLOOKUP($B57,[2]NUM17!$H$3:$U$161,12,FALSE),0)</f>
        <v>0</v>
      </c>
      <c r="P57" s="79">
        <f>IFERROR(VLOOKUP($B57,[2]NUM17!$H$3:$U$161,13,FALSE),0)</f>
        <v>0</v>
      </c>
      <c r="Q57" s="4">
        <f t="shared" si="15"/>
        <v>0</v>
      </c>
      <c r="R57" s="79">
        <f>IFERROR(VLOOKUP($B57,[2]DEN17!$H$3:$U$144,2,FALSE),0)</f>
        <v>0</v>
      </c>
      <c r="S57" s="79">
        <f>IFERROR(VLOOKUP($B57,[2]DEN17!$H$3:$U$144,3,FALSE),0)</f>
        <v>0</v>
      </c>
      <c r="T57" s="79">
        <f>IFERROR(VLOOKUP($B57,[2]DEN17!$H$3:$U$144,4,FALSE),0)</f>
        <v>0</v>
      </c>
      <c r="U57" s="79">
        <f>IFERROR(VLOOKUP($B57,[2]DEN17!$H$3:$U$144,5,FALSE),0)</f>
        <v>0</v>
      </c>
      <c r="V57" s="79">
        <f>IFERROR(VLOOKUP($B57,[2]DEN17!$H$3:$U$144,6,FALSE),0)</f>
        <v>0</v>
      </c>
      <c r="W57" s="79">
        <f>IFERROR(VLOOKUP($B57,[2]DEN17!$H$3:$U$144,7,FALSE),0)</f>
        <v>0</v>
      </c>
      <c r="X57" s="79">
        <f>IFERROR(VLOOKUP($B57,[2]DEN17!$H$3:$U$144,8,FALSE),0)</f>
        <v>0</v>
      </c>
      <c r="Y57" s="79">
        <f>IFERROR(VLOOKUP($B57,[2]DEN17!$H$3:$U$144,9,FALSE),0)</f>
        <v>1</v>
      </c>
      <c r="Z57" s="79">
        <f>IFERROR(VLOOKUP($B57,[2]DEN17!$H$3:$U$144,10,FALSE),0)</f>
        <v>0</v>
      </c>
      <c r="AA57" s="79">
        <f>IFERROR(VLOOKUP($B57,[2]DEN17!$H$3:$U$144,11,FALSE),0)</f>
        <v>0</v>
      </c>
      <c r="AB57" s="79">
        <f>IFERROR(VLOOKUP($B57,[2]DEN17!$H$3:$U$144,12,FALSE),0)</f>
        <v>0</v>
      </c>
      <c r="AC57" s="79">
        <f>IFERROR(VLOOKUP($B57,[2]DEN17!$H$3:$U$144,13,FALSE),0)</f>
        <v>0</v>
      </c>
      <c r="AD57" s="4">
        <f t="shared" si="1"/>
        <v>1</v>
      </c>
    </row>
    <row r="58" spans="1:31" ht="15" thickBot="1" x14ac:dyDescent="0.25">
      <c r="A58" s="138" t="s">
        <v>88</v>
      </c>
      <c r="B58" s="137" t="s">
        <v>83</v>
      </c>
      <c r="C58" s="53"/>
      <c r="D58" s="53"/>
      <c r="E58" s="79">
        <f>IFERROR(VLOOKUP($B58,[2]NUM17!$H$3:$U$161,2,FALSE),0)</f>
        <v>0</v>
      </c>
      <c r="F58" s="79">
        <f>IFERROR(VLOOKUP($B58,[2]NUM17!$H$3:$U$161,3,FALSE),0)</f>
        <v>0</v>
      </c>
      <c r="G58" s="79">
        <f>IFERROR(VLOOKUP($B58,[2]NUM17!$H$3:$U$161,4,FALSE),0)</f>
        <v>0</v>
      </c>
      <c r="H58" s="79">
        <f>IFERROR(VLOOKUP($B58,[2]NUM17!$H$3:$U$161,5,FALSE),0)</f>
        <v>0</v>
      </c>
      <c r="I58" s="79">
        <f>IFERROR(VLOOKUP($B58,[2]NUM17!$H$3:$U$161,6,FALSE),0)</f>
        <v>0</v>
      </c>
      <c r="J58" s="79">
        <f>IFERROR(VLOOKUP($B58,[2]NUM17!$H$3:$U$161,7,FALSE),0)</f>
        <v>0</v>
      </c>
      <c r="K58" s="79">
        <f>IFERROR(VLOOKUP($B58,[2]NUM17!$H$3:$U$161,8,FALSE),0)</f>
        <v>1</v>
      </c>
      <c r="L58" s="79">
        <f>IFERROR(VLOOKUP($B58,[2]NUM17!$H$3:$U$161,9,FALSE),0)</f>
        <v>0</v>
      </c>
      <c r="M58" s="79">
        <f>IFERROR(VLOOKUP($B58,[2]NUM17!$H$3:$U$161,10,FALSE),0)</f>
        <v>0</v>
      </c>
      <c r="N58" s="79">
        <f>IFERROR(VLOOKUP($B58,[2]NUM17!$H$3:$U$161,11,FALSE),0)</f>
        <v>1</v>
      </c>
      <c r="O58" s="79">
        <f>IFERROR(VLOOKUP($B58,[2]NUM17!$H$3:$U$161,12,FALSE),0)</f>
        <v>0</v>
      </c>
      <c r="P58" s="79">
        <f>IFERROR(VLOOKUP($B58,[2]NUM17!$H$3:$U$161,13,FALSE),0)</f>
        <v>0</v>
      </c>
      <c r="Q58" s="4">
        <f t="shared" si="15"/>
        <v>2</v>
      </c>
      <c r="R58" s="79">
        <f>IFERROR(VLOOKUP($B58,[2]DEN17!$H$3:$U$144,2,FALSE),0)</f>
        <v>1</v>
      </c>
      <c r="S58" s="79">
        <f>IFERROR(VLOOKUP($B58,[2]DEN17!$H$3:$U$144,3,FALSE),0)</f>
        <v>0</v>
      </c>
      <c r="T58" s="79">
        <f>IFERROR(VLOOKUP($B58,[2]DEN17!$H$3:$U$144,4,FALSE),0)</f>
        <v>0</v>
      </c>
      <c r="U58" s="79">
        <f>IFERROR(VLOOKUP($B58,[2]DEN17!$H$3:$U$144,5,FALSE),0)</f>
        <v>0</v>
      </c>
      <c r="V58" s="79">
        <f>IFERROR(VLOOKUP($B58,[2]DEN17!$H$3:$U$144,6,FALSE),0)</f>
        <v>0</v>
      </c>
      <c r="W58" s="79">
        <f>IFERROR(VLOOKUP($B58,[2]DEN17!$H$3:$U$144,7,FALSE),0)</f>
        <v>0</v>
      </c>
      <c r="X58" s="79">
        <f>IFERROR(VLOOKUP($B58,[2]DEN17!$H$3:$U$144,8,FALSE),0)</f>
        <v>1</v>
      </c>
      <c r="Y58" s="79">
        <f>IFERROR(VLOOKUP($B58,[2]DEN17!$H$3:$U$144,9,FALSE),0)</f>
        <v>0</v>
      </c>
      <c r="Z58" s="79">
        <f>IFERROR(VLOOKUP($B58,[2]DEN17!$H$3:$U$144,10,FALSE),0)</f>
        <v>0</v>
      </c>
      <c r="AA58" s="79">
        <f>IFERROR(VLOOKUP($B58,[2]DEN17!$H$3:$U$144,11,FALSE),0)</f>
        <v>1</v>
      </c>
      <c r="AB58" s="79">
        <f>IFERROR(VLOOKUP($B58,[2]DEN17!$H$3:$U$144,12,FALSE),0)</f>
        <v>0</v>
      </c>
      <c r="AC58" s="79">
        <f>IFERROR(VLOOKUP($B58,[2]DEN17!$H$3:$U$144,13,FALSE),0)</f>
        <v>0</v>
      </c>
      <c r="AD58" s="4">
        <f t="shared" si="1"/>
        <v>3</v>
      </c>
    </row>
    <row r="59" spans="1:31" ht="15" thickBot="1" x14ac:dyDescent="0.25">
      <c r="A59" s="138" t="s">
        <v>88</v>
      </c>
      <c r="B59" s="137" t="s">
        <v>84</v>
      </c>
      <c r="C59" s="53"/>
      <c r="D59" s="53"/>
      <c r="E59" s="79">
        <f>IFERROR(VLOOKUP($B59,[2]NUM17!$H$3:$U$161,2,FALSE),0)</f>
        <v>0</v>
      </c>
      <c r="F59" s="79">
        <f>IFERROR(VLOOKUP($B59,[2]NUM17!$H$3:$U$161,3,FALSE),0)</f>
        <v>0</v>
      </c>
      <c r="G59" s="79">
        <f>IFERROR(VLOOKUP($B59,[2]NUM17!$H$3:$U$161,4,FALSE),0)</f>
        <v>1</v>
      </c>
      <c r="H59" s="79">
        <f>IFERROR(VLOOKUP($B59,[2]NUM17!$H$3:$U$161,5,FALSE),0)</f>
        <v>1</v>
      </c>
      <c r="I59" s="79">
        <f>IFERROR(VLOOKUP($B59,[2]NUM17!$H$3:$U$161,6,FALSE),0)</f>
        <v>0</v>
      </c>
      <c r="J59" s="79">
        <f>IFERROR(VLOOKUP($B59,[2]NUM17!$H$3:$U$161,7,FALSE),0)</f>
        <v>0</v>
      </c>
      <c r="K59" s="79">
        <f>IFERROR(VLOOKUP($B59,[2]NUM17!$H$3:$U$161,8,FALSE),0)</f>
        <v>0</v>
      </c>
      <c r="L59" s="79">
        <f>IFERROR(VLOOKUP($B59,[2]NUM17!$H$3:$U$161,9,FALSE),0)</f>
        <v>0</v>
      </c>
      <c r="M59" s="79">
        <f>IFERROR(VLOOKUP($B59,[2]NUM17!$H$3:$U$161,10,FALSE),0)</f>
        <v>0</v>
      </c>
      <c r="N59" s="79">
        <f>IFERROR(VLOOKUP($B59,[2]NUM17!$H$3:$U$161,11,FALSE),0)</f>
        <v>0</v>
      </c>
      <c r="O59" s="79">
        <f>IFERROR(VLOOKUP($B59,[2]NUM17!$H$3:$U$161,12,FALSE),0)</f>
        <v>0</v>
      </c>
      <c r="P59" s="79">
        <f>IFERROR(VLOOKUP($B59,[2]NUM17!$H$3:$U$161,13,FALSE),0)</f>
        <v>0</v>
      </c>
      <c r="Q59" s="4">
        <f t="shared" si="15"/>
        <v>2</v>
      </c>
      <c r="R59" s="79">
        <f>IFERROR(VLOOKUP($B59,[2]DEN17!$H$3:$U$144,2,FALSE),0)</f>
        <v>0</v>
      </c>
      <c r="S59" s="79">
        <f>IFERROR(VLOOKUP($B59,[2]DEN17!$H$3:$U$144,3,FALSE),0)</f>
        <v>0</v>
      </c>
      <c r="T59" s="79">
        <f>IFERROR(VLOOKUP($B59,[2]DEN17!$H$3:$U$144,4,FALSE),0)</f>
        <v>1</v>
      </c>
      <c r="U59" s="79">
        <f>IFERROR(VLOOKUP($B59,[2]DEN17!$H$3:$U$144,5,FALSE),0)</f>
        <v>1</v>
      </c>
      <c r="V59" s="79">
        <f>IFERROR(VLOOKUP($B59,[2]DEN17!$H$3:$U$144,6,FALSE),0)</f>
        <v>0</v>
      </c>
      <c r="W59" s="79">
        <f>IFERROR(VLOOKUP($B59,[2]DEN17!$H$3:$U$144,7,FALSE),0)</f>
        <v>0</v>
      </c>
      <c r="X59" s="79">
        <f>IFERROR(VLOOKUP($B59,[2]DEN17!$H$3:$U$144,8,FALSE),0)</f>
        <v>0</v>
      </c>
      <c r="Y59" s="79">
        <f>IFERROR(VLOOKUP($B59,[2]DEN17!$H$3:$U$144,9,FALSE),0)</f>
        <v>0</v>
      </c>
      <c r="Z59" s="79">
        <f>IFERROR(VLOOKUP($B59,[2]DEN17!$H$3:$U$144,10,FALSE),0)</f>
        <v>0</v>
      </c>
      <c r="AA59" s="79">
        <f>IFERROR(VLOOKUP($B59,[2]DEN17!$H$3:$U$144,11,FALSE),0)</f>
        <v>0</v>
      </c>
      <c r="AB59" s="79">
        <f>IFERROR(VLOOKUP($B59,[2]DEN17!$H$3:$U$144,12,FALSE),0)</f>
        <v>0</v>
      </c>
      <c r="AC59" s="79">
        <f>IFERROR(VLOOKUP($B59,[2]DEN17!$H$3:$U$144,13,FALSE),0)</f>
        <v>0</v>
      </c>
      <c r="AD59" s="4">
        <f t="shared" si="1"/>
        <v>2</v>
      </c>
    </row>
    <row r="60" spans="1:31" ht="15" thickBot="1" x14ac:dyDescent="0.25">
      <c r="A60" s="138" t="s">
        <v>88</v>
      </c>
      <c r="B60" s="137" t="s">
        <v>85</v>
      </c>
      <c r="C60" s="53"/>
      <c r="D60" s="53"/>
      <c r="E60" s="79">
        <f>IFERROR(VLOOKUP($B60,[2]NUM17!$H$3:$U$161,2,FALSE),0)</f>
        <v>2</v>
      </c>
      <c r="F60" s="79">
        <f>IFERROR(VLOOKUP($B60,[2]NUM17!$H$3:$U$161,3,FALSE),0)</f>
        <v>3</v>
      </c>
      <c r="G60" s="79">
        <f>IFERROR(VLOOKUP($B60,[2]NUM17!$H$3:$U$161,4,FALSE),0)</f>
        <v>3</v>
      </c>
      <c r="H60" s="79">
        <f>IFERROR(VLOOKUP($B60,[2]NUM17!$H$3:$U$161,5,FALSE),0)</f>
        <v>0</v>
      </c>
      <c r="I60" s="79">
        <f>IFERROR(VLOOKUP($B60,[2]NUM17!$H$3:$U$161,6,FALSE),0)</f>
        <v>0</v>
      </c>
      <c r="J60" s="79">
        <f>IFERROR(VLOOKUP($B60,[2]NUM17!$H$3:$U$161,7,FALSE),0)</f>
        <v>4</v>
      </c>
      <c r="K60" s="79">
        <f>IFERROR(VLOOKUP($B60,[2]NUM17!$H$3:$U$161,8,FALSE),0)</f>
        <v>1</v>
      </c>
      <c r="L60" s="79">
        <f>IFERROR(VLOOKUP($B60,[2]NUM17!$H$3:$U$161,9,FALSE),0)</f>
        <v>2</v>
      </c>
      <c r="M60" s="79">
        <f>IFERROR(VLOOKUP($B60,[2]NUM17!$H$3:$U$161,10,FALSE),0)</f>
        <v>0</v>
      </c>
      <c r="N60" s="79">
        <f>IFERROR(VLOOKUP($B60,[2]NUM17!$H$3:$U$161,11,FALSE),0)</f>
        <v>0</v>
      </c>
      <c r="O60" s="79">
        <f>IFERROR(VLOOKUP($B60,[2]NUM17!$H$3:$U$161,12,FALSE),0)</f>
        <v>1</v>
      </c>
      <c r="P60" s="79">
        <f>IFERROR(VLOOKUP($B60,[2]NUM17!$H$3:$U$161,13,FALSE),0)</f>
        <v>2</v>
      </c>
      <c r="Q60" s="4">
        <f t="shared" si="15"/>
        <v>18</v>
      </c>
      <c r="R60" s="79">
        <f>IFERROR(VLOOKUP($B60,[2]DEN17!$H$3:$U$144,2,FALSE),0)</f>
        <v>2</v>
      </c>
      <c r="S60" s="79">
        <f>IFERROR(VLOOKUP($B60,[2]DEN17!$H$3:$U$144,3,FALSE),0)</f>
        <v>3</v>
      </c>
      <c r="T60" s="79">
        <f>IFERROR(VLOOKUP($B60,[2]DEN17!$H$3:$U$144,4,FALSE),0)</f>
        <v>3</v>
      </c>
      <c r="U60" s="79">
        <f>IFERROR(VLOOKUP($B60,[2]DEN17!$H$3:$U$144,5,FALSE),0)</f>
        <v>0</v>
      </c>
      <c r="V60" s="79">
        <f>IFERROR(VLOOKUP($B60,[2]DEN17!$H$3:$U$144,6,FALSE),0)</f>
        <v>0</v>
      </c>
      <c r="W60" s="79">
        <f>IFERROR(VLOOKUP($B60,[2]DEN17!$H$3:$U$144,7,FALSE),0)</f>
        <v>4</v>
      </c>
      <c r="X60" s="79">
        <f>IFERROR(VLOOKUP($B60,[2]DEN17!$H$3:$U$144,8,FALSE),0)</f>
        <v>1</v>
      </c>
      <c r="Y60" s="79">
        <f>IFERROR(VLOOKUP($B60,[2]DEN17!$H$3:$U$144,9,FALSE),0)</f>
        <v>2</v>
      </c>
      <c r="Z60" s="79">
        <f>IFERROR(VLOOKUP($B60,[2]DEN17!$H$3:$U$144,10,FALSE),0)</f>
        <v>0</v>
      </c>
      <c r="AA60" s="79">
        <f>IFERROR(VLOOKUP($B60,[2]DEN17!$H$3:$U$144,11,FALSE),0)</f>
        <v>0</v>
      </c>
      <c r="AB60" s="79">
        <f>IFERROR(VLOOKUP($B60,[2]DEN17!$H$3:$U$144,12,FALSE),0)</f>
        <v>1</v>
      </c>
      <c r="AC60" s="79">
        <f>IFERROR(VLOOKUP($B60,[2]DEN17!$H$3:$U$144,13,FALSE),0)</f>
        <v>2</v>
      </c>
      <c r="AD60" s="4">
        <f t="shared" si="1"/>
        <v>18</v>
      </c>
    </row>
    <row r="61" spans="1:31" ht="15" thickBot="1" x14ac:dyDescent="0.25">
      <c r="A61" s="138" t="s">
        <v>88</v>
      </c>
      <c r="B61" s="137" t="s">
        <v>86</v>
      </c>
      <c r="C61" s="53"/>
      <c r="D61" s="53"/>
      <c r="E61" s="79">
        <f>IFERROR(VLOOKUP($B61,[2]NUM17!$H$3:$U$161,2,FALSE),0)</f>
        <v>0</v>
      </c>
      <c r="F61" s="79">
        <f>IFERROR(VLOOKUP($B61,[2]NUM17!$H$3:$U$161,3,FALSE),0)</f>
        <v>0</v>
      </c>
      <c r="G61" s="79">
        <f>IFERROR(VLOOKUP($B61,[2]NUM17!$H$3:$U$161,4,FALSE),0)</f>
        <v>0</v>
      </c>
      <c r="H61" s="79">
        <f>IFERROR(VLOOKUP($B61,[2]NUM17!$H$3:$U$161,5,FALSE),0)</f>
        <v>0</v>
      </c>
      <c r="I61" s="79">
        <f>IFERROR(VLOOKUP($B61,[2]NUM17!$H$3:$U$161,6,FALSE),0)</f>
        <v>0</v>
      </c>
      <c r="J61" s="79">
        <f>IFERROR(VLOOKUP($B61,[2]NUM17!$H$3:$U$161,7,FALSE),0)</f>
        <v>0</v>
      </c>
      <c r="K61" s="79">
        <f>IFERROR(VLOOKUP($B61,[2]NUM17!$H$3:$U$161,8,FALSE),0)</f>
        <v>0</v>
      </c>
      <c r="L61" s="79">
        <f>IFERROR(VLOOKUP($B61,[2]NUM17!$H$3:$U$161,9,FALSE),0)</f>
        <v>0</v>
      </c>
      <c r="M61" s="79">
        <f>IFERROR(VLOOKUP($B61,[2]NUM17!$H$3:$U$161,10,FALSE),0)</f>
        <v>0</v>
      </c>
      <c r="N61" s="79">
        <f>IFERROR(VLOOKUP($B61,[2]NUM17!$H$3:$U$161,11,FALSE),0)</f>
        <v>0</v>
      </c>
      <c r="O61" s="79">
        <f>IFERROR(VLOOKUP($B61,[2]NUM17!$H$3:$U$161,12,FALSE),0)</f>
        <v>1</v>
      </c>
      <c r="P61" s="79">
        <f>IFERROR(VLOOKUP($B61,[2]NUM17!$H$3:$U$161,13,FALSE),0)</f>
        <v>0</v>
      </c>
      <c r="Q61" s="4">
        <f t="shared" si="15"/>
        <v>1</v>
      </c>
      <c r="R61" s="79">
        <f>IFERROR(VLOOKUP($B61,[2]DEN17!$H$3:$U$144,2,FALSE),0)</f>
        <v>0</v>
      </c>
      <c r="S61" s="79">
        <f>IFERROR(VLOOKUP($B61,[2]DEN17!$H$3:$U$144,3,FALSE),0)</f>
        <v>0</v>
      </c>
      <c r="T61" s="79">
        <f>IFERROR(VLOOKUP($B61,[2]DEN17!$H$3:$U$144,4,FALSE),0)</f>
        <v>0</v>
      </c>
      <c r="U61" s="79">
        <f>IFERROR(VLOOKUP($B61,[2]DEN17!$H$3:$U$144,5,FALSE),0)</f>
        <v>0</v>
      </c>
      <c r="V61" s="79">
        <f>IFERROR(VLOOKUP($B61,[2]DEN17!$H$3:$U$144,6,FALSE),0)</f>
        <v>0</v>
      </c>
      <c r="W61" s="79">
        <f>IFERROR(VLOOKUP($B61,[2]DEN17!$H$3:$U$144,7,FALSE),0)</f>
        <v>0</v>
      </c>
      <c r="X61" s="79">
        <f>IFERROR(VLOOKUP($B61,[2]DEN17!$H$3:$U$144,8,FALSE),0)</f>
        <v>0</v>
      </c>
      <c r="Y61" s="79">
        <f>IFERROR(VLOOKUP($B61,[2]DEN17!$H$3:$U$144,9,FALSE),0)</f>
        <v>0</v>
      </c>
      <c r="Z61" s="79">
        <f>IFERROR(VLOOKUP($B61,[2]DEN17!$H$3:$U$144,10,FALSE),0)</f>
        <v>0</v>
      </c>
      <c r="AA61" s="79">
        <f>IFERROR(VLOOKUP($B61,[2]DEN17!$H$3:$U$144,11,FALSE),0)</f>
        <v>0</v>
      </c>
      <c r="AB61" s="79">
        <f>IFERROR(VLOOKUP($B61,[2]DEN17!$H$3:$U$144,12,FALSE),0)</f>
        <v>1</v>
      </c>
      <c r="AC61" s="79">
        <f>IFERROR(VLOOKUP($B61,[2]DEN17!$H$3:$U$144,13,FALSE),0)</f>
        <v>0</v>
      </c>
      <c r="AD61" s="4">
        <f t="shared" si="1"/>
        <v>1</v>
      </c>
    </row>
    <row r="62" spans="1:31" ht="15" thickBot="1" x14ac:dyDescent="0.25">
      <c r="A62" s="138" t="s">
        <v>88</v>
      </c>
      <c r="B62" s="137" t="s">
        <v>87</v>
      </c>
      <c r="C62" s="53"/>
      <c r="D62" s="53"/>
      <c r="E62" s="79">
        <f>IFERROR(VLOOKUP($B62,[2]NUM17!$H$3:$U$161,2,FALSE),0)</f>
        <v>2</v>
      </c>
      <c r="F62" s="79">
        <f>IFERROR(VLOOKUP($B62,[2]NUM17!$H$3:$U$161,3,FALSE),0)</f>
        <v>0</v>
      </c>
      <c r="G62" s="79">
        <f>IFERROR(VLOOKUP($B62,[2]NUM17!$H$3:$U$161,4,FALSE),0)</f>
        <v>0</v>
      </c>
      <c r="H62" s="79">
        <f>IFERROR(VLOOKUP($B62,[2]NUM17!$H$3:$U$161,5,FALSE),0)</f>
        <v>1</v>
      </c>
      <c r="I62" s="79">
        <f>IFERROR(VLOOKUP($B62,[2]NUM17!$H$3:$U$161,6,FALSE),0)</f>
        <v>0</v>
      </c>
      <c r="J62" s="79">
        <f>IFERROR(VLOOKUP($B62,[2]NUM17!$H$3:$U$161,7,FALSE),0)</f>
        <v>0</v>
      </c>
      <c r="K62" s="79">
        <f>IFERROR(VLOOKUP($B62,[2]NUM17!$H$3:$U$161,8,FALSE),0)</f>
        <v>0</v>
      </c>
      <c r="L62" s="79">
        <f>IFERROR(VLOOKUP($B62,[2]NUM17!$H$3:$U$161,9,FALSE),0)</f>
        <v>0</v>
      </c>
      <c r="M62" s="79">
        <f>IFERROR(VLOOKUP($B62,[2]NUM17!$H$3:$U$161,10,FALSE),0)</f>
        <v>0</v>
      </c>
      <c r="N62" s="79">
        <f>IFERROR(VLOOKUP($B62,[2]NUM17!$H$3:$U$161,11,FALSE),0)</f>
        <v>0</v>
      </c>
      <c r="O62" s="79">
        <f>IFERROR(VLOOKUP($B62,[2]NUM17!$H$3:$U$161,12,FALSE),0)</f>
        <v>1</v>
      </c>
      <c r="P62" s="79">
        <f>IFERROR(VLOOKUP($B62,[2]NUM17!$H$3:$U$161,13,FALSE),0)</f>
        <v>0</v>
      </c>
      <c r="Q62" s="4">
        <f t="shared" si="15"/>
        <v>4</v>
      </c>
      <c r="R62" s="79">
        <f>IFERROR(VLOOKUP($B62,[2]DEN17!$H$3:$U$144,2,FALSE),0)</f>
        <v>2</v>
      </c>
      <c r="S62" s="79">
        <f>IFERROR(VLOOKUP($B62,[2]DEN17!$H$3:$U$144,3,FALSE),0)</f>
        <v>0</v>
      </c>
      <c r="T62" s="79">
        <f>IFERROR(VLOOKUP($B62,[2]DEN17!$H$3:$U$144,4,FALSE),0)</f>
        <v>0</v>
      </c>
      <c r="U62" s="79">
        <f>IFERROR(VLOOKUP($B62,[2]DEN17!$H$3:$U$144,5,FALSE),0)</f>
        <v>1</v>
      </c>
      <c r="V62" s="79">
        <f>IFERROR(VLOOKUP($B62,[2]DEN17!$H$3:$U$144,6,FALSE),0)</f>
        <v>0</v>
      </c>
      <c r="W62" s="79">
        <f>IFERROR(VLOOKUP($B62,[2]DEN17!$H$3:$U$144,7,FALSE),0)</f>
        <v>0</v>
      </c>
      <c r="X62" s="79">
        <f>IFERROR(VLOOKUP($B62,[2]DEN17!$H$3:$U$144,8,FALSE),0)</f>
        <v>0</v>
      </c>
      <c r="Y62" s="79">
        <f>IFERROR(VLOOKUP($B62,[2]DEN17!$H$3:$U$144,9,FALSE),0)</f>
        <v>0</v>
      </c>
      <c r="Z62" s="79">
        <f>IFERROR(VLOOKUP($B62,[2]DEN17!$H$3:$U$144,10,FALSE),0)</f>
        <v>0</v>
      </c>
      <c r="AA62" s="79">
        <f>IFERROR(VLOOKUP($B62,[2]DEN17!$H$3:$U$144,11,FALSE),0)</f>
        <v>0</v>
      </c>
      <c r="AB62" s="79">
        <f>IFERROR(VLOOKUP($B62,[2]DEN17!$H$3:$U$144,12,FALSE),0)</f>
        <v>1</v>
      </c>
      <c r="AC62" s="79">
        <f>IFERROR(VLOOKUP($B62,[2]DEN17!$H$3:$U$144,13,FALSE),0)</f>
        <v>0</v>
      </c>
      <c r="AD62" s="4">
        <f t="shared" si="1"/>
        <v>4</v>
      </c>
    </row>
    <row r="63" spans="1:31" ht="15" thickBot="1" x14ac:dyDescent="0.25">
      <c r="A63" s="136" t="s">
        <v>88</v>
      </c>
      <c r="B63" s="137" t="s">
        <v>397</v>
      </c>
      <c r="C63" s="53"/>
      <c r="D63" s="53"/>
      <c r="E63" s="79">
        <f>IFERROR(VLOOKUP($B63,[2]NUM17!$H$3:$U$161,2,FALSE),0)</f>
        <v>0</v>
      </c>
      <c r="F63" s="79">
        <f>IFERROR(VLOOKUP($B63,[2]NUM17!$H$3:$U$161,3,FALSE),0)</f>
        <v>0</v>
      </c>
      <c r="G63" s="79">
        <f>IFERROR(VLOOKUP($B63,[2]NUM17!$H$3:$U$161,4,FALSE),0)</f>
        <v>0</v>
      </c>
      <c r="H63" s="79">
        <f>IFERROR(VLOOKUP($B63,[2]NUM17!$H$3:$U$161,5,FALSE),0)</f>
        <v>0</v>
      </c>
      <c r="I63" s="79">
        <f>IFERROR(VLOOKUP($B63,[2]NUM17!$H$3:$U$161,6,FALSE),0)</f>
        <v>0</v>
      </c>
      <c r="J63" s="79">
        <f>IFERROR(VLOOKUP($B63,[2]NUM17!$H$3:$U$161,7,FALSE),0)</f>
        <v>0</v>
      </c>
      <c r="K63" s="79">
        <f>IFERROR(VLOOKUP($B63,[2]NUM17!$H$3:$U$161,8,FALSE),0)</f>
        <v>0</v>
      </c>
      <c r="L63" s="79">
        <f>IFERROR(VLOOKUP($B63,[2]NUM17!$H$3:$U$161,9,FALSE),0)</f>
        <v>0</v>
      </c>
      <c r="M63" s="79">
        <f>IFERROR(VLOOKUP($B63,[2]NUM17!$H$3:$U$161,10,FALSE),0)</f>
        <v>0</v>
      </c>
      <c r="N63" s="79">
        <f>IFERROR(VLOOKUP($B63,[2]NUM17!$H$3:$U$161,11,FALSE),0)</f>
        <v>0</v>
      </c>
      <c r="O63" s="79">
        <f>IFERROR(VLOOKUP($B63,[2]NUM17!$H$3:$U$161,12,FALSE),0)</f>
        <v>0</v>
      </c>
      <c r="P63" s="79">
        <f>IFERROR(VLOOKUP($B63,[2]NUM17!$H$3:$U$161,13,FALSE),0)</f>
        <v>0</v>
      </c>
      <c r="Q63" s="4">
        <f t="shared" si="15"/>
        <v>0</v>
      </c>
      <c r="R63" s="79"/>
      <c r="S63" s="79"/>
      <c r="T63" s="79"/>
      <c r="U63" s="79"/>
      <c r="V63" s="79"/>
      <c r="W63" s="79"/>
      <c r="X63" s="79"/>
      <c r="Y63" s="79"/>
      <c r="Z63" s="79"/>
      <c r="AA63" s="79"/>
      <c r="AB63" s="79"/>
      <c r="AC63" s="79"/>
      <c r="AD63" s="4"/>
    </row>
    <row r="64" spans="1:31" s="54" customFormat="1" ht="15" thickBot="1" x14ac:dyDescent="0.25">
      <c r="A64" s="307" t="s">
        <v>177</v>
      </c>
      <c r="B64" s="308"/>
      <c r="C64" s="222">
        <f>+D64/Metas!U9</f>
        <v>1.000154213894672</v>
      </c>
      <c r="D64" s="14">
        <f>+Q64/AD64</f>
        <v>0.90839694656488545</v>
      </c>
      <c r="E64" s="9">
        <f t="shared" ref="E64:H64" si="23">SUM(E50:E62)</f>
        <v>10</v>
      </c>
      <c r="F64" s="9">
        <f t="shared" si="23"/>
        <v>9</v>
      </c>
      <c r="G64" s="9">
        <f t="shared" si="23"/>
        <v>18</v>
      </c>
      <c r="H64" s="9">
        <f t="shared" si="23"/>
        <v>7</v>
      </c>
      <c r="I64" s="9">
        <f t="shared" ref="I64:J64" si="24">SUM(I50:I62)</f>
        <v>1</v>
      </c>
      <c r="J64" s="9">
        <f t="shared" si="24"/>
        <v>7</v>
      </c>
      <c r="K64" s="9">
        <f t="shared" ref="K64:L64" si="25">SUM(K50:K62)</f>
        <v>11</v>
      </c>
      <c r="L64" s="9">
        <f t="shared" si="25"/>
        <v>5</v>
      </c>
      <c r="M64" s="9">
        <f t="shared" ref="M64" si="26">SUM(M50:M62)</f>
        <v>18</v>
      </c>
      <c r="N64" s="9">
        <f t="shared" ref="N64:P64" si="27">SUM(N50:N62)</f>
        <v>8</v>
      </c>
      <c r="O64" s="9">
        <f t="shared" si="27"/>
        <v>8</v>
      </c>
      <c r="P64" s="9">
        <f t="shared" si="27"/>
        <v>17</v>
      </c>
      <c r="Q64" s="9">
        <f>SUM(Q50:Q62)</f>
        <v>119</v>
      </c>
      <c r="R64" s="9">
        <f>SUM(R50:R62)</f>
        <v>11</v>
      </c>
      <c r="S64" s="9">
        <f t="shared" ref="S64:Z64" si="28">SUM(S50:S62)</f>
        <v>9</v>
      </c>
      <c r="T64" s="9">
        <f t="shared" si="28"/>
        <v>19</v>
      </c>
      <c r="U64" s="9">
        <f t="shared" si="28"/>
        <v>7</v>
      </c>
      <c r="V64" s="9">
        <f t="shared" si="28"/>
        <v>6</v>
      </c>
      <c r="W64" s="9">
        <f t="shared" si="28"/>
        <v>7</v>
      </c>
      <c r="X64" s="9">
        <f t="shared" si="28"/>
        <v>11</v>
      </c>
      <c r="Y64" s="9">
        <f t="shared" si="28"/>
        <v>7</v>
      </c>
      <c r="Z64" s="9">
        <f t="shared" si="28"/>
        <v>20</v>
      </c>
      <c r="AA64" s="9">
        <f t="shared" ref="AA64:AC64" si="29">SUM(AA50:AA62)</f>
        <v>9</v>
      </c>
      <c r="AB64" s="9">
        <f t="shared" si="29"/>
        <v>8</v>
      </c>
      <c r="AC64" s="9">
        <f t="shared" si="29"/>
        <v>17</v>
      </c>
      <c r="AD64" s="9">
        <f>SUM(AD50:AD62)</f>
        <v>131</v>
      </c>
      <c r="AE64" s="58"/>
    </row>
    <row r="65" spans="1:31" ht="15" thickBot="1" x14ac:dyDescent="0.25">
      <c r="A65" s="138" t="s">
        <v>99</v>
      </c>
      <c r="B65" s="137" t="s">
        <v>89</v>
      </c>
      <c r="C65" s="53"/>
      <c r="D65" s="53"/>
      <c r="E65" s="79">
        <f>IFERROR(VLOOKUP($B65,[2]NUM17!$H$3:$U$161,2,FALSE),0)</f>
        <v>8</v>
      </c>
      <c r="F65" s="79">
        <f>IFERROR(VLOOKUP($B65,[2]NUM17!$H$3:$U$161,3,FALSE),0)</f>
        <v>5</v>
      </c>
      <c r="G65" s="79">
        <f>IFERROR(VLOOKUP($B65,[2]NUM17!$H$3:$U$161,4,FALSE),0)</f>
        <v>4</v>
      </c>
      <c r="H65" s="79">
        <f>IFERROR(VLOOKUP($B65,[2]NUM17!$H$3:$U$161,5,FALSE),0)</f>
        <v>5</v>
      </c>
      <c r="I65" s="79">
        <f>IFERROR(VLOOKUP($B65,[2]NUM17!$H$3:$U$161,6,FALSE),0)</f>
        <v>1</v>
      </c>
      <c r="J65" s="79">
        <f>IFERROR(VLOOKUP($B65,[2]NUM17!$H$3:$U$161,7,FALSE),0)</f>
        <v>2</v>
      </c>
      <c r="K65" s="79">
        <f>IFERROR(VLOOKUP($B65,[2]NUM17!$H$3:$U$161,8,FALSE),0)</f>
        <v>6</v>
      </c>
      <c r="L65" s="79">
        <f>IFERROR(VLOOKUP($B65,[2]NUM17!$H$3:$U$161,9,FALSE),0)</f>
        <v>1</v>
      </c>
      <c r="M65" s="79">
        <f>IFERROR(VLOOKUP($B65,[2]NUM17!$H$3:$U$161,10,FALSE),0)</f>
        <v>3</v>
      </c>
      <c r="N65" s="79">
        <f>IFERROR(VLOOKUP($B65,[2]NUM17!$H$3:$U$161,11,FALSE),0)</f>
        <v>6</v>
      </c>
      <c r="O65" s="79">
        <f>IFERROR(VLOOKUP($B65,[2]NUM17!$H$3:$U$161,12,FALSE),0)</f>
        <v>4</v>
      </c>
      <c r="P65" s="79">
        <f>IFERROR(VLOOKUP($B65,[2]NUM17!$H$3:$U$161,13,FALSE),0)</f>
        <v>4</v>
      </c>
      <c r="Q65" s="4">
        <f t="shared" si="15"/>
        <v>49</v>
      </c>
      <c r="R65" s="79">
        <f>IFERROR(VLOOKUP($B65,[2]DEN17!$H$3:$U$144,2,FALSE),0)</f>
        <v>8</v>
      </c>
      <c r="S65" s="79">
        <f>IFERROR(VLOOKUP($B65,[2]DEN17!$H$3:$U$144,3,FALSE),0)</f>
        <v>6</v>
      </c>
      <c r="T65" s="79">
        <f>IFERROR(VLOOKUP($B65,[2]DEN17!$H$3:$U$144,4,FALSE),0)</f>
        <v>4</v>
      </c>
      <c r="U65" s="79">
        <f>IFERROR(VLOOKUP($B65,[2]DEN17!$H$3:$U$144,5,FALSE),0)</f>
        <v>6</v>
      </c>
      <c r="V65" s="79">
        <f>IFERROR(VLOOKUP($B65,[2]DEN17!$H$3:$U$144,6,FALSE),0)</f>
        <v>2</v>
      </c>
      <c r="W65" s="79">
        <f>IFERROR(VLOOKUP($B65,[2]DEN17!$H$3:$U$144,7,FALSE),0)</f>
        <v>2</v>
      </c>
      <c r="X65" s="79">
        <f>IFERROR(VLOOKUP($B65,[2]DEN17!$H$3:$U$144,8,FALSE),0)</f>
        <v>7</v>
      </c>
      <c r="Y65" s="79">
        <f>IFERROR(VLOOKUP($B65,[2]DEN17!$H$3:$U$144,9,FALSE),0)</f>
        <v>2</v>
      </c>
      <c r="Z65" s="79">
        <f>IFERROR(VLOOKUP($B65,[2]DEN17!$H$3:$U$144,10,FALSE),0)</f>
        <v>5</v>
      </c>
      <c r="AA65" s="79">
        <f>IFERROR(VLOOKUP($B65,[2]DEN17!$H$3:$U$144,11,FALSE),0)</f>
        <v>6</v>
      </c>
      <c r="AB65" s="79">
        <f>IFERROR(VLOOKUP($B65,[2]DEN17!$H$3:$U$144,12,FALSE),0)</f>
        <v>4</v>
      </c>
      <c r="AC65" s="79">
        <f>IFERROR(VLOOKUP($B65,[2]DEN17!$H$3:$U$144,13,FALSE),0)</f>
        <v>4</v>
      </c>
      <c r="AD65" s="4">
        <f t="shared" ref="AD65:AD130" si="30">SUM(R65:AC65)</f>
        <v>56</v>
      </c>
    </row>
    <row r="66" spans="1:31" ht="15" thickBot="1" x14ac:dyDescent="0.25">
      <c r="A66" s="138" t="s">
        <v>99</v>
      </c>
      <c r="B66" s="137" t="s">
        <v>90</v>
      </c>
      <c r="C66" s="53"/>
      <c r="D66" s="53"/>
      <c r="E66" s="79">
        <f>IFERROR(VLOOKUP($B66,[2]NUM17!$H$3:$U$161,2,FALSE),0)</f>
        <v>0</v>
      </c>
      <c r="F66" s="79">
        <f>IFERROR(VLOOKUP($B66,[2]NUM17!$H$3:$U$161,3,FALSE),0)</f>
        <v>1</v>
      </c>
      <c r="G66" s="79">
        <f>IFERROR(VLOOKUP($B66,[2]NUM17!$H$3:$U$161,4,FALSE),0)</f>
        <v>0</v>
      </c>
      <c r="H66" s="79">
        <f>IFERROR(VLOOKUP($B66,[2]NUM17!$H$3:$U$161,5,FALSE),0)</f>
        <v>0</v>
      </c>
      <c r="I66" s="79">
        <f>IFERROR(VLOOKUP($B66,[2]NUM17!$H$3:$U$161,6,FALSE),0)</f>
        <v>0</v>
      </c>
      <c r="J66" s="79">
        <f>IFERROR(VLOOKUP($B66,[2]NUM17!$H$3:$U$161,7,FALSE),0)</f>
        <v>0</v>
      </c>
      <c r="K66" s="79">
        <f>IFERROR(VLOOKUP($B66,[2]NUM17!$H$3:$U$161,8,FALSE),0)</f>
        <v>0</v>
      </c>
      <c r="L66" s="79">
        <f>IFERROR(VLOOKUP($B66,[2]NUM17!$H$3:$U$161,9,FALSE),0)</f>
        <v>0</v>
      </c>
      <c r="M66" s="79">
        <f>IFERROR(VLOOKUP($B66,[2]NUM17!$H$3:$U$161,10,FALSE),0)</f>
        <v>0</v>
      </c>
      <c r="N66" s="79">
        <f>IFERROR(VLOOKUP($B66,[2]NUM17!$H$3:$U$161,11,FALSE),0)</f>
        <v>1</v>
      </c>
      <c r="O66" s="79">
        <f>IFERROR(VLOOKUP($B66,[2]NUM17!$H$3:$U$161,12,FALSE),0)</f>
        <v>0</v>
      </c>
      <c r="P66" s="79">
        <f>IFERROR(VLOOKUP($B66,[2]NUM17!$H$3:$U$161,13,FALSE),0)</f>
        <v>0</v>
      </c>
      <c r="Q66" s="4">
        <f t="shared" si="15"/>
        <v>2</v>
      </c>
      <c r="R66" s="79">
        <f>IFERROR(VLOOKUP($B66,[2]DEN17!$H$3:$U$144,2,FALSE),0)</f>
        <v>0</v>
      </c>
      <c r="S66" s="79">
        <f>IFERROR(VLOOKUP($B66,[2]DEN17!$H$3:$U$144,3,FALSE),0)</f>
        <v>1</v>
      </c>
      <c r="T66" s="79">
        <f>IFERROR(VLOOKUP($B66,[2]DEN17!$H$3:$U$144,4,FALSE),0)</f>
        <v>0</v>
      </c>
      <c r="U66" s="79">
        <f>IFERROR(VLOOKUP($B66,[2]DEN17!$H$3:$U$144,5,FALSE),0)</f>
        <v>0</v>
      </c>
      <c r="V66" s="79">
        <f>IFERROR(VLOOKUP($B66,[2]DEN17!$H$3:$U$144,6,FALSE),0)</f>
        <v>0</v>
      </c>
      <c r="W66" s="79">
        <f>IFERROR(VLOOKUP($B66,[2]DEN17!$H$3:$U$144,7,FALSE),0)</f>
        <v>0</v>
      </c>
      <c r="X66" s="79">
        <f>IFERROR(VLOOKUP($B66,[2]DEN17!$H$3:$U$144,8,FALSE),0)</f>
        <v>0</v>
      </c>
      <c r="Y66" s="79">
        <f>IFERROR(VLOOKUP($B66,[2]DEN17!$H$3:$U$144,9,FALSE),0)</f>
        <v>0</v>
      </c>
      <c r="Z66" s="79">
        <f>IFERROR(VLOOKUP($B66,[2]DEN17!$H$3:$U$144,10,FALSE),0)</f>
        <v>0</v>
      </c>
      <c r="AA66" s="79">
        <f>IFERROR(VLOOKUP($B66,[2]DEN17!$H$3:$U$144,11,FALSE),0)</f>
        <v>1</v>
      </c>
      <c r="AB66" s="79">
        <f>IFERROR(VLOOKUP($B66,[2]DEN17!$H$3:$U$144,12,FALSE),0)</f>
        <v>0</v>
      </c>
      <c r="AC66" s="79">
        <f>IFERROR(VLOOKUP($B66,[2]DEN17!$H$3:$U$144,13,FALSE),0)</f>
        <v>0</v>
      </c>
      <c r="AD66" s="4">
        <f t="shared" si="30"/>
        <v>2</v>
      </c>
    </row>
    <row r="67" spans="1:31" ht="15" thickBot="1" x14ac:dyDescent="0.25">
      <c r="A67" s="138" t="s">
        <v>99</v>
      </c>
      <c r="B67" s="137" t="s">
        <v>91</v>
      </c>
      <c r="C67" s="53"/>
      <c r="D67" s="53"/>
      <c r="E67" s="79">
        <f>IFERROR(VLOOKUP($B67,[2]NUM17!$H$3:$U$161,2,FALSE),0)</f>
        <v>0</v>
      </c>
      <c r="F67" s="79">
        <f>IFERROR(VLOOKUP($B67,[2]NUM17!$H$3:$U$161,3,FALSE),0)</f>
        <v>0</v>
      </c>
      <c r="G67" s="79">
        <f>IFERROR(VLOOKUP($B67,[2]NUM17!$H$3:$U$161,4,FALSE),0)</f>
        <v>0</v>
      </c>
      <c r="H67" s="79">
        <f>IFERROR(VLOOKUP($B67,[2]NUM17!$H$3:$U$161,5,FALSE),0)</f>
        <v>0</v>
      </c>
      <c r="I67" s="79">
        <f>IFERROR(VLOOKUP($B67,[2]NUM17!$H$3:$U$161,6,FALSE),0)</f>
        <v>0</v>
      </c>
      <c r="J67" s="79">
        <f>IFERROR(VLOOKUP($B67,[2]NUM17!$H$3:$U$161,7,FALSE),0)</f>
        <v>0</v>
      </c>
      <c r="K67" s="79">
        <f>IFERROR(VLOOKUP($B67,[2]NUM17!$H$3:$U$161,8,FALSE),0)</f>
        <v>0</v>
      </c>
      <c r="L67" s="79">
        <f>IFERROR(VLOOKUP($B67,[2]NUM17!$H$3:$U$161,9,FALSE),0)</f>
        <v>0</v>
      </c>
      <c r="M67" s="79">
        <f>IFERROR(VLOOKUP($B67,[2]NUM17!$H$3:$U$161,10,FALSE),0)</f>
        <v>0</v>
      </c>
      <c r="N67" s="79">
        <f>IFERROR(VLOOKUP($B67,[2]NUM17!$H$3:$U$161,11,FALSE),0)</f>
        <v>0</v>
      </c>
      <c r="O67" s="79">
        <f>IFERROR(VLOOKUP($B67,[2]NUM17!$H$3:$U$161,12,FALSE),0)</f>
        <v>0</v>
      </c>
      <c r="P67" s="79">
        <f>IFERROR(VLOOKUP($B67,[2]NUM17!$H$3:$U$161,13,FALSE),0)</f>
        <v>0</v>
      </c>
      <c r="Q67" s="4">
        <f t="shared" si="15"/>
        <v>0</v>
      </c>
      <c r="R67" s="79">
        <f>IFERROR(VLOOKUP($B67,[2]DEN17!$H$3:$U$144,2,FALSE),0)</f>
        <v>0</v>
      </c>
      <c r="S67" s="79">
        <f>IFERROR(VLOOKUP($B67,[2]DEN17!$H$3:$U$144,3,FALSE),0)</f>
        <v>0</v>
      </c>
      <c r="T67" s="79">
        <f>IFERROR(VLOOKUP($B67,[2]DEN17!$H$3:$U$144,4,FALSE),0)</f>
        <v>0</v>
      </c>
      <c r="U67" s="79">
        <f>IFERROR(VLOOKUP($B67,[2]DEN17!$H$3:$U$144,5,FALSE),0)</f>
        <v>0</v>
      </c>
      <c r="V67" s="79">
        <f>IFERROR(VLOOKUP($B67,[2]DEN17!$H$3:$U$144,6,FALSE),0)</f>
        <v>0</v>
      </c>
      <c r="W67" s="79">
        <f>IFERROR(VLOOKUP($B67,[2]DEN17!$H$3:$U$144,7,FALSE),0)</f>
        <v>0</v>
      </c>
      <c r="X67" s="79">
        <f>IFERROR(VLOOKUP($B67,[2]DEN17!$H$3:$U$144,8,FALSE),0)</f>
        <v>0</v>
      </c>
      <c r="Y67" s="79">
        <f>IFERROR(VLOOKUP($B67,[2]DEN17!$H$3:$U$144,9,FALSE),0)</f>
        <v>0</v>
      </c>
      <c r="Z67" s="79">
        <f>IFERROR(VLOOKUP($B67,[2]DEN17!$H$3:$U$144,10,FALSE),0)</f>
        <v>0</v>
      </c>
      <c r="AA67" s="79">
        <f>IFERROR(VLOOKUP($B67,[2]DEN17!$H$3:$U$144,11,FALSE),0)</f>
        <v>0</v>
      </c>
      <c r="AB67" s="79">
        <f>IFERROR(VLOOKUP($B67,[2]DEN17!$H$3:$U$144,12,FALSE),0)</f>
        <v>0</v>
      </c>
      <c r="AC67" s="79">
        <f>IFERROR(VLOOKUP($B67,[2]DEN17!$H$3:$U$144,13,FALSE),0)</f>
        <v>0</v>
      </c>
      <c r="AD67" s="4">
        <f t="shared" si="30"/>
        <v>0</v>
      </c>
    </row>
    <row r="68" spans="1:31" ht="15" thickBot="1" x14ac:dyDescent="0.25">
      <c r="A68" s="138" t="s">
        <v>99</v>
      </c>
      <c r="B68" s="137" t="s">
        <v>92</v>
      </c>
      <c r="C68" s="53"/>
      <c r="D68" s="53"/>
      <c r="E68" s="79">
        <f>IFERROR(VLOOKUP($B68,[2]NUM17!$H$3:$U$161,2,FALSE),0)</f>
        <v>0</v>
      </c>
      <c r="F68" s="79">
        <f>IFERROR(VLOOKUP($B68,[2]NUM17!$H$3:$U$161,3,FALSE),0)</f>
        <v>0</v>
      </c>
      <c r="G68" s="79">
        <f>IFERROR(VLOOKUP($B68,[2]NUM17!$H$3:$U$161,4,FALSE),0)</f>
        <v>0</v>
      </c>
      <c r="H68" s="79">
        <f>IFERROR(VLOOKUP($B68,[2]NUM17!$H$3:$U$161,5,FALSE),0)</f>
        <v>0</v>
      </c>
      <c r="I68" s="79">
        <f>IFERROR(VLOOKUP($B68,[2]NUM17!$H$3:$U$161,6,FALSE),0)</f>
        <v>0</v>
      </c>
      <c r="J68" s="79">
        <f>IFERROR(VLOOKUP($B68,[2]NUM17!$H$3:$U$161,7,FALSE),0)</f>
        <v>0</v>
      </c>
      <c r="K68" s="79">
        <f>IFERROR(VLOOKUP($B68,[2]NUM17!$H$3:$U$161,8,FALSE),0)</f>
        <v>0</v>
      </c>
      <c r="L68" s="79">
        <f>IFERROR(VLOOKUP($B68,[2]NUM17!$H$3:$U$161,9,FALSE),0)</f>
        <v>0</v>
      </c>
      <c r="M68" s="79">
        <f>IFERROR(VLOOKUP($B68,[2]NUM17!$H$3:$U$161,10,FALSE),0)</f>
        <v>0</v>
      </c>
      <c r="N68" s="79">
        <f>IFERROR(VLOOKUP($B68,[2]NUM17!$H$3:$U$161,11,FALSE),0)</f>
        <v>0</v>
      </c>
      <c r="O68" s="79">
        <f>IFERROR(VLOOKUP($B68,[2]NUM17!$H$3:$U$161,12,FALSE),0)</f>
        <v>0</v>
      </c>
      <c r="P68" s="79">
        <f>IFERROR(VLOOKUP($B68,[2]NUM17!$H$3:$U$161,13,FALSE),0)</f>
        <v>0</v>
      </c>
      <c r="Q68" s="4">
        <f t="shared" si="15"/>
        <v>0</v>
      </c>
      <c r="R68" s="79">
        <f>IFERROR(VLOOKUP($B68,[2]DEN17!$H$3:$U$144,2,FALSE),0)</f>
        <v>0</v>
      </c>
      <c r="S68" s="79">
        <f>IFERROR(VLOOKUP($B68,[2]DEN17!$H$3:$U$144,3,FALSE),0)</f>
        <v>0</v>
      </c>
      <c r="T68" s="79">
        <f>IFERROR(VLOOKUP($B68,[2]DEN17!$H$3:$U$144,4,FALSE),0)</f>
        <v>0</v>
      </c>
      <c r="U68" s="79">
        <f>IFERROR(VLOOKUP($B68,[2]DEN17!$H$3:$U$144,5,FALSE),0)</f>
        <v>0</v>
      </c>
      <c r="V68" s="79">
        <f>IFERROR(VLOOKUP($B68,[2]DEN17!$H$3:$U$144,6,FALSE),0)</f>
        <v>0</v>
      </c>
      <c r="W68" s="79">
        <f>IFERROR(VLOOKUP($B68,[2]DEN17!$H$3:$U$144,7,FALSE),0)</f>
        <v>0</v>
      </c>
      <c r="X68" s="79">
        <f>IFERROR(VLOOKUP($B68,[2]DEN17!$H$3:$U$144,8,FALSE),0)</f>
        <v>0</v>
      </c>
      <c r="Y68" s="79">
        <f>IFERROR(VLOOKUP($B68,[2]DEN17!$H$3:$U$144,9,FALSE),0)</f>
        <v>0</v>
      </c>
      <c r="Z68" s="79">
        <f>IFERROR(VLOOKUP($B68,[2]DEN17!$H$3:$U$144,10,FALSE),0)</f>
        <v>0</v>
      </c>
      <c r="AA68" s="79">
        <f>IFERROR(VLOOKUP($B68,[2]DEN17!$H$3:$U$144,11,FALSE),0)</f>
        <v>0</v>
      </c>
      <c r="AB68" s="79">
        <f>IFERROR(VLOOKUP($B68,[2]DEN17!$H$3:$U$144,12,FALSE),0)</f>
        <v>0</v>
      </c>
      <c r="AC68" s="79">
        <f>IFERROR(VLOOKUP($B68,[2]DEN17!$H$3:$U$144,13,FALSE),0)</f>
        <v>0</v>
      </c>
      <c r="AD68" s="4">
        <f t="shared" si="30"/>
        <v>0</v>
      </c>
    </row>
    <row r="69" spans="1:31" ht="15" thickBot="1" x14ac:dyDescent="0.25">
      <c r="A69" s="138" t="s">
        <v>99</v>
      </c>
      <c r="B69" s="137" t="s">
        <v>93</v>
      </c>
      <c r="C69" s="53"/>
      <c r="D69" s="53"/>
      <c r="E69" s="79">
        <f>IFERROR(VLOOKUP($B69,[2]NUM17!$H$3:$U$161,2,FALSE),0)</f>
        <v>0</v>
      </c>
      <c r="F69" s="79">
        <f>IFERROR(VLOOKUP($B69,[2]NUM17!$H$3:$U$161,3,FALSE),0)</f>
        <v>0</v>
      </c>
      <c r="G69" s="79">
        <f>IFERROR(VLOOKUP($B69,[2]NUM17!$H$3:$U$161,4,FALSE),0)</f>
        <v>0</v>
      </c>
      <c r="H69" s="79">
        <f>IFERROR(VLOOKUP($B69,[2]NUM17!$H$3:$U$161,5,FALSE),0)</f>
        <v>0</v>
      </c>
      <c r="I69" s="79">
        <f>IFERROR(VLOOKUP($B69,[2]NUM17!$H$3:$U$161,6,FALSE),0)</f>
        <v>0</v>
      </c>
      <c r="J69" s="79">
        <f>IFERROR(VLOOKUP($B69,[2]NUM17!$H$3:$U$161,7,FALSE),0)</f>
        <v>0</v>
      </c>
      <c r="K69" s="79">
        <f>IFERROR(VLOOKUP($B69,[2]NUM17!$H$3:$U$161,8,FALSE),0)</f>
        <v>0</v>
      </c>
      <c r="L69" s="79">
        <f>IFERROR(VLOOKUP($B69,[2]NUM17!$H$3:$U$161,9,FALSE),0)</f>
        <v>0</v>
      </c>
      <c r="M69" s="79">
        <f>IFERROR(VLOOKUP($B69,[2]NUM17!$H$3:$U$161,10,FALSE),0)</f>
        <v>0</v>
      </c>
      <c r="N69" s="79">
        <f>IFERROR(VLOOKUP($B69,[2]NUM17!$H$3:$U$161,11,FALSE),0)</f>
        <v>0</v>
      </c>
      <c r="O69" s="79">
        <f>IFERROR(VLOOKUP($B69,[2]NUM17!$H$3:$U$161,12,FALSE),0)</f>
        <v>0</v>
      </c>
      <c r="P69" s="79">
        <f>IFERROR(VLOOKUP($B69,[2]NUM17!$H$3:$U$161,13,FALSE),0)</f>
        <v>0</v>
      </c>
      <c r="Q69" s="4">
        <f t="shared" si="15"/>
        <v>0</v>
      </c>
      <c r="R69" s="79">
        <f>IFERROR(VLOOKUP($B69,[2]DEN17!$H$3:$U$144,2,FALSE),0)</f>
        <v>0</v>
      </c>
      <c r="S69" s="79">
        <f>IFERROR(VLOOKUP($B69,[2]DEN17!$H$3:$U$144,3,FALSE),0)</f>
        <v>0</v>
      </c>
      <c r="T69" s="79">
        <f>IFERROR(VLOOKUP($B69,[2]DEN17!$H$3:$U$144,4,FALSE),0)</f>
        <v>0</v>
      </c>
      <c r="U69" s="79">
        <f>IFERROR(VLOOKUP($B69,[2]DEN17!$H$3:$U$144,5,FALSE),0)</f>
        <v>0</v>
      </c>
      <c r="V69" s="79">
        <f>IFERROR(VLOOKUP($B69,[2]DEN17!$H$3:$U$144,6,FALSE),0)</f>
        <v>0</v>
      </c>
      <c r="W69" s="79">
        <f>IFERROR(VLOOKUP($B69,[2]DEN17!$H$3:$U$144,7,FALSE),0)</f>
        <v>0</v>
      </c>
      <c r="X69" s="79">
        <f>IFERROR(VLOOKUP($B69,[2]DEN17!$H$3:$U$144,8,FALSE),0)</f>
        <v>0</v>
      </c>
      <c r="Y69" s="79">
        <f>IFERROR(VLOOKUP($B69,[2]DEN17!$H$3:$U$144,9,FALSE),0)</f>
        <v>0</v>
      </c>
      <c r="Z69" s="79">
        <f>IFERROR(VLOOKUP($B69,[2]DEN17!$H$3:$U$144,10,FALSE),0)</f>
        <v>0</v>
      </c>
      <c r="AA69" s="79">
        <f>IFERROR(VLOOKUP($B69,[2]DEN17!$H$3:$U$144,11,FALSE),0)</f>
        <v>0</v>
      </c>
      <c r="AB69" s="79">
        <f>IFERROR(VLOOKUP($B69,[2]DEN17!$H$3:$U$144,12,FALSE),0)</f>
        <v>0</v>
      </c>
      <c r="AC69" s="79">
        <f>IFERROR(VLOOKUP($B69,[2]DEN17!$H$3:$U$144,13,FALSE),0)</f>
        <v>0</v>
      </c>
      <c r="AD69" s="4">
        <f t="shared" si="30"/>
        <v>0</v>
      </c>
    </row>
    <row r="70" spans="1:31" ht="15" thickBot="1" x14ac:dyDescent="0.25">
      <c r="A70" s="138" t="s">
        <v>99</v>
      </c>
      <c r="B70" s="137" t="s">
        <v>94</v>
      </c>
      <c r="C70" s="53"/>
      <c r="D70" s="53"/>
      <c r="E70" s="79">
        <f>IFERROR(VLOOKUP($B70,[2]NUM17!$H$3:$U$161,2,FALSE),0)</f>
        <v>1</v>
      </c>
      <c r="F70" s="79">
        <f>IFERROR(VLOOKUP($B70,[2]NUM17!$H$3:$U$161,3,FALSE),0)</f>
        <v>0</v>
      </c>
      <c r="G70" s="79">
        <f>IFERROR(VLOOKUP($B70,[2]NUM17!$H$3:$U$161,4,FALSE),0)</f>
        <v>1</v>
      </c>
      <c r="H70" s="79">
        <f>IFERROR(VLOOKUP($B70,[2]NUM17!$H$3:$U$161,5,FALSE),0)</f>
        <v>0</v>
      </c>
      <c r="I70" s="79">
        <f>IFERROR(VLOOKUP($B70,[2]NUM17!$H$3:$U$161,6,FALSE),0)</f>
        <v>1</v>
      </c>
      <c r="J70" s="79">
        <f>IFERROR(VLOOKUP($B70,[2]NUM17!$H$3:$U$161,7,FALSE),0)</f>
        <v>0</v>
      </c>
      <c r="K70" s="79">
        <f>IFERROR(VLOOKUP($B70,[2]NUM17!$H$3:$U$161,8,FALSE),0)</f>
        <v>0</v>
      </c>
      <c r="L70" s="79">
        <f>IFERROR(VLOOKUP($B70,[2]NUM17!$H$3:$U$161,9,FALSE),0)</f>
        <v>1</v>
      </c>
      <c r="M70" s="79">
        <f>IFERROR(VLOOKUP($B70,[2]NUM17!$H$3:$U$161,10,FALSE),0)</f>
        <v>0</v>
      </c>
      <c r="N70" s="79">
        <f>IFERROR(VLOOKUP($B70,[2]NUM17!$H$3:$U$161,11,FALSE),0)</f>
        <v>0</v>
      </c>
      <c r="O70" s="79">
        <f>IFERROR(VLOOKUP($B70,[2]NUM17!$H$3:$U$161,12,FALSE),0)</f>
        <v>0</v>
      </c>
      <c r="P70" s="79">
        <f>IFERROR(VLOOKUP($B70,[2]NUM17!$H$3:$U$161,13,FALSE),0)</f>
        <v>0</v>
      </c>
      <c r="Q70" s="4">
        <f t="shared" si="15"/>
        <v>4</v>
      </c>
      <c r="R70" s="79">
        <f>IFERROR(VLOOKUP($B70,[2]DEN17!$H$3:$U$144,2,FALSE),0)</f>
        <v>1</v>
      </c>
      <c r="S70" s="79">
        <f>IFERROR(VLOOKUP($B70,[2]DEN17!$H$3:$U$144,3,FALSE),0)</f>
        <v>0</v>
      </c>
      <c r="T70" s="79">
        <f>IFERROR(VLOOKUP($B70,[2]DEN17!$H$3:$U$144,4,FALSE),0)</f>
        <v>1</v>
      </c>
      <c r="U70" s="79">
        <f>IFERROR(VLOOKUP($B70,[2]DEN17!$H$3:$U$144,5,FALSE),0)</f>
        <v>0</v>
      </c>
      <c r="V70" s="79">
        <f>IFERROR(VLOOKUP($B70,[2]DEN17!$H$3:$U$144,6,FALSE),0)</f>
        <v>1</v>
      </c>
      <c r="W70" s="79">
        <f>IFERROR(VLOOKUP($B70,[2]DEN17!$H$3:$U$144,7,FALSE),0)</f>
        <v>1</v>
      </c>
      <c r="X70" s="79">
        <f>IFERROR(VLOOKUP($B70,[2]DEN17!$H$3:$U$144,8,FALSE),0)</f>
        <v>0</v>
      </c>
      <c r="Y70" s="79">
        <f>IFERROR(VLOOKUP($B70,[2]DEN17!$H$3:$U$144,9,FALSE),0)</f>
        <v>1</v>
      </c>
      <c r="Z70" s="79">
        <f>IFERROR(VLOOKUP($B70,[2]DEN17!$H$3:$U$144,10,FALSE),0)</f>
        <v>0</v>
      </c>
      <c r="AA70" s="79">
        <f>IFERROR(VLOOKUP($B70,[2]DEN17!$H$3:$U$144,11,FALSE),0)</f>
        <v>0</v>
      </c>
      <c r="AB70" s="79">
        <f>IFERROR(VLOOKUP($B70,[2]DEN17!$H$3:$U$144,12,FALSE),0)</f>
        <v>0</v>
      </c>
      <c r="AC70" s="79">
        <f>IFERROR(VLOOKUP($B70,[2]DEN17!$H$3:$U$144,13,FALSE),0)</f>
        <v>0</v>
      </c>
      <c r="AD70" s="4">
        <f t="shared" si="30"/>
        <v>5</v>
      </c>
    </row>
    <row r="71" spans="1:31" ht="15" thickBot="1" x14ac:dyDescent="0.25">
      <c r="A71" s="138" t="s">
        <v>99</v>
      </c>
      <c r="B71" s="137" t="s">
        <v>95</v>
      </c>
      <c r="C71" s="53"/>
      <c r="D71" s="53"/>
      <c r="E71" s="79">
        <f>IFERROR(VLOOKUP($B71,[2]NUM17!$H$3:$U$161,2,FALSE),0)</f>
        <v>1</v>
      </c>
      <c r="F71" s="79">
        <f>IFERROR(VLOOKUP($B71,[2]NUM17!$H$3:$U$161,3,FALSE),0)</f>
        <v>0</v>
      </c>
      <c r="G71" s="79">
        <f>IFERROR(VLOOKUP($B71,[2]NUM17!$H$3:$U$161,4,FALSE),0)</f>
        <v>0</v>
      </c>
      <c r="H71" s="79">
        <f>IFERROR(VLOOKUP($B71,[2]NUM17!$H$3:$U$161,5,FALSE),0)</f>
        <v>0</v>
      </c>
      <c r="I71" s="79">
        <f>IFERROR(VLOOKUP($B71,[2]NUM17!$H$3:$U$161,6,FALSE),0)</f>
        <v>0</v>
      </c>
      <c r="J71" s="79">
        <f>IFERROR(VLOOKUP($B71,[2]NUM17!$H$3:$U$161,7,FALSE),0)</f>
        <v>0</v>
      </c>
      <c r="K71" s="79">
        <f>IFERROR(VLOOKUP($B71,[2]NUM17!$H$3:$U$161,8,FALSE),0)</f>
        <v>0</v>
      </c>
      <c r="L71" s="79">
        <f>IFERROR(VLOOKUP($B71,[2]NUM17!$H$3:$U$161,9,FALSE),0)</f>
        <v>0</v>
      </c>
      <c r="M71" s="79">
        <f>IFERROR(VLOOKUP($B71,[2]NUM17!$H$3:$U$161,10,FALSE),0)</f>
        <v>0</v>
      </c>
      <c r="N71" s="79">
        <f>IFERROR(VLOOKUP($B71,[2]NUM17!$H$3:$U$161,11,FALSE),0)</f>
        <v>0</v>
      </c>
      <c r="O71" s="79">
        <f>IFERROR(VLOOKUP($B71,[2]NUM17!$H$3:$U$161,12,FALSE),0)</f>
        <v>0</v>
      </c>
      <c r="P71" s="79">
        <f>IFERROR(VLOOKUP($B71,[2]NUM17!$H$3:$U$161,13,FALSE),0)</f>
        <v>0</v>
      </c>
      <c r="Q71" s="4">
        <f t="shared" si="15"/>
        <v>1</v>
      </c>
      <c r="R71" s="79">
        <f>IFERROR(VLOOKUP($B71,[2]DEN17!$H$3:$U$144,2,FALSE),0)</f>
        <v>1</v>
      </c>
      <c r="S71" s="79">
        <f>IFERROR(VLOOKUP($B71,[2]DEN17!$H$3:$U$144,3,FALSE),0)</f>
        <v>0</v>
      </c>
      <c r="T71" s="79">
        <f>IFERROR(VLOOKUP($B71,[2]DEN17!$H$3:$U$144,4,FALSE),0)</f>
        <v>0</v>
      </c>
      <c r="U71" s="79">
        <f>IFERROR(VLOOKUP($B71,[2]DEN17!$H$3:$U$144,5,FALSE),0)</f>
        <v>0</v>
      </c>
      <c r="V71" s="79">
        <f>IFERROR(VLOOKUP($B71,[2]DEN17!$H$3:$U$144,6,FALSE),0)</f>
        <v>0</v>
      </c>
      <c r="W71" s="79">
        <f>IFERROR(VLOOKUP($B71,[2]DEN17!$H$3:$U$144,7,FALSE),0)</f>
        <v>0</v>
      </c>
      <c r="X71" s="79">
        <f>IFERROR(VLOOKUP($B71,[2]DEN17!$H$3:$U$144,8,FALSE),0)</f>
        <v>0</v>
      </c>
      <c r="Y71" s="79">
        <f>IFERROR(VLOOKUP($B71,[2]DEN17!$H$3:$U$144,9,FALSE),0)</f>
        <v>0</v>
      </c>
      <c r="Z71" s="79">
        <f>IFERROR(VLOOKUP($B71,[2]DEN17!$H$3:$U$144,10,FALSE),0)</f>
        <v>0</v>
      </c>
      <c r="AA71" s="79">
        <f>IFERROR(VLOOKUP($B71,[2]DEN17!$H$3:$U$144,11,FALSE),0)</f>
        <v>0</v>
      </c>
      <c r="AB71" s="79">
        <f>IFERROR(VLOOKUP($B71,[2]DEN17!$H$3:$U$144,12,FALSE),0)</f>
        <v>0</v>
      </c>
      <c r="AC71" s="79">
        <f>IFERROR(VLOOKUP($B71,[2]DEN17!$H$3:$U$144,13,FALSE),0)</f>
        <v>0</v>
      </c>
      <c r="AD71" s="4">
        <f t="shared" si="30"/>
        <v>1</v>
      </c>
    </row>
    <row r="72" spans="1:31" ht="15" thickBot="1" x14ac:dyDescent="0.25">
      <c r="A72" s="138" t="s">
        <v>99</v>
      </c>
      <c r="B72" s="137" t="s">
        <v>96</v>
      </c>
      <c r="C72" s="53"/>
      <c r="D72" s="53"/>
      <c r="E72" s="79">
        <f>IFERROR(VLOOKUP($B72,[2]NUM17!$H$3:$U$161,2,FALSE),0)</f>
        <v>0</v>
      </c>
      <c r="F72" s="79">
        <f>IFERROR(VLOOKUP($B72,[2]NUM17!$H$3:$U$161,3,FALSE),0)</f>
        <v>0</v>
      </c>
      <c r="G72" s="79">
        <f>IFERROR(VLOOKUP($B72,[2]NUM17!$H$3:$U$161,4,FALSE),0)</f>
        <v>0</v>
      </c>
      <c r="H72" s="79">
        <f>IFERROR(VLOOKUP($B72,[2]NUM17!$H$3:$U$161,5,FALSE),0)</f>
        <v>0</v>
      </c>
      <c r="I72" s="79">
        <f>IFERROR(VLOOKUP($B72,[2]NUM17!$H$3:$U$161,6,FALSE),0)</f>
        <v>0</v>
      </c>
      <c r="J72" s="79">
        <f>IFERROR(VLOOKUP($B72,[2]NUM17!$H$3:$U$161,7,FALSE),0)</f>
        <v>0</v>
      </c>
      <c r="K72" s="79">
        <f>IFERROR(VLOOKUP($B72,[2]NUM17!$H$3:$U$161,8,FALSE),0)</f>
        <v>0</v>
      </c>
      <c r="L72" s="79">
        <f>IFERROR(VLOOKUP($B72,[2]NUM17!$H$3:$U$161,9,FALSE),0)</f>
        <v>0</v>
      </c>
      <c r="M72" s="79">
        <f>IFERROR(VLOOKUP($B72,[2]NUM17!$H$3:$U$161,10,FALSE),0)</f>
        <v>0</v>
      </c>
      <c r="N72" s="79">
        <f>IFERROR(VLOOKUP($B72,[2]NUM17!$H$3:$U$161,11,FALSE),0)</f>
        <v>0</v>
      </c>
      <c r="O72" s="79">
        <f>IFERROR(VLOOKUP($B72,[2]NUM17!$H$3:$U$161,12,FALSE),0)</f>
        <v>0</v>
      </c>
      <c r="P72" s="79">
        <f>IFERROR(VLOOKUP($B72,[2]NUM17!$H$3:$U$161,13,FALSE),0)</f>
        <v>0</v>
      </c>
      <c r="Q72" s="4">
        <f t="shared" si="15"/>
        <v>0</v>
      </c>
      <c r="R72" s="79">
        <f>IFERROR(VLOOKUP($B72,[2]DEN17!$H$3:$U$144,2,FALSE),0)</f>
        <v>0</v>
      </c>
      <c r="S72" s="79">
        <f>IFERROR(VLOOKUP($B72,[2]DEN17!$H$3:$U$144,3,FALSE),0)</f>
        <v>0</v>
      </c>
      <c r="T72" s="79">
        <f>IFERROR(VLOOKUP($B72,[2]DEN17!$H$3:$U$144,4,FALSE),0)</f>
        <v>0</v>
      </c>
      <c r="U72" s="79">
        <f>IFERROR(VLOOKUP($B72,[2]DEN17!$H$3:$U$144,5,FALSE),0)</f>
        <v>0</v>
      </c>
      <c r="V72" s="79">
        <f>IFERROR(VLOOKUP($B72,[2]DEN17!$H$3:$U$144,6,FALSE),0)</f>
        <v>0</v>
      </c>
      <c r="W72" s="79">
        <f>IFERROR(VLOOKUP($B72,[2]DEN17!$H$3:$U$144,7,FALSE),0)</f>
        <v>0</v>
      </c>
      <c r="X72" s="79">
        <f>IFERROR(VLOOKUP($B72,[2]DEN17!$H$3:$U$144,8,FALSE),0)</f>
        <v>0</v>
      </c>
      <c r="Y72" s="79">
        <f>IFERROR(VLOOKUP($B72,[2]DEN17!$H$3:$U$144,9,FALSE),0)</f>
        <v>0</v>
      </c>
      <c r="Z72" s="79">
        <f>IFERROR(VLOOKUP($B72,[2]DEN17!$H$3:$U$144,10,FALSE),0)</f>
        <v>0</v>
      </c>
      <c r="AA72" s="79">
        <f>IFERROR(VLOOKUP($B72,[2]DEN17!$H$3:$U$144,11,FALSE),0)</f>
        <v>0</v>
      </c>
      <c r="AB72" s="79">
        <f>IFERROR(VLOOKUP($B72,[2]DEN17!$H$3:$U$144,12,FALSE),0)</f>
        <v>0</v>
      </c>
      <c r="AC72" s="79">
        <f>IFERROR(VLOOKUP($B72,[2]DEN17!$H$3:$U$144,13,FALSE),0)</f>
        <v>0</v>
      </c>
      <c r="AD72" s="4">
        <f t="shared" si="30"/>
        <v>0</v>
      </c>
    </row>
    <row r="73" spans="1:31" ht="15" thickBot="1" x14ac:dyDescent="0.25">
      <c r="A73" s="138" t="s">
        <v>99</v>
      </c>
      <c r="B73" s="137" t="s">
        <v>97</v>
      </c>
      <c r="C73" s="53"/>
      <c r="D73" s="53"/>
      <c r="E73" s="79">
        <f>IFERROR(VLOOKUP($B73,[2]NUM17!$H$3:$U$161,2,FALSE),0)</f>
        <v>0</v>
      </c>
      <c r="F73" s="79">
        <f>IFERROR(VLOOKUP($B73,[2]NUM17!$H$3:$U$161,3,FALSE),0)</f>
        <v>0</v>
      </c>
      <c r="G73" s="79">
        <f>IFERROR(VLOOKUP($B73,[2]NUM17!$H$3:$U$161,4,FALSE),0)</f>
        <v>0</v>
      </c>
      <c r="H73" s="79">
        <f>IFERROR(VLOOKUP($B73,[2]NUM17!$H$3:$U$161,5,FALSE),0)</f>
        <v>0</v>
      </c>
      <c r="I73" s="79">
        <f>IFERROR(VLOOKUP($B73,[2]NUM17!$H$3:$U$161,6,FALSE),0)</f>
        <v>0</v>
      </c>
      <c r="J73" s="79">
        <f>IFERROR(VLOOKUP($B73,[2]NUM17!$H$3:$U$161,7,FALSE),0)</f>
        <v>0</v>
      </c>
      <c r="K73" s="79">
        <f>IFERROR(VLOOKUP($B73,[2]NUM17!$H$3:$U$161,8,FALSE),0)</f>
        <v>0</v>
      </c>
      <c r="L73" s="79">
        <f>IFERROR(VLOOKUP($B73,[2]NUM17!$H$3:$U$161,9,FALSE),0)</f>
        <v>0</v>
      </c>
      <c r="M73" s="79">
        <f>IFERROR(VLOOKUP($B73,[2]NUM17!$H$3:$U$161,10,FALSE),0)</f>
        <v>0</v>
      </c>
      <c r="N73" s="79">
        <f>IFERROR(VLOOKUP($B73,[2]NUM17!$H$3:$U$161,11,FALSE),0)</f>
        <v>0</v>
      </c>
      <c r="O73" s="79">
        <f>IFERROR(VLOOKUP($B73,[2]NUM17!$H$3:$U$161,12,FALSE),0)</f>
        <v>0</v>
      </c>
      <c r="P73" s="79">
        <f>IFERROR(VLOOKUP($B73,[2]NUM17!$H$3:$U$161,13,FALSE),0)</f>
        <v>0</v>
      </c>
      <c r="Q73" s="4">
        <f t="shared" si="15"/>
        <v>0</v>
      </c>
      <c r="R73" s="79">
        <f>IFERROR(VLOOKUP($B73,[2]DEN17!$H$3:$U$144,2,FALSE),0)</f>
        <v>0</v>
      </c>
      <c r="S73" s="79">
        <f>IFERROR(VLOOKUP($B73,[2]DEN17!$H$3:$U$144,3,FALSE),0)</f>
        <v>0</v>
      </c>
      <c r="T73" s="79">
        <f>IFERROR(VLOOKUP($B73,[2]DEN17!$H$3:$U$144,4,FALSE),0)</f>
        <v>0</v>
      </c>
      <c r="U73" s="79">
        <f>IFERROR(VLOOKUP($B73,[2]DEN17!$H$3:$U$144,5,FALSE),0)</f>
        <v>0</v>
      </c>
      <c r="V73" s="79">
        <f>IFERROR(VLOOKUP($B73,[2]DEN17!$H$3:$U$144,6,FALSE),0)</f>
        <v>0</v>
      </c>
      <c r="W73" s="79">
        <f>IFERROR(VLOOKUP($B73,[2]DEN17!$H$3:$U$144,7,FALSE),0)</f>
        <v>0</v>
      </c>
      <c r="X73" s="79">
        <f>IFERROR(VLOOKUP($B73,[2]DEN17!$H$3:$U$144,8,FALSE),0)</f>
        <v>0</v>
      </c>
      <c r="Y73" s="79">
        <f>IFERROR(VLOOKUP($B73,[2]DEN17!$H$3:$U$144,9,FALSE),0)</f>
        <v>0</v>
      </c>
      <c r="Z73" s="79">
        <f>IFERROR(VLOOKUP($B73,[2]DEN17!$H$3:$U$144,10,FALSE),0)</f>
        <v>0</v>
      </c>
      <c r="AA73" s="79">
        <f>IFERROR(VLOOKUP($B73,[2]DEN17!$H$3:$U$144,11,FALSE),0)</f>
        <v>0</v>
      </c>
      <c r="AB73" s="79">
        <f>IFERROR(VLOOKUP($B73,[2]DEN17!$H$3:$U$144,12,FALSE),0)</f>
        <v>0</v>
      </c>
      <c r="AC73" s="79">
        <f>IFERROR(VLOOKUP($B73,[2]DEN17!$H$3:$U$144,13,FALSE),0)</f>
        <v>0</v>
      </c>
      <c r="AD73" s="4">
        <f t="shared" si="30"/>
        <v>0</v>
      </c>
    </row>
    <row r="74" spans="1:31" ht="15" thickBot="1" x14ac:dyDescent="0.25">
      <c r="A74" s="138" t="s">
        <v>99</v>
      </c>
      <c r="B74" s="137" t="s">
        <v>98</v>
      </c>
      <c r="C74" s="53"/>
      <c r="D74" s="53"/>
      <c r="E74" s="79">
        <f>IFERROR(VLOOKUP($B74,[2]NUM17!$H$3:$U$161,2,FALSE),0)</f>
        <v>0</v>
      </c>
      <c r="F74" s="79">
        <f>IFERROR(VLOOKUP($B74,[2]NUM17!$H$3:$U$161,3,FALSE),0)</f>
        <v>0</v>
      </c>
      <c r="G74" s="79">
        <f>IFERROR(VLOOKUP($B74,[2]NUM17!$H$3:$U$161,4,FALSE),0)</f>
        <v>0</v>
      </c>
      <c r="H74" s="79">
        <f>IFERROR(VLOOKUP($B74,[2]NUM17!$H$3:$U$161,5,FALSE),0)</f>
        <v>0</v>
      </c>
      <c r="I74" s="79">
        <f>IFERROR(VLOOKUP($B74,[2]NUM17!$H$3:$U$161,6,FALSE),0)</f>
        <v>0</v>
      </c>
      <c r="J74" s="79">
        <f>IFERROR(VLOOKUP($B74,[2]NUM17!$H$3:$U$161,7,FALSE),0)</f>
        <v>0</v>
      </c>
      <c r="K74" s="79">
        <f>IFERROR(VLOOKUP($B74,[2]NUM17!$H$3:$U$161,8,FALSE),0)</f>
        <v>0</v>
      </c>
      <c r="L74" s="79">
        <f>IFERROR(VLOOKUP($B74,[2]NUM17!$H$3:$U$161,9,FALSE),0)</f>
        <v>0</v>
      </c>
      <c r="M74" s="79">
        <f>IFERROR(VLOOKUP($B74,[2]NUM17!$H$3:$U$161,10,FALSE),0)</f>
        <v>0</v>
      </c>
      <c r="N74" s="79">
        <f>IFERROR(VLOOKUP($B74,[2]NUM17!$H$3:$U$161,11,FALSE),0)</f>
        <v>0</v>
      </c>
      <c r="O74" s="79">
        <f>IFERROR(VLOOKUP($B74,[2]NUM17!$H$3:$U$161,12,FALSE),0)</f>
        <v>0</v>
      </c>
      <c r="P74" s="79">
        <f>IFERROR(VLOOKUP($B74,[2]NUM17!$H$3:$U$161,13,FALSE),0)</f>
        <v>0</v>
      </c>
      <c r="Q74" s="4">
        <f t="shared" si="15"/>
        <v>0</v>
      </c>
      <c r="R74" s="79">
        <f>IFERROR(VLOOKUP($B74,[2]DEN17!$H$3:$U$144,2,FALSE),0)</f>
        <v>0</v>
      </c>
      <c r="S74" s="79">
        <f>IFERROR(VLOOKUP($B74,[2]DEN17!$H$3:$U$144,3,FALSE),0)</f>
        <v>0</v>
      </c>
      <c r="T74" s="79">
        <f>IFERROR(VLOOKUP($B74,[2]DEN17!$H$3:$U$144,4,FALSE),0)</f>
        <v>0</v>
      </c>
      <c r="U74" s="79">
        <f>IFERROR(VLOOKUP($B74,[2]DEN17!$H$3:$U$144,5,FALSE),0)</f>
        <v>0</v>
      </c>
      <c r="V74" s="79">
        <f>IFERROR(VLOOKUP($B74,[2]DEN17!$H$3:$U$144,6,FALSE),0)</f>
        <v>0</v>
      </c>
      <c r="W74" s="79">
        <f>IFERROR(VLOOKUP($B74,[2]DEN17!$H$3:$U$144,7,FALSE),0)</f>
        <v>0</v>
      </c>
      <c r="X74" s="79">
        <f>IFERROR(VLOOKUP($B74,[2]DEN17!$H$3:$U$144,8,FALSE),0)</f>
        <v>0</v>
      </c>
      <c r="Y74" s="79">
        <f>IFERROR(VLOOKUP($B74,[2]DEN17!$H$3:$U$144,9,FALSE),0)</f>
        <v>0</v>
      </c>
      <c r="Z74" s="79">
        <f>IFERROR(VLOOKUP($B74,[2]DEN17!$H$3:$U$144,10,FALSE),0)</f>
        <v>0</v>
      </c>
      <c r="AA74" s="79">
        <f>IFERROR(VLOOKUP($B74,[2]DEN17!$H$3:$U$144,11,FALSE),0)</f>
        <v>0</v>
      </c>
      <c r="AB74" s="79">
        <f>IFERROR(VLOOKUP($B74,[2]DEN17!$H$3:$U$144,12,FALSE),0)</f>
        <v>0</v>
      </c>
      <c r="AC74" s="79">
        <f>IFERROR(VLOOKUP($B74,[2]DEN17!$H$3:$U$144,13,FALSE),0)</f>
        <v>0</v>
      </c>
      <c r="AD74" s="4">
        <f t="shared" si="30"/>
        <v>0</v>
      </c>
    </row>
    <row r="75" spans="1:31" s="54" customFormat="1" ht="15" thickBot="1" x14ac:dyDescent="0.25">
      <c r="A75" s="307" t="s">
        <v>18</v>
      </c>
      <c r="B75" s="308"/>
      <c r="C75" s="222">
        <f>+D75/Metas!U6</f>
        <v>1.023076923076923</v>
      </c>
      <c r="D75" s="14">
        <f>+Q75/AD75</f>
        <v>0.875</v>
      </c>
      <c r="E75" s="9">
        <f>SUM(E65:E74)</f>
        <v>10</v>
      </c>
      <c r="F75" s="9">
        <f t="shared" ref="F75:H75" si="31">SUM(F65:F74)</f>
        <v>6</v>
      </c>
      <c r="G75" s="9">
        <f t="shared" si="31"/>
        <v>5</v>
      </c>
      <c r="H75" s="9">
        <f t="shared" si="31"/>
        <v>5</v>
      </c>
      <c r="I75" s="9">
        <f t="shared" ref="I75:J75" si="32">SUM(I65:I74)</f>
        <v>2</v>
      </c>
      <c r="J75" s="9">
        <f t="shared" si="32"/>
        <v>2</v>
      </c>
      <c r="K75" s="9">
        <f t="shared" ref="K75:L75" si="33">SUM(K65:K74)</f>
        <v>6</v>
      </c>
      <c r="L75" s="9">
        <f t="shared" si="33"/>
        <v>2</v>
      </c>
      <c r="M75" s="9">
        <f t="shared" ref="M75" si="34">SUM(M65:M74)</f>
        <v>3</v>
      </c>
      <c r="N75" s="9">
        <f t="shared" ref="N75:P75" si="35">SUM(N65:N74)</f>
        <v>7</v>
      </c>
      <c r="O75" s="9">
        <f t="shared" si="35"/>
        <v>4</v>
      </c>
      <c r="P75" s="9">
        <f t="shared" si="35"/>
        <v>4</v>
      </c>
      <c r="Q75" s="9">
        <f>SUM(Q65:Q74)</f>
        <v>56</v>
      </c>
      <c r="R75" s="9">
        <f>SUM(R65:R74)</f>
        <v>10</v>
      </c>
      <c r="S75" s="9">
        <f t="shared" ref="S75:Z75" si="36">SUM(S65:S74)</f>
        <v>7</v>
      </c>
      <c r="T75" s="9">
        <f t="shared" si="36"/>
        <v>5</v>
      </c>
      <c r="U75" s="9">
        <f t="shared" si="36"/>
        <v>6</v>
      </c>
      <c r="V75" s="9">
        <f t="shared" si="36"/>
        <v>3</v>
      </c>
      <c r="W75" s="9">
        <f t="shared" si="36"/>
        <v>3</v>
      </c>
      <c r="X75" s="9">
        <f t="shared" si="36"/>
        <v>7</v>
      </c>
      <c r="Y75" s="9">
        <f t="shared" si="36"/>
        <v>3</v>
      </c>
      <c r="Z75" s="9">
        <f t="shared" si="36"/>
        <v>5</v>
      </c>
      <c r="AA75" s="9">
        <f t="shared" ref="AA75:AC75" si="37">SUM(AA65:AA74)</f>
        <v>7</v>
      </c>
      <c r="AB75" s="9">
        <f t="shared" si="37"/>
        <v>4</v>
      </c>
      <c r="AC75" s="9">
        <f t="shared" si="37"/>
        <v>4</v>
      </c>
      <c r="AD75" s="9">
        <f>SUM(AD65:AD74)</f>
        <v>64</v>
      </c>
      <c r="AE75" s="58"/>
    </row>
    <row r="76" spans="1:31" ht="15" thickBot="1" x14ac:dyDescent="0.25">
      <c r="A76" s="75" t="s">
        <v>105</v>
      </c>
      <c r="B76" s="137" t="s">
        <v>100</v>
      </c>
      <c r="C76" s="53"/>
      <c r="D76" s="53"/>
      <c r="E76" s="79">
        <f>IFERROR(VLOOKUP($B76,[2]NUM17!$H$3:$U$161,2,FALSE),0)</f>
        <v>2</v>
      </c>
      <c r="F76" s="79">
        <f>IFERROR(VLOOKUP($B76,[2]NUM17!$H$3:$U$161,3,FALSE),0)</f>
        <v>4</v>
      </c>
      <c r="G76" s="79">
        <f>IFERROR(VLOOKUP($B76,[2]NUM17!$H$3:$U$161,4,FALSE),0)</f>
        <v>1</v>
      </c>
      <c r="H76" s="79">
        <f>IFERROR(VLOOKUP($B76,[2]NUM17!$H$3:$U$161,5,FALSE),0)</f>
        <v>0</v>
      </c>
      <c r="I76" s="79">
        <f>IFERROR(VLOOKUP($B76,[2]NUM17!$H$3:$U$161,6,FALSE),0)</f>
        <v>2</v>
      </c>
      <c r="J76" s="79">
        <f>IFERROR(VLOOKUP($B76,[2]NUM17!$H$3:$U$161,7,FALSE),0)</f>
        <v>4</v>
      </c>
      <c r="K76" s="79">
        <f>IFERROR(VLOOKUP($B76,[2]NUM17!$H$3:$U$161,8,FALSE),0)</f>
        <v>6</v>
      </c>
      <c r="L76" s="79">
        <f>IFERROR(VLOOKUP($B76,[2]NUM17!$H$3:$U$161,9,FALSE),0)</f>
        <v>2</v>
      </c>
      <c r="M76" s="79">
        <f>IFERROR(VLOOKUP($B76,[2]NUM17!$H$3:$U$161,10,FALSE),0)</f>
        <v>1</v>
      </c>
      <c r="N76" s="79">
        <f>IFERROR(VLOOKUP($B76,[2]NUM17!$H$3:$U$161,11,FALSE),0)</f>
        <v>2</v>
      </c>
      <c r="O76" s="79">
        <f>IFERROR(VLOOKUP($B76,[2]NUM17!$H$3:$U$161,12,FALSE),0)</f>
        <v>4</v>
      </c>
      <c r="P76" s="79">
        <f>IFERROR(VLOOKUP($B76,[2]NUM17!$H$3:$U$161,13,FALSE),0)</f>
        <v>4</v>
      </c>
      <c r="Q76" s="4">
        <f t="shared" si="15"/>
        <v>32</v>
      </c>
      <c r="R76" s="79">
        <f>IFERROR(VLOOKUP($B76,[2]DEN17!$H$3:$U$144,2,FALSE),0)</f>
        <v>3</v>
      </c>
      <c r="S76" s="79">
        <f>IFERROR(VLOOKUP($B76,[2]DEN17!$H$3:$U$144,3,FALSE),0)</f>
        <v>5</v>
      </c>
      <c r="T76" s="79">
        <f>IFERROR(VLOOKUP($B76,[2]DEN17!$H$3:$U$144,4,FALSE),0)</f>
        <v>1</v>
      </c>
      <c r="U76" s="79">
        <f>IFERROR(VLOOKUP($B76,[2]DEN17!$H$3:$U$144,5,FALSE),0)</f>
        <v>0</v>
      </c>
      <c r="V76" s="79">
        <f>IFERROR(VLOOKUP($B76,[2]DEN17!$H$3:$U$144,6,FALSE),0)</f>
        <v>4</v>
      </c>
      <c r="W76" s="79">
        <f>IFERROR(VLOOKUP($B76,[2]DEN17!$H$3:$U$144,7,FALSE),0)</f>
        <v>4</v>
      </c>
      <c r="X76" s="79">
        <f>IFERROR(VLOOKUP($B76,[2]DEN17!$H$3:$U$144,8,FALSE),0)</f>
        <v>6</v>
      </c>
      <c r="Y76" s="79">
        <f>IFERROR(VLOOKUP($B76,[2]DEN17!$H$3:$U$144,9,FALSE),0)</f>
        <v>4</v>
      </c>
      <c r="Z76" s="79">
        <f>IFERROR(VLOOKUP($B76,[2]DEN17!$H$3:$U$144,10,FALSE),0)</f>
        <v>1</v>
      </c>
      <c r="AA76" s="79">
        <f>IFERROR(VLOOKUP($B76,[2]DEN17!$H$3:$U$144,11,FALSE),0)</f>
        <v>2</v>
      </c>
      <c r="AB76" s="79">
        <f>IFERROR(VLOOKUP($B76,[2]DEN17!$H$3:$U$144,12,FALSE),0)</f>
        <v>4</v>
      </c>
      <c r="AC76" s="79">
        <f>IFERROR(VLOOKUP($B76,[2]DEN17!$H$3:$U$144,13,FALSE),0)</f>
        <v>4</v>
      </c>
      <c r="AD76" s="4">
        <f t="shared" si="30"/>
        <v>38</v>
      </c>
    </row>
    <row r="77" spans="1:31" ht="15" thickBot="1" x14ac:dyDescent="0.25">
      <c r="A77" s="75" t="s">
        <v>105</v>
      </c>
      <c r="B77" s="137" t="s">
        <v>101</v>
      </c>
      <c r="C77" s="53"/>
      <c r="D77" s="53"/>
      <c r="E77" s="79">
        <f>IFERROR(VLOOKUP($B77,[2]NUM17!$H$3:$U$161,2,FALSE),0)</f>
        <v>0</v>
      </c>
      <c r="F77" s="79">
        <f>IFERROR(VLOOKUP($B77,[2]NUM17!$H$3:$U$161,3,FALSE),0)</f>
        <v>0</v>
      </c>
      <c r="G77" s="79">
        <f>IFERROR(VLOOKUP($B77,[2]NUM17!$H$3:$U$161,4,FALSE),0)</f>
        <v>0</v>
      </c>
      <c r="H77" s="79">
        <f>IFERROR(VLOOKUP($B77,[2]NUM17!$H$3:$U$161,5,FALSE),0)</f>
        <v>0</v>
      </c>
      <c r="I77" s="79">
        <f>IFERROR(VLOOKUP($B77,[2]NUM17!$H$3:$U$161,6,FALSE),0)</f>
        <v>0</v>
      </c>
      <c r="J77" s="79">
        <f>IFERROR(VLOOKUP($B77,[2]NUM17!$H$3:$U$161,7,FALSE),0)</f>
        <v>0</v>
      </c>
      <c r="K77" s="79">
        <f>IFERROR(VLOOKUP($B77,[2]NUM17!$H$3:$U$161,8,FALSE),0)</f>
        <v>1</v>
      </c>
      <c r="L77" s="79">
        <f>IFERROR(VLOOKUP($B77,[2]NUM17!$H$3:$U$161,9,FALSE),0)</f>
        <v>0</v>
      </c>
      <c r="M77" s="79">
        <f>IFERROR(VLOOKUP($B77,[2]NUM17!$H$3:$U$161,10,FALSE),0)</f>
        <v>1</v>
      </c>
      <c r="N77" s="79">
        <f>IFERROR(VLOOKUP($B77,[2]NUM17!$H$3:$U$161,11,FALSE),0)</f>
        <v>0</v>
      </c>
      <c r="O77" s="79">
        <f>IFERROR(VLOOKUP($B77,[2]NUM17!$H$3:$U$161,12,FALSE),0)</f>
        <v>0</v>
      </c>
      <c r="P77" s="79">
        <f>IFERROR(VLOOKUP($B77,[2]NUM17!$H$3:$U$161,13,FALSE),0)</f>
        <v>0</v>
      </c>
      <c r="Q77" s="4">
        <f t="shared" si="15"/>
        <v>2</v>
      </c>
      <c r="R77" s="79">
        <f>IFERROR(VLOOKUP($B77,[2]DEN17!$H$3:$U$144,2,FALSE),0)</f>
        <v>0</v>
      </c>
      <c r="S77" s="79">
        <f>IFERROR(VLOOKUP($B77,[2]DEN17!$H$3:$U$144,3,FALSE),0)</f>
        <v>0</v>
      </c>
      <c r="T77" s="79">
        <f>IFERROR(VLOOKUP($B77,[2]DEN17!$H$3:$U$144,4,FALSE),0)</f>
        <v>0</v>
      </c>
      <c r="U77" s="79">
        <f>IFERROR(VLOOKUP($B77,[2]DEN17!$H$3:$U$144,5,FALSE),0)</f>
        <v>0</v>
      </c>
      <c r="V77" s="79">
        <f>IFERROR(VLOOKUP($B77,[2]DEN17!$H$3:$U$144,6,FALSE),0)</f>
        <v>0</v>
      </c>
      <c r="W77" s="79">
        <f>IFERROR(VLOOKUP($B77,[2]DEN17!$H$3:$U$144,7,FALSE),0)</f>
        <v>0</v>
      </c>
      <c r="X77" s="79">
        <f>IFERROR(VLOOKUP($B77,[2]DEN17!$H$3:$U$144,8,FALSE),0)</f>
        <v>1</v>
      </c>
      <c r="Y77" s="79">
        <f>IFERROR(VLOOKUP($B77,[2]DEN17!$H$3:$U$144,9,FALSE),0)</f>
        <v>0</v>
      </c>
      <c r="Z77" s="79">
        <f>IFERROR(VLOOKUP($B77,[2]DEN17!$H$3:$U$144,10,FALSE),0)</f>
        <v>1</v>
      </c>
      <c r="AA77" s="79">
        <f>IFERROR(VLOOKUP($B77,[2]DEN17!$H$3:$U$144,11,FALSE),0)</f>
        <v>0</v>
      </c>
      <c r="AB77" s="79">
        <f>IFERROR(VLOOKUP($B77,[2]DEN17!$H$3:$U$144,12,FALSE),0)</f>
        <v>0</v>
      </c>
      <c r="AC77" s="79">
        <f>IFERROR(VLOOKUP($B77,[2]DEN17!$H$3:$U$144,13,FALSE),0)</f>
        <v>0</v>
      </c>
      <c r="AD77" s="4">
        <f t="shared" si="30"/>
        <v>2</v>
      </c>
    </row>
    <row r="78" spans="1:31" ht="15" thickBot="1" x14ac:dyDescent="0.25">
      <c r="A78" s="75" t="s">
        <v>105</v>
      </c>
      <c r="B78" s="137" t="s">
        <v>102</v>
      </c>
      <c r="C78" s="53"/>
      <c r="D78" s="53"/>
      <c r="E78" s="79">
        <f>IFERROR(VLOOKUP($B78,[2]NUM17!$H$3:$U$161,2,FALSE),0)</f>
        <v>3</v>
      </c>
      <c r="F78" s="79">
        <f>IFERROR(VLOOKUP($B78,[2]NUM17!$H$3:$U$161,3,FALSE),0)</f>
        <v>0</v>
      </c>
      <c r="G78" s="79">
        <f>IFERROR(VLOOKUP($B78,[2]NUM17!$H$3:$U$161,4,FALSE),0)</f>
        <v>0</v>
      </c>
      <c r="H78" s="79">
        <f>IFERROR(VLOOKUP($B78,[2]NUM17!$H$3:$U$161,5,FALSE),0)</f>
        <v>1</v>
      </c>
      <c r="I78" s="79">
        <f>IFERROR(VLOOKUP($B78,[2]NUM17!$H$3:$U$161,6,FALSE),0)</f>
        <v>2</v>
      </c>
      <c r="J78" s="79">
        <f>IFERROR(VLOOKUP($B78,[2]NUM17!$H$3:$U$161,7,FALSE),0)</f>
        <v>0</v>
      </c>
      <c r="K78" s="79">
        <f>IFERROR(VLOOKUP($B78,[2]NUM17!$H$3:$U$161,8,FALSE),0)</f>
        <v>3</v>
      </c>
      <c r="L78" s="79">
        <f>IFERROR(VLOOKUP($B78,[2]NUM17!$H$3:$U$161,9,FALSE),0)</f>
        <v>1</v>
      </c>
      <c r="M78" s="79">
        <f>IFERROR(VLOOKUP($B78,[2]NUM17!$H$3:$U$161,10,FALSE),0)</f>
        <v>2</v>
      </c>
      <c r="N78" s="79">
        <f>IFERROR(VLOOKUP($B78,[2]NUM17!$H$3:$U$161,11,FALSE),0)</f>
        <v>3</v>
      </c>
      <c r="O78" s="79">
        <f>IFERROR(VLOOKUP($B78,[2]NUM17!$H$3:$U$161,12,FALSE),0)</f>
        <v>1</v>
      </c>
      <c r="P78" s="79">
        <f>IFERROR(VLOOKUP($B78,[2]NUM17!$H$3:$U$161,13,FALSE),0)</f>
        <v>2</v>
      </c>
      <c r="Q78" s="4">
        <f t="shared" si="15"/>
        <v>18</v>
      </c>
      <c r="R78" s="79">
        <f>IFERROR(VLOOKUP($B78,[2]DEN17!$H$3:$U$144,2,FALSE),0)</f>
        <v>3</v>
      </c>
      <c r="S78" s="79">
        <f>IFERROR(VLOOKUP($B78,[2]DEN17!$H$3:$U$144,3,FALSE),0)</f>
        <v>1</v>
      </c>
      <c r="T78" s="79">
        <f>IFERROR(VLOOKUP($B78,[2]DEN17!$H$3:$U$144,4,FALSE),0)</f>
        <v>0</v>
      </c>
      <c r="U78" s="79">
        <f>IFERROR(VLOOKUP($B78,[2]DEN17!$H$3:$U$144,5,FALSE),0)</f>
        <v>2</v>
      </c>
      <c r="V78" s="79">
        <f>IFERROR(VLOOKUP($B78,[2]DEN17!$H$3:$U$144,6,FALSE),0)</f>
        <v>3</v>
      </c>
      <c r="W78" s="79">
        <f>IFERROR(VLOOKUP($B78,[2]DEN17!$H$3:$U$144,7,FALSE),0)</f>
        <v>0</v>
      </c>
      <c r="X78" s="79">
        <f>IFERROR(VLOOKUP($B78,[2]DEN17!$H$3:$U$144,8,FALSE),0)</f>
        <v>3</v>
      </c>
      <c r="Y78" s="79">
        <f>IFERROR(VLOOKUP($B78,[2]DEN17!$H$3:$U$144,9,FALSE),0)</f>
        <v>2</v>
      </c>
      <c r="Z78" s="79">
        <f>IFERROR(VLOOKUP($B78,[2]DEN17!$H$3:$U$144,10,FALSE),0)</f>
        <v>2</v>
      </c>
      <c r="AA78" s="79">
        <f>IFERROR(VLOOKUP($B78,[2]DEN17!$H$3:$U$144,11,FALSE),0)</f>
        <v>3</v>
      </c>
      <c r="AB78" s="79">
        <f>IFERROR(VLOOKUP($B78,[2]DEN17!$H$3:$U$144,12,FALSE),0)</f>
        <v>1</v>
      </c>
      <c r="AC78" s="79">
        <f>IFERROR(VLOOKUP($B78,[2]DEN17!$H$3:$U$144,13,FALSE),0)</f>
        <v>2</v>
      </c>
      <c r="AD78" s="4">
        <f t="shared" si="30"/>
        <v>22</v>
      </c>
    </row>
    <row r="79" spans="1:31" ht="15" thickBot="1" x14ac:dyDescent="0.25">
      <c r="A79" s="75" t="s">
        <v>105</v>
      </c>
      <c r="B79" s="137" t="s">
        <v>103</v>
      </c>
      <c r="C79" s="53"/>
      <c r="D79" s="53"/>
      <c r="E79" s="79">
        <f>IFERROR(VLOOKUP($B79,[2]NUM17!$H$3:$U$161,2,FALSE),0)</f>
        <v>0</v>
      </c>
      <c r="F79" s="79">
        <f>IFERROR(VLOOKUP($B79,[2]NUM17!$H$3:$U$161,3,FALSE),0)</f>
        <v>0</v>
      </c>
      <c r="G79" s="79">
        <f>IFERROR(VLOOKUP($B79,[2]NUM17!$H$3:$U$161,4,FALSE),0)</f>
        <v>0</v>
      </c>
      <c r="H79" s="79">
        <f>IFERROR(VLOOKUP($B79,[2]NUM17!$H$3:$U$161,5,FALSE),0)</f>
        <v>0</v>
      </c>
      <c r="I79" s="79">
        <f>IFERROR(VLOOKUP($B79,[2]NUM17!$H$3:$U$161,6,FALSE),0)</f>
        <v>0</v>
      </c>
      <c r="J79" s="79">
        <f>IFERROR(VLOOKUP($B79,[2]NUM17!$H$3:$U$161,7,FALSE),0)</f>
        <v>0</v>
      </c>
      <c r="K79" s="79">
        <f>IFERROR(VLOOKUP($B79,[2]NUM17!$H$3:$U$161,8,FALSE),0)</f>
        <v>0</v>
      </c>
      <c r="L79" s="79">
        <f>IFERROR(VLOOKUP($B79,[2]NUM17!$H$3:$U$161,9,FALSE),0)</f>
        <v>0</v>
      </c>
      <c r="M79" s="79">
        <f>IFERROR(VLOOKUP($B79,[2]NUM17!$H$3:$U$161,10,FALSE),0)</f>
        <v>1</v>
      </c>
      <c r="N79" s="79">
        <f>IFERROR(VLOOKUP($B79,[2]NUM17!$H$3:$U$161,11,FALSE),0)</f>
        <v>1</v>
      </c>
      <c r="O79" s="79">
        <f>IFERROR(VLOOKUP($B79,[2]NUM17!$H$3:$U$161,12,FALSE),0)</f>
        <v>0</v>
      </c>
      <c r="P79" s="79">
        <f>IFERROR(VLOOKUP($B79,[2]NUM17!$H$3:$U$161,13,FALSE),0)</f>
        <v>0</v>
      </c>
      <c r="Q79" s="4">
        <f t="shared" si="15"/>
        <v>2</v>
      </c>
      <c r="R79" s="79">
        <f>IFERROR(VLOOKUP($B79,[2]DEN17!$H$3:$U$144,2,FALSE),0)</f>
        <v>0</v>
      </c>
      <c r="S79" s="79">
        <f>IFERROR(VLOOKUP($B79,[2]DEN17!$H$3:$U$144,3,FALSE),0)</f>
        <v>0</v>
      </c>
      <c r="T79" s="79">
        <f>IFERROR(VLOOKUP($B79,[2]DEN17!$H$3:$U$144,4,FALSE),0)</f>
        <v>0</v>
      </c>
      <c r="U79" s="79">
        <f>IFERROR(VLOOKUP($B79,[2]DEN17!$H$3:$U$144,5,FALSE),0)</f>
        <v>1</v>
      </c>
      <c r="V79" s="79">
        <f>IFERROR(VLOOKUP($B79,[2]DEN17!$H$3:$U$144,6,FALSE),0)</f>
        <v>0</v>
      </c>
      <c r="W79" s="79">
        <f>IFERROR(VLOOKUP($B79,[2]DEN17!$H$3:$U$144,7,FALSE),0)</f>
        <v>0</v>
      </c>
      <c r="X79" s="79">
        <f>IFERROR(VLOOKUP($B79,[2]DEN17!$H$3:$U$144,8,FALSE),0)</f>
        <v>0</v>
      </c>
      <c r="Y79" s="79">
        <f>IFERROR(VLOOKUP($B79,[2]DEN17!$H$3:$U$144,9,FALSE),0)</f>
        <v>0</v>
      </c>
      <c r="Z79" s="79">
        <f>IFERROR(VLOOKUP($B79,[2]DEN17!$H$3:$U$144,10,FALSE),0)</f>
        <v>1</v>
      </c>
      <c r="AA79" s="79">
        <f>IFERROR(VLOOKUP($B79,[2]DEN17!$H$3:$U$144,11,FALSE),0)</f>
        <v>1</v>
      </c>
      <c r="AB79" s="79">
        <f>IFERROR(VLOOKUP($B79,[2]DEN17!$H$3:$U$144,12,FALSE),0)</f>
        <v>0</v>
      </c>
      <c r="AC79" s="79">
        <f>IFERROR(VLOOKUP($B79,[2]DEN17!$H$3:$U$144,13,FALSE),0)</f>
        <v>0</v>
      </c>
      <c r="AD79" s="4">
        <f t="shared" si="30"/>
        <v>3</v>
      </c>
    </row>
    <row r="80" spans="1:31" ht="15" thickBot="1" x14ac:dyDescent="0.25">
      <c r="A80" s="75" t="s">
        <v>105</v>
      </c>
      <c r="B80" s="137" t="s">
        <v>104</v>
      </c>
      <c r="C80" s="53"/>
      <c r="D80" s="53"/>
      <c r="E80" s="79">
        <f>IFERROR(VLOOKUP($B80,[2]NUM17!$H$3:$U$161,2,FALSE),0)</f>
        <v>1</v>
      </c>
      <c r="F80" s="79">
        <f>IFERROR(VLOOKUP($B80,[2]NUM17!$H$3:$U$161,3,FALSE),0)</f>
        <v>0</v>
      </c>
      <c r="G80" s="79">
        <f>IFERROR(VLOOKUP($B80,[2]NUM17!$H$3:$U$161,4,FALSE),0)</f>
        <v>0</v>
      </c>
      <c r="H80" s="79">
        <f>IFERROR(VLOOKUP($B80,[2]NUM17!$H$3:$U$161,5,FALSE),0)</f>
        <v>0</v>
      </c>
      <c r="I80" s="79">
        <f>IFERROR(VLOOKUP($B80,[2]NUM17!$H$3:$U$161,6,FALSE),0)</f>
        <v>1</v>
      </c>
      <c r="J80" s="79">
        <f>IFERROR(VLOOKUP($B80,[2]NUM17!$H$3:$U$161,7,FALSE),0)</f>
        <v>0</v>
      </c>
      <c r="K80" s="79">
        <f>IFERROR(VLOOKUP($B80,[2]NUM17!$H$3:$U$161,8,FALSE),0)</f>
        <v>0</v>
      </c>
      <c r="L80" s="79">
        <f>IFERROR(VLOOKUP($B80,[2]NUM17!$H$3:$U$161,9,FALSE),0)</f>
        <v>1</v>
      </c>
      <c r="M80" s="79">
        <f>IFERROR(VLOOKUP($B80,[2]NUM17!$H$3:$U$161,10,FALSE),0)</f>
        <v>0</v>
      </c>
      <c r="N80" s="79">
        <f>IFERROR(VLOOKUP($B80,[2]NUM17!$H$3:$U$161,11,FALSE),0)</f>
        <v>1</v>
      </c>
      <c r="O80" s="79">
        <f>IFERROR(VLOOKUP($B80,[2]NUM17!$H$3:$U$161,12,FALSE),0)</f>
        <v>0</v>
      </c>
      <c r="P80" s="79">
        <f>IFERROR(VLOOKUP($B80,[2]NUM17!$H$3:$U$161,13,FALSE),0)</f>
        <v>0</v>
      </c>
      <c r="Q80" s="4">
        <f t="shared" si="15"/>
        <v>4</v>
      </c>
      <c r="R80" s="79">
        <f>IFERROR(VLOOKUP($B80,[2]DEN17!$H$3:$U$144,2,FALSE),0)</f>
        <v>1</v>
      </c>
      <c r="S80" s="79">
        <f>IFERROR(VLOOKUP($B80,[2]DEN17!$H$3:$U$144,3,FALSE),0)</f>
        <v>1</v>
      </c>
      <c r="T80" s="79">
        <f>IFERROR(VLOOKUP($B80,[2]DEN17!$H$3:$U$144,4,FALSE),0)</f>
        <v>0</v>
      </c>
      <c r="U80" s="79">
        <f>IFERROR(VLOOKUP($B80,[2]DEN17!$H$3:$U$144,5,FALSE),0)</f>
        <v>0</v>
      </c>
      <c r="V80" s="79">
        <f>IFERROR(VLOOKUP($B80,[2]DEN17!$H$3:$U$144,6,FALSE),0)</f>
        <v>1</v>
      </c>
      <c r="W80" s="79">
        <f>IFERROR(VLOOKUP($B80,[2]DEN17!$H$3:$U$144,7,FALSE),0)</f>
        <v>0</v>
      </c>
      <c r="X80" s="79">
        <f>IFERROR(VLOOKUP($B80,[2]DEN17!$H$3:$U$144,8,FALSE),0)</f>
        <v>0</v>
      </c>
      <c r="Y80" s="79">
        <f>IFERROR(VLOOKUP($B80,[2]DEN17!$H$3:$U$144,9,FALSE),0)</f>
        <v>1</v>
      </c>
      <c r="Z80" s="79">
        <f>IFERROR(VLOOKUP($B80,[2]DEN17!$H$3:$U$144,10,FALSE),0)</f>
        <v>0</v>
      </c>
      <c r="AA80" s="79">
        <f>IFERROR(VLOOKUP($B80,[2]DEN17!$H$3:$U$144,11,FALSE),0)</f>
        <v>1</v>
      </c>
      <c r="AB80" s="79">
        <f>IFERROR(VLOOKUP($B80,[2]DEN17!$H$3:$U$144,12,FALSE),0)</f>
        <v>0</v>
      </c>
      <c r="AC80" s="79">
        <f>IFERROR(VLOOKUP($B80,[2]DEN17!$H$3:$U$144,13,FALSE),0)</f>
        <v>0</v>
      </c>
      <c r="AD80" s="4">
        <f t="shared" si="30"/>
        <v>5</v>
      </c>
    </row>
    <row r="81" spans="1:31" s="54" customFormat="1" ht="15" thickBot="1" x14ac:dyDescent="0.25">
      <c r="A81" s="307" t="s">
        <v>178</v>
      </c>
      <c r="B81" s="308"/>
      <c r="C81" s="222">
        <f>+D81/Metas!U11</f>
        <v>0.92721088435374155</v>
      </c>
      <c r="D81" s="14">
        <f>+Q81/AD81</f>
        <v>0.82857142857142863</v>
      </c>
      <c r="E81" s="9">
        <f>SUM(E76:E80)</f>
        <v>6</v>
      </c>
      <c r="F81" s="9">
        <f t="shared" ref="F81:H81" si="38">SUM(F76:F80)</f>
        <v>4</v>
      </c>
      <c r="G81" s="9">
        <f t="shared" si="38"/>
        <v>1</v>
      </c>
      <c r="H81" s="9">
        <f t="shared" si="38"/>
        <v>1</v>
      </c>
      <c r="I81" s="9">
        <f t="shared" ref="I81:J81" si="39">SUM(I76:I80)</f>
        <v>5</v>
      </c>
      <c r="J81" s="9">
        <f t="shared" si="39"/>
        <v>4</v>
      </c>
      <c r="K81" s="9">
        <f t="shared" ref="K81:L81" si="40">SUM(K76:K80)</f>
        <v>10</v>
      </c>
      <c r="L81" s="9">
        <f t="shared" si="40"/>
        <v>4</v>
      </c>
      <c r="M81" s="9">
        <f t="shared" ref="M81" si="41">SUM(M76:M80)</f>
        <v>5</v>
      </c>
      <c r="N81" s="9">
        <f t="shared" ref="N81:P81" si="42">SUM(N76:N80)</f>
        <v>7</v>
      </c>
      <c r="O81" s="9">
        <f t="shared" si="42"/>
        <v>5</v>
      </c>
      <c r="P81" s="9">
        <f t="shared" si="42"/>
        <v>6</v>
      </c>
      <c r="Q81" s="9">
        <f>SUM(Q76:Q80)</f>
        <v>58</v>
      </c>
      <c r="R81" s="9">
        <f>SUM(R76:R80)</f>
        <v>7</v>
      </c>
      <c r="S81" s="9">
        <f t="shared" ref="S81:Z81" si="43">SUM(S76:S80)</f>
        <v>7</v>
      </c>
      <c r="T81" s="9">
        <f t="shared" si="43"/>
        <v>1</v>
      </c>
      <c r="U81" s="9">
        <f t="shared" si="43"/>
        <v>3</v>
      </c>
      <c r="V81" s="9">
        <f t="shared" si="43"/>
        <v>8</v>
      </c>
      <c r="W81" s="9">
        <f t="shared" si="43"/>
        <v>4</v>
      </c>
      <c r="X81" s="9">
        <f t="shared" si="43"/>
        <v>10</v>
      </c>
      <c r="Y81" s="9">
        <f t="shared" si="43"/>
        <v>7</v>
      </c>
      <c r="Z81" s="9">
        <f t="shared" si="43"/>
        <v>5</v>
      </c>
      <c r="AA81" s="9">
        <f t="shared" ref="AA81:AC81" si="44">SUM(AA76:AA80)</f>
        <v>7</v>
      </c>
      <c r="AB81" s="9">
        <f t="shared" si="44"/>
        <v>5</v>
      </c>
      <c r="AC81" s="9">
        <f t="shared" si="44"/>
        <v>6</v>
      </c>
      <c r="AD81" s="9">
        <f>SUM(AD76:AD80)</f>
        <v>70</v>
      </c>
      <c r="AE81" s="58"/>
    </row>
    <row r="82" spans="1:31" ht="15" thickBot="1" x14ac:dyDescent="0.25">
      <c r="A82" s="75" t="s">
        <v>116</v>
      </c>
      <c r="B82" s="137" t="s">
        <v>106</v>
      </c>
      <c r="C82" s="53"/>
      <c r="D82" s="53"/>
      <c r="E82" s="79">
        <f>IFERROR(VLOOKUP($B82,[2]NUM17!$H$3:$U$161,2,FALSE),0)</f>
        <v>6</v>
      </c>
      <c r="F82" s="79">
        <f>IFERROR(VLOOKUP($B82,[2]NUM17!$H$3:$U$161,3,FALSE),0)</f>
        <v>5</v>
      </c>
      <c r="G82" s="79">
        <f>IFERROR(VLOOKUP($B82,[2]NUM17!$H$3:$U$161,4,FALSE),0)</f>
        <v>5</v>
      </c>
      <c r="H82" s="79">
        <f>IFERROR(VLOOKUP($B82,[2]NUM17!$H$3:$U$161,5,FALSE),0)</f>
        <v>4</v>
      </c>
      <c r="I82" s="79">
        <f>IFERROR(VLOOKUP($B82,[2]NUM17!$H$3:$U$161,6,FALSE),0)</f>
        <v>10</v>
      </c>
      <c r="J82" s="79">
        <f>IFERROR(VLOOKUP($B82,[2]NUM17!$H$3:$U$161,7,FALSE),0)</f>
        <v>4</v>
      </c>
      <c r="K82" s="79">
        <f>IFERROR(VLOOKUP($B82,[2]NUM17!$H$3:$U$161,8,FALSE),0)</f>
        <v>0</v>
      </c>
      <c r="L82" s="79">
        <f>IFERROR(VLOOKUP($B82,[2]NUM17!$H$3:$U$161,9,FALSE),0)</f>
        <v>8</v>
      </c>
      <c r="M82" s="79">
        <f>IFERROR(VLOOKUP($B82,[2]NUM17!$H$3:$U$161,10,FALSE),0)</f>
        <v>2</v>
      </c>
      <c r="N82" s="79">
        <f>IFERROR(VLOOKUP($B82,[2]NUM17!$H$3:$U$161,11,FALSE),0)</f>
        <v>4</v>
      </c>
      <c r="O82" s="79">
        <f>IFERROR(VLOOKUP($B82,[2]NUM17!$H$3:$U$161,12,FALSE),0)</f>
        <v>2</v>
      </c>
      <c r="P82" s="79">
        <f>IFERROR(VLOOKUP($B82,[2]NUM17!$H$3:$U$161,13,FALSE),0)</f>
        <v>5</v>
      </c>
      <c r="Q82" s="4">
        <f t="shared" si="15"/>
        <v>55</v>
      </c>
      <c r="R82" s="79">
        <f>IFERROR(VLOOKUP($B82,[2]DEN17!$H$3:$U$144,2,FALSE),0)</f>
        <v>7</v>
      </c>
      <c r="S82" s="79">
        <f>IFERROR(VLOOKUP($B82,[2]DEN17!$H$3:$U$144,3,FALSE),0)</f>
        <v>5</v>
      </c>
      <c r="T82" s="79">
        <f>IFERROR(VLOOKUP($B82,[2]DEN17!$H$3:$U$144,4,FALSE),0)</f>
        <v>5</v>
      </c>
      <c r="U82" s="79">
        <f>IFERROR(VLOOKUP($B82,[2]DEN17!$H$3:$U$144,5,FALSE),0)</f>
        <v>5</v>
      </c>
      <c r="V82" s="79">
        <f>IFERROR(VLOOKUP($B82,[2]DEN17!$H$3:$U$144,6,FALSE),0)</f>
        <v>11</v>
      </c>
      <c r="W82" s="79">
        <f>IFERROR(VLOOKUP($B82,[2]DEN17!$H$3:$U$144,7,FALSE),0)</f>
        <v>4</v>
      </c>
      <c r="X82" s="79">
        <f>IFERROR(VLOOKUP($B82,[2]DEN17!$H$3:$U$144,8,FALSE),0)</f>
        <v>0</v>
      </c>
      <c r="Y82" s="79">
        <f>IFERROR(VLOOKUP($B82,[2]DEN17!$H$3:$U$144,9,FALSE),0)</f>
        <v>8</v>
      </c>
      <c r="Z82" s="79">
        <f>IFERROR(VLOOKUP($B82,[2]DEN17!$H$3:$U$144,10,FALSE),0)</f>
        <v>3</v>
      </c>
      <c r="AA82" s="79">
        <f>IFERROR(VLOOKUP($B82,[2]DEN17!$H$3:$U$144,11,FALSE),0)</f>
        <v>4</v>
      </c>
      <c r="AB82" s="79">
        <f>IFERROR(VLOOKUP($B82,[2]DEN17!$H$3:$U$144,12,FALSE),0)</f>
        <v>3</v>
      </c>
      <c r="AC82" s="79">
        <f>IFERROR(VLOOKUP($B82,[2]DEN17!$H$3:$U$144,13,FALSE),0)</f>
        <v>5</v>
      </c>
      <c r="AD82" s="4">
        <f t="shared" si="30"/>
        <v>60</v>
      </c>
    </row>
    <row r="83" spans="1:31" ht="15" thickBot="1" x14ac:dyDescent="0.25">
      <c r="A83" s="75" t="s">
        <v>116</v>
      </c>
      <c r="B83" s="137" t="s">
        <v>107</v>
      </c>
      <c r="C83" s="53"/>
      <c r="D83" s="53"/>
      <c r="E83" s="79">
        <f>IFERROR(VLOOKUP($B83,[2]NUM17!$H$3:$U$161,2,FALSE),0)</f>
        <v>0</v>
      </c>
      <c r="F83" s="79">
        <f>IFERROR(VLOOKUP($B83,[2]NUM17!$H$3:$U$161,3,FALSE),0)</f>
        <v>0</v>
      </c>
      <c r="G83" s="79">
        <f>IFERROR(VLOOKUP($B83,[2]NUM17!$H$3:$U$161,4,FALSE),0)</f>
        <v>0</v>
      </c>
      <c r="H83" s="79">
        <f>IFERROR(VLOOKUP($B83,[2]NUM17!$H$3:$U$161,5,FALSE),0)</f>
        <v>0</v>
      </c>
      <c r="I83" s="79">
        <f>IFERROR(VLOOKUP($B83,[2]NUM17!$H$3:$U$161,6,FALSE),0)</f>
        <v>2</v>
      </c>
      <c r="J83" s="79">
        <f>IFERROR(VLOOKUP($B83,[2]NUM17!$H$3:$U$161,7,FALSE),0)</f>
        <v>2</v>
      </c>
      <c r="K83" s="79">
        <f>IFERROR(VLOOKUP($B83,[2]NUM17!$H$3:$U$161,8,FALSE),0)</f>
        <v>1</v>
      </c>
      <c r="L83" s="79">
        <f>IFERROR(VLOOKUP($B83,[2]NUM17!$H$3:$U$161,9,FALSE),0)</f>
        <v>2</v>
      </c>
      <c r="M83" s="79">
        <f>IFERROR(VLOOKUP($B83,[2]NUM17!$H$3:$U$161,10,FALSE),0)</f>
        <v>2</v>
      </c>
      <c r="N83" s="79">
        <f>IFERROR(VLOOKUP($B83,[2]NUM17!$H$3:$U$161,11,FALSE),0)</f>
        <v>0</v>
      </c>
      <c r="O83" s="79">
        <f>IFERROR(VLOOKUP($B83,[2]NUM17!$H$3:$U$161,12,FALSE),0)</f>
        <v>0</v>
      </c>
      <c r="P83" s="79">
        <f>IFERROR(VLOOKUP($B83,[2]NUM17!$H$3:$U$161,13,FALSE),0)</f>
        <v>1</v>
      </c>
      <c r="Q83" s="4">
        <f t="shared" si="15"/>
        <v>10</v>
      </c>
      <c r="R83" s="79">
        <f>IFERROR(VLOOKUP($B83,[2]DEN17!$H$3:$U$144,2,FALSE),0)</f>
        <v>0</v>
      </c>
      <c r="S83" s="79">
        <f>IFERROR(VLOOKUP($B83,[2]DEN17!$H$3:$U$144,3,FALSE),0)</f>
        <v>0</v>
      </c>
      <c r="T83" s="79">
        <f>IFERROR(VLOOKUP($B83,[2]DEN17!$H$3:$U$144,4,FALSE),0)</f>
        <v>0</v>
      </c>
      <c r="U83" s="79">
        <f>IFERROR(VLOOKUP($B83,[2]DEN17!$H$3:$U$144,5,FALSE),0)</f>
        <v>0</v>
      </c>
      <c r="V83" s="79">
        <f>IFERROR(VLOOKUP($B83,[2]DEN17!$H$3:$U$144,6,FALSE),0)</f>
        <v>2</v>
      </c>
      <c r="W83" s="79">
        <f>IFERROR(VLOOKUP($B83,[2]DEN17!$H$3:$U$144,7,FALSE),0)</f>
        <v>2</v>
      </c>
      <c r="X83" s="79">
        <f>IFERROR(VLOOKUP($B83,[2]DEN17!$H$3:$U$144,8,FALSE),0)</f>
        <v>1</v>
      </c>
      <c r="Y83" s="79">
        <f>IFERROR(VLOOKUP($B83,[2]DEN17!$H$3:$U$144,9,FALSE),0)</f>
        <v>2</v>
      </c>
      <c r="Z83" s="79">
        <f>IFERROR(VLOOKUP($B83,[2]DEN17!$H$3:$U$144,10,FALSE),0)</f>
        <v>2</v>
      </c>
      <c r="AA83" s="79">
        <f>IFERROR(VLOOKUP($B83,[2]DEN17!$H$3:$U$144,11,FALSE),0)</f>
        <v>0</v>
      </c>
      <c r="AB83" s="79">
        <f>IFERROR(VLOOKUP($B83,[2]DEN17!$H$3:$U$144,12,FALSE),0)</f>
        <v>0</v>
      </c>
      <c r="AC83" s="79">
        <f>IFERROR(VLOOKUP($B83,[2]DEN17!$H$3:$U$144,13,FALSE),0)</f>
        <v>1</v>
      </c>
      <c r="AD83" s="4">
        <f t="shared" si="30"/>
        <v>10</v>
      </c>
    </row>
    <row r="84" spans="1:31" ht="15" thickBot="1" x14ac:dyDescent="0.25">
      <c r="A84" s="75" t="s">
        <v>116</v>
      </c>
      <c r="B84" s="137" t="s">
        <v>108</v>
      </c>
      <c r="C84" s="53"/>
      <c r="D84" s="53"/>
      <c r="E84" s="79">
        <f>IFERROR(VLOOKUP($B84,[2]NUM17!$H$3:$U$161,2,FALSE),0)</f>
        <v>0</v>
      </c>
      <c r="F84" s="79">
        <f>IFERROR(VLOOKUP($B84,[2]NUM17!$H$3:$U$161,3,FALSE),0)</f>
        <v>0</v>
      </c>
      <c r="G84" s="79">
        <f>IFERROR(VLOOKUP($B84,[2]NUM17!$H$3:$U$161,4,FALSE),0)</f>
        <v>0</v>
      </c>
      <c r="H84" s="79">
        <f>IFERROR(VLOOKUP($B84,[2]NUM17!$H$3:$U$161,5,FALSE),0)</f>
        <v>0</v>
      </c>
      <c r="I84" s="79">
        <f>IFERROR(VLOOKUP($B84,[2]NUM17!$H$3:$U$161,6,FALSE),0)</f>
        <v>0</v>
      </c>
      <c r="J84" s="79">
        <f>IFERROR(VLOOKUP($B84,[2]NUM17!$H$3:$U$161,7,FALSE),0)</f>
        <v>0</v>
      </c>
      <c r="K84" s="79">
        <f>IFERROR(VLOOKUP($B84,[2]NUM17!$H$3:$U$161,8,FALSE),0)</f>
        <v>0</v>
      </c>
      <c r="L84" s="79">
        <f>IFERROR(VLOOKUP($B84,[2]NUM17!$H$3:$U$161,9,FALSE),0)</f>
        <v>0</v>
      </c>
      <c r="M84" s="79">
        <f>IFERROR(VLOOKUP($B84,[2]NUM17!$H$3:$U$161,10,FALSE),0)</f>
        <v>0</v>
      </c>
      <c r="N84" s="79">
        <f>IFERROR(VLOOKUP($B84,[2]NUM17!$H$3:$U$161,11,FALSE),0)</f>
        <v>0</v>
      </c>
      <c r="O84" s="79">
        <f>IFERROR(VLOOKUP($B84,[2]NUM17!$H$3:$U$161,12,FALSE),0)</f>
        <v>0</v>
      </c>
      <c r="P84" s="79">
        <f>IFERROR(VLOOKUP($B84,[2]NUM17!$H$3:$U$161,13,FALSE),0)</f>
        <v>0</v>
      </c>
      <c r="Q84" s="4">
        <f t="shared" si="15"/>
        <v>0</v>
      </c>
      <c r="R84" s="79">
        <f>IFERROR(VLOOKUP($B84,[2]DEN17!$H$3:$U$144,2,FALSE),0)</f>
        <v>0</v>
      </c>
      <c r="S84" s="79">
        <f>IFERROR(VLOOKUP($B84,[2]DEN17!$H$3:$U$144,3,FALSE),0)</f>
        <v>0</v>
      </c>
      <c r="T84" s="79">
        <f>IFERROR(VLOOKUP($B84,[2]DEN17!$H$3:$U$144,4,FALSE),0)</f>
        <v>0</v>
      </c>
      <c r="U84" s="79">
        <f>IFERROR(VLOOKUP($B84,[2]DEN17!$H$3:$U$144,5,FALSE),0)</f>
        <v>0</v>
      </c>
      <c r="V84" s="79">
        <f>IFERROR(VLOOKUP($B84,[2]DEN17!$H$3:$U$144,6,FALSE),0)</f>
        <v>0</v>
      </c>
      <c r="W84" s="79">
        <f>IFERROR(VLOOKUP($B84,[2]DEN17!$H$3:$U$144,7,FALSE),0)</f>
        <v>0</v>
      </c>
      <c r="X84" s="79">
        <f>IFERROR(VLOOKUP($B84,[2]DEN17!$H$3:$U$144,8,FALSE),0)</f>
        <v>0</v>
      </c>
      <c r="Y84" s="79">
        <f>IFERROR(VLOOKUP($B84,[2]DEN17!$H$3:$U$144,9,FALSE),0)</f>
        <v>0</v>
      </c>
      <c r="Z84" s="79">
        <f>IFERROR(VLOOKUP($B84,[2]DEN17!$H$3:$U$144,10,FALSE),0)</f>
        <v>0</v>
      </c>
      <c r="AA84" s="79">
        <f>IFERROR(VLOOKUP($B84,[2]DEN17!$H$3:$U$144,11,FALSE),0)</f>
        <v>0</v>
      </c>
      <c r="AB84" s="79">
        <f>IFERROR(VLOOKUP($B84,[2]DEN17!$H$3:$U$144,12,FALSE),0)</f>
        <v>0</v>
      </c>
      <c r="AC84" s="79">
        <f>IFERROR(VLOOKUP($B84,[2]DEN17!$H$3:$U$144,13,FALSE),0)</f>
        <v>0</v>
      </c>
      <c r="AD84" s="4">
        <f t="shared" si="30"/>
        <v>0</v>
      </c>
    </row>
    <row r="85" spans="1:31" ht="15" thickBot="1" x14ac:dyDescent="0.25">
      <c r="A85" s="75" t="s">
        <v>116</v>
      </c>
      <c r="B85" s="137" t="s">
        <v>109</v>
      </c>
      <c r="C85" s="53"/>
      <c r="D85" s="53"/>
      <c r="E85" s="79">
        <f>IFERROR(VLOOKUP($B85,[2]NUM17!$H$3:$U$161,2,FALSE),0)</f>
        <v>2</v>
      </c>
      <c r="F85" s="79">
        <f>IFERROR(VLOOKUP($B85,[2]NUM17!$H$3:$U$161,3,FALSE),0)</f>
        <v>0</v>
      </c>
      <c r="G85" s="79">
        <f>IFERROR(VLOOKUP($B85,[2]NUM17!$H$3:$U$161,4,FALSE),0)</f>
        <v>0</v>
      </c>
      <c r="H85" s="79">
        <f>IFERROR(VLOOKUP($B85,[2]NUM17!$H$3:$U$161,5,FALSE),0)</f>
        <v>0</v>
      </c>
      <c r="I85" s="79">
        <f>IFERROR(VLOOKUP($B85,[2]NUM17!$H$3:$U$161,6,FALSE),0)</f>
        <v>0</v>
      </c>
      <c r="J85" s="79">
        <f>IFERROR(VLOOKUP($B85,[2]NUM17!$H$3:$U$161,7,FALSE),0)</f>
        <v>1</v>
      </c>
      <c r="K85" s="79">
        <f>IFERROR(VLOOKUP($B85,[2]NUM17!$H$3:$U$161,8,FALSE),0)</f>
        <v>1</v>
      </c>
      <c r="L85" s="79">
        <f>IFERROR(VLOOKUP($B85,[2]NUM17!$H$3:$U$161,9,FALSE),0)</f>
        <v>2</v>
      </c>
      <c r="M85" s="79">
        <f>IFERROR(VLOOKUP($B85,[2]NUM17!$H$3:$U$161,10,FALSE),0)</f>
        <v>1</v>
      </c>
      <c r="N85" s="79">
        <f>IFERROR(VLOOKUP($B85,[2]NUM17!$H$3:$U$161,11,FALSE),0)</f>
        <v>0</v>
      </c>
      <c r="O85" s="79">
        <f>IFERROR(VLOOKUP($B85,[2]NUM17!$H$3:$U$161,12,FALSE),0)</f>
        <v>2</v>
      </c>
      <c r="P85" s="79">
        <f>IFERROR(VLOOKUP($B85,[2]NUM17!$H$3:$U$161,13,FALSE),0)</f>
        <v>1</v>
      </c>
      <c r="Q85" s="4">
        <f t="shared" si="15"/>
        <v>10</v>
      </c>
      <c r="R85" s="79">
        <f>IFERROR(VLOOKUP($B85,[2]DEN17!$H$3:$U$144,2,FALSE),0)</f>
        <v>2</v>
      </c>
      <c r="S85" s="79">
        <f>IFERROR(VLOOKUP($B85,[2]DEN17!$H$3:$U$144,3,FALSE),0)</f>
        <v>1</v>
      </c>
      <c r="T85" s="79">
        <f>IFERROR(VLOOKUP($B85,[2]DEN17!$H$3:$U$144,4,FALSE),0)</f>
        <v>0</v>
      </c>
      <c r="U85" s="79">
        <f>IFERROR(VLOOKUP($B85,[2]DEN17!$H$3:$U$144,5,FALSE),0)</f>
        <v>0</v>
      </c>
      <c r="V85" s="79">
        <f>IFERROR(VLOOKUP($B85,[2]DEN17!$H$3:$U$144,6,FALSE),0)</f>
        <v>0</v>
      </c>
      <c r="W85" s="79">
        <f>IFERROR(VLOOKUP($B85,[2]DEN17!$H$3:$U$144,7,FALSE),0)</f>
        <v>1</v>
      </c>
      <c r="X85" s="79">
        <f>IFERROR(VLOOKUP($B85,[2]DEN17!$H$3:$U$144,8,FALSE),0)</f>
        <v>1</v>
      </c>
      <c r="Y85" s="79">
        <f>IFERROR(VLOOKUP($B85,[2]DEN17!$H$3:$U$144,9,FALSE),0)</f>
        <v>3</v>
      </c>
      <c r="Z85" s="79">
        <f>IFERROR(VLOOKUP($B85,[2]DEN17!$H$3:$U$144,10,FALSE),0)</f>
        <v>1</v>
      </c>
      <c r="AA85" s="79">
        <f>IFERROR(VLOOKUP($B85,[2]DEN17!$H$3:$U$144,11,FALSE),0)</f>
        <v>0</v>
      </c>
      <c r="AB85" s="79">
        <f>IFERROR(VLOOKUP($B85,[2]DEN17!$H$3:$U$144,12,FALSE),0)</f>
        <v>3</v>
      </c>
      <c r="AC85" s="79">
        <f>IFERROR(VLOOKUP($B85,[2]DEN17!$H$3:$U$144,13,FALSE),0)</f>
        <v>1</v>
      </c>
      <c r="AD85" s="4">
        <f t="shared" si="30"/>
        <v>13</v>
      </c>
    </row>
    <row r="86" spans="1:31" ht="15" thickBot="1" x14ac:dyDescent="0.25">
      <c r="A86" s="75" t="s">
        <v>116</v>
      </c>
      <c r="B86" s="137" t="s">
        <v>110</v>
      </c>
      <c r="C86" s="53"/>
      <c r="D86" s="53"/>
      <c r="E86" s="79">
        <f>IFERROR(VLOOKUP($B86,[2]NUM17!$H$3:$U$161,2,FALSE),0)</f>
        <v>3</v>
      </c>
      <c r="F86" s="79">
        <f>IFERROR(VLOOKUP($B86,[2]NUM17!$H$3:$U$161,3,FALSE),0)</f>
        <v>0</v>
      </c>
      <c r="G86" s="79">
        <f>IFERROR(VLOOKUP($B86,[2]NUM17!$H$3:$U$161,4,FALSE),0)</f>
        <v>2</v>
      </c>
      <c r="H86" s="79">
        <f>IFERROR(VLOOKUP($B86,[2]NUM17!$H$3:$U$161,5,FALSE),0)</f>
        <v>0</v>
      </c>
      <c r="I86" s="79">
        <f>IFERROR(VLOOKUP($B86,[2]NUM17!$H$3:$U$161,6,FALSE),0)</f>
        <v>1</v>
      </c>
      <c r="J86" s="79">
        <f>IFERROR(VLOOKUP($B86,[2]NUM17!$H$3:$U$161,7,FALSE),0)</f>
        <v>1</v>
      </c>
      <c r="K86" s="79">
        <f>IFERROR(VLOOKUP($B86,[2]NUM17!$H$3:$U$161,8,FALSE),0)</f>
        <v>0</v>
      </c>
      <c r="L86" s="79">
        <f>IFERROR(VLOOKUP($B86,[2]NUM17!$H$3:$U$161,9,FALSE),0)</f>
        <v>0</v>
      </c>
      <c r="M86" s="79">
        <f>IFERROR(VLOOKUP($B86,[2]NUM17!$H$3:$U$161,10,FALSE),0)</f>
        <v>3</v>
      </c>
      <c r="N86" s="79">
        <f>IFERROR(VLOOKUP($B86,[2]NUM17!$H$3:$U$161,11,FALSE),0)</f>
        <v>0</v>
      </c>
      <c r="O86" s="79">
        <f>IFERROR(VLOOKUP($B86,[2]NUM17!$H$3:$U$161,12,FALSE),0)</f>
        <v>0</v>
      </c>
      <c r="P86" s="79">
        <f>IFERROR(VLOOKUP($B86,[2]NUM17!$H$3:$U$161,13,FALSE),0)</f>
        <v>0</v>
      </c>
      <c r="Q86" s="4">
        <f t="shared" si="15"/>
        <v>10</v>
      </c>
      <c r="R86" s="79">
        <f>IFERROR(VLOOKUP($B86,[2]DEN17!$H$3:$U$144,2,FALSE),0)</f>
        <v>3</v>
      </c>
      <c r="S86" s="79">
        <f>IFERROR(VLOOKUP($B86,[2]DEN17!$H$3:$U$144,3,FALSE),0)</f>
        <v>0</v>
      </c>
      <c r="T86" s="79">
        <f>IFERROR(VLOOKUP($B86,[2]DEN17!$H$3:$U$144,4,FALSE),0)</f>
        <v>2</v>
      </c>
      <c r="U86" s="79">
        <f>IFERROR(VLOOKUP($B86,[2]DEN17!$H$3:$U$144,5,FALSE),0)</f>
        <v>0</v>
      </c>
      <c r="V86" s="79">
        <f>IFERROR(VLOOKUP($B86,[2]DEN17!$H$3:$U$144,6,FALSE),0)</f>
        <v>1</v>
      </c>
      <c r="W86" s="79">
        <f>IFERROR(VLOOKUP($B86,[2]DEN17!$H$3:$U$144,7,FALSE),0)</f>
        <v>1</v>
      </c>
      <c r="X86" s="79">
        <f>IFERROR(VLOOKUP($B86,[2]DEN17!$H$3:$U$144,8,FALSE),0)</f>
        <v>0</v>
      </c>
      <c r="Y86" s="79">
        <f>IFERROR(VLOOKUP($B86,[2]DEN17!$H$3:$U$144,9,FALSE),0)</f>
        <v>0</v>
      </c>
      <c r="Z86" s="79">
        <f>IFERROR(VLOOKUP($B86,[2]DEN17!$H$3:$U$144,10,FALSE),0)</f>
        <v>3</v>
      </c>
      <c r="AA86" s="79">
        <f>IFERROR(VLOOKUP($B86,[2]DEN17!$H$3:$U$144,11,FALSE),0)</f>
        <v>1</v>
      </c>
      <c r="AB86" s="79">
        <f>IFERROR(VLOOKUP($B86,[2]DEN17!$H$3:$U$144,12,FALSE),0)</f>
        <v>0</v>
      </c>
      <c r="AC86" s="79">
        <f>IFERROR(VLOOKUP($B86,[2]DEN17!$H$3:$U$144,13,FALSE),0)</f>
        <v>0</v>
      </c>
      <c r="AD86" s="4">
        <f t="shared" si="30"/>
        <v>11</v>
      </c>
    </row>
    <row r="87" spans="1:31" ht="15" thickBot="1" x14ac:dyDescent="0.25">
      <c r="A87" s="75" t="s">
        <v>116</v>
      </c>
      <c r="B87" s="137" t="s">
        <v>111</v>
      </c>
      <c r="C87" s="53"/>
      <c r="D87" s="53"/>
      <c r="E87" s="79">
        <f>IFERROR(VLOOKUP($B87,[2]NUM17!$H$3:$U$161,2,FALSE),0)</f>
        <v>0</v>
      </c>
      <c r="F87" s="79">
        <f>IFERROR(VLOOKUP($B87,[2]NUM17!$H$3:$U$161,3,FALSE),0)</f>
        <v>0</v>
      </c>
      <c r="G87" s="79">
        <f>IFERROR(VLOOKUP($B87,[2]NUM17!$H$3:$U$161,4,FALSE),0)</f>
        <v>0</v>
      </c>
      <c r="H87" s="79">
        <f>IFERROR(VLOOKUP($B87,[2]NUM17!$H$3:$U$161,5,FALSE),0)</f>
        <v>0</v>
      </c>
      <c r="I87" s="79">
        <f>IFERROR(VLOOKUP($B87,[2]NUM17!$H$3:$U$161,6,FALSE),0)</f>
        <v>1</v>
      </c>
      <c r="J87" s="79">
        <f>IFERROR(VLOOKUP($B87,[2]NUM17!$H$3:$U$161,7,FALSE),0)</f>
        <v>0</v>
      </c>
      <c r="K87" s="79">
        <f>IFERROR(VLOOKUP($B87,[2]NUM17!$H$3:$U$161,8,FALSE),0)</f>
        <v>0</v>
      </c>
      <c r="L87" s="79">
        <f>IFERROR(VLOOKUP($B87,[2]NUM17!$H$3:$U$161,9,FALSE),0)</f>
        <v>0</v>
      </c>
      <c r="M87" s="79">
        <f>IFERROR(VLOOKUP($B87,[2]NUM17!$H$3:$U$161,10,FALSE),0)</f>
        <v>0</v>
      </c>
      <c r="N87" s="79">
        <f>IFERROR(VLOOKUP($B87,[2]NUM17!$H$3:$U$161,11,FALSE),0)</f>
        <v>0</v>
      </c>
      <c r="O87" s="79">
        <f>IFERROR(VLOOKUP($B87,[2]NUM17!$H$3:$U$161,12,FALSE),0)</f>
        <v>0</v>
      </c>
      <c r="P87" s="79">
        <f>IFERROR(VLOOKUP($B87,[2]NUM17!$H$3:$U$161,13,FALSE),0)</f>
        <v>0</v>
      </c>
      <c r="Q87" s="4">
        <f t="shared" si="15"/>
        <v>1</v>
      </c>
      <c r="R87" s="79">
        <f>IFERROR(VLOOKUP($B87,[2]DEN17!$H$3:$U$144,2,FALSE),0)</f>
        <v>0</v>
      </c>
      <c r="S87" s="79">
        <f>IFERROR(VLOOKUP($B87,[2]DEN17!$H$3:$U$144,3,FALSE),0)</f>
        <v>0</v>
      </c>
      <c r="T87" s="79">
        <f>IFERROR(VLOOKUP($B87,[2]DEN17!$H$3:$U$144,4,FALSE),0)</f>
        <v>0</v>
      </c>
      <c r="U87" s="79">
        <f>IFERROR(VLOOKUP($B87,[2]DEN17!$H$3:$U$144,5,FALSE),0)</f>
        <v>0</v>
      </c>
      <c r="V87" s="79">
        <f>IFERROR(VLOOKUP($B87,[2]DEN17!$H$3:$U$144,6,FALSE),0)</f>
        <v>1</v>
      </c>
      <c r="W87" s="79">
        <f>IFERROR(VLOOKUP($B87,[2]DEN17!$H$3:$U$144,7,FALSE),0)</f>
        <v>0</v>
      </c>
      <c r="X87" s="79">
        <f>IFERROR(VLOOKUP($B87,[2]DEN17!$H$3:$U$144,8,FALSE),0)</f>
        <v>0</v>
      </c>
      <c r="Y87" s="79">
        <f>IFERROR(VLOOKUP($B87,[2]DEN17!$H$3:$U$144,9,FALSE),0)</f>
        <v>0</v>
      </c>
      <c r="Z87" s="79">
        <f>IFERROR(VLOOKUP($B87,[2]DEN17!$H$3:$U$144,10,FALSE),0)</f>
        <v>0</v>
      </c>
      <c r="AA87" s="79">
        <f>IFERROR(VLOOKUP($B87,[2]DEN17!$H$3:$U$144,11,FALSE),0)</f>
        <v>0</v>
      </c>
      <c r="AB87" s="79">
        <f>IFERROR(VLOOKUP($B87,[2]DEN17!$H$3:$U$144,12,FALSE),0)</f>
        <v>0</v>
      </c>
      <c r="AC87" s="79">
        <f>IFERROR(VLOOKUP($B87,[2]DEN17!$H$3:$U$144,13,FALSE),0)</f>
        <v>0</v>
      </c>
      <c r="AD87" s="4">
        <f t="shared" si="30"/>
        <v>1</v>
      </c>
    </row>
    <row r="88" spans="1:31" ht="15" thickBot="1" x14ac:dyDescent="0.25">
      <c r="A88" s="75" t="s">
        <v>116</v>
      </c>
      <c r="B88" s="137" t="s">
        <v>112</v>
      </c>
      <c r="C88" s="53"/>
      <c r="D88" s="53"/>
      <c r="E88" s="79">
        <f>IFERROR(VLOOKUP($B88,[2]NUM17!$H$3:$U$161,2,FALSE),0)</f>
        <v>0</v>
      </c>
      <c r="F88" s="79">
        <f>IFERROR(VLOOKUP($B88,[2]NUM17!$H$3:$U$161,3,FALSE),0)</f>
        <v>1</v>
      </c>
      <c r="G88" s="79">
        <f>IFERROR(VLOOKUP($B88,[2]NUM17!$H$3:$U$161,4,FALSE),0)</f>
        <v>2</v>
      </c>
      <c r="H88" s="79">
        <f>IFERROR(VLOOKUP($B88,[2]NUM17!$H$3:$U$161,5,FALSE),0)</f>
        <v>0</v>
      </c>
      <c r="I88" s="79">
        <f>IFERROR(VLOOKUP($B88,[2]NUM17!$H$3:$U$161,6,FALSE),0)</f>
        <v>0</v>
      </c>
      <c r="J88" s="79">
        <f>IFERROR(VLOOKUP($B88,[2]NUM17!$H$3:$U$161,7,FALSE),0)</f>
        <v>0</v>
      </c>
      <c r="K88" s="79">
        <f>IFERROR(VLOOKUP($B88,[2]NUM17!$H$3:$U$161,8,FALSE),0)</f>
        <v>0</v>
      </c>
      <c r="L88" s="79">
        <f>IFERROR(VLOOKUP($B88,[2]NUM17!$H$3:$U$161,9,FALSE),0)</f>
        <v>2</v>
      </c>
      <c r="M88" s="79">
        <f>IFERROR(VLOOKUP($B88,[2]NUM17!$H$3:$U$161,10,FALSE),0)</f>
        <v>0</v>
      </c>
      <c r="N88" s="79">
        <f>IFERROR(VLOOKUP($B88,[2]NUM17!$H$3:$U$161,11,FALSE),0)</f>
        <v>1</v>
      </c>
      <c r="O88" s="79">
        <f>IFERROR(VLOOKUP($B88,[2]NUM17!$H$3:$U$161,12,FALSE),0)</f>
        <v>0</v>
      </c>
      <c r="P88" s="79">
        <f>IFERROR(VLOOKUP($B88,[2]NUM17!$H$3:$U$161,13,FALSE),0)</f>
        <v>0</v>
      </c>
      <c r="Q88" s="4">
        <f t="shared" si="15"/>
        <v>6</v>
      </c>
      <c r="R88" s="79">
        <f>IFERROR(VLOOKUP($B88,[2]DEN17!$H$3:$U$144,2,FALSE),0)</f>
        <v>0</v>
      </c>
      <c r="S88" s="79">
        <f>IFERROR(VLOOKUP($B88,[2]DEN17!$H$3:$U$144,3,FALSE),0)</f>
        <v>1</v>
      </c>
      <c r="T88" s="79">
        <f>IFERROR(VLOOKUP($B88,[2]DEN17!$H$3:$U$144,4,FALSE),0)</f>
        <v>2</v>
      </c>
      <c r="U88" s="79">
        <f>IFERROR(VLOOKUP($B88,[2]DEN17!$H$3:$U$144,5,FALSE),0)</f>
        <v>0</v>
      </c>
      <c r="V88" s="79">
        <f>IFERROR(VLOOKUP($B88,[2]DEN17!$H$3:$U$144,6,FALSE),0)</f>
        <v>0</v>
      </c>
      <c r="W88" s="79">
        <f>IFERROR(VLOOKUP($B88,[2]DEN17!$H$3:$U$144,7,FALSE),0)</f>
        <v>0</v>
      </c>
      <c r="X88" s="79">
        <f>IFERROR(VLOOKUP($B88,[2]DEN17!$H$3:$U$144,8,FALSE),0)</f>
        <v>0</v>
      </c>
      <c r="Y88" s="79">
        <f>IFERROR(VLOOKUP($B88,[2]DEN17!$H$3:$U$144,9,FALSE),0)</f>
        <v>2</v>
      </c>
      <c r="Z88" s="79">
        <f>IFERROR(VLOOKUP($B88,[2]DEN17!$H$3:$U$144,10,FALSE),0)</f>
        <v>0</v>
      </c>
      <c r="AA88" s="79">
        <f>IFERROR(VLOOKUP($B88,[2]DEN17!$H$3:$U$144,11,FALSE),0)</f>
        <v>1</v>
      </c>
      <c r="AB88" s="79">
        <f>IFERROR(VLOOKUP($B88,[2]DEN17!$H$3:$U$144,12,FALSE),0)</f>
        <v>0</v>
      </c>
      <c r="AC88" s="79">
        <f>IFERROR(VLOOKUP($B88,[2]DEN17!$H$3:$U$144,13,FALSE),0)</f>
        <v>0</v>
      </c>
      <c r="AD88" s="4">
        <f t="shared" si="30"/>
        <v>6</v>
      </c>
    </row>
    <row r="89" spans="1:31" ht="15" thickBot="1" x14ac:dyDescent="0.25">
      <c r="A89" s="75" t="s">
        <v>116</v>
      </c>
      <c r="B89" s="137" t="s">
        <v>113</v>
      </c>
      <c r="C89" s="53"/>
      <c r="D89" s="53"/>
      <c r="E89" s="79">
        <f>IFERROR(VLOOKUP($B89,[2]NUM17!$H$3:$U$161,2,FALSE),0)</f>
        <v>0</v>
      </c>
      <c r="F89" s="79">
        <f>IFERROR(VLOOKUP($B89,[2]NUM17!$H$3:$U$161,3,FALSE),0)</f>
        <v>0</v>
      </c>
      <c r="G89" s="79">
        <f>IFERROR(VLOOKUP($B89,[2]NUM17!$H$3:$U$161,4,FALSE),0)</f>
        <v>0</v>
      </c>
      <c r="H89" s="79">
        <f>IFERROR(VLOOKUP($B89,[2]NUM17!$H$3:$U$161,5,FALSE),0)</f>
        <v>1</v>
      </c>
      <c r="I89" s="79">
        <f>IFERROR(VLOOKUP($B89,[2]NUM17!$H$3:$U$161,6,FALSE),0)</f>
        <v>1</v>
      </c>
      <c r="J89" s="79">
        <f>IFERROR(VLOOKUP($B89,[2]NUM17!$H$3:$U$161,7,FALSE),0)</f>
        <v>0</v>
      </c>
      <c r="K89" s="79">
        <f>IFERROR(VLOOKUP($B89,[2]NUM17!$H$3:$U$161,8,FALSE),0)</f>
        <v>1</v>
      </c>
      <c r="L89" s="79">
        <f>IFERROR(VLOOKUP($B89,[2]NUM17!$H$3:$U$161,9,FALSE),0)</f>
        <v>1</v>
      </c>
      <c r="M89" s="79">
        <f>IFERROR(VLOOKUP($B89,[2]NUM17!$H$3:$U$161,10,FALSE),0)</f>
        <v>0</v>
      </c>
      <c r="N89" s="79">
        <f>IFERROR(VLOOKUP($B89,[2]NUM17!$H$3:$U$161,11,FALSE),0)</f>
        <v>0</v>
      </c>
      <c r="O89" s="79">
        <f>IFERROR(VLOOKUP($B89,[2]NUM17!$H$3:$U$161,12,FALSE),0)</f>
        <v>0</v>
      </c>
      <c r="P89" s="79">
        <f>IFERROR(VLOOKUP($B89,[2]NUM17!$H$3:$U$161,13,FALSE),0)</f>
        <v>0</v>
      </c>
      <c r="Q89" s="4">
        <f t="shared" si="15"/>
        <v>4</v>
      </c>
      <c r="R89" s="79">
        <f>IFERROR(VLOOKUP($B89,[2]DEN17!$H$3:$U$144,2,FALSE),0)</f>
        <v>0</v>
      </c>
      <c r="S89" s="79">
        <f>IFERROR(VLOOKUP($B89,[2]DEN17!$H$3:$U$144,3,FALSE),0)</f>
        <v>0</v>
      </c>
      <c r="T89" s="79">
        <f>IFERROR(VLOOKUP($B89,[2]DEN17!$H$3:$U$144,4,FALSE),0)</f>
        <v>0</v>
      </c>
      <c r="U89" s="79">
        <f>IFERROR(VLOOKUP($B89,[2]DEN17!$H$3:$U$144,5,FALSE),0)</f>
        <v>1</v>
      </c>
      <c r="V89" s="79">
        <f>IFERROR(VLOOKUP($B89,[2]DEN17!$H$3:$U$144,6,FALSE),0)</f>
        <v>1</v>
      </c>
      <c r="W89" s="79">
        <f>IFERROR(VLOOKUP($B89,[2]DEN17!$H$3:$U$144,7,FALSE),0)</f>
        <v>0</v>
      </c>
      <c r="X89" s="79">
        <f>IFERROR(VLOOKUP($B89,[2]DEN17!$H$3:$U$144,8,FALSE),0)</f>
        <v>1</v>
      </c>
      <c r="Y89" s="79">
        <f>IFERROR(VLOOKUP($B89,[2]DEN17!$H$3:$U$144,9,FALSE),0)</f>
        <v>1</v>
      </c>
      <c r="Z89" s="79">
        <f>IFERROR(VLOOKUP($B89,[2]DEN17!$H$3:$U$144,10,FALSE),0)</f>
        <v>0</v>
      </c>
      <c r="AA89" s="79">
        <f>IFERROR(VLOOKUP($B89,[2]DEN17!$H$3:$U$144,11,FALSE),0)</f>
        <v>0</v>
      </c>
      <c r="AB89" s="79">
        <f>IFERROR(VLOOKUP($B89,[2]DEN17!$H$3:$U$144,12,FALSE),0)</f>
        <v>0</v>
      </c>
      <c r="AC89" s="79">
        <f>IFERROR(VLOOKUP($B89,[2]DEN17!$H$3:$U$144,13,FALSE),0)</f>
        <v>0</v>
      </c>
      <c r="AD89" s="4">
        <f t="shared" si="30"/>
        <v>4</v>
      </c>
    </row>
    <row r="90" spans="1:31" ht="15" thickBot="1" x14ac:dyDescent="0.25">
      <c r="A90" s="75" t="s">
        <v>116</v>
      </c>
      <c r="B90" s="137" t="s">
        <v>114</v>
      </c>
      <c r="C90" s="53"/>
      <c r="D90" s="53"/>
      <c r="E90" s="79">
        <f>IFERROR(VLOOKUP($B90,[2]NUM17!$H$3:$U$161,2,FALSE),0)</f>
        <v>0</v>
      </c>
      <c r="F90" s="79">
        <f>IFERROR(VLOOKUP($B90,[2]NUM17!$H$3:$U$161,3,FALSE),0)</f>
        <v>0</v>
      </c>
      <c r="G90" s="79">
        <f>IFERROR(VLOOKUP($B90,[2]NUM17!$H$3:$U$161,4,FALSE),0)</f>
        <v>0</v>
      </c>
      <c r="H90" s="79">
        <f>IFERROR(VLOOKUP($B90,[2]NUM17!$H$3:$U$161,5,FALSE),0)</f>
        <v>0</v>
      </c>
      <c r="I90" s="79">
        <f>IFERROR(VLOOKUP($B90,[2]NUM17!$H$3:$U$161,6,FALSE),0)</f>
        <v>0</v>
      </c>
      <c r="J90" s="79">
        <f>IFERROR(VLOOKUP($B90,[2]NUM17!$H$3:$U$161,7,FALSE),0)</f>
        <v>1</v>
      </c>
      <c r="K90" s="79">
        <f>IFERROR(VLOOKUP($B90,[2]NUM17!$H$3:$U$161,8,FALSE),0)</f>
        <v>0</v>
      </c>
      <c r="L90" s="79">
        <f>IFERROR(VLOOKUP($B90,[2]NUM17!$H$3:$U$161,9,FALSE),0)</f>
        <v>0</v>
      </c>
      <c r="M90" s="79">
        <f>IFERROR(VLOOKUP($B90,[2]NUM17!$H$3:$U$161,10,FALSE),0)</f>
        <v>0</v>
      </c>
      <c r="N90" s="79">
        <f>IFERROR(VLOOKUP($B90,[2]NUM17!$H$3:$U$161,11,FALSE),0)</f>
        <v>1</v>
      </c>
      <c r="O90" s="79">
        <f>IFERROR(VLOOKUP($B90,[2]NUM17!$H$3:$U$161,12,FALSE),0)</f>
        <v>0</v>
      </c>
      <c r="P90" s="79">
        <f>IFERROR(VLOOKUP($B90,[2]NUM17!$H$3:$U$161,13,FALSE),0)</f>
        <v>0</v>
      </c>
      <c r="Q90" s="4">
        <f t="shared" si="15"/>
        <v>2</v>
      </c>
      <c r="R90" s="79">
        <f>IFERROR(VLOOKUP($B90,[2]DEN17!$H$3:$U$144,2,FALSE),0)</f>
        <v>0</v>
      </c>
      <c r="S90" s="79">
        <f>IFERROR(VLOOKUP($B90,[2]DEN17!$H$3:$U$144,3,FALSE),0)</f>
        <v>0</v>
      </c>
      <c r="T90" s="79">
        <f>IFERROR(VLOOKUP($B90,[2]DEN17!$H$3:$U$144,4,FALSE),0)</f>
        <v>0</v>
      </c>
      <c r="U90" s="79">
        <f>IFERROR(VLOOKUP($B90,[2]DEN17!$H$3:$U$144,5,FALSE),0)</f>
        <v>0</v>
      </c>
      <c r="V90" s="79">
        <f>IFERROR(VLOOKUP($B90,[2]DEN17!$H$3:$U$144,6,FALSE),0)</f>
        <v>0</v>
      </c>
      <c r="W90" s="79">
        <f>IFERROR(VLOOKUP($B90,[2]DEN17!$H$3:$U$144,7,FALSE),0)</f>
        <v>1</v>
      </c>
      <c r="X90" s="79">
        <f>IFERROR(VLOOKUP($B90,[2]DEN17!$H$3:$U$144,8,FALSE),0)</f>
        <v>0</v>
      </c>
      <c r="Y90" s="79">
        <f>IFERROR(VLOOKUP($B90,[2]DEN17!$H$3:$U$144,9,FALSE),0)</f>
        <v>0</v>
      </c>
      <c r="Z90" s="79">
        <f>IFERROR(VLOOKUP($B90,[2]DEN17!$H$3:$U$144,10,FALSE),0)</f>
        <v>0</v>
      </c>
      <c r="AA90" s="79">
        <f>IFERROR(VLOOKUP($B90,[2]DEN17!$H$3:$U$144,11,FALSE),0)</f>
        <v>1</v>
      </c>
      <c r="AB90" s="79">
        <f>IFERROR(VLOOKUP($B90,[2]DEN17!$H$3:$U$144,12,FALSE),0)</f>
        <v>0</v>
      </c>
      <c r="AC90" s="79">
        <f>IFERROR(VLOOKUP($B90,[2]DEN17!$H$3:$U$144,13,FALSE),0)</f>
        <v>0</v>
      </c>
      <c r="AD90" s="4">
        <f t="shared" si="30"/>
        <v>2</v>
      </c>
    </row>
    <row r="91" spans="1:31" ht="15" thickBot="1" x14ac:dyDescent="0.25">
      <c r="A91" s="75" t="s">
        <v>116</v>
      </c>
      <c r="B91" s="137" t="s">
        <v>115</v>
      </c>
      <c r="C91" s="53"/>
      <c r="D91" s="53"/>
      <c r="E91" s="79">
        <f>IFERROR(VLOOKUP($B91,[2]NUM17!$H$3:$U$161,2,FALSE),0)</f>
        <v>2</v>
      </c>
      <c r="F91" s="79">
        <f>IFERROR(VLOOKUP($B91,[2]NUM17!$H$3:$U$161,3,FALSE),0)</f>
        <v>1</v>
      </c>
      <c r="G91" s="79">
        <f>IFERROR(VLOOKUP($B91,[2]NUM17!$H$3:$U$161,4,FALSE),0)</f>
        <v>2</v>
      </c>
      <c r="H91" s="79">
        <f>IFERROR(VLOOKUP($B91,[2]NUM17!$H$3:$U$161,5,FALSE),0)</f>
        <v>1</v>
      </c>
      <c r="I91" s="79">
        <f>IFERROR(VLOOKUP($B91,[2]NUM17!$H$3:$U$161,6,FALSE),0)</f>
        <v>0</v>
      </c>
      <c r="J91" s="79">
        <f>IFERROR(VLOOKUP($B91,[2]NUM17!$H$3:$U$161,7,FALSE),0)</f>
        <v>1</v>
      </c>
      <c r="K91" s="79">
        <f>IFERROR(VLOOKUP($B91,[2]NUM17!$H$3:$U$161,8,FALSE),0)</f>
        <v>1</v>
      </c>
      <c r="L91" s="79">
        <f>IFERROR(VLOOKUP($B91,[2]NUM17!$H$3:$U$161,9,FALSE),0)</f>
        <v>0</v>
      </c>
      <c r="M91" s="79">
        <f>IFERROR(VLOOKUP($B91,[2]NUM17!$H$3:$U$161,10,FALSE),0)</f>
        <v>0</v>
      </c>
      <c r="N91" s="79">
        <f>IFERROR(VLOOKUP($B91,[2]NUM17!$H$3:$U$161,11,FALSE),0)</f>
        <v>1</v>
      </c>
      <c r="O91" s="79">
        <f>IFERROR(VLOOKUP($B91,[2]NUM17!$H$3:$U$161,12,FALSE),0)</f>
        <v>2</v>
      </c>
      <c r="P91" s="79">
        <f>IFERROR(VLOOKUP($B91,[2]NUM17!$H$3:$U$161,13,FALSE),0)</f>
        <v>0</v>
      </c>
      <c r="Q91" s="4">
        <f t="shared" si="15"/>
        <v>11</v>
      </c>
      <c r="R91" s="79">
        <f>IFERROR(VLOOKUP($B91,[2]DEN17!$H$3:$U$144,2,FALSE),0)</f>
        <v>2</v>
      </c>
      <c r="S91" s="79">
        <f>IFERROR(VLOOKUP($B91,[2]DEN17!$H$3:$U$144,3,FALSE),0)</f>
        <v>1</v>
      </c>
      <c r="T91" s="79">
        <f>IFERROR(VLOOKUP($B91,[2]DEN17!$H$3:$U$144,4,FALSE),0)</f>
        <v>2</v>
      </c>
      <c r="U91" s="79">
        <f>IFERROR(VLOOKUP($B91,[2]DEN17!$H$3:$U$144,5,FALSE),0)</f>
        <v>1</v>
      </c>
      <c r="V91" s="79">
        <f>IFERROR(VLOOKUP($B91,[2]DEN17!$H$3:$U$144,6,FALSE),0)</f>
        <v>0</v>
      </c>
      <c r="W91" s="79">
        <f>IFERROR(VLOOKUP($B91,[2]DEN17!$H$3:$U$144,7,FALSE),0)</f>
        <v>1</v>
      </c>
      <c r="X91" s="79">
        <f>IFERROR(VLOOKUP($B91,[2]DEN17!$H$3:$U$144,8,FALSE),0)</f>
        <v>1</v>
      </c>
      <c r="Y91" s="79">
        <f>IFERROR(VLOOKUP($B91,[2]DEN17!$H$3:$U$144,9,FALSE),0)</f>
        <v>0</v>
      </c>
      <c r="Z91" s="79">
        <f>IFERROR(VLOOKUP($B91,[2]DEN17!$H$3:$U$144,10,FALSE),0)</f>
        <v>0</v>
      </c>
      <c r="AA91" s="79">
        <f>IFERROR(VLOOKUP($B91,[2]DEN17!$H$3:$U$144,11,FALSE),0)</f>
        <v>1</v>
      </c>
      <c r="AB91" s="79">
        <f>IFERROR(VLOOKUP($B91,[2]DEN17!$H$3:$U$144,12,FALSE),0)</f>
        <v>2</v>
      </c>
      <c r="AC91" s="79">
        <f>IFERROR(VLOOKUP($B91,[2]DEN17!$H$3:$U$144,13,FALSE),0)</f>
        <v>0</v>
      </c>
      <c r="AD91" s="4">
        <f t="shared" si="30"/>
        <v>11</v>
      </c>
    </row>
    <row r="92" spans="1:31" s="54" customFormat="1" ht="15" thickBot="1" x14ac:dyDescent="0.25">
      <c r="A92" s="307" t="s">
        <v>179</v>
      </c>
      <c r="B92" s="308"/>
      <c r="C92" s="222">
        <f>+D92/Metas!U16</f>
        <v>1.0336965294592413</v>
      </c>
      <c r="D92" s="14">
        <f>+Q92/AD92</f>
        <v>0.92372881355932202</v>
      </c>
      <c r="E92" s="9">
        <f>SUM(E82:E91)</f>
        <v>13</v>
      </c>
      <c r="F92" s="9">
        <f t="shared" ref="F92:H92" si="45">SUM(F82:F91)</f>
        <v>7</v>
      </c>
      <c r="G92" s="9">
        <f t="shared" si="45"/>
        <v>11</v>
      </c>
      <c r="H92" s="9">
        <f t="shared" si="45"/>
        <v>6</v>
      </c>
      <c r="I92" s="9">
        <f t="shared" ref="I92:J92" si="46">SUM(I82:I91)</f>
        <v>15</v>
      </c>
      <c r="J92" s="9">
        <f t="shared" si="46"/>
        <v>10</v>
      </c>
      <c r="K92" s="9">
        <f t="shared" ref="K92:L92" si="47">SUM(K82:K91)</f>
        <v>4</v>
      </c>
      <c r="L92" s="9">
        <f t="shared" si="47"/>
        <v>15</v>
      </c>
      <c r="M92" s="9">
        <f t="shared" ref="M92" si="48">SUM(M82:M91)</f>
        <v>8</v>
      </c>
      <c r="N92" s="9">
        <f t="shared" ref="N92:P92" si="49">SUM(N82:N91)</f>
        <v>7</v>
      </c>
      <c r="O92" s="9">
        <f t="shared" si="49"/>
        <v>6</v>
      </c>
      <c r="P92" s="9">
        <f t="shared" si="49"/>
        <v>7</v>
      </c>
      <c r="Q92" s="9">
        <f>SUM(Q82:Q91)</f>
        <v>109</v>
      </c>
      <c r="R92" s="9">
        <f>SUM(R82:R91)</f>
        <v>14</v>
      </c>
      <c r="S92" s="9">
        <f t="shared" ref="S92:Z92" si="50">SUM(S82:S91)</f>
        <v>8</v>
      </c>
      <c r="T92" s="9">
        <f t="shared" si="50"/>
        <v>11</v>
      </c>
      <c r="U92" s="9">
        <f t="shared" si="50"/>
        <v>7</v>
      </c>
      <c r="V92" s="9">
        <f t="shared" si="50"/>
        <v>16</v>
      </c>
      <c r="W92" s="9">
        <f t="shared" si="50"/>
        <v>10</v>
      </c>
      <c r="X92" s="9">
        <f t="shared" si="50"/>
        <v>4</v>
      </c>
      <c r="Y92" s="9">
        <f t="shared" si="50"/>
        <v>16</v>
      </c>
      <c r="Z92" s="9">
        <f t="shared" si="50"/>
        <v>9</v>
      </c>
      <c r="AA92" s="9">
        <f t="shared" ref="AA92:AC92" si="51">SUM(AA82:AA91)</f>
        <v>8</v>
      </c>
      <c r="AB92" s="9">
        <f t="shared" si="51"/>
        <v>8</v>
      </c>
      <c r="AC92" s="9">
        <f t="shared" si="51"/>
        <v>7</v>
      </c>
      <c r="AD92" s="9">
        <f>SUM(AD82:AD91)</f>
        <v>118</v>
      </c>
      <c r="AE92" s="58"/>
    </row>
    <row r="93" spans="1:31" ht="15" thickBot="1" x14ac:dyDescent="0.25">
      <c r="A93" s="75" t="s">
        <v>133</v>
      </c>
      <c r="B93" s="137" t="s">
        <v>117</v>
      </c>
      <c r="C93" s="53"/>
      <c r="D93" s="53"/>
      <c r="E93" s="79">
        <f>IFERROR(VLOOKUP($B93,[2]NUM17!$H$3:$U$161,2,FALSE),0)</f>
        <v>6</v>
      </c>
      <c r="F93" s="79">
        <f>IFERROR(VLOOKUP($B93,[2]NUM17!$H$3:$U$161,3,FALSE),0)</f>
        <v>4</v>
      </c>
      <c r="G93" s="79">
        <f>IFERROR(VLOOKUP($B93,[2]NUM17!$H$3:$U$161,4,FALSE),0)</f>
        <v>6</v>
      </c>
      <c r="H93" s="79">
        <f>IFERROR(VLOOKUP($B93,[2]NUM17!$H$3:$U$161,5,FALSE),0)</f>
        <v>3</v>
      </c>
      <c r="I93" s="79">
        <f>IFERROR(VLOOKUP($B93,[2]NUM17!$H$3:$U$161,6,FALSE),0)</f>
        <v>5</v>
      </c>
      <c r="J93" s="79">
        <f>IFERROR(VLOOKUP($B93,[2]NUM17!$H$3:$U$161,7,FALSE),0)</f>
        <v>7</v>
      </c>
      <c r="K93" s="79">
        <f>IFERROR(VLOOKUP($B93,[2]NUM17!$H$3:$U$161,8,FALSE),0)</f>
        <v>6</v>
      </c>
      <c r="L93" s="79">
        <f>IFERROR(VLOOKUP($B93,[2]NUM17!$H$3:$U$161,9,FALSE),0)</f>
        <v>4</v>
      </c>
      <c r="M93" s="79">
        <f>IFERROR(VLOOKUP($B93,[2]NUM17!$H$3:$U$161,10,FALSE),0)</f>
        <v>5</v>
      </c>
      <c r="N93" s="79">
        <f>IFERROR(VLOOKUP($B93,[2]NUM17!$H$3:$U$161,11,FALSE),0)</f>
        <v>2</v>
      </c>
      <c r="O93" s="79">
        <f>IFERROR(VLOOKUP($B93,[2]NUM17!$H$3:$U$161,12,FALSE),0)</f>
        <v>6</v>
      </c>
      <c r="P93" s="79">
        <f>IFERROR(VLOOKUP($B93,[2]NUM17!$H$3:$U$161,13,FALSE),0)</f>
        <v>4</v>
      </c>
      <c r="Q93" s="4">
        <f t="shared" ref="Q93:Q108" si="52">SUM(E93:P93)</f>
        <v>58</v>
      </c>
      <c r="R93" s="79">
        <f>IFERROR(VLOOKUP($B93,[2]DEN17!$H$3:$U$144,2,FALSE),0)</f>
        <v>7</v>
      </c>
      <c r="S93" s="79">
        <f>IFERROR(VLOOKUP($B93,[2]DEN17!$H$3:$U$144,3,FALSE),0)</f>
        <v>4</v>
      </c>
      <c r="T93" s="79">
        <f>IFERROR(VLOOKUP($B93,[2]DEN17!$H$3:$U$144,4,FALSE),0)</f>
        <v>6</v>
      </c>
      <c r="U93" s="79">
        <f>IFERROR(VLOOKUP($B93,[2]DEN17!$H$3:$U$144,5,FALSE),0)</f>
        <v>3</v>
      </c>
      <c r="V93" s="79">
        <f>IFERROR(VLOOKUP($B93,[2]DEN17!$H$3:$U$144,6,FALSE),0)</f>
        <v>5</v>
      </c>
      <c r="W93" s="79">
        <f>IFERROR(VLOOKUP($B93,[2]DEN17!$H$3:$U$144,7,FALSE),0)</f>
        <v>8</v>
      </c>
      <c r="X93" s="79">
        <f>IFERROR(VLOOKUP($B93,[2]DEN17!$H$3:$U$144,8,FALSE),0)</f>
        <v>7</v>
      </c>
      <c r="Y93" s="79">
        <f>IFERROR(VLOOKUP($B93,[2]DEN17!$H$3:$U$144,9,FALSE),0)</f>
        <v>4</v>
      </c>
      <c r="Z93" s="79">
        <f>IFERROR(VLOOKUP($B93,[2]DEN17!$H$3:$U$144,10,FALSE),0)</f>
        <v>5</v>
      </c>
      <c r="AA93" s="79">
        <f>IFERROR(VLOOKUP($B93,[2]DEN17!$H$3:$U$144,11,FALSE),0)</f>
        <v>2</v>
      </c>
      <c r="AB93" s="79">
        <f>IFERROR(VLOOKUP($B93,[2]DEN17!$H$3:$U$144,12,FALSE),0)</f>
        <v>7</v>
      </c>
      <c r="AC93" s="79">
        <f>IFERROR(VLOOKUP($B93,[2]DEN17!$H$3:$U$144,13,FALSE),0)</f>
        <v>4</v>
      </c>
      <c r="AD93" s="4">
        <f t="shared" si="30"/>
        <v>62</v>
      </c>
    </row>
    <row r="94" spans="1:31" ht="15" thickBot="1" x14ac:dyDescent="0.25">
      <c r="A94" s="75" t="s">
        <v>133</v>
      </c>
      <c r="B94" s="137" t="s">
        <v>118</v>
      </c>
      <c r="C94" s="53"/>
      <c r="D94" s="53"/>
      <c r="E94" s="79">
        <f>IFERROR(VLOOKUP($B94,[2]NUM17!$H$3:$U$161,2,FALSE),0)</f>
        <v>26</v>
      </c>
      <c r="F94" s="79">
        <f>IFERROR(VLOOKUP($B94,[2]NUM17!$H$3:$U$161,3,FALSE),0)</f>
        <v>24</v>
      </c>
      <c r="G94" s="79">
        <f>IFERROR(VLOOKUP($B94,[2]NUM17!$H$3:$U$161,4,FALSE),0)</f>
        <v>27</v>
      </c>
      <c r="H94" s="79">
        <f>IFERROR(VLOOKUP($B94,[2]NUM17!$H$3:$U$161,5,FALSE),0)</f>
        <v>16</v>
      </c>
      <c r="I94" s="79">
        <f>IFERROR(VLOOKUP($B94,[2]NUM17!$H$3:$U$161,6,FALSE),0)</f>
        <v>28</v>
      </c>
      <c r="J94" s="79">
        <f>IFERROR(VLOOKUP($B94,[2]NUM17!$H$3:$U$161,7,FALSE),0)</f>
        <v>27</v>
      </c>
      <c r="K94" s="79">
        <f>IFERROR(VLOOKUP($B94,[2]NUM17!$H$3:$U$161,8,FALSE),0)</f>
        <v>22</v>
      </c>
      <c r="L94" s="79">
        <f>IFERROR(VLOOKUP($B94,[2]NUM17!$H$3:$U$161,9,FALSE),0)</f>
        <v>30</v>
      </c>
      <c r="M94" s="79">
        <f>IFERROR(VLOOKUP($B94,[2]NUM17!$H$3:$U$161,10,FALSE),0)</f>
        <v>21</v>
      </c>
      <c r="N94" s="79">
        <f>IFERROR(VLOOKUP($B94,[2]NUM17!$H$3:$U$161,11,FALSE),0)</f>
        <v>20</v>
      </c>
      <c r="O94" s="79">
        <f>IFERROR(VLOOKUP($B94,[2]NUM17!$H$3:$U$161,12,FALSE),0)</f>
        <v>19</v>
      </c>
      <c r="P94" s="79">
        <f>IFERROR(VLOOKUP($B94,[2]NUM17!$H$3:$U$161,13,FALSE),0)</f>
        <v>29</v>
      </c>
      <c r="Q94" s="4">
        <f t="shared" si="52"/>
        <v>289</v>
      </c>
      <c r="R94" s="79">
        <f>IFERROR(VLOOKUP($B94,[2]DEN17!$H$3:$U$144,2,FALSE),0)</f>
        <v>28</v>
      </c>
      <c r="S94" s="79">
        <f>IFERROR(VLOOKUP($B94,[2]DEN17!$H$3:$U$144,3,FALSE),0)</f>
        <v>25</v>
      </c>
      <c r="T94" s="79">
        <f>IFERROR(VLOOKUP($B94,[2]DEN17!$H$3:$U$144,4,FALSE),0)</f>
        <v>27</v>
      </c>
      <c r="U94" s="79">
        <f>IFERROR(VLOOKUP($B94,[2]DEN17!$H$3:$U$144,5,FALSE),0)</f>
        <v>20</v>
      </c>
      <c r="V94" s="79">
        <f>IFERROR(VLOOKUP($B94,[2]DEN17!$H$3:$U$144,6,FALSE),0)</f>
        <v>31</v>
      </c>
      <c r="W94" s="79">
        <f>IFERROR(VLOOKUP($B94,[2]DEN17!$H$3:$U$144,7,FALSE),0)</f>
        <v>29</v>
      </c>
      <c r="X94" s="79">
        <f>IFERROR(VLOOKUP($B94,[2]DEN17!$H$3:$U$144,8,FALSE),0)</f>
        <v>24</v>
      </c>
      <c r="Y94" s="79">
        <f>IFERROR(VLOOKUP($B94,[2]DEN17!$H$3:$U$144,9,FALSE),0)</f>
        <v>34</v>
      </c>
      <c r="Z94" s="79">
        <f>IFERROR(VLOOKUP($B94,[2]DEN17!$H$3:$U$144,10,FALSE),0)</f>
        <v>24</v>
      </c>
      <c r="AA94" s="79">
        <f>IFERROR(VLOOKUP($B94,[2]DEN17!$H$3:$U$144,11,FALSE),0)</f>
        <v>21</v>
      </c>
      <c r="AB94" s="79">
        <f>IFERROR(VLOOKUP($B94,[2]DEN17!$H$3:$U$144,12,FALSE),0)</f>
        <v>21</v>
      </c>
      <c r="AC94" s="79">
        <f>IFERROR(VLOOKUP($B94,[2]DEN17!$H$3:$U$144,13,FALSE),0)</f>
        <v>30</v>
      </c>
      <c r="AD94" s="4">
        <f t="shared" si="30"/>
        <v>314</v>
      </c>
    </row>
    <row r="95" spans="1:31" ht="15" thickBot="1" x14ac:dyDescent="0.25">
      <c r="A95" s="75" t="s">
        <v>133</v>
      </c>
      <c r="B95" s="137" t="s">
        <v>119</v>
      </c>
      <c r="C95" s="53"/>
      <c r="D95" s="53"/>
      <c r="E95" s="79">
        <f>IFERROR(VLOOKUP($B95,[2]NUM17!$H$3:$U$161,2,FALSE),0)</f>
        <v>47</v>
      </c>
      <c r="F95" s="79">
        <f>IFERROR(VLOOKUP($B95,[2]NUM17!$H$3:$U$161,3,FALSE),0)</f>
        <v>46</v>
      </c>
      <c r="G95" s="79">
        <f>IFERROR(VLOOKUP($B95,[2]NUM17!$H$3:$U$161,4,FALSE),0)</f>
        <v>45</v>
      </c>
      <c r="H95" s="79">
        <f>IFERROR(VLOOKUP($B95,[2]NUM17!$H$3:$U$161,5,FALSE),0)</f>
        <v>40</v>
      </c>
      <c r="I95" s="79">
        <f>IFERROR(VLOOKUP($B95,[2]NUM17!$H$3:$U$161,6,FALSE),0)</f>
        <v>35</v>
      </c>
      <c r="J95" s="79">
        <f>IFERROR(VLOOKUP($B95,[2]NUM17!$H$3:$U$161,7,FALSE),0)</f>
        <v>38</v>
      </c>
      <c r="K95" s="79">
        <f>IFERROR(VLOOKUP($B95,[2]NUM17!$H$3:$U$161,8,FALSE),0)</f>
        <v>36</v>
      </c>
      <c r="L95" s="79">
        <f>IFERROR(VLOOKUP($B95,[2]NUM17!$H$3:$U$161,9,FALSE),0)</f>
        <v>42</v>
      </c>
      <c r="M95" s="79">
        <f>IFERROR(VLOOKUP($B95,[2]NUM17!$H$3:$U$161,10,FALSE),0)</f>
        <v>36</v>
      </c>
      <c r="N95" s="79">
        <f>IFERROR(VLOOKUP($B95,[2]NUM17!$H$3:$U$161,11,FALSE),0)</f>
        <v>42</v>
      </c>
      <c r="O95" s="79">
        <f>IFERROR(VLOOKUP($B95,[2]NUM17!$H$3:$U$161,12,FALSE),0)</f>
        <v>35</v>
      </c>
      <c r="P95" s="79">
        <f>IFERROR(VLOOKUP($B95,[2]NUM17!$H$3:$U$161,13,FALSE),0)</f>
        <v>41</v>
      </c>
      <c r="Q95" s="4">
        <f t="shared" si="52"/>
        <v>483</v>
      </c>
      <c r="R95" s="79">
        <f>IFERROR(VLOOKUP($B95,[2]DEN17!$H$3:$U$144,2,FALSE),0)</f>
        <v>54</v>
      </c>
      <c r="S95" s="79">
        <f>IFERROR(VLOOKUP($B95,[2]DEN17!$H$3:$U$144,3,FALSE),0)</f>
        <v>49</v>
      </c>
      <c r="T95" s="79">
        <f>IFERROR(VLOOKUP($B95,[2]DEN17!$H$3:$U$144,4,FALSE),0)</f>
        <v>52</v>
      </c>
      <c r="U95" s="79">
        <f>IFERROR(VLOOKUP($B95,[2]DEN17!$H$3:$U$144,5,FALSE),0)</f>
        <v>42</v>
      </c>
      <c r="V95" s="79">
        <f>IFERROR(VLOOKUP($B95,[2]DEN17!$H$3:$U$144,6,FALSE),0)</f>
        <v>36</v>
      </c>
      <c r="W95" s="79">
        <f>IFERROR(VLOOKUP($B95,[2]DEN17!$H$3:$U$144,7,FALSE),0)</f>
        <v>41</v>
      </c>
      <c r="X95" s="79">
        <f>IFERROR(VLOOKUP($B95,[2]DEN17!$H$3:$U$144,8,FALSE),0)</f>
        <v>39</v>
      </c>
      <c r="Y95" s="79">
        <f>IFERROR(VLOOKUP($B95,[2]DEN17!$H$3:$U$144,9,FALSE),0)</f>
        <v>44</v>
      </c>
      <c r="Z95" s="79">
        <f>IFERROR(VLOOKUP($B95,[2]DEN17!$H$3:$U$144,10,FALSE),0)</f>
        <v>38</v>
      </c>
      <c r="AA95" s="79">
        <f>IFERROR(VLOOKUP($B95,[2]DEN17!$H$3:$U$144,11,FALSE),0)</f>
        <v>46</v>
      </c>
      <c r="AB95" s="79">
        <f>IFERROR(VLOOKUP($B95,[2]DEN17!$H$3:$U$144,12,FALSE),0)</f>
        <v>38</v>
      </c>
      <c r="AC95" s="79">
        <f>IFERROR(VLOOKUP($B95,[2]DEN17!$H$3:$U$144,13,FALSE),0)</f>
        <v>47</v>
      </c>
      <c r="AD95" s="4">
        <f t="shared" si="30"/>
        <v>526</v>
      </c>
    </row>
    <row r="96" spans="1:31" ht="15" thickBot="1" x14ac:dyDescent="0.25">
      <c r="A96" s="75" t="s">
        <v>133</v>
      </c>
      <c r="B96" s="137" t="s">
        <v>120</v>
      </c>
      <c r="C96" s="53"/>
      <c r="D96" s="53"/>
      <c r="E96" s="79">
        <f>IFERROR(VLOOKUP($B96,[2]NUM17!$H$3:$U$161,2,FALSE),0)</f>
        <v>8</v>
      </c>
      <c r="F96" s="79">
        <f>IFERROR(VLOOKUP($B96,[2]NUM17!$H$3:$U$161,3,FALSE),0)</f>
        <v>2</v>
      </c>
      <c r="G96" s="79">
        <f>IFERROR(VLOOKUP($B96,[2]NUM17!$H$3:$U$161,4,FALSE),0)</f>
        <v>3</v>
      </c>
      <c r="H96" s="79">
        <f>IFERROR(VLOOKUP($B96,[2]NUM17!$H$3:$U$161,5,FALSE),0)</f>
        <v>7</v>
      </c>
      <c r="I96" s="79">
        <f>IFERROR(VLOOKUP($B96,[2]NUM17!$H$3:$U$161,6,FALSE),0)</f>
        <v>4</v>
      </c>
      <c r="J96" s="79">
        <f>IFERROR(VLOOKUP($B96,[2]NUM17!$H$3:$U$161,7,FALSE),0)</f>
        <v>8</v>
      </c>
      <c r="K96" s="79">
        <f>IFERROR(VLOOKUP($B96,[2]NUM17!$H$3:$U$161,8,FALSE),0)</f>
        <v>6</v>
      </c>
      <c r="L96" s="79">
        <f>IFERROR(VLOOKUP($B96,[2]NUM17!$H$3:$U$161,9,FALSE),0)</f>
        <v>9</v>
      </c>
      <c r="M96" s="79">
        <f>IFERROR(VLOOKUP($B96,[2]NUM17!$H$3:$U$161,10,FALSE),0)</f>
        <v>5</v>
      </c>
      <c r="N96" s="79">
        <f>IFERROR(VLOOKUP($B96,[2]NUM17!$H$3:$U$161,11,FALSE),0)</f>
        <v>7</v>
      </c>
      <c r="O96" s="79">
        <f>IFERROR(VLOOKUP($B96,[2]NUM17!$H$3:$U$161,12,FALSE),0)</f>
        <v>3</v>
      </c>
      <c r="P96" s="79">
        <f>IFERROR(VLOOKUP($B96,[2]NUM17!$H$3:$U$161,13,FALSE),0)</f>
        <v>3</v>
      </c>
      <c r="Q96" s="4">
        <f t="shared" si="52"/>
        <v>65</v>
      </c>
      <c r="R96" s="79">
        <f>IFERROR(VLOOKUP($B96,[2]DEN17!$H$3:$U$144,2,FALSE),0)</f>
        <v>8</v>
      </c>
      <c r="S96" s="79">
        <f>IFERROR(VLOOKUP($B96,[2]DEN17!$H$3:$U$144,3,FALSE),0)</f>
        <v>6</v>
      </c>
      <c r="T96" s="79">
        <f>IFERROR(VLOOKUP($B96,[2]DEN17!$H$3:$U$144,4,FALSE),0)</f>
        <v>3</v>
      </c>
      <c r="U96" s="79">
        <f>IFERROR(VLOOKUP($B96,[2]DEN17!$H$3:$U$144,5,FALSE),0)</f>
        <v>7</v>
      </c>
      <c r="V96" s="79">
        <f>IFERROR(VLOOKUP($B96,[2]DEN17!$H$3:$U$144,6,FALSE),0)</f>
        <v>5</v>
      </c>
      <c r="W96" s="79">
        <f>IFERROR(VLOOKUP($B96,[2]DEN17!$H$3:$U$144,7,FALSE),0)</f>
        <v>9</v>
      </c>
      <c r="X96" s="79">
        <f>IFERROR(VLOOKUP($B96,[2]DEN17!$H$3:$U$144,8,FALSE),0)</f>
        <v>6</v>
      </c>
      <c r="Y96" s="79">
        <f>IFERROR(VLOOKUP($B96,[2]DEN17!$H$3:$U$144,9,FALSE),0)</f>
        <v>10</v>
      </c>
      <c r="Z96" s="79">
        <f>IFERROR(VLOOKUP($B96,[2]DEN17!$H$3:$U$144,10,FALSE),0)</f>
        <v>5</v>
      </c>
      <c r="AA96" s="79">
        <f>IFERROR(VLOOKUP($B96,[2]DEN17!$H$3:$U$144,11,FALSE),0)</f>
        <v>9</v>
      </c>
      <c r="AB96" s="79">
        <f>IFERROR(VLOOKUP($B96,[2]DEN17!$H$3:$U$144,12,FALSE),0)</f>
        <v>3</v>
      </c>
      <c r="AC96" s="79">
        <f>IFERROR(VLOOKUP($B96,[2]DEN17!$H$3:$U$144,13,FALSE),0)</f>
        <v>3</v>
      </c>
      <c r="AD96" s="4">
        <f t="shared" si="30"/>
        <v>74</v>
      </c>
    </row>
    <row r="97" spans="1:31" ht="15" thickBot="1" x14ac:dyDescent="0.25">
      <c r="A97" s="75" t="s">
        <v>133</v>
      </c>
      <c r="B97" s="137" t="s">
        <v>121</v>
      </c>
      <c r="C97" s="53"/>
      <c r="D97" s="53"/>
      <c r="E97" s="79">
        <f>IFERROR(VLOOKUP($B97,[2]NUM17!$H$3:$U$161,2,FALSE),0)</f>
        <v>0</v>
      </c>
      <c r="F97" s="79">
        <f>IFERROR(VLOOKUP($B97,[2]NUM17!$H$3:$U$161,3,FALSE),0)</f>
        <v>1</v>
      </c>
      <c r="G97" s="79">
        <f>IFERROR(VLOOKUP($B97,[2]NUM17!$H$3:$U$161,4,FALSE),0)</f>
        <v>0</v>
      </c>
      <c r="H97" s="79">
        <f>IFERROR(VLOOKUP($B97,[2]NUM17!$H$3:$U$161,5,FALSE),0)</f>
        <v>0</v>
      </c>
      <c r="I97" s="79">
        <f>IFERROR(VLOOKUP($B97,[2]NUM17!$H$3:$U$161,6,FALSE),0)</f>
        <v>0</v>
      </c>
      <c r="J97" s="79">
        <f>IFERROR(VLOOKUP($B97,[2]NUM17!$H$3:$U$161,7,FALSE),0)</f>
        <v>0</v>
      </c>
      <c r="K97" s="79">
        <f>IFERROR(VLOOKUP($B97,[2]NUM17!$H$3:$U$161,8,FALSE),0)</f>
        <v>0</v>
      </c>
      <c r="L97" s="79">
        <f>IFERROR(VLOOKUP($B97,[2]NUM17!$H$3:$U$161,9,FALSE),0)</f>
        <v>0</v>
      </c>
      <c r="M97" s="79">
        <f>IFERROR(VLOOKUP($B97,[2]NUM17!$H$3:$U$161,10,FALSE),0)</f>
        <v>1</v>
      </c>
      <c r="N97" s="79">
        <f>IFERROR(VLOOKUP($B97,[2]NUM17!$H$3:$U$161,11,FALSE),0)</f>
        <v>1</v>
      </c>
      <c r="O97" s="79">
        <f>IFERROR(VLOOKUP($B97,[2]NUM17!$H$3:$U$161,12,FALSE),0)</f>
        <v>0</v>
      </c>
      <c r="P97" s="79">
        <f>IFERROR(VLOOKUP($B97,[2]NUM17!$H$3:$U$161,13,FALSE),0)</f>
        <v>0</v>
      </c>
      <c r="Q97" s="4">
        <f t="shared" si="52"/>
        <v>3</v>
      </c>
      <c r="R97" s="79">
        <f>IFERROR(VLOOKUP($B97,[2]DEN17!$H$3:$U$144,2,FALSE),0)</f>
        <v>0</v>
      </c>
      <c r="S97" s="79">
        <f>IFERROR(VLOOKUP($B97,[2]DEN17!$H$3:$U$144,3,FALSE),0)</f>
        <v>1</v>
      </c>
      <c r="T97" s="79">
        <f>IFERROR(VLOOKUP($B97,[2]DEN17!$H$3:$U$144,4,FALSE),0)</f>
        <v>0</v>
      </c>
      <c r="U97" s="79">
        <f>IFERROR(VLOOKUP($B97,[2]DEN17!$H$3:$U$144,5,FALSE),0)</f>
        <v>0</v>
      </c>
      <c r="V97" s="79">
        <f>IFERROR(VLOOKUP($B97,[2]DEN17!$H$3:$U$144,6,FALSE),0)</f>
        <v>0</v>
      </c>
      <c r="W97" s="79">
        <f>IFERROR(VLOOKUP($B97,[2]DEN17!$H$3:$U$144,7,FALSE),0)</f>
        <v>1</v>
      </c>
      <c r="X97" s="79">
        <f>IFERROR(VLOOKUP($B97,[2]DEN17!$H$3:$U$144,8,FALSE),0)</f>
        <v>0</v>
      </c>
      <c r="Y97" s="79">
        <f>IFERROR(VLOOKUP($B97,[2]DEN17!$H$3:$U$144,9,FALSE),0)</f>
        <v>0</v>
      </c>
      <c r="Z97" s="79">
        <f>IFERROR(VLOOKUP($B97,[2]DEN17!$H$3:$U$144,10,FALSE),0)</f>
        <v>3</v>
      </c>
      <c r="AA97" s="79">
        <f>IFERROR(VLOOKUP($B97,[2]DEN17!$H$3:$U$144,11,FALSE),0)</f>
        <v>1</v>
      </c>
      <c r="AB97" s="79">
        <f>IFERROR(VLOOKUP($B97,[2]DEN17!$H$3:$U$144,12,FALSE),0)</f>
        <v>0</v>
      </c>
      <c r="AC97" s="79">
        <f>IFERROR(VLOOKUP($B97,[2]DEN17!$H$3:$U$144,13,FALSE),0)</f>
        <v>0</v>
      </c>
      <c r="AD97" s="4">
        <f t="shared" si="30"/>
        <v>6</v>
      </c>
    </row>
    <row r="98" spans="1:31" ht="15" thickBot="1" x14ac:dyDescent="0.25">
      <c r="A98" s="75" t="s">
        <v>133</v>
      </c>
      <c r="B98" s="137" t="s">
        <v>122</v>
      </c>
      <c r="C98" s="53"/>
      <c r="D98" s="53"/>
      <c r="E98" s="79">
        <f>IFERROR(VLOOKUP($B98,[2]NUM17!$H$3:$U$161,2,FALSE),0)</f>
        <v>0</v>
      </c>
      <c r="F98" s="79">
        <f>IFERROR(VLOOKUP($B98,[2]NUM17!$H$3:$U$161,3,FALSE),0)</f>
        <v>0</v>
      </c>
      <c r="G98" s="79">
        <f>IFERROR(VLOOKUP($B98,[2]NUM17!$H$3:$U$161,4,FALSE),0)</f>
        <v>2</v>
      </c>
      <c r="H98" s="79">
        <f>IFERROR(VLOOKUP($B98,[2]NUM17!$H$3:$U$161,5,FALSE),0)</f>
        <v>1</v>
      </c>
      <c r="I98" s="79">
        <f>IFERROR(VLOOKUP($B98,[2]NUM17!$H$3:$U$161,6,FALSE),0)</f>
        <v>0</v>
      </c>
      <c r="J98" s="79">
        <f>IFERROR(VLOOKUP($B98,[2]NUM17!$H$3:$U$161,7,FALSE),0)</f>
        <v>3</v>
      </c>
      <c r="K98" s="79">
        <f>IFERROR(VLOOKUP($B98,[2]NUM17!$H$3:$U$161,8,FALSE),0)</f>
        <v>1</v>
      </c>
      <c r="L98" s="79">
        <f>IFERROR(VLOOKUP($B98,[2]NUM17!$H$3:$U$161,9,FALSE),0)</f>
        <v>1</v>
      </c>
      <c r="M98" s="79">
        <f>IFERROR(VLOOKUP($B98,[2]NUM17!$H$3:$U$161,10,FALSE),0)</f>
        <v>2</v>
      </c>
      <c r="N98" s="79">
        <f>IFERROR(VLOOKUP($B98,[2]NUM17!$H$3:$U$161,11,FALSE),0)</f>
        <v>0</v>
      </c>
      <c r="O98" s="79">
        <f>IFERROR(VLOOKUP($B98,[2]NUM17!$H$3:$U$161,12,FALSE),0)</f>
        <v>0</v>
      </c>
      <c r="P98" s="79">
        <f>IFERROR(VLOOKUP($B98,[2]NUM17!$H$3:$U$161,13,FALSE),0)</f>
        <v>0</v>
      </c>
      <c r="Q98" s="4">
        <f t="shared" si="52"/>
        <v>10</v>
      </c>
      <c r="R98" s="79">
        <f>IFERROR(VLOOKUP($B98,[2]DEN17!$H$3:$U$144,2,FALSE),0)</f>
        <v>0</v>
      </c>
      <c r="S98" s="79">
        <f>IFERROR(VLOOKUP($B98,[2]DEN17!$H$3:$U$144,3,FALSE),0)</f>
        <v>0</v>
      </c>
      <c r="T98" s="79">
        <f>IFERROR(VLOOKUP($B98,[2]DEN17!$H$3:$U$144,4,FALSE),0)</f>
        <v>2</v>
      </c>
      <c r="U98" s="79">
        <f>IFERROR(VLOOKUP($B98,[2]DEN17!$H$3:$U$144,5,FALSE),0)</f>
        <v>1</v>
      </c>
      <c r="V98" s="79">
        <f>IFERROR(VLOOKUP($B98,[2]DEN17!$H$3:$U$144,6,FALSE),0)</f>
        <v>0</v>
      </c>
      <c r="W98" s="79">
        <f>IFERROR(VLOOKUP($B98,[2]DEN17!$H$3:$U$144,7,FALSE),0)</f>
        <v>3</v>
      </c>
      <c r="X98" s="79">
        <f>IFERROR(VLOOKUP($B98,[2]DEN17!$H$3:$U$144,8,FALSE),0)</f>
        <v>1</v>
      </c>
      <c r="Y98" s="79">
        <f>IFERROR(VLOOKUP($B98,[2]DEN17!$H$3:$U$144,9,FALSE),0)</f>
        <v>1</v>
      </c>
      <c r="Z98" s="79">
        <f>IFERROR(VLOOKUP($B98,[2]DEN17!$H$3:$U$144,10,FALSE),0)</f>
        <v>2</v>
      </c>
      <c r="AA98" s="79">
        <f>IFERROR(VLOOKUP($B98,[2]DEN17!$H$3:$U$144,11,FALSE),0)</f>
        <v>0</v>
      </c>
      <c r="AB98" s="79">
        <f>IFERROR(VLOOKUP($B98,[2]DEN17!$H$3:$U$144,12,FALSE),0)</f>
        <v>1</v>
      </c>
      <c r="AC98" s="79">
        <f>IFERROR(VLOOKUP($B98,[2]DEN17!$H$3:$U$144,13,FALSE),0)</f>
        <v>0</v>
      </c>
      <c r="AD98" s="4">
        <f t="shared" si="30"/>
        <v>11</v>
      </c>
    </row>
    <row r="99" spans="1:31" ht="15" thickBot="1" x14ac:dyDescent="0.25">
      <c r="A99" s="75" t="s">
        <v>133</v>
      </c>
      <c r="B99" s="137" t="s">
        <v>123</v>
      </c>
      <c r="C99" s="53"/>
      <c r="D99" s="53"/>
      <c r="E99" s="79">
        <f>IFERROR(VLOOKUP($B99,[2]NUM17!$H$3:$U$161,2,FALSE),0)</f>
        <v>1</v>
      </c>
      <c r="F99" s="79">
        <f>IFERROR(VLOOKUP($B99,[2]NUM17!$H$3:$U$161,3,FALSE),0)</f>
        <v>0</v>
      </c>
      <c r="G99" s="79">
        <f>IFERROR(VLOOKUP($B99,[2]NUM17!$H$3:$U$161,4,FALSE),0)</f>
        <v>2</v>
      </c>
      <c r="H99" s="79">
        <f>IFERROR(VLOOKUP($B99,[2]NUM17!$H$3:$U$161,5,FALSE),0)</f>
        <v>1</v>
      </c>
      <c r="I99" s="79">
        <f>IFERROR(VLOOKUP($B99,[2]NUM17!$H$3:$U$161,6,FALSE),0)</f>
        <v>1</v>
      </c>
      <c r="J99" s="79">
        <f>IFERROR(VLOOKUP($B99,[2]NUM17!$H$3:$U$161,7,FALSE),0)</f>
        <v>0</v>
      </c>
      <c r="K99" s="79">
        <f>IFERROR(VLOOKUP($B99,[2]NUM17!$H$3:$U$161,8,FALSE),0)</f>
        <v>0</v>
      </c>
      <c r="L99" s="79">
        <f>IFERROR(VLOOKUP($B99,[2]NUM17!$H$3:$U$161,9,FALSE),0)</f>
        <v>0</v>
      </c>
      <c r="M99" s="79">
        <f>IFERROR(VLOOKUP($B99,[2]NUM17!$H$3:$U$161,10,FALSE),0)</f>
        <v>0</v>
      </c>
      <c r="N99" s="79">
        <f>IFERROR(VLOOKUP($B99,[2]NUM17!$H$3:$U$161,11,FALSE),0)</f>
        <v>0</v>
      </c>
      <c r="O99" s="79">
        <f>IFERROR(VLOOKUP($B99,[2]NUM17!$H$3:$U$161,12,FALSE),0)</f>
        <v>0</v>
      </c>
      <c r="P99" s="79">
        <f>IFERROR(VLOOKUP($B99,[2]NUM17!$H$3:$U$161,13,FALSE),0)</f>
        <v>0</v>
      </c>
      <c r="Q99" s="4">
        <f t="shared" si="52"/>
        <v>5</v>
      </c>
      <c r="R99" s="79">
        <f>IFERROR(VLOOKUP($B99,[2]DEN17!$H$3:$U$144,2,FALSE),0)</f>
        <v>1</v>
      </c>
      <c r="S99" s="79">
        <f>IFERROR(VLOOKUP($B99,[2]DEN17!$H$3:$U$144,3,FALSE),0)</f>
        <v>0</v>
      </c>
      <c r="T99" s="79">
        <f>IFERROR(VLOOKUP($B99,[2]DEN17!$H$3:$U$144,4,FALSE),0)</f>
        <v>2</v>
      </c>
      <c r="U99" s="79">
        <f>IFERROR(VLOOKUP($B99,[2]DEN17!$H$3:$U$144,5,FALSE),0)</f>
        <v>1</v>
      </c>
      <c r="V99" s="79">
        <f>IFERROR(VLOOKUP($B99,[2]DEN17!$H$3:$U$144,6,FALSE),0)</f>
        <v>1</v>
      </c>
      <c r="W99" s="79">
        <f>IFERROR(VLOOKUP($B99,[2]DEN17!$H$3:$U$144,7,FALSE),0)</f>
        <v>0</v>
      </c>
      <c r="X99" s="79">
        <f>IFERROR(VLOOKUP($B99,[2]DEN17!$H$3:$U$144,8,FALSE),0)</f>
        <v>0</v>
      </c>
      <c r="Y99" s="79">
        <f>IFERROR(VLOOKUP($B99,[2]DEN17!$H$3:$U$144,9,FALSE),0)</f>
        <v>0</v>
      </c>
      <c r="Z99" s="79">
        <f>IFERROR(VLOOKUP($B99,[2]DEN17!$H$3:$U$144,10,FALSE),0)</f>
        <v>0</v>
      </c>
      <c r="AA99" s="79">
        <f>IFERROR(VLOOKUP($B99,[2]DEN17!$H$3:$U$144,11,FALSE),0)</f>
        <v>0</v>
      </c>
      <c r="AB99" s="79">
        <f>IFERROR(VLOOKUP($B99,[2]DEN17!$H$3:$U$144,12,FALSE),0)</f>
        <v>0</v>
      </c>
      <c r="AC99" s="79">
        <f>IFERROR(VLOOKUP($B99,[2]DEN17!$H$3:$U$144,13,FALSE),0)</f>
        <v>0</v>
      </c>
      <c r="AD99" s="4">
        <f t="shared" si="30"/>
        <v>5</v>
      </c>
    </row>
    <row r="100" spans="1:31" ht="15" thickBot="1" x14ac:dyDescent="0.25">
      <c r="A100" s="75" t="s">
        <v>133</v>
      </c>
      <c r="B100" s="137" t="s">
        <v>124</v>
      </c>
      <c r="C100" s="53"/>
      <c r="D100" s="53"/>
      <c r="E100" s="79">
        <f>IFERROR(VLOOKUP($B100,[2]NUM17!$H$3:$U$161,2,FALSE),0)</f>
        <v>0</v>
      </c>
      <c r="F100" s="79">
        <f>IFERROR(VLOOKUP($B100,[2]NUM17!$H$3:$U$161,3,FALSE),0)</f>
        <v>0</v>
      </c>
      <c r="G100" s="79">
        <f>IFERROR(VLOOKUP($B100,[2]NUM17!$H$3:$U$161,4,FALSE),0)</f>
        <v>0</v>
      </c>
      <c r="H100" s="79">
        <f>IFERROR(VLOOKUP($B100,[2]NUM17!$H$3:$U$161,5,FALSE),0)</f>
        <v>0</v>
      </c>
      <c r="I100" s="79">
        <f>IFERROR(VLOOKUP($B100,[2]NUM17!$H$3:$U$161,6,FALSE),0)</f>
        <v>0</v>
      </c>
      <c r="J100" s="79">
        <f>IFERROR(VLOOKUP($B100,[2]NUM17!$H$3:$U$161,7,FALSE),0)</f>
        <v>0</v>
      </c>
      <c r="K100" s="79">
        <f>IFERROR(VLOOKUP($B100,[2]NUM17!$H$3:$U$161,8,FALSE),0)</f>
        <v>0</v>
      </c>
      <c r="L100" s="79">
        <f>IFERROR(VLOOKUP($B100,[2]NUM17!$H$3:$U$161,9,FALSE),0)</f>
        <v>0</v>
      </c>
      <c r="M100" s="79">
        <f>IFERROR(VLOOKUP($B100,[2]NUM17!$H$3:$U$161,10,FALSE),0)</f>
        <v>0</v>
      </c>
      <c r="N100" s="79">
        <f>IFERROR(VLOOKUP($B100,[2]NUM17!$H$3:$U$161,11,FALSE),0)</f>
        <v>0</v>
      </c>
      <c r="O100" s="79">
        <f>IFERROR(VLOOKUP($B100,[2]NUM17!$H$3:$U$161,12,FALSE),0)</f>
        <v>0</v>
      </c>
      <c r="P100" s="79">
        <f>IFERROR(VLOOKUP($B100,[2]NUM17!$H$3:$U$161,13,FALSE),0)</f>
        <v>0</v>
      </c>
      <c r="Q100" s="4">
        <f t="shared" si="52"/>
        <v>0</v>
      </c>
      <c r="R100" s="79">
        <f>IFERROR(VLOOKUP($B100,[2]DEN17!$H$3:$U$144,2,FALSE),0)</f>
        <v>0</v>
      </c>
      <c r="S100" s="79">
        <f>IFERROR(VLOOKUP($B100,[2]DEN17!$H$3:$U$144,3,FALSE),0)</f>
        <v>0</v>
      </c>
      <c r="T100" s="79">
        <f>IFERROR(VLOOKUP($B100,[2]DEN17!$H$3:$U$144,4,FALSE),0)</f>
        <v>0</v>
      </c>
      <c r="U100" s="79">
        <f>IFERROR(VLOOKUP($B100,[2]DEN17!$H$3:$U$144,5,FALSE),0)</f>
        <v>0</v>
      </c>
      <c r="V100" s="79">
        <f>IFERROR(VLOOKUP($B100,[2]DEN17!$H$3:$U$144,6,FALSE),0)</f>
        <v>0</v>
      </c>
      <c r="W100" s="79">
        <f>IFERROR(VLOOKUP($B100,[2]DEN17!$H$3:$U$144,7,FALSE),0)</f>
        <v>0</v>
      </c>
      <c r="X100" s="79">
        <f>IFERROR(VLOOKUP($B100,[2]DEN17!$H$3:$U$144,8,FALSE),0)</f>
        <v>0</v>
      </c>
      <c r="Y100" s="79">
        <f>IFERROR(VLOOKUP($B100,[2]DEN17!$H$3:$U$144,9,FALSE),0)</f>
        <v>0</v>
      </c>
      <c r="Z100" s="79">
        <f>IFERROR(VLOOKUP($B100,[2]DEN17!$H$3:$U$144,10,FALSE),0)</f>
        <v>0</v>
      </c>
      <c r="AA100" s="79">
        <f>IFERROR(VLOOKUP($B100,[2]DEN17!$H$3:$U$144,11,FALSE),0)</f>
        <v>0</v>
      </c>
      <c r="AB100" s="79">
        <f>IFERROR(VLOOKUP($B100,[2]DEN17!$H$3:$U$144,12,FALSE),0)</f>
        <v>0</v>
      </c>
      <c r="AC100" s="79">
        <f>IFERROR(VLOOKUP($B100,[2]DEN17!$H$3:$U$144,13,FALSE),0)</f>
        <v>0</v>
      </c>
      <c r="AD100" s="4">
        <f t="shared" si="30"/>
        <v>0</v>
      </c>
    </row>
    <row r="101" spans="1:31" ht="15" thickBot="1" x14ac:dyDescent="0.25">
      <c r="A101" s="75" t="s">
        <v>133</v>
      </c>
      <c r="B101" s="137" t="s">
        <v>125</v>
      </c>
      <c r="C101" s="53"/>
      <c r="D101" s="53"/>
      <c r="E101" s="79">
        <f>IFERROR(VLOOKUP($B101,[2]NUM17!$H$3:$U$161,2,FALSE),0)</f>
        <v>2</v>
      </c>
      <c r="F101" s="79">
        <f>IFERROR(VLOOKUP($B101,[2]NUM17!$H$3:$U$161,3,FALSE),0)</f>
        <v>1</v>
      </c>
      <c r="G101" s="79">
        <f>IFERROR(VLOOKUP($B101,[2]NUM17!$H$3:$U$161,4,FALSE),0)</f>
        <v>0</v>
      </c>
      <c r="H101" s="79">
        <f>IFERROR(VLOOKUP($B101,[2]NUM17!$H$3:$U$161,5,FALSE),0)</f>
        <v>1</v>
      </c>
      <c r="I101" s="79">
        <f>IFERROR(VLOOKUP($B101,[2]NUM17!$H$3:$U$161,6,FALSE),0)</f>
        <v>4</v>
      </c>
      <c r="J101" s="79">
        <f>IFERROR(VLOOKUP($B101,[2]NUM17!$H$3:$U$161,7,FALSE),0)</f>
        <v>0</v>
      </c>
      <c r="K101" s="79">
        <f>IFERROR(VLOOKUP($B101,[2]NUM17!$H$3:$U$161,8,FALSE),0)</f>
        <v>1</v>
      </c>
      <c r="L101" s="79">
        <f>IFERROR(VLOOKUP($B101,[2]NUM17!$H$3:$U$161,9,FALSE),0)</f>
        <v>2</v>
      </c>
      <c r="M101" s="79">
        <f>IFERROR(VLOOKUP($B101,[2]NUM17!$H$3:$U$161,10,FALSE),0)</f>
        <v>0</v>
      </c>
      <c r="N101" s="79">
        <f>IFERROR(VLOOKUP($B101,[2]NUM17!$H$3:$U$161,11,FALSE),0)</f>
        <v>0</v>
      </c>
      <c r="O101" s="79">
        <f>IFERROR(VLOOKUP($B101,[2]NUM17!$H$3:$U$161,12,FALSE),0)</f>
        <v>0</v>
      </c>
      <c r="P101" s="79">
        <f>IFERROR(VLOOKUP($B101,[2]NUM17!$H$3:$U$161,13,FALSE),0)</f>
        <v>0</v>
      </c>
      <c r="Q101" s="4">
        <f t="shared" si="52"/>
        <v>11</v>
      </c>
      <c r="R101" s="79">
        <f>IFERROR(VLOOKUP($B101,[2]DEN17!$H$3:$U$144,2,FALSE),0)</f>
        <v>2</v>
      </c>
      <c r="S101" s="79">
        <f>IFERROR(VLOOKUP($B101,[2]DEN17!$H$3:$U$144,3,FALSE),0)</f>
        <v>1</v>
      </c>
      <c r="T101" s="79">
        <f>IFERROR(VLOOKUP($B101,[2]DEN17!$H$3:$U$144,4,FALSE),0)</f>
        <v>0</v>
      </c>
      <c r="U101" s="79">
        <f>IFERROR(VLOOKUP($B101,[2]DEN17!$H$3:$U$144,5,FALSE),0)</f>
        <v>2</v>
      </c>
      <c r="V101" s="79">
        <f>IFERROR(VLOOKUP($B101,[2]DEN17!$H$3:$U$144,6,FALSE),0)</f>
        <v>4</v>
      </c>
      <c r="W101" s="79">
        <f>IFERROR(VLOOKUP($B101,[2]DEN17!$H$3:$U$144,7,FALSE),0)</f>
        <v>0</v>
      </c>
      <c r="X101" s="79">
        <f>IFERROR(VLOOKUP($B101,[2]DEN17!$H$3:$U$144,8,FALSE),0)</f>
        <v>1</v>
      </c>
      <c r="Y101" s="79">
        <f>IFERROR(VLOOKUP($B101,[2]DEN17!$H$3:$U$144,9,FALSE),0)</f>
        <v>2</v>
      </c>
      <c r="Z101" s="79">
        <f>IFERROR(VLOOKUP($B101,[2]DEN17!$H$3:$U$144,10,FALSE),0)</f>
        <v>0</v>
      </c>
      <c r="AA101" s="79">
        <f>IFERROR(VLOOKUP($B101,[2]DEN17!$H$3:$U$144,11,FALSE),0)</f>
        <v>0</v>
      </c>
      <c r="AB101" s="79">
        <f>IFERROR(VLOOKUP($B101,[2]DEN17!$H$3:$U$144,12,FALSE),0)</f>
        <v>0</v>
      </c>
      <c r="AC101" s="79">
        <f>IFERROR(VLOOKUP($B101,[2]DEN17!$H$3:$U$144,13,FALSE),0)</f>
        <v>0</v>
      </c>
      <c r="AD101" s="4">
        <f t="shared" si="30"/>
        <v>12</v>
      </c>
    </row>
    <row r="102" spans="1:31" ht="15" thickBot="1" x14ac:dyDescent="0.25">
      <c r="A102" s="75" t="s">
        <v>133</v>
      </c>
      <c r="B102" s="137" t="s">
        <v>126</v>
      </c>
      <c r="C102" s="53"/>
      <c r="D102" s="53"/>
      <c r="E102" s="79">
        <f>IFERROR(VLOOKUP($B102,[2]NUM17!$H$3:$U$161,2,FALSE),0)</f>
        <v>0</v>
      </c>
      <c r="F102" s="79">
        <f>IFERROR(VLOOKUP($B102,[2]NUM17!$H$3:$U$161,3,FALSE),0)</f>
        <v>0</v>
      </c>
      <c r="G102" s="79">
        <f>IFERROR(VLOOKUP($B102,[2]NUM17!$H$3:$U$161,4,FALSE),0)</f>
        <v>0</v>
      </c>
      <c r="H102" s="79">
        <f>IFERROR(VLOOKUP($B102,[2]NUM17!$H$3:$U$161,5,FALSE),0)</f>
        <v>1</v>
      </c>
      <c r="I102" s="79">
        <f>IFERROR(VLOOKUP($B102,[2]NUM17!$H$3:$U$161,6,FALSE),0)</f>
        <v>0</v>
      </c>
      <c r="J102" s="79">
        <f>IFERROR(VLOOKUP($B102,[2]NUM17!$H$3:$U$161,7,FALSE),0)</f>
        <v>0</v>
      </c>
      <c r="K102" s="79">
        <f>IFERROR(VLOOKUP($B102,[2]NUM17!$H$3:$U$161,8,FALSE),0)</f>
        <v>0</v>
      </c>
      <c r="L102" s="79">
        <f>IFERROR(VLOOKUP($B102,[2]NUM17!$H$3:$U$161,9,FALSE),0)</f>
        <v>2</v>
      </c>
      <c r="M102" s="79">
        <f>IFERROR(VLOOKUP($B102,[2]NUM17!$H$3:$U$161,10,FALSE),0)</f>
        <v>0</v>
      </c>
      <c r="N102" s="79">
        <f>IFERROR(VLOOKUP($B102,[2]NUM17!$H$3:$U$161,11,FALSE),0)</f>
        <v>0</v>
      </c>
      <c r="O102" s="79">
        <f>IFERROR(VLOOKUP($B102,[2]NUM17!$H$3:$U$161,12,FALSE),0)</f>
        <v>0</v>
      </c>
      <c r="P102" s="79">
        <f>IFERROR(VLOOKUP($B102,[2]NUM17!$H$3:$U$161,13,FALSE),0)</f>
        <v>0</v>
      </c>
      <c r="Q102" s="4">
        <f t="shared" si="52"/>
        <v>3</v>
      </c>
      <c r="R102" s="79">
        <f>IFERROR(VLOOKUP($B102,[2]DEN17!$H$3:$U$144,2,FALSE),0)</f>
        <v>0</v>
      </c>
      <c r="S102" s="79">
        <f>IFERROR(VLOOKUP($B102,[2]DEN17!$H$3:$U$144,3,FALSE),0)</f>
        <v>0</v>
      </c>
      <c r="T102" s="79">
        <f>IFERROR(VLOOKUP($B102,[2]DEN17!$H$3:$U$144,4,FALSE),0)</f>
        <v>0</v>
      </c>
      <c r="U102" s="79">
        <f>IFERROR(VLOOKUP($B102,[2]DEN17!$H$3:$U$144,5,FALSE),0)</f>
        <v>1</v>
      </c>
      <c r="V102" s="79">
        <f>IFERROR(VLOOKUP($B102,[2]DEN17!$H$3:$U$144,6,FALSE),0)</f>
        <v>0</v>
      </c>
      <c r="W102" s="79">
        <f>IFERROR(VLOOKUP($B102,[2]DEN17!$H$3:$U$144,7,FALSE),0)</f>
        <v>0</v>
      </c>
      <c r="X102" s="79">
        <f>IFERROR(VLOOKUP($B102,[2]DEN17!$H$3:$U$144,8,FALSE),0)</f>
        <v>0</v>
      </c>
      <c r="Y102" s="79">
        <f>IFERROR(VLOOKUP($B102,[2]DEN17!$H$3:$U$144,9,FALSE),0)</f>
        <v>2</v>
      </c>
      <c r="Z102" s="79">
        <f>IFERROR(VLOOKUP($B102,[2]DEN17!$H$3:$U$144,10,FALSE),0)</f>
        <v>0</v>
      </c>
      <c r="AA102" s="79">
        <f>IFERROR(VLOOKUP($B102,[2]DEN17!$H$3:$U$144,11,FALSE),0)</f>
        <v>0</v>
      </c>
      <c r="AB102" s="79">
        <f>IFERROR(VLOOKUP($B102,[2]DEN17!$H$3:$U$144,12,FALSE),0)</f>
        <v>0</v>
      </c>
      <c r="AC102" s="79">
        <f>IFERROR(VLOOKUP($B102,[2]DEN17!$H$3:$U$144,13,FALSE),0)</f>
        <v>0</v>
      </c>
      <c r="AD102" s="4">
        <f t="shared" si="30"/>
        <v>3</v>
      </c>
    </row>
    <row r="103" spans="1:31" ht="15" thickBot="1" x14ac:dyDescent="0.25">
      <c r="A103" s="75" t="s">
        <v>133</v>
      </c>
      <c r="B103" s="137" t="s">
        <v>127</v>
      </c>
      <c r="C103" s="53"/>
      <c r="D103" s="53"/>
      <c r="E103" s="79">
        <f>IFERROR(VLOOKUP($B103,[2]NUM17!$H$3:$U$161,2,FALSE),0)</f>
        <v>0</v>
      </c>
      <c r="F103" s="79">
        <f>IFERROR(VLOOKUP($B103,[2]NUM17!$H$3:$U$161,3,FALSE),0)</f>
        <v>0</v>
      </c>
      <c r="G103" s="79">
        <f>IFERROR(VLOOKUP($B103,[2]NUM17!$H$3:$U$161,4,FALSE),0)</f>
        <v>0</v>
      </c>
      <c r="H103" s="79">
        <f>IFERROR(VLOOKUP($B103,[2]NUM17!$H$3:$U$161,5,FALSE),0)</f>
        <v>0</v>
      </c>
      <c r="I103" s="79">
        <f>IFERROR(VLOOKUP($B103,[2]NUM17!$H$3:$U$161,6,FALSE),0)</f>
        <v>0</v>
      </c>
      <c r="J103" s="79">
        <f>IFERROR(VLOOKUP($B103,[2]NUM17!$H$3:$U$161,7,FALSE),0)</f>
        <v>2</v>
      </c>
      <c r="K103" s="79">
        <f>IFERROR(VLOOKUP($B103,[2]NUM17!$H$3:$U$161,8,FALSE),0)</f>
        <v>0</v>
      </c>
      <c r="L103" s="79">
        <f>IFERROR(VLOOKUP($B103,[2]NUM17!$H$3:$U$161,9,FALSE),0)</f>
        <v>0</v>
      </c>
      <c r="M103" s="79">
        <f>IFERROR(VLOOKUP($B103,[2]NUM17!$H$3:$U$161,10,FALSE),0)</f>
        <v>0</v>
      </c>
      <c r="N103" s="79">
        <f>IFERROR(VLOOKUP($B103,[2]NUM17!$H$3:$U$161,11,FALSE),0)</f>
        <v>0</v>
      </c>
      <c r="O103" s="79">
        <f>IFERROR(VLOOKUP($B103,[2]NUM17!$H$3:$U$161,12,FALSE),0)</f>
        <v>0</v>
      </c>
      <c r="P103" s="79">
        <f>IFERROR(VLOOKUP($B103,[2]NUM17!$H$3:$U$161,13,FALSE),0)</f>
        <v>0</v>
      </c>
      <c r="Q103" s="4">
        <f t="shared" si="52"/>
        <v>2</v>
      </c>
      <c r="R103" s="79">
        <f>IFERROR(VLOOKUP($B103,[2]DEN17!$H$3:$U$144,2,FALSE),0)</f>
        <v>0</v>
      </c>
      <c r="S103" s="79">
        <f>IFERROR(VLOOKUP($B103,[2]DEN17!$H$3:$U$144,3,FALSE),0)</f>
        <v>0</v>
      </c>
      <c r="T103" s="79">
        <f>IFERROR(VLOOKUP($B103,[2]DEN17!$H$3:$U$144,4,FALSE),0)</f>
        <v>0</v>
      </c>
      <c r="U103" s="79">
        <f>IFERROR(VLOOKUP($B103,[2]DEN17!$H$3:$U$144,5,FALSE),0)</f>
        <v>0</v>
      </c>
      <c r="V103" s="79">
        <f>IFERROR(VLOOKUP($B103,[2]DEN17!$H$3:$U$144,6,FALSE),0)</f>
        <v>0</v>
      </c>
      <c r="W103" s="79">
        <f>IFERROR(VLOOKUP($B103,[2]DEN17!$H$3:$U$144,7,FALSE),0)</f>
        <v>2</v>
      </c>
      <c r="X103" s="79">
        <f>IFERROR(VLOOKUP($B103,[2]DEN17!$H$3:$U$144,8,FALSE),0)</f>
        <v>0</v>
      </c>
      <c r="Y103" s="79">
        <f>IFERROR(VLOOKUP($B103,[2]DEN17!$H$3:$U$144,9,FALSE),0)</f>
        <v>0</v>
      </c>
      <c r="Z103" s="79">
        <f>IFERROR(VLOOKUP($B103,[2]DEN17!$H$3:$U$144,10,FALSE),0)</f>
        <v>0</v>
      </c>
      <c r="AA103" s="79">
        <f>IFERROR(VLOOKUP($B103,[2]DEN17!$H$3:$U$144,11,FALSE),0)</f>
        <v>0</v>
      </c>
      <c r="AB103" s="79">
        <f>IFERROR(VLOOKUP($B103,[2]DEN17!$H$3:$U$144,12,FALSE),0)</f>
        <v>0</v>
      </c>
      <c r="AC103" s="79">
        <f>IFERROR(VLOOKUP($B103,[2]DEN17!$H$3:$U$144,13,FALSE),0)</f>
        <v>0</v>
      </c>
      <c r="AD103" s="4">
        <f t="shared" si="30"/>
        <v>2</v>
      </c>
    </row>
    <row r="104" spans="1:31" ht="15" thickBot="1" x14ac:dyDescent="0.25">
      <c r="A104" s="75" t="s">
        <v>133</v>
      </c>
      <c r="B104" s="137" t="s">
        <v>128</v>
      </c>
      <c r="C104" s="53"/>
      <c r="D104" s="53"/>
      <c r="E104" s="79">
        <f>IFERROR(VLOOKUP($B104,[2]NUM17!$H$3:$U$161,2,FALSE),0)</f>
        <v>0</v>
      </c>
      <c r="F104" s="79">
        <f>IFERROR(VLOOKUP($B104,[2]NUM17!$H$3:$U$161,3,FALSE),0)</f>
        <v>0</v>
      </c>
      <c r="G104" s="79">
        <f>IFERROR(VLOOKUP($B104,[2]NUM17!$H$3:$U$161,4,FALSE),0)</f>
        <v>0</v>
      </c>
      <c r="H104" s="79">
        <f>IFERROR(VLOOKUP($B104,[2]NUM17!$H$3:$U$161,5,FALSE),0)</f>
        <v>0</v>
      </c>
      <c r="I104" s="79">
        <f>IFERROR(VLOOKUP($B104,[2]NUM17!$H$3:$U$161,6,FALSE),0)</f>
        <v>0</v>
      </c>
      <c r="J104" s="79">
        <f>IFERROR(VLOOKUP($B104,[2]NUM17!$H$3:$U$161,7,FALSE),0)</f>
        <v>0</v>
      </c>
      <c r="K104" s="79">
        <f>IFERROR(VLOOKUP($B104,[2]NUM17!$H$3:$U$161,8,FALSE),0)</f>
        <v>0</v>
      </c>
      <c r="L104" s="79">
        <f>IFERROR(VLOOKUP($B104,[2]NUM17!$H$3:$U$161,9,FALSE),0)</f>
        <v>0</v>
      </c>
      <c r="M104" s="79">
        <f>IFERROR(VLOOKUP($B104,[2]NUM17!$H$3:$U$161,10,FALSE),0)</f>
        <v>0</v>
      </c>
      <c r="N104" s="79">
        <f>IFERROR(VLOOKUP($B104,[2]NUM17!$H$3:$U$161,11,FALSE),0)</f>
        <v>0</v>
      </c>
      <c r="O104" s="79">
        <f>IFERROR(VLOOKUP($B104,[2]NUM17!$H$3:$U$161,12,FALSE),0)</f>
        <v>0</v>
      </c>
      <c r="P104" s="79">
        <f>IFERROR(VLOOKUP($B104,[2]NUM17!$H$3:$U$161,13,FALSE),0)</f>
        <v>0</v>
      </c>
      <c r="Q104" s="4">
        <f t="shared" si="52"/>
        <v>0</v>
      </c>
      <c r="R104" s="79">
        <f>IFERROR(VLOOKUP($B104,[2]DEN17!$H$3:$U$144,2,FALSE),0)</f>
        <v>0</v>
      </c>
      <c r="S104" s="79">
        <f>IFERROR(VLOOKUP($B104,[2]DEN17!$H$3:$U$144,3,FALSE),0)</f>
        <v>0</v>
      </c>
      <c r="T104" s="79">
        <f>IFERROR(VLOOKUP($B104,[2]DEN17!$H$3:$U$144,4,FALSE),0)</f>
        <v>0</v>
      </c>
      <c r="U104" s="79">
        <f>IFERROR(VLOOKUP($B104,[2]DEN17!$H$3:$U$144,5,FALSE),0)</f>
        <v>0</v>
      </c>
      <c r="V104" s="79">
        <f>IFERROR(VLOOKUP($B104,[2]DEN17!$H$3:$U$144,6,FALSE),0)</f>
        <v>0</v>
      </c>
      <c r="W104" s="79">
        <f>IFERROR(VLOOKUP($B104,[2]DEN17!$H$3:$U$144,7,FALSE),0)</f>
        <v>0</v>
      </c>
      <c r="X104" s="79">
        <f>IFERROR(VLOOKUP($B104,[2]DEN17!$H$3:$U$144,8,FALSE),0)</f>
        <v>0</v>
      </c>
      <c r="Y104" s="79">
        <f>IFERROR(VLOOKUP($B104,[2]DEN17!$H$3:$U$144,9,FALSE),0)</f>
        <v>0</v>
      </c>
      <c r="Z104" s="79">
        <f>IFERROR(VLOOKUP($B104,[2]DEN17!$H$3:$U$144,10,FALSE),0)</f>
        <v>0</v>
      </c>
      <c r="AA104" s="79">
        <f>IFERROR(VLOOKUP($B104,[2]DEN17!$H$3:$U$144,11,FALSE),0)</f>
        <v>0</v>
      </c>
      <c r="AB104" s="79">
        <f>IFERROR(VLOOKUP($B104,[2]DEN17!$H$3:$U$144,12,FALSE),0)</f>
        <v>0</v>
      </c>
      <c r="AC104" s="79">
        <f>IFERROR(VLOOKUP($B104,[2]DEN17!$H$3:$U$144,13,FALSE),0)</f>
        <v>0</v>
      </c>
      <c r="AD104" s="4">
        <f t="shared" si="30"/>
        <v>0</v>
      </c>
    </row>
    <row r="105" spans="1:31" ht="15" thickBot="1" x14ac:dyDescent="0.25">
      <c r="A105" s="75" t="s">
        <v>133</v>
      </c>
      <c r="B105" s="137" t="s">
        <v>129</v>
      </c>
      <c r="C105" s="53"/>
      <c r="D105" s="53"/>
      <c r="E105" s="79">
        <f>IFERROR(VLOOKUP($B105,[2]NUM17!$H$3:$U$161,2,FALSE),0)</f>
        <v>1</v>
      </c>
      <c r="F105" s="79">
        <f>IFERROR(VLOOKUP($B105,[2]NUM17!$H$3:$U$161,3,FALSE),0)</f>
        <v>3</v>
      </c>
      <c r="G105" s="79">
        <f>IFERROR(VLOOKUP($B105,[2]NUM17!$H$3:$U$161,4,FALSE),0)</f>
        <v>2</v>
      </c>
      <c r="H105" s="79">
        <f>IFERROR(VLOOKUP($B105,[2]NUM17!$H$3:$U$161,5,FALSE),0)</f>
        <v>1</v>
      </c>
      <c r="I105" s="79">
        <f>IFERROR(VLOOKUP($B105,[2]NUM17!$H$3:$U$161,6,FALSE),0)</f>
        <v>0</v>
      </c>
      <c r="J105" s="79">
        <f>IFERROR(VLOOKUP($B105,[2]NUM17!$H$3:$U$161,7,FALSE),0)</f>
        <v>1</v>
      </c>
      <c r="K105" s="79">
        <f>IFERROR(VLOOKUP($B105,[2]NUM17!$H$3:$U$161,8,FALSE),0)</f>
        <v>1</v>
      </c>
      <c r="L105" s="79">
        <f>IFERROR(VLOOKUP($B105,[2]NUM17!$H$3:$U$161,9,FALSE),0)</f>
        <v>2</v>
      </c>
      <c r="M105" s="79">
        <f>IFERROR(VLOOKUP($B105,[2]NUM17!$H$3:$U$161,10,FALSE),0)</f>
        <v>1</v>
      </c>
      <c r="N105" s="79">
        <f>IFERROR(VLOOKUP($B105,[2]NUM17!$H$3:$U$161,11,FALSE),0)</f>
        <v>1</v>
      </c>
      <c r="O105" s="79">
        <f>IFERROR(VLOOKUP($B105,[2]NUM17!$H$3:$U$161,12,FALSE),0)</f>
        <v>1</v>
      </c>
      <c r="P105" s="79">
        <f>IFERROR(VLOOKUP($B105,[2]NUM17!$H$3:$U$161,13,FALSE),0)</f>
        <v>5</v>
      </c>
      <c r="Q105" s="4">
        <f t="shared" si="52"/>
        <v>19</v>
      </c>
      <c r="R105" s="79">
        <f>IFERROR(VLOOKUP($B105,[2]DEN17!$H$3:$U$144,2,FALSE),0)</f>
        <v>1</v>
      </c>
      <c r="S105" s="79">
        <f>IFERROR(VLOOKUP($B105,[2]DEN17!$H$3:$U$144,3,FALSE),0)</f>
        <v>3</v>
      </c>
      <c r="T105" s="79">
        <f>IFERROR(VLOOKUP($B105,[2]DEN17!$H$3:$U$144,4,FALSE),0)</f>
        <v>2</v>
      </c>
      <c r="U105" s="79">
        <f>IFERROR(VLOOKUP($B105,[2]DEN17!$H$3:$U$144,5,FALSE),0)</f>
        <v>1</v>
      </c>
      <c r="V105" s="79">
        <f>IFERROR(VLOOKUP($B105,[2]DEN17!$H$3:$U$144,6,FALSE),0)</f>
        <v>0</v>
      </c>
      <c r="W105" s="79">
        <f>IFERROR(VLOOKUP($B105,[2]DEN17!$H$3:$U$144,7,FALSE),0)</f>
        <v>1</v>
      </c>
      <c r="X105" s="79">
        <f>IFERROR(VLOOKUP($B105,[2]DEN17!$H$3:$U$144,8,FALSE),0)</f>
        <v>1</v>
      </c>
      <c r="Y105" s="79">
        <f>IFERROR(VLOOKUP($B105,[2]DEN17!$H$3:$U$144,9,FALSE),0)</f>
        <v>2</v>
      </c>
      <c r="Z105" s="79">
        <f>IFERROR(VLOOKUP($B105,[2]DEN17!$H$3:$U$144,10,FALSE),0)</f>
        <v>1</v>
      </c>
      <c r="AA105" s="79">
        <f>IFERROR(VLOOKUP($B105,[2]DEN17!$H$3:$U$144,11,FALSE),0)</f>
        <v>1</v>
      </c>
      <c r="AB105" s="79">
        <f>IFERROR(VLOOKUP($B105,[2]DEN17!$H$3:$U$144,12,FALSE),0)</f>
        <v>1</v>
      </c>
      <c r="AC105" s="79">
        <f>IFERROR(VLOOKUP($B105,[2]DEN17!$H$3:$U$144,13,FALSE),0)</f>
        <v>5</v>
      </c>
      <c r="AD105" s="4">
        <f t="shared" si="30"/>
        <v>19</v>
      </c>
    </row>
    <row r="106" spans="1:31" ht="15" thickBot="1" x14ac:dyDescent="0.25">
      <c r="A106" s="75" t="s">
        <v>133</v>
      </c>
      <c r="B106" s="137" t="s">
        <v>130</v>
      </c>
      <c r="C106" s="53"/>
      <c r="D106" s="53"/>
      <c r="E106" s="79">
        <f>IFERROR(VLOOKUP($B106,[2]NUM17!$H$3:$U$161,2,FALSE),0)</f>
        <v>1</v>
      </c>
      <c r="F106" s="79">
        <f>IFERROR(VLOOKUP($B106,[2]NUM17!$H$3:$U$161,3,FALSE),0)</f>
        <v>0</v>
      </c>
      <c r="G106" s="79">
        <f>IFERROR(VLOOKUP($B106,[2]NUM17!$H$3:$U$161,4,FALSE),0)</f>
        <v>1</v>
      </c>
      <c r="H106" s="79">
        <f>IFERROR(VLOOKUP($B106,[2]NUM17!$H$3:$U$161,5,FALSE),0)</f>
        <v>0</v>
      </c>
      <c r="I106" s="79">
        <f>IFERROR(VLOOKUP($B106,[2]NUM17!$H$3:$U$161,6,FALSE),0)</f>
        <v>0</v>
      </c>
      <c r="J106" s="79">
        <f>IFERROR(VLOOKUP($B106,[2]NUM17!$H$3:$U$161,7,FALSE),0)</f>
        <v>0</v>
      </c>
      <c r="K106" s="79">
        <f>IFERROR(VLOOKUP($B106,[2]NUM17!$H$3:$U$161,8,FALSE),0)</f>
        <v>1</v>
      </c>
      <c r="L106" s="79">
        <f>IFERROR(VLOOKUP($B106,[2]NUM17!$H$3:$U$161,9,FALSE),0)</f>
        <v>3</v>
      </c>
      <c r="M106" s="79">
        <f>IFERROR(VLOOKUP($B106,[2]NUM17!$H$3:$U$161,10,FALSE),0)</f>
        <v>2</v>
      </c>
      <c r="N106" s="79">
        <f>IFERROR(VLOOKUP($B106,[2]NUM17!$H$3:$U$161,11,FALSE),0)</f>
        <v>3</v>
      </c>
      <c r="O106" s="79">
        <f>IFERROR(VLOOKUP($B106,[2]NUM17!$H$3:$U$161,12,FALSE),0)</f>
        <v>0</v>
      </c>
      <c r="P106" s="79">
        <f>IFERROR(VLOOKUP($B106,[2]NUM17!$H$3:$U$161,13,FALSE),0)</f>
        <v>0</v>
      </c>
      <c r="Q106" s="4">
        <f t="shared" si="52"/>
        <v>11</v>
      </c>
      <c r="R106" s="79">
        <f>IFERROR(VLOOKUP($B106,[2]DEN17!$H$3:$U$144,2,FALSE),0)</f>
        <v>1</v>
      </c>
      <c r="S106" s="79">
        <f>IFERROR(VLOOKUP($B106,[2]DEN17!$H$3:$U$144,3,FALSE),0)</f>
        <v>0</v>
      </c>
      <c r="T106" s="79">
        <f>IFERROR(VLOOKUP($B106,[2]DEN17!$H$3:$U$144,4,FALSE),0)</f>
        <v>1</v>
      </c>
      <c r="U106" s="79">
        <f>IFERROR(VLOOKUP($B106,[2]DEN17!$H$3:$U$144,5,FALSE),0)</f>
        <v>0</v>
      </c>
      <c r="V106" s="79">
        <f>IFERROR(VLOOKUP($B106,[2]DEN17!$H$3:$U$144,6,FALSE),0)</f>
        <v>0</v>
      </c>
      <c r="W106" s="79">
        <f>IFERROR(VLOOKUP($B106,[2]DEN17!$H$3:$U$144,7,FALSE),0)</f>
        <v>0</v>
      </c>
      <c r="X106" s="79">
        <f>IFERROR(VLOOKUP($B106,[2]DEN17!$H$3:$U$144,8,FALSE),0)</f>
        <v>1</v>
      </c>
      <c r="Y106" s="79">
        <f>IFERROR(VLOOKUP($B106,[2]DEN17!$H$3:$U$144,9,FALSE),0)</f>
        <v>3</v>
      </c>
      <c r="Z106" s="79">
        <f>IFERROR(VLOOKUP($B106,[2]DEN17!$H$3:$U$144,10,FALSE),0)</f>
        <v>2</v>
      </c>
      <c r="AA106" s="79">
        <f>IFERROR(VLOOKUP($B106,[2]DEN17!$H$3:$U$144,11,FALSE),0)</f>
        <v>3</v>
      </c>
      <c r="AB106" s="79">
        <f>IFERROR(VLOOKUP($B106,[2]DEN17!$H$3:$U$144,12,FALSE),0)</f>
        <v>0</v>
      </c>
      <c r="AC106" s="79">
        <f>IFERROR(VLOOKUP($B106,[2]DEN17!$H$3:$U$144,13,FALSE),0)</f>
        <v>0</v>
      </c>
      <c r="AD106" s="4">
        <f t="shared" si="30"/>
        <v>11</v>
      </c>
    </row>
    <row r="107" spans="1:31" ht="15" thickBot="1" x14ac:dyDescent="0.25">
      <c r="A107" s="75" t="s">
        <v>133</v>
      </c>
      <c r="B107" s="137" t="s">
        <v>131</v>
      </c>
      <c r="C107" s="53"/>
      <c r="D107" s="53"/>
      <c r="E107" s="79">
        <f>IFERROR(VLOOKUP($B107,[2]NUM17!$H$3:$U$161,2,FALSE),0)</f>
        <v>7</v>
      </c>
      <c r="F107" s="79">
        <f>IFERROR(VLOOKUP($B107,[2]NUM17!$H$3:$U$161,3,FALSE),0)</f>
        <v>6</v>
      </c>
      <c r="G107" s="79">
        <f>IFERROR(VLOOKUP($B107,[2]NUM17!$H$3:$U$161,4,FALSE),0)</f>
        <v>4</v>
      </c>
      <c r="H107" s="79">
        <f>IFERROR(VLOOKUP($B107,[2]NUM17!$H$3:$U$161,5,FALSE),0)</f>
        <v>3</v>
      </c>
      <c r="I107" s="79">
        <f>IFERROR(VLOOKUP($B107,[2]NUM17!$H$3:$U$161,6,FALSE),0)</f>
        <v>8</v>
      </c>
      <c r="J107" s="79">
        <f>IFERROR(VLOOKUP($B107,[2]NUM17!$H$3:$U$161,7,FALSE),0)</f>
        <v>4</v>
      </c>
      <c r="K107" s="79">
        <f>IFERROR(VLOOKUP($B107,[2]NUM17!$H$3:$U$161,8,FALSE),0)</f>
        <v>5</v>
      </c>
      <c r="L107" s="79">
        <f>IFERROR(VLOOKUP($B107,[2]NUM17!$H$3:$U$161,9,FALSE),0)</f>
        <v>9</v>
      </c>
      <c r="M107" s="79">
        <f>IFERROR(VLOOKUP($B107,[2]NUM17!$H$3:$U$161,10,FALSE),0)</f>
        <v>3</v>
      </c>
      <c r="N107" s="79">
        <f>IFERROR(VLOOKUP($B107,[2]NUM17!$H$3:$U$161,11,FALSE),0)</f>
        <v>7</v>
      </c>
      <c r="O107" s="79">
        <f>IFERROR(VLOOKUP($B107,[2]NUM17!$H$3:$U$161,12,FALSE),0)</f>
        <v>5</v>
      </c>
      <c r="P107" s="79">
        <f>IFERROR(VLOOKUP($B107,[2]NUM17!$H$3:$U$161,13,FALSE),0)</f>
        <v>8</v>
      </c>
      <c r="Q107" s="4">
        <f t="shared" si="52"/>
        <v>69</v>
      </c>
      <c r="R107" s="79">
        <f>IFERROR(VLOOKUP($B107,[2]DEN17!$H$3:$U$144,2,FALSE),0)</f>
        <v>11</v>
      </c>
      <c r="S107" s="79">
        <f>IFERROR(VLOOKUP($B107,[2]DEN17!$H$3:$U$144,3,FALSE),0)</f>
        <v>7</v>
      </c>
      <c r="T107" s="79">
        <f>IFERROR(VLOOKUP($B107,[2]DEN17!$H$3:$U$144,4,FALSE),0)</f>
        <v>5</v>
      </c>
      <c r="U107" s="79">
        <f>IFERROR(VLOOKUP($B107,[2]DEN17!$H$3:$U$144,5,FALSE),0)</f>
        <v>3</v>
      </c>
      <c r="V107" s="79">
        <f>IFERROR(VLOOKUP($B107,[2]DEN17!$H$3:$U$144,6,FALSE),0)</f>
        <v>8</v>
      </c>
      <c r="W107" s="79">
        <f>IFERROR(VLOOKUP($B107,[2]DEN17!$H$3:$U$144,7,FALSE),0)</f>
        <v>5</v>
      </c>
      <c r="X107" s="79">
        <f>IFERROR(VLOOKUP($B107,[2]DEN17!$H$3:$U$144,8,FALSE),0)</f>
        <v>5</v>
      </c>
      <c r="Y107" s="79">
        <f>IFERROR(VLOOKUP($B107,[2]DEN17!$H$3:$U$144,9,FALSE),0)</f>
        <v>10</v>
      </c>
      <c r="Z107" s="79">
        <f>IFERROR(VLOOKUP($B107,[2]DEN17!$H$3:$U$144,10,FALSE),0)</f>
        <v>4</v>
      </c>
      <c r="AA107" s="79">
        <f>IFERROR(VLOOKUP($B107,[2]DEN17!$H$3:$U$144,11,FALSE),0)</f>
        <v>7</v>
      </c>
      <c r="AB107" s="79">
        <f>IFERROR(VLOOKUP($B107,[2]DEN17!$H$3:$U$144,12,FALSE),0)</f>
        <v>5</v>
      </c>
      <c r="AC107" s="79">
        <f>IFERROR(VLOOKUP($B107,[2]DEN17!$H$3:$U$144,13,FALSE),0)</f>
        <v>8</v>
      </c>
      <c r="AD107" s="4">
        <f>SUM(R107:AC107)</f>
        <v>78</v>
      </c>
    </row>
    <row r="108" spans="1:31" ht="15" thickBot="1" x14ac:dyDescent="0.25">
      <c r="A108" s="75" t="s">
        <v>133</v>
      </c>
      <c r="B108" s="137" t="s">
        <v>132</v>
      </c>
      <c r="C108" s="53"/>
      <c r="D108" s="53"/>
      <c r="E108" s="79">
        <f>IFERROR(VLOOKUP($B108,[2]NUM17!$H$3:$U$161,2,FALSE),0)</f>
        <v>5</v>
      </c>
      <c r="F108" s="79">
        <f>IFERROR(VLOOKUP($B108,[2]NUM17!$H$3:$U$161,3,FALSE),0)</f>
        <v>6</v>
      </c>
      <c r="G108" s="79">
        <f>IFERROR(VLOOKUP($B108,[2]NUM17!$H$3:$U$161,4,FALSE),0)</f>
        <v>3</v>
      </c>
      <c r="H108" s="79">
        <f>IFERROR(VLOOKUP($B108,[2]NUM17!$H$3:$U$161,5,FALSE),0)</f>
        <v>3</v>
      </c>
      <c r="I108" s="79">
        <f>IFERROR(VLOOKUP($B108,[2]NUM17!$H$3:$U$161,6,FALSE),0)</f>
        <v>4</v>
      </c>
      <c r="J108" s="79">
        <f>IFERROR(VLOOKUP($B108,[2]NUM17!$H$3:$U$161,7,FALSE),0)</f>
        <v>2</v>
      </c>
      <c r="K108" s="79">
        <f>IFERROR(VLOOKUP($B108,[2]NUM17!$H$3:$U$161,8,FALSE),0)</f>
        <v>2</v>
      </c>
      <c r="L108" s="79">
        <f>IFERROR(VLOOKUP($B108,[2]NUM17!$H$3:$U$161,9,FALSE),0)</f>
        <v>5</v>
      </c>
      <c r="M108" s="79">
        <f>IFERROR(VLOOKUP($B108,[2]NUM17!$H$3:$U$161,10,FALSE),0)</f>
        <v>2</v>
      </c>
      <c r="N108" s="79">
        <f>IFERROR(VLOOKUP($B108,[2]NUM17!$H$3:$U$161,11,FALSE),0)</f>
        <v>5</v>
      </c>
      <c r="O108" s="79">
        <f>IFERROR(VLOOKUP($B108,[2]NUM17!$H$3:$U$161,12,FALSE),0)</f>
        <v>2</v>
      </c>
      <c r="P108" s="79">
        <f>IFERROR(VLOOKUP($B108,[2]NUM17!$H$3:$U$161,13,FALSE),0)</f>
        <v>2</v>
      </c>
      <c r="Q108" s="4">
        <f t="shared" si="52"/>
        <v>41</v>
      </c>
      <c r="R108" s="79">
        <f>IFERROR(VLOOKUP($B108,[2]DEN17!$H$3:$U$144,2,FALSE),0)</f>
        <v>6</v>
      </c>
      <c r="S108" s="79">
        <f>IFERROR(VLOOKUP($B108,[2]DEN17!$H$3:$U$144,3,FALSE),0)</f>
        <v>6</v>
      </c>
      <c r="T108" s="79">
        <f>IFERROR(VLOOKUP($B108,[2]DEN17!$H$3:$U$144,4,FALSE),0)</f>
        <v>3</v>
      </c>
      <c r="U108" s="79">
        <f>IFERROR(VLOOKUP($B108,[2]DEN17!$H$3:$U$144,5,FALSE),0)</f>
        <v>3</v>
      </c>
      <c r="V108" s="79">
        <f>IFERROR(VLOOKUP($B108,[2]DEN17!$H$3:$U$144,6,FALSE),0)</f>
        <v>4</v>
      </c>
      <c r="W108" s="79">
        <f>IFERROR(VLOOKUP($B108,[2]DEN17!$H$3:$U$144,7,FALSE),0)</f>
        <v>2</v>
      </c>
      <c r="X108" s="79">
        <f>IFERROR(VLOOKUP($B108,[2]DEN17!$H$3:$U$144,8,FALSE),0)</f>
        <v>2</v>
      </c>
      <c r="Y108" s="79">
        <f>IFERROR(VLOOKUP($B108,[2]DEN17!$H$3:$U$144,9,FALSE),0)</f>
        <v>5</v>
      </c>
      <c r="Z108" s="79">
        <f>IFERROR(VLOOKUP($B108,[2]DEN17!$H$3:$U$144,10,FALSE),0)</f>
        <v>4</v>
      </c>
      <c r="AA108" s="79">
        <f>IFERROR(VLOOKUP($B108,[2]DEN17!$H$3:$U$144,11,FALSE),0)</f>
        <v>5</v>
      </c>
      <c r="AB108" s="79">
        <f>IFERROR(VLOOKUP($B108,[2]DEN17!$H$3:$U$144,12,FALSE),0)</f>
        <v>3</v>
      </c>
      <c r="AC108" s="79">
        <f>IFERROR(VLOOKUP($B108,[2]DEN17!$H$3:$U$144,13,FALSE),0)</f>
        <v>4</v>
      </c>
      <c r="AD108" s="4">
        <f>SUM(R108:AC108)</f>
        <v>47</v>
      </c>
    </row>
    <row r="109" spans="1:31" ht="15" thickBot="1" x14ac:dyDescent="0.25">
      <c r="A109" s="75" t="s">
        <v>133</v>
      </c>
      <c r="B109" s="137" t="s">
        <v>346</v>
      </c>
      <c r="C109" s="53"/>
      <c r="D109" s="53"/>
      <c r="E109" s="79">
        <f>IFERROR(VLOOKUP($B109,[2]NUM17!$H$3:$U$161,2,FALSE),0)</f>
        <v>2</v>
      </c>
      <c r="F109" s="79">
        <f>IFERROR(VLOOKUP($B109,[2]NUM17!$H$3:$U$161,3,FALSE),0)</f>
        <v>2</v>
      </c>
      <c r="G109" s="79">
        <f>IFERROR(VLOOKUP($B109,[2]NUM17!$H$3:$U$161,4,FALSE),0)</f>
        <v>2</v>
      </c>
      <c r="H109" s="79">
        <f>IFERROR(VLOOKUP($B109,[2]NUM17!$H$3:$U$161,5,FALSE),0)</f>
        <v>6</v>
      </c>
      <c r="I109" s="79">
        <f>IFERROR(VLOOKUP($B109,[2]NUM17!$H$3:$U$161,6,FALSE),0)</f>
        <v>4</v>
      </c>
      <c r="J109" s="79">
        <f>IFERROR(VLOOKUP($B109,[2]NUM17!$H$3:$U$161,7,FALSE),0)</f>
        <v>5</v>
      </c>
      <c r="K109" s="79">
        <f>IFERROR(VLOOKUP($B109,[2]NUM17!$H$3:$U$161,8,FALSE),0)</f>
        <v>3</v>
      </c>
      <c r="L109" s="79">
        <f>IFERROR(VLOOKUP($B109,[2]NUM17!$H$3:$U$161,9,FALSE),0)</f>
        <v>6</v>
      </c>
      <c r="M109" s="79">
        <f>IFERROR(VLOOKUP($B109,[2]NUM17!$H$3:$U$161,10,FALSE),0)</f>
        <v>1</v>
      </c>
      <c r="N109" s="79">
        <f>IFERROR(VLOOKUP($B109,[2]NUM17!$H$3:$U$161,11,FALSE),0)</f>
        <v>1</v>
      </c>
      <c r="O109" s="79">
        <f>IFERROR(VLOOKUP($B109,[2]NUM17!$H$3:$U$161,12,FALSE),0)</f>
        <v>2</v>
      </c>
      <c r="P109" s="79">
        <f>IFERROR(VLOOKUP($B109,[2]NUM17!$H$3:$U$161,13,FALSE),0)</f>
        <v>4</v>
      </c>
      <c r="Q109" s="92">
        <f>SUM(E109:P109)</f>
        <v>38</v>
      </c>
      <c r="R109" s="79">
        <f>IFERROR(VLOOKUP($B109,[2]DEN17!$H$3:$U$144,2,FALSE),0)</f>
        <v>2</v>
      </c>
      <c r="S109" s="79">
        <f>IFERROR(VLOOKUP($B109,[2]DEN17!$H$3:$U$144,3,FALSE),0)</f>
        <v>2</v>
      </c>
      <c r="T109" s="79">
        <f>IFERROR(VLOOKUP($B109,[2]DEN17!$H$3:$U$144,4,FALSE),0)</f>
        <v>2</v>
      </c>
      <c r="U109" s="79">
        <f>IFERROR(VLOOKUP($B109,[2]DEN17!$H$3:$U$144,5,FALSE),0)</f>
        <v>6</v>
      </c>
      <c r="V109" s="79">
        <f>IFERROR(VLOOKUP($B109,[2]DEN17!$H$3:$U$144,6,FALSE),0)</f>
        <v>5</v>
      </c>
      <c r="W109" s="79">
        <f>IFERROR(VLOOKUP($B109,[2]DEN17!$H$3:$U$144,7,FALSE),0)</f>
        <v>5</v>
      </c>
      <c r="X109" s="79">
        <f>IFERROR(VLOOKUP($B109,[2]DEN17!$H$3:$U$144,8,FALSE),0)</f>
        <v>3</v>
      </c>
      <c r="Y109" s="79">
        <f>IFERROR(VLOOKUP($B109,[2]DEN17!$H$3:$U$144,9,FALSE),0)</f>
        <v>7</v>
      </c>
      <c r="Z109" s="79">
        <f>IFERROR(VLOOKUP($B109,[2]DEN17!$H$3:$U$144,10,FALSE),0)</f>
        <v>1</v>
      </c>
      <c r="AA109" s="79">
        <f>IFERROR(VLOOKUP($B109,[2]DEN17!$H$3:$U$144,11,FALSE),0)</f>
        <v>1</v>
      </c>
      <c r="AB109" s="79">
        <f>IFERROR(VLOOKUP($B109,[2]DEN17!$H$3:$U$144,12,FALSE),0)</f>
        <v>2</v>
      </c>
      <c r="AC109" s="79">
        <f>IFERROR(VLOOKUP($B109,[2]DEN17!$H$3:$U$144,13,FALSE),0)</f>
        <v>4</v>
      </c>
      <c r="AD109" s="4">
        <f>SUM(R109:AC109)</f>
        <v>40</v>
      </c>
    </row>
    <row r="110" spans="1:31" ht="15" thickBot="1" x14ac:dyDescent="0.25">
      <c r="A110" s="75" t="s">
        <v>133</v>
      </c>
      <c r="B110" s="137" t="s">
        <v>395</v>
      </c>
      <c r="C110" s="53"/>
      <c r="D110" s="53"/>
      <c r="E110" s="79"/>
      <c r="F110" s="79"/>
      <c r="G110" s="79"/>
      <c r="H110" s="79"/>
      <c r="I110" s="79"/>
      <c r="J110" s="79"/>
      <c r="K110" s="79"/>
      <c r="L110" s="79"/>
      <c r="M110" s="79">
        <f>IFERROR(VLOOKUP($B110,[2]NUM17!$H$3:$U$161,10,FALSE),0)</f>
        <v>0</v>
      </c>
      <c r="N110" s="79">
        <f>IFERROR(VLOOKUP($B110,[2]NUM17!$H$3:$U$161,11,FALSE),0)</f>
        <v>1</v>
      </c>
      <c r="O110" s="79">
        <f>IFERROR(VLOOKUP($B110,[2]NUM17!$H$3:$U$161,12,FALSE),0)</f>
        <v>3</v>
      </c>
      <c r="P110" s="79">
        <f>IFERROR(VLOOKUP($B110,[2]NUM17!$H$3:$U$161,13,FALSE),0)</f>
        <v>1</v>
      </c>
      <c r="Q110" s="92">
        <f>SUM(E110:P110)</f>
        <v>5</v>
      </c>
      <c r="R110" s="79"/>
      <c r="S110" s="79"/>
      <c r="T110" s="79"/>
      <c r="U110" s="79"/>
      <c r="V110" s="79"/>
      <c r="W110" s="79"/>
      <c r="X110" s="79"/>
      <c r="Y110" s="79"/>
      <c r="Z110" s="79">
        <f>IFERROR(VLOOKUP($B110,[2]DEN17!$H$3:$U$144,10,FALSE),0)</f>
        <v>0</v>
      </c>
      <c r="AA110" s="79">
        <f>IFERROR(VLOOKUP($B110,[2]DEN17!$H$3:$U$144,11,FALSE),0)</f>
        <v>1</v>
      </c>
      <c r="AB110" s="79">
        <f>IFERROR(VLOOKUP($B110,[2]DEN17!$H$3:$U$144,12,FALSE),0)</f>
        <v>4</v>
      </c>
      <c r="AC110" s="79">
        <f>IFERROR(VLOOKUP($B110,[2]DEN17!$H$3:$U$144,13,FALSE),0)</f>
        <v>1</v>
      </c>
      <c r="AD110" s="4">
        <f>SUM(R110:AC110)</f>
        <v>6</v>
      </c>
    </row>
    <row r="111" spans="1:31" s="54" customFormat="1" ht="15" thickBot="1" x14ac:dyDescent="0.25">
      <c r="A111" s="307" t="s">
        <v>180</v>
      </c>
      <c r="B111" s="308"/>
      <c r="C111" s="222">
        <f>+D111/Metas!U13</f>
        <v>1.0325761151758319</v>
      </c>
      <c r="D111" s="14">
        <f>+Q111/AD111</f>
        <v>0.91447368421052633</v>
      </c>
      <c r="E111" s="9">
        <f>SUM(E93:E110)</f>
        <v>106</v>
      </c>
      <c r="F111" s="9">
        <f t="shared" ref="F111:M111" si="53">SUM(F93:F110)</f>
        <v>95</v>
      </c>
      <c r="G111" s="9">
        <f t="shared" si="53"/>
        <v>97</v>
      </c>
      <c r="H111" s="9">
        <f t="shared" si="53"/>
        <v>83</v>
      </c>
      <c r="I111" s="9">
        <f t="shared" si="53"/>
        <v>93</v>
      </c>
      <c r="J111" s="9">
        <f t="shared" si="53"/>
        <v>97</v>
      </c>
      <c r="K111" s="9">
        <f t="shared" si="53"/>
        <v>84</v>
      </c>
      <c r="L111" s="9">
        <f t="shared" si="53"/>
        <v>115</v>
      </c>
      <c r="M111" s="9">
        <f t="shared" si="53"/>
        <v>79</v>
      </c>
      <c r="N111" s="9">
        <f t="shared" ref="N111:P111" si="54">SUM(N93:N110)</f>
        <v>90</v>
      </c>
      <c r="O111" s="9">
        <f t="shared" si="54"/>
        <v>76</v>
      </c>
      <c r="P111" s="9">
        <f t="shared" si="54"/>
        <v>97</v>
      </c>
      <c r="Q111" s="9">
        <f>SUM(Q93:Q110)</f>
        <v>1112</v>
      </c>
      <c r="R111" s="9">
        <f>SUM(R93:R110)</f>
        <v>121</v>
      </c>
      <c r="S111" s="9">
        <f t="shared" ref="S111:Z111" si="55">SUM(S93:S110)</f>
        <v>104</v>
      </c>
      <c r="T111" s="9">
        <f t="shared" si="55"/>
        <v>105</v>
      </c>
      <c r="U111" s="9">
        <f t="shared" si="55"/>
        <v>90</v>
      </c>
      <c r="V111" s="9">
        <f t="shared" si="55"/>
        <v>99</v>
      </c>
      <c r="W111" s="9">
        <f t="shared" si="55"/>
        <v>106</v>
      </c>
      <c r="X111" s="9">
        <f t="shared" si="55"/>
        <v>90</v>
      </c>
      <c r="Y111" s="9">
        <f t="shared" si="55"/>
        <v>124</v>
      </c>
      <c r="Z111" s="9">
        <f t="shared" si="55"/>
        <v>89</v>
      </c>
      <c r="AA111" s="9">
        <f t="shared" ref="AA111:AC111" si="56">SUM(AA93:AA110)</f>
        <v>97</v>
      </c>
      <c r="AB111" s="9">
        <f t="shared" si="56"/>
        <v>85</v>
      </c>
      <c r="AC111" s="9">
        <f t="shared" si="56"/>
        <v>106</v>
      </c>
      <c r="AD111" s="9">
        <f>SUM(AD93:AD110)</f>
        <v>1216</v>
      </c>
      <c r="AE111" s="58"/>
    </row>
    <row r="112" spans="1:31" ht="15" thickBot="1" x14ac:dyDescent="0.25">
      <c r="A112" s="75" t="s">
        <v>146</v>
      </c>
      <c r="B112" s="137" t="s">
        <v>134</v>
      </c>
      <c r="C112" s="53"/>
      <c r="D112" s="53"/>
      <c r="E112" s="79">
        <f>IFERROR(VLOOKUP($B112,[2]NUM17!$H$3:$U$161,2,FALSE),0)</f>
        <v>0</v>
      </c>
      <c r="F112" s="79">
        <f>IFERROR(VLOOKUP($B112,[2]NUM17!$H$3:$U$161,3,FALSE),0)</f>
        <v>0</v>
      </c>
      <c r="G112" s="79">
        <f>IFERROR(VLOOKUP($B112,[2]NUM17!$H$3:$U$161,4,FALSE),0)</f>
        <v>0</v>
      </c>
      <c r="H112" s="79">
        <f>IFERROR(VLOOKUP($B112,[2]NUM17!$H$3:$U$161,5,FALSE),0)</f>
        <v>0</v>
      </c>
      <c r="I112" s="79">
        <f>IFERROR(VLOOKUP($B112,[2]NUM17!$H$3:$U$161,6,FALSE),0)</f>
        <v>0</v>
      </c>
      <c r="J112" s="79">
        <f>IFERROR(VLOOKUP($B112,[2]NUM17!$H$3:$U$161,7,FALSE),0)</f>
        <v>0</v>
      </c>
      <c r="K112" s="79">
        <f>IFERROR(VLOOKUP($B112,[2]NUM17!$H$3:$U$161,8,FALSE),0)</f>
        <v>0</v>
      </c>
      <c r="L112" s="79">
        <f>IFERROR(VLOOKUP($B112,[2]NUM17!$H$3:$U$161,9,FALSE),0)</f>
        <v>0</v>
      </c>
      <c r="M112" s="79">
        <f>IFERROR(VLOOKUP($B112,[2]NUM17!$H$3:$U$161,10,FALSE),0)</f>
        <v>0</v>
      </c>
      <c r="N112" s="79">
        <f>IFERROR(VLOOKUP($B112,[2]NUM17!$H$3:$U$161,11,FALSE),0)</f>
        <v>0</v>
      </c>
      <c r="O112" s="79">
        <f>IFERROR(VLOOKUP($B112,[2]NUM17!$H$3:$U$161,12,FALSE),0)</f>
        <v>0</v>
      </c>
      <c r="P112" s="79">
        <f>IFERROR(VLOOKUP($B112,[2]NUM17!$H$3:$U$161,13,FALSE),0)</f>
        <v>0</v>
      </c>
      <c r="Q112" s="4">
        <f t="shared" ref="Q112:Q149" si="57">SUM(E112:P112)</f>
        <v>0</v>
      </c>
      <c r="R112" s="79">
        <f>IFERROR(VLOOKUP($B112,[2]DEN17!$H$3:$U$144,2,FALSE),0)</f>
        <v>0</v>
      </c>
      <c r="S112" s="79">
        <f>IFERROR(VLOOKUP($B112,[2]DEN17!$H$3:$U$144,3,FALSE),0)</f>
        <v>0</v>
      </c>
      <c r="T112" s="79">
        <f>IFERROR(VLOOKUP($B112,[2]DEN17!$H$3:$U$144,4,FALSE),0)</f>
        <v>0</v>
      </c>
      <c r="U112" s="79">
        <f>IFERROR(VLOOKUP($B112,[2]DEN17!$H$3:$U$144,5,FALSE),0)</f>
        <v>0</v>
      </c>
      <c r="V112" s="79">
        <f>IFERROR(VLOOKUP($B112,[2]DEN17!$H$3:$U$144,6,FALSE),0)</f>
        <v>0</v>
      </c>
      <c r="W112" s="79">
        <f>IFERROR(VLOOKUP($B112,[2]DEN17!$H$3:$U$144,7,FALSE),0)</f>
        <v>0</v>
      </c>
      <c r="X112" s="79">
        <f>IFERROR(VLOOKUP($B112,[2]DEN17!$H$3:$U$144,8,FALSE),0)</f>
        <v>0</v>
      </c>
      <c r="Y112" s="79">
        <f>IFERROR(VLOOKUP($B112,[2]DEN17!$H$3:$U$144,9,FALSE),0)</f>
        <v>0</v>
      </c>
      <c r="Z112" s="79">
        <f>IFERROR(VLOOKUP($B112,[2]DEN17!$H$3:$U$144,10,FALSE),0)</f>
        <v>0</v>
      </c>
      <c r="AA112" s="79">
        <f>IFERROR(VLOOKUP($B112,[2]DEN17!$H$3:$U$144,11,FALSE),0)</f>
        <v>0</v>
      </c>
      <c r="AB112" s="79">
        <f>IFERROR(VLOOKUP($B112,[2]DEN17!$H$3:$U$144,12,FALSE),0)</f>
        <v>0</v>
      </c>
      <c r="AC112" s="79">
        <f>IFERROR(VLOOKUP($B112,[2]DEN17!$H$3:$U$144,13,FALSE),0)</f>
        <v>0</v>
      </c>
      <c r="AD112" s="4">
        <f t="shared" si="30"/>
        <v>0</v>
      </c>
    </row>
    <row r="113" spans="1:31" ht="15" thickBot="1" x14ac:dyDescent="0.25">
      <c r="A113" s="75" t="s">
        <v>146</v>
      </c>
      <c r="B113" s="137" t="s">
        <v>135</v>
      </c>
      <c r="C113" s="53"/>
      <c r="D113" s="53"/>
      <c r="E113" s="79">
        <f>IFERROR(VLOOKUP($B113,[2]NUM17!$H$3:$U$161,2,FALSE),0)</f>
        <v>0</v>
      </c>
      <c r="F113" s="79">
        <f>IFERROR(VLOOKUP($B113,[2]NUM17!$H$3:$U$161,3,FALSE),0)</f>
        <v>0</v>
      </c>
      <c r="G113" s="79">
        <f>IFERROR(VLOOKUP($B113,[2]NUM17!$H$3:$U$161,4,FALSE),0)</f>
        <v>0</v>
      </c>
      <c r="H113" s="79">
        <f>IFERROR(VLOOKUP($B113,[2]NUM17!$H$3:$U$161,5,FALSE),0)</f>
        <v>0</v>
      </c>
      <c r="I113" s="79">
        <f>IFERROR(VLOOKUP($B113,[2]NUM17!$H$3:$U$161,6,FALSE),0)</f>
        <v>0</v>
      </c>
      <c r="J113" s="79">
        <f>IFERROR(VLOOKUP($B113,[2]NUM17!$H$3:$U$161,7,FALSE),0)</f>
        <v>1</v>
      </c>
      <c r="K113" s="79">
        <f>IFERROR(VLOOKUP($B113,[2]NUM17!$H$3:$U$161,8,FALSE),0)</f>
        <v>0</v>
      </c>
      <c r="L113" s="79">
        <f>IFERROR(VLOOKUP($B113,[2]NUM17!$H$3:$U$161,9,FALSE),0)</f>
        <v>0</v>
      </c>
      <c r="M113" s="79">
        <f>IFERROR(VLOOKUP($B113,[2]NUM17!$H$3:$U$161,10,FALSE),0)</f>
        <v>1</v>
      </c>
      <c r="N113" s="79">
        <f>IFERROR(VLOOKUP($B113,[2]NUM17!$H$3:$U$161,11,FALSE),0)</f>
        <v>0</v>
      </c>
      <c r="O113" s="79">
        <f>IFERROR(VLOOKUP($B113,[2]NUM17!$H$3:$U$161,12,FALSE),0)</f>
        <v>0</v>
      </c>
      <c r="P113" s="79">
        <f>IFERROR(VLOOKUP($B113,[2]NUM17!$H$3:$U$161,13,FALSE),0)</f>
        <v>0</v>
      </c>
      <c r="Q113" s="4">
        <f t="shared" si="57"/>
        <v>2</v>
      </c>
      <c r="R113" s="79">
        <f>IFERROR(VLOOKUP($B113,[2]DEN17!$H$3:$U$144,2,FALSE),0)</f>
        <v>0</v>
      </c>
      <c r="S113" s="79">
        <f>IFERROR(VLOOKUP($B113,[2]DEN17!$H$3:$U$144,3,FALSE),0)</f>
        <v>0</v>
      </c>
      <c r="T113" s="79">
        <f>IFERROR(VLOOKUP($B113,[2]DEN17!$H$3:$U$144,4,FALSE),0)</f>
        <v>0</v>
      </c>
      <c r="U113" s="79">
        <f>IFERROR(VLOOKUP($B113,[2]DEN17!$H$3:$U$144,5,FALSE),0)</f>
        <v>0</v>
      </c>
      <c r="V113" s="79">
        <f>IFERROR(VLOOKUP($B113,[2]DEN17!$H$3:$U$144,6,FALSE),0)</f>
        <v>0</v>
      </c>
      <c r="W113" s="79">
        <f>IFERROR(VLOOKUP($B113,[2]DEN17!$H$3:$U$144,7,FALSE),0)</f>
        <v>1</v>
      </c>
      <c r="X113" s="79">
        <f>IFERROR(VLOOKUP($B113,[2]DEN17!$H$3:$U$144,8,FALSE),0)</f>
        <v>0</v>
      </c>
      <c r="Y113" s="79">
        <f>IFERROR(VLOOKUP($B113,[2]DEN17!$H$3:$U$144,9,FALSE),0)</f>
        <v>0</v>
      </c>
      <c r="Z113" s="79">
        <f>IFERROR(VLOOKUP($B113,[2]DEN17!$H$3:$U$144,10,FALSE),0)</f>
        <v>1</v>
      </c>
      <c r="AA113" s="79">
        <f>IFERROR(VLOOKUP($B113,[2]DEN17!$H$3:$U$144,11,FALSE),0)</f>
        <v>0</v>
      </c>
      <c r="AB113" s="79">
        <f>IFERROR(VLOOKUP($B113,[2]DEN17!$H$3:$U$144,12,FALSE),0)</f>
        <v>0</v>
      </c>
      <c r="AC113" s="79">
        <f>IFERROR(VLOOKUP($B113,[2]DEN17!$H$3:$U$144,13,FALSE),0)</f>
        <v>0</v>
      </c>
      <c r="AD113" s="4">
        <f t="shared" si="30"/>
        <v>2</v>
      </c>
    </row>
    <row r="114" spans="1:31" ht="15" thickBot="1" x14ac:dyDescent="0.25">
      <c r="A114" s="75" t="s">
        <v>146</v>
      </c>
      <c r="B114" s="137" t="s">
        <v>136</v>
      </c>
      <c r="C114" s="53"/>
      <c r="D114" s="53"/>
      <c r="E114" s="79">
        <f>IFERROR(VLOOKUP($B114,[2]NUM17!$H$3:$U$161,2,FALSE),0)</f>
        <v>0</v>
      </c>
      <c r="F114" s="79">
        <f>IFERROR(VLOOKUP($B114,[2]NUM17!$H$3:$U$161,3,FALSE),0)</f>
        <v>0</v>
      </c>
      <c r="G114" s="79">
        <f>IFERROR(VLOOKUP($B114,[2]NUM17!$H$3:$U$161,4,FALSE),0)</f>
        <v>0</v>
      </c>
      <c r="H114" s="79">
        <f>IFERROR(VLOOKUP($B114,[2]NUM17!$H$3:$U$161,5,FALSE),0)</f>
        <v>1</v>
      </c>
      <c r="I114" s="79">
        <f>IFERROR(VLOOKUP($B114,[2]NUM17!$H$3:$U$161,6,FALSE),0)</f>
        <v>0</v>
      </c>
      <c r="J114" s="79">
        <f>IFERROR(VLOOKUP($B114,[2]NUM17!$H$3:$U$161,7,FALSE),0)</f>
        <v>1</v>
      </c>
      <c r="K114" s="79">
        <f>IFERROR(VLOOKUP($B114,[2]NUM17!$H$3:$U$161,8,FALSE),0)</f>
        <v>0</v>
      </c>
      <c r="L114" s="79">
        <f>IFERROR(VLOOKUP($B114,[2]NUM17!$H$3:$U$161,9,FALSE),0)</f>
        <v>1</v>
      </c>
      <c r="M114" s="79">
        <f>IFERROR(VLOOKUP($B114,[2]NUM17!$H$3:$U$161,10,FALSE),0)</f>
        <v>0</v>
      </c>
      <c r="N114" s="79">
        <f>IFERROR(VLOOKUP($B114,[2]NUM17!$H$3:$U$161,11,FALSE),0)</f>
        <v>0</v>
      </c>
      <c r="O114" s="79">
        <f>IFERROR(VLOOKUP($B114,[2]NUM17!$H$3:$U$161,12,FALSE),0)</f>
        <v>0</v>
      </c>
      <c r="P114" s="79">
        <f>IFERROR(VLOOKUP($B114,[2]NUM17!$H$3:$U$161,13,FALSE),0)</f>
        <v>1</v>
      </c>
      <c r="Q114" s="4">
        <f t="shared" si="57"/>
        <v>4</v>
      </c>
      <c r="R114" s="79">
        <f>IFERROR(VLOOKUP($B114,[2]DEN17!$H$3:$U$144,2,FALSE),0)</f>
        <v>0</v>
      </c>
      <c r="S114" s="79">
        <f>IFERROR(VLOOKUP($B114,[2]DEN17!$H$3:$U$144,3,FALSE),0)</f>
        <v>0</v>
      </c>
      <c r="T114" s="79">
        <f>IFERROR(VLOOKUP($B114,[2]DEN17!$H$3:$U$144,4,FALSE),0)</f>
        <v>0</v>
      </c>
      <c r="U114" s="79">
        <f>IFERROR(VLOOKUP($B114,[2]DEN17!$H$3:$U$144,5,FALSE),0)</f>
        <v>1</v>
      </c>
      <c r="V114" s="79">
        <f>IFERROR(VLOOKUP($B114,[2]DEN17!$H$3:$U$144,6,FALSE),0)</f>
        <v>0</v>
      </c>
      <c r="W114" s="79">
        <f>IFERROR(VLOOKUP($B114,[2]DEN17!$H$3:$U$144,7,FALSE),0)</f>
        <v>1</v>
      </c>
      <c r="X114" s="79">
        <f>IFERROR(VLOOKUP($B114,[2]DEN17!$H$3:$U$144,8,FALSE),0)</f>
        <v>0</v>
      </c>
      <c r="Y114" s="79">
        <f>IFERROR(VLOOKUP($B114,[2]DEN17!$H$3:$U$144,9,FALSE),0)</f>
        <v>1</v>
      </c>
      <c r="Z114" s="79">
        <f>IFERROR(VLOOKUP($B114,[2]DEN17!$H$3:$U$144,10,FALSE),0)</f>
        <v>0</v>
      </c>
      <c r="AA114" s="79">
        <f>IFERROR(VLOOKUP($B114,[2]DEN17!$H$3:$U$144,11,FALSE),0)</f>
        <v>0</v>
      </c>
      <c r="AB114" s="79">
        <f>IFERROR(VLOOKUP($B114,[2]DEN17!$H$3:$U$144,12,FALSE),0)</f>
        <v>0</v>
      </c>
      <c r="AC114" s="79">
        <f>IFERROR(VLOOKUP($B114,[2]DEN17!$H$3:$U$144,13,FALSE),0)</f>
        <v>1</v>
      </c>
      <c r="AD114" s="4">
        <f t="shared" si="30"/>
        <v>4</v>
      </c>
    </row>
    <row r="115" spans="1:31" ht="15" thickBot="1" x14ac:dyDescent="0.25">
      <c r="A115" s="75" t="s">
        <v>146</v>
      </c>
      <c r="B115" s="137" t="s">
        <v>137</v>
      </c>
      <c r="C115" s="53"/>
      <c r="D115" s="53"/>
      <c r="E115" s="79">
        <f>IFERROR(VLOOKUP($B115,[2]NUM17!$H$3:$U$161,2,FALSE),0)</f>
        <v>1</v>
      </c>
      <c r="F115" s="79">
        <f>IFERROR(VLOOKUP($B115,[2]NUM17!$H$3:$U$161,3,FALSE),0)</f>
        <v>1</v>
      </c>
      <c r="G115" s="79">
        <f>IFERROR(VLOOKUP($B115,[2]NUM17!$H$3:$U$161,4,FALSE),0)</f>
        <v>0</v>
      </c>
      <c r="H115" s="79">
        <f>IFERROR(VLOOKUP($B115,[2]NUM17!$H$3:$U$161,5,FALSE),0)</f>
        <v>1</v>
      </c>
      <c r="I115" s="79">
        <f>IFERROR(VLOOKUP($B115,[2]NUM17!$H$3:$U$161,6,FALSE),0)</f>
        <v>0</v>
      </c>
      <c r="J115" s="79">
        <f>IFERROR(VLOOKUP($B115,[2]NUM17!$H$3:$U$161,7,FALSE),0)</f>
        <v>0</v>
      </c>
      <c r="K115" s="79">
        <f>IFERROR(VLOOKUP($B115,[2]NUM17!$H$3:$U$161,8,FALSE),0)</f>
        <v>0</v>
      </c>
      <c r="L115" s="79">
        <f>IFERROR(VLOOKUP($B115,[2]NUM17!$H$3:$U$161,9,FALSE),0)</f>
        <v>0</v>
      </c>
      <c r="M115" s="79">
        <f>IFERROR(VLOOKUP($B115,[2]NUM17!$H$3:$U$161,10,FALSE),0)</f>
        <v>1</v>
      </c>
      <c r="N115" s="79">
        <f>IFERROR(VLOOKUP($B115,[2]NUM17!$H$3:$U$161,11,FALSE),0)</f>
        <v>0</v>
      </c>
      <c r="O115" s="79">
        <f>IFERROR(VLOOKUP($B115,[2]NUM17!$H$3:$U$161,12,FALSE),0)</f>
        <v>0</v>
      </c>
      <c r="P115" s="79">
        <f>IFERROR(VLOOKUP($B115,[2]NUM17!$H$3:$U$161,13,FALSE),0)</f>
        <v>1</v>
      </c>
      <c r="Q115" s="4">
        <f t="shared" si="57"/>
        <v>5</v>
      </c>
      <c r="R115" s="79">
        <f>IFERROR(VLOOKUP($B115,[2]DEN17!$H$3:$U$144,2,FALSE),0)</f>
        <v>1</v>
      </c>
      <c r="S115" s="79">
        <f>IFERROR(VLOOKUP($B115,[2]DEN17!$H$3:$U$144,3,FALSE),0)</f>
        <v>1</v>
      </c>
      <c r="T115" s="79">
        <f>IFERROR(VLOOKUP($B115,[2]DEN17!$H$3:$U$144,4,FALSE),0)</f>
        <v>0</v>
      </c>
      <c r="U115" s="79">
        <f>IFERROR(VLOOKUP($B115,[2]DEN17!$H$3:$U$144,5,FALSE),0)</f>
        <v>1</v>
      </c>
      <c r="V115" s="79">
        <f>IFERROR(VLOOKUP($B115,[2]DEN17!$H$3:$U$144,6,FALSE),0)</f>
        <v>0</v>
      </c>
      <c r="W115" s="79">
        <f>IFERROR(VLOOKUP($B115,[2]DEN17!$H$3:$U$144,7,FALSE),0)</f>
        <v>0</v>
      </c>
      <c r="X115" s="79">
        <f>IFERROR(VLOOKUP($B115,[2]DEN17!$H$3:$U$144,8,FALSE),0)</f>
        <v>0</v>
      </c>
      <c r="Y115" s="79">
        <f>IFERROR(VLOOKUP($B115,[2]DEN17!$H$3:$U$144,9,FALSE),0)</f>
        <v>0</v>
      </c>
      <c r="Z115" s="79">
        <f>IFERROR(VLOOKUP($B115,[2]DEN17!$H$3:$U$144,10,FALSE),0)</f>
        <v>1</v>
      </c>
      <c r="AA115" s="79">
        <f>IFERROR(VLOOKUP($B115,[2]DEN17!$H$3:$U$144,11,FALSE),0)</f>
        <v>0</v>
      </c>
      <c r="AB115" s="79">
        <f>IFERROR(VLOOKUP($B115,[2]DEN17!$H$3:$U$144,12,FALSE),0)</f>
        <v>0</v>
      </c>
      <c r="AC115" s="79">
        <f>IFERROR(VLOOKUP($B115,[2]DEN17!$H$3:$U$144,13,FALSE),0)</f>
        <v>1</v>
      </c>
      <c r="AD115" s="4">
        <f t="shared" si="30"/>
        <v>5</v>
      </c>
    </row>
    <row r="116" spans="1:31" ht="15" thickBot="1" x14ac:dyDescent="0.25">
      <c r="A116" s="75" t="s">
        <v>146</v>
      </c>
      <c r="B116" s="137" t="s">
        <v>138</v>
      </c>
      <c r="C116" s="53"/>
      <c r="D116" s="53"/>
      <c r="E116" s="79">
        <f>IFERROR(VLOOKUP($B116,[2]NUM17!$H$3:$U$161,2,FALSE),0)</f>
        <v>1</v>
      </c>
      <c r="F116" s="79">
        <f>IFERROR(VLOOKUP($B116,[2]NUM17!$H$3:$U$161,3,FALSE),0)</f>
        <v>0</v>
      </c>
      <c r="G116" s="79">
        <f>IFERROR(VLOOKUP($B116,[2]NUM17!$H$3:$U$161,4,FALSE),0)</f>
        <v>0</v>
      </c>
      <c r="H116" s="79">
        <f>IFERROR(VLOOKUP($B116,[2]NUM17!$H$3:$U$161,5,FALSE),0)</f>
        <v>1</v>
      </c>
      <c r="I116" s="79">
        <f>IFERROR(VLOOKUP($B116,[2]NUM17!$H$3:$U$161,6,FALSE),0)</f>
        <v>0</v>
      </c>
      <c r="J116" s="79">
        <f>IFERROR(VLOOKUP($B116,[2]NUM17!$H$3:$U$161,7,FALSE),0)</f>
        <v>0</v>
      </c>
      <c r="K116" s="79">
        <f>IFERROR(VLOOKUP($B116,[2]NUM17!$H$3:$U$161,8,FALSE),0)</f>
        <v>0</v>
      </c>
      <c r="L116" s="79">
        <f>IFERROR(VLOOKUP($B116,[2]NUM17!$H$3:$U$161,9,FALSE),0)</f>
        <v>1</v>
      </c>
      <c r="M116" s="79">
        <f>IFERROR(VLOOKUP($B116,[2]NUM17!$H$3:$U$161,10,FALSE),0)</f>
        <v>0</v>
      </c>
      <c r="N116" s="79">
        <f>IFERROR(VLOOKUP($B116,[2]NUM17!$H$3:$U$161,11,FALSE),0)</f>
        <v>1</v>
      </c>
      <c r="O116" s="79">
        <f>IFERROR(VLOOKUP($B116,[2]NUM17!$H$3:$U$161,12,FALSE),0)</f>
        <v>1</v>
      </c>
      <c r="P116" s="79">
        <f>IFERROR(VLOOKUP($B116,[2]NUM17!$H$3:$U$161,13,FALSE),0)</f>
        <v>2</v>
      </c>
      <c r="Q116" s="4">
        <f t="shared" si="57"/>
        <v>7</v>
      </c>
      <c r="R116" s="79">
        <f>IFERROR(VLOOKUP($B116,[2]DEN17!$H$3:$U$144,2,FALSE),0)</f>
        <v>1</v>
      </c>
      <c r="S116" s="79">
        <f>IFERROR(VLOOKUP($B116,[2]DEN17!$H$3:$U$144,3,FALSE),0)</f>
        <v>0</v>
      </c>
      <c r="T116" s="79">
        <f>IFERROR(VLOOKUP($B116,[2]DEN17!$H$3:$U$144,4,FALSE),0)</f>
        <v>0</v>
      </c>
      <c r="U116" s="79">
        <f>IFERROR(VLOOKUP($B116,[2]DEN17!$H$3:$U$144,5,FALSE),0)</f>
        <v>1</v>
      </c>
      <c r="V116" s="79">
        <f>IFERROR(VLOOKUP($B116,[2]DEN17!$H$3:$U$144,6,FALSE),0)</f>
        <v>0</v>
      </c>
      <c r="W116" s="79">
        <f>IFERROR(VLOOKUP($B116,[2]DEN17!$H$3:$U$144,7,FALSE),0)</f>
        <v>0</v>
      </c>
      <c r="X116" s="79">
        <f>IFERROR(VLOOKUP($B116,[2]DEN17!$H$3:$U$144,8,FALSE),0)</f>
        <v>0</v>
      </c>
      <c r="Y116" s="79">
        <f>IFERROR(VLOOKUP($B116,[2]DEN17!$H$3:$U$144,9,FALSE),0)</f>
        <v>1</v>
      </c>
      <c r="Z116" s="79">
        <f>IFERROR(VLOOKUP($B116,[2]DEN17!$H$3:$U$144,10,FALSE),0)</f>
        <v>0</v>
      </c>
      <c r="AA116" s="79">
        <f>IFERROR(VLOOKUP($B116,[2]DEN17!$H$3:$U$144,11,FALSE),0)</f>
        <v>1</v>
      </c>
      <c r="AB116" s="79">
        <f>IFERROR(VLOOKUP($B116,[2]DEN17!$H$3:$U$144,12,FALSE),0)</f>
        <v>1</v>
      </c>
      <c r="AC116" s="79">
        <f>IFERROR(VLOOKUP($B116,[2]DEN17!$H$3:$U$144,13,FALSE),0)</f>
        <v>2</v>
      </c>
      <c r="AD116" s="4">
        <f t="shared" si="30"/>
        <v>7</v>
      </c>
    </row>
    <row r="117" spans="1:31" ht="15" thickBot="1" x14ac:dyDescent="0.25">
      <c r="A117" s="75" t="s">
        <v>146</v>
      </c>
      <c r="B117" s="137" t="s">
        <v>139</v>
      </c>
      <c r="C117" s="53"/>
      <c r="D117" s="53"/>
      <c r="E117" s="79">
        <f>IFERROR(VLOOKUP($B117,[2]NUM17!$H$3:$U$161,2,FALSE),0)</f>
        <v>0</v>
      </c>
      <c r="F117" s="79">
        <f>IFERROR(VLOOKUP($B117,[2]NUM17!$H$3:$U$161,3,FALSE),0)</f>
        <v>0</v>
      </c>
      <c r="G117" s="79">
        <f>IFERROR(VLOOKUP($B117,[2]NUM17!$H$3:$U$161,4,FALSE),0)</f>
        <v>0</v>
      </c>
      <c r="H117" s="79">
        <f>IFERROR(VLOOKUP($B117,[2]NUM17!$H$3:$U$161,5,FALSE),0)</f>
        <v>0</v>
      </c>
      <c r="I117" s="79">
        <f>IFERROR(VLOOKUP($B117,[2]NUM17!$H$3:$U$161,6,FALSE),0)</f>
        <v>0</v>
      </c>
      <c r="J117" s="79">
        <f>IFERROR(VLOOKUP($B117,[2]NUM17!$H$3:$U$161,7,FALSE),0)</f>
        <v>0</v>
      </c>
      <c r="K117" s="79">
        <f>IFERROR(VLOOKUP($B117,[2]NUM17!$H$3:$U$161,8,FALSE),0)</f>
        <v>0</v>
      </c>
      <c r="L117" s="79">
        <f>IFERROR(VLOOKUP($B117,[2]NUM17!$H$3:$U$161,9,FALSE),0)</f>
        <v>0</v>
      </c>
      <c r="M117" s="79">
        <f>IFERROR(VLOOKUP($B117,[2]NUM17!$H$3:$U$161,10,FALSE),0)</f>
        <v>0</v>
      </c>
      <c r="N117" s="79">
        <f>IFERROR(VLOOKUP($B117,[2]NUM17!$H$3:$U$161,11,FALSE),0)</f>
        <v>0</v>
      </c>
      <c r="O117" s="79">
        <f>IFERROR(VLOOKUP($B117,[2]NUM17!$H$3:$U$161,12,FALSE),0)</f>
        <v>0</v>
      </c>
      <c r="P117" s="79">
        <f>IFERROR(VLOOKUP($B117,[2]NUM17!$H$3:$U$161,13,FALSE),0)</f>
        <v>0</v>
      </c>
      <c r="Q117" s="4">
        <f t="shared" si="57"/>
        <v>0</v>
      </c>
      <c r="R117" s="79">
        <f>IFERROR(VLOOKUP($B117,[2]DEN17!$H$3:$U$144,2,FALSE),0)</f>
        <v>0</v>
      </c>
      <c r="S117" s="79">
        <f>IFERROR(VLOOKUP($B117,[2]DEN17!$H$3:$U$144,3,FALSE),0)</f>
        <v>0</v>
      </c>
      <c r="T117" s="79">
        <f>IFERROR(VLOOKUP($B117,[2]DEN17!$H$3:$U$144,4,FALSE),0)</f>
        <v>0</v>
      </c>
      <c r="U117" s="79">
        <f>IFERROR(VLOOKUP($B117,[2]DEN17!$H$3:$U$144,5,FALSE),0)</f>
        <v>0</v>
      </c>
      <c r="V117" s="79">
        <f>IFERROR(VLOOKUP($B117,[2]DEN17!$H$3:$U$144,6,FALSE),0)</f>
        <v>0</v>
      </c>
      <c r="W117" s="79">
        <f>IFERROR(VLOOKUP($B117,[2]DEN17!$H$3:$U$144,7,FALSE),0)</f>
        <v>0</v>
      </c>
      <c r="X117" s="79">
        <f>IFERROR(VLOOKUP($B117,[2]DEN17!$H$3:$U$144,8,FALSE),0)</f>
        <v>0</v>
      </c>
      <c r="Y117" s="79">
        <f>IFERROR(VLOOKUP($B117,[2]DEN17!$H$3:$U$144,9,FALSE),0)</f>
        <v>0</v>
      </c>
      <c r="Z117" s="79">
        <f>IFERROR(VLOOKUP($B117,[2]DEN17!$H$3:$U$144,10,FALSE),0)</f>
        <v>0</v>
      </c>
      <c r="AA117" s="79">
        <f>IFERROR(VLOOKUP($B117,[2]DEN17!$H$3:$U$144,11,FALSE),0)</f>
        <v>0</v>
      </c>
      <c r="AB117" s="79">
        <f>IFERROR(VLOOKUP($B117,[2]DEN17!$H$3:$U$144,12,FALSE),0)</f>
        <v>0</v>
      </c>
      <c r="AC117" s="79">
        <f>IFERROR(VLOOKUP($B117,[2]DEN17!$H$3:$U$144,13,FALSE),0)</f>
        <v>0</v>
      </c>
      <c r="AD117" s="4">
        <f t="shared" si="30"/>
        <v>0</v>
      </c>
    </row>
    <row r="118" spans="1:31" ht="15" thickBot="1" x14ac:dyDescent="0.25">
      <c r="A118" s="75" t="s">
        <v>146</v>
      </c>
      <c r="B118" s="137" t="s">
        <v>140</v>
      </c>
      <c r="C118" s="53"/>
      <c r="D118" s="53"/>
      <c r="E118" s="79">
        <f>IFERROR(VLOOKUP($B118,[2]NUM17!$H$3:$U$161,2,FALSE),0)</f>
        <v>0</v>
      </c>
      <c r="F118" s="79">
        <f>IFERROR(VLOOKUP($B118,[2]NUM17!$H$3:$U$161,3,FALSE),0)</f>
        <v>0</v>
      </c>
      <c r="G118" s="79">
        <f>IFERROR(VLOOKUP($B118,[2]NUM17!$H$3:$U$161,4,FALSE),0)</f>
        <v>0</v>
      </c>
      <c r="H118" s="79">
        <f>IFERROR(VLOOKUP($B118,[2]NUM17!$H$3:$U$161,5,FALSE),0)</f>
        <v>0</v>
      </c>
      <c r="I118" s="79">
        <f>IFERROR(VLOOKUP($B118,[2]NUM17!$H$3:$U$161,6,FALSE),0)</f>
        <v>1</v>
      </c>
      <c r="J118" s="79">
        <f>IFERROR(VLOOKUP($B118,[2]NUM17!$H$3:$U$161,7,FALSE),0)</f>
        <v>0</v>
      </c>
      <c r="K118" s="79">
        <f>IFERROR(VLOOKUP($B118,[2]NUM17!$H$3:$U$161,8,FALSE),0)</f>
        <v>0</v>
      </c>
      <c r="L118" s="79">
        <f>IFERROR(VLOOKUP($B118,[2]NUM17!$H$3:$U$161,9,FALSE),0)</f>
        <v>0</v>
      </c>
      <c r="M118" s="79">
        <f>IFERROR(VLOOKUP($B118,[2]NUM17!$H$3:$U$161,10,FALSE),0)</f>
        <v>0</v>
      </c>
      <c r="N118" s="79">
        <f>IFERROR(VLOOKUP($B118,[2]NUM17!$H$3:$U$161,11,FALSE),0)</f>
        <v>0</v>
      </c>
      <c r="O118" s="79">
        <f>IFERROR(VLOOKUP($B118,[2]NUM17!$H$3:$U$161,12,FALSE),0)</f>
        <v>0</v>
      </c>
      <c r="P118" s="79">
        <f>IFERROR(VLOOKUP($B118,[2]NUM17!$H$3:$U$161,13,FALSE),0)</f>
        <v>0</v>
      </c>
      <c r="Q118" s="4">
        <f t="shared" si="57"/>
        <v>1</v>
      </c>
      <c r="R118" s="79">
        <f>IFERROR(VLOOKUP($B118,[2]DEN17!$H$3:$U$144,2,FALSE),0)</f>
        <v>0</v>
      </c>
      <c r="S118" s="79">
        <f>IFERROR(VLOOKUP($B118,[2]DEN17!$H$3:$U$144,3,FALSE),0)</f>
        <v>0</v>
      </c>
      <c r="T118" s="79">
        <f>IFERROR(VLOOKUP($B118,[2]DEN17!$H$3:$U$144,4,FALSE),0)</f>
        <v>0</v>
      </c>
      <c r="U118" s="79">
        <f>IFERROR(VLOOKUP($B118,[2]DEN17!$H$3:$U$144,5,FALSE),0)</f>
        <v>0</v>
      </c>
      <c r="V118" s="79">
        <f>IFERROR(VLOOKUP($B118,[2]DEN17!$H$3:$U$144,6,FALSE),0)</f>
        <v>1</v>
      </c>
      <c r="W118" s="79">
        <f>IFERROR(VLOOKUP($B118,[2]DEN17!$H$3:$U$144,7,FALSE),0)</f>
        <v>0</v>
      </c>
      <c r="X118" s="79">
        <f>IFERROR(VLOOKUP($B118,[2]DEN17!$H$3:$U$144,8,FALSE),0)</f>
        <v>0</v>
      </c>
      <c r="Y118" s="79">
        <f>IFERROR(VLOOKUP($B118,[2]DEN17!$H$3:$U$144,9,FALSE),0)</f>
        <v>0</v>
      </c>
      <c r="Z118" s="79">
        <f>IFERROR(VLOOKUP($B118,[2]DEN17!$H$3:$U$144,10,FALSE),0)</f>
        <v>0</v>
      </c>
      <c r="AA118" s="79">
        <f>IFERROR(VLOOKUP($B118,[2]DEN17!$H$3:$U$144,11,FALSE),0)</f>
        <v>0</v>
      </c>
      <c r="AB118" s="79">
        <f>IFERROR(VLOOKUP($B118,[2]DEN17!$H$3:$U$144,12,FALSE),0)</f>
        <v>0</v>
      </c>
      <c r="AC118" s="79">
        <f>IFERROR(VLOOKUP($B118,[2]DEN17!$H$3:$U$144,13,FALSE),0)</f>
        <v>0</v>
      </c>
      <c r="AD118" s="4">
        <f t="shared" si="30"/>
        <v>1</v>
      </c>
    </row>
    <row r="119" spans="1:31" ht="15" thickBot="1" x14ac:dyDescent="0.25">
      <c r="A119" s="75" t="s">
        <v>146</v>
      </c>
      <c r="B119" s="137" t="s">
        <v>141</v>
      </c>
      <c r="C119" s="53"/>
      <c r="D119" s="53"/>
      <c r="E119" s="79">
        <f>IFERROR(VLOOKUP($B119,[2]NUM17!$H$3:$U$161,2,FALSE),0)</f>
        <v>0</v>
      </c>
      <c r="F119" s="79">
        <f>IFERROR(VLOOKUP($B119,[2]NUM17!$H$3:$U$161,3,FALSE),0)</f>
        <v>1</v>
      </c>
      <c r="G119" s="79">
        <f>IFERROR(VLOOKUP($B119,[2]NUM17!$H$3:$U$161,4,FALSE),0)</f>
        <v>0</v>
      </c>
      <c r="H119" s="79">
        <f>IFERROR(VLOOKUP($B119,[2]NUM17!$H$3:$U$161,5,FALSE),0)</f>
        <v>0</v>
      </c>
      <c r="I119" s="79">
        <f>IFERROR(VLOOKUP($B119,[2]NUM17!$H$3:$U$161,6,FALSE),0)</f>
        <v>0</v>
      </c>
      <c r="J119" s="79">
        <f>IFERROR(VLOOKUP($B119,[2]NUM17!$H$3:$U$161,7,FALSE),0)</f>
        <v>0</v>
      </c>
      <c r="K119" s="79">
        <f>IFERROR(VLOOKUP($B119,[2]NUM17!$H$3:$U$161,8,FALSE),0)</f>
        <v>1</v>
      </c>
      <c r="L119" s="79">
        <f>IFERROR(VLOOKUP($B119,[2]NUM17!$H$3:$U$161,9,FALSE),0)</f>
        <v>0</v>
      </c>
      <c r="M119" s="79">
        <f>IFERROR(VLOOKUP($B119,[2]NUM17!$H$3:$U$161,10,FALSE),0)</f>
        <v>0</v>
      </c>
      <c r="N119" s="79">
        <f>IFERROR(VLOOKUP($B119,[2]NUM17!$H$3:$U$161,11,FALSE),0)</f>
        <v>3</v>
      </c>
      <c r="O119" s="79">
        <f>IFERROR(VLOOKUP($B119,[2]NUM17!$H$3:$U$161,12,FALSE),0)</f>
        <v>0</v>
      </c>
      <c r="P119" s="79">
        <f>IFERROR(VLOOKUP($B119,[2]NUM17!$H$3:$U$161,13,FALSE),0)</f>
        <v>0</v>
      </c>
      <c r="Q119" s="4">
        <f t="shared" si="57"/>
        <v>5</v>
      </c>
      <c r="R119" s="79">
        <f>IFERROR(VLOOKUP($B119,[2]DEN17!$H$3:$U$144,2,FALSE),0)</f>
        <v>0</v>
      </c>
      <c r="S119" s="79">
        <f>IFERROR(VLOOKUP($B119,[2]DEN17!$H$3:$U$144,3,FALSE),0)</f>
        <v>1</v>
      </c>
      <c r="T119" s="79">
        <f>IFERROR(VLOOKUP($B119,[2]DEN17!$H$3:$U$144,4,FALSE),0)</f>
        <v>0</v>
      </c>
      <c r="U119" s="79">
        <f>IFERROR(VLOOKUP($B119,[2]DEN17!$H$3:$U$144,5,FALSE),0)</f>
        <v>0</v>
      </c>
      <c r="V119" s="79">
        <f>IFERROR(VLOOKUP($B119,[2]DEN17!$H$3:$U$144,6,FALSE),0)</f>
        <v>0</v>
      </c>
      <c r="W119" s="79">
        <f>IFERROR(VLOOKUP($B119,[2]DEN17!$H$3:$U$144,7,FALSE),0)</f>
        <v>0</v>
      </c>
      <c r="X119" s="79">
        <f>IFERROR(VLOOKUP($B119,[2]DEN17!$H$3:$U$144,8,FALSE),0)</f>
        <v>1</v>
      </c>
      <c r="Y119" s="79">
        <f>IFERROR(VLOOKUP($B119,[2]DEN17!$H$3:$U$144,9,FALSE),0)</f>
        <v>0</v>
      </c>
      <c r="Z119" s="79">
        <f>IFERROR(VLOOKUP($B119,[2]DEN17!$H$3:$U$144,10,FALSE),0)</f>
        <v>0</v>
      </c>
      <c r="AA119" s="79">
        <f>IFERROR(VLOOKUP($B119,[2]DEN17!$H$3:$U$144,11,FALSE),0)</f>
        <v>3</v>
      </c>
      <c r="AB119" s="79">
        <f>IFERROR(VLOOKUP($B119,[2]DEN17!$H$3:$U$144,12,FALSE),0)</f>
        <v>0</v>
      </c>
      <c r="AC119" s="79">
        <f>IFERROR(VLOOKUP($B119,[2]DEN17!$H$3:$U$144,13,FALSE),0)</f>
        <v>0</v>
      </c>
      <c r="AD119" s="4">
        <f t="shared" si="30"/>
        <v>5</v>
      </c>
    </row>
    <row r="120" spans="1:31" ht="15" thickBot="1" x14ac:dyDescent="0.25">
      <c r="A120" s="75" t="s">
        <v>146</v>
      </c>
      <c r="B120" s="137" t="s">
        <v>142</v>
      </c>
      <c r="C120" s="53"/>
      <c r="D120" s="53"/>
      <c r="E120" s="79">
        <f>IFERROR(VLOOKUP($B120,[2]NUM17!$H$3:$U$161,2,FALSE),0)</f>
        <v>0</v>
      </c>
      <c r="F120" s="79">
        <f>IFERROR(VLOOKUP($B120,[2]NUM17!$H$3:$U$161,3,FALSE),0)</f>
        <v>0</v>
      </c>
      <c r="G120" s="79">
        <f>IFERROR(VLOOKUP($B120,[2]NUM17!$H$3:$U$161,4,FALSE),0)</f>
        <v>0</v>
      </c>
      <c r="H120" s="79">
        <f>IFERROR(VLOOKUP($B120,[2]NUM17!$H$3:$U$161,5,FALSE),0)</f>
        <v>0</v>
      </c>
      <c r="I120" s="79">
        <f>IFERROR(VLOOKUP($B120,[2]NUM17!$H$3:$U$161,6,FALSE),0)</f>
        <v>0</v>
      </c>
      <c r="J120" s="79">
        <f>IFERROR(VLOOKUP($B120,[2]NUM17!$H$3:$U$161,7,FALSE),0)</f>
        <v>0</v>
      </c>
      <c r="K120" s="79">
        <f>IFERROR(VLOOKUP($B120,[2]NUM17!$H$3:$U$161,8,FALSE),0)</f>
        <v>0</v>
      </c>
      <c r="L120" s="79">
        <f>IFERROR(VLOOKUP($B120,[2]NUM17!$H$3:$U$161,9,FALSE),0)</f>
        <v>0</v>
      </c>
      <c r="M120" s="79">
        <f>IFERROR(VLOOKUP($B120,[2]NUM17!$H$3:$U$161,10,FALSE),0)</f>
        <v>0</v>
      </c>
      <c r="N120" s="79">
        <f>IFERROR(VLOOKUP($B120,[2]NUM17!$H$3:$U$161,11,FALSE),0)</f>
        <v>0</v>
      </c>
      <c r="O120" s="79">
        <f>IFERROR(VLOOKUP($B120,[2]NUM17!$H$3:$U$161,12,FALSE),0)</f>
        <v>0</v>
      </c>
      <c r="P120" s="79">
        <f>IFERROR(VLOOKUP($B120,[2]NUM17!$H$3:$U$161,13,FALSE),0)</f>
        <v>0</v>
      </c>
      <c r="Q120" s="4">
        <f t="shared" si="57"/>
        <v>0</v>
      </c>
      <c r="R120" s="79">
        <f>IFERROR(VLOOKUP($B120,[2]DEN17!$H$3:$U$144,2,FALSE),0)</f>
        <v>0</v>
      </c>
      <c r="S120" s="79">
        <f>IFERROR(VLOOKUP($B120,[2]DEN17!$H$3:$U$144,3,FALSE),0)</f>
        <v>0</v>
      </c>
      <c r="T120" s="79">
        <f>IFERROR(VLOOKUP($B120,[2]DEN17!$H$3:$U$144,4,FALSE),0)</f>
        <v>0</v>
      </c>
      <c r="U120" s="79">
        <f>IFERROR(VLOOKUP($B120,[2]DEN17!$H$3:$U$144,5,FALSE),0)</f>
        <v>0</v>
      </c>
      <c r="V120" s="79">
        <f>IFERROR(VLOOKUP($B120,[2]DEN17!$H$3:$U$144,6,FALSE),0)</f>
        <v>0</v>
      </c>
      <c r="W120" s="79">
        <f>IFERROR(VLOOKUP($B120,[2]DEN17!$H$3:$U$144,7,FALSE),0)</f>
        <v>0</v>
      </c>
      <c r="X120" s="79">
        <f>IFERROR(VLOOKUP($B120,[2]DEN17!$H$3:$U$144,8,FALSE),0)</f>
        <v>0</v>
      </c>
      <c r="Y120" s="79">
        <f>IFERROR(VLOOKUP($B120,[2]DEN17!$H$3:$U$144,9,FALSE),0)</f>
        <v>0</v>
      </c>
      <c r="Z120" s="79">
        <f>IFERROR(VLOOKUP($B120,[2]DEN17!$H$3:$U$144,10,FALSE),0)</f>
        <v>0</v>
      </c>
      <c r="AA120" s="79">
        <f>IFERROR(VLOOKUP($B120,[2]DEN17!$H$3:$U$144,11,FALSE),0)</f>
        <v>0</v>
      </c>
      <c r="AB120" s="79">
        <f>IFERROR(VLOOKUP($B120,[2]DEN17!$H$3:$U$144,12,FALSE),0)</f>
        <v>0</v>
      </c>
      <c r="AC120" s="79">
        <f>IFERROR(VLOOKUP($B120,[2]DEN17!$H$3:$U$144,13,FALSE),0)</f>
        <v>0</v>
      </c>
      <c r="AD120" s="4">
        <f t="shared" si="30"/>
        <v>0</v>
      </c>
    </row>
    <row r="121" spans="1:31" ht="15" thickBot="1" x14ac:dyDescent="0.25">
      <c r="A121" s="75" t="s">
        <v>146</v>
      </c>
      <c r="B121" s="137" t="s">
        <v>143</v>
      </c>
      <c r="C121" s="53"/>
      <c r="D121" s="53"/>
      <c r="E121" s="79">
        <f>IFERROR(VLOOKUP($B121,[2]NUM17!$H$3:$U$161,2,FALSE),0)</f>
        <v>1</v>
      </c>
      <c r="F121" s="79">
        <f>IFERROR(VLOOKUP($B121,[2]NUM17!$H$3:$U$161,3,FALSE),0)</f>
        <v>0</v>
      </c>
      <c r="G121" s="79">
        <f>IFERROR(VLOOKUP($B121,[2]NUM17!$H$3:$U$161,4,FALSE),0)</f>
        <v>0</v>
      </c>
      <c r="H121" s="79">
        <f>IFERROR(VLOOKUP($B121,[2]NUM17!$H$3:$U$161,5,FALSE),0)</f>
        <v>2</v>
      </c>
      <c r="I121" s="79">
        <f>IFERROR(VLOOKUP($B121,[2]NUM17!$H$3:$U$161,6,FALSE),0)</f>
        <v>0</v>
      </c>
      <c r="J121" s="79">
        <f>IFERROR(VLOOKUP($B121,[2]NUM17!$H$3:$U$161,7,FALSE),0)</f>
        <v>0</v>
      </c>
      <c r="K121" s="79">
        <f>IFERROR(VLOOKUP($B121,[2]NUM17!$H$3:$U$161,8,FALSE),0)</f>
        <v>0</v>
      </c>
      <c r="L121" s="79">
        <f>IFERROR(VLOOKUP($B121,[2]NUM17!$H$3:$U$161,9,FALSE),0)</f>
        <v>1</v>
      </c>
      <c r="M121" s="79">
        <f>IFERROR(VLOOKUP($B121,[2]NUM17!$H$3:$U$161,10,FALSE),0)</f>
        <v>0</v>
      </c>
      <c r="N121" s="79">
        <f>IFERROR(VLOOKUP($B121,[2]NUM17!$H$3:$U$161,11,FALSE),0)</f>
        <v>0</v>
      </c>
      <c r="O121" s="79">
        <f>IFERROR(VLOOKUP($B121,[2]NUM17!$H$3:$U$161,12,FALSE),0)</f>
        <v>0</v>
      </c>
      <c r="P121" s="79">
        <f>IFERROR(VLOOKUP($B121,[2]NUM17!$H$3:$U$161,13,FALSE),0)</f>
        <v>1</v>
      </c>
      <c r="Q121" s="4">
        <f t="shared" si="57"/>
        <v>5</v>
      </c>
      <c r="R121" s="79">
        <f>IFERROR(VLOOKUP($B121,[2]DEN17!$H$3:$U$144,2,FALSE),0)</f>
        <v>1</v>
      </c>
      <c r="S121" s="79">
        <f>IFERROR(VLOOKUP($B121,[2]DEN17!$H$3:$U$144,3,FALSE),0)</f>
        <v>0</v>
      </c>
      <c r="T121" s="79">
        <f>IFERROR(VLOOKUP($B121,[2]DEN17!$H$3:$U$144,4,FALSE),0)</f>
        <v>0</v>
      </c>
      <c r="U121" s="79">
        <f>IFERROR(VLOOKUP($B121,[2]DEN17!$H$3:$U$144,5,FALSE),0)</f>
        <v>2</v>
      </c>
      <c r="V121" s="79">
        <f>IFERROR(VLOOKUP($B121,[2]DEN17!$H$3:$U$144,6,FALSE),0)</f>
        <v>0</v>
      </c>
      <c r="W121" s="79">
        <f>IFERROR(VLOOKUP($B121,[2]DEN17!$H$3:$U$144,7,FALSE),0)</f>
        <v>0</v>
      </c>
      <c r="X121" s="79">
        <f>IFERROR(VLOOKUP($B121,[2]DEN17!$H$3:$U$144,8,FALSE),0)</f>
        <v>0</v>
      </c>
      <c r="Y121" s="79">
        <f>IFERROR(VLOOKUP($B121,[2]DEN17!$H$3:$U$144,9,FALSE),0)</f>
        <v>1</v>
      </c>
      <c r="Z121" s="79">
        <f>IFERROR(VLOOKUP($B121,[2]DEN17!$H$3:$U$144,10,FALSE),0)</f>
        <v>0</v>
      </c>
      <c r="AA121" s="79">
        <f>IFERROR(VLOOKUP($B121,[2]DEN17!$H$3:$U$144,11,FALSE),0)</f>
        <v>0</v>
      </c>
      <c r="AB121" s="79">
        <f>IFERROR(VLOOKUP($B121,[2]DEN17!$H$3:$U$144,12,FALSE),0)</f>
        <v>0</v>
      </c>
      <c r="AC121" s="79">
        <f>IFERROR(VLOOKUP($B121,[2]DEN17!$H$3:$U$144,13,FALSE),0)</f>
        <v>1</v>
      </c>
      <c r="AD121" s="4">
        <f t="shared" si="30"/>
        <v>5</v>
      </c>
    </row>
    <row r="122" spans="1:31" ht="15" thickBot="1" x14ac:dyDescent="0.25">
      <c r="A122" s="75" t="s">
        <v>146</v>
      </c>
      <c r="B122" s="137" t="s">
        <v>144</v>
      </c>
      <c r="C122" s="53"/>
      <c r="D122" s="53"/>
      <c r="E122" s="79">
        <f>IFERROR(VLOOKUP($B122,[2]NUM17!$H$3:$U$161,2,FALSE),0)</f>
        <v>0</v>
      </c>
      <c r="F122" s="79">
        <f>IFERROR(VLOOKUP($B122,[2]NUM17!$H$3:$U$161,3,FALSE),0)</f>
        <v>0</v>
      </c>
      <c r="G122" s="79">
        <f>IFERROR(VLOOKUP($B122,[2]NUM17!$H$3:$U$161,4,FALSE),0)</f>
        <v>0</v>
      </c>
      <c r="H122" s="79">
        <f>IFERROR(VLOOKUP($B122,[2]NUM17!$H$3:$U$161,5,FALSE),0)</f>
        <v>2</v>
      </c>
      <c r="I122" s="79">
        <f>IFERROR(VLOOKUP($B122,[2]NUM17!$H$3:$U$161,6,FALSE),0)</f>
        <v>0</v>
      </c>
      <c r="J122" s="79">
        <f>IFERROR(VLOOKUP($B122,[2]NUM17!$H$3:$U$161,7,FALSE),0)</f>
        <v>1</v>
      </c>
      <c r="K122" s="79">
        <f>IFERROR(VLOOKUP($B122,[2]NUM17!$H$3:$U$161,8,FALSE),0)</f>
        <v>0</v>
      </c>
      <c r="L122" s="79">
        <f>IFERROR(VLOOKUP($B122,[2]NUM17!$H$3:$U$161,9,FALSE),0)</f>
        <v>0</v>
      </c>
      <c r="M122" s="79">
        <f>IFERROR(VLOOKUP($B122,[2]NUM17!$H$3:$U$161,10,FALSE),0)</f>
        <v>0</v>
      </c>
      <c r="N122" s="79">
        <f>IFERROR(VLOOKUP($B122,[2]NUM17!$H$3:$U$161,11,FALSE),0)</f>
        <v>0</v>
      </c>
      <c r="O122" s="79">
        <f>IFERROR(VLOOKUP($B122,[2]NUM17!$H$3:$U$161,12,FALSE),0)</f>
        <v>0</v>
      </c>
      <c r="P122" s="79">
        <f>IFERROR(VLOOKUP($B122,[2]NUM17!$H$3:$U$161,13,FALSE),0)</f>
        <v>0</v>
      </c>
      <c r="Q122" s="4">
        <f t="shared" si="57"/>
        <v>3</v>
      </c>
      <c r="R122" s="79">
        <f>IFERROR(VLOOKUP($B122,[2]DEN17!$H$3:$U$144,2,FALSE),0)</f>
        <v>0</v>
      </c>
      <c r="S122" s="79">
        <f>IFERROR(VLOOKUP($B122,[2]DEN17!$H$3:$U$144,3,FALSE),0)</f>
        <v>0</v>
      </c>
      <c r="T122" s="79">
        <f>IFERROR(VLOOKUP($B122,[2]DEN17!$H$3:$U$144,4,FALSE),0)</f>
        <v>0</v>
      </c>
      <c r="U122" s="79">
        <f>IFERROR(VLOOKUP($B122,[2]DEN17!$H$3:$U$144,5,FALSE),0)</f>
        <v>2</v>
      </c>
      <c r="V122" s="79">
        <f>IFERROR(VLOOKUP($B122,[2]DEN17!$H$3:$U$144,6,FALSE),0)</f>
        <v>0</v>
      </c>
      <c r="W122" s="79">
        <f>IFERROR(VLOOKUP($B122,[2]DEN17!$H$3:$U$144,7,FALSE),0)</f>
        <v>1</v>
      </c>
      <c r="X122" s="79">
        <f>IFERROR(VLOOKUP($B122,[2]DEN17!$H$3:$U$144,8,FALSE),0)</f>
        <v>0</v>
      </c>
      <c r="Y122" s="79">
        <f>IFERROR(VLOOKUP($B122,[2]DEN17!$H$3:$U$144,9,FALSE),0)</f>
        <v>0</v>
      </c>
      <c r="Z122" s="79">
        <f>IFERROR(VLOOKUP($B122,[2]DEN17!$H$3:$U$144,10,FALSE),0)</f>
        <v>0</v>
      </c>
      <c r="AA122" s="79">
        <f>IFERROR(VLOOKUP($B122,[2]DEN17!$H$3:$U$144,11,FALSE),0)</f>
        <v>0</v>
      </c>
      <c r="AB122" s="79">
        <f>IFERROR(VLOOKUP($B122,[2]DEN17!$H$3:$U$144,12,FALSE),0)</f>
        <v>0</v>
      </c>
      <c r="AC122" s="79">
        <f>IFERROR(VLOOKUP($B122,[2]DEN17!$H$3:$U$144,13,FALSE),0)</f>
        <v>0</v>
      </c>
      <c r="AD122" s="4">
        <f t="shared" si="30"/>
        <v>3</v>
      </c>
    </row>
    <row r="123" spans="1:31" ht="15" thickBot="1" x14ac:dyDescent="0.25">
      <c r="A123" s="75" t="s">
        <v>146</v>
      </c>
      <c r="B123" s="137" t="s">
        <v>145</v>
      </c>
      <c r="C123" s="53"/>
      <c r="D123" s="53"/>
      <c r="E123" s="79">
        <f>IFERROR(VLOOKUP($B123,[2]NUM17!$H$3:$U$161,2,FALSE),0)</f>
        <v>0</v>
      </c>
      <c r="F123" s="79">
        <f>IFERROR(VLOOKUP($B123,[2]NUM17!$H$3:$U$161,3,FALSE),0)</f>
        <v>0</v>
      </c>
      <c r="G123" s="79">
        <f>IFERROR(VLOOKUP($B123,[2]NUM17!$H$3:$U$161,4,FALSE),0)</f>
        <v>0</v>
      </c>
      <c r="H123" s="79">
        <f>IFERROR(VLOOKUP($B123,[2]NUM17!$H$3:$U$161,5,FALSE),0)</f>
        <v>0</v>
      </c>
      <c r="I123" s="79">
        <f>IFERROR(VLOOKUP($B123,[2]NUM17!$H$3:$U$161,6,FALSE),0)</f>
        <v>0</v>
      </c>
      <c r="J123" s="79">
        <f>IFERROR(VLOOKUP($B123,[2]NUM17!$H$3:$U$161,7,FALSE),0)</f>
        <v>0</v>
      </c>
      <c r="K123" s="79">
        <f>IFERROR(VLOOKUP($B123,[2]NUM17!$H$3:$U$161,8,FALSE),0)</f>
        <v>0</v>
      </c>
      <c r="L123" s="79">
        <f>IFERROR(VLOOKUP($B123,[2]NUM17!$H$3:$U$161,9,FALSE),0)</f>
        <v>2</v>
      </c>
      <c r="M123" s="79">
        <f>IFERROR(VLOOKUP($B123,[2]NUM17!$H$3:$U$161,10,FALSE),0)</f>
        <v>0</v>
      </c>
      <c r="N123" s="79">
        <f>IFERROR(VLOOKUP($B123,[2]NUM17!$H$3:$U$161,11,FALSE),0)</f>
        <v>1</v>
      </c>
      <c r="O123" s="79">
        <f>IFERROR(VLOOKUP($B123,[2]NUM17!$H$3:$U$161,12,FALSE),0)</f>
        <v>0</v>
      </c>
      <c r="P123" s="79">
        <f>IFERROR(VLOOKUP($B123,[2]NUM17!$H$3:$U$161,13,FALSE),0)</f>
        <v>1</v>
      </c>
      <c r="Q123" s="4">
        <f t="shared" si="57"/>
        <v>4</v>
      </c>
      <c r="R123" s="79">
        <f>IFERROR(VLOOKUP($B123,[2]DEN17!$H$3:$U$144,2,FALSE),0)</f>
        <v>0</v>
      </c>
      <c r="S123" s="79">
        <f>IFERROR(VLOOKUP($B123,[2]DEN17!$H$3:$U$144,3,FALSE),0)</f>
        <v>0</v>
      </c>
      <c r="T123" s="79">
        <f>IFERROR(VLOOKUP($B123,[2]DEN17!$H$3:$U$144,4,FALSE),0)</f>
        <v>0</v>
      </c>
      <c r="U123" s="79">
        <f>IFERROR(VLOOKUP($B123,[2]DEN17!$H$3:$U$144,5,FALSE),0)</f>
        <v>0</v>
      </c>
      <c r="V123" s="79">
        <f>IFERROR(VLOOKUP($B123,[2]DEN17!$H$3:$U$144,6,FALSE),0)</f>
        <v>0</v>
      </c>
      <c r="W123" s="79">
        <f>IFERROR(VLOOKUP($B123,[2]DEN17!$H$3:$U$144,7,FALSE),0)</f>
        <v>0</v>
      </c>
      <c r="X123" s="79">
        <f>IFERROR(VLOOKUP($B123,[2]DEN17!$H$3:$U$144,8,FALSE),0)</f>
        <v>0</v>
      </c>
      <c r="Y123" s="79">
        <f>IFERROR(VLOOKUP($B123,[2]DEN17!$H$3:$U$144,9,FALSE),0)</f>
        <v>2</v>
      </c>
      <c r="Z123" s="79">
        <f>IFERROR(VLOOKUP($B123,[2]DEN17!$H$3:$U$144,10,FALSE),0)</f>
        <v>0</v>
      </c>
      <c r="AA123" s="79">
        <f>IFERROR(VLOOKUP($B123,[2]DEN17!$H$3:$U$144,11,FALSE),0)</f>
        <v>1</v>
      </c>
      <c r="AB123" s="79">
        <f>IFERROR(VLOOKUP($B123,[2]DEN17!$H$3:$U$144,12,FALSE),0)</f>
        <v>0</v>
      </c>
      <c r="AC123" s="79">
        <f>IFERROR(VLOOKUP($B123,[2]DEN17!$H$3:$U$144,13,FALSE),0)</f>
        <v>1</v>
      </c>
      <c r="AD123" s="4">
        <f t="shared" si="30"/>
        <v>4</v>
      </c>
    </row>
    <row r="124" spans="1:31" s="54" customFormat="1" ht="15" thickBot="1" x14ac:dyDescent="0.25">
      <c r="A124" s="307" t="s">
        <v>181</v>
      </c>
      <c r="B124" s="308"/>
      <c r="C124" s="222">
        <f>+D124/Metas!U7</f>
        <v>1.1111111111111112</v>
      </c>
      <c r="D124" s="14">
        <f>+Q124/AD124</f>
        <v>1</v>
      </c>
      <c r="E124" s="9">
        <f>SUM(E112:E123)</f>
        <v>3</v>
      </c>
      <c r="F124" s="9">
        <f t="shared" ref="F124:H124" si="58">SUM(F112:F123)</f>
        <v>2</v>
      </c>
      <c r="G124" s="9">
        <f t="shared" si="58"/>
        <v>0</v>
      </c>
      <c r="H124" s="9">
        <f t="shared" si="58"/>
        <v>7</v>
      </c>
      <c r="I124" s="9">
        <f t="shared" ref="I124:J124" si="59">SUM(I112:I123)</f>
        <v>1</v>
      </c>
      <c r="J124" s="9">
        <f t="shared" si="59"/>
        <v>3</v>
      </c>
      <c r="K124" s="9">
        <f t="shared" ref="K124:L124" si="60">SUM(K112:K123)</f>
        <v>1</v>
      </c>
      <c r="L124" s="9">
        <f t="shared" si="60"/>
        <v>5</v>
      </c>
      <c r="M124" s="9">
        <f t="shared" ref="M124" si="61">SUM(M112:M123)</f>
        <v>2</v>
      </c>
      <c r="N124" s="9">
        <f t="shared" ref="N124:P124" si="62">SUM(N112:N123)</f>
        <v>5</v>
      </c>
      <c r="O124" s="9">
        <f t="shared" si="62"/>
        <v>1</v>
      </c>
      <c r="P124" s="9">
        <f t="shared" si="62"/>
        <v>6</v>
      </c>
      <c r="Q124" s="9">
        <f>SUM(Q112:Q123)</f>
        <v>36</v>
      </c>
      <c r="R124" s="9">
        <f>SUM(R112:R123)</f>
        <v>3</v>
      </c>
      <c r="S124" s="9">
        <f t="shared" ref="S124:Z124" si="63">SUM(S112:S123)</f>
        <v>2</v>
      </c>
      <c r="T124" s="9">
        <f t="shared" si="63"/>
        <v>0</v>
      </c>
      <c r="U124" s="9">
        <f t="shared" si="63"/>
        <v>7</v>
      </c>
      <c r="V124" s="9">
        <f t="shared" si="63"/>
        <v>1</v>
      </c>
      <c r="W124" s="9">
        <f t="shared" si="63"/>
        <v>3</v>
      </c>
      <c r="X124" s="9">
        <f t="shared" si="63"/>
        <v>1</v>
      </c>
      <c r="Y124" s="9">
        <f t="shared" si="63"/>
        <v>5</v>
      </c>
      <c r="Z124" s="9">
        <f t="shared" si="63"/>
        <v>2</v>
      </c>
      <c r="AA124" s="9">
        <f t="shared" ref="AA124:AC124" si="64">SUM(AA112:AA123)</f>
        <v>5</v>
      </c>
      <c r="AB124" s="9">
        <f t="shared" si="64"/>
        <v>1</v>
      </c>
      <c r="AC124" s="9">
        <f t="shared" si="64"/>
        <v>6</v>
      </c>
      <c r="AD124" s="9">
        <f>SUM(AD112:AD123)</f>
        <v>36</v>
      </c>
      <c r="AE124" s="58"/>
    </row>
    <row r="125" spans="1:31" ht="15" thickBot="1" x14ac:dyDescent="0.25">
      <c r="A125" s="75" t="s">
        <v>160</v>
      </c>
      <c r="B125" s="137" t="s">
        <v>147</v>
      </c>
      <c r="C125" s="53"/>
      <c r="D125" s="53"/>
      <c r="E125" s="79">
        <f>IFERROR(VLOOKUP($B125,[2]NUM17!$H$3:$U$161,2,FALSE),0)</f>
        <v>7</v>
      </c>
      <c r="F125" s="79">
        <f>IFERROR(VLOOKUP($B125,[2]NUM17!$H$3:$U$161,3,FALSE),0)</f>
        <v>7</v>
      </c>
      <c r="G125" s="79">
        <f>IFERROR(VLOOKUP($B125,[2]NUM17!$H$3:$U$161,4,FALSE),0)</f>
        <v>14</v>
      </c>
      <c r="H125" s="79">
        <f>IFERROR(VLOOKUP($B125,[2]NUM17!$H$3:$U$161,5,FALSE),0)</f>
        <v>7</v>
      </c>
      <c r="I125" s="79">
        <f>IFERROR(VLOOKUP($B125,[2]NUM17!$H$3:$U$161,6,FALSE),0)</f>
        <v>11</v>
      </c>
      <c r="J125" s="79">
        <f>IFERROR(VLOOKUP($B125,[2]NUM17!$H$3:$U$161,7,FALSE),0)</f>
        <v>10</v>
      </c>
      <c r="K125" s="79">
        <f>IFERROR(VLOOKUP($B125,[2]NUM17!$H$3:$U$161,8,FALSE),0)</f>
        <v>9</v>
      </c>
      <c r="L125" s="79">
        <f>IFERROR(VLOOKUP($B125,[2]NUM17!$H$3:$U$161,9,FALSE),0)</f>
        <v>8</v>
      </c>
      <c r="M125" s="79">
        <f>IFERROR(VLOOKUP($B125,[2]NUM17!$H$3:$U$161,10,FALSE),0)</f>
        <v>8</v>
      </c>
      <c r="N125" s="79">
        <f>IFERROR(VLOOKUP($B125,[2]NUM17!$H$3:$U$161,11,FALSE),0)</f>
        <v>9</v>
      </c>
      <c r="O125" s="79">
        <f>IFERROR(VLOOKUP($B125,[2]NUM17!$H$3:$U$161,12,FALSE),0)</f>
        <v>10</v>
      </c>
      <c r="P125" s="79">
        <f>IFERROR(VLOOKUP($B125,[2]NUM17!$H$3:$U$161,13,FALSE),0)</f>
        <v>10</v>
      </c>
      <c r="Q125" s="4">
        <f t="shared" si="57"/>
        <v>110</v>
      </c>
      <c r="R125" s="79">
        <f>IFERROR(VLOOKUP($B125,[2]DEN17!$H$3:$U$144,2,FALSE),0)</f>
        <v>8</v>
      </c>
      <c r="S125" s="79">
        <f>IFERROR(VLOOKUP($B125,[2]DEN17!$H$3:$U$144,3,FALSE),0)</f>
        <v>8</v>
      </c>
      <c r="T125" s="79">
        <f>IFERROR(VLOOKUP($B125,[2]DEN17!$H$3:$U$144,4,FALSE),0)</f>
        <v>17</v>
      </c>
      <c r="U125" s="79">
        <f>IFERROR(VLOOKUP($B125,[2]DEN17!$H$3:$U$144,5,FALSE),0)</f>
        <v>7</v>
      </c>
      <c r="V125" s="79">
        <f>IFERROR(VLOOKUP($B125,[2]DEN17!$H$3:$U$144,6,FALSE),0)</f>
        <v>12</v>
      </c>
      <c r="W125" s="79">
        <f>IFERROR(VLOOKUP($B125,[2]DEN17!$H$3:$U$144,7,FALSE),0)</f>
        <v>12</v>
      </c>
      <c r="X125" s="79">
        <f>IFERROR(VLOOKUP($B125,[2]DEN17!$H$3:$U$144,8,FALSE),0)</f>
        <v>10</v>
      </c>
      <c r="Y125" s="79">
        <f>IFERROR(VLOOKUP($B125,[2]DEN17!$H$3:$U$144,9,FALSE),0)</f>
        <v>10</v>
      </c>
      <c r="Z125" s="79">
        <f>IFERROR(VLOOKUP($B125,[2]DEN17!$H$3:$U$144,10,FALSE),0)</f>
        <v>9</v>
      </c>
      <c r="AA125" s="79">
        <f>IFERROR(VLOOKUP($B125,[2]DEN17!$H$3:$U$144,11,FALSE),0)</f>
        <v>9</v>
      </c>
      <c r="AB125" s="79">
        <f>IFERROR(VLOOKUP($B125,[2]DEN17!$H$3:$U$144,12,FALSE),0)</f>
        <v>12</v>
      </c>
      <c r="AC125" s="79">
        <f>IFERROR(VLOOKUP($B125,[2]DEN17!$H$3:$U$144,13,FALSE),0)</f>
        <v>10</v>
      </c>
      <c r="AD125" s="4">
        <f t="shared" si="30"/>
        <v>124</v>
      </c>
    </row>
    <row r="126" spans="1:31" ht="15" thickBot="1" x14ac:dyDescent="0.25">
      <c r="A126" s="75" t="s">
        <v>160</v>
      </c>
      <c r="B126" s="137" t="s">
        <v>148</v>
      </c>
      <c r="C126" s="53"/>
      <c r="D126" s="53"/>
      <c r="E126" s="79">
        <f>IFERROR(VLOOKUP($B126,[2]NUM17!$H$3:$U$161,2,FALSE),0)</f>
        <v>5</v>
      </c>
      <c r="F126" s="79">
        <f>IFERROR(VLOOKUP($B126,[2]NUM17!$H$3:$U$161,3,FALSE),0)</f>
        <v>2</v>
      </c>
      <c r="G126" s="79">
        <f>IFERROR(VLOOKUP($B126,[2]NUM17!$H$3:$U$161,4,FALSE),0)</f>
        <v>4</v>
      </c>
      <c r="H126" s="79">
        <f>IFERROR(VLOOKUP($B126,[2]NUM17!$H$3:$U$161,5,FALSE),0)</f>
        <v>5</v>
      </c>
      <c r="I126" s="79">
        <f>IFERROR(VLOOKUP($B126,[2]NUM17!$H$3:$U$161,6,FALSE),0)</f>
        <v>0</v>
      </c>
      <c r="J126" s="79">
        <f>IFERROR(VLOOKUP($B126,[2]NUM17!$H$3:$U$161,7,FALSE),0)</f>
        <v>1</v>
      </c>
      <c r="K126" s="79">
        <f>IFERROR(VLOOKUP($B126,[2]NUM17!$H$3:$U$161,8,FALSE),0)</f>
        <v>7</v>
      </c>
      <c r="L126" s="79">
        <f>IFERROR(VLOOKUP($B126,[2]NUM17!$H$3:$U$161,9,FALSE),0)</f>
        <v>2</v>
      </c>
      <c r="M126" s="79">
        <f>IFERROR(VLOOKUP($B126,[2]NUM17!$H$3:$U$161,10,FALSE),0)</f>
        <v>4</v>
      </c>
      <c r="N126" s="79">
        <f>IFERROR(VLOOKUP($B126,[2]NUM17!$H$3:$U$161,11,FALSE),0)</f>
        <v>0</v>
      </c>
      <c r="O126" s="79">
        <f>IFERROR(VLOOKUP($B126,[2]NUM17!$H$3:$U$161,12,FALSE),0)</f>
        <v>3</v>
      </c>
      <c r="P126" s="79">
        <f>IFERROR(VLOOKUP($B126,[2]NUM17!$H$3:$U$161,13,FALSE),0)</f>
        <v>2</v>
      </c>
      <c r="Q126" s="4">
        <f t="shared" si="57"/>
        <v>35</v>
      </c>
      <c r="R126" s="79">
        <f>IFERROR(VLOOKUP($B126,[2]DEN17!$H$3:$U$144,2,FALSE),0)</f>
        <v>5</v>
      </c>
      <c r="S126" s="79">
        <f>IFERROR(VLOOKUP($B126,[2]DEN17!$H$3:$U$144,3,FALSE),0)</f>
        <v>2</v>
      </c>
      <c r="T126" s="79">
        <f>IFERROR(VLOOKUP($B126,[2]DEN17!$H$3:$U$144,4,FALSE),0)</f>
        <v>4</v>
      </c>
      <c r="U126" s="79">
        <f>IFERROR(VLOOKUP($B126,[2]DEN17!$H$3:$U$144,5,FALSE),0)</f>
        <v>5</v>
      </c>
      <c r="V126" s="79">
        <f>IFERROR(VLOOKUP($B126,[2]DEN17!$H$3:$U$144,6,FALSE),0)</f>
        <v>0</v>
      </c>
      <c r="W126" s="79">
        <f>IFERROR(VLOOKUP($B126,[2]DEN17!$H$3:$U$144,7,FALSE),0)</f>
        <v>1</v>
      </c>
      <c r="X126" s="79">
        <f>IFERROR(VLOOKUP($B126,[2]DEN17!$H$3:$U$144,8,FALSE),0)</f>
        <v>8</v>
      </c>
      <c r="Y126" s="79">
        <f>IFERROR(VLOOKUP($B126,[2]DEN17!$H$3:$U$144,9,FALSE),0)</f>
        <v>2</v>
      </c>
      <c r="Z126" s="79">
        <f>IFERROR(VLOOKUP($B126,[2]DEN17!$H$3:$U$144,10,FALSE),0)</f>
        <v>4</v>
      </c>
      <c r="AA126" s="79">
        <f>IFERROR(VLOOKUP($B126,[2]DEN17!$H$3:$U$144,11,FALSE),0)</f>
        <v>0</v>
      </c>
      <c r="AB126" s="79">
        <f>IFERROR(VLOOKUP($B126,[2]DEN17!$H$3:$U$144,12,FALSE),0)</f>
        <v>3</v>
      </c>
      <c r="AC126" s="79">
        <f>IFERROR(VLOOKUP($B126,[2]DEN17!$H$3:$U$144,13,FALSE),0)</f>
        <v>2</v>
      </c>
      <c r="AD126" s="4">
        <f t="shared" si="30"/>
        <v>36</v>
      </c>
    </row>
    <row r="127" spans="1:31" ht="15" thickBot="1" x14ac:dyDescent="0.25">
      <c r="A127" s="75" t="s">
        <v>160</v>
      </c>
      <c r="B127" s="137" t="s">
        <v>149</v>
      </c>
      <c r="C127" s="53"/>
      <c r="D127" s="53"/>
      <c r="E127" s="79">
        <f>IFERROR(VLOOKUP($B127,[2]NUM17!$H$3:$U$161,2,FALSE),0)</f>
        <v>3</v>
      </c>
      <c r="F127" s="79">
        <f>IFERROR(VLOOKUP($B127,[2]NUM17!$H$3:$U$161,3,FALSE),0)</f>
        <v>0</v>
      </c>
      <c r="G127" s="79">
        <f>IFERROR(VLOOKUP($B127,[2]NUM17!$H$3:$U$161,4,FALSE),0)</f>
        <v>0</v>
      </c>
      <c r="H127" s="79">
        <f>IFERROR(VLOOKUP($B127,[2]NUM17!$H$3:$U$161,5,FALSE),0)</f>
        <v>2</v>
      </c>
      <c r="I127" s="79">
        <f>IFERROR(VLOOKUP($B127,[2]NUM17!$H$3:$U$161,6,FALSE),0)</f>
        <v>2</v>
      </c>
      <c r="J127" s="79">
        <f>IFERROR(VLOOKUP($B127,[2]NUM17!$H$3:$U$161,7,FALSE),0)</f>
        <v>6</v>
      </c>
      <c r="K127" s="79">
        <f>IFERROR(VLOOKUP($B127,[2]NUM17!$H$3:$U$161,8,FALSE),0)</f>
        <v>7</v>
      </c>
      <c r="L127" s="79">
        <f>IFERROR(VLOOKUP($B127,[2]NUM17!$H$3:$U$161,9,FALSE),0)</f>
        <v>2</v>
      </c>
      <c r="M127" s="79">
        <f>IFERROR(VLOOKUP($B127,[2]NUM17!$H$3:$U$161,10,FALSE),0)</f>
        <v>1</v>
      </c>
      <c r="N127" s="79">
        <f>IFERROR(VLOOKUP($B127,[2]NUM17!$H$3:$U$161,11,FALSE),0)</f>
        <v>2</v>
      </c>
      <c r="O127" s="79">
        <f>IFERROR(VLOOKUP($B127,[2]NUM17!$H$3:$U$161,12,FALSE),0)</f>
        <v>1</v>
      </c>
      <c r="P127" s="79">
        <f>IFERROR(VLOOKUP($B127,[2]NUM17!$H$3:$U$161,13,FALSE),0)</f>
        <v>1</v>
      </c>
      <c r="Q127" s="4">
        <f t="shared" si="57"/>
        <v>27</v>
      </c>
      <c r="R127" s="79">
        <f>IFERROR(VLOOKUP($B127,[2]DEN17!$H$3:$U$144,2,FALSE),0)</f>
        <v>4</v>
      </c>
      <c r="S127" s="79">
        <f>IFERROR(VLOOKUP($B127,[2]DEN17!$H$3:$U$144,3,FALSE),0)</f>
        <v>0</v>
      </c>
      <c r="T127" s="79">
        <f>IFERROR(VLOOKUP($B127,[2]DEN17!$H$3:$U$144,4,FALSE),0)</f>
        <v>0</v>
      </c>
      <c r="U127" s="79">
        <f>IFERROR(VLOOKUP($B127,[2]DEN17!$H$3:$U$144,5,FALSE),0)</f>
        <v>2</v>
      </c>
      <c r="V127" s="79">
        <f>IFERROR(VLOOKUP($B127,[2]DEN17!$H$3:$U$144,6,FALSE),0)</f>
        <v>2</v>
      </c>
      <c r="W127" s="79">
        <f>IFERROR(VLOOKUP($B127,[2]DEN17!$H$3:$U$144,7,FALSE),0)</f>
        <v>7</v>
      </c>
      <c r="X127" s="79">
        <f>IFERROR(VLOOKUP($B127,[2]DEN17!$H$3:$U$144,8,FALSE),0)</f>
        <v>8</v>
      </c>
      <c r="Y127" s="79">
        <f>IFERROR(VLOOKUP($B127,[2]DEN17!$H$3:$U$144,9,FALSE),0)</f>
        <v>4</v>
      </c>
      <c r="Z127" s="79">
        <f>IFERROR(VLOOKUP($B127,[2]DEN17!$H$3:$U$144,10,FALSE),0)</f>
        <v>1</v>
      </c>
      <c r="AA127" s="79">
        <f>IFERROR(VLOOKUP($B127,[2]DEN17!$H$3:$U$144,11,FALSE),0)</f>
        <v>2</v>
      </c>
      <c r="AB127" s="79">
        <f>IFERROR(VLOOKUP($B127,[2]DEN17!$H$3:$U$144,12,FALSE),0)</f>
        <v>1</v>
      </c>
      <c r="AC127" s="79">
        <f>IFERROR(VLOOKUP($B127,[2]DEN17!$H$3:$U$144,13,FALSE),0)</f>
        <v>1</v>
      </c>
      <c r="AD127" s="4">
        <f t="shared" si="30"/>
        <v>32</v>
      </c>
    </row>
    <row r="128" spans="1:31" ht="15" thickBot="1" x14ac:dyDescent="0.25">
      <c r="A128" s="75" t="s">
        <v>160</v>
      </c>
      <c r="B128" s="137" t="s">
        <v>150</v>
      </c>
      <c r="C128" s="53"/>
      <c r="D128" s="53"/>
      <c r="E128" s="79">
        <f>IFERROR(VLOOKUP($B128,[2]NUM17!$H$3:$U$161,2,FALSE),0)</f>
        <v>7</v>
      </c>
      <c r="F128" s="79">
        <f>IFERROR(VLOOKUP($B128,[2]NUM17!$H$3:$U$161,3,FALSE),0)</f>
        <v>8</v>
      </c>
      <c r="G128" s="79">
        <f>IFERROR(VLOOKUP($B128,[2]NUM17!$H$3:$U$161,4,FALSE),0)</f>
        <v>15</v>
      </c>
      <c r="H128" s="79">
        <f>IFERROR(VLOOKUP($B128,[2]NUM17!$H$3:$U$161,5,FALSE),0)</f>
        <v>10</v>
      </c>
      <c r="I128" s="79">
        <f>IFERROR(VLOOKUP($B128,[2]NUM17!$H$3:$U$161,6,FALSE),0)</f>
        <v>14</v>
      </c>
      <c r="J128" s="79">
        <f>IFERROR(VLOOKUP($B128,[2]NUM17!$H$3:$U$161,7,FALSE),0)</f>
        <v>8</v>
      </c>
      <c r="K128" s="79">
        <f>IFERROR(VLOOKUP($B128,[2]NUM17!$H$3:$U$161,8,FALSE),0)</f>
        <v>7</v>
      </c>
      <c r="L128" s="79">
        <f>IFERROR(VLOOKUP($B128,[2]NUM17!$H$3:$U$161,9,FALSE),0)</f>
        <v>9</v>
      </c>
      <c r="M128" s="79">
        <f>IFERROR(VLOOKUP($B128,[2]NUM17!$H$3:$U$161,10,FALSE),0)</f>
        <v>6</v>
      </c>
      <c r="N128" s="79">
        <f>IFERROR(VLOOKUP($B128,[2]NUM17!$H$3:$U$161,11,FALSE),0)</f>
        <v>11</v>
      </c>
      <c r="O128" s="79">
        <f>IFERROR(VLOOKUP($B128,[2]NUM17!$H$3:$U$161,12,FALSE),0)</f>
        <v>6</v>
      </c>
      <c r="P128" s="79">
        <f>IFERROR(VLOOKUP($B128,[2]NUM17!$H$3:$U$161,13,FALSE),0)</f>
        <v>8</v>
      </c>
      <c r="Q128" s="4">
        <f t="shared" si="57"/>
        <v>109</v>
      </c>
      <c r="R128" s="79">
        <f>IFERROR(VLOOKUP($B128,[2]DEN17!$H$3:$U$144,2,FALSE),0)</f>
        <v>9</v>
      </c>
      <c r="S128" s="79">
        <f>IFERROR(VLOOKUP($B128,[2]DEN17!$H$3:$U$144,3,FALSE),0)</f>
        <v>8</v>
      </c>
      <c r="T128" s="79">
        <f>IFERROR(VLOOKUP($B128,[2]DEN17!$H$3:$U$144,4,FALSE),0)</f>
        <v>15</v>
      </c>
      <c r="U128" s="79">
        <f>IFERROR(VLOOKUP($B128,[2]DEN17!$H$3:$U$144,5,FALSE),0)</f>
        <v>12</v>
      </c>
      <c r="V128" s="79">
        <f>IFERROR(VLOOKUP($B128,[2]DEN17!$H$3:$U$144,6,FALSE),0)</f>
        <v>16</v>
      </c>
      <c r="W128" s="79">
        <f>IFERROR(VLOOKUP($B128,[2]DEN17!$H$3:$U$144,7,FALSE),0)</f>
        <v>10</v>
      </c>
      <c r="X128" s="79">
        <f>IFERROR(VLOOKUP($B128,[2]DEN17!$H$3:$U$144,8,FALSE),0)</f>
        <v>7</v>
      </c>
      <c r="Y128" s="79">
        <f>IFERROR(VLOOKUP($B128,[2]DEN17!$H$3:$U$144,9,FALSE),0)</f>
        <v>10</v>
      </c>
      <c r="Z128" s="79">
        <f>IFERROR(VLOOKUP($B128,[2]DEN17!$H$3:$U$144,10,FALSE),0)</f>
        <v>6</v>
      </c>
      <c r="AA128" s="79">
        <f>IFERROR(VLOOKUP($B128,[2]DEN17!$H$3:$U$144,11,FALSE),0)</f>
        <v>12</v>
      </c>
      <c r="AB128" s="79">
        <f>IFERROR(VLOOKUP($B128,[2]DEN17!$H$3:$U$144,12,FALSE),0)</f>
        <v>6</v>
      </c>
      <c r="AC128" s="79">
        <f>IFERROR(VLOOKUP($B128,[2]DEN17!$H$3:$U$144,13,FALSE),0)</f>
        <v>8</v>
      </c>
      <c r="AD128" s="4">
        <f t="shared" si="30"/>
        <v>119</v>
      </c>
    </row>
    <row r="129" spans="1:31" ht="15" thickBot="1" x14ac:dyDescent="0.25">
      <c r="A129" s="75" t="s">
        <v>160</v>
      </c>
      <c r="B129" s="137" t="s">
        <v>151</v>
      </c>
      <c r="C129" s="53"/>
      <c r="D129" s="53"/>
      <c r="E129" s="79">
        <f>IFERROR(VLOOKUP($B129,[2]NUM17!$H$3:$U$161,2,FALSE),0)</f>
        <v>0</v>
      </c>
      <c r="F129" s="79">
        <f>IFERROR(VLOOKUP($B129,[2]NUM17!$H$3:$U$161,3,FALSE),0)</f>
        <v>0</v>
      </c>
      <c r="G129" s="79">
        <f>IFERROR(VLOOKUP($B129,[2]NUM17!$H$3:$U$161,4,FALSE),0)</f>
        <v>0</v>
      </c>
      <c r="H129" s="79">
        <f>IFERROR(VLOOKUP($B129,[2]NUM17!$H$3:$U$161,5,FALSE),0)</f>
        <v>0</v>
      </c>
      <c r="I129" s="79">
        <f>IFERROR(VLOOKUP($B129,[2]NUM17!$H$3:$U$161,6,FALSE),0)</f>
        <v>0</v>
      </c>
      <c r="J129" s="79">
        <f>IFERROR(VLOOKUP($B129,[2]NUM17!$H$3:$U$161,7,FALSE),0)</f>
        <v>0</v>
      </c>
      <c r="K129" s="79">
        <f>IFERROR(VLOOKUP($B129,[2]NUM17!$H$3:$U$161,8,FALSE),0)</f>
        <v>0</v>
      </c>
      <c r="L129" s="79">
        <f>IFERROR(VLOOKUP($B129,[2]NUM17!$H$3:$U$161,9,FALSE),0)</f>
        <v>0</v>
      </c>
      <c r="M129" s="79">
        <f>IFERROR(VLOOKUP($B129,[2]NUM17!$H$3:$U$161,10,FALSE),0)</f>
        <v>0</v>
      </c>
      <c r="N129" s="79">
        <f>IFERROR(VLOOKUP($B129,[2]NUM17!$H$3:$U$161,11,FALSE),0)</f>
        <v>0</v>
      </c>
      <c r="O129" s="79">
        <f>IFERROR(VLOOKUP($B129,[2]NUM17!$H$3:$U$161,12,FALSE),0)</f>
        <v>0</v>
      </c>
      <c r="P129" s="79">
        <f>IFERROR(VLOOKUP($B129,[2]NUM17!$H$3:$U$161,13,FALSE),0)</f>
        <v>0</v>
      </c>
      <c r="Q129" s="4">
        <f t="shared" si="57"/>
        <v>0</v>
      </c>
      <c r="R129" s="79">
        <f>IFERROR(VLOOKUP($B129,[2]DEN17!$H$3:$U$144,2,FALSE),0)</f>
        <v>0</v>
      </c>
      <c r="S129" s="79">
        <f>IFERROR(VLOOKUP($B129,[2]DEN17!$H$3:$U$144,3,FALSE),0)</f>
        <v>0</v>
      </c>
      <c r="T129" s="79">
        <f>IFERROR(VLOOKUP($B129,[2]DEN17!$H$3:$U$144,4,FALSE),0)</f>
        <v>1</v>
      </c>
      <c r="U129" s="79">
        <f>IFERROR(VLOOKUP($B129,[2]DEN17!$H$3:$U$144,5,FALSE),0)</f>
        <v>0</v>
      </c>
      <c r="V129" s="79">
        <f>IFERROR(VLOOKUP($B129,[2]DEN17!$H$3:$U$144,6,FALSE),0)</f>
        <v>0</v>
      </c>
      <c r="W129" s="79">
        <f>IFERROR(VLOOKUP($B129,[2]DEN17!$H$3:$U$144,7,FALSE),0)</f>
        <v>0</v>
      </c>
      <c r="X129" s="79">
        <f>IFERROR(VLOOKUP($B129,[2]DEN17!$H$3:$U$144,8,FALSE),0)</f>
        <v>0</v>
      </c>
      <c r="Y129" s="79">
        <f>IFERROR(VLOOKUP($B129,[2]DEN17!$H$3:$U$144,9,FALSE),0)</f>
        <v>0</v>
      </c>
      <c r="Z129" s="79">
        <f>IFERROR(VLOOKUP($B129,[2]DEN17!$H$3:$U$144,10,FALSE),0)</f>
        <v>0</v>
      </c>
      <c r="AA129" s="79">
        <f>IFERROR(VLOOKUP($B129,[2]DEN17!$H$3:$U$144,11,FALSE),0)</f>
        <v>0</v>
      </c>
      <c r="AB129" s="79">
        <f>IFERROR(VLOOKUP($B129,[2]DEN17!$H$3:$U$144,12,FALSE),0)</f>
        <v>0</v>
      </c>
      <c r="AC129" s="79">
        <f>IFERROR(VLOOKUP($B129,[2]DEN17!$H$3:$U$144,13,FALSE),0)</f>
        <v>0</v>
      </c>
      <c r="AD129" s="4">
        <f t="shared" si="30"/>
        <v>1</v>
      </c>
    </row>
    <row r="130" spans="1:31" ht="15" thickBot="1" x14ac:dyDescent="0.25">
      <c r="A130" s="75" t="s">
        <v>160</v>
      </c>
      <c r="B130" s="137" t="s">
        <v>152</v>
      </c>
      <c r="C130" s="53"/>
      <c r="D130" s="53"/>
      <c r="E130" s="79">
        <f>IFERROR(VLOOKUP($B130,[2]NUM17!$H$3:$U$161,2,FALSE),0)</f>
        <v>0</v>
      </c>
      <c r="F130" s="79">
        <f>IFERROR(VLOOKUP($B130,[2]NUM17!$H$3:$U$161,3,FALSE),0)</f>
        <v>0</v>
      </c>
      <c r="G130" s="79">
        <f>IFERROR(VLOOKUP($B130,[2]NUM17!$H$3:$U$161,4,FALSE),0)</f>
        <v>0</v>
      </c>
      <c r="H130" s="79">
        <f>IFERROR(VLOOKUP($B130,[2]NUM17!$H$3:$U$161,5,FALSE),0)</f>
        <v>0</v>
      </c>
      <c r="I130" s="79">
        <f>IFERROR(VLOOKUP($B130,[2]NUM17!$H$3:$U$161,6,FALSE),0)</f>
        <v>0</v>
      </c>
      <c r="J130" s="79">
        <f>IFERROR(VLOOKUP($B130,[2]NUM17!$H$3:$U$161,7,FALSE),0)</f>
        <v>0</v>
      </c>
      <c r="K130" s="79">
        <f>IFERROR(VLOOKUP($B130,[2]NUM17!$H$3:$U$161,8,FALSE),0)</f>
        <v>0</v>
      </c>
      <c r="L130" s="79">
        <f>IFERROR(VLOOKUP($B130,[2]NUM17!$H$3:$U$161,9,FALSE),0)</f>
        <v>0</v>
      </c>
      <c r="M130" s="79">
        <f>IFERROR(VLOOKUP($B130,[2]NUM17!$H$3:$U$161,10,FALSE),0)</f>
        <v>0</v>
      </c>
      <c r="N130" s="79">
        <f>IFERROR(VLOOKUP($B130,[2]NUM17!$H$3:$U$161,11,FALSE),0)</f>
        <v>0</v>
      </c>
      <c r="O130" s="79">
        <f>IFERROR(VLOOKUP($B130,[2]NUM17!$H$3:$U$161,12,FALSE),0)</f>
        <v>0</v>
      </c>
      <c r="P130" s="79">
        <f>IFERROR(VLOOKUP($B130,[2]NUM17!$H$3:$U$161,13,FALSE),0)</f>
        <v>1</v>
      </c>
      <c r="Q130" s="4">
        <f t="shared" si="57"/>
        <v>1</v>
      </c>
      <c r="R130" s="79">
        <f>IFERROR(VLOOKUP($B130,[2]DEN17!$H$3:$U$144,2,FALSE),0)</f>
        <v>0</v>
      </c>
      <c r="S130" s="79">
        <f>IFERROR(VLOOKUP($B130,[2]DEN17!$H$3:$U$144,3,FALSE),0)</f>
        <v>0</v>
      </c>
      <c r="T130" s="79">
        <f>IFERROR(VLOOKUP($B130,[2]DEN17!$H$3:$U$144,4,FALSE),0)</f>
        <v>0</v>
      </c>
      <c r="U130" s="79">
        <f>IFERROR(VLOOKUP($B130,[2]DEN17!$H$3:$U$144,5,FALSE),0)</f>
        <v>0</v>
      </c>
      <c r="V130" s="79">
        <f>IFERROR(VLOOKUP($B130,[2]DEN17!$H$3:$U$144,6,FALSE),0)</f>
        <v>0</v>
      </c>
      <c r="W130" s="79">
        <f>IFERROR(VLOOKUP($B130,[2]DEN17!$H$3:$U$144,7,FALSE),0)</f>
        <v>0</v>
      </c>
      <c r="X130" s="79">
        <f>IFERROR(VLOOKUP($B130,[2]DEN17!$H$3:$U$144,8,FALSE),0)</f>
        <v>0</v>
      </c>
      <c r="Y130" s="79">
        <f>IFERROR(VLOOKUP($B130,[2]DEN17!$H$3:$U$144,9,FALSE),0)</f>
        <v>0</v>
      </c>
      <c r="Z130" s="79">
        <f>IFERROR(VLOOKUP($B130,[2]DEN17!$H$3:$U$144,10,FALSE),0)</f>
        <v>0</v>
      </c>
      <c r="AA130" s="79">
        <f>IFERROR(VLOOKUP($B130,[2]DEN17!$H$3:$U$144,11,FALSE),0)</f>
        <v>0</v>
      </c>
      <c r="AB130" s="79">
        <f>IFERROR(VLOOKUP($B130,[2]DEN17!$H$3:$U$144,12,FALSE),0)</f>
        <v>0</v>
      </c>
      <c r="AC130" s="79">
        <f>IFERROR(VLOOKUP($B130,[2]DEN17!$H$3:$U$144,13,FALSE),0)</f>
        <v>1</v>
      </c>
      <c r="AD130" s="4">
        <f t="shared" si="30"/>
        <v>1</v>
      </c>
    </row>
    <row r="131" spans="1:31" ht="15" thickBot="1" x14ac:dyDescent="0.25">
      <c r="A131" s="75" t="s">
        <v>160</v>
      </c>
      <c r="B131" s="137" t="s">
        <v>153</v>
      </c>
      <c r="C131" s="53"/>
      <c r="D131" s="53"/>
      <c r="E131" s="79">
        <f>IFERROR(VLOOKUP($B131,[2]NUM17!$H$3:$U$161,2,FALSE),0)</f>
        <v>0</v>
      </c>
      <c r="F131" s="79">
        <f>IFERROR(VLOOKUP($B131,[2]NUM17!$H$3:$U$161,3,FALSE),0)</f>
        <v>0</v>
      </c>
      <c r="G131" s="79">
        <f>IFERROR(VLOOKUP($B131,[2]NUM17!$H$3:$U$161,4,FALSE),0)</f>
        <v>1</v>
      </c>
      <c r="H131" s="79">
        <f>IFERROR(VLOOKUP($B131,[2]NUM17!$H$3:$U$161,5,FALSE),0)</f>
        <v>1</v>
      </c>
      <c r="I131" s="79">
        <f>IFERROR(VLOOKUP($B131,[2]NUM17!$H$3:$U$161,6,FALSE),0)</f>
        <v>1</v>
      </c>
      <c r="J131" s="79">
        <f>IFERROR(VLOOKUP($B131,[2]NUM17!$H$3:$U$161,7,FALSE),0)</f>
        <v>1</v>
      </c>
      <c r="K131" s="79">
        <f>IFERROR(VLOOKUP($B131,[2]NUM17!$H$3:$U$161,8,FALSE),0)</f>
        <v>1</v>
      </c>
      <c r="L131" s="79">
        <f>IFERROR(VLOOKUP($B131,[2]NUM17!$H$3:$U$161,9,FALSE),0)</f>
        <v>2</v>
      </c>
      <c r="M131" s="79">
        <f>IFERROR(VLOOKUP($B131,[2]NUM17!$H$3:$U$161,10,FALSE),0)</f>
        <v>0</v>
      </c>
      <c r="N131" s="79">
        <f>IFERROR(VLOOKUP($B131,[2]NUM17!$H$3:$U$161,11,FALSE),0)</f>
        <v>0</v>
      </c>
      <c r="O131" s="79">
        <f>IFERROR(VLOOKUP($B131,[2]NUM17!$H$3:$U$161,12,FALSE),0)</f>
        <v>0</v>
      </c>
      <c r="P131" s="79">
        <f>IFERROR(VLOOKUP($B131,[2]NUM17!$H$3:$U$161,13,FALSE),0)</f>
        <v>0</v>
      </c>
      <c r="Q131" s="4">
        <f t="shared" si="57"/>
        <v>7</v>
      </c>
      <c r="R131" s="79">
        <f>IFERROR(VLOOKUP($B131,[2]DEN17!$H$3:$U$144,2,FALSE),0)</f>
        <v>1</v>
      </c>
      <c r="S131" s="79">
        <f>IFERROR(VLOOKUP($B131,[2]DEN17!$H$3:$U$144,3,FALSE),0)</f>
        <v>0</v>
      </c>
      <c r="T131" s="79">
        <f>IFERROR(VLOOKUP($B131,[2]DEN17!$H$3:$U$144,4,FALSE),0)</f>
        <v>2</v>
      </c>
      <c r="U131" s="79">
        <f>IFERROR(VLOOKUP($B131,[2]DEN17!$H$3:$U$144,5,FALSE),0)</f>
        <v>1</v>
      </c>
      <c r="V131" s="79">
        <f>IFERROR(VLOOKUP($B131,[2]DEN17!$H$3:$U$144,6,FALSE),0)</f>
        <v>1</v>
      </c>
      <c r="W131" s="79">
        <f>IFERROR(VLOOKUP($B131,[2]DEN17!$H$3:$U$144,7,FALSE),0)</f>
        <v>1</v>
      </c>
      <c r="X131" s="79">
        <f>IFERROR(VLOOKUP($B131,[2]DEN17!$H$3:$U$144,8,FALSE),0)</f>
        <v>1</v>
      </c>
      <c r="Y131" s="79">
        <f>IFERROR(VLOOKUP($B131,[2]DEN17!$H$3:$U$144,9,FALSE),0)</f>
        <v>2</v>
      </c>
      <c r="Z131" s="79">
        <f>IFERROR(VLOOKUP($B131,[2]DEN17!$H$3:$U$144,10,FALSE),0)</f>
        <v>0</v>
      </c>
      <c r="AA131" s="79">
        <f>IFERROR(VLOOKUP($B131,[2]DEN17!$H$3:$U$144,11,FALSE),0)</f>
        <v>0</v>
      </c>
      <c r="AB131" s="79">
        <f>IFERROR(VLOOKUP($B131,[2]DEN17!$H$3:$U$144,12,FALSE),0)</f>
        <v>0</v>
      </c>
      <c r="AC131" s="79">
        <f>IFERROR(VLOOKUP($B131,[2]DEN17!$H$3:$U$144,13,FALSE),0)</f>
        <v>0</v>
      </c>
      <c r="AD131" s="4">
        <f t="shared" ref="AD131:AD137" si="65">SUM(R131:AC131)</f>
        <v>9</v>
      </c>
    </row>
    <row r="132" spans="1:31" ht="15" thickBot="1" x14ac:dyDescent="0.25">
      <c r="A132" s="75" t="s">
        <v>160</v>
      </c>
      <c r="B132" s="137" t="s">
        <v>154</v>
      </c>
      <c r="C132" s="53"/>
      <c r="D132" s="53"/>
      <c r="E132" s="79">
        <f>IFERROR(VLOOKUP($B132,[2]NUM17!$H$3:$U$161,2,FALSE),0)</f>
        <v>0</v>
      </c>
      <c r="F132" s="79">
        <f>IFERROR(VLOOKUP($B132,[2]NUM17!$H$3:$U$161,3,FALSE),0)</f>
        <v>0</v>
      </c>
      <c r="G132" s="79">
        <f>IFERROR(VLOOKUP($B132,[2]NUM17!$H$3:$U$161,4,FALSE),0)</f>
        <v>0</v>
      </c>
      <c r="H132" s="79">
        <f>IFERROR(VLOOKUP($B132,[2]NUM17!$H$3:$U$161,5,FALSE),0)</f>
        <v>2</v>
      </c>
      <c r="I132" s="79">
        <f>IFERROR(VLOOKUP($B132,[2]NUM17!$H$3:$U$161,6,FALSE),0)</f>
        <v>0</v>
      </c>
      <c r="J132" s="79">
        <f>IFERROR(VLOOKUP($B132,[2]NUM17!$H$3:$U$161,7,FALSE),0)</f>
        <v>0</v>
      </c>
      <c r="K132" s="79">
        <f>IFERROR(VLOOKUP($B132,[2]NUM17!$H$3:$U$161,8,FALSE),0)</f>
        <v>0</v>
      </c>
      <c r="L132" s="79">
        <f>IFERROR(VLOOKUP($B132,[2]NUM17!$H$3:$U$161,9,FALSE),0)</f>
        <v>0</v>
      </c>
      <c r="M132" s="79">
        <f>IFERROR(VLOOKUP($B132,[2]NUM17!$H$3:$U$161,10,FALSE),0)</f>
        <v>0</v>
      </c>
      <c r="N132" s="79">
        <f>IFERROR(VLOOKUP($B132,[2]NUM17!$H$3:$U$161,11,FALSE),0)</f>
        <v>0</v>
      </c>
      <c r="O132" s="79">
        <f>IFERROR(VLOOKUP($B132,[2]NUM17!$H$3:$U$161,12,FALSE),0)</f>
        <v>0</v>
      </c>
      <c r="P132" s="79">
        <f>IFERROR(VLOOKUP($B132,[2]NUM17!$H$3:$U$161,13,FALSE),0)</f>
        <v>0</v>
      </c>
      <c r="Q132" s="4">
        <f t="shared" si="57"/>
        <v>2</v>
      </c>
      <c r="R132" s="79">
        <f>IFERROR(VLOOKUP($B132,[2]DEN17!$H$3:$U$144,2,FALSE),0)</f>
        <v>0</v>
      </c>
      <c r="S132" s="79">
        <f>IFERROR(VLOOKUP($B132,[2]DEN17!$H$3:$U$144,3,FALSE),0)</f>
        <v>0</v>
      </c>
      <c r="T132" s="79">
        <f>IFERROR(VLOOKUP($B132,[2]DEN17!$H$3:$U$144,4,FALSE),0)</f>
        <v>0</v>
      </c>
      <c r="U132" s="79">
        <f>IFERROR(VLOOKUP($B132,[2]DEN17!$H$3:$U$144,5,FALSE),0)</f>
        <v>2</v>
      </c>
      <c r="V132" s="79">
        <f>IFERROR(VLOOKUP($B132,[2]DEN17!$H$3:$U$144,6,FALSE),0)</f>
        <v>0</v>
      </c>
      <c r="W132" s="79">
        <f>IFERROR(VLOOKUP($B132,[2]DEN17!$H$3:$U$144,7,FALSE),0)</f>
        <v>0</v>
      </c>
      <c r="X132" s="79">
        <f>IFERROR(VLOOKUP($B132,[2]DEN17!$H$3:$U$144,8,FALSE),0)</f>
        <v>0</v>
      </c>
      <c r="Y132" s="79">
        <f>IFERROR(VLOOKUP($B132,[2]DEN17!$H$3:$U$144,9,FALSE),0)</f>
        <v>0</v>
      </c>
      <c r="Z132" s="79">
        <f>IFERROR(VLOOKUP($B132,[2]DEN17!$H$3:$U$144,10,FALSE),0)</f>
        <v>0</v>
      </c>
      <c r="AA132" s="79">
        <f>IFERROR(VLOOKUP($B132,[2]DEN17!$H$3:$U$144,11,FALSE),0)</f>
        <v>0</v>
      </c>
      <c r="AB132" s="79">
        <f>IFERROR(VLOOKUP($B132,[2]DEN17!$H$3:$U$144,12,FALSE),0)</f>
        <v>0</v>
      </c>
      <c r="AC132" s="79">
        <f>IFERROR(VLOOKUP($B132,[2]DEN17!$H$3:$U$144,13,FALSE),0)</f>
        <v>0</v>
      </c>
      <c r="AD132" s="4">
        <f t="shared" si="65"/>
        <v>2</v>
      </c>
    </row>
    <row r="133" spans="1:31" ht="15" thickBot="1" x14ac:dyDescent="0.25">
      <c r="A133" s="75" t="s">
        <v>160</v>
      </c>
      <c r="B133" s="137" t="s">
        <v>155</v>
      </c>
      <c r="C133" s="53"/>
      <c r="D133" s="53"/>
      <c r="E133" s="79">
        <f>IFERROR(VLOOKUP($B133,[2]NUM17!$H$3:$U$161,2,FALSE),0)</f>
        <v>0</v>
      </c>
      <c r="F133" s="79">
        <f>IFERROR(VLOOKUP($B133,[2]NUM17!$H$3:$U$161,3,FALSE),0)</f>
        <v>0</v>
      </c>
      <c r="G133" s="79">
        <f>IFERROR(VLOOKUP($B133,[2]NUM17!$H$3:$U$161,4,FALSE),0)</f>
        <v>0</v>
      </c>
      <c r="H133" s="79">
        <f>IFERROR(VLOOKUP($B133,[2]NUM17!$H$3:$U$161,5,FALSE),0)</f>
        <v>2</v>
      </c>
      <c r="I133" s="79">
        <f>IFERROR(VLOOKUP($B133,[2]NUM17!$H$3:$U$161,6,FALSE),0)</f>
        <v>0</v>
      </c>
      <c r="J133" s="79">
        <f>IFERROR(VLOOKUP($B133,[2]NUM17!$H$3:$U$161,7,FALSE),0)</f>
        <v>0</v>
      </c>
      <c r="K133" s="79">
        <f>IFERROR(VLOOKUP($B133,[2]NUM17!$H$3:$U$161,8,FALSE),0)</f>
        <v>0</v>
      </c>
      <c r="L133" s="79">
        <f>IFERROR(VLOOKUP($B133,[2]NUM17!$H$3:$U$161,9,FALSE),0)</f>
        <v>0</v>
      </c>
      <c r="M133" s="79">
        <f>IFERROR(VLOOKUP($B133,[2]NUM17!$H$3:$U$161,10,FALSE),0)</f>
        <v>0</v>
      </c>
      <c r="N133" s="79">
        <f>IFERROR(VLOOKUP($B133,[2]NUM17!$H$3:$U$161,11,FALSE),0)</f>
        <v>0</v>
      </c>
      <c r="O133" s="79">
        <f>IFERROR(VLOOKUP($B133,[2]NUM17!$H$3:$U$161,12,FALSE),0)</f>
        <v>0</v>
      </c>
      <c r="P133" s="79">
        <f>IFERROR(VLOOKUP($B133,[2]NUM17!$H$3:$U$161,13,FALSE),0)</f>
        <v>0</v>
      </c>
      <c r="Q133" s="4">
        <f t="shared" si="57"/>
        <v>2</v>
      </c>
      <c r="R133" s="79">
        <f>IFERROR(VLOOKUP($B133,[2]DEN17!$H$3:$U$144,2,FALSE),0)</f>
        <v>0</v>
      </c>
      <c r="S133" s="79">
        <f>IFERROR(VLOOKUP($B133,[2]DEN17!$H$3:$U$144,3,FALSE),0)</f>
        <v>0</v>
      </c>
      <c r="T133" s="79">
        <f>IFERROR(VLOOKUP($B133,[2]DEN17!$H$3:$U$144,4,FALSE),0)</f>
        <v>0</v>
      </c>
      <c r="U133" s="79">
        <f>IFERROR(VLOOKUP($B133,[2]DEN17!$H$3:$U$144,5,FALSE),0)</f>
        <v>2</v>
      </c>
      <c r="V133" s="79">
        <f>IFERROR(VLOOKUP($B133,[2]DEN17!$H$3:$U$144,6,FALSE),0)</f>
        <v>0</v>
      </c>
      <c r="W133" s="79">
        <f>IFERROR(VLOOKUP($B133,[2]DEN17!$H$3:$U$144,7,FALSE),0)</f>
        <v>0</v>
      </c>
      <c r="X133" s="79">
        <f>IFERROR(VLOOKUP($B133,[2]DEN17!$H$3:$U$144,8,FALSE),0)</f>
        <v>0</v>
      </c>
      <c r="Y133" s="79">
        <f>IFERROR(VLOOKUP($B133,[2]DEN17!$H$3:$U$144,9,FALSE),0)</f>
        <v>0</v>
      </c>
      <c r="Z133" s="79">
        <f>IFERROR(VLOOKUP($B133,[2]DEN17!$H$3:$U$144,10,FALSE),0)</f>
        <v>0</v>
      </c>
      <c r="AA133" s="79">
        <f>IFERROR(VLOOKUP($B133,[2]DEN17!$H$3:$U$144,11,FALSE),0)</f>
        <v>0</v>
      </c>
      <c r="AB133" s="79">
        <f>IFERROR(VLOOKUP($B133,[2]DEN17!$H$3:$U$144,12,FALSE),0)</f>
        <v>0</v>
      </c>
      <c r="AC133" s="79">
        <f>IFERROR(VLOOKUP($B133,[2]DEN17!$H$3:$U$144,13,FALSE),0)</f>
        <v>0</v>
      </c>
      <c r="AD133" s="4">
        <f t="shared" si="65"/>
        <v>2</v>
      </c>
    </row>
    <row r="134" spans="1:31" ht="15" thickBot="1" x14ac:dyDescent="0.25">
      <c r="A134" s="75" t="s">
        <v>160</v>
      </c>
      <c r="B134" s="137" t="s">
        <v>156</v>
      </c>
      <c r="C134" s="53"/>
      <c r="D134" s="53"/>
      <c r="E134" s="79">
        <f>IFERROR(VLOOKUP($B134,[2]NUM17!$H$3:$U$161,2,FALSE),0)</f>
        <v>0</v>
      </c>
      <c r="F134" s="79">
        <f>IFERROR(VLOOKUP($B134,[2]NUM17!$H$3:$U$161,3,FALSE),0)</f>
        <v>0</v>
      </c>
      <c r="G134" s="79">
        <f>IFERROR(VLOOKUP($B134,[2]NUM17!$H$3:$U$161,4,FALSE),0)</f>
        <v>1</v>
      </c>
      <c r="H134" s="79">
        <f>IFERROR(VLOOKUP($B134,[2]NUM17!$H$3:$U$161,5,FALSE),0)</f>
        <v>0</v>
      </c>
      <c r="I134" s="79">
        <f>IFERROR(VLOOKUP($B134,[2]NUM17!$H$3:$U$161,6,FALSE),0)</f>
        <v>0</v>
      </c>
      <c r="J134" s="79">
        <f>IFERROR(VLOOKUP($B134,[2]NUM17!$H$3:$U$161,7,FALSE),0)</f>
        <v>1</v>
      </c>
      <c r="K134" s="79">
        <f>IFERROR(VLOOKUP($B134,[2]NUM17!$H$3:$U$161,8,FALSE),0)</f>
        <v>0</v>
      </c>
      <c r="L134" s="79">
        <f>IFERROR(VLOOKUP($B134,[2]NUM17!$H$3:$U$161,9,FALSE),0)</f>
        <v>0</v>
      </c>
      <c r="M134" s="79">
        <f>IFERROR(VLOOKUP($B134,[2]NUM17!$H$3:$U$161,10,FALSE),0)</f>
        <v>0</v>
      </c>
      <c r="N134" s="79">
        <f>IFERROR(VLOOKUP($B134,[2]NUM17!$H$3:$U$161,11,FALSE),0)</f>
        <v>1</v>
      </c>
      <c r="O134" s="79">
        <f>IFERROR(VLOOKUP($B134,[2]NUM17!$H$3:$U$161,12,FALSE),0)</f>
        <v>2</v>
      </c>
      <c r="P134" s="79">
        <f>IFERROR(VLOOKUP($B134,[2]NUM17!$H$3:$U$161,13,FALSE),0)</f>
        <v>4</v>
      </c>
      <c r="Q134" s="4">
        <f t="shared" si="57"/>
        <v>9</v>
      </c>
      <c r="R134" s="79">
        <f>IFERROR(VLOOKUP($B134,[2]DEN17!$H$3:$U$144,2,FALSE),0)</f>
        <v>0</v>
      </c>
      <c r="S134" s="79">
        <f>IFERROR(VLOOKUP($B134,[2]DEN17!$H$3:$U$144,3,FALSE),0)</f>
        <v>0</v>
      </c>
      <c r="T134" s="79">
        <f>IFERROR(VLOOKUP($B134,[2]DEN17!$H$3:$U$144,4,FALSE),0)</f>
        <v>1</v>
      </c>
      <c r="U134" s="79">
        <f>IFERROR(VLOOKUP($B134,[2]DEN17!$H$3:$U$144,5,FALSE),0)</f>
        <v>0</v>
      </c>
      <c r="V134" s="79">
        <f>IFERROR(VLOOKUP($B134,[2]DEN17!$H$3:$U$144,6,FALSE),0)</f>
        <v>0</v>
      </c>
      <c r="W134" s="79">
        <f>IFERROR(VLOOKUP($B134,[2]DEN17!$H$3:$U$144,7,FALSE),0)</f>
        <v>1</v>
      </c>
      <c r="X134" s="79">
        <f>IFERROR(VLOOKUP($B134,[2]DEN17!$H$3:$U$144,8,FALSE),0)</f>
        <v>0</v>
      </c>
      <c r="Y134" s="79">
        <f>IFERROR(VLOOKUP($B134,[2]DEN17!$H$3:$U$144,9,FALSE),0)</f>
        <v>0</v>
      </c>
      <c r="Z134" s="79">
        <f>IFERROR(VLOOKUP($B134,[2]DEN17!$H$3:$U$144,10,FALSE),0)</f>
        <v>0</v>
      </c>
      <c r="AA134" s="79">
        <f>IFERROR(VLOOKUP($B134,[2]DEN17!$H$3:$U$144,11,FALSE),0)</f>
        <v>1</v>
      </c>
      <c r="AB134" s="79">
        <f>IFERROR(VLOOKUP($B134,[2]DEN17!$H$3:$U$144,12,FALSE),0)</f>
        <v>2</v>
      </c>
      <c r="AC134" s="79">
        <f>IFERROR(VLOOKUP($B134,[2]DEN17!$H$3:$U$144,13,FALSE),0)</f>
        <v>4</v>
      </c>
      <c r="AD134" s="4">
        <f t="shared" si="65"/>
        <v>9</v>
      </c>
    </row>
    <row r="135" spans="1:31" ht="15" thickBot="1" x14ac:dyDescent="0.25">
      <c r="A135" s="75" t="s">
        <v>160</v>
      </c>
      <c r="B135" s="137" t="s">
        <v>157</v>
      </c>
      <c r="C135" s="53"/>
      <c r="D135" s="53"/>
      <c r="E135" s="79">
        <f>IFERROR(VLOOKUP($B135,[2]NUM17!$H$3:$U$161,2,FALSE),0)</f>
        <v>0</v>
      </c>
      <c r="F135" s="79">
        <f>IFERROR(VLOOKUP($B135,[2]NUM17!$H$3:$U$161,3,FALSE),0)</f>
        <v>1</v>
      </c>
      <c r="G135" s="79">
        <f>IFERROR(VLOOKUP($B135,[2]NUM17!$H$3:$U$161,4,FALSE),0)</f>
        <v>1</v>
      </c>
      <c r="H135" s="79">
        <f>IFERROR(VLOOKUP($B135,[2]NUM17!$H$3:$U$161,5,FALSE),0)</f>
        <v>1</v>
      </c>
      <c r="I135" s="79">
        <f>IFERROR(VLOOKUP($B135,[2]NUM17!$H$3:$U$161,6,FALSE),0)</f>
        <v>0</v>
      </c>
      <c r="J135" s="79">
        <f>IFERROR(VLOOKUP($B135,[2]NUM17!$H$3:$U$161,7,FALSE),0)</f>
        <v>0</v>
      </c>
      <c r="K135" s="79">
        <f>IFERROR(VLOOKUP($B135,[2]NUM17!$H$3:$U$161,8,FALSE),0)</f>
        <v>0</v>
      </c>
      <c r="L135" s="79">
        <f>IFERROR(VLOOKUP($B135,[2]NUM17!$H$3:$U$161,9,FALSE),0)</f>
        <v>0</v>
      </c>
      <c r="M135" s="79">
        <f>IFERROR(VLOOKUP($B135,[2]NUM17!$H$3:$U$161,10,FALSE),0)</f>
        <v>0</v>
      </c>
      <c r="N135" s="79">
        <f>IFERROR(VLOOKUP($B135,[2]NUM17!$H$3:$U$161,11,FALSE),0)</f>
        <v>1</v>
      </c>
      <c r="O135" s="79">
        <f>IFERROR(VLOOKUP($B135,[2]NUM17!$H$3:$U$161,12,FALSE),0)</f>
        <v>0</v>
      </c>
      <c r="P135" s="79">
        <f>IFERROR(VLOOKUP($B135,[2]NUM17!$H$3:$U$161,13,FALSE),0)</f>
        <v>0</v>
      </c>
      <c r="Q135" s="4">
        <f t="shared" si="57"/>
        <v>4</v>
      </c>
      <c r="R135" s="79">
        <f>IFERROR(VLOOKUP($B135,[2]DEN17!$H$3:$U$144,2,FALSE),0)</f>
        <v>1</v>
      </c>
      <c r="S135" s="79">
        <f>IFERROR(VLOOKUP($B135,[2]DEN17!$H$3:$U$144,3,FALSE),0)</f>
        <v>1</v>
      </c>
      <c r="T135" s="79">
        <f>IFERROR(VLOOKUP($B135,[2]DEN17!$H$3:$U$144,4,FALSE),0)</f>
        <v>1</v>
      </c>
      <c r="U135" s="79">
        <f>IFERROR(VLOOKUP($B135,[2]DEN17!$H$3:$U$144,5,FALSE),0)</f>
        <v>1</v>
      </c>
      <c r="V135" s="79">
        <f>IFERROR(VLOOKUP($B135,[2]DEN17!$H$3:$U$144,6,FALSE),0)</f>
        <v>0</v>
      </c>
      <c r="W135" s="79">
        <f>IFERROR(VLOOKUP($B135,[2]DEN17!$H$3:$U$144,7,FALSE),0)</f>
        <v>0</v>
      </c>
      <c r="X135" s="79">
        <f>IFERROR(VLOOKUP($B135,[2]DEN17!$H$3:$U$144,8,FALSE),0)</f>
        <v>0</v>
      </c>
      <c r="Y135" s="79">
        <f>IFERROR(VLOOKUP($B135,[2]DEN17!$H$3:$U$144,9,FALSE),0)</f>
        <v>0</v>
      </c>
      <c r="Z135" s="79">
        <f>IFERROR(VLOOKUP($B135,[2]DEN17!$H$3:$U$144,10,FALSE),0)</f>
        <v>0</v>
      </c>
      <c r="AA135" s="79">
        <f>IFERROR(VLOOKUP($B135,[2]DEN17!$H$3:$U$144,11,FALSE),0)</f>
        <v>1</v>
      </c>
      <c r="AB135" s="79">
        <f>IFERROR(VLOOKUP($B135,[2]DEN17!$H$3:$U$144,12,FALSE),0)</f>
        <v>0</v>
      </c>
      <c r="AC135" s="79">
        <f>IFERROR(VLOOKUP($B135,[2]DEN17!$H$3:$U$144,13,FALSE),0)</f>
        <v>0</v>
      </c>
      <c r="AD135" s="4">
        <f t="shared" si="65"/>
        <v>5</v>
      </c>
    </row>
    <row r="136" spans="1:31" ht="15" thickBot="1" x14ac:dyDescent="0.25">
      <c r="A136" s="75" t="s">
        <v>160</v>
      </c>
      <c r="B136" s="137" t="s">
        <v>158</v>
      </c>
      <c r="C136" s="53"/>
      <c r="D136" s="53"/>
      <c r="E136" s="79">
        <f>IFERROR(VLOOKUP($B136,[2]NUM17!$H$3:$U$161,2,FALSE),0)</f>
        <v>1</v>
      </c>
      <c r="F136" s="79">
        <f>IFERROR(VLOOKUP($B136,[2]NUM17!$H$3:$U$161,3,FALSE),0)</f>
        <v>0</v>
      </c>
      <c r="G136" s="79">
        <f>IFERROR(VLOOKUP($B136,[2]NUM17!$H$3:$U$161,4,FALSE),0)</f>
        <v>0</v>
      </c>
      <c r="H136" s="79">
        <f>IFERROR(VLOOKUP($B136,[2]NUM17!$H$3:$U$161,5,FALSE),0)</f>
        <v>0</v>
      </c>
      <c r="I136" s="79">
        <f>IFERROR(VLOOKUP($B136,[2]NUM17!$H$3:$U$161,6,FALSE),0)</f>
        <v>0</v>
      </c>
      <c r="J136" s="79">
        <f>IFERROR(VLOOKUP($B136,[2]NUM17!$H$3:$U$161,7,FALSE),0)</f>
        <v>0</v>
      </c>
      <c r="K136" s="79">
        <f>IFERROR(VLOOKUP($B136,[2]NUM17!$H$3:$U$161,8,FALSE),0)</f>
        <v>0</v>
      </c>
      <c r="L136" s="79">
        <f>IFERROR(VLOOKUP($B136,[2]NUM17!$H$3:$U$161,9,FALSE),0)</f>
        <v>0</v>
      </c>
      <c r="M136" s="79">
        <f>IFERROR(VLOOKUP($B136,[2]NUM17!$H$3:$U$161,10,FALSE),0)</f>
        <v>0</v>
      </c>
      <c r="N136" s="79">
        <f>IFERROR(VLOOKUP($B136,[2]NUM17!$H$3:$U$161,11,FALSE),0)</f>
        <v>0</v>
      </c>
      <c r="O136" s="79">
        <f>IFERROR(VLOOKUP($B136,[2]NUM17!$H$3:$U$161,12,FALSE),0)</f>
        <v>0</v>
      </c>
      <c r="P136" s="79">
        <f>IFERROR(VLOOKUP($B136,[2]NUM17!$H$3:$U$161,13,FALSE),0)</f>
        <v>0</v>
      </c>
      <c r="Q136" s="4">
        <f t="shared" si="57"/>
        <v>1</v>
      </c>
      <c r="R136" s="79">
        <f>IFERROR(VLOOKUP($B136,[2]DEN17!$H$3:$U$144,2,FALSE),0)</f>
        <v>1</v>
      </c>
      <c r="S136" s="79">
        <f>IFERROR(VLOOKUP($B136,[2]DEN17!$H$3:$U$144,3,FALSE),0)</f>
        <v>0</v>
      </c>
      <c r="T136" s="79">
        <f>IFERROR(VLOOKUP($B136,[2]DEN17!$H$3:$U$144,4,FALSE),0)</f>
        <v>0</v>
      </c>
      <c r="U136" s="79">
        <f>IFERROR(VLOOKUP($B136,[2]DEN17!$H$3:$U$144,5,FALSE),0)</f>
        <v>0</v>
      </c>
      <c r="V136" s="79">
        <f>IFERROR(VLOOKUP($B136,[2]DEN17!$H$3:$U$144,6,FALSE),0)</f>
        <v>0</v>
      </c>
      <c r="W136" s="79">
        <f>IFERROR(VLOOKUP($B136,[2]DEN17!$H$3:$U$144,7,FALSE),0)</f>
        <v>0</v>
      </c>
      <c r="X136" s="79">
        <f>IFERROR(VLOOKUP($B136,[2]DEN17!$H$3:$U$144,8,FALSE),0)</f>
        <v>0</v>
      </c>
      <c r="Y136" s="79">
        <f>IFERROR(VLOOKUP($B136,[2]DEN17!$H$3:$U$144,9,FALSE),0)</f>
        <v>0</v>
      </c>
      <c r="Z136" s="79">
        <f>IFERROR(VLOOKUP($B136,[2]DEN17!$H$3:$U$144,10,FALSE),0)</f>
        <v>0</v>
      </c>
      <c r="AA136" s="79">
        <f>IFERROR(VLOOKUP($B136,[2]DEN17!$H$3:$U$144,11,FALSE),0)</f>
        <v>0</v>
      </c>
      <c r="AB136" s="79">
        <f>IFERROR(VLOOKUP($B136,[2]DEN17!$H$3:$U$144,12,FALSE),0)</f>
        <v>0</v>
      </c>
      <c r="AC136" s="79">
        <f>IFERROR(VLOOKUP($B136,[2]DEN17!$H$3:$U$144,13,FALSE),0)</f>
        <v>0</v>
      </c>
      <c r="AD136" s="4">
        <f t="shared" si="65"/>
        <v>1</v>
      </c>
    </row>
    <row r="137" spans="1:31" ht="15" thickBot="1" x14ac:dyDescent="0.25">
      <c r="A137" s="75" t="s">
        <v>160</v>
      </c>
      <c r="B137" s="137" t="s">
        <v>159</v>
      </c>
      <c r="C137" s="53"/>
      <c r="D137" s="53"/>
      <c r="E137" s="79">
        <f>IFERROR(VLOOKUP($B137,[2]NUM17!$H$3:$U$161,2,FALSE),0)</f>
        <v>0</v>
      </c>
      <c r="F137" s="79">
        <f>IFERROR(VLOOKUP($B137,[2]NUM17!$H$3:$U$161,3,FALSE),0)</f>
        <v>0</v>
      </c>
      <c r="G137" s="79">
        <f>IFERROR(VLOOKUP($B137,[2]NUM17!$H$3:$U$161,4,FALSE),0)</f>
        <v>0</v>
      </c>
      <c r="H137" s="79">
        <f>IFERROR(VLOOKUP($B137,[2]NUM17!$H$3:$U$161,5,FALSE),0)</f>
        <v>0</v>
      </c>
      <c r="I137" s="79">
        <f>IFERROR(VLOOKUP($B137,[2]NUM17!$H$3:$U$161,6,FALSE),0)</f>
        <v>0</v>
      </c>
      <c r="J137" s="79">
        <f>IFERROR(VLOOKUP($B137,[2]NUM17!$H$3:$U$161,7,FALSE),0)</f>
        <v>0</v>
      </c>
      <c r="K137" s="79">
        <f>IFERROR(VLOOKUP($B137,[2]NUM17!$H$3:$U$161,8,FALSE),0)</f>
        <v>0</v>
      </c>
      <c r="L137" s="79">
        <f>IFERROR(VLOOKUP($B137,[2]NUM17!$H$3:$U$161,9,FALSE),0)</f>
        <v>0</v>
      </c>
      <c r="M137" s="79">
        <f>IFERROR(VLOOKUP($B137,[2]NUM17!$H$3:$U$161,10,FALSE),0)</f>
        <v>0</v>
      </c>
      <c r="N137" s="79">
        <f>IFERROR(VLOOKUP($B137,[2]NUM17!$H$3:$U$161,11,FALSE),0)</f>
        <v>0</v>
      </c>
      <c r="O137" s="79">
        <f>IFERROR(VLOOKUP($B137,[2]NUM17!$H$3:$U$161,12,FALSE),0)</f>
        <v>0</v>
      </c>
      <c r="P137" s="79">
        <f>IFERROR(VLOOKUP($B137,[2]NUM17!$H$3:$U$161,13,FALSE),0)</f>
        <v>0</v>
      </c>
      <c r="Q137" s="4">
        <f t="shared" si="57"/>
        <v>0</v>
      </c>
      <c r="R137" s="79">
        <f>IFERROR(VLOOKUP($B137,[2]DEN17!$H$3:$U$144,2,FALSE),0)</f>
        <v>0</v>
      </c>
      <c r="S137" s="79">
        <f>IFERROR(VLOOKUP($B137,[2]DEN17!$H$3:$U$144,3,FALSE),0)</f>
        <v>0</v>
      </c>
      <c r="T137" s="79">
        <f>IFERROR(VLOOKUP($B137,[2]DEN17!$H$3:$U$144,4,FALSE),0)</f>
        <v>1</v>
      </c>
      <c r="U137" s="79">
        <f>IFERROR(VLOOKUP($B137,[2]DEN17!$H$3:$U$144,5,FALSE),0)</f>
        <v>0</v>
      </c>
      <c r="V137" s="79">
        <f>IFERROR(VLOOKUP($B137,[2]DEN17!$H$3:$U$144,6,FALSE),0)</f>
        <v>0</v>
      </c>
      <c r="W137" s="79">
        <f>IFERROR(VLOOKUP($B137,[2]DEN17!$H$3:$U$144,7,FALSE),0)</f>
        <v>0</v>
      </c>
      <c r="X137" s="79">
        <f>IFERROR(VLOOKUP($B137,[2]DEN17!$H$3:$U$144,8,FALSE),0)</f>
        <v>0</v>
      </c>
      <c r="Y137" s="79">
        <f>IFERROR(VLOOKUP($B137,[2]DEN17!$H$3:$U$144,9,FALSE),0)</f>
        <v>0</v>
      </c>
      <c r="Z137" s="79">
        <f>IFERROR(VLOOKUP($B137,[2]DEN17!$H$3:$U$144,10,FALSE),0)</f>
        <v>0</v>
      </c>
      <c r="AA137" s="79">
        <f>IFERROR(VLOOKUP($B137,[2]DEN17!$H$3:$U$144,11,FALSE),0)</f>
        <v>0</v>
      </c>
      <c r="AB137" s="79">
        <f>IFERROR(VLOOKUP($B137,[2]DEN17!$H$3:$U$144,12,FALSE),0)</f>
        <v>0</v>
      </c>
      <c r="AC137" s="79">
        <f>IFERROR(VLOOKUP($B137,[2]DEN17!$H$3:$U$144,13,FALSE),0)</f>
        <v>0</v>
      </c>
      <c r="AD137" s="4">
        <f t="shared" si="65"/>
        <v>1</v>
      </c>
    </row>
    <row r="138" spans="1:31" s="54" customFormat="1" ht="15" thickBot="1" x14ac:dyDescent="0.25">
      <c r="A138" s="307" t="s">
        <v>182</v>
      </c>
      <c r="B138" s="308"/>
      <c r="C138" s="222">
        <f>+D138/Metas!U12</f>
        <v>0.99675324675324684</v>
      </c>
      <c r="D138" s="14">
        <f>+Q138/AD138</f>
        <v>0.89766081871345027</v>
      </c>
      <c r="E138" s="9">
        <f>SUM(E125:E137)</f>
        <v>23</v>
      </c>
      <c r="F138" s="9">
        <f t="shared" ref="F138:H138" si="66">SUM(F125:F137)</f>
        <v>18</v>
      </c>
      <c r="G138" s="9">
        <f t="shared" si="66"/>
        <v>36</v>
      </c>
      <c r="H138" s="9">
        <f t="shared" si="66"/>
        <v>30</v>
      </c>
      <c r="I138" s="9">
        <f t="shared" ref="I138:J138" si="67">SUM(I125:I137)</f>
        <v>28</v>
      </c>
      <c r="J138" s="9">
        <f t="shared" si="67"/>
        <v>27</v>
      </c>
      <c r="K138" s="9">
        <f t="shared" ref="K138:L138" si="68">SUM(K125:K137)</f>
        <v>31</v>
      </c>
      <c r="L138" s="9">
        <f t="shared" si="68"/>
        <v>23</v>
      </c>
      <c r="M138" s="9">
        <f t="shared" ref="M138" si="69">SUM(M125:M137)</f>
        <v>19</v>
      </c>
      <c r="N138" s="9">
        <f t="shared" ref="N138:P138" si="70">SUM(N125:N137)</f>
        <v>24</v>
      </c>
      <c r="O138" s="9">
        <f t="shared" si="70"/>
        <v>22</v>
      </c>
      <c r="P138" s="9">
        <f t="shared" si="70"/>
        <v>26</v>
      </c>
      <c r="Q138" s="9">
        <f>SUM(Q125:Q137)</f>
        <v>307</v>
      </c>
      <c r="R138" s="9">
        <f>SUM(R125:R137)</f>
        <v>29</v>
      </c>
      <c r="S138" s="9">
        <f t="shared" ref="S138:Z138" si="71">SUM(S125:S137)</f>
        <v>19</v>
      </c>
      <c r="T138" s="9">
        <f t="shared" si="71"/>
        <v>42</v>
      </c>
      <c r="U138" s="9">
        <f t="shared" si="71"/>
        <v>32</v>
      </c>
      <c r="V138" s="9">
        <f t="shared" si="71"/>
        <v>31</v>
      </c>
      <c r="W138" s="9">
        <f t="shared" si="71"/>
        <v>32</v>
      </c>
      <c r="X138" s="9">
        <f t="shared" si="71"/>
        <v>34</v>
      </c>
      <c r="Y138" s="9">
        <f t="shared" si="71"/>
        <v>28</v>
      </c>
      <c r="Z138" s="9">
        <f t="shared" si="71"/>
        <v>20</v>
      </c>
      <c r="AA138" s="9">
        <f t="shared" ref="AA138:AC138" si="72">SUM(AA125:AA137)</f>
        <v>25</v>
      </c>
      <c r="AB138" s="9">
        <f t="shared" si="72"/>
        <v>24</v>
      </c>
      <c r="AC138" s="9">
        <f t="shared" si="72"/>
        <v>26</v>
      </c>
      <c r="AD138" s="9">
        <f>SUM(AD125:AD137)</f>
        <v>342</v>
      </c>
      <c r="AE138" s="58"/>
    </row>
    <row r="139" spans="1:31" ht="15" thickBot="1" x14ac:dyDescent="0.25">
      <c r="A139" s="75" t="s">
        <v>165</v>
      </c>
      <c r="B139" s="137" t="s">
        <v>161</v>
      </c>
      <c r="C139" s="53"/>
      <c r="D139" s="53"/>
      <c r="E139" s="79">
        <f>IFERROR(VLOOKUP($B139,[2]NUM17!$H$3:$U$161,2,FALSE),0)</f>
        <v>17</v>
      </c>
      <c r="F139" s="79">
        <f>IFERROR(VLOOKUP($B139,[2]NUM17!$H$3:$U$161,3,FALSE),0)</f>
        <v>11</v>
      </c>
      <c r="G139" s="79">
        <f>IFERROR(VLOOKUP($B139,[2]NUM17!$H$3:$U$161,4,FALSE),0)</f>
        <v>13</v>
      </c>
      <c r="H139" s="79">
        <f>IFERROR(VLOOKUP($B139,[2]NUM17!$H$3:$U$161,5,FALSE),0)</f>
        <v>13</v>
      </c>
      <c r="I139" s="79">
        <f>IFERROR(VLOOKUP($B139,[2]NUM17!$H$3:$U$161,6,FALSE),0)</f>
        <v>6</v>
      </c>
      <c r="J139" s="79">
        <f>IFERROR(VLOOKUP($B139,[2]NUM17!$H$3:$U$161,7,FALSE),0)</f>
        <v>12</v>
      </c>
      <c r="K139" s="79">
        <f>IFERROR(VLOOKUP($B139,[2]NUM17!$H$3:$U$161,8,FALSE),0)</f>
        <v>12</v>
      </c>
      <c r="L139" s="79">
        <f>IFERROR(VLOOKUP($B139,[2]NUM17!$H$3:$U$161,9,FALSE),0)</f>
        <v>8</v>
      </c>
      <c r="M139" s="79">
        <f>IFERROR(VLOOKUP($B139,[2]NUM17!$H$3:$U$161,10,FALSE),0)</f>
        <v>5</v>
      </c>
      <c r="N139" s="79">
        <f>IFERROR(VLOOKUP($B139,[2]NUM17!$H$3:$U$161,11,FALSE),0)</f>
        <v>9</v>
      </c>
      <c r="O139" s="79">
        <f>IFERROR(VLOOKUP($B139,[2]NUM17!$H$3:$U$161,12,FALSE),0)</f>
        <v>13</v>
      </c>
      <c r="P139" s="79">
        <f>IFERROR(VLOOKUP($B139,[2]NUM17!$H$3:$U$161,13,FALSE),0)</f>
        <v>11</v>
      </c>
      <c r="Q139" s="4">
        <f t="shared" si="57"/>
        <v>130</v>
      </c>
      <c r="R139" s="79">
        <f>IFERROR(VLOOKUP($B139,[2]DEN17!$H$3:$U$144,2,FALSE),0)</f>
        <v>20</v>
      </c>
      <c r="S139" s="79">
        <f>IFERROR(VLOOKUP($B139,[2]DEN17!$H$3:$U$144,3,FALSE),0)</f>
        <v>13</v>
      </c>
      <c r="T139" s="79">
        <f>IFERROR(VLOOKUP($B139,[2]DEN17!$H$3:$U$144,4,FALSE),0)</f>
        <v>15</v>
      </c>
      <c r="U139" s="79">
        <f>IFERROR(VLOOKUP($B139,[2]DEN17!$H$3:$U$144,5,FALSE),0)</f>
        <v>15</v>
      </c>
      <c r="V139" s="79">
        <f>IFERROR(VLOOKUP($B139,[2]DEN17!$H$3:$U$144,6,FALSE),0)</f>
        <v>7</v>
      </c>
      <c r="W139" s="79">
        <f>IFERROR(VLOOKUP($B139,[2]DEN17!$H$3:$U$144,7,FALSE),0)</f>
        <v>13</v>
      </c>
      <c r="X139" s="79">
        <f>IFERROR(VLOOKUP($B139,[2]DEN17!$H$3:$U$144,8,FALSE),0)</f>
        <v>15</v>
      </c>
      <c r="Y139" s="79">
        <f>IFERROR(VLOOKUP($B139,[2]DEN17!$H$3:$U$144,9,FALSE),0)</f>
        <v>10</v>
      </c>
      <c r="Z139" s="79">
        <f>IFERROR(VLOOKUP($B139,[2]DEN17!$H$3:$U$144,10,FALSE),0)</f>
        <v>5</v>
      </c>
      <c r="AA139" s="79">
        <f>IFERROR(VLOOKUP($B139,[2]DEN17!$H$3:$U$144,11,FALSE),0)</f>
        <v>11</v>
      </c>
      <c r="AB139" s="79">
        <f>IFERROR(VLOOKUP($B139,[2]DEN17!$H$3:$U$144,12,FALSE),0)</f>
        <v>15</v>
      </c>
      <c r="AC139" s="79">
        <f>IFERROR(VLOOKUP($B139,[2]DEN17!$H$3:$U$144,13,FALSE),0)</f>
        <v>13</v>
      </c>
      <c r="AD139" s="4">
        <f>SUM(R139:AC139)</f>
        <v>152</v>
      </c>
    </row>
    <row r="140" spans="1:31" ht="15" thickBot="1" x14ac:dyDescent="0.25">
      <c r="A140" s="75" t="s">
        <v>165</v>
      </c>
      <c r="B140" s="137" t="s">
        <v>162</v>
      </c>
      <c r="C140" s="53"/>
      <c r="D140" s="53"/>
      <c r="E140" s="79">
        <f>IFERROR(VLOOKUP($B140,[2]NUM17!$H$3:$U$161,2,FALSE),0)</f>
        <v>0</v>
      </c>
      <c r="F140" s="79">
        <f>IFERROR(VLOOKUP($B140,[2]NUM17!$H$3:$U$161,3,FALSE),0)</f>
        <v>0</v>
      </c>
      <c r="G140" s="79">
        <f>IFERROR(VLOOKUP($B140,[2]NUM17!$H$3:$U$161,4,FALSE),0)</f>
        <v>0</v>
      </c>
      <c r="H140" s="79">
        <f>IFERROR(VLOOKUP($B140,[2]NUM17!$H$3:$U$161,5,FALSE),0)</f>
        <v>0</v>
      </c>
      <c r="I140" s="79">
        <f>IFERROR(VLOOKUP($B140,[2]NUM17!$H$3:$U$161,6,FALSE),0)</f>
        <v>0</v>
      </c>
      <c r="J140" s="79">
        <f>IFERROR(VLOOKUP($B140,[2]NUM17!$H$3:$U$161,7,FALSE),0)</f>
        <v>0</v>
      </c>
      <c r="K140" s="79">
        <f>IFERROR(VLOOKUP($B140,[2]NUM17!$H$3:$U$161,8,FALSE),0)</f>
        <v>0</v>
      </c>
      <c r="L140" s="79">
        <f>IFERROR(VLOOKUP($B140,[2]NUM17!$H$3:$U$161,9,FALSE),0)</f>
        <v>0</v>
      </c>
      <c r="M140" s="79">
        <f>IFERROR(VLOOKUP($B140,[2]NUM17!$H$3:$U$161,10,FALSE),0)</f>
        <v>0</v>
      </c>
      <c r="N140" s="79">
        <f>IFERROR(VLOOKUP($B140,[2]NUM17!$H$3:$U$161,11,FALSE),0)</f>
        <v>0</v>
      </c>
      <c r="O140" s="79">
        <f>IFERROR(VLOOKUP($B140,[2]NUM17!$H$3:$U$161,12,FALSE),0)</f>
        <v>0</v>
      </c>
      <c r="P140" s="79">
        <f>IFERROR(VLOOKUP($B140,[2]NUM17!$H$3:$U$161,13,FALSE),0)</f>
        <v>0</v>
      </c>
      <c r="Q140" s="4">
        <f t="shared" si="57"/>
        <v>0</v>
      </c>
      <c r="R140" s="79">
        <f>IFERROR(VLOOKUP($B140,[2]DEN17!$H$3:$U$144,2,FALSE),0)</f>
        <v>0</v>
      </c>
      <c r="S140" s="79">
        <f>IFERROR(VLOOKUP($B140,[2]DEN17!$H$3:$U$144,3,FALSE),0)</f>
        <v>0</v>
      </c>
      <c r="T140" s="79">
        <f>IFERROR(VLOOKUP($B140,[2]DEN17!$H$3:$U$144,4,FALSE),0)</f>
        <v>0</v>
      </c>
      <c r="U140" s="79">
        <f>IFERROR(VLOOKUP($B140,[2]DEN17!$H$3:$U$144,5,FALSE),0)</f>
        <v>0</v>
      </c>
      <c r="V140" s="79">
        <f>IFERROR(VLOOKUP($B140,[2]DEN17!$H$3:$U$144,6,FALSE),0)</f>
        <v>0</v>
      </c>
      <c r="W140" s="79">
        <f>IFERROR(VLOOKUP($B140,[2]DEN17!$H$3:$U$144,7,FALSE),0)</f>
        <v>0</v>
      </c>
      <c r="X140" s="79">
        <f>IFERROR(VLOOKUP($B140,[2]DEN17!$H$3:$U$144,8,FALSE),0)</f>
        <v>0</v>
      </c>
      <c r="Y140" s="79">
        <f>IFERROR(VLOOKUP($B140,[2]DEN17!$H$3:$U$144,9,FALSE),0)</f>
        <v>0</v>
      </c>
      <c r="Z140" s="79">
        <f>IFERROR(VLOOKUP($B140,[2]DEN17!$H$3:$U$144,10,FALSE),0)</f>
        <v>0</v>
      </c>
      <c r="AA140" s="79">
        <f>IFERROR(VLOOKUP($B140,[2]DEN17!$H$3:$U$144,11,FALSE),0)</f>
        <v>0</v>
      </c>
      <c r="AB140" s="79">
        <f>IFERROR(VLOOKUP($B140,[2]DEN17!$H$3:$U$144,12,FALSE),0)</f>
        <v>0</v>
      </c>
      <c r="AC140" s="79">
        <f>IFERROR(VLOOKUP($B140,[2]DEN17!$H$3:$U$144,13,FALSE),0)</f>
        <v>0</v>
      </c>
      <c r="AD140" s="4">
        <f>SUM(R140:AC140)</f>
        <v>0</v>
      </c>
    </row>
    <row r="141" spans="1:31" ht="15" thickBot="1" x14ac:dyDescent="0.25">
      <c r="A141" s="75" t="s">
        <v>165</v>
      </c>
      <c r="B141" s="137" t="s">
        <v>163</v>
      </c>
      <c r="C141" s="53"/>
      <c r="D141" s="53"/>
      <c r="E141" s="79">
        <f>IFERROR(VLOOKUP($B141,[2]NUM17!$H$3:$U$161,2,FALSE),0)</f>
        <v>0</v>
      </c>
      <c r="F141" s="79">
        <f>IFERROR(VLOOKUP($B141,[2]NUM17!$H$3:$U$161,3,FALSE),0)</f>
        <v>0</v>
      </c>
      <c r="G141" s="79">
        <f>IFERROR(VLOOKUP($B141,[2]NUM17!$H$3:$U$161,4,FALSE),0)</f>
        <v>0</v>
      </c>
      <c r="H141" s="79">
        <f>IFERROR(VLOOKUP($B141,[2]NUM17!$H$3:$U$161,5,FALSE),0)</f>
        <v>0</v>
      </c>
      <c r="I141" s="79">
        <f>IFERROR(VLOOKUP($B141,[2]NUM17!$H$3:$U$161,6,FALSE),0)</f>
        <v>0</v>
      </c>
      <c r="J141" s="79">
        <f>IFERROR(VLOOKUP($B141,[2]NUM17!$H$3:$U$161,7,FALSE),0)</f>
        <v>0</v>
      </c>
      <c r="K141" s="79">
        <f>IFERROR(VLOOKUP($B141,[2]NUM17!$H$3:$U$161,8,FALSE),0)</f>
        <v>0</v>
      </c>
      <c r="L141" s="79">
        <f>IFERROR(VLOOKUP($B141,[2]NUM17!$H$3:$U$161,9,FALSE),0)</f>
        <v>0</v>
      </c>
      <c r="M141" s="79">
        <f>IFERROR(VLOOKUP($B141,[2]NUM17!$H$3:$U$161,10,FALSE),0)</f>
        <v>0</v>
      </c>
      <c r="N141" s="79">
        <f>IFERROR(VLOOKUP($B141,[2]NUM17!$H$3:$U$161,11,FALSE),0)</f>
        <v>0</v>
      </c>
      <c r="O141" s="79">
        <f>IFERROR(VLOOKUP($B141,[2]NUM17!$H$3:$U$161,12,FALSE),0)</f>
        <v>0</v>
      </c>
      <c r="P141" s="79">
        <f>IFERROR(VLOOKUP($B141,[2]NUM17!$H$3:$U$161,13,FALSE),0)</f>
        <v>0</v>
      </c>
      <c r="Q141" s="4">
        <f t="shared" si="57"/>
        <v>0</v>
      </c>
      <c r="R141" s="79">
        <f>IFERROR(VLOOKUP($B141,[2]DEN17!$H$3:$U$144,2,FALSE),0)</f>
        <v>0</v>
      </c>
      <c r="S141" s="79">
        <f>IFERROR(VLOOKUP($B141,[2]DEN17!$H$3:$U$144,3,FALSE),0)</f>
        <v>0</v>
      </c>
      <c r="T141" s="79">
        <f>IFERROR(VLOOKUP($B141,[2]DEN17!$H$3:$U$144,4,FALSE),0)</f>
        <v>0</v>
      </c>
      <c r="U141" s="79">
        <f>IFERROR(VLOOKUP($B141,[2]DEN17!$H$3:$U$144,5,FALSE),0)</f>
        <v>0</v>
      </c>
      <c r="V141" s="79">
        <f>IFERROR(VLOOKUP($B141,[2]DEN17!$H$3:$U$144,6,FALSE),0)</f>
        <v>0</v>
      </c>
      <c r="W141" s="79">
        <f>IFERROR(VLOOKUP($B141,[2]DEN17!$H$3:$U$144,7,FALSE),0)</f>
        <v>0</v>
      </c>
      <c r="X141" s="79">
        <f>IFERROR(VLOOKUP($B141,[2]DEN17!$H$3:$U$144,8,FALSE),0)</f>
        <v>0</v>
      </c>
      <c r="Y141" s="79">
        <f>IFERROR(VLOOKUP($B141,[2]DEN17!$H$3:$U$144,9,FALSE),0)</f>
        <v>0</v>
      </c>
      <c r="Z141" s="79">
        <f>IFERROR(VLOOKUP($B141,[2]DEN17!$H$3:$U$144,10,FALSE),0)</f>
        <v>0</v>
      </c>
      <c r="AA141" s="79">
        <f>IFERROR(VLOOKUP($B141,[2]DEN17!$H$3:$U$144,11,FALSE),0)</f>
        <v>0</v>
      </c>
      <c r="AB141" s="79">
        <f>IFERROR(VLOOKUP($B141,[2]DEN17!$H$3:$U$144,12,FALSE),0)</f>
        <v>0</v>
      </c>
      <c r="AC141" s="79">
        <f>IFERROR(VLOOKUP($B141,[2]DEN17!$H$3:$U$144,13,FALSE),0)</f>
        <v>0</v>
      </c>
      <c r="AD141" s="4">
        <f>SUM(R141:AC141)</f>
        <v>0</v>
      </c>
    </row>
    <row r="142" spans="1:31" ht="15" thickBot="1" x14ac:dyDescent="0.25">
      <c r="A142" s="75" t="s">
        <v>165</v>
      </c>
      <c r="B142" s="137" t="s">
        <v>164</v>
      </c>
      <c r="C142" s="53"/>
      <c r="D142" s="53"/>
      <c r="E142" s="79">
        <f>IFERROR(VLOOKUP($B142,[2]NUM17!$H$3:$U$161,2,FALSE),0)</f>
        <v>0</v>
      </c>
      <c r="F142" s="79">
        <f>IFERROR(VLOOKUP($B142,[2]NUM17!$H$3:$U$161,3,FALSE),0)</f>
        <v>0</v>
      </c>
      <c r="G142" s="79">
        <f>IFERROR(VLOOKUP($B142,[2]NUM17!$H$3:$U$161,4,FALSE),0)</f>
        <v>0</v>
      </c>
      <c r="H142" s="79">
        <f>IFERROR(VLOOKUP($B142,[2]NUM17!$H$3:$U$161,5,FALSE),0)</f>
        <v>0</v>
      </c>
      <c r="I142" s="79">
        <f>IFERROR(VLOOKUP($B142,[2]NUM17!$H$3:$U$161,6,FALSE),0)</f>
        <v>0</v>
      </c>
      <c r="J142" s="79">
        <f>IFERROR(VLOOKUP($B142,[2]NUM17!$H$3:$U$161,7,FALSE),0)</f>
        <v>0</v>
      </c>
      <c r="K142" s="79">
        <f>IFERROR(VLOOKUP($B142,[2]NUM17!$H$3:$U$161,8,FALSE),0)</f>
        <v>0</v>
      </c>
      <c r="L142" s="79">
        <f>IFERROR(VLOOKUP($B142,[2]NUM17!$H$3:$U$161,9,FALSE),0)</f>
        <v>0</v>
      </c>
      <c r="M142" s="79">
        <f>IFERROR(VLOOKUP($B142,[2]NUM17!$H$3:$U$161,10,FALSE),0)</f>
        <v>0</v>
      </c>
      <c r="N142" s="79">
        <f>IFERROR(VLOOKUP($B142,[2]NUM17!$H$3:$U$161,11,FALSE),0)</f>
        <v>0</v>
      </c>
      <c r="O142" s="79">
        <f>IFERROR(VLOOKUP($B142,[2]NUM17!$H$3:$U$161,12,FALSE),0)</f>
        <v>0</v>
      </c>
      <c r="P142" s="79">
        <f>IFERROR(VLOOKUP($B142,[2]NUM17!$H$3:$U$161,13,FALSE),0)</f>
        <v>0</v>
      </c>
      <c r="Q142" s="4">
        <f t="shared" si="57"/>
        <v>0</v>
      </c>
      <c r="R142" s="79">
        <f>IFERROR(VLOOKUP($B142,[2]DEN17!$H$3:$U$144,2,FALSE),0)</f>
        <v>0</v>
      </c>
      <c r="S142" s="79">
        <f>IFERROR(VLOOKUP($B142,[2]DEN17!$H$3:$U$144,3,FALSE),0)</f>
        <v>0</v>
      </c>
      <c r="T142" s="79">
        <f>IFERROR(VLOOKUP($B142,[2]DEN17!$H$3:$U$144,4,FALSE),0)</f>
        <v>0</v>
      </c>
      <c r="U142" s="79">
        <f>IFERROR(VLOOKUP($B142,[2]DEN17!$H$3:$U$144,5,FALSE),0)</f>
        <v>0</v>
      </c>
      <c r="V142" s="79">
        <f>IFERROR(VLOOKUP($B142,[2]DEN17!$H$3:$U$144,6,FALSE),0)</f>
        <v>0</v>
      </c>
      <c r="W142" s="79">
        <f>IFERROR(VLOOKUP($B142,[2]DEN17!$H$3:$U$144,7,FALSE),0)</f>
        <v>0</v>
      </c>
      <c r="X142" s="79">
        <f>IFERROR(VLOOKUP($B142,[2]DEN17!$H$3:$U$144,8,FALSE),0)</f>
        <v>0</v>
      </c>
      <c r="Y142" s="79">
        <f>IFERROR(VLOOKUP($B142,[2]DEN17!$H$3:$U$144,9,FALSE),0)</f>
        <v>0</v>
      </c>
      <c r="Z142" s="79">
        <f>IFERROR(VLOOKUP($B142,[2]DEN17!$H$3:$U$144,10,FALSE),0)</f>
        <v>0</v>
      </c>
      <c r="AA142" s="79">
        <f>IFERROR(VLOOKUP($B142,[2]DEN17!$H$3:$U$144,11,FALSE),0)</f>
        <v>0</v>
      </c>
      <c r="AB142" s="79">
        <f>IFERROR(VLOOKUP($B142,[2]DEN17!$H$3:$U$144,12,FALSE),0)</f>
        <v>0</v>
      </c>
      <c r="AC142" s="79">
        <f>IFERROR(VLOOKUP($B142,[2]DEN17!$H$3:$U$144,13,FALSE),0)</f>
        <v>0</v>
      </c>
      <c r="AD142" s="4">
        <f>SUM(R142:AC142)</f>
        <v>0</v>
      </c>
    </row>
    <row r="143" spans="1:31" s="54" customFormat="1" ht="15" thickBot="1" x14ac:dyDescent="0.25">
      <c r="A143" s="307" t="s">
        <v>183</v>
      </c>
      <c r="B143" s="308"/>
      <c r="C143" s="222">
        <f>+D143/Metas!U14</f>
        <v>0.90448693676637637</v>
      </c>
      <c r="D143" s="14">
        <f>+Q143/AD143</f>
        <v>0.85526315789473684</v>
      </c>
      <c r="E143" s="9">
        <f>SUM(E139:E142)</f>
        <v>17</v>
      </c>
      <c r="F143" s="9">
        <f t="shared" ref="F143:H143" si="73">SUM(F139:F142)</f>
        <v>11</v>
      </c>
      <c r="G143" s="9">
        <f t="shared" si="73"/>
        <v>13</v>
      </c>
      <c r="H143" s="9">
        <f t="shared" si="73"/>
        <v>13</v>
      </c>
      <c r="I143" s="9">
        <f t="shared" ref="I143:J143" si="74">SUM(I139:I142)</f>
        <v>6</v>
      </c>
      <c r="J143" s="9">
        <f t="shared" si="74"/>
        <v>12</v>
      </c>
      <c r="K143" s="9">
        <f t="shared" ref="K143:L143" si="75">SUM(K139:K142)</f>
        <v>12</v>
      </c>
      <c r="L143" s="9">
        <f t="shared" si="75"/>
        <v>8</v>
      </c>
      <c r="M143" s="9">
        <f t="shared" ref="M143" si="76">SUM(M139:M142)</f>
        <v>5</v>
      </c>
      <c r="N143" s="9">
        <f t="shared" ref="N143:P143" si="77">SUM(N139:N142)</f>
        <v>9</v>
      </c>
      <c r="O143" s="9">
        <f t="shared" si="77"/>
        <v>13</v>
      </c>
      <c r="P143" s="9">
        <f t="shared" si="77"/>
        <v>11</v>
      </c>
      <c r="Q143" s="9">
        <f>SUM(Q139:Q142)</f>
        <v>130</v>
      </c>
      <c r="R143" s="9">
        <f>SUM(R139:R142)</f>
        <v>20</v>
      </c>
      <c r="S143" s="9">
        <f t="shared" ref="S143:Z143" si="78">SUM(S139:S142)</f>
        <v>13</v>
      </c>
      <c r="T143" s="9">
        <f t="shared" si="78"/>
        <v>15</v>
      </c>
      <c r="U143" s="9">
        <f t="shared" si="78"/>
        <v>15</v>
      </c>
      <c r="V143" s="9">
        <f t="shared" si="78"/>
        <v>7</v>
      </c>
      <c r="W143" s="9">
        <f t="shared" si="78"/>
        <v>13</v>
      </c>
      <c r="X143" s="9">
        <f t="shared" si="78"/>
        <v>15</v>
      </c>
      <c r="Y143" s="9">
        <f t="shared" si="78"/>
        <v>10</v>
      </c>
      <c r="Z143" s="9">
        <f t="shared" si="78"/>
        <v>5</v>
      </c>
      <c r="AA143" s="9">
        <f t="shared" ref="AA143:AC143" si="79">SUM(AA139:AA142)</f>
        <v>11</v>
      </c>
      <c r="AB143" s="9">
        <f t="shared" si="79"/>
        <v>15</v>
      </c>
      <c r="AC143" s="9">
        <f t="shared" si="79"/>
        <v>13</v>
      </c>
      <c r="AD143" s="9">
        <f>SUM(AD139:AD142)</f>
        <v>152</v>
      </c>
      <c r="AE143" s="58"/>
    </row>
    <row r="144" spans="1:31" ht="15" thickBot="1" x14ac:dyDescent="0.25">
      <c r="A144" s="75" t="s">
        <v>173</v>
      </c>
      <c r="B144" s="137" t="s">
        <v>166</v>
      </c>
      <c r="C144" s="53"/>
      <c r="D144" s="53"/>
      <c r="E144" s="79">
        <f>IFERROR(VLOOKUP($B144,[2]NUM17!$H$3:$U$161,2,FALSE),0)</f>
        <v>3</v>
      </c>
      <c r="F144" s="79">
        <f>IFERROR(VLOOKUP($B144,[2]NUM17!$H$3:$U$161,3,FALSE),0)</f>
        <v>1</v>
      </c>
      <c r="G144" s="79">
        <f>IFERROR(VLOOKUP($B144,[2]NUM17!$H$3:$U$161,4,FALSE),0)</f>
        <v>3</v>
      </c>
      <c r="H144" s="79">
        <f>IFERROR(VLOOKUP($B144,[2]NUM17!$H$3:$U$161,5,FALSE),0)</f>
        <v>0</v>
      </c>
      <c r="I144" s="79">
        <f>IFERROR(VLOOKUP($B144,[2]NUM17!$H$3:$U$161,6,FALSE),0)</f>
        <v>1</v>
      </c>
      <c r="J144" s="79">
        <f>IFERROR(VLOOKUP($B144,[2]NUM17!$H$3:$U$161,7,FALSE),0)</f>
        <v>1</v>
      </c>
      <c r="K144" s="79">
        <f>IFERROR(VLOOKUP($B144,[2]NUM17!$H$3:$U$161,8,FALSE),0)</f>
        <v>0</v>
      </c>
      <c r="L144" s="79">
        <f>IFERROR(VLOOKUP($B144,[2]NUM17!$H$3:$U$161,9,FALSE),0)</f>
        <v>2</v>
      </c>
      <c r="M144" s="79">
        <f>IFERROR(VLOOKUP($B144,[2]NUM17!$H$3:$U$161,10,FALSE),0)</f>
        <v>0</v>
      </c>
      <c r="N144" s="79">
        <f>IFERROR(VLOOKUP($B144,[2]NUM17!$H$3:$U$161,11,FALSE),0)</f>
        <v>1</v>
      </c>
      <c r="O144" s="79">
        <f>IFERROR(VLOOKUP($B144,[2]NUM17!$H$3:$U$161,12,FALSE),0)</f>
        <v>1</v>
      </c>
      <c r="P144" s="79">
        <f>IFERROR(VLOOKUP($B144,[2]NUM17!$H$3:$U$161,13,FALSE),0)</f>
        <v>0</v>
      </c>
      <c r="Q144" s="4">
        <f t="shared" si="57"/>
        <v>13</v>
      </c>
      <c r="R144" s="79">
        <f>IFERROR(VLOOKUP($B144,[2]DEN17!$H$3:$U$144,2,FALSE),0)</f>
        <v>4</v>
      </c>
      <c r="S144" s="79">
        <f>IFERROR(VLOOKUP($B144,[2]DEN17!$H$3:$U$144,3,FALSE),0)</f>
        <v>2</v>
      </c>
      <c r="T144" s="79">
        <f>IFERROR(VLOOKUP($B144,[2]DEN17!$H$3:$U$144,4,FALSE),0)</f>
        <v>3</v>
      </c>
      <c r="U144" s="79">
        <f>IFERROR(VLOOKUP($B144,[2]DEN17!$H$3:$U$144,5,FALSE),0)</f>
        <v>1</v>
      </c>
      <c r="V144" s="79">
        <f>IFERROR(VLOOKUP($B144,[2]DEN17!$H$3:$U$144,6,FALSE),0)</f>
        <v>1</v>
      </c>
      <c r="W144" s="79">
        <f>IFERROR(VLOOKUP($B144,[2]DEN17!$H$3:$U$144,7,FALSE),0)</f>
        <v>1</v>
      </c>
      <c r="X144" s="79">
        <f>IFERROR(VLOOKUP($B144,[2]DEN17!$H$3:$U$144,8,FALSE),0)</f>
        <v>0</v>
      </c>
      <c r="Y144" s="79">
        <f>IFERROR(VLOOKUP($B144,[2]DEN17!$H$3:$U$144,9,FALSE),0)</f>
        <v>3</v>
      </c>
      <c r="Z144" s="79">
        <f>IFERROR(VLOOKUP($B144,[2]DEN17!$H$3:$U$144,10,FALSE),0)</f>
        <v>0</v>
      </c>
      <c r="AA144" s="79">
        <f>IFERROR(VLOOKUP($B144,[2]DEN17!$H$3:$U$144,11,FALSE),0)</f>
        <v>1</v>
      </c>
      <c r="AB144" s="79">
        <f>IFERROR(VLOOKUP($B144,[2]DEN17!$H$3:$U$144,12,FALSE),0)</f>
        <v>2</v>
      </c>
      <c r="AC144" s="79">
        <f>IFERROR(VLOOKUP($B144,[2]DEN17!$H$3:$U$144,13,FALSE),0)</f>
        <v>0</v>
      </c>
      <c r="AD144" s="4">
        <f t="shared" ref="AD144:AD150" si="80">SUM(R144:AC144)</f>
        <v>18</v>
      </c>
    </row>
    <row r="145" spans="1:31" ht="15" thickBot="1" x14ac:dyDescent="0.25">
      <c r="A145" s="75" t="s">
        <v>173</v>
      </c>
      <c r="B145" s="137" t="s">
        <v>167</v>
      </c>
      <c r="C145" s="53"/>
      <c r="D145" s="53"/>
      <c r="E145" s="79">
        <f>IFERROR(VLOOKUP($B145,[2]NUM17!$H$3:$U$161,2,FALSE),0)</f>
        <v>0</v>
      </c>
      <c r="F145" s="79">
        <f>IFERROR(VLOOKUP($B145,[2]NUM17!$H$3:$U$161,3,FALSE),0)</f>
        <v>0</v>
      </c>
      <c r="G145" s="79">
        <f>IFERROR(VLOOKUP($B145,[2]NUM17!$H$3:$U$161,4,FALSE),0)</f>
        <v>0</v>
      </c>
      <c r="H145" s="79">
        <f>IFERROR(VLOOKUP($B145,[2]NUM17!$H$3:$U$161,5,FALSE),0)</f>
        <v>0</v>
      </c>
      <c r="I145" s="79">
        <f>IFERROR(VLOOKUP($B145,[2]NUM17!$H$3:$U$161,6,FALSE),0)</f>
        <v>0</v>
      </c>
      <c r="J145" s="79">
        <f>IFERROR(VLOOKUP($B145,[2]NUM17!$H$3:$U$161,7,FALSE),0)</f>
        <v>0</v>
      </c>
      <c r="K145" s="79">
        <f>IFERROR(VLOOKUP($B145,[2]NUM17!$H$3:$U$161,8,FALSE),0)</f>
        <v>0</v>
      </c>
      <c r="L145" s="79">
        <f>IFERROR(VLOOKUP($B145,[2]NUM17!$H$3:$U$161,9,FALSE),0)</f>
        <v>0</v>
      </c>
      <c r="M145" s="79">
        <f>IFERROR(VLOOKUP($B145,[2]NUM17!$H$3:$U$161,10,FALSE),0)</f>
        <v>0</v>
      </c>
      <c r="N145" s="79">
        <f>IFERROR(VLOOKUP($B145,[2]NUM17!$H$3:$U$161,11,FALSE),0)</f>
        <v>0</v>
      </c>
      <c r="O145" s="79">
        <f>IFERROR(VLOOKUP($B145,[2]NUM17!$H$3:$U$161,12,FALSE),0)</f>
        <v>0</v>
      </c>
      <c r="P145" s="79">
        <f>IFERROR(VLOOKUP($B145,[2]NUM17!$H$3:$U$161,13,FALSE),0)</f>
        <v>0</v>
      </c>
      <c r="Q145" s="4">
        <f t="shared" si="57"/>
        <v>0</v>
      </c>
      <c r="R145" s="79">
        <f>IFERROR(VLOOKUP($B145,[2]DEN17!$H$3:$U$144,2,FALSE),0)</f>
        <v>0</v>
      </c>
      <c r="S145" s="79">
        <f>IFERROR(VLOOKUP($B145,[2]DEN17!$H$3:$U$144,3,FALSE),0)</f>
        <v>0</v>
      </c>
      <c r="T145" s="79">
        <f>IFERROR(VLOOKUP($B145,[2]DEN17!$H$3:$U$144,4,FALSE),0)</f>
        <v>0</v>
      </c>
      <c r="U145" s="79">
        <f>IFERROR(VLOOKUP($B145,[2]DEN17!$H$3:$U$144,5,FALSE),0)</f>
        <v>0</v>
      </c>
      <c r="V145" s="79">
        <f>IFERROR(VLOOKUP($B145,[2]DEN17!$H$3:$U$144,6,FALSE),0)</f>
        <v>0</v>
      </c>
      <c r="W145" s="79">
        <f>IFERROR(VLOOKUP($B145,[2]DEN17!$H$3:$U$144,7,FALSE),0)</f>
        <v>0</v>
      </c>
      <c r="X145" s="79">
        <f>IFERROR(VLOOKUP($B145,[2]DEN17!$H$3:$U$144,8,FALSE),0)</f>
        <v>0</v>
      </c>
      <c r="Y145" s="79">
        <f>IFERROR(VLOOKUP($B145,[2]DEN17!$H$3:$U$144,9,FALSE),0)</f>
        <v>0</v>
      </c>
      <c r="Z145" s="79">
        <f>IFERROR(VLOOKUP($B145,[2]DEN17!$H$3:$U$144,10,FALSE),0)</f>
        <v>0</v>
      </c>
      <c r="AA145" s="79">
        <f>IFERROR(VLOOKUP($B145,[2]DEN17!$H$3:$U$144,11,FALSE),0)</f>
        <v>0</v>
      </c>
      <c r="AB145" s="79">
        <f>IFERROR(VLOOKUP($B145,[2]DEN17!$H$3:$U$144,12,FALSE),0)</f>
        <v>0</v>
      </c>
      <c r="AC145" s="79">
        <f>IFERROR(VLOOKUP($B145,[2]DEN17!$H$3:$U$144,13,FALSE),0)</f>
        <v>0</v>
      </c>
      <c r="AD145" s="4">
        <f t="shared" si="80"/>
        <v>0</v>
      </c>
    </row>
    <row r="146" spans="1:31" ht="15" thickBot="1" x14ac:dyDescent="0.25">
      <c r="A146" s="75" t="s">
        <v>173</v>
      </c>
      <c r="B146" s="137" t="s">
        <v>168</v>
      </c>
      <c r="C146" s="53"/>
      <c r="D146" s="53"/>
      <c r="E146" s="79">
        <f>IFERROR(VLOOKUP($B146,[2]NUM17!$H$3:$U$161,2,FALSE),0)</f>
        <v>0</v>
      </c>
      <c r="F146" s="79">
        <f>IFERROR(VLOOKUP($B146,[2]NUM17!$H$3:$U$161,3,FALSE),0)</f>
        <v>0</v>
      </c>
      <c r="G146" s="79">
        <f>IFERROR(VLOOKUP($B146,[2]NUM17!$H$3:$U$161,4,FALSE),0)</f>
        <v>0</v>
      </c>
      <c r="H146" s="79">
        <f>IFERROR(VLOOKUP($B146,[2]NUM17!$H$3:$U$161,5,FALSE),0)</f>
        <v>0</v>
      </c>
      <c r="I146" s="79">
        <f>IFERROR(VLOOKUP($B146,[2]NUM17!$H$3:$U$161,6,FALSE),0)</f>
        <v>0</v>
      </c>
      <c r="J146" s="79">
        <f>IFERROR(VLOOKUP($B146,[2]NUM17!$H$3:$U$161,7,FALSE),0)</f>
        <v>0</v>
      </c>
      <c r="K146" s="79">
        <f>IFERROR(VLOOKUP($B146,[2]NUM17!$H$3:$U$161,8,FALSE),0)</f>
        <v>0</v>
      </c>
      <c r="L146" s="79">
        <f>IFERROR(VLOOKUP($B146,[2]NUM17!$H$3:$U$161,9,FALSE),0)</f>
        <v>1</v>
      </c>
      <c r="M146" s="79">
        <f>IFERROR(VLOOKUP($B146,[2]NUM17!$H$3:$U$161,10,FALSE),0)</f>
        <v>0</v>
      </c>
      <c r="N146" s="79">
        <f>IFERROR(VLOOKUP($B146,[2]NUM17!$H$3:$U$161,11,FALSE),0)</f>
        <v>0</v>
      </c>
      <c r="O146" s="79">
        <f>IFERROR(VLOOKUP($B146,[2]NUM17!$H$3:$U$161,12,FALSE),0)</f>
        <v>0</v>
      </c>
      <c r="P146" s="79">
        <f>IFERROR(VLOOKUP($B146,[2]NUM17!$H$3:$U$161,13,FALSE),0)</f>
        <v>0</v>
      </c>
      <c r="Q146" s="4">
        <f t="shared" si="57"/>
        <v>1</v>
      </c>
      <c r="R146" s="79">
        <f>IFERROR(VLOOKUP($B146,[2]DEN17!$H$3:$U$144,2,FALSE),0)</f>
        <v>0</v>
      </c>
      <c r="S146" s="79">
        <f>IFERROR(VLOOKUP($B146,[2]DEN17!$H$3:$U$144,3,FALSE),0)</f>
        <v>0</v>
      </c>
      <c r="T146" s="79">
        <f>IFERROR(VLOOKUP($B146,[2]DEN17!$H$3:$U$144,4,FALSE),0)</f>
        <v>0</v>
      </c>
      <c r="U146" s="79">
        <f>IFERROR(VLOOKUP($B146,[2]DEN17!$H$3:$U$144,5,FALSE),0)</f>
        <v>0</v>
      </c>
      <c r="V146" s="79">
        <f>IFERROR(VLOOKUP($B146,[2]DEN17!$H$3:$U$144,6,FALSE),0)</f>
        <v>0</v>
      </c>
      <c r="W146" s="79">
        <f>IFERROR(VLOOKUP($B146,[2]DEN17!$H$3:$U$144,7,FALSE),0)</f>
        <v>0</v>
      </c>
      <c r="X146" s="79">
        <f>IFERROR(VLOOKUP($B146,[2]DEN17!$H$3:$U$144,8,FALSE),0)</f>
        <v>0</v>
      </c>
      <c r="Y146" s="79">
        <f>IFERROR(VLOOKUP($B146,[2]DEN17!$H$3:$U$144,9,FALSE),0)</f>
        <v>1</v>
      </c>
      <c r="Z146" s="79">
        <f>IFERROR(VLOOKUP($B146,[2]DEN17!$H$3:$U$144,10,FALSE),0)</f>
        <v>0</v>
      </c>
      <c r="AA146" s="79">
        <f>IFERROR(VLOOKUP($B146,[2]DEN17!$H$3:$U$144,11,FALSE),0)</f>
        <v>0</v>
      </c>
      <c r="AB146" s="79">
        <f>IFERROR(VLOOKUP($B146,[2]DEN17!$H$3:$U$144,12,FALSE),0)</f>
        <v>0</v>
      </c>
      <c r="AC146" s="79">
        <f>IFERROR(VLOOKUP($B146,[2]DEN17!$H$3:$U$144,13,FALSE),0)</f>
        <v>0</v>
      </c>
      <c r="AD146" s="4">
        <f t="shared" si="80"/>
        <v>1</v>
      </c>
    </row>
    <row r="147" spans="1:31" ht="15" thickBot="1" x14ac:dyDescent="0.25">
      <c r="A147" s="75" t="s">
        <v>173</v>
      </c>
      <c r="B147" s="137" t="s">
        <v>169</v>
      </c>
      <c r="C147" s="53"/>
      <c r="D147" s="53"/>
      <c r="E147" s="79">
        <f>IFERROR(VLOOKUP($B147,[2]NUM17!$H$3:$U$161,2,FALSE),0)</f>
        <v>1</v>
      </c>
      <c r="F147" s="79">
        <f>IFERROR(VLOOKUP($B147,[2]NUM17!$H$3:$U$161,3,FALSE),0)</f>
        <v>0</v>
      </c>
      <c r="G147" s="79">
        <f>IFERROR(VLOOKUP($B147,[2]NUM17!$H$3:$U$161,4,FALSE),0)</f>
        <v>0</v>
      </c>
      <c r="H147" s="79">
        <f>IFERROR(VLOOKUP($B147,[2]NUM17!$H$3:$U$161,5,FALSE),0)</f>
        <v>0</v>
      </c>
      <c r="I147" s="79">
        <f>IFERROR(VLOOKUP($B147,[2]NUM17!$H$3:$U$161,6,FALSE),0)</f>
        <v>0</v>
      </c>
      <c r="J147" s="79">
        <f>IFERROR(VLOOKUP($B147,[2]NUM17!$H$3:$U$161,7,FALSE),0)</f>
        <v>1</v>
      </c>
      <c r="K147" s="79">
        <f>IFERROR(VLOOKUP($B147,[2]NUM17!$H$3:$U$161,8,FALSE),0)</f>
        <v>1</v>
      </c>
      <c r="L147" s="79">
        <f>IFERROR(VLOOKUP($B147,[2]NUM17!$H$3:$U$161,9,FALSE),0)</f>
        <v>0</v>
      </c>
      <c r="M147" s="79">
        <f>IFERROR(VLOOKUP($B147,[2]NUM17!$H$3:$U$161,10,FALSE),0)</f>
        <v>0</v>
      </c>
      <c r="N147" s="79">
        <f>IFERROR(VLOOKUP($B147,[2]NUM17!$H$3:$U$161,11,FALSE),0)</f>
        <v>0</v>
      </c>
      <c r="O147" s="79">
        <f>IFERROR(VLOOKUP($B147,[2]NUM17!$H$3:$U$161,12,FALSE),0)</f>
        <v>0</v>
      </c>
      <c r="P147" s="79">
        <f>IFERROR(VLOOKUP($B147,[2]NUM17!$H$3:$U$161,13,FALSE),0)</f>
        <v>1</v>
      </c>
      <c r="Q147" s="4">
        <f t="shared" si="57"/>
        <v>4</v>
      </c>
      <c r="R147" s="79">
        <f>IFERROR(VLOOKUP($B147,[2]DEN17!$H$3:$U$144,2,FALSE),0)</f>
        <v>1</v>
      </c>
      <c r="S147" s="79">
        <f>IFERROR(VLOOKUP($B147,[2]DEN17!$H$3:$U$144,3,FALSE),0)</f>
        <v>0</v>
      </c>
      <c r="T147" s="79">
        <f>IFERROR(VLOOKUP($B147,[2]DEN17!$H$3:$U$144,4,FALSE),0)</f>
        <v>0</v>
      </c>
      <c r="U147" s="79">
        <f>IFERROR(VLOOKUP($B147,[2]DEN17!$H$3:$U$144,5,FALSE),0)</f>
        <v>0</v>
      </c>
      <c r="V147" s="79">
        <f>IFERROR(VLOOKUP($B147,[2]DEN17!$H$3:$U$144,6,FALSE),0)</f>
        <v>0</v>
      </c>
      <c r="W147" s="79">
        <f>IFERROR(VLOOKUP($B147,[2]DEN17!$H$3:$U$144,7,FALSE),0)</f>
        <v>1</v>
      </c>
      <c r="X147" s="79">
        <f>IFERROR(VLOOKUP($B147,[2]DEN17!$H$3:$U$144,8,FALSE),0)</f>
        <v>1</v>
      </c>
      <c r="Y147" s="79">
        <f>IFERROR(VLOOKUP($B147,[2]DEN17!$H$3:$U$144,9,FALSE),0)</f>
        <v>0</v>
      </c>
      <c r="Z147" s="79">
        <f>IFERROR(VLOOKUP($B147,[2]DEN17!$H$3:$U$144,10,FALSE),0)</f>
        <v>0</v>
      </c>
      <c r="AA147" s="79">
        <f>IFERROR(VLOOKUP($B147,[2]DEN17!$H$3:$U$144,11,FALSE),0)</f>
        <v>0</v>
      </c>
      <c r="AB147" s="79">
        <f>IFERROR(VLOOKUP($B147,[2]DEN17!$H$3:$U$144,12,FALSE),0)</f>
        <v>0</v>
      </c>
      <c r="AC147" s="79">
        <f>IFERROR(VLOOKUP($B147,[2]DEN17!$H$3:$U$144,13,FALSE),0)</f>
        <v>1</v>
      </c>
      <c r="AD147" s="4">
        <f t="shared" si="80"/>
        <v>4</v>
      </c>
    </row>
    <row r="148" spans="1:31" ht="15" thickBot="1" x14ac:dyDescent="0.25">
      <c r="A148" s="75" t="s">
        <v>173</v>
      </c>
      <c r="B148" s="137" t="s">
        <v>170</v>
      </c>
      <c r="C148" s="53"/>
      <c r="D148" s="53"/>
      <c r="E148" s="79">
        <f>IFERROR(VLOOKUP($B148,[2]NUM17!$H$3:$U$161,2,FALSE),0)</f>
        <v>0</v>
      </c>
      <c r="F148" s="79">
        <f>IFERROR(VLOOKUP($B148,[2]NUM17!$H$3:$U$161,3,FALSE),0)</f>
        <v>0</v>
      </c>
      <c r="G148" s="79">
        <f>IFERROR(VLOOKUP($B148,[2]NUM17!$H$3:$U$161,4,FALSE),0)</f>
        <v>2</v>
      </c>
      <c r="H148" s="79">
        <f>IFERROR(VLOOKUP($B148,[2]NUM17!$H$3:$U$161,5,FALSE),0)</f>
        <v>1</v>
      </c>
      <c r="I148" s="79">
        <f>IFERROR(VLOOKUP($B148,[2]NUM17!$H$3:$U$161,6,FALSE),0)</f>
        <v>0</v>
      </c>
      <c r="J148" s="79">
        <f>IFERROR(VLOOKUP($B148,[2]NUM17!$H$3:$U$161,7,FALSE),0)</f>
        <v>0</v>
      </c>
      <c r="K148" s="79">
        <f>IFERROR(VLOOKUP($B148,[2]NUM17!$H$3:$U$161,8,FALSE),0)</f>
        <v>0</v>
      </c>
      <c r="L148" s="79">
        <f>IFERROR(VLOOKUP($B148,[2]NUM17!$H$3:$U$161,9,FALSE),0)</f>
        <v>0</v>
      </c>
      <c r="M148" s="79">
        <f>IFERROR(VLOOKUP($B148,[2]NUM17!$H$3:$U$161,10,FALSE),0)</f>
        <v>2</v>
      </c>
      <c r="N148" s="79">
        <f>IFERROR(VLOOKUP($B148,[2]NUM17!$H$3:$U$161,11,FALSE),0)</f>
        <v>0</v>
      </c>
      <c r="O148" s="79">
        <f>IFERROR(VLOOKUP($B148,[2]NUM17!$H$3:$U$161,12,FALSE),0)</f>
        <v>0</v>
      </c>
      <c r="P148" s="79">
        <f>IFERROR(VLOOKUP($B148,[2]NUM17!$H$3:$U$161,13,FALSE),0)</f>
        <v>0</v>
      </c>
      <c r="Q148" s="4">
        <f t="shared" si="57"/>
        <v>5</v>
      </c>
      <c r="R148" s="79">
        <f>IFERROR(VLOOKUP($B148,[2]DEN17!$H$3:$U$144,2,FALSE),0)</f>
        <v>0</v>
      </c>
      <c r="S148" s="79">
        <f>IFERROR(VLOOKUP($B148,[2]DEN17!$H$3:$U$144,3,FALSE),0)</f>
        <v>0</v>
      </c>
      <c r="T148" s="79">
        <f>IFERROR(VLOOKUP($B148,[2]DEN17!$H$3:$U$144,4,FALSE),0)</f>
        <v>2</v>
      </c>
      <c r="U148" s="79">
        <f>IFERROR(VLOOKUP($B148,[2]DEN17!$H$3:$U$144,5,FALSE),0)</f>
        <v>1</v>
      </c>
      <c r="V148" s="79">
        <f>IFERROR(VLOOKUP($B148,[2]DEN17!$H$3:$U$144,6,FALSE),0)</f>
        <v>0</v>
      </c>
      <c r="W148" s="79">
        <f>IFERROR(VLOOKUP($B148,[2]DEN17!$H$3:$U$144,7,FALSE),0)</f>
        <v>0</v>
      </c>
      <c r="X148" s="79">
        <f>IFERROR(VLOOKUP($B148,[2]DEN17!$H$3:$U$144,8,FALSE),0)</f>
        <v>0</v>
      </c>
      <c r="Y148" s="79">
        <f>IFERROR(VLOOKUP($B148,[2]DEN17!$H$3:$U$144,9,FALSE),0)</f>
        <v>0</v>
      </c>
      <c r="Z148" s="79">
        <f>IFERROR(VLOOKUP($B148,[2]DEN17!$H$3:$U$144,10,FALSE),0)</f>
        <v>2</v>
      </c>
      <c r="AA148" s="79">
        <f>IFERROR(VLOOKUP($B148,[2]DEN17!$H$3:$U$144,11,FALSE),0)</f>
        <v>0</v>
      </c>
      <c r="AB148" s="79">
        <f>IFERROR(VLOOKUP($B148,[2]DEN17!$H$3:$U$144,12,FALSE),0)</f>
        <v>0</v>
      </c>
      <c r="AC148" s="79">
        <f>IFERROR(VLOOKUP($B148,[2]DEN17!$H$3:$U$144,13,FALSE),0)</f>
        <v>0</v>
      </c>
      <c r="AD148" s="4">
        <f t="shared" si="80"/>
        <v>5</v>
      </c>
    </row>
    <row r="149" spans="1:31" ht="15" thickBot="1" x14ac:dyDescent="0.25">
      <c r="A149" s="75" t="s">
        <v>173</v>
      </c>
      <c r="B149" s="137" t="s">
        <v>171</v>
      </c>
      <c r="C149" s="53"/>
      <c r="D149" s="53"/>
      <c r="E149" s="79">
        <f>IFERROR(VLOOKUP($B149,[2]NUM17!$H$3:$U$161,2,FALSE),0)</f>
        <v>0</v>
      </c>
      <c r="F149" s="79">
        <f>IFERROR(VLOOKUP($B149,[2]NUM17!$H$3:$U$161,3,FALSE),0)</f>
        <v>0</v>
      </c>
      <c r="G149" s="79">
        <f>IFERROR(VLOOKUP($B149,[2]NUM17!$H$3:$U$161,4,FALSE),0)</f>
        <v>1</v>
      </c>
      <c r="H149" s="79">
        <f>IFERROR(VLOOKUP($B149,[2]NUM17!$H$3:$U$161,5,FALSE),0)</f>
        <v>0</v>
      </c>
      <c r="I149" s="79">
        <f>IFERROR(VLOOKUP($B149,[2]NUM17!$H$3:$U$161,6,FALSE),0)</f>
        <v>1</v>
      </c>
      <c r="J149" s="79">
        <f>IFERROR(VLOOKUP($B149,[2]NUM17!$H$3:$U$161,7,FALSE),0)</f>
        <v>1</v>
      </c>
      <c r="K149" s="79">
        <f>IFERROR(VLOOKUP($B149,[2]NUM17!$H$3:$U$161,8,FALSE),0)</f>
        <v>2</v>
      </c>
      <c r="L149" s="79">
        <f>IFERROR(VLOOKUP($B149,[2]NUM17!$H$3:$U$161,9,FALSE),0)</f>
        <v>1</v>
      </c>
      <c r="M149" s="79">
        <f>IFERROR(VLOOKUP($B149,[2]NUM17!$H$3:$U$161,10,FALSE),0)</f>
        <v>0</v>
      </c>
      <c r="N149" s="79">
        <f>IFERROR(VLOOKUP($B149,[2]NUM17!$H$3:$U$161,11,FALSE),0)</f>
        <v>0</v>
      </c>
      <c r="O149" s="79">
        <f>IFERROR(VLOOKUP($B149,[2]NUM17!$H$3:$U$161,12,FALSE),0)</f>
        <v>1</v>
      </c>
      <c r="P149" s="79">
        <f>IFERROR(VLOOKUP($B149,[2]NUM17!$H$3:$U$161,13,FALSE),0)</f>
        <v>2</v>
      </c>
      <c r="Q149" s="4">
        <f t="shared" si="57"/>
        <v>9</v>
      </c>
      <c r="R149" s="79">
        <f>IFERROR(VLOOKUP($B149,[2]DEN17!$H$3:$U$144,2,FALSE),0)</f>
        <v>0</v>
      </c>
      <c r="S149" s="79">
        <f>IFERROR(VLOOKUP($B149,[2]DEN17!$H$3:$U$144,3,FALSE),0)</f>
        <v>0</v>
      </c>
      <c r="T149" s="79">
        <f>IFERROR(VLOOKUP($B149,[2]DEN17!$H$3:$U$144,4,FALSE),0)</f>
        <v>1</v>
      </c>
      <c r="U149" s="79">
        <f>IFERROR(VLOOKUP($B149,[2]DEN17!$H$3:$U$144,5,FALSE),0)</f>
        <v>0</v>
      </c>
      <c r="V149" s="79">
        <f>IFERROR(VLOOKUP($B149,[2]DEN17!$H$3:$U$144,6,FALSE),0)</f>
        <v>1</v>
      </c>
      <c r="W149" s="79">
        <f>IFERROR(VLOOKUP($B149,[2]DEN17!$H$3:$U$144,7,FALSE),0)</f>
        <v>1</v>
      </c>
      <c r="X149" s="79">
        <f>IFERROR(VLOOKUP($B149,[2]DEN17!$H$3:$U$144,8,FALSE),0)</f>
        <v>2</v>
      </c>
      <c r="Y149" s="79">
        <f>IFERROR(VLOOKUP($B149,[2]DEN17!$H$3:$U$144,9,FALSE),0)</f>
        <v>1</v>
      </c>
      <c r="Z149" s="79">
        <f>IFERROR(VLOOKUP($B149,[2]DEN17!$H$3:$U$144,10,FALSE),0)</f>
        <v>0</v>
      </c>
      <c r="AA149" s="79">
        <f>IFERROR(VLOOKUP($B149,[2]DEN17!$H$3:$U$144,11,FALSE),0)</f>
        <v>0</v>
      </c>
      <c r="AB149" s="79">
        <f>IFERROR(VLOOKUP($B149,[2]DEN17!$H$3:$U$144,12,FALSE),0)</f>
        <v>1</v>
      </c>
      <c r="AC149" s="79">
        <f>IFERROR(VLOOKUP($B149,[2]DEN17!$H$3:$U$144,13,FALSE),0)</f>
        <v>2</v>
      </c>
      <c r="AD149" s="4">
        <f t="shared" si="80"/>
        <v>9</v>
      </c>
    </row>
    <row r="150" spans="1:31" ht="15" thickBot="1" x14ac:dyDescent="0.25">
      <c r="A150" s="75" t="s">
        <v>173</v>
      </c>
      <c r="B150" s="137" t="s">
        <v>172</v>
      </c>
      <c r="C150" s="53"/>
      <c r="D150" s="53"/>
      <c r="E150" s="79">
        <f>IFERROR(VLOOKUP($B150,[2]NUM17!$H$3:$U$161,2,FALSE),0)</f>
        <v>0</v>
      </c>
      <c r="F150" s="79">
        <f>IFERROR(VLOOKUP($B150,[2]NUM17!$H$3:$U$161,3,FALSE),0)</f>
        <v>0</v>
      </c>
      <c r="G150" s="79">
        <f>IFERROR(VLOOKUP($B150,[2]NUM17!$H$3:$U$161,4,FALSE),0)</f>
        <v>0</v>
      </c>
      <c r="H150" s="79">
        <f>IFERROR(VLOOKUP($B150,[2]NUM17!$H$3:$U$161,5,FALSE),0)</f>
        <v>0</v>
      </c>
      <c r="I150" s="79">
        <f>IFERROR(VLOOKUP($B150,[2]NUM17!$H$3:$U$161,6,FALSE),0)</f>
        <v>0</v>
      </c>
      <c r="J150" s="79">
        <f>IFERROR(VLOOKUP($B150,[2]NUM17!$H$3:$U$161,7,FALSE),0)</f>
        <v>1</v>
      </c>
      <c r="K150" s="79">
        <f>IFERROR(VLOOKUP($B150,[2]NUM17!$H$3:$U$161,8,FALSE),0)</f>
        <v>0</v>
      </c>
      <c r="L150" s="79">
        <f>IFERROR(VLOOKUP($B150,[2]NUM17!$H$3:$U$161,9,FALSE),0)</f>
        <v>0</v>
      </c>
      <c r="M150" s="79">
        <f>IFERROR(VLOOKUP($B150,[2]NUM17!$H$3:$U$161,10,FALSE),0)</f>
        <v>0</v>
      </c>
      <c r="N150" s="79">
        <f>IFERROR(VLOOKUP($B150,[2]NUM17!$H$3:$U$161,11,FALSE),0)</f>
        <v>0</v>
      </c>
      <c r="O150" s="79">
        <f>IFERROR(VLOOKUP($B150,[2]NUM17!$H$3:$U$161,12,FALSE),0)</f>
        <v>1</v>
      </c>
      <c r="P150" s="79">
        <f>IFERROR(VLOOKUP($B150,[2]NUM17!$H$3:$U$161,13,FALSE),0)</f>
        <v>0</v>
      </c>
      <c r="Q150" s="4">
        <f>SUM(E150:P150)</f>
        <v>2</v>
      </c>
      <c r="R150" s="79">
        <f>IFERROR(VLOOKUP($B150,[2]DEN17!$H$3:$U$144,2,FALSE),0)</f>
        <v>0</v>
      </c>
      <c r="S150" s="79">
        <f>IFERROR(VLOOKUP($B150,[2]DEN17!$H$3:$U$144,3,FALSE),0)</f>
        <v>0</v>
      </c>
      <c r="T150" s="79">
        <f>IFERROR(VLOOKUP($B150,[2]DEN17!$H$3:$U$144,4,FALSE),0)</f>
        <v>0</v>
      </c>
      <c r="U150" s="79">
        <f>IFERROR(VLOOKUP($B150,[2]DEN17!$H$3:$U$144,5,FALSE),0)</f>
        <v>0</v>
      </c>
      <c r="V150" s="79">
        <f>IFERROR(VLOOKUP($B150,[2]DEN17!$H$3:$U$144,6,FALSE),0)</f>
        <v>0</v>
      </c>
      <c r="W150" s="79">
        <f>IFERROR(VLOOKUP($B150,[2]DEN17!$H$3:$U$144,7,FALSE),0)</f>
        <v>1</v>
      </c>
      <c r="X150" s="79">
        <f>IFERROR(VLOOKUP($B150,[2]DEN17!$H$3:$U$144,8,FALSE),0)</f>
        <v>0</v>
      </c>
      <c r="Y150" s="79">
        <f>IFERROR(VLOOKUP($B150,[2]DEN17!$H$3:$U$144,9,FALSE),0)</f>
        <v>0</v>
      </c>
      <c r="Z150" s="79">
        <f>IFERROR(VLOOKUP($B150,[2]DEN17!$H$3:$U$144,10,FALSE),0)</f>
        <v>0</v>
      </c>
      <c r="AA150" s="79">
        <f>IFERROR(VLOOKUP($B150,[2]DEN17!$H$3:$U$144,11,FALSE),0)</f>
        <v>0</v>
      </c>
      <c r="AB150" s="79">
        <f>IFERROR(VLOOKUP($B150,[2]DEN17!$H$3:$U$144,12,FALSE),0)</f>
        <v>1</v>
      </c>
      <c r="AC150" s="79">
        <f>IFERROR(VLOOKUP($B150,[2]DEN17!$H$3:$U$144,13,FALSE),0)</f>
        <v>0</v>
      </c>
      <c r="AD150" s="4">
        <f t="shared" si="80"/>
        <v>2</v>
      </c>
    </row>
    <row r="151" spans="1:31" s="54" customFormat="1" ht="15" thickBot="1" x14ac:dyDescent="0.25">
      <c r="A151" s="307" t="s">
        <v>184</v>
      </c>
      <c r="B151" s="308"/>
      <c r="C151" s="222">
        <f>+D151/Metas!U15</f>
        <v>0.97746697746697753</v>
      </c>
      <c r="D151" s="14">
        <f>+Q151/AD151</f>
        <v>0.87179487179487181</v>
      </c>
      <c r="E151" s="9">
        <f>SUM(E144:E150)</f>
        <v>4</v>
      </c>
      <c r="F151" s="9">
        <f t="shared" ref="F151:H151" si="81">SUM(F144:F150)</f>
        <v>1</v>
      </c>
      <c r="G151" s="9">
        <f t="shared" si="81"/>
        <v>6</v>
      </c>
      <c r="H151" s="9">
        <f t="shared" si="81"/>
        <v>1</v>
      </c>
      <c r="I151" s="9">
        <f t="shared" ref="I151:J151" si="82">SUM(I144:I150)</f>
        <v>2</v>
      </c>
      <c r="J151" s="9">
        <f t="shared" si="82"/>
        <v>4</v>
      </c>
      <c r="K151" s="9">
        <f t="shared" ref="K151:L151" si="83">SUM(K144:K150)</f>
        <v>3</v>
      </c>
      <c r="L151" s="9">
        <f t="shared" si="83"/>
        <v>4</v>
      </c>
      <c r="M151" s="9">
        <f t="shared" ref="M151" si="84">SUM(M144:M150)</f>
        <v>2</v>
      </c>
      <c r="N151" s="9">
        <f t="shared" ref="N151:P151" si="85">SUM(N144:N150)</f>
        <v>1</v>
      </c>
      <c r="O151" s="9">
        <f t="shared" si="85"/>
        <v>3</v>
      </c>
      <c r="P151" s="9">
        <f t="shared" si="85"/>
        <v>3</v>
      </c>
      <c r="Q151" s="9">
        <f>SUM(Q144:Q150)</f>
        <v>34</v>
      </c>
      <c r="R151" s="9">
        <f>SUM(R144:R150)</f>
        <v>5</v>
      </c>
      <c r="S151" s="9">
        <f t="shared" ref="S151:Z151" si="86">SUM(S144:S150)</f>
        <v>2</v>
      </c>
      <c r="T151" s="9">
        <f t="shared" si="86"/>
        <v>6</v>
      </c>
      <c r="U151" s="9">
        <f t="shared" si="86"/>
        <v>2</v>
      </c>
      <c r="V151" s="9">
        <f t="shared" si="86"/>
        <v>2</v>
      </c>
      <c r="W151" s="9">
        <f t="shared" si="86"/>
        <v>4</v>
      </c>
      <c r="X151" s="9">
        <f t="shared" si="86"/>
        <v>3</v>
      </c>
      <c r="Y151" s="9">
        <f t="shared" si="86"/>
        <v>5</v>
      </c>
      <c r="Z151" s="9">
        <f t="shared" si="86"/>
        <v>2</v>
      </c>
      <c r="AA151" s="9">
        <f t="shared" ref="AA151:AC151" si="87">SUM(AA144:AA150)</f>
        <v>1</v>
      </c>
      <c r="AB151" s="9">
        <f t="shared" si="87"/>
        <v>4</v>
      </c>
      <c r="AC151" s="9">
        <f t="shared" si="87"/>
        <v>3</v>
      </c>
      <c r="AD151" s="9">
        <f>SUM(AD144:AD150)</f>
        <v>39</v>
      </c>
      <c r="AE151" s="58"/>
    </row>
    <row r="152" spans="1:31" ht="15" x14ac:dyDescent="0.25">
      <c r="B152" s="80" t="s">
        <v>189</v>
      </c>
      <c r="C152" s="234"/>
      <c r="D152" s="70"/>
      <c r="E152" s="62">
        <f t="shared" ref="E152:AD152" si="88">+E26+E38+E49+E64+E75+E81+E92+E111+E124+E138+E143+E151</f>
        <v>609</v>
      </c>
      <c r="F152" s="62">
        <f t="shared" si="88"/>
        <v>425</v>
      </c>
      <c r="G152" s="58">
        <f t="shared" si="88"/>
        <v>640</v>
      </c>
      <c r="H152" s="58">
        <f t="shared" si="88"/>
        <v>436</v>
      </c>
      <c r="I152" s="58">
        <f t="shared" ref="I152:J152" si="89">+I26+I38+I49+I64+I75+I81+I92+I111+I124+I138+I143+I151</f>
        <v>526</v>
      </c>
      <c r="J152" s="58">
        <f t="shared" si="89"/>
        <v>496</v>
      </c>
      <c r="K152" s="58">
        <f t="shared" ref="K152:L152" si="90">+K26+K38+K49+K64+K75+K81+K92+K111+K124+K138+K143+K151</f>
        <v>529</v>
      </c>
      <c r="L152" s="58">
        <f t="shared" si="90"/>
        <v>497</v>
      </c>
      <c r="M152" s="58">
        <f t="shared" ref="M152" si="91">+M26+M38+M49+M64+M75+M81+M92+M111+M124+M138+M143+M151</f>
        <v>461</v>
      </c>
      <c r="N152" s="58">
        <f t="shared" ref="N152:P152" si="92">+N26+N38+N49+N64+N75+N81+N92+N111+N124+N138+N143+N151</f>
        <v>528</v>
      </c>
      <c r="O152" s="58">
        <f t="shared" si="92"/>
        <v>427</v>
      </c>
      <c r="P152" s="58">
        <f t="shared" si="92"/>
        <v>436</v>
      </c>
      <c r="Q152" s="58">
        <f t="shared" si="88"/>
        <v>6010</v>
      </c>
      <c r="R152" s="62">
        <f t="shared" si="88"/>
        <v>704</v>
      </c>
      <c r="S152" s="62">
        <f t="shared" si="88"/>
        <v>513</v>
      </c>
      <c r="T152" s="58">
        <f t="shared" si="88"/>
        <v>720</v>
      </c>
      <c r="U152" s="58">
        <f t="shared" si="88"/>
        <v>484</v>
      </c>
      <c r="V152" s="58">
        <f t="shared" ref="V152:W152" si="93">+V26+V38+V49+V64+V75+V81+V92+V111+V124+V138+V143+V151</f>
        <v>585</v>
      </c>
      <c r="W152" s="58">
        <f t="shared" si="93"/>
        <v>549</v>
      </c>
      <c r="X152" s="58">
        <f t="shared" ref="X152:AC152" si="94">+X26+X38+X49+X64+X75+X81+X92+X111+X124+X138+X143+X151</f>
        <v>590</v>
      </c>
      <c r="Y152" s="58">
        <f t="shared" si="94"/>
        <v>604</v>
      </c>
      <c r="Z152" s="58">
        <f t="shared" si="94"/>
        <v>518</v>
      </c>
      <c r="AA152" s="58">
        <f t="shared" si="94"/>
        <v>619</v>
      </c>
      <c r="AB152" s="58">
        <f t="shared" si="94"/>
        <v>496</v>
      </c>
      <c r="AC152" s="58">
        <f t="shared" si="94"/>
        <v>489</v>
      </c>
      <c r="AD152" s="58">
        <f t="shared" si="88"/>
        <v>6871</v>
      </c>
      <c r="AE152" s="58"/>
    </row>
    <row r="153" spans="1:31" x14ac:dyDescent="0.2">
      <c r="C153" s="231"/>
      <c r="D153" s="71"/>
      <c r="AD153" s="58"/>
    </row>
  </sheetData>
  <mergeCells count="21">
    <mergeCell ref="A151:B151"/>
    <mergeCell ref="A124:B124"/>
    <mergeCell ref="A138:B138"/>
    <mergeCell ref="A143:B143"/>
    <mergeCell ref="A81:B81"/>
    <mergeCell ref="A92:B92"/>
    <mergeCell ref="A111:B111"/>
    <mergeCell ref="A49:B49"/>
    <mergeCell ref="A64:B64"/>
    <mergeCell ref="A75:B75"/>
    <mergeCell ref="A26:B26"/>
    <mergeCell ref="A38:B38"/>
    <mergeCell ref="R10:AD10"/>
    <mergeCell ref="R2:AD9"/>
    <mergeCell ref="D1:D10"/>
    <mergeCell ref="E1:AD1"/>
    <mergeCell ref="A1:A10"/>
    <mergeCell ref="B1:B10"/>
    <mergeCell ref="E2:Q9"/>
    <mergeCell ref="E10:Q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5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229" bestFit="1" customWidth="1"/>
    <col min="2" max="2" width="39" style="229" customWidth="1"/>
    <col min="3" max="3" width="14.42578125" style="54" customWidth="1"/>
    <col min="4" max="4" width="10.85546875" style="229" bestFit="1" customWidth="1"/>
    <col min="5" max="7" width="22.28515625" style="233" customWidth="1"/>
    <col min="8" max="8" width="20" style="229" customWidth="1"/>
    <col min="9" max="219" width="11.42578125" style="229"/>
    <col min="220" max="220" width="31.5703125" style="229" bestFit="1" customWidth="1"/>
    <col min="221" max="221" width="39" style="229" customWidth="1"/>
    <col min="222" max="222" width="14.42578125" style="229" customWidth="1"/>
    <col min="223" max="223" width="10.85546875" style="229" bestFit="1" customWidth="1"/>
    <col min="224" max="224" width="22.28515625" style="229" customWidth="1"/>
    <col min="225" max="225" width="25.28515625" style="229" customWidth="1"/>
    <col min="226" max="226" width="20" style="229" customWidth="1"/>
    <col min="227" max="227" width="26.7109375" style="229" customWidth="1"/>
    <col min="228" max="475" width="11.42578125" style="229"/>
    <col min="476" max="476" width="31.5703125" style="229" bestFit="1" customWidth="1"/>
    <col min="477" max="477" width="39" style="229" customWidth="1"/>
    <col min="478" max="478" width="14.42578125" style="229" customWidth="1"/>
    <col min="479" max="479" width="10.85546875" style="229" bestFit="1" customWidth="1"/>
    <col min="480" max="480" width="22.28515625" style="229" customWidth="1"/>
    <col min="481" max="481" width="25.28515625" style="229" customWidth="1"/>
    <col min="482" max="482" width="20" style="229" customWidth="1"/>
    <col min="483" max="483" width="26.7109375" style="229" customWidth="1"/>
    <col min="484" max="731" width="11.42578125" style="229"/>
    <col min="732" max="732" width="31.5703125" style="229" bestFit="1" customWidth="1"/>
    <col min="733" max="733" width="39" style="229" customWidth="1"/>
    <col min="734" max="734" width="14.42578125" style="229" customWidth="1"/>
    <col min="735" max="735" width="10.85546875" style="229" bestFit="1" customWidth="1"/>
    <col min="736" max="736" width="22.28515625" style="229" customWidth="1"/>
    <col min="737" max="737" width="25.28515625" style="229" customWidth="1"/>
    <col min="738" max="738" width="20" style="229" customWidth="1"/>
    <col min="739" max="739" width="26.7109375" style="229" customWidth="1"/>
    <col min="740" max="987" width="11.42578125" style="229"/>
    <col min="988" max="988" width="31.5703125" style="229" bestFit="1" customWidth="1"/>
    <col min="989" max="989" width="39" style="229" customWidth="1"/>
    <col min="990" max="990" width="14.42578125" style="229" customWidth="1"/>
    <col min="991" max="991" width="10.85546875" style="229" bestFit="1" customWidth="1"/>
    <col min="992" max="992" width="22.28515625" style="229" customWidth="1"/>
    <col min="993" max="993" width="25.28515625" style="229" customWidth="1"/>
    <col min="994" max="994" width="20" style="229" customWidth="1"/>
    <col min="995" max="995" width="26.7109375" style="229" customWidth="1"/>
    <col min="996" max="1243" width="11.42578125" style="229"/>
    <col min="1244" max="1244" width="31.5703125" style="229" bestFit="1" customWidth="1"/>
    <col min="1245" max="1245" width="39" style="229" customWidth="1"/>
    <col min="1246" max="1246" width="14.42578125" style="229" customWidth="1"/>
    <col min="1247" max="1247" width="10.85546875" style="229" bestFit="1" customWidth="1"/>
    <col min="1248" max="1248" width="22.28515625" style="229" customWidth="1"/>
    <col min="1249" max="1249" width="25.28515625" style="229" customWidth="1"/>
    <col min="1250" max="1250" width="20" style="229" customWidth="1"/>
    <col min="1251" max="1251" width="26.7109375" style="229" customWidth="1"/>
    <col min="1252" max="1499" width="11.42578125" style="229"/>
    <col min="1500" max="1500" width="31.5703125" style="229" bestFit="1" customWidth="1"/>
    <col min="1501" max="1501" width="39" style="229" customWidth="1"/>
    <col min="1502" max="1502" width="14.42578125" style="229" customWidth="1"/>
    <col min="1503" max="1503" width="10.85546875" style="229" bestFit="1" customWidth="1"/>
    <col min="1504" max="1504" width="22.28515625" style="229" customWidth="1"/>
    <col min="1505" max="1505" width="25.28515625" style="229" customWidth="1"/>
    <col min="1506" max="1506" width="20" style="229" customWidth="1"/>
    <col min="1507" max="1507" width="26.7109375" style="229" customWidth="1"/>
    <col min="1508" max="1755" width="11.42578125" style="229"/>
    <col min="1756" max="1756" width="31.5703125" style="229" bestFit="1" customWidth="1"/>
    <col min="1757" max="1757" width="39" style="229" customWidth="1"/>
    <col min="1758" max="1758" width="14.42578125" style="229" customWidth="1"/>
    <col min="1759" max="1759" width="10.85546875" style="229" bestFit="1" customWidth="1"/>
    <col min="1760" max="1760" width="22.28515625" style="229" customWidth="1"/>
    <col min="1761" max="1761" width="25.28515625" style="229" customWidth="1"/>
    <col min="1762" max="1762" width="20" style="229" customWidth="1"/>
    <col min="1763" max="1763" width="26.7109375" style="229" customWidth="1"/>
    <col min="1764" max="2011" width="11.42578125" style="229"/>
    <col min="2012" max="2012" width="31.5703125" style="229" bestFit="1" customWidth="1"/>
    <col min="2013" max="2013" width="39" style="229" customWidth="1"/>
    <col min="2014" max="2014" width="14.42578125" style="229" customWidth="1"/>
    <col min="2015" max="2015" width="10.85546875" style="229" bestFit="1" customWidth="1"/>
    <col min="2016" max="2016" width="22.28515625" style="229" customWidth="1"/>
    <col min="2017" max="2017" width="25.28515625" style="229" customWidth="1"/>
    <col min="2018" max="2018" width="20" style="229" customWidth="1"/>
    <col min="2019" max="2019" width="26.7109375" style="229" customWidth="1"/>
    <col min="2020" max="2267" width="11.42578125" style="229"/>
    <col min="2268" max="2268" width="31.5703125" style="229" bestFit="1" customWidth="1"/>
    <col min="2269" max="2269" width="39" style="229" customWidth="1"/>
    <col min="2270" max="2270" width="14.42578125" style="229" customWidth="1"/>
    <col min="2271" max="2271" width="10.85546875" style="229" bestFit="1" customWidth="1"/>
    <col min="2272" max="2272" width="22.28515625" style="229" customWidth="1"/>
    <col min="2273" max="2273" width="25.28515625" style="229" customWidth="1"/>
    <col min="2274" max="2274" width="20" style="229" customWidth="1"/>
    <col min="2275" max="2275" width="26.7109375" style="229" customWidth="1"/>
    <col min="2276" max="2523" width="11.42578125" style="229"/>
    <col min="2524" max="2524" width="31.5703125" style="229" bestFit="1" customWidth="1"/>
    <col min="2525" max="2525" width="39" style="229" customWidth="1"/>
    <col min="2526" max="2526" width="14.42578125" style="229" customWidth="1"/>
    <col min="2527" max="2527" width="10.85546875" style="229" bestFit="1" customWidth="1"/>
    <col min="2528" max="2528" width="22.28515625" style="229" customWidth="1"/>
    <col min="2529" max="2529" width="25.28515625" style="229" customWidth="1"/>
    <col min="2530" max="2530" width="20" style="229" customWidth="1"/>
    <col min="2531" max="2531" width="26.7109375" style="229" customWidth="1"/>
    <col min="2532" max="2779" width="11.42578125" style="229"/>
    <col min="2780" max="2780" width="31.5703125" style="229" bestFit="1" customWidth="1"/>
    <col min="2781" max="2781" width="39" style="229" customWidth="1"/>
    <col min="2782" max="2782" width="14.42578125" style="229" customWidth="1"/>
    <col min="2783" max="2783" width="10.85546875" style="229" bestFit="1" customWidth="1"/>
    <col min="2784" max="2784" width="22.28515625" style="229" customWidth="1"/>
    <col min="2785" max="2785" width="25.28515625" style="229" customWidth="1"/>
    <col min="2786" max="2786" width="20" style="229" customWidth="1"/>
    <col min="2787" max="2787" width="26.7109375" style="229" customWidth="1"/>
    <col min="2788" max="3035" width="11.42578125" style="229"/>
    <col min="3036" max="3036" width="31.5703125" style="229" bestFit="1" customWidth="1"/>
    <col min="3037" max="3037" width="39" style="229" customWidth="1"/>
    <col min="3038" max="3038" width="14.42578125" style="229" customWidth="1"/>
    <col min="3039" max="3039" width="10.85546875" style="229" bestFit="1" customWidth="1"/>
    <col min="3040" max="3040" width="22.28515625" style="229" customWidth="1"/>
    <col min="3041" max="3041" width="25.28515625" style="229" customWidth="1"/>
    <col min="3042" max="3042" width="20" style="229" customWidth="1"/>
    <col min="3043" max="3043" width="26.7109375" style="229" customWidth="1"/>
    <col min="3044" max="3291" width="11.42578125" style="229"/>
    <col min="3292" max="3292" width="31.5703125" style="229" bestFit="1" customWidth="1"/>
    <col min="3293" max="3293" width="39" style="229" customWidth="1"/>
    <col min="3294" max="3294" width="14.42578125" style="229" customWidth="1"/>
    <col min="3295" max="3295" width="10.85546875" style="229" bestFit="1" customWidth="1"/>
    <col min="3296" max="3296" width="22.28515625" style="229" customWidth="1"/>
    <col min="3297" max="3297" width="25.28515625" style="229" customWidth="1"/>
    <col min="3298" max="3298" width="20" style="229" customWidth="1"/>
    <col min="3299" max="3299" width="26.7109375" style="229" customWidth="1"/>
    <col min="3300" max="3547" width="11.42578125" style="229"/>
    <col min="3548" max="3548" width="31.5703125" style="229" bestFit="1" customWidth="1"/>
    <col min="3549" max="3549" width="39" style="229" customWidth="1"/>
    <col min="3550" max="3550" width="14.42578125" style="229" customWidth="1"/>
    <col min="3551" max="3551" width="10.85546875" style="229" bestFit="1" customWidth="1"/>
    <col min="3552" max="3552" width="22.28515625" style="229" customWidth="1"/>
    <col min="3553" max="3553" width="25.28515625" style="229" customWidth="1"/>
    <col min="3554" max="3554" width="20" style="229" customWidth="1"/>
    <col min="3555" max="3555" width="26.7109375" style="229" customWidth="1"/>
    <col min="3556" max="3803" width="11.42578125" style="229"/>
    <col min="3804" max="3804" width="31.5703125" style="229" bestFit="1" customWidth="1"/>
    <col min="3805" max="3805" width="39" style="229" customWidth="1"/>
    <col min="3806" max="3806" width="14.42578125" style="229" customWidth="1"/>
    <col min="3807" max="3807" width="10.85546875" style="229" bestFit="1" customWidth="1"/>
    <col min="3808" max="3808" width="22.28515625" style="229" customWidth="1"/>
    <col min="3809" max="3809" width="25.28515625" style="229" customWidth="1"/>
    <col min="3810" max="3810" width="20" style="229" customWidth="1"/>
    <col min="3811" max="3811" width="26.7109375" style="229" customWidth="1"/>
    <col min="3812" max="4059" width="11.42578125" style="229"/>
    <col min="4060" max="4060" width="31.5703125" style="229" bestFit="1" customWidth="1"/>
    <col min="4061" max="4061" width="39" style="229" customWidth="1"/>
    <col min="4062" max="4062" width="14.42578125" style="229" customWidth="1"/>
    <col min="4063" max="4063" width="10.85546875" style="229" bestFit="1" customWidth="1"/>
    <col min="4064" max="4064" width="22.28515625" style="229" customWidth="1"/>
    <col min="4065" max="4065" width="25.28515625" style="229" customWidth="1"/>
    <col min="4066" max="4066" width="20" style="229" customWidth="1"/>
    <col min="4067" max="4067" width="26.7109375" style="229" customWidth="1"/>
    <col min="4068" max="4315" width="11.42578125" style="229"/>
    <col min="4316" max="4316" width="31.5703125" style="229" bestFit="1" customWidth="1"/>
    <col min="4317" max="4317" width="39" style="229" customWidth="1"/>
    <col min="4318" max="4318" width="14.42578125" style="229" customWidth="1"/>
    <col min="4319" max="4319" width="10.85546875" style="229" bestFit="1" customWidth="1"/>
    <col min="4320" max="4320" width="22.28515625" style="229" customWidth="1"/>
    <col min="4321" max="4321" width="25.28515625" style="229" customWidth="1"/>
    <col min="4322" max="4322" width="20" style="229" customWidth="1"/>
    <col min="4323" max="4323" width="26.7109375" style="229" customWidth="1"/>
    <col min="4324" max="4571" width="11.42578125" style="229"/>
    <col min="4572" max="4572" width="31.5703125" style="229" bestFit="1" customWidth="1"/>
    <col min="4573" max="4573" width="39" style="229" customWidth="1"/>
    <col min="4574" max="4574" width="14.42578125" style="229" customWidth="1"/>
    <col min="4575" max="4575" width="10.85546875" style="229" bestFit="1" customWidth="1"/>
    <col min="4576" max="4576" width="22.28515625" style="229" customWidth="1"/>
    <col min="4577" max="4577" width="25.28515625" style="229" customWidth="1"/>
    <col min="4578" max="4578" width="20" style="229" customWidth="1"/>
    <col min="4579" max="4579" width="26.7109375" style="229" customWidth="1"/>
    <col min="4580" max="4827" width="11.42578125" style="229"/>
    <col min="4828" max="4828" width="31.5703125" style="229" bestFit="1" customWidth="1"/>
    <col min="4829" max="4829" width="39" style="229" customWidth="1"/>
    <col min="4830" max="4830" width="14.42578125" style="229" customWidth="1"/>
    <col min="4831" max="4831" width="10.85546875" style="229" bestFit="1" customWidth="1"/>
    <col min="4832" max="4832" width="22.28515625" style="229" customWidth="1"/>
    <col min="4833" max="4833" width="25.28515625" style="229" customWidth="1"/>
    <col min="4834" max="4834" width="20" style="229" customWidth="1"/>
    <col min="4835" max="4835" width="26.7109375" style="229" customWidth="1"/>
    <col min="4836" max="5083" width="11.42578125" style="229"/>
    <col min="5084" max="5084" width="31.5703125" style="229" bestFit="1" customWidth="1"/>
    <col min="5085" max="5085" width="39" style="229" customWidth="1"/>
    <col min="5086" max="5086" width="14.42578125" style="229" customWidth="1"/>
    <col min="5087" max="5087" width="10.85546875" style="229" bestFit="1" customWidth="1"/>
    <col min="5088" max="5088" width="22.28515625" style="229" customWidth="1"/>
    <col min="5089" max="5089" width="25.28515625" style="229" customWidth="1"/>
    <col min="5090" max="5090" width="20" style="229" customWidth="1"/>
    <col min="5091" max="5091" width="26.7109375" style="229" customWidth="1"/>
    <col min="5092" max="5339" width="11.42578125" style="229"/>
    <col min="5340" max="5340" width="31.5703125" style="229" bestFit="1" customWidth="1"/>
    <col min="5341" max="5341" width="39" style="229" customWidth="1"/>
    <col min="5342" max="5342" width="14.42578125" style="229" customWidth="1"/>
    <col min="5343" max="5343" width="10.85546875" style="229" bestFit="1" customWidth="1"/>
    <col min="5344" max="5344" width="22.28515625" style="229" customWidth="1"/>
    <col min="5345" max="5345" width="25.28515625" style="229" customWidth="1"/>
    <col min="5346" max="5346" width="20" style="229" customWidth="1"/>
    <col min="5347" max="5347" width="26.7109375" style="229" customWidth="1"/>
    <col min="5348" max="5595" width="11.42578125" style="229"/>
    <col min="5596" max="5596" width="31.5703125" style="229" bestFit="1" customWidth="1"/>
    <col min="5597" max="5597" width="39" style="229" customWidth="1"/>
    <col min="5598" max="5598" width="14.42578125" style="229" customWidth="1"/>
    <col min="5599" max="5599" width="10.85546875" style="229" bestFit="1" customWidth="1"/>
    <col min="5600" max="5600" width="22.28515625" style="229" customWidth="1"/>
    <col min="5601" max="5601" width="25.28515625" style="229" customWidth="1"/>
    <col min="5602" max="5602" width="20" style="229" customWidth="1"/>
    <col min="5603" max="5603" width="26.7109375" style="229" customWidth="1"/>
    <col min="5604" max="5851" width="11.42578125" style="229"/>
    <col min="5852" max="5852" width="31.5703125" style="229" bestFit="1" customWidth="1"/>
    <col min="5853" max="5853" width="39" style="229" customWidth="1"/>
    <col min="5854" max="5854" width="14.42578125" style="229" customWidth="1"/>
    <col min="5855" max="5855" width="10.85546875" style="229" bestFit="1" customWidth="1"/>
    <col min="5856" max="5856" width="22.28515625" style="229" customWidth="1"/>
    <col min="5857" max="5857" width="25.28515625" style="229" customWidth="1"/>
    <col min="5858" max="5858" width="20" style="229" customWidth="1"/>
    <col min="5859" max="5859" width="26.7109375" style="229" customWidth="1"/>
    <col min="5860" max="6107" width="11.42578125" style="229"/>
    <col min="6108" max="6108" width="31.5703125" style="229" bestFit="1" customWidth="1"/>
    <col min="6109" max="6109" width="39" style="229" customWidth="1"/>
    <col min="6110" max="6110" width="14.42578125" style="229" customWidth="1"/>
    <col min="6111" max="6111" width="10.85546875" style="229" bestFit="1" customWidth="1"/>
    <col min="6112" max="6112" width="22.28515625" style="229" customWidth="1"/>
    <col min="6113" max="6113" width="25.28515625" style="229" customWidth="1"/>
    <col min="6114" max="6114" width="20" style="229" customWidth="1"/>
    <col min="6115" max="6115" width="26.7109375" style="229" customWidth="1"/>
    <col min="6116" max="6363" width="11.42578125" style="229"/>
    <col min="6364" max="6364" width="31.5703125" style="229" bestFit="1" customWidth="1"/>
    <col min="6365" max="6365" width="39" style="229" customWidth="1"/>
    <col min="6366" max="6366" width="14.42578125" style="229" customWidth="1"/>
    <col min="6367" max="6367" width="10.85546875" style="229" bestFit="1" customWidth="1"/>
    <col min="6368" max="6368" width="22.28515625" style="229" customWidth="1"/>
    <col min="6369" max="6369" width="25.28515625" style="229" customWidth="1"/>
    <col min="6370" max="6370" width="20" style="229" customWidth="1"/>
    <col min="6371" max="6371" width="26.7109375" style="229" customWidth="1"/>
    <col min="6372" max="6619" width="11.42578125" style="229"/>
    <col min="6620" max="6620" width="31.5703125" style="229" bestFit="1" customWidth="1"/>
    <col min="6621" max="6621" width="39" style="229" customWidth="1"/>
    <col min="6622" max="6622" width="14.42578125" style="229" customWidth="1"/>
    <col min="6623" max="6623" width="10.85546875" style="229" bestFit="1" customWidth="1"/>
    <col min="6624" max="6624" width="22.28515625" style="229" customWidth="1"/>
    <col min="6625" max="6625" width="25.28515625" style="229" customWidth="1"/>
    <col min="6626" max="6626" width="20" style="229" customWidth="1"/>
    <col min="6627" max="6627" width="26.7109375" style="229" customWidth="1"/>
    <col min="6628" max="6875" width="11.42578125" style="229"/>
    <col min="6876" max="6876" width="31.5703125" style="229" bestFit="1" customWidth="1"/>
    <col min="6877" max="6877" width="39" style="229" customWidth="1"/>
    <col min="6878" max="6878" width="14.42578125" style="229" customWidth="1"/>
    <col min="6879" max="6879" width="10.85546875" style="229" bestFit="1" customWidth="1"/>
    <col min="6880" max="6880" width="22.28515625" style="229" customWidth="1"/>
    <col min="6881" max="6881" width="25.28515625" style="229" customWidth="1"/>
    <col min="6882" max="6882" width="20" style="229" customWidth="1"/>
    <col min="6883" max="6883" width="26.7109375" style="229" customWidth="1"/>
    <col min="6884" max="7131" width="11.42578125" style="229"/>
    <col min="7132" max="7132" width="31.5703125" style="229" bestFit="1" customWidth="1"/>
    <col min="7133" max="7133" width="39" style="229" customWidth="1"/>
    <col min="7134" max="7134" width="14.42578125" style="229" customWidth="1"/>
    <col min="7135" max="7135" width="10.85546875" style="229" bestFit="1" customWidth="1"/>
    <col min="7136" max="7136" width="22.28515625" style="229" customWidth="1"/>
    <col min="7137" max="7137" width="25.28515625" style="229" customWidth="1"/>
    <col min="7138" max="7138" width="20" style="229" customWidth="1"/>
    <col min="7139" max="7139" width="26.7109375" style="229" customWidth="1"/>
    <col min="7140" max="7387" width="11.42578125" style="229"/>
    <col min="7388" max="7388" width="31.5703125" style="229" bestFit="1" customWidth="1"/>
    <col min="7389" max="7389" width="39" style="229" customWidth="1"/>
    <col min="7390" max="7390" width="14.42578125" style="229" customWidth="1"/>
    <col min="7391" max="7391" width="10.85546875" style="229" bestFit="1" customWidth="1"/>
    <col min="7392" max="7392" width="22.28515625" style="229" customWidth="1"/>
    <col min="7393" max="7393" width="25.28515625" style="229" customWidth="1"/>
    <col min="7394" max="7394" width="20" style="229" customWidth="1"/>
    <col min="7395" max="7395" width="26.7109375" style="229" customWidth="1"/>
    <col min="7396" max="7643" width="11.42578125" style="229"/>
    <col min="7644" max="7644" width="31.5703125" style="229" bestFit="1" customWidth="1"/>
    <col min="7645" max="7645" width="39" style="229" customWidth="1"/>
    <col min="7646" max="7646" width="14.42578125" style="229" customWidth="1"/>
    <col min="7647" max="7647" width="10.85546875" style="229" bestFit="1" customWidth="1"/>
    <col min="7648" max="7648" width="22.28515625" style="229" customWidth="1"/>
    <col min="7649" max="7649" width="25.28515625" style="229" customWidth="1"/>
    <col min="7650" max="7650" width="20" style="229" customWidth="1"/>
    <col min="7651" max="7651" width="26.7109375" style="229" customWidth="1"/>
    <col min="7652" max="7899" width="11.42578125" style="229"/>
    <col min="7900" max="7900" width="31.5703125" style="229" bestFit="1" customWidth="1"/>
    <col min="7901" max="7901" width="39" style="229" customWidth="1"/>
    <col min="7902" max="7902" width="14.42578125" style="229" customWidth="1"/>
    <col min="7903" max="7903" width="10.85546875" style="229" bestFit="1" customWidth="1"/>
    <col min="7904" max="7904" width="22.28515625" style="229" customWidth="1"/>
    <col min="7905" max="7905" width="25.28515625" style="229" customWidth="1"/>
    <col min="7906" max="7906" width="20" style="229" customWidth="1"/>
    <col min="7907" max="7907" width="26.7109375" style="229" customWidth="1"/>
    <col min="7908" max="8155" width="11.42578125" style="229"/>
    <col min="8156" max="8156" width="31.5703125" style="229" bestFit="1" customWidth="1"/>
    <col min="8157" max="8157" width="39" style="229" customWidth="1"/>
    <col min="8158" max="8158" width="14.42578125" style="229" customWidth="1"/>
    <col min="8159" max="8159" width="10.85546875" style="229" bestFit="1" customWidth="1"/>
    <col min="8160" max="8160" width="22.28515625" style="229" customWidth="1"/>
    <col min="8161" max="8161" width="25.28515625" style="229" customWidth="1"/>
    <col min="8162" max="8162" width="20" style="229" customWidth="1"/>
    <col min="8163" max="8163" width="26.7109375" style="229" customWidth="1"/>
    <col min="8164" max="8411" width="11.42578125" style="229"/>
    <col min="8412" max="8412" width="31.5703125" style="229" bestFit="1" customWidth="1"/>
    <col min="8413" max="8413" width="39" style="229" customWidth="1"/>
    <col min="8414" max="8414" width="14.42578125" style="229" customWidth="1"/>
    <col min="8415" max="8415" width="10.85546875" style="229" bestFit="1" customWidth="1"/>
    <col min="8416" max="8416" width="22.28515625" style="229" customWidth="1"/>
    <col min="8417" max="8417" width="25.28515625" style="229" customWidth="1"/>
    <col min="8418" max="8418" width="20" style="229" customWidth="1"/>
    <col min="8419" max="8419" width="26.7109375" style="229" customWidth="1"/>
    <col min="8420" max="8667" width="11.42578125" style="229"/>
    <col min="8668" max="8668" width="31.5703125" style="229" bestFit="1" customWidth="1"/>
    <col min="8669" max="8669" width="39" style="229" customWidth="1"/>
    <col min="8670" max="8670" width="14.42578125" style="229" customWidth="1"/>
    <col min="8671" max="8671" width="10.85546875" style="229" bestFit="1" customWidth="1"/>
    <col min="8672" max="8672" width="22.28515625" style="229" customWidth="1"/>
    <col min="8673" max="8673" width="25.28515625" style="229" customWidth="1"/>
    <col min="8674" max="8674" width="20" style="229" customWidth="1"/>
    <col min="8675" max="8675" width="26.7109375" style="229" customWidth="1"/>
    <col min="8676" max="8923" width="11.42578125" style="229"/>
    <col min="8924" max="8924" width="31.5703125" style="229" bestFit="1" customWidth="1"/>
    <col min="8925" max="8925" width="39" style="229" customWidth="1"/>
    <col min="8926" max="8926" width="14.42578125" style="229" customWidth="1"/>
    <col min="8927" max="8927" width="10.85546875" style="229" bestFit="1" customWidth="1"/>
    <col min="8928" max="8928" width="22.28515625" style="229" customWidth="1"/>
    <col min="8929" max="8929" width="25.28515625" style="229" customWidth="1"/>
    <col min="8930" max="8930" width="20" style="229" customWidth="1"/>
    <col min="8931" max="8931" width="26.7109375" style="229" customWidth="1"/>
    <col min="8932" max="9179" width="11.42578125" style="229"/>
    <col min="9180" max="9180" width="31.5703125" style="229" bestFit="1" customWidth="1"/>
    <col min="9181" max="9181" width="39" style="229" customWidth="1"/>
    <col min="9182" max="9182" width="14.42578125" style="229" customWidth="1"/>
    <col min="9183" max="9183" width="10.85546875" style="229" bestFit="1" customWidth="1"/>
    <col min="9184" max="9184" width="22.28515625" style="229" customWidth="1"/>
    <col min="9185" max="9185" width="25.28515625" style="229" customWidth="1"/>
    <col min="9186" max="9186" width="20" style="229" customWidth="1"/>
    <col min="9187" max="9187" width="26.7109375" style="229" customWidth="1"/>
    <col min="9188" max="9435" width="11.42578125" style="229"/>
    <col min="9436" max="9436" width="31.5703125" style="229" bestFit="1" customWidth="1"/>
    <col min="9437" max="9437" width="39" style="229" customWidth="1"/>
    <col min="9438" max="9438" width="14.42578125" style="229" customWidth="1"/>
    <col min="9439" max="9439" width="10.85546875" style="229" bestFit="1" customWidth="1"/>
    <col min="9440" max="9440" width="22.28515625" style="229" customWidth="1"/>
    <col min="9441" max="9441" width="25.28515625" style="229" customWidth="1"/>
    <col min="9442" max="9442" width="20" style="229" customWidth="1"/>
    <col min="9443" max="9443" width="26.7109375" style="229" customWidth="1"/>
    <col min="9444" max="9691" width="11.42578125" style="229"/>
    <col min="9692" max="9692" width="31.5703125" style="229" bestFit="1" customWidth="1"/>
    <col min="9693" max="9693" width="39" style="229" customWidth="1"/>
    <col min="9694" max="9694" width="14.42578125" style="229" customWidth="1"/>
    <col min="9695" max="9695" width="10.85546875" style="229" bestFit="1" customWidth="1"/>
    <col min="9696" max="9696" width="22.28515625" style="229" customWidth="1"/>
    <col min="9697" max="9697" width="25.28515625" style="229" customWidth="1"/>
    <col min="9698" max="9698" width="20" style="229" customWidth="1"/>
    <col min="9699" max="9699" width="26.7109375" style="229" customWidth="1"/>
    <col min="9700" max="9947" width="11.42578125" style="229"/>
    <col min="9948" max="9948" width="31.5703125" style="229" bestFit="1" customWidth="1"/>
    <col min="9949" max="9949" width="39" style="229" customWidth="1"/>
    <col min="9950" max="9950" width="14.42578125" style="229" customWidth="1"/>
    <col min="9951" max="9951" width="10.85546875" style="229" bestFit="1" customWidth="1"/>
    <col min="9952" max="9952" width="22.28515625" style="229" customWidth="1"/>
    <col min="9953" max="9953" width="25.28515625" style="229" customWidth="1"/>
    <col min="9954" max="9954" width="20" style="229" customWidth="1"/>
    <col min="9955" max="9955" width="26.7109375" style="229" customWidth="1"/>
    <col min="9956" max="10203" width="11.42578125" style="229"/>
    <col min="10204" max="10204" width="31.5703125" style="229" bestFit="1" customWidth="1"/>
    <col min="10205" max="10205" width="39" style="229" customWidth="1"/>
    <col min="10206" max="10206" width="14.42578125" style="229" customWidth="1"/>
    <col min="10207" max="10207" width="10.85546875" style="229" bestFit="1" customWidth="1"/>
    <col min="10208" max="10208" width="22.28515625" style="229" customWidth="1"/>
    <col min="10209" max="10209" width="25.28515625" style="229" customWidth="1"/>
    <col min="10210" max="10210" width="20" style="229" customWidth="1"/>
    <col min="10211" max="10211" width="26.7109375" style="229" customWidth="1"/>
    <col min="10212" max="10459" width="11.42578125" style="229"/>
    <col min="10460" max="10460" width="31.5703125" style="229" bestFit="1" customWidth="1"/>
    <col min="10461" max="10461" width="39" style="229" customWidth="1"/>
    <col min="10462" max="10462" width="14.42578125" style="229" customWidth="1"/>
    <col min="10463" max="10463" width="10.85546875" style="229" bestFit="1" customWidth="1"/>
    <col min="10464" max="10464" width="22.28515625" style="229" customWidth="1"/>
    <col min="10465" max="10465" width="25.28515625" style="229" customWidth="1"/>
    <col min="10466" max="10466" width="20" style="229" customWidth="1"/>
    <col min="10467" max="10467" width="26.7109375" style="229" customWidth="1"/>
    <col min="10468" max="10715" width="11.42578125" style="229"/>
    <col min="10716" max="10716" width="31.5703125" style="229" bestFit="1" customWidth="1"/>
    <col min="10717" max="10717" width="39" style="229" customWidth="1"/>
    <col min="10718" max="10718" width="14.42578125" style="229" customWidth="1"/>
    <col min="10719" max="10719" width="10.85546875" style="229" bestFit="1" customWidth="1"/>
    <col min="10720" max="10720" width="22.28515625" style="229" customWidth="1"/>
    <col min="10721" max="10721" width="25.28515625" style="229" customWidth="1"/>
    <col min="10722" max="10722" width="20" style="229" customWidth="1"/>
    <col min="10723" max="10723" width="26.7109375" style="229" customWidth="1"/>
    <col min="10724" max="10971" width="11.42578125" style="229"/>
    <col min="10972" max="10972" width="31.5703125" style="229" bestFit="1" customWidth="1"/>
    <col min="10973" max="10973" width="39" style="229" customWidth="1"/>
    <col min="10974" max="10974" width="14.42578125" style="229" customWidth="1"/>
    <col min="10975" max="10975" width="10.85546875" style="229" bestFit="1" customWidth="1"/>
    <col min="10976" max="10976" width="22.28515625" style="229" customWidth="1"/>
    <col min="10977" max="10977" width="25.28515625" style="229" customWidth="1"/>
    <col min="10978" max="10978" width="20" style="229" customWidth="1"/>
    <col min="10979" max="10979" width="26.7109375" style="229" customWidth="1"/>
    <col min="10980" max="11227" width="11.42578125" style="229"/>
    <col min="11228" max="11228" width="31.5703125" style="229" bestFit="1" customWidth="1"/>
    <col min="11229" max="11229" width="39" style="229" customWidth="1"/>
    <col min="11230" max="11230" width="14.42578125" style="229" customWidth="1"/>
    <col min="11231" max="11231" width="10.85546875" style="229" bestFit="1" customWidth="1"/>
    <col min="11232" max="11232" width="22.28515625" style="229" customWidth="1"/>
    <col min="11233" max="11233" width="25.28515625" style="229" customWidth="1"/>
    <col min="11234" max="11234" width="20" style="229" customWidth="1"/>
    <col min="11235" max="11235" width="26.7109375" style="229" customWidth="1"/>
    <col min="11236" max="11483" width="11.42578125" style="229"/>
    <col min="11484" max="11484" width="31.5703125" style="229" bestFit="1" customWidth="1"/>
    <col min="11485" max="11485" width="39" style="229" customWidth="1"/>
    <col min="11486" max="11486" width="14.42578125" style="229" customWidth="1"/>
    <col min="11487" max="11487" width="10.85546875" style="229" bestFit="1" customWidth="1"/>
    <col min="11488" max="11488" width="22.28515625" style="229" customWidth="1"/>
    <col min="11489" max="11489" width="25.28515625" style="229" customWidth="1"/>
    <col min="11490" max="11490" width="20" style="229" customWidth="1"/>
    <col min="11491" max="11491" width="26.7109375" style="229" customWidth="1"/>
    <col min="11492" max="11739" width="11.42578125" style="229"/>
    <col min="11740" max="11740" width="31.5703125" style="229" bestFit="1" customWidth="1"/>
    <col min="11741" max="11741" width="39" style="229" customWidth="1"/>
    <col min="11742" max="11742" width="14.42578125" style="229" customWidth="1"/>
    <col min="11743" max="11743" width="10.85546875" style="229" bestFit="1" customWidth="1"/>
    <col min="11744" max="11744" width="22.28515625" style="229" customWidth="1"/>
    <col min="11745" max="11745" width="25.28515625" style="229" customWidth="1"/>
    <col min="11746" max="11746" width="20" style="229" customWidth="1"/>
    <col min="11747" max="11747" width="26.7109375" style="229" customWidth="1"/>
    <col min="11748" max="11995" width="11.42578125" style="229"/>
    <col min="11996" max="11996" width="31.5703125" style="229" bestFit="1" customWidth="1"/>
    <col min="11997" max="11997" width="39" style="229" customWidth="1"/>
    <col min="11998" max="11998" width="14.42578125" style="229" customWidth="1"/>
    <col min="11999" max="11999" width="10.85546875" style="229" bestFit="1" customWidth="1"/>
    <col min="12000" max="12000" width="22.28515625" style="229" customWidth="1"/>
    <col min="12001" max="12001" width="25.28515625" style="229" customWidth="1"/>
    <col min="12002" max="12002" width="20" style="229" customWidth="1"/>
    <col min="12003" max="12003" width="26.7109375" style="229" customWidth="1"/>
    <col min="12004" max="12251" width="11.42578125" style="229"/>
    <col min="12252" max="12252" width="31.5703125" style="229" bestFit="1" customWidth="1"/>
    <col min="12253" max="12253" width="39" style="229" customWidth="1"/>
    <col min="12254" max="12254" width="14.42578125" style="229" customWidth="1"/>
    <col min="12255" max="12255" width="10.85546875" style="229" bestFit="1" customWidth="1"/>
    <col min="12256" max="12256" width="22.28515625" style="229" customWidth="1"/>
    <col min="12257" max="12257" width="25.28515625" style="229" customWidth="1"/>
    <col min="12258" max="12258" width="20" style="229" customWidth="1"/>
    <col min="12259" max="12259" width="26.7109375" style="229" customWidth="1"/>
    <col min="12260" max="12507" width="11.42578125" style="229"/>
    <col min="12508" max="12508" width="31.5703125" style="229" bestFit="1" customWidth="1"/>
    <col min="12509" max="12509" width="39" style="229" customWidth="1"/>
    <col min="12510" max="12510" width="14.42578125" style="229" customWidth="1"/>
    <col min="12511" max="12511" width="10.85546875" style="229" bestFit="1" customWidth="1"/>
    <col min="12512" max="12512" width="22.28515625" style="229" customWidth="1"/>
    <col min="12513" max="12513" width="25.28515625" style="229" customWidth="1"/>
    <col min="12514" max="12514" width="20" style="229" customWidth="1"/>
    <col min="12515" max="12515" width="26.7109375" style="229" customWidth="1"/>
    <col min="12516" max="12763" width="11.42578125" style="229"/>
    <col min="12764" max="12764" width="31.5703125" style="229" bestFit="1" customWidth="1"/>
    <col min="12765" max="12765" width="39" style="229" customWidth="1"/>
    <col min="12766" max="12766" width="14.42578125" style="229" customWidth="1"/>
    <col min="12767" max="12767" width="10.85546875" style="229" bestFit="1" customWidth="1"/>
    <col min="12768" max="12768" width="22.28515625" style="229" customWidth="1"/>
    <col min="12769" max="12769" width="25.28515625" style="229" customWidth="1"/>
    <col min="12770" max="12770" width="20" style="229" customWidth="1"/>
    <col min="12771" max="12771" width="26.7109375" style="229" customWidth="1"/>
    <col min="12772" max="13019" width="11.42578125" style="229"/>
    <col min="13020" max="13020" width="31.5703125" style="229" bestFit="1" customWidth="1"/>
    <col min="13021" max="13021" width="39" style="229" customWidth="1"/>
    <col min="13022" max="13022" width="14.42578125" style="229" customWidth="1"/>
    <col min="13023" max="13023" width="10.85546875" style="229" bestFit="1" customWidth="1"/>
    <col min="13024" max="13024" width="22.28515625" style="229" customWidth="1"/>
    <col min="13025" max="13025" width="25.28515625" style="229" customWidth="1"/>
    <col min="13026" max="13026" width="20" style="229" customWidth="1"/>
    <col min="13027" max="13027" width="26.7109375" style="229" customWidth="1"/>
    <col min="13028" max="13275" width="11.42578125" style="229"/>
    <col min="13276" max="13276" width="31.5703125" style="229" bestFit="1" customWidth="1"/>
    <col min="13277" max="13277" width="39" style="229" customWidth="1"/>
    <col min="13278" max="13278" width="14.42578125" style="229" customWidth="1"/>
    <col min="13279" max="13279" width="10.85546875" style="229" bestFit="1" customWidth="1"/>
    <col min="13280" max="13280" width="22.28515625" style="229" customWidth="1"/>
    <col min="13281" max="13281" width="25.28515625" style="229" customWidth="1"/>
    <col min="13282" max="13282" width="20" style="229" customWidth="1"/>
    <col min="13283" max="13283" width="26.7109375" style="229" customWidth="1"/>
    <col min="13284" max="13531" width="11.42578125" style="229"/>
    <col min="13532" max="13532" width="31.5703125" style="229" bestFit="1" customWidth="1"/>
    <col min="13533" max="13533" width="39" style="229" customWidth="1"/>
    <col min="13534" max="13534" width="14.42578125" style="229" customWidth="1"/>
    <col min="13535" max="13535" width="10.85546875" style="229" bestFit="1" customWidth="1"/>
    <col min="13536" max="13536" width="22.28515625" style="229" customWidth="1"/>
    <col min="13537" max="13537" width="25.28515625" style="229" customWidth="1"/>
    <col min="13538" max="13538" width="20" style="229" customWidth="1"/>
    <col min="13539" max="13539" width="26.7109375" style="229" customWidth="1"/>
    <col min="13540" max="13787" width="11.42578125" style="229"/>
    <col min="13788" max="13788" width="31.5703125" style="229" bestFit="1" customWidth="1"/>
    <col min="13789" max="13789" width="39" style="229" customWidth="1"/>
    <col min="13790" max="13790" width="14.42578125" style="229" customWidth="1"/>
    <col min="13791" max="13791" width="10.85546875" style="229" bestFit="1" customWidth="1"/>
    <col min="13792" max="13792" width="22.28515625" style="229" customWidth="1"/>
    <col min="13793" max="13793" width="25.28515625" style="229" customWidth="1"/>
    <col min="13794" max="13794" width="20" style="229" customWidth="1"/>
    <col min="13795" max="13795" width="26.7109375" style="229" customWidth="1"/>
    <col min="13796" max="14043" width="11.42578125" style="229"/>
    <col min="14044" max="14044" width="31.5703125" style="229" bestFit="1" customWidth="1"/>
    <col min="14045" max="14045" width="39" style="229" customWidth="1"/>
    <col min="14046" max="14046" width="14.42578125" style="229" customWidth="1"/>
    <col min="14047" max="14047" width="10.85546875" style="229" bestFit="1" customWidth="1"/>
    <col min="14048" max="14048" width="22.28515625" style="229" customWidth="1"/>
    <col min="14049" max="14049" width="25.28515625" style="229" customWidth="1"/>
    <col min="14050" max="14050" width="20" style="229" customWidth="1"/>
    <col min="14051" max="14051" width="26.7109375" style="229" customWidth="1"/>
    <col min="14052" max="14299" width="11.42578125" style="229"/>
    <col min="14300" max="14300" width="31.5703125" style="229" bestFit="1" customWidth="1"/>
    <col min="14301" max="14301" width="39" style="229" customWidth="1"/>
    <col min="14302" max="14302" width="14.42578125" style="229" customWidth="1"/>
    <col min="14303" max="14303" width="10.85546875" style="229" bestFit="1" customWidth="1"/>
    <col min="14304" max="14304" width="22.28515625" style="229" customWidth="1"/>
    <col min="14305" max="14305" width="25.28515625" style="229" customWidth="1"/>
    <col min="14306" max="14306" width="20" style="229" customWidth="1"/>
    <col min="14307" max="14307" width="26.7109375" style="229" customWidth="1"/>
    <col min="14308" max="14555" width="11.42578125" style="229"/>
    <col min="14556" max="14556" width="31.5703125" style="229" bestFit="1" customWidth="1"/>
    <col min="14557" max="14557" width="39" style="229" customWidth="1"/>
    <col min="14558" max="14558" width="14.42578125" style="229" customWidth="1"/>
    <col min="14559" max="14559" width="10.85546875" style="229" bestFit="1" customWidth="1"/>
    <col min="14560" max="14560" width="22.28515625" style="229" customWidth="1"/>
    <col min="14561" max="14561" width="25.28515625" style="229" customWidth="1"/>
    <col min="14562" max="14562" width="20" style="229" customWidth="1"/>
    <col min="14563" max="14563" width="26.7109375" style="229" customWidth="1"/>
    <col min="14564" max="14811" width="11.42578125" style="229"/>
    <col min="14812" max="14812" width="31.5703125" style="229" bestFit="1" customWidth="1"/>
    <col min="14813" max="14813" width="39" style="229" customWidth="1"/>
    <col min="14814" max="14814" width="14.42578125" style="229" customWidth="1"/>
    <col min="14815" max="14815" width="10.85546875" style="229" bestFit="1" customWidth="1"/>
    <col min="14816" max="14816" width="22.28515625" style="229" customWidth="1"/>
    <col min="14817" max="14817" width="25.28515625" style="229" customWidth="1"/>
    <col min="14818" max="14818" width="20" style="229" customWidth="1"/>
    <col min="14819" max="14819" width="26.7109375" style="229" customWidth="1"/>
    <col min="14820" max="15067" width="11.42578125" style="229"/>
    <col min="15068" max="15068" width="31.5703125" style="229" bestFit="1" customWidth="1"/>
    <col min="15069" max="15069" width="39" style="229" customWidth="1"/>
    <col min="15070" max="15070" width="14.42578125" style="229" customWidth="1"/>
    <col min="15071" max="15071" width="10.85546875" style="229" bestFit="1" customWidth="1"/>
    <col min="15072" max="15072" width="22.28515625" style="229" customWidth="1"/>
    <col min="15073" max="15073" width="25.28515625" style="229" customWidth="1"/>
    <col min="15074" max="15074" width="20" style="229" customWidth="1"/>
    <col min="15075" max="15075" width="26.7109375" style="229" customWidth="1"/>
    <col min="15076" max="15323" width="11.42578125" style="229"/>
    <col min="15324" max="15324" width="31.5703125" style="229" bestFit="1" customWidth="1"/>
    <col min="15325" max="15325" width="39" style="229" customWidth="1"/>
    <col min="15326" max="15326" width="14.42578125" style="229" customWidth="1"/>
    <col min="15327" max="15327" width="10.85546875" style="229" bestFit="1" customWidth="1"/>
    <col min="15328" max="15328" width="22.28515625" style="229" customWidth="1"/>
    <col min="15329" max="15329" width="25.28515625" style="229" customWidth="1"/>
    <col min="15330" max="15330" width="20" style="229" customWidth="1"/>
    <col min="15331" max="15331" width="26.7109375" style="229" customWidth="1"/>
    <col min="15332" max="15579" width="11.42578125" style="229"/>
    <col min="15580" max="15580" width="31.5703125" style="229" bestFit="1" customWidth="1"/>
    <col min="15581" max="15581" width="39" style="229" customWidth="1"/>
    <col min="15582" max="15582" width="14.42578125" style="229" customWidth="1"/>
    <col min="15583" max="15583" width="10.85546875" style="229" bestFit="1" customWidth="1"/>
    <col min="15584" max="15584" width="22.28515625" style="229" customWidth="1"/>
    <col min="15585" max="15585" width="25.28515625" style="229" customWidth="1"/>
    <col min="15586" max="15586" width="20" style="229" customWidth="1"/>
    <col min="15587" max="15587" width="26.7109375" style="229" customWidth="1"/>
    <col min="15588" max="15835" width="11.42578125" style="229"/>
    <col min="15836" max="15836" width="31.5703125" style="229" bestFit="1" customWidth="1"/>
    <col min="15837" max="15837" width="39" style="229" customWidth="1"/>
    <col min="15838" max="15838" width="14.42578125" style="229" customWidth="1"/>
    <col min="15839" max="15839" width="10.85546875" style="229" bestFit="1" customWidth="1"/>
    <col min="15840" max="15840" width="22.28515625" style="229" customWidth="1"/>
    <col min="15841" max="15841" width="25.28515625" style="229" customWidth="1"/>
    <col min="15842" max="15842" width="20" style="229" customWidth="1"/>
    <col min="15843" max="15843" width="26.7109375" style="229" customWidth="1"/>
    <col min="15844" max="16091" width="11.42578125" style="229"/>
    <col min="16092" max="16092" width="31.5703125" style="229" bestFit="1" customWidth="1"/>
    <col min="16093" max="16093" width="39" style="229" customWidth="1"/>
    <col min="16094" max="16094" width="14.42578125" style="229" customWidth="1"/>
    <col min="16095" max="16095" width="10.85546875" style="229" bestFit="1" customWidth="1"/>
    <col min="16096" max="16096" width="22.28515625" style="229" customWidth="1"/>
    <col min="16097" max="16097" width="25.28515625" style="229" customWidth="1"/>
    <col min="16098" max="16098" width="20" style="229" customWidth="1"/>
    <col min="16099" max="16099" width="26.7109375" style="229" customWidth="1"/>
    <col min="16100" max="16384" width="11.42578125" style="229"/>
  </cols>
  <sheetData>
    <row r="1" spans="1:8" s="125" customFormat="1" ht="64.5" customHeight="1" thickTop="1" thickBot="1" x14ac:dyDescent="0.3">
      <c r="A1" s="274" t="s">
        <v>0</v>
      </c>
      <c r="B1" s="274" t="s">
        <v>1</v>
      </c>
      <c r="C1" s="278" t="s">
        <v>190</v>
      </c>
      <c r="D1" s="281" t="s">
        <v>187</v>
      </c>
      <c r="E1" s="266" t="s">
        <v>340</v>
      </c>
      <c r="F1" s="267"/>
      <c r="G1" s="267"/>
      <c r="H1" s="268"/>
    </row>
    <row r="2" spans="1:8" s="125" customFormat="1" ht="15.75" thickTop="1" x14ac:dyDescent="0.25">
      <c r="A2" s="275"/>
      <c r="B2" s="277"/>
      <c r="C2" s="279"/>
      <c r="D2" s="282"/>
      <c r="E2" s="284" t="s">
        <v>2</v>
      </c>
      <c r="F2" s="285"/>
      <c r="G2" s="285"/>
      <c r="H2" s="269" t="s">
        <v>3</v>
      </c>
    </row>
    <row r="3" spans="1:8" s="125" customFormat="1" x14ac:dyDescent="0.25">
      <c r="A3" s="275"/>
      <c r="B3" s="277"/>
      <c r="C3" s="279"/>
      <c r="D3" s="282"/>
      <c r="E3" s="284"/>
      <c r="F3" s="285"/>
      <c r="G3" s="285"/>
      <c r="H3" s="270"/>
    </row>
    <row r="4" spans="1:8" s="125" customFormat="1" x14ac:dyDescent="0.25">
      <c r="A4" s="275"/>
      <c r="B4" s="277"/>
      <c r="C4" s="279"/>
      <c r="D4" s="282"/>
      <c r="E4" s="284"/>
      <c r="F4" s="285"/>
      <c r="G4" s="285"/>
      <c r="H4" s="270"/>
    </row>
    <row r="5" spans="1:8" s="125" customFormat="1" x14ac:dyDescent="0.25">
      <c r="A5" s="275"/>
      <c r="B5" s="277"/>
      <c r="C5" s="279"/>
      <c r="D5" s="282"/>
      <c r="E5" s="284"/>
      <c r="F5" s="285"/>
      <c r="G5" s="285"/>
      <c r="H5" s="270"/>
    </row>
    <row r="6" spans="1:8" s="125" customFormat="1" x14ac:dyDescent="0.25">
      <c r="A6" s="275"/>
      <c r="B6" s="277"/>
      <c r="C6" s="279"/>
      <c r="D6" s="282"/>
      <c r="E6" s="284"/>
      <c r="F6" s="285"/>
      <c r="G6" s="285"/>
      <c r="H6" s="270"/>
    </row>
    <row r="7" spans="1:8" s="125" customFormat="1" x14ac:dyDescent="0.25">
      <c r="A7" s="275"/>
      <c r="B7" s="277"/>
      <c r="C7" s="279"/>
      <c r="D7" s="282"/>
      <c r="E7" s="284"/>
      <c r="F7" s="285"/>
      <c r="G7" s="285"/>
      <c r="H7" s="270"/>
    </row>
    <row r="8" spans="1:8" s="125" customFormat="1" x14ac:dyDescent="0.25">
      <c r="A8" s="275"/>
      <c r="B8" s="277"/>
      <c r="C8" s="279"/>
      <c r="D8" s="282"/>
      <c r="E8" s="284"/>
      <c r="F8" s="285"/>
      <c r="G8" s="285"/>
      <c r="H8" s="270"/>
    </row>
    <row r="9" spans="1:8" s="125" customFormat="1" ht="15.75" thickBot="1" x14ac:dyDescent="0.3">
      <c r="A9" s="275"/>
      <c r="B9" s="277"/>
      <c r="C9" s="279"/>
      <c r="D9" s="282"/>
      <c r="E9" s="286"/>
      <c r="F9" s="287"/>
      <c r="G9" s="287"/>
      <c r="H9" s="271"/>
    </row>
    <row r="10" spans="1:8" s="125" customFormat="1" ht="36.75" customHeight="1" thickTop="1" thickBot="1" x14ac:dyDescent="0.3">
      <c r="A10" s="276"/>
      <c r="B10" s="276"/>
      <c r="C10" s="279"/>
      <c r="D10" s="283"/>
      <c r="E10" s="288" t="s">
        <v>341</v>
      </c>
      <c r="F10" s="289"/>
      <c r="G10" s="289"/>
      <c r="H10" s="272" t="s">
        <v>380</v>
      </c>
    </row>
    <row r="11" spans="1:8" s="125" customFormat="1" ht="15.75" thickBot="1" x14ac:dyDescent="0.3">
      <c r="A11" s="126"/>
      <c r="B11" s="126"/>
      <c r="C11" s="280"/>
      <c r="D11" s="126" t="s">
        <v>188</v>
      </c>
      <c r="E11" s="127" t="s">
        <v>382</v>
      </c>
      <c r="F11" s="127" t="s">
        <v>17</v>
      </c>
      <c r="G11" s="127" t="s">
        <v>19</v>
      </c>
      <c r="H11" s="273"/>
    </row>
    <row r="12" spans="1:8" s="118" customFormat="1" ht="15.75" thickBot="1" x14ac:dyDescent="0.3">
      <c r="A12" s="72" t="s">
        <v>52</v>
      </c>
      <c r="B12" s="136" t="s">
        <v>39</v>
      </c>
      <c r="C12" s="53"/>
      <c r="D12" s="119"/>
      <c r="E12" s="130">
        <f>IFERROR(VLOOKUP($B12,[3]NUM18!$H$3:$J$157,2,FALSE),0)</f>
        <v>239</v>
      </c>
      <c r="F12" s="130">
        <f>IFERROR(VLOOKUP($B12,[2]NUM18!$H$3:$K$174,2,FALSE),0)</f>
        <v>210</v>
      </c>
      <c r="G12" s="130">
        <f>IFERROR(VLOOKUP($B12,[2]NUM18!$H$3:$K$174,3,FALSE),0)</f>
        <v>234</v>
      </c>
      <c r="H12" s="129"/>
    </row>
    <row r="13" spans="1:8" s="118" customFormat="1" ht="15.75" thickBot="1" x14ac:dyDescent="0.3">
      <c r="A13" s="72" t="s">
        <v>52</v>
      </c>
      <c r="B13" s="136" t="s">
        <v>40</v>
      </c>
      <c r="C13" s="53"/>
      <c r="D13" s="119"/>
      <c r="E13" s="130">
        <f>IFERROR(VLOOKUP($B13,[3]NUM18!$H$3:$J$157,2,FALSE),0)</f>
        <v>232</v>
      </c>
      <c r="F13" s="130">
        <f>IFERROR(VLOOKUP($B13,[2]NUM18!$H$3:$K$174,2,FALSE),0)</f>
        <v>270</v>
      </c>
      <c r="G13" s="130">
        <f>IFERROR(VLOOKUP($B13,[2]NUM18!$H$3:$K$174,3,FALSE),0)</f>
        <v>285</v>
      </c>
      <c r="H13" s="120"/>
    </row>
    <row r="14" spans="1:8" s="118" customFormat="1" ht="15.75" thickBot="1" x14ac:dyDescent="0.3">
      <c r="A14" s="72" t="s">
        <v>52</v>
      </c>
      <c r="B14" s="136" t="s">
        <v>41</v>
      </c>
      <c r="C14" s="53"/>
      <c r="D14" s="119"/>
      <c r="E14" s="130">
        <f>IFERROR(VLOOKUP($B14,[3]NUM18!$H$3:$J$157,2,FALSE),0)</f>
        <v>260</v>
      </c>
      <c r="F14" s="130">
        <f>IFERROR(VLOOKUP($B14,[2]NUM18!$H$3:$K$174,2,FALSE),0)</f>
        <v>363</v>
      </c>
      <c r="G14" s="130">
        <f>IFERROR(VLOOKUP($B14,[2]NUM18!$H$3:$K$174,3,FALSE),0)</f>
        <v>432</v>
      </c>
      <c r="H14" s="120"/>
    </row>
    <row r="15" spans="1:8" s="118" customFormat="1" ht="15.75" thickBot="1" x14ac:dyDescent="0.3">
      <c r="A15" s="72" t="s">
        <v>52</v>
      </c>
      <c r="B15" s="136" t="s">
        <v>42</v>
      </c>
      <c r="C15" s="53"/>
      <c r="D15" s="119"/>
      <c r="E15" s="130">
        <f>IFERROR(VLOOKUP($B15,[3]NUM18!$H$3:$J$157,2,FALSE),0)</f>
        <v>268</v>
      </c>
      <c r="F15" s="130">
        <f>IFERROR(VLOOKUP($B15,[2]NUM18!$H$3:$K$174,2,FALSE),0)</f>
        <v>400</v>
      </c>
      <c r="G15" s="130">
        <f>IFERROR(VLOOKUP($B15,[2]NUM18!$H$3:$K$174,3,FALSE),0)</f>
        <v>379</v>
      </c>
      <c r="H15" s="120"/>
    </row>
    <row r="16" spans="1:8" s="118" customFormat="1" ht="15.75" thickBot="1" x14ac:dyDescent="0.3">
      <c r="A16" s="72" t="s">
        <v>52</v>
      </c>
      <c r="B16" s="136" t="s">
        <v>43</v>
      </c>
      <c r="C16" s="55"/>
      <c r="D16" s="119"/>
      <c r="E16" s="130">
        <f>IFERROR(VLOOKUP($B16,[3]NUM18!$H$3:$J$157,2,FALSE),0)</f>
        <v>585</v>
      </c>
      <c r="F16" s="130">
        <f>IFERROR(VLOOKUP($B16,[2]NUM18!$H$3:$K$174,2,FALSE),0)</f>
        <v>546</v>
      </c>
      <c r="G16" s="130">
        <f>IFERROR(VLOOKUP($B16,[2]NUM18!$H$3:$K$174,3,FALSE),0)</f>
        <v>494</v>
      </c>
      <c r="H16" s="120"/>
    </row>
    <row r="17" spans="1:8" s="118" customFormat="1" ht="15.75" thickBot="1" x14ac:dyDescent="0.3">
      <c r="A17" s="72" t="s">
        <v>52</v>
      </c>
      <c r="B17" s="136" t="s">
        <v>44</v>
      </c>
      <c r="C17" s="53"/>
      <c r="D17" s="119"/>
      <c r="E17" s="130">
        <f>IFERROR(VLOOKUP($B17,[3]NUM18!$H$3:$J$157,2,FALSE),0)</f>
        <v>389</v>
      </c>
      <c r="F17" s="130">
        <f>IFERROR(VLOOKUP($B17,[2]NUM18!$H$3:$K$174,2,FALSE),0)</f>
        <v>427</v>
      </c>
      <c r="G17" s="130">
        <f>IFERROR(VLOOKUP($B17,[2]NUM18!$H$3:$K$174,3,FALSE),0)</f>
        <v>462</v>
      </c>
      <c r="H17" s="120"/>
    </row>
    <row r="18" spans="1:8" s="118" customFormat="1" ht="15.75" thickBot="1" x14ac:dyDescent="0.3">
      <c r="A18" s="72" t="s">
        <v>52</v>
      </c>
      <c r="B18" s="136" t="s">
        <v>45</v>
      </c>
      <c r="C18" s="53"/>
      <c r="D18" s="119"/>
      <c r="E18" s="130">
        <f>IFERROR(VLOOKUP($B18,[3]NUM18!$H$3:$J$157,2,FALSE),0)</f>
        <v>56</v>
      </c>
      <c r="F18" s="130">
        <f>IFERROR(VLOOKUP($B18,[2]NUM18!$H$3:$K$174,2,FALSE),0)</f>
        <v>50</v>
      </c>
      <c r="G18" s="130">
        <f>IFERROR(VLOOKUP($B18,[2]NUM18!$H$3:$K$174,3,FALSE),0)</f>
        <v>57</v>
      </c>
      <c r="H18" s="120"/>
    </row>
    <row r="19" spans="1:8" s="118" customFormat="1" ht="15.75" thickBot="1" x14ac:dyDescent="0.3">
      <c r="A19" s="72" t="s">
        <v>52</v>
      </c>
      <c r="B19" s="136" t="s">
        <v>46</v>
      </c>
      <c r="C19" s="53"/>
      <c r="D19" s="119"/>
      <c r="E19" s="130">
        <f>IFERROR(VLOOKUP($B19,[3]NUM18!$H$3:$J$157,2,FALSE),0)</f>
        <v>7</v>
      </c>
      <c r="F19" s="130">
        <f>IFERROR(VLOOKUP($B19,[2]NUM18!$H$3:$K$174,2,FALSE),0)</f>
        <v>10</v>
      </c>
      <c r="G19" s="130">
        <f>IFERROR(VLOOKUP($B19,[2]NUM18!$H$3:$K$174,3,FALSE),0)</f>
        <v>7</v>
      </c>
      <c r="H19" s="120"/>
    </row>
    <row r="20" spans="1:8" s="118" customFormat="1" ht="15.75" thickBot="1" x14ac:dyDescent="0.3">
      <c r="A20" s="72" t="s">
        <v>52</v>
      </c>
      <c r="B20" s="136" t="s">
        <v>47</v>
      </c>
      <c r="C20" s="53"/>
      <c r="D20" s="119"/>
      <c r="E20" s="130">
        <f>IFERROR(VLOOKUP($B20,[3]NUM18!$H$3:$J$157,2,FALSE),0)</f>
        <v>10</v>
      </c>
      <c r="F20" s="130">
        <f>IFERROR(VLOOKUP($B20,[2]NUM18!$H$3:$K$174,2,FALSE),0)</f>
        <v>10</v>
      </c>
      <c r="G20" s="130">
        <f>IFERROR(VLOOKUP($B20,[2]NUM18!$H$3:$K$174,3,FALSE),0)</f>
        <v>7</v>
      </c>
      <c r="H20" s="120"/>
    </row>
    <row r="21" spans="1:8" s="118" customFormat="1" ht="15.75" thickBot="1" x14ac:dyDescent="0.3">
      <c r="A21" s="72" t="s">
        <v>52</v>
      </c>
      <c r="B21" s="136" t="s">
        <v>48</v>
      </c>
      <c r="C21" s="56"/>
      <c r="D21" s="119"/>
      <c r="E21" s="130">
        <f>IFERROR(VLOOKUP($B21,[3]NUM18!$H$3:$J$157,2,FALSE),0)</f>
        <v>12</v>
      </c>
      <c r="F21" s="130">
        <f>IFERROR(VLOOKUP($B21,[2]NUM18!$H$3:$K$174,2,FALSE),0)</f>
        <v>7</v>
      </c>
      <c r="G21" s="130">
        <f>IFERROR(VLOOKUP($B21,[2]NUM18!$H$3:$K$174,3,FALSE),0)</f>
        <v>4</v>
      </c>
      <c r="H21" s="120"/>
    </row>
    <row r="22" spans="1:8" s="118" customFormat="1" ht="15.75" thickBot="1" x14ac:dyDescent="0.3">
      <c r="A22" s="72" t="s">
        <v>52</v>
      </c>
      <c r="B22" s="136" t="s">
        <v>49</v>
      </c>
      <c r="C22" s="53"/>
      <c r="D22" s="119"/>
      <c r="E22" s="130">
        <f>IFERROR(VLOOKUP($B22,[3]NUM18!$H$3:$J$157,2,FALSE),0)</f>
        <v>28</v>
      </c>
      <c r="F22" s="130">
        <f>IFERROR(VLOOKUP($B22,[2]NUM18!$H$3:$K$174,2,FALSE),0)</f>
        <v>24</v>
      </c>
      <c r="G22" s="130">
        <f>IFERROR(VLOOKUP($B22,[2]NUM18!$H$3:$K$174,3,FALSE),0)</f>
        <v>20</v>
      </c>
      <c r="H22" s="120"/>
    </row>
    <row r="23" spans="1:8" s="118" customFormat="1" ht="15.75" thickBot="1" x14ac:dyDescent="0.3">
      <c r="A23" s="72" t="s">
        <v>52</v>
      </c>
      <c r="B23" s="136" t="s">
        <v>50</v>
      </c>
      <c r="C23" s="53"/>
      <c r="D23" s="119"/>
      <c r="E23" s="130">
        <f>IFERROR(VLOOKUP($B23,[3]NUM18!$H$3:$J$157,2,FALSE),0)</f>
        <v>24</v>
      </c>
      <c r="F23" s="130">
        <f>IFERROR(VLOOKUP($B23,[2]NUM18!$H$3:$K$174,2,FALSE),0)</f>
        <v>29</v>
      </c>
      <c r="G23" s="130">
        <f>IFERROR(VLOOKUP($B23,[2]NUM18!$H$3:$K$174,3,FALSE),0)</f>
        <v>24</v>
      </c>
      <c r="H23" s="120"/>
    </row>
    <row r="24" spans="1:8" s="118" customFormat="1" ht="15.75" thickBot="1" x14ac:dyDescent="0.3">
      <c r="A24" s="72" t="s">
        <v>52</v>
      </c>
      <c r="B24" s="136" t="s">
        <v>51</v>
      </c>
      <c r="C24" s="53"/>
      <c r="D24" s="119"/>
      <c r="E24" s="130">
        <f>IFERROR(VLOOKUP($B24,[3]NUM18!$H$3:$J$157,2,FALSE),0)</f>
        <v>36</v>
      </c>
      <c r="F24" s="130">
        <f>IFERROR(VLOOKUP($B24,[2]NUM18!$H$3:$K$174,2,FALSE),0)</f>
        <v>41</v>
      </c>
      <c r="G24" s="130">
        <f>IFERROR(VLOOKUP($B24,[2]NUM18!$H$3:$K$174,3,FALSE),0)</f>
        <v>37</v>
      </c>
      <c r="H24" s="120"/>
    </row>
    <row r="25" spans="1:8" s="118" customFormat="1" ht="15.75" thickBot="1" x14ac:dyDescent="0.3">
      <c r="A25" s="72" t="s">
        <v>52</v>
      </c>
      <c r="B25" s="136" t="s">
        <v>396</v>
      </c>
      <c r="C25" s="53"/>
      <c r="D25" s="119"/>
      <c r="E25" s="130">
        <f>IFERROR(VLOOKUP($B25,[3]NUM18!$H$3:$J$157,2,FALSE),0)</f>
        <v>0</v>
      </c>
      <c r="F25" s="130">
        <f>IFERROR(VLOOKUP($B25,[2]NUM18!$H$3:$K$174,2,FALSE),0)</f>
        <v>0</v>
      </c>
      <c r="G25" s="130">
        <f>IFERROR(VLOOKUP($B25,[2]NUM18!$H$3:$K$174,3,FALSE),0)</f>
        <v>4</v>
      </c>
      <c r="H25" s="120"/>
    </row>
    <row r="26" spans="1:8" s="118" customFormat="1" ht="15.75" thickBot="1" x14ac:dyDescent="0.3">
      <c r="A26" s="264" t="s">
        <v>174</v>
      </c>
      <c r="B26" s="265"/>
      <c r="C26" s="222">
        <f>+D26/Metas!V10</f>
        <v>1.0808661069376932</v>
      </c>
      <c r="D26" s="121">
        <f>+G26/H26</f>
        <v>0.17294774800254542</v>
      </c>
      <c r="E26" s="132">
        <f>SUM(E12:E25)</f>
        <v>2146</v>
      </c>
      <c r="F26" s="132">
        <f t="shared" ref="F26:G26" si="0">SUM(F12:F25)</f>
        <v>2387</v>
      </c>
      <c r="G26" s="132">
        <f t="shared" si="0"/>
        <v>2446</v>
      </c>
      <c r="H26" s="132">
        <v>14143</v>
      </c>
    </row>
    <row r="27" spans="1:8" s="118" customFormat="1" ht="15.75" thickBot="1" x14ac:dyDescent="0.3">
      <c r="A27" s="72" t="s">
        <v>53</v>
      </c>
      <c r="B27" s="136" t="s">
        <v>54</v>
      </c>
      <c r="C27" s="53"/>
      <c r="D27" s="119"/>
      <c r="E27" s="130">
        <f>IFERROR(VLOOKUP($B27,[3]NUM18!$H$3:$J$157,2,FALSE),0)</f>
        <v>331</v>
      </c>
      <c r="F27" s="130">
        <f>IFERROR(VLOOKUP($B27,[2]NUM18!$H$3:$K$174,2,FALSE),0)</f>
        <v>360</v>
      </c>
      <c r="G27" s="130">
        <f>IFERROR(VLOOKUP($B27,[2]NUM18!$H$3:$K$174,3,FALSE),0)</f>
        <v>332</v>
      </c>
      <c r="H27" s="120"/>
    </row>
    <row r="28" spans="1:8" s="118" customFormat="1" ht="15.75" thickBot="1" x14ac:dyDescent="0.3">
      <c r="A28" s="72" t="s">
        <v>53</v>
      </c>
      <c r="B28" s="136" t="s">
        <v>55</v>
      </c>
      <c r="C28" s="53"/>
      <c r="D28" s="119"/>
      <c r="E28" s="130">
        <f>IFERROR(VLOOKUP($B28,[3]NUM18!$H$3:$J$157,2,FALSE),0)</f>
        <v>272</v>
      </c>
      <c r="F28" s="130">
        <f>IFERROR(VLOOKUP($B28,[2]NUM18!$H$3:$K$174,2,FALSE),0)</f>
        <v>383</v>
      </c>
      <c r="G28" s="130">
        <f>IFERROR(VLOOKUP($B28,[2]NUM18!$H$3:$K$174,3,FALSE),0)</f>
        <v>393</v>
      </c>
      <c r="H28" s="120"/>
    </row>
    <row r="29" spans="1:8" s="118" customFormat="1" ht="15.75" thickBot="1" x14ac:dyDescent="0.3">
      <c r="A29" s="72" t="s">
        <v>53</v>
      </c>
      <c r="B29" s="136" t="s">
        <v>56</v>
      </c>
      <c r="C29" s="53"/>
      <c r="D29" s="119"/>
      <c r="E29" s="130">
        <f>IFERROR(VLOOKUP($B29,[3]NUM18!$H$3:$J$157,2,FALSE),0)</f>
        <v>332</v>
      </c>
      <c r="F29" s="130">
        <f>IFERROR(VLOOKUP($B29,[2]NUM18!$H$3:$K$174,2,FALSE),0)</f>
        <v>605</v>
      </c>
      <c r="G29" s="130">
        <f>IFERROR(VLOOKUP($B29,[2]NUM18!$H$3:$K$174,3,FALSE),0)</f>
        <v>517</v>
      </c>
      <c r="H29" s="120"/>
    </row>
    <row r="30" spans="1:8" s="118" customFormat="1" ht="15.75" thickBot="1" x14ac:dyDescent="0.3">
      <c r="A30" s="72" t="s">
        <v>53</v>
      </c>
      <c r="B30" s="136" t="s">
        <v>57</v>
      </c>
      <c r="C30" s="53"/>
      <c r="D30" s="119"/>
      <c r="E30" s="130">
        <f>IFERROR(VLOOKUP($B30,[3]NUM18!$H$3:$J$157,2,FALSE),0)</f>
        <v>81</v>
      </c>
      <c r="F30" s="130">
        <f>IFERROR(VLOOKUP($B30,[2]NUM18!$H$3:$K$174,2,FALSE),0)</f>
        <v>62</v>
      </c>
      <c r="G30" s="130">
        <f>IFERROR(VLOOKUP($B30,[2]NUM18!$H$3:$K$174,3,FALSE),0)</f>
        <v>75</v>
      </c>
      <c r="H30" s="120"/>
    </row>
    <row r="31" spans="1:8" s="118" customFormat="1" ht="15.75" thickBot="1" x14ac:dyDescent="0.3">
      <c r="A31" s="72" t="s">
        <v>53</v>
      </c>
      <c r="B31" s="136" t="s">
        <v>58</v>
      </c>
      <c r="C31" s="53"/>
      <c r="D31" s="119"/>
      <c r="E31" s="130">
        <f>IFERROR(VLOOKUP($B31,[3]NUM18!$H$3:$J$157,2,FALSE),0)</f>
        <v>203</v>
      </c>
      <c r="F31" s="130">
        <f>IFERROR(VLOOKUP($B31,[2]NUM18!$H$3:$K$174,2,FALSE),0)</f>
        <v>254</v>
      </c>
      <c r="G31" s="130">
        <f>IFERROR(VLOOKUP($B31,[2]NUM18!$H$3:$K$174,3,FALSE),0)</f>
        <v>339</v>
      </c>
      <c r="H31" s="120"/>
    </row>
    <row r="32" spans="1:8" s="118" customFormat="1" ht="15.75" thickBot="1" x14ac:dyDescent="0.3">
      <c r="A32" s="72" t="s">
        <v>53</v>
      </c>
      <c r="B32" s="136" t="s">
        <v>59</v>
      </c>
      <c r="C32" s="53"/>
      <c r="D32" s="119"/>
      <c r="E32" s="130">
        <f>IFERROR(VLOOKUP($B32,[3]NUM18!$H$3:$J$157,2,FALSE),0)</f>
        <v>26</v>
      </c>
      <c r="F32" s="130">
        <f>IFERROR(VLOOKUP($B32,[2]NUM18!$H$3:$K$174,2,FALSE),0)</f>
        <v>1</v>
      </c>
      <c r="G32" s="130">
        <f>IFERROR(VLOOKUP($B32,[2]NUM18!$H$3:$K$174,3,FALSE),0)</f>
        <v>0</v>
      </c>
      <c r="H32" s="120"/>
    </row>
    <row r="33" spans="1:8" s="118" customFormat="1" ht="15.75" thickBot="1" x14ac:dyDescent="0.3">
      <c r="A33" s="72" t="s">
        <v>53</v>
      </c>
      <c r="B33" s="136" t="s">
        <v>60</v>
      </c>
      <c r="C33" s="53"/>
      <c r="D33" s="119"/>
      <c r="E33" s="130">
        <f>IFERROR(VLOOKUP($B33,[3]NUM18!$H$3:$J$157,2,FALSE),0)</f>
        <v>9</v>
      </c>
      <c r="F33" s="130">
        <f>IFERROR(VLOOKUP($B33,[2]NUM18!$H$3:$K$174,2,FALSE),0)</f>
        <v>20</v>
      </c>
      <c r="G33" s="130">
        <f>IFERROR(VLOOKUP($B33,[2]NUM18!$H$3:$K$174,3,FALSE),0)</f>
        <v>17</v>
      </c>
      <c r="H33" s="120"/>
    </row>
    <row r="34" spans="1:8" s="118" customFormat="1" ht="15.75" thickBot="1" x14ac:dyDescent="0.3">
      <c r="A34" s="72" t="s">
        <v>53</v>
      </c>
      <c r="B34" s="136" t="s">
        <v>61</v>
      </c>
      <c r="C34" s="53"/>
      <c r="D34" s="119"/>
      <c r="E34" s="130">
        <f>IFERROR(VLOOKUP($B34,[3]NUM18!$H$3:$J$157,2,FALSE),0)</f>
        <v>116</v>
      </c>
      <c r="F34" s="130">
        <f>IFERROR(VLOOKUP($B34,[2]NUM18!$H$3:$K$174,2,FALSE),0)</f>
        <v>137</v>
      </c>
      <c r="G34" s="130">
        <f>IFERROR(VLOOKUP($B34,[2]NUM18!$H$3:$K$174,3,FALSE),0)</f>
        <v>103</v>
      </c>
      <c r="H34" s="120"/>
    </row>
    <row r="35" spans="1:8" s="118" customFormat="1" ht="15.75" thickBot="1" x14ac:dyDescent="0.3">
      <c r="A35" s="72" t="s">
        <v>53</v>
      </c>
      <c r="B35" s="136" t="s">
        <v>62</v>
      </c>
      <c r="C35" s="53"/>
      <c r="D35" s="119"/>
      <c r="E35" s="130">
        <f>IFERROR(VLOOKUP($B35,[3]NUM18!$H$3:$J$157,2,FALSE),0)</f>
        <v>10</v>
      </c>
      <c r="F35" s="130">
        <f>IFERROR(VLOOKUP($B35,[2]NUM18!$H$3:$K$174,2,FALSE),0)</f>
        <v>7</v>
      </c>
      <c r="G35" s="130">
        <f>IFERROR(VLOOKUP($B35,[2]NUM18!$H$3:$K$174,3,FALSE),0)</f>
        <v>6</v>
      </c>
      <c r="H35" s="120"/>
    </row>
    <row r="36" spans="1:8" s="118" customFormat="1" ht="15.75" thickBot="1" x14ac:dyDescent="0.3">
      <c r="A36" s="72" t="s">
        <v>53</v>
      </c>
      <c r="B36" s="136" t="s">
        <v>63</v>
      </c>
      <c r="C36" s="53"/>
      <c r="D36" s="119"/>
      <c r="E36" s="130">
        <f>IFERROR(VLOOKUP($B36,[3]NUM18!$H$3:$J$157,2,FALSE),0)</f>
        <v>93</v>
      </c>
      <c r="F36" s="130">
        <f>IFERROR(VLOOKUP($B36,[2]NUM18!$H$3:$K$174,2,FALSE),0)</f>
        <v>85</v>
      </c>
      <c r="G36" s="130">
        <f>IFERROR(VLOOKUP($B36,[2]NUM18!$H$3:$K$174,3,FALSE),0)</f>
        <v>81</v>
      </c>
      <c r="H36" s="120"/>
    </row>
    <row r="37" spans="1:8" s="118" customFormat="1" ht="15.75" thickBot="1" x14ac:dyDescent="0.3">
      <c r="A37" s="72" t="s">
        <v>53</v>
      </c>
      <c r="B37" s="136" t="s">
        <v>345</v>
      </c>
      <c r="C37" s="53"/>
      <c r="D37" s="119"/>
      <c r="E37" s="130">
        <f>IFERROR(VLOOKUP($B37,[3]NUM18!$H$3:$J$157,2,FALSE),0)</f>
        <v>0</v>
      </c>
      <c r="F37" s="130">
        <f>IFERROR(VLOOKUP($B37,[2]NUM18!$H$3:$K$174,2,FALSE),0)</f>
        <v>112</v>
      </c>
      <c r="G37" s="130">
        <f>IFERROR(VLOOKUP($B37,[2]NUM18!$H$3:$K$174,3,FALSE),0)</f>
        <v>104</v>
      </c>
      <c r="H37" s="120"/>
    </row>
    <row r="38" spans="1:8" s="118" customFormat="1" ht="15.75" thickBot="1" x14ac:dyDescent="0.3">
      <c r="A38" s="264" t="s">
        <v>175</v>
      </c>
      <c r="B38" s="265"/>
      <c r="C38" s="222">
        <f>+D38/Metas!V8</f>
        <v>0.95671206225680938</v>
      </c>
      <c r="D38" s="121">
        <f>+G38/H38</f>
        <v>0.14345099183197199</v>
      </c>
      <c r="E38" s="132">
        <f>SUM(E27:E37)</f>
        <v>1473</v>
      </c>
      <c r="F38" s="132">
        <f t="shared" ref="F38:G38" si="1">SUM(F27:F37)</f>
        <v>2026</v>
      </c>
      <c r="G38" s="132">
        <f t="shared" si="1"/>
        <v>1967</v>
      </c>
      <c r="H38" s="132">
        <v>13712</v>
      </c>
    </row>
    <row r="39" spans="1:8" s="118" customFormat="1" ht="15.75" thickBot="1" x14ac:dyDescent="0.3">
      <c r="A39" s="72" t="s">
        <v>74</v>
      </c>
      <c r="B39" s="136" t="s">
        <v>64</v>
      </c>
      <c r="C39" s="53"/>
      <c r="D39" s="119"/>
      <c r="E39" s="130">
        <f>IFERROR(VLOOKUP($B39,[3]NUM18!$H$3:$J$157,2,FALSE),0)</f>
        <v>12</v>
      </c>
      <c r="F39" s="130">
        <f>IFERROR(VLOOKUP($B39,[2]NUM18!$H$3:$K$174,2,FALSE),0)</f>
        <v>13</v>
      </c>
      <c r="G39" s="130">
        <f>IFERROR(VLOOKUP($B39,[2]NUM18!$H$3:$K$174,3,FALSE),0)</f>
        <v>17</v>
      </c>
      <c r="H39" s="120"/>
    </row>
    <row r="40" spans="1:8" s="118" customFormat="1" ht="15.75" thickBot="1" x14ac:dyDescent="0.3">
      <c r="A40" s="72" t="s">
        <v>74</v>
      </c>
      <c r="B40" s="136" t="s">
        <v>65</v>
      </c>
      <c r="C40" s="53"/>
      <c r="D40" s="119"/>
      <c r="E40" s="130">
        <f>IFERROR(VLOOKUP($B40,[3]NUM18!$H$3:$J$157,2,FALSE),0)</f>
        <v>15</v>
      </c>
      <c r="F40" s="130">
        <f>IFERROR(VLOOKUP($B40,[2]NUM18!$H$3:$K$174,2,FALSE),0)</f>
        <v>25</v>
      </c>
      <c r="G40" s="130">
        <f>IFERROR(VLOOKUP($B40,[2]NUM18!$H$3:$K$174,3,FALSE),0)</f>
        <v>26</v>
      </c>
      <c r="H40" s="120"/>
    </row>
    <row r="41" spans="1:8" s="118" customFormat="1" ht="15.75" thickBot="1" x14ac:dyDescent="0.3">
      <c r="A41" s="72" t="s">
        <v>74</v>
      </c>
      <c r="B41" s="136" t="s">
        <v>66</v>
      </c>
      <c r="C41" s="53"/>
      <c r="D41" s="119"/>
      <c r="E41" s="130">
        <f>IFERROR(VLOOKUP($B41,[3]NUM18!$H$3:$J$157,2,FALSE),0)</f>
        <v>32</v>
      </c>
      <c r="F41" s="130">
        <f>IFERROR(VLOOKUP($B41,[2]NUM18!$H$3:$K$174,2,FALSE),0)</f>
        <v>26</v>
      </c>
      <c r="G41" s="130">
        <f>IFERROR(VLOOKUP($B41,[2]NUM18!$H$3:$K$174,3,FALSE),0)</f>
        <v>35</v>
      </c>
      <c r="H41" s="120"/>
    </row>
    <row r="42" spans="1:8" s="118" customFormat="1" ht="15.75" thickBot="1" x14ac:dyDescent="0.3">
      <c r="A42" s="72" t="s">
        <v>74</v>
      </c>
      <c r="B42" s="136" t="s">
        <v>67</v>
      </c>
      <c r="C42" s="53"/>
      <c r="D42" s="119"/>
      <c r="E42" s="130">
        <f>IFERROR(VLOOKUP($B42,[3]NUM18!$H$3:$J$157,2,FALSE),0)</f>
        <v>1</v>
      </c>
      <c r="F42" s="130">
        <f>IFERROR(VLOOKUP($B42,[2]NUM18!$H$3:$K$174,2,FALSE),0)</f>
        <v>1</v>
      </c>
      <c r="G42" s="130">
        <f>IFERROR(VLOOKUP($B42,[2]NUM18!$H$3:$K$174,3,FALSE),0)</f>
        <v>1</v>
      </c>
      <c r="H42" s="120"/>
    </row>
    <row r="43" spans="1:8" s="118" customFormat="1" ht="15.75" thickBot="1" x14ac:dyDescent="0.3">
      <c r="A43" s="72" t="s">
        <v>74</v>
      </c>
      <c r="B43" s="136" t="s">
        <v>68</v>
      </c>
      <c r="C43" s="53"/>
      <c r="D43" s="119"/>
      <c r="E43" s="130">
        <f>IFERROR(VLOOKUP($B43,[3]NUM18!$H$3:$J$157,2,FALSE),0)</f>
        <v>14</v>
      </c>
      <c r="F43" s="130">
        <f>IFERROR(VLOOKUP($B43,[2]NUM18!$H$3:$K$174,2,FALSE),0)</f>
        <v>19</v>
      </c>
      <c r="G43" s="130">
        <f>IFERROR(VLOOKUP($B43,[2]NUM18!$H$3:$K$174,3,FALSE),0)</f>
        <v>26</v>
      </c>
      <c r="H43" s="120"/>
    </row>
    <row r="44" spans="1:8" s="118" customFormat="1" ht="15.75" thickBot="1" x14ac:dyDescent="0.3">
      <c r="A44" s="72" t="s">
        <v>74</v>
      </c>
      <c r="B44" s="136" t="s">
        <v>69</v>
      </c>
      <c r="C44" s="53"/>
      <c r="D44" s="119"/>
      <c r="E44" s="130">
        <f>IFERROR(VLOOKUP($B44,[3]NUM18!$H$3:$J$157,2,FALSE),0)</f>
        <v>13</v>
      </c>
      <c r="F44" s="130">
        <f>IFERROR(VLOOKUP($B44,[2]NUM18!$H$3:$K$174,2,FALSE),0)</f>
        <v>13</v>
      </c>
      <c r="G44" s="130">
        <f>IFERROR(VLOOKUP($B44,[2]NUM18!$H$3:$K$174,3,FALSE),0)</f>
        <v>19</v>
      </c>
      <c r="H44" s="120"/>
    </row>
    <row r="45" spans="1:8" s="118" customFormat="1" ht="15.75" thickBot="1" x14ac:dyDescent="0.3">
      <c r="A45" s="72" t="s">
        <v>74</v>
      </c>
      <c r="B45" s="136" t="s">
        <v>70</v>
      </c>
      <c r="C45" s="53"/>
      <c r="D45" s="119"/>
      <c r="E45" s="130">
        <f>IFERROR(VLOOKUP($B45,[3]NUM18!$H$3:$J$157,2,FALSE),0)</f>
        <v>19</v>
      </c>
      <c r="F45" s="130">
        <f>IFERROR(VLOOKUP($B45,[2]NUM18!$H$3:$K$174,2,FALSE),0)</f>
        <v>14</v>
      </c>
      <c r="G45" s="130">
        <f>IFERROR(VLOOKUP($B45,[2]NUM18!$H$3:$K$174,3,FALSE),0)</f>
        <v>15</v>
      </c>
      <c r="H45" s="120"/>
    </row>
    <row r="46" spans="1:8" s="118" customFormat="1" ht="15.75" thickBot="1" x14ac:dyDescent="0.3">
      <c r="A46" s="72" t="s">
        <v>74</v>
      </c>
      <c r="B46" s="136" t="s">
        <v>71</v>
      </c>
      <c r="C46" s="53"/>
      <c r="D46" s="119"/>
      <c r="E46" s="130">
        <f>IFERROR(VLOOKUP($B46,[3]NUM18!$H$3:$J$157,2,FALSE),0)</f>
        <v>1</v>
      </c>
      <c r="F46" s="130">
        <f>IFERROR(VLOOKUP($B46,[2]NUM18!$H$3:$K$174,2,FALSE),0)</f>
        <v>1</v>
      </c>
      <c r="G46" s="130">
        <f>IFERROR(VLOOKUP($B46,[2]NUM18!$H$3:$K$174,3,FALSE),0)</f>
        <v>1</v>
      </c>
      <c r="H46" s="120"/>
    </row>
    <row r="47" spans="1:8" s="118" customFormat="1" ht="15.75" thickBot="1" x14ac:dyDescent="0.3">
      <c r="A47" s="72" t="s">
        <v>74</v>
      </c>
      <c r="B47" s="136" t="s">
        <v>72</v>
      </c>
      <c r="C47" s="53"/>
      <c r="D47" s="119"/>
      <c r="E47" s="130">
        <f>IFERROR(VLOOKUP($B47,[3]NUM18!$H$3:$J$157,2,FALSE),0)</f>
        <v>35</v>
      </c>
      <c r="F47" s="130">
        <f>IFERROR(VLOOKUP($B47,[2]NUM18!$H$3:$K$174,2,FALSE),0)</f>
        <v>54</v>
      </c>
      <c r="G47" s="130">
        <f>IFERROR(VLOOKUP($B47,[2]NUM18!$H$3:$K$174,3,FALSE),0)</f>
        <v>48</v>
      </c>
      <c r="H47" s="120"/>
    </row>
    <row r="48" spans="1:8" s="118" customFormat="1" ht="15.75" thickBot="1" x14ac:dyDescent="0.3">
      <c r="A48" s="72" t="s">
        <v>74</v>
      </c>
      <c r="B48" s="136" t="s">
        <v>73</v>
      </c>
      <c r="C48" s="53"/>
      <c r="D48" s="119"/>
      <c r="E48" s="130">
        <f>IFERROR(VLOOKUP($B48,[3]NUM18!$H$3:$J$157,2,FALSE),0)</f>
        <v>9</v>
      </c>
      <c r="F48" s="130">
        <f>IFERROR(VLOOKUP($B48,[2]NUM18!$H$3:$K$174,2,FALSE),0)</f>
        <v>5</v>
      </c>
      <c r="G48" s="130">
        <f>IFERROR(VLOOKUP($B48,[2]NUM18!$H$3:$K$174,3,FALSE),0)</f>
        <v>9</v>
      </c>
      <c r="H48" s="120"/>
    </row>
    <row r="49" spans="1:8" s="118" customFormat="1" ht="15.75" thickBot="1" x14ac:dyDescent="0.3">
      <c r="A49" s="264" t="s">
        <v>176</v>
      </c>
      <c r="B49" s="265"/>
      <c r="C49" s="222">
        <f>+D49/Metas!V17</f>
        <v>0.98009950248756217</v>
      </c>
      <c r="D49" s="121">
        <f>+G49/H49</f>
        <v>0.18708452041785376</v>
      </c>
      <c r="E49" s="132">
        <f>SUM(E39:E48)</f>
        <v>151</v>
      </c>
      <c r="F49" s="132">
        <f t="shared" ref="F49:G49" si="2">SUM(F39:F48)</f>
        <v>171</v>
      </c>
      <c r="G49" s="132">
        <f t="shared" si="2"/>
        <v>197</v>
      </c>
      <c r="H49" s="132">
        <v>1053</v>
      </c>
    </row>
    <row r="50" spans="1:8" s="118" customFormat="1" ht="15.75" thickBot="1" x14ac:dyDescent="0.3">
      <c r="A50" s="136" t="s">
        <v>88</v>
      </c>
      <c r="B50" s="136" t="s">
        <v>75</v>
      </c>
      <c r="C50" s="53"/>
      <c r="D50" s="119"/>
      <c r="E50" s="130">
        <f>IFERROR(VLOOKUP($B50,[3]NUM18!$H$3:$J$157,2,FALSE),0)</f>
        <v>132</v>
      </c>
      <c r="F50" s="130">
        <f>IFERROR(VLOOKUP($B50,[2]NUM18!$H$3:$K$174,2,FALSE),0)</f>
        <v>112</v>
      </c>
      <c r="G50" s="130">
        <f>IFERROR(VLOOKUP($B50,[2]NUM18!$H$3:$K$174,3,FALSE),0)</f>
        <v>130</v>
      </c>
      <c r="H50" s="120"/>
    </row>
    <row r="51" spans="1:8" s="118" customFormat="1" ht="15.75" thickBot="1" x14ac:dyDescent="0.3">
      <c r="A51" s="136" t="s">
        <v>88</v>
      </c>
      <c r="B51" s="136" t="s">
        <v>76</v>
      </c>
      <c r="C51" s="53"/>
      <c r="D51" s="119"/>
      <c r="E51" s="130">
        <f>IFERROR(VLOOKUP($B51,[3]NUM18!$H$3:$J$157,2,FALSE),0)</f>
        <v>4</v>
      </c>
      <c r="F51" s="130">
        <f>IFERROR(VLOOKUP($B51,[2]NUM18!$H$3:$K$174,2,FALSE),0)</f>
        <v>2</v>
      </c>
      <c r="G51" s="130">
        <f>IFERROR(VLOOKUP($B51,[2]NUM18!$H$3:$K$174,3,FALSE),0)</f>
        <v>5</v>
      </c>
      <c r="H51" s="120"/>
    </row>
    <row r="52" spans="1:8" s="118" customFormat="1" ht="15.75" thickBot="1" x14ac:dyDescent="0.3">
      <c r="A52" s="136" t="s">
        <v>88</v>
      </c>
      <c r="B52" s="136" t="s">
        <v>77</v>
      </c>
      <c r="C52" s="53"/>
      <c r="D52" s="119"/>
      <c r="E52" s="130">
        <f>IFERROR(VLOOKUP($B52,[3]NUM18!$H$3:$J$157,2,FALSE),0)</f>
        <v>1</v>
      </c>
      <c r="F52" s="130">
        <f>IFERROR(VLOOKUP($B52,[2]NUM18!$H$3:$K$174,2,FALSE),0)</f>
        <v>4</v>
      </c>
      <c r="G52" s="130">
        <f>IFERROR(VLOOKUP($B52,[2]NUM18!$H$3:$K$174,3,FALSE),0)</f>
        <v>4</v>
      </c>
      <c r="H52" s="120"/>
    </row>
    <row r="53" spans="1:8" s="118" customFormat="1" ht="15.75" thickBot="1" x14ac:dyDescent="0.3">
      <c r="A53" s="136" t="s">
        <v>88</v>
      </c>
      <c r="B53" s="136" t="s">
        <v>78</v>
      </c>
      <c r="C53" s="53"/>
      <c r="D53" s="119"/>
      <c r="E53" s="130">
        <f>IFERROR(VLOOKUP($B53,[3]NUM18!$H$3:$J$157,2,FALSE),0)</f>
        <v>5</v>
      </c>
      <c r="F53" s="130">
        <f>IFERROR(VLOOKUP($B53,[2]NUM18!$H$3:$K$174,2,FALSE),0)</f>
        <v>5</v>
      </c>
      <c r="G53" s="130">
        <f>IFERROR(VLOOKUP($B53,[2]NUM18!$H$3:$K$174,3,FALSE),0)</f>
        <v>5</v>
      </c>
      <c r="H53" s="120"/>
    </row>
    <row r="54" spans="1:8" s="118" customFormat="1" ht="15.75" thickBot="1" x14ac:dyDescent="0.3">
      <c r="A54" s="136" t="s">
        <v>88</v>
      </c>
      <c r="B54" s="136" t="s">
        <v>79</v>
      </c>
      <c r="C54" s="53"/>
      <c r="D54" s="119"/>
      <c r="E54" s="130">
        <f>IFERROR(VLOOKUP($B54,[3]NUM18!$H$3:$J$157,2,FALSE),0)</f>
        <v>0</v>
      </c>
      <c r="F54" s="130">
        <f>IFERROR(VLOOKUP($B54,[2]NUM18!$H$3:$K$174,2,FALSE),0)</f>
        <v>0</v>
      </c>
      <c r="G54" s="130">
        <f>IFERROR(VLOOKUP($B54,[2]NUM18!$H$3:$K$174,3,FALSE),0)</f>
        <v>0</v>
      </c>
      <c r="H54" s="120"/>
    </row>
    <row r="55" spans="1:8" s="118" customFormat="1" ht="15.75" thickBot="1" x14ac:dyDescent="0.3">
      <c r="A55" s="136" t="s">
        <v>88</v>
      </c>
      <c r="B55" s="136" t="s">
        <v>80</v>
      </c>
      <c r="C55" s="53"/>
      <c r="D55" s="119"/>
      <c r="E55" s="130">
        <f>IFERROR(VLOOKUP($B55,[3]NUM18!$H$3:$J$157,2,FALSE),0)</f>
        <v>3</v>
      </c>
      <c r="F55" s="130">
        <f>IFERROR(VLOOKUP($B55,[2]NUM18!$H$3:$K$174,2,FALSE),0)</f>
        <v>4</v>
      </c>
      <c r="G55" s="130">
        <f>IFERROR(VLOOKUP($B55,[2]NUM18!$H$3:$K$174,3,FALSE),0)</f>
        <v>5</v>
      </c>
      <c r="H55" s="120"/>
    </row>
    <row r="56" spans="1:8" s="118" customFormat="1" ht="15.75" thickBot="1" x14ac:dyDescent="0.3">
      <c r="A56" s="136" t="s">
        <v>88</v>
      </c>
      <c r="B56" s="136" t="s">
        <v>81</v>
      </c>
      <c r="C56" s="53"/>
      <c r="D56" s="119"/>
      <c r="E56" s="130">
        <f>IFERROR(VLOOKUP($B56,[3]NUM18!$H$3:$J$157,2,FALSE),0)</f>
        <v>2</v>
      </c>
      <c r="F56" s="130">
        <f>IFERROR(VLOOKUP($B56,[2]NUM18!$H$3:$K$174,2,FALSE),0)</f>
        <v>3</v>
      </c>
      <c r="G56" s="130">
        <f>IFERROR(VLOOKUP($B56,[2]NUM18!$H$3:$K$174,3,FALSE),0)</f>
        <v>4</v>
      </c>
      <c r="H56" s="120"/>
    </row>
    <row r="57" spans="1:8" s="118" customFormat="1" ht="15.75" thickBot="1" x14ac:dyDescent="0.3">
      <c r="A57" s="136" t="s">
        <v>88</v>
      </c>
      <c r="B57" s="136" t="s">
        <v>82</v>
      </c>
      <c r="C57" s="53"/>
      <c r="D57" s="119"/>
      <c r="E57" s="130">
        <f>IFERROR(VLOOKUP($B57,[3]NUM18!$H$3:$J$157,2,FALSE),0)</f>
        <v>1</v>
      </c>
      <c r="F57" s="130">
        <f>IFERROR(VLOOKUP($B57,[2]NUM18!$H$3:$K$174,2,FALSE),0)</f>
        <v>2</v>
      </c>
      <c r="G57" s="130">
        <f>IFERROR(VLOOKUP($B57,[2]NUM18!$H$3:$K$174,3,FALSE),0)</f>
        <v>0</v>
      </c>
      <c r="H57" s="120"/>
    </row>
    <row r="58" spans="1:8" s="118" customFormat="1" ht="15.75" thickBot="1" x14ac:dyDescent="0.3">
      <c r="A58" s="136" t="s">
        <v>88</v>
      </c>
      <c r="B58" s="136" t="s">
        <v>83</v>
      </c>
      <c r="C58" s="53"/>
      <c r="D58" s="119"/>
      <c r="E58" s="130">
        <f>IFERROR(VLOOKUP($B58,[3]NUM18!$H$3:$J$157,2,FALSE),0)</f>
        <v>3</v>
      </c>
      <c r="F58" s="130">
        <f>IFERROR(VLOOKUP($B58,[2]NUM18!$H$3:$K$174,2,FALSE),0)</f>
        <v>2</v>
      </c>
      <c r="G58" s="130">
        <f>IFERROR(VLOOKUP($B58,[2]NUM18!$H$3:$K$174,3,FALSE),0)</f>
        <v>4</v>
      </c>
      <c r="H58" s="120"/>
    </row>
    <row r="59" spans="1:8" s="118" customFormat="1" ht="15.75" thickBot="1" x14ac:dyDescent="0.3">
      <c r="A59" s="136" t="s">
        <v>88</v>
      </c>
      <c r="B59" s="136" t="s">
        <v>84</v>
      </c>
      <c r="C59" s="53"/>
      <c r="D59" s="119"/>
      <c r="E59" s="130">
        <f>IFERROR(VLOOKUP($B59,[3]NUM18!$H$3:$J$157,2,FALSE),0)</f>
        <v>2</v>
      </c>
      <c r="F59" s="130">
        <f>IFERROR(VLOOKUP($B59,[2]NUM18!$H$3:$K$174,2,FALSE),0)</f>
        <v>2</v>
      </c>
      <c r="G59" s="130">
        <f>IFERROR(VLOOKUP($B59,[2]NUM18!$H$3:$K$174,3,FALSE),0)</f>
        <v>3</v>
      </c>
      <c r="H59" s="120"/>
    </row>
    <row r="60" spans="1:8" s="118" customFormat="1" ht="15.75" thickBot="1" x14ac:dyDescent="0.3">
      <c r="A60" s="136" t="s">
        <v>88</v>
      </c>
      <c r="B60" s="136" t="s">
        <v>85</v>
      </c>
      <c r="C60" s="53"/>
      <c r="D60" s="119"/>
      <c r="E60" s="130">
        <f>IFERROR(VLOOKUP($B60,[3]NUM18!$H$3:$J$157,2,FALSE),0)</f>
        <v>11</v>
      </c>
      <c r="F60" s="130">
        <f>IFERROR(VLOOKUP($B60,[2]NUM18!$H$3:$K$174,2,FALSE),0)</f>
        <v>16</v>
      </c>
      <c r="G60" s="130">
        <f>IFERROR(VLOOKUP($B60,[2]NUM18!$H$3:$K$174,3,FALSE),0)</f>
        <v>22</v>
      </c>
      <c r="H60" s="120"/>
    </row>
    <row r="61" spans="1:8" s="118" customFormat="1" ht="15.75" thickBot="1" x14ac:dyDescent="0.3">
      <c r="A61" s="136" t="s">
        <v>88</v>
      </c>
      <c r="B61" s="136" t="s">
        <v>86</v>
      </c>
      <c r="C61" s="53"/>
      <c r="D61" s="119"/>
      <c r="E61" s="130">
        <f>IFERROR(VLOOKUP($B61,[3]NUM18!$H$3:$J$157,2,FALSE),0)</f>
        <v>1</v>
      </c>
      <c r="F61" s="130">
        <f>IFERROR(VLOOKUP($B61,[2]NUM18!$H$3:$K$174,2,FALSE),0)</f>
        <v>1</v>
      </c>
      <c r="G61" s="130">
        <f>IFERROR(VLOOKUP($B61,[2]NUM18!$H$3:$K$174,3,FALSE),0)</f>
        <v>3</v>
      </c>
      <c r="H61" s="120"/>
    </row>
    <row r="62" spans="1:8" s="118" customFormat="1" ht="15.75" thickBot="1" x14ac:dyDescent="0.3">
      <c r="A62" s="136" t="s">
        <v>88</v>
      </c>
      <c r="B62" s="136" t="s">
        <v>87</v>
      </c>
      <c r="C62" s="53"/>
      <c r="D62" s="119"/>
      <c r="E62" s="130">
        <f>IFERROR(VLOOKUP($B62,[3]NUM18!$H$3:$J$157,2,FALSE),0)</f>
        <v>4</v>
      </c>
      <c r="F62" s="130">
        <f>IFERROR(VLOOKUP($B62,[2]NUM18!$H$3:$K$174,2,FALSE),0)</f>
        <v>7</v>
      </c>
      <c r="G62" s="130">
        <f>IFERROR(VLOOKUP($B62,[2]NUM18!$H$3:$K$174,3,FALSE),0)</f>
        <v>9</v>
      </c>
      <c r="H62" s="120"/>
    </row>
    <row r="63" spans="1:8" s="118" customFormat="1" ht="15.75" thickBot="1" x14ac:dyDescent="0.3">
      <c r="A63" s="136" t="s">
        <v>88</v>
      </c>
      <c r="B63" s="137" t="s">
        <v>397</v>
      </c>
      <c r="C63" s="53"/>
      <c r="D63" s="119"/>
      <c r="E63" s="130">
        <f>IFERROR(VLOOKUP($B63,[3]NUM18!$H$3:$J$157,2,FALSE),0)</f>
        <v>0</v>
      </c>
      <c r="F63" s="130">
        <f>IFERROR(VLOOKUP($B63,[2]NUM18!$H$3:$K$174,2,FALSE),0)</f>
        <v>0</v>
      </c>
      <c r="G63" s="130">
        <f>IFERROR(VLOOKUP($B63,[2]NUM18!$H$3:$K$174,3,FALSE),0)</f>
        <v>0</v>
      </c>
      <c r="H63" s="120"/>
    </row>
    <row r="64" spans="1:8" s="118" customFormat="1" ht="15.75" thickBot="1" x14ac:dyDescent="0.3">
      <c r="A64" s="264" t="s">
        <v>177</v>
      </c>
      <c r="B64" s="265"/>
      <c r="C64" s="222">
        <f>+D64/Metas!V9</f>
        <v>1.0264550264550265</v>
      </c>
      <c r="D64" s="121">
        <f>+G64/H64</f>
        <v>0.19517102615694165</v>
      </c>
      <c r="E64" s="132">
        <f>SUM(E50:E63)</f>
        <v>169</v>
      </c>
      <c r="F64" s="132">
        <f t="shared" ref="F64:G64" si="3">SUM(F50:F63)</f>
        <v>160</v>
      </c>
      <c r="G64" s="132">
        <f t="shared" si="3"/>
        <v>194</v>
      </c>
      <c r="H64" s="132">
        <v>994</v>
      </c>
    </row>
    <row r="65" spans="1:8" s="118" customFormat="1" ht="15.75" thickBot="1" x14ac:dyDescent="0.3">
      <c r="A65" s="136" t="s">
        <v>99</v>
      </c>
      <c r="B65" s="136" t="s">
        <v>89</v>
      </c>
      <c r="C65" s="53"/>
      <c r="D65" s="119"/>
      <c r="E65" s="130">
        <f>IFERROR(VLOOKUP($B65,[3]NUM18!$H$3:$J$157,2,FALSE),0)</f>
        <v>79</v>
      </c>
      <c r="F65" s="130">
        <f>IFERROR(VLOOKUP($B65,[2]NUM18!$H$3:$K$174,2,FALSE),0)</f>
        <v>89</v>
      </c>
      <c r="G65" s="130">
        <f>IFERROR(VLOOKUP($B65,[2]NUM18!$H$3:$K$174,3,FALSE),0)</f>
        <v>81</v>
      </c>
      <c r="H65" s="120"/>
    </row>
    <row r="66" spans="1:8" s="118" customFormat="1" ht="15.75" thickBot="1" x14ac:dyDescent="0.3">
      <c r="A66" s="136" t="s">
        <v>99</v>
      </c>
      <c r="B66" s="136" t="s">
        <v>90</v>
      </c>
      <c r="C66" s="53"/>
      <c r="D66" s="119"/>
      <c r="E66" s="130">
        <f>IFERROR(VLOOKUP($B66,[3]NUM18!$H$3:$J$157,2,FALSE),0)</f>
        <v>2</v>
      </c>
      <c r="F66" s="130">
        <f>IFERROR(VLOOKUP($B66,[2]NUM18!$H$3:$K$174,2,FALSE),0)</f>
        <v>6</v>
      </c>
      <c r="G66" s="130">
        <f>IFERROR(VLOOKUP($B66,[2]NUM18!$H$3:$K$174,3,FALSE),0)</f>
        <v>7</v>
      </c>
      <c r="H66" s="120"/>
    </row>
    <row r="67" spans="1:8" s="118" customFormat="1" ht="15.75" thickBot="1" x14ac:dyDescent="0.3">
      <c r="A67" s="136" t="s">
        <v>99</v>
      </c>
      <c r="B67" s="136" t="s">
        <v>91</v>
      </c>
      <c r="C67" s="53"/>
      <c r="D67" s="119"/>
      <c r="E67" s="130">
        <f>IFERROR(VLOOKUP($B67,[3]NUM18!$H$3:$J$157,2,FALSE),0)</f>
        <v>0</v>
      </c>
      <c r="F67" s="130">
        <f>IFERROR(VLOOKUP($B67,[2]NUM18!$H$3:$K$174,2,FALSE),0)</f>
        <v>0</v>
      </c>
      <c r="G67" s="130">
        <f>IFERROR(VLOOKUP($B67,[2]NUM18!$H$3:$K$174,3,FALSE),0)</f>
        <v>0</v>
      </c>
      <c r="H67" s="120"/>
    </row>
    <row r="68" spans="1:8" s="118" customFormat="1" ht="15.75" thickBot="1" x14ac:dyDescent="0.3">
      <c r="A68" s="136" t="s">
        <v>99</v>
      </c>
      <c r="B68" s="136" t="s">
        <v>92</v>
      </c>
      <c r="C68" s="53"/>
      <c r="D68" s="119"/>
      <c r="E68" s="130">
        <f>IFERROR(VLOOKUP($B68,[3]NUM18!$H$3:$J$157,2,FALSE),0)</f>
        <v>0</v>
      </c>
      <c r="F68" s="130">
        <f>IFERROR(VLOOKUP($B68,[2]NUM18!$H$3:$K$174,2,FALSE),0)</f>
        <v>1</v>
      </c>
      <c r="G68" s="130">
        <f>IFERROR(VLOOKUP($B68,[2]NUM18!$H$3:$K$174,3,FALSE),0)</f>
        <v>1</v>
      </c>
      <c r="H68" s="120"/>
    </row>
    <row r="69" spans="1:8" s="118" customFormat="1" ht="15.75" thickBot="1" x14ac:dyDescent="0.3">
      <c r="A69" s="136" t="s">
        <v>99</v>
      </c>
      <c r="B69" s="136" t="s">
        <v>93</v>
      </c>
      <c r="C69" s="53"/>
      <c r="D69" s="119"/>
      <c r="E69" s="130">
        <f>IFERROR(VLOOKUP($B69,[3]NUM18!$H$3:$J$157,2,FALSE),0)</f>
        <v>0</v>
      </c>
      <c r="F69" s="130">
        <f>IFERROR(VLOOKUP($B69,[2]NUM18!$H$3:$K$174,2,FALSE),0)</f>
        <v>0</v>
      </c>
      <c r="G69" s="130">
        <f>IFERROR(VLOOKUP($B69,[2]NUM18!$H$3:$K$174,3,FALSE),0)</f>
        <v>0</v>
      </c>
      <c r="H69" s="120"/>
    </row>
    <row r="70" spans="1:8" s="118" customFormat="1" ht="15.75" thickBot="1" x14ac:dyDescent="0.3">
      <c r="A70" s="136" t="s">
        <v>99</v>
      </c>
      <c r="B70" s="136" t="s">
        <v>94</v>
      </c>
      <c r="C70" s="53"/>
      <c r="D70" s="119"/>
      <c r="E70" s="130">
        <f>IFERROR(VLOOKUP($B70,[3]NUM18!$H$3:$J$157,2,FALSE),0)</f>
        <v>4</v>
      </c>
      <c r="F70" s="130">
        <f>IFERROR(VLOOKUP($B70,[2]NUM18!$H$3:$K$174,2,FALSE),0)</f>
        <v>3</v>
      </c>
      <c r="G70" s="130">
        <f>IFERROR(VLOOKUP($B70,[2]NUM18!$H$3:$K$174,3,FALSE),0)</f>
        <v>3</v>
      </c>
      <c r="H70" s="120"/>
    </row>
    <row r="71" spans="1:8" s="118" customFormat="1" ht="15.75" thickBot="1" x14ac:dyDescent="0.3">
      <c r="A71" s="136" t="s">
        <v>99</v>
      </c>
      <c r="B71" s="136" t="s">
        <v>95</v>
      </c>
      <c r="C71" s="53"/>
      <c r="D71" s="119"/>
      <c r="E71" s="130">
        <f>IFERROR(VLOOKUP($B71,[3]NUM18!$H$3:$J$157,2,FALSE),0)</f>
        <v>0</v>
      </c>
      <c r="F71" s="130">
        <f>IFERROR(VLOOKUP($B71,[2]NUM18!$H$3:$K$174,2,FALSE),0)</f>
        <v>0</v>
      </c>
      <c r="G71" s="130">
        <f>IFERROR(VLOOKUP($B71,[2]NUM18!$H$3:$K$174,3,FALSE),0)</f>
        <v>0</v>
      </c>
      <c r="H71" s="120"/>
    </row>
    <row r="72" spans="1:8" s="118" customFormat="1" ht="15.75" thickBot="1" x14ac:dyDescent="0.3">
      <c r="A72" s="136" t="s">
        <v>99</v>
      </c>
      <c r="B72" s="136" t="s">
        <v>96</v>
      </c>
      <c r="C72" s="53"/>
      <c r="D72" s="119"/>
      <c r="E72" s="130">
        <f>IFERROR(VLOOKUP($B72,[3]NUM18!$H$3:$J$157,2,FALSE),0)</f>
        <v>0</v>
      </c>
      <c r="F72" s="130">
        <f>IFERROR(VLOOKUP($B72,[2]NUM18!$H$3:$K$174,2,FALSE),0)</f>
        <v>0</v>
      </c>
      <c r="G72" s="130">
        <f>IFERROR(VLOOKUP($B72,[2]NUM18!$H$3:$K$174,3,FALSE),0)</f>
        <v>0</v>
      </c>
      <c r="H72" s="120"/>
    </row>
    <row r="73" spans="1:8" s="118" customFormat="1" ht="15.75" thickBot="1" x14ac:dyDescent="0.3">
      <c r="A73" s="136" t="s">
        <v>99</v>
      </c>
      <c r="B73" s="136" t="s">
        <v>97</v>
      </c>
      <c r="C73" s="53"/>
      <c r="D73" s="119"/>
      <c r="E73" s="130">
        <f>IFERROR(VLOOKUP($B73,[3]NUM18!$H$3:$J$157,2,FALSE),0)</f>
        <v>0</v>
      </c>
      <c r="F73" s="130">
        <f>IFERROR(VLOOKUP($B73,[2]NUM18!$H$3:$K$174,2,FALSE),0)</f>
        <v>1</v>
      </c>
      <c r="G73" s="130">
        <f>IFERROR(VLOOKUP($B73,[2]NUM18!$H$3:$K$174,3,FALSE),0)</f>
        <v>1</v>
      </c>
      <c r="H73" s="120"/>
    </row>
    <row r="74" spans="1:8" s="118" customFormat="1" ht="15.75" thickBot="1" x14ac:dyDescent="0.3">
      <c r="A74" s="136" t="s">
        <v>99</v>
      </c>
      <c r="B74" s="136" t="s">
        <v>98</v>
      </c>
      <c r="C74" s="53"/>
      <c r="D74" s="119"/>
      <c r="E74" s="130">
        <f>IFERROR(VLOOKUP($B74,[3]NUM18!$H$3:$J$157,2,FALSE),0)</f>
        <v>0</v>
      </c>
      <c r="F74" s="130">
        <f>IFERROR(VLOOKUP($B74,[2]NUM18!$H$3:$K$174,2,FALSE),0)</f>
        <v>0</v>
      </c>
      <c r="G74" s="130">
        <f>IFERROR(VLOOKUP($B74,[2]NUM18!$H$3:$K$174,3,FALSE),0)</f>
        <v>0</v>
      </c>
      <c r="H74" s="120"/>
    </row>
    <row r="75" spans="1:8" s="118" customFormat="1" ht="15.75" thickBot="1" x14ac:dyDescent="0.3">
      <c r="A75" s="264" t="s">
        <v>18</v>
      </c>
      <c r="B75" s="265"/>
      <c r="C75" s="222">
        <f>+D75/Metas!V6</f>
        <v>0.91176470588235303</v>
      </c>
      <c r="D75" s="121">
        <f>+G75/H75</f>
        <v>0.13676470588235295</v>
      </c>
      <c r="E75" s="132">
        <f>SUM(E65:E74)</f>
        <v>85</v>
      </c>
      <c r="F75" s="132">
        <f t="shared" ref="F75:G75" si="4">SUM(F65:F74)</f>
        <v>100</v>
      </c>
      <c r="G75" s="132">
        <f t="shared" si="4"/>
        <v>93</v>
      </c>
      <c r="H75" s="132">
        <v>680</v>
      </c>
    </row>
    <row r="76" spans="1:8" s="118" customFormat="1" ht="15.75" thickBot="1" x14ac:dyDescent="0.3">
      <c r="A76" s="72" t="s">
        <v>105</v>
      </c>
      <c r="B76" s="136" t="s">
        <v>100</v>
      </c>
      <c r="C76" s="53"/>
      <c r="D76" s="119"/>
      <c r="E76" s="130">
        <f>IFERROR(VLOOKUP($B76,[3]NUM18!$H$3:$J$157,2,FALSE),0)</f>
        <v>15</v>
      </c>
      <c r="F76" s="130">
        <f>IFERROR(VLOOKUP($B76,[2]NUM18!$H$3:$K$174,2,FALSE),0)</f>
        <v>21</v>
      </c>
      <c r="G76" s="130">
        <f>IFERROR(VLOOKUP($B76,[2]NUM18!$H$3:$K$174,3,FALSE),0)</f>
        <v>26</v>
      </c>
      <c r="H76" s="120"/>
    </row>
    <row r="77" spans="1:8" s="118" customFormat="1" ht="15.75" thickBot="1" x14ac:dyDescent="0.3">
      <c r="A77" s="72" t="s">
        <v>105</v>
      </c>
      <c r="B77" s="136" t="s">
        <v>101</v>
      </c>
      <c r="C77" s="53"/>
      <c r="D77" s="119"/>
      <c r="E77" s="130">
        <f>IFERROR(VLOOKUP($B77,[3]NUM18!$H$3:$J$157,2,FALSE),0)</f>
        <v>1</v>
      </c>
      <c r="F77" s="130">
        <f>IFERROR(VLOOKUP($B77,[2]NUM18!$H$3:$K$174,2,FALSE),0)</f>
        <v>2</v>
      </c>
      <c r="G77" s="130">
        <f>IFERROR(VLOOKUP($B77,[2]NUM18!$H$3:$K$174,3,FALSE),0)</f>
        <v>2</v>
      </c>
      <c r="H77" s="120"/>
    </row>
    <row r="78" spans="1:8" s="118" customFormat="1" ht="15.75" thickBot="1" x14ac:dyDescent="0.3">
      <c r="A78" s="72" t="s">
        <v>105</v>
      </c>
      <c r="B78" s="136" t="s">
        <v>102</v>
      </c>
      <c r="C78" s="53"/>
      <c r="D78" s="119"/>
      <c r="E78" s="130">
        <f>IFERROR(VLOOKUP($B78,[3]NUM18!$H$3:$J$157,2,FALSE),0)</f>
        <v>9</v>
      </c>
      <c r="F78" s="130">
        <f>IFERROR(VLOOKUP($B78,[2]NUM18!$H$3:$K$174,2,FALSE),0)</f>
        <v>15</v>
      </c>
      <c r="G78" s="130">
        <f>IFERROR(VLOOKUP($B78,[2]NUM18!$H$3:$K$174,3,FALSE),0)</f>
        <v>16</v>
      </c>
      <c r="H78" s="120"/>
    </row>
    <row r="79" spans="1:8" s="118" customFormat="1" ht="15.75" thickBot="1" x14ac:dyDescent="0.3">
      <c r="A79" s="72" t="s">
        <v>105</v>
      </c>
      <c r="B79" s="136" t="s">
        <v>103</v>
      </c>
      <c r="C79" s="53"/>
      <c r="D79" s="119"/>
      <c r="E79" s="130">
        <f>IFERROR(VLOOKUP($B79,[3]NUM18!$H$3:$J$157,2,FALSE),0)</f>
        <v>3</v>
      </c>
      <c r="F79" s="130">
        <f>IFERROR(VLOOKUP($B79,[2]NUM18!$H$3:$K$174,2,FALSE),0)</f>
        <v>5</v>
      </c>
      <c r="G79" s="130">
        <f>IFERROR(VLOOKUP($B79,[2]NUM18!$H$3:$K$174,3,FALSE),0)</f>
        <v>6</v>
      </c>
      <c r="H79" s="120"/>
    </row>
    <row r="80" spans="1:8" s="118" customFormat="1" ht="15.75" thickBot="1" x14ac:dyDescent="0.3">
      <c r="A80" s="72" t="s">
        <v>105</v>
      </c>
      <c r="B80" s="136" t="s">
        <v>104</v>
      </c>
      <c r="C80" s="53"/>
      <c r="D80" s="119"/>
      <c r="E80" s="130">
        <f>IFERROR(VLOOKUP($B80,[3]NUM18!$H$3:$J$157,2,FALSE),0)</f>
        <v>2</v>
      </c>
      <c r="F80" s="130">
        <f>IFERROR(VLOOKUP($B80,[2]NUM18!$H$3:$K$174,2,FALSE),0)</f>
        <v>7</v>
      </c>
      <c r="G80" s="130">
        <f>IFERROR(VLOOKUP($B80,[2]NUM18!$H$3:$K$174,3,FALSE),0)</f>
        <v>7</v>
      </c>
      <c r="H80" s="120"/>
    </row>
    <row r="81" spans="1:8" s="118" customFormat="1" ht="15.75" thickBot="1" x14ac:dyDescent="0.3">
      <c r="A81" s="264" t="s">
        <v>178</v>
      </c>
      <c r="B81" s="265"/>
      <c r="C81" s="222">
        <f>+D81/Metas!V11</f>
        <v>1.2666666666666668</v>
      </c>
      <c r="D81" s="121">
        <f>+G81/H81</f>
        <v>0.12895927601809956</v>
      </c>
      <c r="E81" s="132">
        <f>SUM(E76:E80)</f>
        <v>30</v>
      </c>
      <c r="F81" s="132">
        <f t="shared" ref="F81:G81" si="5">SUM(F76:F80)</f>
        <v>50</v>
      </c>
      <c r="G81" s="132">
        <f t="shared" si="5"/>
        <v>57</v>
      </c>
      <c r="H81" s="132">
        <v>442</v>
      </c>
    </row>
    <row r="82" spans="1:8" s="118" customFormat="1" ht="15.75" thickBot="1" x14ac:dyDescent="0.3">
      <c r="A82" s="72" t="s">
        <v>116</v>
      </c>
      <c r="B82" s="136" t="s">
        <v>106</v>
      </c>
      <c r="C82" s="53"/>
      <c r="D82" s="119"/>
      <c r="E82" s="130">
        <f>IFERROR(VLOOKUP($B82,[3]NUM18!$H$3:$J$157,2,FALSE),0)</f>
        <v>68</v>
      </c>
      <c r="F82" s="130">
        <f>IFERROR(VLOOKUP($B82,[2]NUM18!$H$3:$K$174,2,FALSE),0)</f>
        <v>81</v>
      </c>
      <c r="G82" s="130">
        <f>IFERROR(VLOOKUP($B82,[2]NUM18!$H$3:$K$174,3,FALSE),0)</f>
        <v>84</v>
      </c>
      <c r="H82" s="120"/>
    </row>
    <row r="83" spans="1:8" s="118" customFormat="1" ht="15.75" thickBot="1" x14ac:dyDescent="0.3">
      <c r="A83" s="72" t="s">
        <v>116</v>
      </c>
      <c r="B83" s="136" t="s">
        <v>107</v>
      </c>
      <c r="C83" s="53"/>
      <c r="D83" s="119"/>
      <c r="E83" s="130">
        <f>IFERROR(VLOOKUP($B83,[3]NUM18!$H$3:$J$157,2,FALSE),0)</f>
        <v>11</v>
      </c>
      <c r="F83" s="130">
        <f>IFERROR(VLOOKUP($B83,[2]NUM18!$H$3:$K$174,2,FALSE),0)</f>
        <v>10</v>
      </c>
      <c r="G83" s="130">
        <f>IFERROR(VLOOKUP($B83,[2]NUM18!$H$3:$K$174,3,FALSE),0)</f>
        <v>14</v>
      </c>
      <c r="H83" s="120"/>
    </row>
    <row r="84" spans="1:8" s="118" customFormat="1" ht="15.75" thickBot="1" x14ac:dyDescent="0.3">
      <c r="A84" s="72" t="s">
        <v>116</v>
      </c>
      <c r="B84" s="136" t="s">
        <v>108</v>
      </c>
      <c r="C84" s="53"/>
      <c r="D84" s="119"/>
      <c r="E84" s="130">
        <f>IFERROR(VLOOKUP($B84,[3]NUM18!$H$3:$J$157,2,FALSE),0)</f>
        <v>1</v>
      </c>
      <c r="F84" s="130">
        <f>IFERROR(VLOOKUP($B84,[2]NUM18!$H$3:$K$174,2,FALSE),0)</f>
        <v>2</v>
      </c>
      <c r="G84" s="130">
        <f>IFERROR(VLOOKUP($B84,[2]NUM18!$H$3:$K$174,3,FALSE),0)</f>
        <v>0</v>
      </c>
      <c r="H84" s="120"/>
    </row>
    <row r="85" spans="1:8" s="118" customFormat="1" ht="15.75" thickBot="1" x14ac:dyDescent="0.3">
      <c r="A85" s="72" t="s">
        <v>116</v>
      </c>
      <c r="B85" s="136" t="s">
        <v>109</v>
      </c>
      <c r="C85" s="53"/>
      <c r="D85" s="119"/>
      <c r="E85" s="130">
        <f>IFERROR(VLOOKUP($B85,[3]NUM18!$H$3:$J$157,2,FALSE),0)</f>
        <v>8</v>
      </c>
      <c r="F85" s="130">
        <f>IFERROR(VLOOKUP($B85,[2]NUM18!$H$3:$K$174,2,FALSE),0)</f>
        <v>4</v>
      </c>
      <c r="G85" s="130">
        <f>IFERROR(VLOOKUP($B85,[2]NUM18!$H$3:$K$174,3,FALSE),0)</f>
        <v>4</v>
      </c>
      <c r="H85" s="120"/>
    </row>
    <row r="86" spans="1:8" s="118" customFormat="1" ht="15.75" thickBot="1" x14ac:dyDescent="0.3">
      <c r="A86" s="72" t="s">
        <v>116</v>
      </c>
      <c r="B86" s="136" t="s">
        <v>110</v>
      </c>
      <c r="C86" s="53"/>
      <c r="D86" s="119"/>
      <c r="E86" s="130">
        <f>IFERROR(VLOOKUP($B86,[3]NUM18!$H$3:$J$157,2,FALSE),0)</f>
        <v>11</v>
      </c>
      <c r="F86" s="130">
        <f>IFERROR(VLOOKUP($B86,[2]NUM18!$H$3:$K$174,2,FALSE),0)</f>
        <v>24</v>
      </c>
      <c r="G86" s="130">
        <f>IFERROR(VLOOKUP($B86,[2]NUM18!$H$3:$K$174,3,FALSE),0)</f>
        <v>7</v>
      </c>
      <c r="H86" s="120"/>
    </row>
    <row r="87" spans="1:8" s="118" customFormat="1" ht="15.75" thickBot="1" x14ac:dyDescent="0.3">
      <c r="A87" s="72" t="s">
        <v>116</v>
      </c>
      <c r="B87" s="136" t="s">
        <v>111</v>
      </c>
      <c r="C87" s="53"/>
      <c r="D87" s="119"/>
      <c r="E87" s="130">
        <f>IFERROR(VLOOKUP($B87,[3]NUM18!$H$3:$J$157,2,FALSE),0)</f>
        <v>3</v>
      </c>
      <c r="F87" s="130">
        <f>IFERROR(VLOOKUP($B87,[2]NUM18!$H$3:$K$174,2,FALSE),0)</f>
        <v>2</v>
      </c>
      <c r="G87" s="130">
        <f>IFERROR(VLOOKUP($B87,[2]NUM18!$H$3:$K$174,3,FALSE),0)</f>
        <v>1</v>
      </c>
      <c r="H87" s="120"/>
    </row>
    <row r="88" spans="1:8" s="118" customFormat="1" ht="15.75" thickBot="1" x14ac:dyDescent="0.3">
      <c r="A88" s="72" t="s">
        <v>116</v>
      </c>
      <c r="B88" s="136" t="s">
        <v>112</v>
      </c>
      <c r="C88" s="53"/>
      <c r="D88" s="119"/>
      <c r="E88" s="130">
        <f>IFERROR(VLOOKUP($B88,[3]NUM18!$H$3:$J$157,2,FALSE),0)</f>
        <v>9</v>
      </c>
      <c r="F88" s="130">
        <f>IFERROR(VLOOKUP($B88,[2]NUM18!$H$3:$K$174,2,FALSE),0)</f>
        <v>7</v>
      </c>
      <c r="G88" s="130">
        <f>IFERROR(VLOOKUP($B88,[2]NUM18!$H$3:$K$174,3,FALSE),0)</f>
        <v>7</v>
      </c>
      <c r="H88" s="120"/>
    </row>
    <row r="89" spans="1:8" s="118" customFormat="1" ht="15.75" thickBot="1" x14ac:dyDescent="0.3">
      <c r="A89" s="72" t="s">
        <v>116</v>
      </c>
      <c r="B89" s="136" t="s">
        <v>113</v>
      </c>
      <c r="C89" s="53"/>
      <c r="D89" s="119"/>
      <c r="E89" s="130">
        <f>IFERROR(VLOOKUP($B89,[3]NUM18!$H$3:$J$157,2,FALSE),0)</f>
        <v>9</v>
      </c>
      <c r="F89" s="130">
        <f>IFERROR(VLOOKUP($B89,[2]NUM18!$H$3:$K$174,2,FALSE),0)</f>
        <v>8</v>
      </c>
      <c r="G89" s="130">
        <f>IFERROR(VLOOKUP($B89,[2]NUM18!$H$3:$K$174,3,FALSE),0)</f>
        <v>9</v>
      </c>
      <c r="H89" s="120"/>
    </row>
    <row r="90" spans="1:8" s="118" customFormat="1" ht="15.75" thickBot="1" x14ac:dyDescent="0.3">
      <c r="A90" s="72" t="s">
        <v>116</v>
      </c>
      <c r="B90" s="136" t="s">
        <v>114</v>
      </c>
      <c r="C90" s="53"/>
      <c r="D90" s="119"/>
      <c r="E90" s="130">
        <f>IFERROR(VLOOKUP($B90,[3]NUM18!$H$3:$J$157,2,FALSE),0)</f>
        <v>4</v>
      </c>
      <c r="F90" s="130">
        <f>IFERROR(VLOOKUP($B90,[2]NUM18!$H$3:$K$174,2,FALSE),0)</f>
        <v>12</v>
      </c>
      <c r="G90" s="130">
        <f>IFERROR(VLOOKUP($B90,[2]NUM18!$H$3:$K$174,3,FALSE),0)</f>
        <v>7</v>
      </c>
      <c r="H90" s="120"/>
    </row>
    <row r="91" spans="1:8" s="118" customFormat="1" ht="15.75" thickBot="1" x14ac:dyDescent="0.3">
      <c r="A91" s="72" t="s">
        <v>116</v>
      </c>
      <c r="B91" s="136" t="s">
        <v>115</v>
      </c>
      <c r="C91" s="53"/>
      <c r="D91" s="119"/>
      <c r="E91" s="130">
        <f>IFERROR(VLOOKUP($B91,[3]NUM18!$H$3:$J$157,2,FALSE),0)</f>
        <v>10</v>
      </c>
      <c r="F91" s="130">
        <f>IFERROR(VLOOKUP($B91,[2]NUM18!$H$3:$K$174,2,FALSE),0)</f>
        <v>11</v>
      </c>
      <c r="G91" s="130">
        <f>IFERROR(VLOOKUP($B91,[2]NUM18!$H$3:$K$174,3,FALSE),0)</f>
        <v>14</v>
      </c>
      <c r="H91" s="120"/>
    </row>
    <row r="92" spans="1:8" s="118" customFormat="1" ht="15.75" thickBot="1" x14ac:dyDescent="0.3">
      <c r="A92" s="264" t="s">
        <v>179</v>
      </c>
      <c r="B92" s="265"/>
      <c r="C92" s="222">
        <f>+D92/Metas!V16</f>
        <v>1.0068493150684932</v>
      </c>
      <c r="D92" s="121">
        <f>+G92/H92</f>
        <v>0.15123456790123457</v>
      </c>
      <c r="E92" s="132">
        <f>SUM(E82:E91)</f>
        <v>134</v>
      </c>
      <c r="F92" s="132">
        <f t="shared" ref="F92:G92" si="6">SUM(F82:F91)</f>
        <v>161</v>
      </c>
      <c r="G92" s="132">
        <f t="shared" si="6"/>
        <v>147</v>
      </c>
      <c r="H92" s="132">
        <v>972</v>
      </c>
    </row>
    <row r="93" spans="1:8" s="118" customFormat="1" ht="15.75" thickBot="1" x14ac:dyDescent="0.3">
      <c r="A93" s="72" t="s">
        <v>133</v>
      </c>
      <c r="B93" s="136" t="s">
        <v>117</v>
      </c>
      <c r="C93" s="53"/>
      <c r="D93" s="119"/>
      <c r="E93" s="130">
        <f>IFERROR(VLOOKUP($B93,[3]NUM18!$H$3:$J$157,2,FALSE),0)</f>
        <v>126</v>
      </c>
      <c r="F93" s="130">
        <f>IFERROR(VLOOKUP($B93,[2]NUM18!$H$3:$K$174,2,FALSE),0)</f>
        <v>105</v>
      </c>
      <c r="G93" s="130">
        <f>IFERROR(VLOOKUP($B93,[2]NUM18!$H$3:$K$174,3,FALSE),0)</f>
        <v>124</v>
      </c>
      <c r="H93" s="120"/>
    </row>
    <row r="94" spans="1:8" s="118" customFormat="1" ht="15.75" thickBot="1" x14ac:dyDescent="0.3">
      <c r="A94" s="72" t="s">
        <v>133</v>
      </c>
      <c r="B94" s="136" t="s">
        <v>118</v>
      </c>
      <c r="C94" s="53"/>
      <c r="D94" s="119"/>
      <c r="E94" s="130">
        <f>IFERROR(VLOOKUP($B94,[3]NUM18!$H$3:$J$157,2,FALSE),0)</f>
        <v>377</v>
      </c>
      <c r="F94" s="130">
        <f>IFERROR(VLOOKUP($B94,[2]NUM18!$H$3:$K$174,2,FALSE),0)</f>
        <v>327</v>
      </c>
      <c r="G94" s="130">
        <f>IFERROR(VLOOKUP($B94,[2]NUM18!$H$3:$K$174,3,FALSE),0)</f>
        <v>438</v>
      </c>
      <c r="H94" s="120"/>
    </row>
    <row r="95" spans="1:8" s="118" customFormat="1" ht="15.75" thickBot="1" x14ac:dyDescent="0.3">
      <c r="A95" s="72" t="s">
        <v>133</v>
      </c>
      <c r="B95" s="136" t="s">
        <v>119</v>
      </c>
      <c r="C95" s="53"/>
      <c r="D95" s="119"/>
      <c r="E95" s="130">
        <f>IFERROR(VLOOKUP($B95,[3]NUM18!$H$3:$J$157,2,FALSE),0)</f>
        <v>386</v>
      </c>
      <c r="F95" s="130">
        <f>IFERROR(VLOOKUP($B95,[2]NUM18!$H$3:$K$174,2,FALSE),0)</f>
        <v>498</v>
      </c>
      <c r="G95" s="130">
        <f>IFERROR(VLOOKUP($B95,[2]NUM18!$H$3:$K$174,3,FALSE),0)</f>
        <v>454</v>
      </c>
      <c r="H95" s="120"/>
    </row>
    <row r="96" spans="1:8" s="118" customFormat="1" ht="15.75" thickBot="1" x14ac:dyDescent="0.3">
      <c r="A96" s="72" t="s">
        <v>133</v>
      </c>
      <c r="B96" s="136" t="s">
        <v>120</v>
      </c>
      <c r="C96" s="53"/>
      <c r="D96" s="119"/>
      <c r="E96" s="130">
        <f>IFERROR(VLOOKUP($B96,[3]NUM18!$H$3:$J$157,2,FALSE),0)</f>
        <v>85</v>
      </c>
      <c r="F96" s="130">
        <f>IFERROR(VLOOKUP($B96,[2]NUM18!$H$3:$K$174,2,FALSE),0)</f>
        <v>84</v>
      </c>
      <c r="G96" s="130">
        <f>IFERROR(VLOOKUP($B96,[2]NUM18!$H$3:$K$174,3,FALSE),0)</f>
        <v>74</v>
      </c>
      <c r="H96" s="120"/>
    </row>
    <row r="97" spans="1:8" s="118" customFormat="1" ht="15.75" thickBot="1" x14ac:dyDescent="0.3">
      <c r="A97" s="72" t="s">
        <v>133</v>
      </c>
      <c r="B97" s="136" t="s">
        <v>121</v>
      </c>
      <c r="C97" s="53"/>
      <c r="D97" s="119"/>
      <c r="E97" s="130">
        <f>IFERROR(VLOOKUP($B97,[3]NUM18!$H$3:$J$157,2,FALSE),0)</f>
        <v>19</v>
      </c>
      <c r="F97" s="130">
        <f>IFERROR(VLOOKUP($B97,[2]NUM18!$H$3:$K$174,2,FALSE),0)</f>
        <v>14</v>
      </c>
      <c r="G97" s="130">
        <f>IFERROR(VLOOKUP($B97,[2]NUM18!$H$3:$K$174,3,FALSE),0)</f>
        <v>23</v>
      </c>
      <c r="H97" s="120"/>
    </row>
    <row r="98" spans="1:8" s="118" customFormat="1" ht="15.75" thickBot="1" x14ac:dyDescent="0.3">
      <c r="A98" s="72" t="s">
        <v>133</v>
      </c>
      <c r="B98" s="136" t="s">
        <v>122</v>
      </c>
      <c r="C98" s="53"/>
      <c r="D98" s="119"/>
      <c r="E98" s="130">
        <f>IFERROR(VLOOKUP($B98,[3]NUM18!$H$3:$J$157,2,FALSE),0)</f>
        <v>17</v>
      </c>
      <c r="F98" s="130">
        <f>IFERROR(VLOOKUP($B98,[2]NUM18!$H$3:$K$174,2,FALSE),0)</f>
        <v>12</v>
      </c>
      <c r="G98" s="130">
        <f>IFERROR(VLOOKUP($B98,[2]NUM18!$H$3:$K$174,3,FALSE),0)</f>
        <v>11</v>
      </c>
      <c r="H98" s="120"/>
    </row>
    <row r="99" spans="1:8" s="118" customFormat="1" ht="15.75" thickBot="1" x14ac:dyDescent="0.3">
      <c r="A99" s="72" t="s">
        <v>133</v>
      </c>
      <c r="B99" s="136" t="s">
        <v>123</v>
      </c>
      <c r="C99" s="53"/>
      <c r="D99" s="119"/>
      <c r="E99" s="130">
        <f>IFERROR(VLOOKUP($B99,[3]NUM18!$H$3:$J$157,2,FALSE),0)</f>
        <v>8</v>
      </c>
      <c r="F99" s="130">
        <f>IFERROR(VLOOKUP($B99,[2]NUM18!$H$3:$K$174,2,FALSE),0)</f>
        <v>5</v>
      </c>
      <c r="G99" s="130">
        <f>IFERROR(VLOOKUP($B99,[2]NUM18!$H$3:$K$174,3,FALSE),0)</f>
        <v>10</v>
      </c>
      <c r="H99" s="120"/>
    </row>
    <row r="100" spans="1:8" s="118" customFormat="1" ht="15.75" thickBot="1" x14ac:dyDescent="0.3">
      <c r="A100" s="72" t="s">
        <v>133</v>
      </c>
      <c r="B100" s="136" t="s">
        <v>124</v>
      </c>
      <c r="C100" s="53"/>
      <c r="D100" s="119"/>
      <c r="E100" s="130">
        <f>IFERROR(VLOOKUP($B100,[3]NUM18!$H$3:$J$157,2,FALSE),0)</f>
        <v>12</v>
      </c>
      <c r="F100" s="130">
        <f>IFERROR(VLOOKUP($B100,[2]NUM18!$H$3:$K$174,2,FALSE),0)</f>
        <v>16</v>
      </c>
      <c r="G100" s="130">
        <f>IFERROR(VLOOKUP($B100,[2]NUM18!$H$3:$K$174,3,FALSE),0)</f>
        <v>12</v>
      </c>
      <c r="H100" s="120"/>
    </row>
    <row r="101" spans="1:8" s="118" customFormat="1" ht="15.75" thickBot="1" x14ac:dyDescent="0.3">
      <c r="A101" s="72" t="s">
        <v>133</v>
      </c>
      <c r="B101" s="136" t="s">
        <v>125</v>
      </c>
      <c r="C101" s="53"/>
      <c r="D101" s="119"/>
      <c r="E101" s="130">
        <f>IFERROR(VLOOKUP($B101,[3]NUM18!$H$3:$J$157,2,FALSE),0)</f>
        <v>21</v>
      </c>
      <c r="F101" s="130">
        <f>IFERROR(VLOOKUP($B101,[2]NUM18!$H$3:$K$174,2,FALSE),0)</f>
        <v>17</v>
      </c>
      <c r="G101" s="130">
        <f>IFERROR(VLOOKUP($B101,[2]NUM18!$H$3:$K$174,3,FALSE),0)</f>
        <v>0</v>
      </c>
      <c r="H101" s="120"/>
    </row>
    <row r="102" spans="1:8" s="118" customFormat="1" ht="15.75" thickBot="1" x14ac:dyDescent="0.3">
      <c r="A102" s="72" t="s">
        <v>133</v>
      </c>
      <c r="B102" s="136" t="s">
        <v>126</v>
      </c>
      <c r="C102" s="53"/>
      <c r="D102" s="119"/>
      <c r="E102" s="130">
        <f>IFERROR(VLOOKUP($B102,[3]NUM18!$H$3:$J$157,2,FALSE),0)</f>
        <v>0</v>
      </c>
      <c r="F102" s="130">
        <f>IFERROR(VLOOKUP($B102,[2]NUM18!$H$3:$K$174,2,FALSE),0)</f>
        <v>2</v>
      </c>
      <c r="G102" s="130">
        <f>IFERROR(VLOOKUP($B102,[2]NUM18!$H$3:$K$174,3,FALSE),0)</f>
        <v>2</v>
      </c>
      <c r="H102" s="120"/>
    </row>
    <row r="103" spans="1:8" s="118" customFormat="1" ht="15.75" thickBot="1" x14ac:dyDescent="0.3">
      <c r="A103" s="72" t="s">
        <v>133</v>
      </c>
      <c r="B103" s="136" t="s">
        <v>127</v>
      </c>
      <c r="C103" s="53"/>
      <c r="D103" s="119"/>
      <c r="E103" s="130">
        <f>IFERROR(VLOOKUP($B103,[3]NUM18!$H$3:$J$157,2,FALSE),0)</f>
        <v>1</v>
      </c>
      <c r="F103" s="130">
        <f>IFERROR(VLOOKUP($B103,[2]NUM18!$H$3:$K$174,2,FALSE),0)</f>
        <v>2</v>
      </c>
      <c r="G103" s="130">
        <f>IFERROR(VLOOKUP($B103,[2]NUM18!$H$3:$K$174,3,FALSE),0)</f>
        <v>3</v>
      </c>
      <c r="H103" s="120"/>
    </row>
    <row r="104" spans="1:8" s="118" customFormat="1" ht="15.75" thickBot="1" x14ac:dyDescent="0.3">
      <c r="A104" s="72" t="s">
        <v>133</v>
      </c>
      <c r="B104" s="136" t="s">
        <v>128</v>
      </c>
      <c r="C104" s="53"/>
      <c r="D104" s="119"/>
      <c r="E104" s="130">
        <f>IFERROR(VLOOKUP($B104,[3]NUM18!$H$3:$J$157,2,FALSE),0)</f>
        <v>0</v>
      </c>
      <c r="F104" s="130">
        <f>IFERROR(VLOOKUP($B104,[2]NUM18!$H$3:$K$174,2,FALSE),0)</f>
        <v>0</v>
      </c>
      <c r="G104" s="130">
        <f>IFERROR(VLOOKUP($B104,[2]NUM18!$H$3:$K$174,3,FALSE),0)</f>
        <v>0</v>
      </c>
      <c r="H104" s="120"/>
    </row>
    <row r="105" spans="1:8" s="118" customFormat="1" ht="15.75" thickBot="1" x14ac:dyDescent="0.3">
      <c r="A105" s="72" t="s">
        <v>133</v>
      </c>
      <c r="B105" s="136" t="s">
        <v>129</v>
      </c>
      <c r="C105" s="53"/>
      <c r="D105" s="119"/>
      <c r="E105" s="130">
        <f>IFERROR(VLOOKUP($B105,[3]NUM18!$H$3:$J$157,2,FALSE),0)</f>
        <v>20</v>
      </c>
      <c r="F105" s="130">
        <f>IFERROR(VLOOKUP($B105,[2]NUM18!$H$3:$K$174,2,FALSE),0)</f>
        <v>12</v>
      </c>
      <c r="G105" s="130">
        <f>IFERROR(VLOOKUP($B105,[2]NUM18!$H$3:$K$174,3,FALSE),0)</f>
        <v>14</v>
      </c>
      <c r="H105" s="120"/>
    </row>
    <row r="106" spans="1:8" s="118" customFormat="1" ht="15.75" thickBot="1" x14ac:dyDescent="0.3">
      <c r="A106" s="72" t="s">
        <v>133</v>
      </c>
      <c r="B106" s="136" t="s">
        <v>130</v>
      </c>
      <c r="C106" s="53"/>
      <c r="D106" s="119"/>
      <c r="E106" s="130">
        <f>IFERROR(VLOOKUP($B106,[3]NUM18!$H$3:$J$157,2,FALSE),0)</f>
        <v>17</v>
      </c>
      <c r="F106" s="130">
        <f>IFERROR(VLOOKUP($B106,[2]NUM18!$H$3:$K$174,2,FALSE),0)</f>
        <v>15</v>
      </c>
      <c r="G106" s="130">
        <f>IFERROR(VLOOKUP($B106,[2]NUM18!$H$3:$K$174,3,FALSE),0)</f>
        <v>11</v>
      </c>
      <c r="H106" s="120"/>
    </row>
    <row r="107" spans="1:8" s="118" customFormat="1" ht="15.75" thickBot="1" x14ac:dyDescent="0.3">
      <c r="A107" s="72" t="s">
        <v>133</v>
      </c>
      <c r="B107" s="136" t="s">
        <v>131</v>
      </c>
      <c r="C107" s="53"/>
      <c r="D107" s="119"/>
      <c r="E107" s="130">
        <f>IFERROR(VLOOKUP($B107,[3]NUM18!$H$3:$J$157,2,FALSE),0)</f>
        <v>116</v>
      </c>
      <c r="F107" s="130">
        <f>IFERROR(VLOOKUP($B107,[2]NUM18!$H$3:$K$174,2,FALSE),0)</f>
        <v>98</v>
      </c>
      <c r="G107" s="130">
        <f>IFERROR(VLOOKUP($B107,[2]NUM18!$H$3:$K$174,3,FALSE),0)</f>
        <v>114</v>
      </c>
      <c r="H107" s="120"/>
    </row>
    <row r="108" spans="1:8" s="118" customFormat="1" ht="15.75" thickBot="1" x14ac:dyDescent="0.3">
      <c r="A108" s="72" t="s">
        <v>133</v>
      </c>
      <c r="B108" s="136" t="s">
        <v>132</v>
      </c>
      <c r="C108" s="53"/>
      <c r="D108" s="119"/>
      <c r="E108" s="130">
        <f>IFERROR(VLOOKUP($B108,[3]NUM18!$H$3:$J$157,2,FALSE),0)</f>
        <v>56</v>
      </c>
      <c r="F108" s="130">
        <f>IFERROR(VLOOKUP($B108,[2]NUM18!$H$3:$K$174,2,FALSE),0)</f>
        <v>65</v>
      </c>
      <c r="G108" s="130">
        <f>IFERROR(VLOOKUP($B108,[2]NUM18!$H$3:$K$174,3,FALSE),0)</f>
        <v>65</v>
      </c>
      <c r="H108" s="120"/>
    </row>
    <row r="109" spans="1:8" s="118" customFormat="1" ht="15.75" thickBot="1" x14ac:dyDescent="0.3">
      <c r="A109" s="72" t="s">
        <v>133</v>
      </c>
      <c r="B109" s="136" t="s">
        <v>346</v>
      </c>
      <c r="C109" s="53"/>
      <c r="D109" s="119"/>
      <c r="E109" s="130">
        <f>IFERROR(VLOOKUP($B109,[3]NUM18!$H$3:$J$157,2,FALSE),0)</f>
        <v>13</v>
      </c>
      <c r="F109" s="130">
        <f>IFERROR(VLOOKUP($B109,[2]NUM18!$H$3:$K$174,2,FALSE),0)</f>
        <v>44</v>
      </c>
      <c r="G109" s="130">
        <f>IFERROR(VLOOKUP($B109,[2]NUM18!$H$3:$K$174,3,FALSE),0)</f>
        <v>50</v>
      </c>
      <c r="H109" s="120"/>
    </row>
    <row r="110" spans="1:8" s="118" customFormat="1" ht="15.75" thickBot="1" x14ac:dyDescent="0.3">
      <c r="A110" s="72" t="s">
        <v>133</v>
      </c>
      <c r="B110" s="136" t="s">
        <v>395</v>
      </c>
      <c r="C110" s="53"/>
      <c r="D110" s="119"/>
      <c r="E110" s="130">
        <f>IFERROR(VLOOKUP($B110,[3]NUM18!$H$3:$J$157,2,FALSE),0)</f>
        <v>0</v>
      </c>
      <c r="F110" s="130">
        <f>IFERROR(VLOOKUP($B110,[2]NUM18!$H$3:$K$174,2,FALSE),0)</f>
        <v>0</v>
      </c>
      <c r="G110" s="130">
        <f>IFERROR(VLOOKUP($B110,[2]NUM18!$H$3:$K$174,3,FALSE),0)</f>
        <v>27</v>
      </c>
      <c r="H110" s="120"/>
    </row>
    <row r="111" spans="1:8" s="118" customFormat="1" ht="15.75" thickBot="1" x14ac:dyDescent="0.3">
      <c r="A111" s="264" t="s">
        <v>180</v>
      </c>
      <c r="B111" s="265"/>
      <c r="C111" s="222">
        <f>+D111/Metas!V13</f>
        <v>1.0028011204481793</v>
      </c>
      <c r="D111" s="121">
        <f>+G111/H111</f>
        <v>0.1906283280085197</v>
      </c>
      <c r="E111" s="133">
        <f>SUM(E93:E110)</f>
        <v>1274</v>
      </c>
      <c r="F111" s="133">
        <f t="shared" ref="F111:G111" si="7">SUM(F93:F110)</f>
        <v>1316</v>
      </c>
      <c r="G111" s="133">
        <f t="shared" si="7"/>
        <v>1432</v>
      </c>
      <c r="H111" s="133">
        <v>7512</v>
      </c>
    </row>
    <row r="112" spans="1:8" s="118" customFormat="1" ht="15.75" thickBot="1" x14ac:dyDescent="0.3">
      <c r="A112" s="72" t="s">
        <v>146</v>
      </c>
      <c r="B112" s="136" t="s">
        <v>134</v>
      </c>
      <c r="C112" s="53"/>
      <c r="D112" s="119"/>
      <c r="E112" s="130">
        <f>IFERROR(VLOOKUP($B112,[3]NUM18!$H$3:$J$157,2,FALSE),0)</f>
        <v>0</v>
      </c>
      <c r="F112" s="130">
        <f>IFERROR(VLOOKUP($B112,[2]NUM18!$H$3:$K$174,2,FALSE),0)</f>
        <v>0</v>
      </c>
      <c r="G112" s="130">
        <f>IFERROR(VLOOKUP($B112,[2]NUM18!$H$3:$K$174,3,FALSE),0)</f>
        <v>0</v>
      </c>
      <c r="H112" s="120"/>
    </row>
    <row r="113" spans="1:8" s="118" customFormat="1" ht="15.75" thickBot="1" x14ac:dyDescent="0.3">
      <c r="A113" s="72" t="s">
        <v>146</v>
      </c>
      <c r="B113" s="136" t="s">
        <v>135</v>
      </c>
      <c r="C113" s="53"/>
      <c r="D113" s="119"/>
      <c r="E113" s="130">
        <f>IFERROR(VLOOKUP($B113,[3]NUM18!$H$3:$J$157,2,FALSE),0)</f>
        <v>5</v>
      </c>
      <c r="F113" s="130">
        <f>IFERROR(VLOOKUP($B113,[2]NUM18!$H$3:$K$174,2,FALSE),0)</f>
        <v>3</v>
      </c>
      <c r="G113" s="130">
        <f>IFERROR(VLOOKUP($B113,[2]NUM18!$H$3:$K$174,3,FALSE),0)</f>
        <v>5</v>
      </c>
      <c r="H113" s="120"/>
    </row>
    <row r="114" spans="1:8" s="118" customFormat="1" ht="15.75" thickBot="1" x14ac:dyDescent="0.3">
      <c r="A114" s="72" t="s">
        <v>146</v>
      </c>
      <c r="B114" s="136" t="s">
        <v>136</v>
      </c>
      <c r="C114" s="53"/>
      <c r="D114" s="119"/>
      <c r="E114" s="130">
        <f>IFERROR(VLOOKUP($B114,[3]NUM18!$H$3:$J$157,2,FALSE),0)</f>
        <v>0</v>
      </c>
      <c r="F114" s="130">
        <f>IFERROR(VLOOKUP($B114,[2]NUM18!$H$3:$K$174,2,FALSE),0)</f>
        <v>0</v>
      </c>
      <c r="G114" s="130">
        <f>IFERROR(VLOOKUP($B114,[2]NUM18!$H$3:$K$174,3,FALSE),0)</f>
        <v>0</v>
      </c>
      <c r="H114" s="120"/>
    </row>
    <row r="115" spans="1:8" s="118" customFormat="1" ht="15.75" thickBot="1" x14ac:dyDescent="0.3">
      <c r="A115" s="72" t="s">
        <v>146</v>
      </c>
      <c r="B115" s="136" t="s">
        <v>137</v>
      </c>
      <c r="C115" s="53"/>
      <c r="D115" s="119"/>
      <c r="E115" s="130">
        <f>IFERROR(VLOOKUP($B115,[3]NUM18!$H$3:$J$157,2,FALSE),0)</f>
        <v>4</v>
      </c>
      <c r="F115" s="130">
        <f>IFERROR(VLOOKUP($B115,[2]NUM18!$H$3:$K$174,2,FALSE),0)</f>
        <v>4</v>
      </c>
      <c r="G115" s="130">
        <f>IFERROR(VLOOKUP($B115,[2]NUM18!$H$3:$K$174,3,FALSE),0)</f>
        <v>3</v>
      </c>
      <c r="H115" s="120"/>
    </row>
    <row r="116" spans="1:8" s="118" customFormat="1" ht="15.75" thickBot="1" x14ac:dyDescent="0.3">
      <c r="A116" s="72" t="s">
        <v>146</v>
      </c>
      <c r="B116" s="136" t="s">
        <v>138</v>
      </c>
      <c r="C116" s="53"/>
      <c r="D116" s="119"/>
      <c r="E116" s="130">
        <f>IFERROR(VLOOKUP($B116,[3]NUM18!$H$3:$J$157,2,FALSE),0)</f>
        <v>3</v>
      </c>
      <c r="F116" s="130">
        <f>IFERROR(VLOOKUP($B116,[2]NUM18!$H$3:$K$174,2,FALSE),0)</f>
        <v>6</v>
      </c>
      <c r="G116" s="130">
        <f>IFERROR(VLOOKUP($B116,[2]NUM18!$H$3:$K$174,3,FALSE),0)</f>
        <v>3</v>
      </c>
      <c r="H116" s="120"/>
    </row>
    <row r="117" spans="1:8" s="118" customFormat="1" ht="15.75" thickBot="1" x14ac:dyDescent="0.3">
      <c r="A117" s="72" t="s">
        <v>146</v>
      </c>
      <c r="B117" s="136" t="s">
        <v>139</v>
      </c>
      <c r="C117" s="53"/>
      <c r="D117" s="119"/>
      <c r="E117" s="130">
        <f>IFERROR(VLOOKUP($B117,[3]NUM18!$H$3:$J$157,2,FALSE),0)</f>
        <v>0</v>
      </c>
      <c r="F117" s="130">
        <f>IFERROR(VLOOKUP($B117,[2]NUM18!$H$3:$K$174,2,FALSE),0)</f>
        <v>0</v>
      </c>
      <c r="G117" s="130">
        <f>IFERROR(VLOOKUP($B117,[2]NUM18!$H$3:$K$174,3,FALSE),0)</f>
        <v>0</v>
      </c>
      <c r="H117" s="120"/>
    </row>
    <row r="118" spans="1:8" s="118" customFormat="1" ht="15.75" thickBot="1" x14ac:dyDescent="0.3">
      <c r="A118" s="72" t="s">
        <v>146</v>
      </c>
      <c r="B118" s="136" t="s">
        <v>140</v>
      </c>
      <c r="C118" s="53"/>
      <c r="D118" s="119"/>
      <c r="E118" s="130">
        <f>IFERROR(VLOOKUP($B118,[3]NUM18!$H$3:$J$157,2,FALSE),0)</f>
        <v>1</v>
      </c>
      <c r="F118" s="130">
        <f>IFERROR(VLOOKUP($B118,[2]NUM18!$H$3:$K$174,2,FALSE),0)</f>
        <v>3</v>
      </c>
      <c r="G118" s="130">
        <f>IFERROR(VLOOKUP($B118,[2]NUM18!$H$3:$K$174,3,FALSE),0)</f>
        <v>3</v>
      </c>
      <c r="H118" s="120"/>
    </row>
    <row r="119" spans="1:8" s="118" customFormat="1" ht="15.75" thickBot="1" x14ac:dyDescent="0.3">
      <c r="A119" s="72" t="s">
        <v>146</v>
      </c>
      <c r="B119" s="136" t="s">
        <v>141</v>
      </c>
      <c r="C119" s="53"/>
      <c r="D119" s="119"/>
      <c r="E119" s="130">
        <f>IFERROR(VLOOKUP($B119,[3]NUM18!$H$3:$J$157,2,FALSE),0)</f>
        <v>2</v>
      </c>
      <c r="F119" s="130">
        <f>IFERROR(VLOOKUP($B119,[2]NUM18!$H$3:$K$174,2,FALSE),0)</f>
        <v>6</v>
      </c>
      <c r="G119" s="130">
        <f>IFERROR(VLOOKUP($B119,[2]NUM18!$H$3:$K$174,3,FALSE),0)</f>
        <v>5</v>
      </c>
      <c r="H119" s="120"/>
    </row>
    <row r="120" spans="1:8" s="118" customFormat="1" ht="15.75" thickBot="1" x14ac:dyDescent="0.3">
      <c r="A120" s="72" t="s">
        <v>146</v>
      </c>
      <c r="B120" s="136" t="s">
        <v>142</v>
      </c>
      <c r="C120" s="53"/>
      <c r="D120" s="119"/>
      <c r="E120" s="130">
        <f>IFERROR(VLOOKUP($B120,[3]NUM18!$H$3:$J$157,2,FALSE),0)</f>
        <v>4</v>
      </c>
      <c r="F120" s="130">
        <f>IFERROR(VLOOKUP($B120,[2]NUM18!$H$3:$K$174,2,FALSE),0)</f>
        <v>4</v>
      </c>
      <c r="G120" s="130">
        <f>IFERROR(VLOOKUP($B120,[2]NUM18!$H$3:$K$174,3,FALSE),0)</f>
        <v>3</v>
      </c>
      <c r="H120" s="120"/>
    </row>
    <row r="121" spans="1:8" s="118" customFormat="1" ht="15.75" thickBot="1" x14ac:dyDescent="0.3">
      <c r="A121" s="72" t="s">
        <v>146</v>
      </c>
      <c r="B121" s="136" t="s">
        <v>143</v>
      </c>
      <c r="C121" s="53"/>
      <c r="D121" s="119"/>
      <c r="E121" s="130">
        <f>IFERROR(VLOOKUP($B121,[3]NUM18!$H$3:$J$157,2,FALSE),0)</f>
        <v>2</v>
      </c>
      <c r="F121" s="130">
        <f>IFERROR(VLOOKUP($B121,[2]NUM18!$H$3:$K$174,2,FALSE),0)</f>
        <v>1</v>
      </c>
      <c r="G121" s="130">
        <f>IFERROR(VLOOKUP($B121,[2]NUM18!$H$3:$K$174,3,FALSE),0)</f>
        <v>1</v>
      </c>
      <c r="H121" s="120"/>
    </row>
    <row r="122" spans="1:8" s="118" customFormat="1" ht="15.75" thickBot="1" x14ac:dyDescent="0.3">
      <c r="A122" s="72" t="s">
        <v>146</v>
      </c>
      <c r="B122" s="136" t="s">
        <v>144</v>
      </c>
      <c r="C122" s="53"/>
      <c r="D122" s="119"/>
      <c r="E122" s="130">
        <f>IFERROR(VLOOKUP($B122,[3]NUM18!$H$3:$J$157,2,FALSE),0)</f>
        <v>2</v>
      </c>
      <c r="F122" s="130">
        <f>IFERROR(VLOOKUP($B122,[2]NUM18!$H$3:$K$174,2,FALSE),0)</f>
        <v>3</v>
      </c>
      <c r="G122" s="130">
        <f>IFERROR(VLOOKUP($B122,[2]NUM18!$H$3:$K$174,3,FALSE),0)</f>
        <v>3</v>
      </c>
      <c r="H122" s="120"/>
    </row>
    <row r="123" spans="1:8" s="118" customFormat="1" ht="15.75" thickBot="1" x14ac:dyDescent="0.3">
      <c r="A123" s="72" t="s">
        <v>146</v>
      </c>
      <c r="B123" s="136" t="s">
        <v>145</v>
      </c>
      <c r="C123" s="53"/>
      <c r="D123" s="119"/>
      <c r="E123" s="130">
        <f>IFERROR(VLOOKUP($B123,[3]NUM18!$H$3:$J$157,2,FALSE),0)</f>
        <v>1</v>
      </c>
      <c r="F123" s="130">
        <f>IFERROR(VLOOKUP($B123,[2]NUM18!$H$3:$K$174,2,FALSE),0)</f>
        <v>1</v>
      </c>
      <c r="G123" s="130">
        <f>IFERROR(VLOOKUP($B123,[2]NUM18!$H$3:$K$174,3,FALSE),0)</f>
        <v>0</v>
      </c>
      <c r="H123" s="120"/>
    </row>
    <row r="124" spans="1:8" s="118" customFormat="1" ht="15.75" thickBot="1" x14ac:dyDescent="0.3">
      <c r="A124" s="264" t="s">
        <v>181</v>
      </c>
      <c r="B124" s="265"/>
      <c r="C124" s="222">
        <f>+D124/Metas!V7</f>
        <v>0.57777777777777783</v>
      </c>
      <c r="D124" s="121">
        <f>+G124/H124</f>
        <v>5.9225512528473807E-2</v>
      </c>
      <c r="E124" s="133">
        <f>SUM(E112:E123)</f>
        <v>24</v>
      </c>
      <c r="F124" s="133">
        <f t="shared" ref="F124:G124" si="8">SUM(F112:F123)</f>
        <v>31</v>
      </c>
      <c r="G124" s="133">
        <f t="shared" si="8"/>
        <v>26</v>
      </c>
      <c r="H124" s="133">
        <v>439</v>
      </c>
    </row>
    <row r="125" spans="1:8" s="118" customFormat="1" ht="15.75" thickBot="1" x14ac:dyDescent="0.3">
      <c r="A125" s="72" t="s">
        <v>160</v>
      </c>
      <c r="B125" s="136" t="s">
        <v>147</v>
      </c>
      <c r="C125" s="53"/>
      <c r="D125" s="119"/>
      <c r="E125" s="130">
        <f>IFERROR(VLOOKUP($B125,[3]NUM18!$H$3:$J$157,2,FALSE),0)</f>
        <v>228</v>
      </c>
      <c r="F125" s="130">
        <f>IFERROR(VLOOKUP($B125,[2]NUM18!$H$3:$K$174,2,FALSE),0)</f>
        <v>256</v>
      </c>
      <c r="G125" s="130">
        <f>IFERROR(VLOOKUP($B125,[2]NUM18!$H$3:$K$174,3,FALSE),0)</f>
        <v>296</v>
      </c>
      <c r="H125" s="120"/>
    </row>
    <row r="126" spans="1:8" s="118" customFormat="1" ht="15.75" thickBot="1" x14ac:dyDescent="0.3">
      <c r="A126" s="72" t="s">
        <v>160</v>
      </c>
      <c r="B126" s="136" t="s">
        <v>148</v>
      </c>
      <c r="C126" s="53"/>
      <c r="D126" s="119"/>
      <c r="E126" s="130">
        <f>IFERROR(VLOOKUP($B126,[3]NUM18!$H$3:$J$157,2,FALSE),0)</f>
        <v>43</v>
      </c>
      <c r="F126" s="130">
        <f>IFERROR(VLOOKUP($B126,[2]NUM18!$H$3:$K$174,2,FALSE),0)</f>
        <v>47</v>
      </c>
      <c r="G126" s="130">
        <f>IFERROR(VLOOKUP($B126,[2]NUM18!$H$3:$K$174,3,FALSE),0)</f>
        <v>51</v>
      </c>
      <c r="H126" s="120"/>
    </row>
    <row r="127" spans="1:8" s="118" customFormat="1" ht="15.75" thickBot="1" x14ac:dyDescent="0.3">
      <c r="A127" s="72" t="s">
        <v>160</v>
      </c>
      <c r="B127" s="136" t="s">
        <v>149</v>
      </c>
      <c r="C127" s="53"/>
      <c r="D127" s="119"/>
      <c r="E127" s="130">
        <f>IFERROR(VLOOKUP($B127,[3]NUM18!$H$3:$J$157,2,FALSE),0)</f>
        <v>23</v>
      </c>
      <c r="F127" s="130">
        <f>IFERROR(VLOOKUP($B127,[2]NUM18!$H$3:$K$174,2,FALSE),0)</f>
        <v>49</v>
      </c>
      <c r="G127" s="130">
        <f>IFERROR(VLOOKUP($B127,[2]NUM18!$H$3:$K$174,3,FALSE),0)</f>
        <v>53</v>
      </c>
      <c r="H127" s="120"/>
    </row>
    <row r="128" spans="1:8" s="118" customFormat="1" ht="15.75" thickBot="1" x14ac:dyDescent="0.3">
      <c r="A128" s="72" t="s">
        <v>160</v>
      </c>
      <c r="B128" s="136" t="s">
        <v>150</v>
      </c>
      <c r="C128" s="53"/>
      <c r="D128" s="119"/>
      <c r="E128" s="130">
        <f>IFERROR(VLOOKUP($B128,[3]NUM18!$H$3:$J$157,2,FALSE),0)</f>
        <v>153</v>
      </c>
      <c r="F128" s="130">
        <f>IFERROR(VLOOKUP($B128,[2]NUM18!$H$3:$K$174,2,FALSE),0)</f>
        <v>141</v>
      </c>
      <c r="G128" s="130">
        <f>IFERROR(VLOOKUP($B128,[2]NUM18!$H$3:$K$174,3,FALSE),0)</f>
        <v>158</v>
      </c>
      <c r="H128" s="120"/>
    </row>
    <row r="129" spans="1:8" s="118" customFormat="1" ht="15.75" thickBot="1" x14ac:dyDescent="0.3">
      <c r="A129" s="72" t="s">
        <v>160</v>
      </c>
      <c r="B129" s="136" t="s">
        <v>151</v>
      </c>
      <c r="C129" s="53"/>
      <c r="D129" s="119"/>
      <c r="E129" s="130">
        <f>IFERROR(VLOOKUP($B129,[3]NUM18!$H$3:$J$157,2,FALSE),0)</f>
        <v>4</v>
      </c>
      <c r="F129" s="130">
        <f>IFERROR(VLOOKUP($B129,[2]NUM18!$H$3:$K$174,2,FALSE),0)</f>
        <v>5</v>
      </c>
      <c r="G129" s="130">
        <f>IFERROR(VLOOKUP($B129,[2]NUM18!$H$3:$K$174,3,FALSE),0)</f>
        <v>8</v>
      </c>
      <c r="H129" s="120"/>
    </row>
    <row r="130" spans="1:8" s="118" customFormat="1" ht="15.75" thickBot="1" x14ac:dyDescent="0.3">
      <c r="A130" s="72" t="s">
        <v>160</v>
      </c>
      <c r="B130" s="136" t="s">
        <v>152</v>
      </c>
      <c r="C130" s="53"/>
      <c r="D130" s="119"/>
      <c r="E130" s="130">
        <f>IFERROR(VLOOKUP($B130,[3]NUM18!$H$3:$J$157,2,FALSE),0)</f>
        <v>3</v>
      </c>
      <c r="F130" s="130">
        <f>IFERROR(VLOOKUP($B130,[2]NUM18!$H$3:$K$174,2,FALSE),0)</f>
        <v>1</v>
      </c>
      <c r="G130" s="130">
        <f>IFERROR(VLOOKUP($B130,[2]NUM18!$H$3:$K$174,3,FALSE),0)</f>
        <v>0</v>
      </c>
      <c r="H130" s="120"/>
    </row>
    <row r="131" spans="1:8" s="118" customFormat="1" ht="15.75" thickBot="1" x14ac:dyDescent="0.3">
      <c r="A131" s="72" t="s">
        <v>160</v>
      </c>
      <c r="B131" s="136" t="s">
        <v>153</v>
      </c>
      <c r="C131" s="53"/>
      <c r="D131" s="119"/>
      <c r="E131" s="130">
        <f>IFERROR(VLOOKUP($B131,[3]NUM18!$H$3:$J$157,2,FALSE),0)</f>
        <v>14</v>
      </c>
      <c r="F131" s="130">
        <f>IFERROR(VLOOKUP($B131,[2]NUM18!$H$3:$K$174,2,FALSE),0)</f>
        <v>12</v>
      </c>
      <c r="G131" s="130">
        <f>IFERROR(VLOOKUP($B131,[2]NUM18!$H$3:$K$174,3,FALSE),0)</f>
        <v>18</v>
      </c>
      <c r="H131" s="120"/>
    </row>
    <row r="132" spans="1:8" s="118" customFormat="1" ht="15.75" thickBot="1" x14ac:dyDescent="0.3">
      <c r="A132" s="72" t="s">
        <v>160</v>
      </c>
      <c r="B132" s="136" t="s">
        <v>154</v>
      </c>
      <c r="C132" s="53"/>
      <c r="D132" s="119"/>
      <c r="E132" s="130">
        <f>IFERROR(VLOOKUP($B132,[3]NUM18!$H$3:$J$157,2,FALSE),0)</f>
        <v>8</v>
      </c>
      <c r="F132" s="130">
        <f>IFERROR(VLOOKUP($B132,[2]NUM18!$H$3:$K$174,2,FALSE),0)</f>
        <v>8</v>
      </c>
      <c r="G132" s="130">
        <f>IFERROR(VLOOKUP($B132,[2]NUM18!$H$3:$K$174,3,FALSE),0)</f>
        <v>10</v>
      </c>
      <c r="H132" s="120"/>
    </row>
    <row r="133" spans="1:8" s="118" customFormat="1" ht="15.75" thickBot="1" x14ac:dyDescent="0.3">
      <c r="A133" s="72" t="s">
        <v>160</v>
      </c>
      <c r="B133" s="136" t="s">
        <v>155</v>
      </c>
      <c r="C133" s="53"/>
      <c r="D133" s="119"/>
      <c r="E133" s="130">
        <f>IFERROR(VLOOKUP($B133,[3]NUM18!$H$3:$J$157,2,FALSE),0)</f>
        <v>4</v>
      </c>
      <c r="F133" s="130">
        <f>IFERROR(VLOOKUP($B133,[2]NUM18!$H$3:$K$174,2,FALSE),0)</f>
        <v>7</v>
      </c>
      <c r="G133" s="130">
        <f>IFERROR(VLOOKUP($B133,[2]NUM18!$H$3:$K$174,3,FALSE),0)</f>
        <v>9</v>
      </c>
      <c r="H133" s="120"/>
    </row>
    <row r="134" spans="1:8" s="118" customFormat="1" ht="15.75" thickBot="1" x14ac:dyDescent="0.3">
      <c r="A134" s="72" t="s">
        <v>160</v>
      </c>
      <c r="B134" s="136" t="s">
        <v>156</v>
      </c>
      <c r="C134" s="53"/>
      <c r="D134" s="119"/>
      <c r="E134" s="130">
        <f>IFERROR(VLOOKUP($B134,[3]NUM18!$H$3:$J$157,2,FALSE),0)</f>
        <v>4</v>
      </c>
      <c r="F134" s="130">
        <f>IFERROR(VLOOKUP($B134,[2]NUM18!$H$3:$K$174,2,FALSE),0)</f>
        <v>8</v>
      </c>
      <c r="G134" s="130">
        <f>IFERROR(VLOOKUP($B134,[2]NUM18!$H$3:$K$174,3,FALSE),0)</f>
        <v>9</v>
      </c>
      <c r="H134" s="120"/>
    </row>
    <row r="135" spans="1:8" s="118" customFormat="1" ht="15.75" thickBot="1" x14ac:dyDescent="0.3">
      <c r="A135" s="72" t="s">
        <v>160</v>
      </c>
      <c r="B135" s="136" t="s">
        <v>157</v>
      </c>
      <c r="C135" s="53"/>
      <c r="D135" s="119"/>
      <c r="E135" s="130">
        <f>IFERROR(VLOOKUP($B135,[3]NUM18!$H$3:$J$157,2,FALSE),0)</f>
        <v>8</v>
      </c>
      <c r="F135" s="130">
        <f>IFERROR(VLOOKUP($B135,[2]NUM18!$H$3:$K$174,2,FALSE),0)</f>
        <v>8</v>
      </c>
      <c r="G135" s="130">
        <f>IFERROR(VLOOKUP($B135,[2]NUM18!$H$3:$K$174,3,FALSE),0)</f>
        <v>11</v>
      </c>
      <c r="H135" s="120"/>
    </row>
    <row r="136" spans="1:8" s="118" customFormat="1" ht="15.75" thickBot="1" x14ac:dyDescent="0.3">
      <c r="A136" s="72" t="s">
        <v>160</v>
      </c>
      <c r="B136" s="136" t="s">
        <v>158</v>
      </c>
      <c r="C136" s="53"/>
      <c r="D136" s="119"/>
      <c r="E136" s="130">
        <f>IFERROR(VLOOKUP($B136,[3]NUM18!$H$3:$J$157,2,FALSE),0)</f>
        <v>6</v>
      </c>
      <c r="F136" s="130">
        <f>IFERROR(VLOOKUP($B136,[2]NUM18!$H$3:$K$174,2,FALSE),0)</f>
        <v>3</v>
      </c>
      <c r="G136" s="130">
        <f>IFERROR(VLOOKUP($B136,[2]NUM18!$H$3:$K$174,3,FALSE),0)</f>
        <v>3</v>
      </c>
      <c r="H136" s="120"/>
    </row>
    <row r="137" spans="1:8" s="118" customFormat="1" ht="15.75" thickBot="1" x14ac:dyDescent="0.3">
      <c r="A137" s="72" t="s">
        <v>160</v>
      </c>
      <c r="B137" s="136" t="s">
        <v>159</v>
      </c>
      <c r="C137" s="53"/>
      <c r="D137" s="119"/>
      <c r="E137" s="130">
        <f>IFERROR(VLOOKUP($B137,[3]NUM18!$H$3:$J$157,2,FALSE),0)</f>
        <v>3</v>
      </c>
      <c r="F137" s="130">
        <f>IFERROR(VLOOKUP($B137,[2]NUM18!$H$3:$K$174,2,FALSE),0)</f>
        <v>3</v>
      </c>
      <c r="G137" s="130">
        <f>IFERROR(VLOOKUP($B137,[2]NUM18!$H$3:$K$174,3,FALSE),0)</f>
        <v>4</v>
      </c>
      <c r="H137" s="120"/>
    </row>
    <row r="138" spans="1:8" s="118" customFormat="1" ht="15.75" thickBot="1" x14ac:dyDescent="0.3">
      <c r="A138" s="264" t="s">
        <v>182</v>
      </c>
      <c r="B138" s="265"/>
      <c r="C138" s="222">
        <f>+D138/Metas!V12</f>
        <v>1.2962962962962963</v>
      </c>
      <c r="D138" s="121">
        <f>+G138/H138</f>
        <v>0.24667188723570868</v>
      </c>
      <c r="E138" s="133">
        <f>SUM(E125:E137)</f>
        <v>501</v>
      </c>
      <c r="F138" s="133">
        <f t="shared" ref="F138:G138" si="9">SUM(F125:F137)</f>
        <v>548</v>
      </c>
      <c r="G138" s="133">
        <f t="shared" si="9"/>
        <v>630</v>
      </c>
      <c r="H138" s="133">
        <v>2554</v>
      </c>
    </row>
    <row r="139" spans="1:8" s="118" customFormat="1" ht="15.75" thickBot="1" x14ac:dyDescent="0.3">
      <c r="A139" s="72" t="s">
        <v>165</v>
      </c>
      <c r="B139" s="136" t="s">
        <v>161</v>
      </c>
      <c r="C139" s="53"/>
      <c r="D139" s="119"/>
      <c r="E139" s="130">
        <f>IFERROR(VLOOKUP($B139,[3]NUM18!$H$3:$J$157,2,FALSE),0)</f>
        <v>126</v>
      </c>
      <c r="F139" s="130">
        <f>IFERROR(VLOOKUP($B139,[2]NUM18!$H$3:$K$174,2,FALSE),0)</f>
        <v>160</v>
      </c>
      <c r="G139" s="130">
        <f>IFERROR(VLOOKUP($B139,[2]NUM18!$H$3:$K$174,3,FALSE),0)</f>
        <v>165</v>
      </c>
      <c r="H139" s="120"/>
    </row>
    <row r="140" spans="1:8" s="118" customFormat="1" ht="15.75" thickBot="1" x14ac:dyDescent="0.3">
      <c r="A140" s="72" t="s">
        <v>165</v>
      </c>
      <c r="B140" s="136" t="s">
        <v>162</v>
      </c>
      <c r="C140" s="53"/>
      <c r="D140" s="119"/>
      <c r="E140" s="130">
        <f>IFERROR(VLOOKUP($B140,[3]NUM18!$H$3:$J$157,2,FALSE),0)</f>
        <v>1</v>
      </c>
      <c r="F140" s="130">
        <f>IFERROR(VLOOKUP($B140,[2]NUM18!$H$3:$K$174,2,FALSE),0)</f>
        <v>2</v>
      </c>
      <c r="G140" s="130">
        <f>IFERROR(VLOOKUP($B140,[2]NUM18!$H$3:$K$174,3,FALSE),0)</f>
        <v>5</v>
      </c>
      <c r="H140" s="120"/>
    </row>
    <row r="141" spans="1:8" s="118" customFormat="1" ht="15.75" thickBot="1" x14ac:dyDescent="0.3">
      <c r="A141" s="72" t="s">
        <v>165</v>
      </c>
      <c r="B141" s="136" t="s">
        <v>163</v>
      </c>
      <c r="C141" s="53"/>
      <c r="D141" s="119"/>
      <c r="E141" s="130">
        <f>IFERROR(VLOOKUP($B141,[3]NUM18!$H$3:$J$157,2,FALSE),0)</f>
        <v>1</v>
      </c>
      <c r="F141" s="130">
        <f>IFERROR(VLOOKUP($B141,[2]NUM18!$H$3:$K$174,2,FALSE),0)</f>
        <v>0</v>
      </c>
      <c r="G141" s="130">
        <f>IFERROR(VLOOKUP($B141,[2]NUM18!$H$3:$K$174,3,FALSE),0)</f>
        <v>1</v>
      </c>
      <c r="H141" s="120"/>
    </row>
    <row r="142" spans="1:8" s="118" customFormat="1" ht="15.75" thickBot="1" x14ac:dyDescent="0.3">
      <c r="A142" s="72" t="s">
        <v>165</v>
      </c>
      <c r="B142" s="136" t="s">
        <v>164</v>
      </c>
      <c r="C142" s="53"/>
      <c r="D142" s="119"/>
      <c r="E142" s="130">
        <f>IFERROR(VLOOKUP($B142,[3]NUM18!$H$3:$J$157,2,FALSE),0)</f>
        <v>0</v>
      </c>
      <c r="F142" s="130">
        <f>IFERROR(VLOOKUP($B142,[2]NUM18!$H$3:$K$174,2,FALSE),0)</f>
        <v>0</v>
      </c>
      <c r="G142" s="130">
        <f>IFERROR(VLOOKUP($B142,[2]NUM18!$H$3:$K$174,3,FALSE),0)</f>
        <v>0</v>
      </c>
      <c r="H142" s="120"/>
    </row>
    <row r="143" spans="1:8" s="118" customFormat="1" ht="15.75" thickBot="1" x14ac:dyDescent="0.3">
      <c r="A143" s="264" t="s">
        <v>183</v>
      </c>
      <c r="B143" s="265"/>
      <c r="C143" s="222">
        <f>+D143/Metas!V14</f>
        <v>1</v>
      </c>
      <c r="D143" s="121">
        <f>+G143/H143</f>
        <v>0.19084821428571427</v>
      </c>
      <c r="E143" s="133">
        <f>SUM(E139:E142)</f>
        <v>128</v>
      </c>
      <c r="F143" s="133">
        <f t="shared" ref="F143:G143" si="10">SUM(F139:F142)</f>
        <v>162</v>
      </c>
      <c r="G143" s="133">
        <f t="shared" si="10"/>
        <v>171</v>
      </c>
      <c r="H143" s="133">
        <v>896</v>
      </c>
    </row>
    <row r="144" spans="1:8" s="118" customFormat="1" ht="15.75" thickBot="1" x14ac:dyDescent="0.3">
      <c r="A144" s="72" t="s">
        <v>173</v>
      </c>
      <c r="B144" s="136" t="s">
        <v>166</v>
      </c>
      <c r="C144" s="53"/>
      <c r="D144" s="119"/>
      <c r="E144" s="130">
        <f>IFERROR(VLOOKUP($B144,[3]NUM18!$H$3:$J$157,2,FALSE),0)</f>
        <v>32</v>
      </c>
      <c r="F144" s="130">
        <f>IFERROR(VLOOKUP($B144,[2]NUM18!$H$3:$K$174,2,FALSE),0)</f>
        <v>33</v>
      </c>
      <c r="G144" s="130">
        <f>IFERROR(VLOOKUP($B144,[2]NUM18!$H$3:$K$174,3,FALSE),0)</f>
        <v>33</v>
      </c>
      <c r="H144" s="120"/>
    </row>
    <row r="145" spans="1:8" s="118" customFormat="1" ht="15.75" thickBot="1" x14ac:dyDescent="0.3">
      <c r="A145" s="72" t="s">
        <v>173</v>
      </c>
      <c r="B145" s="136" t="s">
        <v>167</v>
      </c>
      <c r="C145" s="53"/>
      <c r="D145" s="119"/>
      <c r="E145" s="130">
        <f>IFERROR(VLOOKUP($B145,[3]NUM18!$H$3:$J$157,2,FALSE),0)</f>
        <v>2</v>
      </c>
      <c r="F145" s="130">
        <f>IFERROR(VLOOKUP($B145,[2]NUM18!$H$3:$K$174,2,FALSE),0)</f>
        <v>1</v>
      </c>
      <c r="G145" s="130">
        <f>IFERROR(VLOOKUP($B145,[2]NUM18!$H$3:$K$174,3,FALSE),0)</f>
        <v>1</v>
      </c>
      <c r="H145" s="120"/>
    </row>
    <row r="146" spans="1:8" s="118" customFormat="1" ht="15.75" thickBot="1" x14ac:dyDescent="0.3">
      <c r="A146" s="72" t="s">
        <v>173</v>
      </c>
      <c r="B146" s="136" t="s">
        <v>168</v>
      </c>
      <c r="C146" s="53"/>
      <c r="D146" s="119"/>
      <c r="E146" s="130">
        <f>IFERROR(VLOOKUP($B146,[3]NUM18!$H$3:$J$157,2,FALSE),0)</f>
        <v>3</v>
      </c>
      <c r="F146" s="130">
        <f>IFERROR(VLOOKUP($B146,[2]NUM18!$H$3:$K$174,2,FALSE),0)</f>
        <v>1</v>
      </c>
      <c r="G146" s="130">
        <f>IFERROR(VLOOKUP($B146,[2]NUM18!$H$3:$K$174,3,FALSE),0)</f>
        <v>3</v>
      </c>
      <c r="H146" s="120"/>
    </row>
    <row r="147" spans="1:8" s="118" customFormat="1" ht="15.75" thickBot="1" x14ac:dyDescent="0.3">
      <c r="A147" s="72" t="s">
        <v>173</v>
      </c>
      <c r="B147" s="136" t="s">
        <v>169</v>
      </c>
      <c r="C147" s="53"/>
      <c r="D147" s="119"/>
      <c r="E147" s="130">
        <f>IFERROR(VLOOKUP($B147,[3]NUM18!$H$3:$J$157,2,FALSE),0)</f>
        <v>5</v>
      </c>
      <c r="F147" s="130">
        <f>IFERROR(VLOOKUP($B147,[2]NUM18!$H$3:$K$174,2,FALSE),0)</f>
        <v>7</v>
      </c>
      <c r="G147" s="130">
        <f>IFERROR(VLOOKUP($B147,[2]NUM18!$H$3:$K$174,3,FALSE),0)</f>
        <v>6</v>
      </c>
      <c r="H147" s="120"/>
    </row>
    <row r="148" spans="1:8" s="118" customFormat="1" ht="15.75" thickBot="1" x14ac:dyDescent="0.3">
      <c r="A148" s="72" t="s">
        <v>173</v>
      </c>
      <c r="B148" s="136" t="s">
        <v>170</v>
      </c>
      <c r="C148" s="53"/>
      <c r="D148" s="119"/>
      <c r="E148" s="130">
        <f>IFERROR(VLOOKUP($B148,[3]NUM18!$H$3:$J$157,2,FALSE),0)</f>
        <v>4</v>
      </c>
      <c r="F148" s="130">
        <f>IFERROR(VLOOKUP($B148,[2]NUM18!$H$3:$K$174,2,FALSE),0)</f>
        <v>6</v>
      </c>
      <c r="G148" s="130">
        <f>IFERROR(VLOOKUP($B148,[2]NUM18!$H$3:$K$174,3,FALSE),0)</f>
        <v>5</v>
      </c>
      <c r="H148" s="120"/>
    </row>
    <row r="149" spans="1:8" s="118" customFormat="1" ht="15.75" thickBot="1" x14ac:dyDescent="0.3">
      <c r="A149" s="72" t="s">
        <v>173</v>
      </c>
      <c r="B149" s="136" t="s">
        <v>171</v>
      </c>
      <c r="C149" s="53"/>
      <c r="D149" s="119"/>
      <c r="E149" s="130">
        <f>IFERROR(VLOOKUP($B149,[3]NUM18!$H$3:$J$157,2,FALSE),0)</f>
        <v>4</v>
      </c>
      <c r="F149" s="130">
        <f>IFERROR(VLOOKUP($B149,[2]NUM18!$H$3:$K$174,2,FALSE),0)</f>
        <v>3</v>
      </c>
      <c r="G149" s="130">
        <f>IFERROR(VLOOKUP($B149,[2]NUM18!$H$3:$K$174,3,FALSE),0)</f>
        <v>4</v>
      </c>
      <c r="H149" s="120"/>
    </row>
    <row r="150" spans="1:8" s="118" customFormat="1" ht="15.75" thickBot="1" x14ac:dyDescent="0.3">
      <c r="A150" s="72" t="s">
        <v>173</v>
      </c>
      <c r="B150" s="136" t="s">
        <v>172</v>
      </c>
      <c r="C150" s="53"/>
      <c r="D150" s="119"/>
      <c r="E150" s="130">
        <f>IFERROR(VLOOKUP($B150,[3]NUM18!$H$3:$J$157,2,FALSE),0)</f>
        <v>3</v>
      </c>
      <c r="F150" s="130">
        <f>IFERROR(VLOOKUP($B150,[2]NUM18!$H$3:$K$174,2,FALSE),0)</f>
        <v>2</v>
      </c>
      <c r="G150" s="130">
        <f>IFERROR(VLOOKUP($B150,[2]NUM18!$H$3:$K$174,3,FALSE),0)</f>
        <v>3</v>
      </c>
      <c r="H150" s="120"/>
    </row>
    <row r="151" spans="1:8" s="118" customFormat="1" ht="15.75" thickBot="1" x14ac:dyDescent="0.3">
      <c r="A151" s="264" t="s">
        <v>184</v>
      </c>
      <c r="B151" s="265"/>
      <c r="C151" s="222">
        <f>+D151/Metas!V15</f>
        <v>0.9821428571428571</v>
      </c>
      <c r="D151" s="121">
        <f>+G151/H151</f>
        <v>0.18900343642611683</v>
      </c>
      <c r="E151" s="133">
        <f>SUM(E144:E150)</f>
        <v>53</v>
      </c>
      <c r="F151" s="133">
        <f>SUM(F144:F150)</f>
        <v>53</v>
      </c>
      <c r="G151" s="133">
        <f>SUM(G144:G150)</f>
        <v>55</v>
      </c>
      <c r="H151" s="133">
        <v>291</v>
      </c>
    </row>
    <row r="152" spans="1:8" x14ac:dyDescent="0.25">
      <c r="B152" s="122" t="s">
        <v>189</v>
      </c>
      <c r="C152" s="234"/>
      <c r="D152" s="234"/>
      <c r="E152" s="230">
        <f t="shared" ref="E152:F152" si="11">+E151+E143+E138+E124+E111+E92+E81+E75+E64+E49+E38+E26</f>
        <v>6168</v>
      </c>
      <c r="F152" s="230">
        <f t="shared" si="11"/>
        <v>7165</v>
      </c>
      <c r="G152" s="230">
        <f>+G151+G143+G138+G124+G111+G92+G81+G75+G64+G49+G38+G26</f>
        <v>7415</v>
      </c>
      <c r="H152" s="230">
        <f>+H151+H143+H138+H124+H111+H92+H81+H75+H64+H49+H38+H26</f>
        <v>43688</v>
      </c>
    </row>
    <row r="153" spans="1:8" x14ac:dyDescent="0.25">
      <c r="C153" s="231"/>
      <c r="D153" s="232"/>
    </row>
  </sheetData>
  <mergeCells count="21">
    <mergeCell ref="A1:A10"/>
    <mergeCell ref="B1:B10"/>
    <mergeCell ref="C1:C11"/>
    <mergeCell ref="D1:D10"/>
    <mergeCell ref="E1:H1"/>
    <mergeCell ref="E2:G9"/>
    <mergeCell ref="H2:H9"/>
    <mergeCell ref="E10:G10"/>
    <mergeCell ref="H10:H11"/>
    <mergeCell ref="A151:B151"/>
    <mergeCell ref="A26:B26"/>
    <mergeCell ref="A38:B38"/>
    <mergeCell ref="A49:B49"/>
    <mergeCell ref="A64:B64"/>
    <mergeCell ref="A75:B75"/>
    <mergeCell ref="A81:B81"/>
    <mergeCell ref="A92:B92"/>
    <mergeCell ref="A111:B111"/>
    <mergeCell ref="A124:B124"/>
    <mergeCell ref="A138:B138"/>
    <mergeCell ref="A143:B14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5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" style="75" bestFit="1" customWidth="1"/>
    <col min="2" max="2" width="36.7109375" style="75" bestFit="1" customWidth="1"/>
    <col min="3" max="3" width="14.42578125" style="54" customWidth="1"/>
    <col min="4" max="4" width="21.7109375" style="52" customWidth="1"/>
    <col min="5" max="10" width="11.140625" style="62" customWidth="1"/>
    <col min="11" max="11" width="23" style="62" customWidth="1"/>
    <col min="12" max="16384" width="11.42578125" style="52"/>
  </cols>
  <sheetData>
    <row r="1" spans="1:11" s="100" customFormat="1" ht="73.5" customHeight="1" thickTop="1" thickBot="1" x14ac:dyDescent="0.25">
      <c r="A1" s="309" t="s">
        <v>0</v>
      </c>
      <c r="B1" s="278" t="s">
        <v>1</v>
      </c>
      <c r="C1" s="278" t="s">
        <v>190</v>
      </c>
      <c r="D1" s="304" t="s">
        <v>187</v>
      </c>
      <c r="E1" s="404" t="s">
        <v>322</v>
      </c>
      <c r="F1" s="405"/>
      <c r="G1" s="405"/>
      <c r="H1" s="405"/>
      <c r="I1" s="405"/>
      <c r="J1" s="405"/>
      <c r="K1" s="406"/>
    </row>
    <row r="2" spans="1:11" s="100" customFormat="1" ht="15" customHeight="1" thickTop="1" x14ac:dyDescent="0.2">
      <c r="A2" s="310"/>
      <c r="B2" s="312"/>
      <c r="C2" s="279"/>
      <c r="D2" s="305"/>
      <c r="E2" s="372" t="s">
        <v>2</v>
      </c>
      <c r="F2" s="373"/>
      <c r="G2" s="373"/>
      <c r="H2" s="373"/>
      <c r="I2" s="373"/>
      <c r="J2" s="374"/>
      <c r="K2" s="383" t="s">
        <v>3</v>
      </c>
    </row>
    <row r="3" spans="1:11" s="100" customFormat="1" ht="15" customHeight="1" x14ac:dyDescent="0.2">
      <c r="A3" s="310"/>
      <c r="B3" s="312"/>
      <c r="C3" s="279"/>
      <c r="D3" s="305"/>
      <c r="E3" s="375"/>
      <c r="F3" s="295"/>
      <c r="G3" s="295"/>
      <c r="H3" s="295"/>
      <c r="I3" s="295"/>
      <c r="J3" s="376"/>
      <c r="K3" s="384"/>
    </row>
    <row r="4" spans="1:11" s="100" customFormat="1" ht="15" customHeight="1" x14ac:dyDescent="0.2">
      <c r="A4" s="310"/>
      <c r="B4" s="312"/>
      <c r="C4" s="279"/>
      <c r="D4" s="305"/>
      <c r="E4" s="375"/>
      <c r="F4" s="295"/>
      <c r="G4" s="295"/>
      <c r="H4" s="295"/>
      <c r="I4" s="295"/>
      <c r="J4" s="376"/>
      <c r="K4" s="384"/>
    </row>
    <row r="5" spans="1:11" s="100" customFormat="1" ht="15" customHeight="1" x14ac:dyDescent="0.2">
      <c r="A5" s="310"/>
      <c r="B5" s="312"/>
      <c r="C5" s="279"/>
      <c r="D5" s="305"/>
      <c r="E5" s="375"/>
      <c r="F5" s="295"/>
      <c r="G5" s="295"/>
      <c r="H5" s="295"/>
      <c r="I5" s="295"/>
      <c r="J5" s="376"/>
      <c r="K5" s="384"/>
    </row>
    <row r="6" spans="1:11" s="100" customFormat="1" ht="15" customHeight="1" x14ac:dyDescent="0.2">
      <c r="A6" s="310"/>
      <c r="B6" s="312"/>
      <c r="C6" s="279"/>
      <c r="D6" s="305"/>
      <c r="E6" s="375"/>
      <c r="F6" s="295"/>
      <c r="G6" s="295"/>
      <c r="H6" s="295"/>
      <c r="I6" s="295"/>
      <c r="J6" s="376"/>
      <c r="K6" s="384"/>
    </row>
    <row r="7" spans="1:11" s="100" customFormat="1" ht="15" customHeight="1" x14ac:dyDescent="0.2">
      <c r="A7" s="310"/>
      <c r="B7" s="312"/>
      <c r="C7" s="279"/>
      <c r="D7" s="305"/>
      <c r="E7" s="375"/>
      <c r="F7" s="295"/>
      <c r="G7" s="295"/>
      <c r="H7" s="295"/>
      <c r="I7" s="295"/>
      <c r="J7" s="376"/>
      <c r="K7" s="384"/>
    </row>
    <row r="8" spans="1:11" s="100" customFormat="1" ht="15" customHeight="1" x14ac:dyDescent="0.2">
      <c r="A8" s="310"/>
      <c r="B8" s="312"/>
      <c r="C8" s="279"/>
      <c r="D8" s="305"/>
      <c r="E8" s="375"/>
      <c r="F8" s="295"/>
      <c r="G8" s="295"/>
      <c r="H8" s="295"/>
      <c r="I8" s="295"/>
      <c r="J8" s="376"/>
      <c r="K8" s="384"/>
    </row>
    <row r="9" spans="1:11" s="100" customFormat="1" ht="15.75" customHeight="1" thickBot="1" x14ac:dyDescent="0.25">
      <c r="A9" s="310"/>
      <c r="B9" s="312"/>
      <c r="C9" s="279"/>
      <c r="D9" s="305"/>
      <c r="E9" s="377"/>
      <c r="F9" s="378"/>
      <c r="G9" s="378"/>
      <c r="H9" s="378"/>
      <c r="I9" s="378"/>
      <c r="J9" s="379"/>
      <c r="K9" s="385"/>
    </row>
    <row r="10" spans="1:11" s="100" customFormat="1" ht="57.75" customHeight="1" thickTop="1" thickBot="1" x14ac:dyDescent="0.25">
      <c r="A10" s="311"/>
      <c r="B10" s="280"/>
      <c r="C10" s="279"/>
      <c r="D10" s="306"/>
      <c r="E10" s="369" t="s">
        <v>325</v>
      </c>
      <c r="F10" s="371"/>
      <c r="G10" s="369" t="s">
        <v>323</v>
      </c>
      <c r="H10" s="371"/>
      <c r="I10" s="369" t="s">
        <v>324</v>
      </c>
      <c r="J10" s="371"/>
      <c r="K10" s="407" t="s">
        <v>185</v>
      </c>
    </row>
    <row r="11" spans="1:11" s="100" customFormat="1" ht="15" thickBot="1" x14ac:dyDescent="0.25">
      <c r="A11" s="108"/>
      <c r="B11" s="108"/>
      <c r="C11" s="280"/>
      <c r="D11" s="103" t="s">
        <v>188</v>
      </c>
      <c r="E11" s="109" t="s">
        <v>17</v>
      </c>
      <c r="F11" s="110" t="s">
        <v>19</v>
      </c>
      <c r="G11" s="109" t="s">
        <v>17</v>
      </c>
      <c r="H11" s="109" t="s">
        <v>19</v>
      </c>
      <c r="I11" s="109" t="s">
        <v>17</v>
      </c>
      <c r="J11" s="109" t="s">
        <v>19</v>
      </c>
      <c r="K11" s="408"/>
    </row>
    <row r="12" spans="1:11" ht="15" thickBot="1" x14ac:dyDescent="0.25">
      <c r="A12" s="75" t="s">
        <v>52</v>
      </c>
      <c r="B12" s="137" t="s">
        <v>39</v>
      </c>
      <c r="C12" s="53"/>
      <c r="D12" s="53"/>
      <c r="E12" s="92">
        <f>+G12+I12</f>
        <v>891</v>
      </c>
      <c r="F12" s="92">
        <f>+H12+J12</f>
        <v>868</v>
      </c>
      <c r="G12" s="130">
        <f>IFERROR(VLOOKUP($B12,[2]NUM19!$H$3:$K$162,2,FALSE),0)</f>
        <v>724</v>
      </c>
      <c r="H12" s="130">
        <f>IFERROR(VLOOKUP($B12,[2]NUM19!$H$3:$K$162,3,FALSE),0)</f>
        <v>685</v>
      </c>
      <c r="I12" s="130">
        <f>IFERROR(VLOOKUP($B12,[2]NUM19!$X$3:$AA$146,2,FALSE),0)</f>
        <v>167</v>
      </c>
      <c r="J12" s="130">
        <f>IFERROR(VLOOKUP($B12,[2]NUM19!$X$3:$AA$146,3,FALSE),0)</f>
        <v>183</v>
      </c>
    </row>
    <row r="13" spans="1:11" ht="15" thickBot="1" x14ac:dyDescent="0.25">
      <c r="A13" s="75" t="s">
        <v>52</v>
      </c>
      <c r="B13" s="137" t="s">
        <v>40</v>
      </c>
      <c r="C13" s="53"/>
      <c r="D13" s="53"/>
      <c r="E13" s="92">
        <f t="shared" ref="E13:E24" si="0">+G13+I13</f>
        <v>537</v>
      </c>
      <c r="F13" s="92">
        <f t="shared" ref="F13:F24" si="1">+H13+J13</f>
        <v>542</v>
      </c>
      <c r="G13" s="130">
        <f>IFERROR(VLOOKUP($B13,[2]NUM19!$H$3:$K$162,2,FALSE),0)</f>
        <v>451</v>
      </c>
      <c r="H13" s="130">
        <f>IFERROR(VLOOKUP($B13,[2]NUM19!$H$3:$K$162,3,FALSE),0)</f>
        <v>469</v>
      </c>
      <c r="I13" s="130">
        <f>IFERROR(VLOOKUP($B13,[2]NUM19!$X$3:$AA$146,2,FALSE),0)</f>
        <v>86</v>
      </c>
      <c r="J13" s="130">
        <f>IFERROR(VLOOKUP($B13,[2]NUM19!$X$3:$AA$146,3,FALSE),0)</f>
        <v>73</v>
      </c>
    </row>
    <row r="14" spans="1:11" ht="15" thickBot="1" x14ac:dyDescent="0.25">
      <c r="A14" s="75" t="s">
        <v>52</v>
      </c>
      <c r="B14" s="137" t="s">
        <v>41</v>
      </c>
      <c r="C14" s="53"/>
      <c r="D14" s="53"/>
      <c r="E14" s="92">
        <f t="shared" si="0"/>
        <v>601</v>
      </c>
      <c r="F14" s="92">
        <f t="shared" si="1"/>
        <v>716</v>
      </c>
      <c r="G14" s="130">
        <f>IFERROR(VLOOKUP($B14,[2]NUM19!$H$3:$K$162,2,FALSE),0)</f>
        <v>517</v>
      </c>
      <c r="H14" s="130">
        <f>IFERROR(VLOOKUP($B14,[2]NUM19!$H$3:$K$162,3,FALSE),0)</f>
        <v>612</v>
      </c>
      <c r="I14" s="130">
        <f>IFERROR(VLOOKUP($B14,[2]NUM19!$X$3:$AA$146,2,FALSE),0)</f>
        <v>84</v>
      </c>
      <c r="J14" s="130">
        <f>IFERROR(VLOOKUP($B14,[2]NUM19!$X$3:$AA$146,3,FALSE),0)</f>
        <v>104</v>
      </c>
    </row>
    <row r="15" spans="1:11" ht="15" thickBot="1" x14ac:dyDescent="0.25">
      <c r="A15" s="75" t="s">
        <v>52</v>
      </c>
      <c r="B15" s="137" t="s">
        <v>42</v>
      </c>
      <c r="C15" s="53"/>
      <c r="D15" s="53"/>
      <c r="E15" s="92">
        <f t="shared" si="0"/>
        <v>873</v>
      </c>
      <c r="F15" s="92">
        <f t="shared" si="1"/>
        <v>861</v>
      </c>
      <c r="G15" s="130">
        <f>IFERROR(VLOOKUP($B15,[2]NUM19!$H$3:$K$162,2,FALSE),0)</f>
        <v>721</v>
      </c>
      <c r="H15" s="130">
        <f>IFERROR(VLOOKUP($B15,[2]NUM19!$H$3:$K$162,3,FALSE),0)</f>
        <v>734</v>
      </c>
      <c r="I15" s="130">
        <f>IFERROR(VLOOKUP($B15,[2]NUM19!$X$3:$AA$146,2,FALSE),0)</f>
        <v>152</v>
      </c>
      <c r="J15" s="130">
        <f>IFERROR(VLOOKUP($B15,[2]NUM19!$X$3:$AA$146,3,FALSE),0)</f>
        <v>127</v>
      </c>
    </row>
    <row r="16" spans="1:11" ht="15" thickBot="1" x14ac:dyDescent="0.25">
      <c r="A16" s="75" t="s">
        <v>52</v>
      </c>
      <c r="B16" s="137" t="s">
        <v>43</v>
      </c>
      <c r="C16" s="55"/>
      <c r="D16" s="53"/>
      <c r="E16" s="92">
        <f t="shared" si="0"/>
        <v>460</v>
      </c>
      <c r="F16" s="92">
        <f t="shared" si="1"/>
        <v>571</v>
      </c>
      <c r="G16" s="130">
        <f>IFERROR(VLOOKUP($B16,[2]NUM19!$H$3:$K$162,2,FALSE),0)</f>
        <v>406</v>
      </c>
      <c r="H16" s="130">
        <f>IFERROR(VLOOKUP($B16,[2]NUM19!$H$3:$K$162,3,FALSE),0)</f>
        <v>494</v>
      </c>
      <c r="I16" s="130">
        <f>IFERROR(VLOOKUP($B16,[2]NUM19!$X$3:$AA$146,2,FALSE),0)</f>
        <v>54</v>
      </c>
      <c r="J16" s="130">
        <f>IFERROR(VLOOKUP($B16,[2]NUM19!$X$3:$AA$146,3,FALSE),0)</f>
        <v>77</v>
      </c>
    </row>
    <row r="17" spans="1:11" ht="15" thickBot="1" x14ac:dyDescent="0.25">
      <c r="A17" s="75" t="s">
        <v>52</v>
      </c>
      <c r="B17" s="137" t="s">
        <v>44</v>
      </c>
      <c r="C17" s="53"/>
      <c r="D17" s="53"/>
      <c r="E17" s="92">
        <f t="shared" si="0"/>
        <v>351</v>
      </c>
      <c r="F17" s="92">
        <f t="shared" si="1"/>
        <v>416</v>
      </c>
      <c r="G17" s="130">
        <f>IFERROR(VLOOKUP($B17,[2]NUM19!$H$3:$K$162,2,FALSE),0)</f>
        <v>317</v>
      </c>
      <c r="H17" s="130">
        <f>IFERROR(VLOOKUP($B17,[2]NUM19!$H$3:$K$162,3,FALSE),0)</f>
        <v>384</v>
      </c>
      <c r="I17" s="130">
        <f>IFERROR(VLOOKUP($B17,[2]NUM19!$X$3:$AA$146,2,FALSE),0)</f>
        <v>34</v>
      </c>
      <c r="J17" s="130">
        <f>IFERROR(VLOOKUP($B17,[2]NUM19!$X$3:$AA$146,3,FALSE),0)</f>
        <v>32</v>
      </c>
    </row>
    <row r="18" spans="1:11" ht="15" thickBot="1" x14ac:dyDescent="0.25">
      <c r="A18" s="75" t="s">
        <v>52</v>
      </c>
      <c r="B18" s="137" t="s">
        <v>45</v>
      </c>
      <c r="C18" s="53"/>
      <c r="D18" s="53"/>
      <c r="E18" s="92">
        <f t="shared" si="0"/>
        <v>86</v>
      </c>
      <c r="F18" s="92">
        <f t="shared" si="1"/>
        <v>167</v>
      </c>
      <c r="G18" s="130">
        <f>IFERROR(VLOOKUP($B18,[2]NUM19!$H$3:$K$162,2,FALSE),0)</f>
        <v>77</v>
      </c>
      <c r="H18" s="130">
        <f>IFERROR(VLOOKUP($B18,[2]NUM19!$H$3:$K$162,3,FALSE),0)</f>
        <v>150</v>
      </c>
      <c r="I18" s="130">
        <f>IFERROR(VLOOKUP($B18,[2]NUM19!$X$3:$AA$146,2,FALSE),0)</f>
        <v>9</v>
      </c>
      <c r="J18" s="130">
        <f>IFERROR(VLOOKUP($B18,[2]NUM19!$X$3:$AA$146,3,FALSE),0)</f>
        <v>17</v>
      </c>
    </row>
    <row r="19" spans="1:11" ht="15" thickBot="1" x14ac:dyDescent="0.25">
      <c r="A19" s="75" t="s">
        <v>52</v>
      </c>
      <c r="B19" s="137" t="s">
        <v>46</v>
      </c>
      <c r="C19" s="53"/>
      <c r="D19" s="53"/>
      <c r="E19" s="92">
        <f t="shared" si="0"/>
        <v>15</v>
      </c>
      <c r="F19" s="92">
        <f t="shared" si="1"/>
        <v>15</v>
      </c>
      <c r="G19" s="130">
        <f>IFERROR(VLOOKUP($B19,[2]NUM19!$H$3:$K$162,2,FALSE),0)</f>
        <v>12</v>
      </c>
      <c r="H19" s="130">
        <f>IFERROR(VLOOKUP($B19,[2]NUM19!$H$3:$K$162,3,FALSE),0)</f>
        <v>11</v>
      </c>
      <c r="I19" s="130">
        <f>IFERROR(VLOOKUP($B19,[2]NUM19!$X$3:$AA$146,2,FALSE),0)</f>
        <v>3</v>
      </c>
      <c r="J19" s="130">
        <f>IFERROR(VLOOKUP($B19,[2]NUM19!$X$3:$AA$146,3,FALSE),0)</f>
        <v>4</v>
      </c>
    </row>
    <row r="20" spans="1:11" ht="15" thickBot="1" x14ac:dyDescent="0.25">
      <c r="A20" s="75" t="s">
        <v>52</v>
      </c>
      <c r="B20" s="137" t="s">
        <v>47</v>
      </c>
      <c r="C20" s="53"/>
      <c r="D20" s="53"/>
      <c r="E20" s="92">
        <f t="shared" si="0"/>
        <v>26</v>
      </c>
      <c r="F20" s="92">
        <f t="shared" si="1"/>
        <v>26</v>
      </c>
      <c r="G20" s="130">
        <f>IFERROR(VLOOKUP($B20,[2]NUM19!$H$3:$K$162,2,FALSE),0)</f>
        <v>23</v>
      </c>
      <c r="H20" s="130">
        <f>IFERROR(VLOOKUP($B20,[2]NUM19!$H$3:$K$162,3,FALSE),0)</f>
        <v>22</v>
      </c>
      <c r="I20" s="130">
        <f>IFERROR(VLOOKUP($B20,[2]NUM19!$X$3:$AA$146,2,FALSE),0)</f>
        <v>3</v>
      </c>
      <c r="J20" s="130">
        <f>IFERROR(VLOOKUP($B20,[2]NUM19!$X$3:$AA$146,3,FALSE),0)</f>
        <v>4</v>
      </c>
    </row>
    <row r="21" spans="1:11" ht="15" thickBot="1" x14ac:dyDescent="0.25">
      <c r="A21" s="75" t="s">
        <v>52</v>
      </c>
      <c r="B21" s="137" t="s">
        <v>48</v>
      </c>
      <c r="C21" s="56"/>
      <c r="D21" s="53"/>
      <c r="E21" s="92">
        <f t="shared" si="0"/>
        <v>13</v>
      </c>
      <c r="F21" s="92">
        <f t="shared" si="1"/>
        <v>18</v>
      </c>
      <c r="G21" s="130">
        <f>IFERROR(VLOOKUP($B21,[2]NUM19!$H$3:$K$162,2,FALSE),0)</f>
        <v>13</v>
      </c>
      <c r="H21" s="130">
        <f>IFERROR(VLOOKUP($B21,[2]NUM19!$H$3:$K$162,3,FALSE),0)</f>
        <v>14</v>
      </c>
      <c r="I21" s="130">
        <f>IFERROR(VLOOKUP($B21,[2]NUM19!$X$3:$AA$146,2,FALSE),0)</f>
        <v>0</v>
      </c>
      <c r="J21" s="130">
        <f>IFERROR(VLOOKUP($B21,[2]NUM19!$X$3:$AA$146,3,FALSE),0)</f>
        <v>4</v>
      </c>
    </row>
    <row r="22" spans="1:11" ht="15" thickBot="1" x14ac:dyDescent="0.25">
      <c r="A22" s="75" t="s">
        <v>52</v>
      </c>
      <c r="B22" s="137" t="s">
        <v>49</v>
      </c>
      <c r="C22" s="53"/>
      <c r="D22" s="53"/>
      <c r="E22" s="92">
        <f t="shared" si="0"/>
        <v>49</v>
      </c>
      <c r="F22" s="92">
        <f t="shared" si="1"/>
        <v>71</v>
      </c>
      <c r="G22" s="130">
        <f>IFERROR(VLOOKUP($B22,[2]NUM19!$H$3:$K$162,2,FALSE),0)</f>
        <v>48</v>
      </c>
      <c r="H22" s="130">
        <f>IFERROR(VLOOKUP($B22,[2]NUM19!$H$3:$K$162,3,FALSE),0)</f>
        <v>63</v>
      </c>
      <c r="I22" s="130">
        <f>IFERROR(VLOOKUP($B22,[2]NUM19!$X$3:$AA$146,2,FALSE),0)</f>
        <v>1</v>
      </c>
      <c r="J22" s="130">
        <f>IFERROR(VLOOKUP($B22,[2]NUM19!$X$3:$AA$146,3,FALSE),0)</f>
        <v>8</v>
      </c>
    </row>
    <row r="23" spans="1:11" ht="15" thickBot="1" x14ac:dyDescent="0.25">
      <c r="A23" s="75" t="s">
        <v>52</v>
      </c>
      <c r="B23" s="137" t="s">
        <v>50</v>
      </c>
      <c r="C23" s="53"/>
      <c r="D23" s="53"/>
      <c r="E23" s="92">
        <f t="shared" si="0"/>
        <v>30</v>
      </c>
      <c r="F23" s="92">
        <f t="shared" si="1"/>
        <v>20</v>
      </c>
      <c r="G23" s="130">
        <f>IFERROR(VLOOKUP($B23,[2]NUM19!$H$3:$K$162,2,FALSE),0)</f>
        <v>29</v>
      </c>
      <c r="H23" s="130">
        <f>IFERROR(VLOOKUP($B23,[2]NUM19!$H$3:$K$162,3,FALSE),0)</f>
        <v>19</v>
      </c>
      <c r="I23" s="130">
        <f>IFERROR(VLOOKUP($B23,[2]NUM19!$X$3:$AA$146,2,FALSE),0)</f>
        <v>1</v>
      </c>
      <c r="J23" s="130">
        <f>IFERROR(VLOOKUP($B23,[2]NUM19!$X$3:$AA$146,3,FALSE),0)</f>
        <v>1</v>
      </c>
    </row>
    <row r="24" spans="1:11" ht="15" thickBot="1" x14ac:dyDescent="0.25">
      <c r="A24" s="75" t="s">
        <v>52</v>
      </c>
      <c r="B24" s="137" t="s">
        <v>51</v>
      </c>
      <c r="C24" s="53"/>
      <c r="D24" s="53"/>
      <c r="E24" s="92">
        <f t="shared" si="0"/>
        <v>109</v>
      </c>
      <c r="F24" s="92">
        <f t="shared" si="1"/>
        <v>87</v>
      </c>
      <c r="G24" s="130">
        <f>IFERROR(VLOOKUP($B24,[2]NUM19!$H$3:$K$162,2,FALSE),0)</f>
        <v>100</v>
      </c>
      <c r="H24" s="130">
        <f>IFERROR(VLOOKUP($B24,[2]NUM19!$H$3:$K$162,3,FALSE),0)</f>
        <v>87</v>
      </c>
      <c r="I24" s="130">
        <f>IFERROR(VLOOKUP($B24,[2]NUM19!$X$3:$AA$146,2,FALSE),0)</f>
        <v>9</v>
      </c>
      <c r="J24" s="130">
        <f>IFERROR(VLOOKUP($B24,[2]NUM19!$X$3:$AA$146,3,FALSE),0)</f>
        <v>0</v>
      </c>
    </row>
    <row r="25" spans="1:11" ht="15" thickBot="1" x14ac:dyDescent="0.25">
      <c r="A25" s="72" t="s">
        <v>52</v>
      </c>
      <c r="B25" s="137" t="s">
        <v>396</v>
      </c>
      <c r="C25" s="53"/>
      <c r="D25" s="53"/>
      <c r="E25" s="92">
        <f t="shared" ref="E25" si="2">+G25+I25</f>
        <v>0</v>
      </c>
      <c r="F25" s="92">
        <f t="shared" ref="F25" si="3">+H25+J25</f>
        <v>4</v>
      </c>
      <c r="G25" s="130">
        <f>IFERROR(VLOOKUP($B25,[2]NUM19!$H$3:$K$162,2,FALSE),0)</f>
        <v>0</v>
      </c>
      <c r="H25" s="130">
        <f>IFERROR(VLOOKUP($B25,[2]NUM19!$H$3:$K$162,3,FALSE),0)</f>
        <v>2</v>
      </c>
      <c r="I25" s="130">
        <f>IFERROR(VLOOKUP($B25,[2]NUM19!$X$3:$AA$146,2,FALSE),0)</f>
        <v>0</v>
      </c>
      <c r="J25" s="130">
        <f>IFERROR(VLOOKUP($B25,[2]NUM19!$X$3:$AA$146,3,FALSE),0)</f>
        <v>2</v>
      </c>
    </row>
    <row r="26" spans="1:11" ht="15" thickBot="1" x14ac:dyDescent="0.25">
      <c r="A26" s="307" t="s">
        <v>174</v>
      </c>
      <c r="B26" s="308"/>
      <c r="C26" s="222">
        <f>+D26/Metas!W10</f>
        <v>0.93632478632478644</v>
      </c>
      <c r="D26" s="14">
        <f>+F26/K26</f>
        <v>0.23433155080213905</v>
      </c>
      <c r="E26" s="9">
        <f>SUM(E12:E25)</f>
        <v>4041</v>
      </c>
      <c r="F26" s="9">
        <f t="shared" ref="F26:I26" si="4">SUM(F12:F25)</f>
        <v>4382</v>
      </c>
      <c r="G26" s="9">
        <f t="shared" si="4"/>
        <v>3438</v>
      </c>
      <c r="H26" s="9">
        <f t="shared" ref="H26" si="5">SUM(H12:H25)</f>
        <v>3746</v>
      </c>
      <c r="I26" s="9">
        <f t="shared" si="4"/>
        <v>603</v>
      </c>
      <c r="J26" s="9">
        <f t="shared" ref="J26" si="6">SUM(J12:J25)</f>
        <v>636</v>
      </c>
      <c r="K26" s="9">
        <v>18700</v>
      </c>
    </row>
    <row r="27" spans="1:11" ht="15" thickBot="1" x14ac:dyDescent="0.25">
      <c r="A27" s="75" t="s">
        <v>53</v>
      </c>
      <c r="B27" s="137" t="s">
        <v>54</v>
      </c>
      <c r="C27" s="53"/>
      <c r="D27" s="53"/>
      <c r="E27" s="92">
        <f t="shared" ref="E27:E37" si="7">+G27+I27</f>
        <v>1071</v>
      </c>
      <c r="F27" s="97">
        <f t="shared" ref="F27:F37" si="8">+H27+J27</f>
        <v>839</v>
      </c>
      <c r="G27" s="130">
        <f>IFERROR(VLOOKUP($B27,[2]NUM19!$H$3:$K$162,2,FALSE),0)</f>
        <v>918</v>
      </c>
      <c r="H27" s="130">
        <f>IFERROR(VLOOKUP($B27,[2]NUM19!$H$3:$K$162,3,FALSE),0)</f>
        <v>691</v>
      </c>
      <c r="I27" s="130">
        <f>IFERROR(VLOOKUP($B27,[2]NUM19!$X$3:$AA$146,2,FALSE),0)</f>
        <v>153</v>
      </c>
      <c r="J27" s="130">
        <f>IFERROR(VLOOKUP($B27,[2]NUM19!$X$3:$AA$146,3,FALSE),0)</f>
        <v>148</v>
      </c>
    </row>
    <row r="28" spans="1:11" ht="15" thickBot="1" x14ac:dyDescent="0.25">
      <c r="A28" s="75" t="s">
        <v>53</v>
      </c>
      <c r="B28" s="137" t="s">
        <v>55</v>
      </c>
      <c r="C28" s="53"/>
      <c r="D28" s="53"/>
      <c r="E28" s="92">
        <f t="shared" si="7"/>
        <v>501</v>
      </c>
      <c r="F28" s="97">
        <f t="shared" si="8"/>
        <v>717</v>
      </c>
      <c r="G28" s="130">
        <f>IFERROR(VLOOKUP($B28,[2]NUM19!$H$3:$K$162,2,FALSE),0)</f>
        <v>501</v>
      </c>
      <c r="H28" s="130">
        <f>IFERROR(VLOOKUP($B28,[2]NUM19!$H$3:$K$162,3,FALSE),0)</f>
        <v>652</v>
      </c>
      <c r="I28" s="130">
        <f>IFERROR(VLOOKUP($B28,[2]NUM19!$X$3:$AA$146,2,FALSE),0)</f>
        <v>0</v>
      </c>
      <c r="J28" s="130">
        <f>IFERROR(VLOOKUP($B28,[2]NUM19!$X$3:$AA$146,3,FALSE),0)</f>
        <v>65</v>
      </c>
    </row>
    <row r="29" spans="1:11" ht="15" thickBot="1" x14ac:dyDescent="0.25">
      <c r="A29" s="75" t="s">
        <v>53</v>
      </c>
      <c r="B29" s="137" t="s">
        <v>56</v>
      </c>
      <c r="C29" s="53"/>
      <c r="D29" s="53"/>
      <c r="E29" s="92">
        <f t="shared" si="7"/>
        <v>1700</v>
      </c>
      <c r="F29" s="97">
        <f t="shared" si="8"/>
        <v>1652</v>
      </c>
      <c r="G29" s="130">
        <f>IFERROR(VLOOKUP($B29,[2]NUM19!$H$3:$K$162,2,FALSE),0)</f>
        <v>1616</v>
      </c>
      <c r="H29" s="130">
        <f>IFERROR(VLOOKUP($B29,[2]NUM19!$H$3:$K$162,3,FALSE),0)</f>
        <v>1568</v>
      </c>
      <c r="I29" s="130">
        <f>IFERROR(VLOOKUP($B29,[2]NUM19!$X$3:$AA$146,2,FALSE),0)</f>
        <v>84</v>
      </c>
      <c r="J29" s="130">
        <f>IFERROR(VLOOKUP($B29,[2]NUM19!$X$3:$AA$146,3,FALSE),0)</f>
        <v>84</v>
      </c>
    </row>
    <row r="30" spans="1:11" ht="15" thickBot="1" x14ac:dyDescent="0.25">
      <c r="A30" s="75" t="s">
        <v>53</v>
      </c>
      <c r="B30" s="137" t="s">
        <v>57</v>
      </c>
      <c r="C30" s="53"/>
      <c r="D30" s="53"/>
      <c r="E30" s="92">
        <f t="shared" si="7"/>
        <v>110</v>
      </c>
      <c r="F30" s="97">
        <f t="shared" si="8"/>
        <v>152</v>
      </c>
      <c r="G30" s="130">
        <f>IFERROR(VLOOKUP($B30,[2]NUM19!$H$3:$K$162,2,FALSE),0)</f>
        <v>92</v>
      </c>
      <c r="H30" s="130">
        <f>IFERROR(VLOOKUP($B30,[2]NUM19!$H$3:$K$162,3,FALSE),0)</f>
        <v>127</v>
      </c>
      <c r="I30" s="130">
        <f>IFERROR(VLOOKUP($B30,[2]NUM19!$X$3:$AA$146,2,FALSE),0)</f>
        <v>18</v>
      </c>
      <c r="J30" s="130">
        <f>IFERROR(VLOOKUP($B30,[2]NUM19!$X$3:$AA$146,3,FALSE),0)</f>
        <v>25</v>
      </c>
    </row>
    <row r="31" spans="1:11" ht="15" thickBot="1" x14ac:dyDescent="0.25">
      <c r="A31" s="75" t="s">
        <v>53</v>
      </c>
      <c r="B31" s="137" t="s">
        <v>58</v>
      </c>
      <c r="C31" s="53"/>
      <c r="D31" s="53"/>
      <c r="E31" s="92">
        <f t="shared" si="7"/>
        <v>1589</v>
      </c>
      <c r="F31" s="97">
        <f t="shared" si="8"/>
        <v>1517</v>
      </c>
      <c r="G31" s="130">
        <f>IFERROR(VLOOKUP($B31,[2]NUM19!$H$3:$K$162,2,FALSE),0)</f>
        <v>1341</v>
      </c>
      <c r="H31" s="130">
        <f>IFERROR(VLOOKUP($B31,[2]NUM19!$H$3:$K$162,3,FALSE),0)</f>
        <v>1278</v>
      </c>
      <c r="I31" s="130">
        <f>IFERROR(VLOOKUP($B31,[2]NUM19!$X$3:$AA$146,2,FALSE),0)</f>
        <v>248</v>
      </c>
      <c r="J31" s="130">
        <f>IFERROR(VLOOKUP($B31,[2]NUM19!$X$3:$AA$146,3,FALSE),0)</f>
        <v>239</v>
      </c>
    </row>
    <row r="32" spans="1:11" ht="15" thickBot="1" x14ac:dyDescent="0.25">
      <c r="A32" s="75" t="s">
        <v>53</v>
      </c>
      <c r="B32" s="137" t="s">
        <v>59</v>
      </c>
      <c r="C32" s="53"/>
      <c r="D32" s="53"/>
      <c r="E32" s="92">
        <f t="shared" si="7"/>
        <v>7</v>
      </c>
      <c r="F32" s="97">
        <f t="shared" si="8"/>
        <v>10</v>
      </c>
      <c r="G32" s="130">
        <f>IFERROR(VLOOKUP($B32,[2]NUM19!$H$3:$K$162,2,FALSE),0)</f>
        <v>6</v>
      </c>
      <c r="H32" s="130">
        <f>IFERROR(VLOOKUP($B32,[2]NUM19!$H$3:$K$162,3,FALSE),0)</f>
        <v>9</v>
      </c>
      <c r="I32" s="130">
        <f>IFERROR(VLOOKUP($B32,[2]NUM19!$X$3:$AA$146,2,FALSE),0)</f>
        <v>1</v>
      </c>
      <c r="J32" s="130">
        <f>IFERROR(VLOOKUP($B32,[2]NUM19!$X$3:$AA$146,3,FALSE),0)</f>
        <v>1</v>
      </c>
    </row>
    <row r="33" spans="1:11" ht="15" thickBot="1" x14ac:dyDescent="0.25">
      <c r="A33" s="75" t="s">
        <v>53</v>
      </c>
      <c r="B33" s="137" t="s">
        <v>60</v>
      </c>
      <c r="C33" s="53"/>
      <c r="D33" s="53"/>
      <c r="E33" s="92">
        <f t="shared" si="7"/>
        <v>46</v>
      </c>
      <c r="F33" s="97">
        <f t="shared" si="8"/>
        <v>57</v>
      </c>
      <c r="G33" s="130">
        <f>IFERROR(VLOOKUP($B33,[2]NUM19!$H$3:$K$162,2,FALSE),0)</f>
        <v>41</v>
      </c>
      <c r="H33" s="130">
        <f>IFERROR(VLOOKUP($B33,[2]NUM19!$H$3:$K$162,3,FALSE),0)</f>
        <v>46</v>
      </c>
      <c r="I33" s="130">
        <f>IFERROR(VLOOKUP($B33,[2]NUM19!$X$3:$AA$146,2,FALSE),0)</f>
        <v>5</v>
      </c>
      <c r="J33" s="130">
        <f>IFERROR(VLOOKUP($B33,[2]NUM19!$X$3:$AA$146,3,FALSE),0)</f>
        <v>11</v>
      </c>
    </row>
    <row r="34" spans="1:11" ht="15" thickBot="1" x14ac:dyDescent="0.25">
      <c r="A34" s="75" t="s">
        <v>53</v>
      </c>
      <c r="B34" s="137" t="s">
        <v>61</v>
      </c>
      <c r="C34" s="53"/>
      <c r="D34" s="53"/>
      <c r="E34" s="92">
        <f t="shared" si="7"/>
        <v>386</v>
      </c>
      <c r="F34" s="97">
        <f t="shared" si="8"/>
        <v>216</v>
      </c>
      <c r="G34" s="130">
        <f>IFERROR(VLOOKUP($B34,[2]NUM19!$H$3:$K$162,2,FALSE),0)</f>
        <v>347</v>
      </c>
      <c r="H34" s="130">
        <f>IFERROR(VLOOKUP($B34,[2]NUM19!$H$3:$K$162,3,FALSE),0)</f>
        <v>176</v>
      </c>
      <c r="I34" s="130">
        <f>IFERROR(VLOOKUP($B34,[2]NUM19!$X$3:$AA$146,2,FALSE),0)</f>
        <v>39</v>
      </c>
      <c r="J34" s="130">
        <f>IFERROR(VLOOKUP($B34,[2]NUM19!$X$3:$AA$146,3,FALSE),0)</f>
        <v>40</v>
      </c>
    </row>
    <row r="35" spans="1:11" ht="15" thickBot="1" x14ac:dyDescent="0.25">
      <c r="A35" s="75" t="s">
        <v>53</v>
      </c>
      <c r="B35" s="137" t="s">
        <v>62</v>
      </c>
      <c r="C35" s="53"/>
      <c r="D35" s="53"/>
      <c r="E35" s="92">
        <f t="shared" si="7"/>
        <v>15</v>
      </c>
      <c r="F35" s="97">
        <f t="shared" si="8"/>
        <v>16</v>
      </c>
      <c r="G35" s="130">
        <f>IFERROR(VLOOKUP($B35,[2]NUM19!$H$3:$K$162,2,FALSE),0)</f>
        <v>15</v>
      </c>
      <c r="H35" s="130">
        <f>IFERROR(VLOOKUP($B35,[2]NUM19!$H$3:$K$162,3,FALSE),0)</f>
        <v>16</v>
      </c>
      <c r="I35" s="130">
        <f>IFERROR(VLOOKUP($B35,[2]NUM19!$X$3:$AA$146,2,FALSE),0)</f>
        <v>0</v>
      </c>
      <c r="J35" s="130">
        <f>IFERROR(VLOOKUP($B35,[2]NUM19!$X$3:$AA$146,3,FALSE),0)</f>
        <v>0</v>
      </c>
    </row>
    <row r="36" spans="1:11" ht="15" thickBot="1" x14ac:dyDescent="0.25">
      <c r="A36" s="75" t="s">
        <v>53</v>
      </c>
      <c r="B36" s="137" t="s">
        <v>63</v>
      </c>
      <c r="C36" s="53"/>
      <c r="D36" s="53"/>
      <c r="E36" s="92">
        <f t="shared" si="7"/>
        <v>75</v>
      </c>
      <c r="F36" s="97">
        <f t="shared" si="8"/>
        <v>74</v>
      </c>
      <c r="G36" s="130">
        <f>IFERROR(VLOOKUP($B36,[2]NUM19!$H$3:$K$162,2,FALSE),0)</f>
        <v>75</v>
      </c>
      <c r="H36" s="130">
        <f>IFERROR(VLOOKUP($B36,[2]NUM19!$H$3:$K$162,3,FALSE),0)</f>
        <v>71</v>
      </c>
      <c r="I36" s="130">
        <f>IFERROR(VLOOKUP($B36,[2]NUM19!$X$3:$AA$146,2,FALSE),0)</f>
        <v>0</v>
      </c>
      <c r="J36" s="130">
        <f>IFERROR(VLOOKUP($B36,[2]NUM19!$X$3:$AA$146,3,FALSE),0)</f>
        <v>3</v>
      </c>
    </row>
    <row r="37" spans="1:11" ht="15" thickBot="1" x14ac:dyDescent="0.25">
      <c r="A37" s="75" t="s">
        <v>53</v>
      </c>
      <c r="B37" s="137" t="s">
        <v>345</v>
      </c>
      <c r="C37" s="53"/>
      <c r="D37" s="53"/>
      <c r="E37" s="92">
        <f t="shared" si="7"/>
        <v>72</v>
      </c>
      <c r="F37" s="97">
        <f t="shared" si="8"/>
        <v>78</v>
      </c>
      <c r="G37" s="130">
        <f>IFERROR(VLOOKUP($B37,[2]NUM19!$H$3:$K$162,2,FALSE),0)</f>
        <v>66</v>
      </c>
      <c r="H37" s="130">
        <f>IFERROR(VLOOKUP($B37,[2]NUM19!$H$3:$K$162,3,FALSE),0)</f>
        <v>72</v>
      </c>
      <c r="I37" s="130">
        <f>IFERROR(VLOOKUP($B37,[2]NUM19!$X$3:$AA$146,2,FALSE),0)</f>
        <v>6</v>
      </c>
      <c r="J37" s="130">
        <f>IFERROR(VLOOKUP($B37,[2]NUM19!$X$3:$AA$146,3,FALSE),0)</f>
        <v>6</v>
      </c>
    </row>
    <row r="38" spans="1:11" ht="15" thickBot="1" x14ac:dyDescent="0.25">
      <c r="A38" s="307" t="s">
        <v>175</v>
      </c>
      <c r="B38" s="308"/>
      <c r="C38" s="222">
        <f>+D38/Metas!W8</f>
        <v>1.0422535211267605</v>
      </c>
      <c r="D38" s="221">
        <f>+F38/K38</f>
        <v>0.30224642614023145</v>
      </c>
      <c r="E38" s="9">
        <f>SUM(E27:E37)</f>
        <v>5572</v>
      </c>
      <c r="F38" s="9">
        <f t="shared" ref="F38:I38" si="9">SUM(F27:F37)</f>
        <v>5328</v>
      </c>
      <c r="G38" s="9">
        <f t="shared" si="9"/>
        <v>5018</v>
      </c>
      <c r="H38" s="9">
        <f t="shared" ref="H38" si="10">SUM(H27:H37)</f>
        <v>4706</v>
      </c>
      <c r="I38" s="9">
        <f t="shared" si="9"/>
        <v>554</v>
      </c>
      <c r="J38" s="9">
        <f t="shared" ref="J38" si="11">SUM(J27:J37)</f>
        <v>622</v>
      </c>
      <c r="K38" s="9">
        <v>17628</v>
      </c>
    </row>
    <row r="39" spans="1:11" ht="15" thickBot="1" x14ac:dyDescent="0.25">
      <c r="A39" s="75" t="s">
        <v>74</v>
      </c>
      <c r="B39" s="137" t="s">
        <v>64</v>
      </c>
      <c r="C39" s="53"/>
      <c r="D39" s="53"/>
      <c r="E39" s="92">
        <f t="shared" ref="E39:E48" si="12">+G39+I39</f>
        <v>45</v>
      </c>
      <c r="F39" s="97">
        <f t="shared" ref="F39:F48" si="13">+H39+J39</f>
        <v>46</v>
      </c>
      <c r="G39" s="130">
        <f>IFERROR(VLOOKUP($B39,[2]NUM19!$H$3:$K$162,2,FALSE),0)</f>
        <v>38</v>
      </c>
      <c r="H39" s="130">
        <f>IFERROR(VLOOKUP($B39,[2]NUM19!$H$3:$K$162,3,FALSE),0)</f>
        <v>42</v>
      </c>
      <c r="I39" s="130">
        <f>IFERROR(VLOOKUP($B39,[2]NUM19!$X$3:$AA$146,2,FALSE),0)</f>
        <v>7</v>
      </c>
      <c r="J39" s="130">
        <f>IFERROR(VLOOKUP($B39,[2]NUM19!$X$3:$AA$146,3,FALSE),0)</f>
        <v>4</v>
      </c>
    </row>
    <row r="40" spans="1:11" ht="15" thickBot="1" x14ac:dyDescent="0.25">
      <c r="A40" s="75" t="s">
        <v>74</v>
      </c>
      <c r="B40" s="137" t="s">
        <v>65</v>
      </c>
      <c r="C40" s="53"/>
      <c r="D40" s="53"/>
      <c r="E40" s="92">
        <f t="shared" si="12"/>
        <v>44</v>
      </c>
      <c r="F40" s="97">
        <f t="shared" si="13"/>
        <v>28</v>
      </c>
      <c r="G40" s="130">
        <f>IFERROR(VLOOKUP($B40,[2]NUM19!$H$3:$K$162,2,FALSE),0)</f>
        <v>42</v>
      </c>
      <c r="H40" s="130">
        <f>IFERROR(VLOOKUP($B40,[2]NUM19!$H$3:$K$162,3,FALSE),0)</f>
        <v>24</v>
      </c>
      <c r="I40" s="130">
        <f>IFERROR(VLOOKUP($B40,[2]NUM19!$X$3:$AA$146,2,FALSE),0)</f>
        <v>2</v>
      </c>
      <c r="J40" s="130">
        <f>IFERROR(VLOOKUP($B40,[2]NUM19!$X$3:$AA$146,3,FALSE),0)</f>
        <v>4</v>
      </c>
    </row>
    <row r="41" spans="1:11" ht="15" thickBot="1" x14ac:dyDescent="0.25">
      <c r="A41" s="75" t="s">
        <v>74</v>
      </c>
      <c r="B41" s="137" t="s">
        <v>66</v>
      </c>
      <c r="C41" s="53"/>
      <c r="D41" s="53"/>
      <c r="E41" s="92">
        <f t="shared" si="12"/>
        <v>44</v>
      </c>
      <c r="F41" s="97">
        <f t="shared" si="13"/>
        <v>52</v>
      </c>
      <c r="G41" s="130">
        <f>IFERROR(VLOOKUP($B41,[2]NUM19!$H$3:$K$162,2,FALSE),0)</f>
        <v>42</v>
      </c>
      <c r="H41" s="130">
        <f>IFERROR(VLOOKUP($B41,[2]NUM19!$H$3:$K$162,3,FALSE),0)</f>
        <v>51</v>
      </c>
      <c r="I41" s="130">
        <f>IFERROR(VLOOKUP($B41,[2]NUM19!$X$3:$AA$146,2,FALSE),0)</f>
        <v>2</v>
      </c>
      <c r="J41" s="130">
        <f>IFERROR(VLOOKUP($B41,[2]NUM19!$X$3:$AA$146,3,FALSE),0)</f>
        <v>1</v>
      </c>
    </row>
    <row r="42" spans="1:11" ht="15" thickBot="1" x14ac:dyDescent="0.25">
      <c r="A42" s="75" t="s">
        <v>74</v>
      </c>
      <c r="B42" s="137" t="s">
        <v>67</v>
      </c>
      <c r="C42" s="53"/>
      <c r="D42" s="53"/>
      <c r="E42" s="92">
        <f t="shared" si="12"/>
        <v>3</v>
      </c>
      <c r="F42" s="97">
        <f t="shared" si="13"/>
        <v>6</v>
      </c>
      <c r="G42" s="130">
        <f>IFERROR(VLOOKUP($B42,[2]NUM19!$H$3:$K$162,2,FALSE),0)</f>
        <v>3</v>
      </c>
      <c r="H42" s="130">
        <f>IFERROR(VLOOKUP($B42,[2]NUM19!$H$3:$K$162,3,FALSE),0)</f>
        <v>6</v>
      </c>
      <c r="I42" s="130">
        <f>IFERROR(VLOOKUP($B42,[2]NUM19!$X$3:$AA$146,2,FALSE),0)</f>
        <v>0</v>
      </c>
      <c r="J42" s="130">
        <f>IFERROR(VLOOKUP($B42,[2]NUM19!$X$3:$AA$146,3,FALSE),0)</f>
        <v>0</v>
      </c>
    </row>
    <row r="43" spans="1:11" ht="15" thickBot="1" x14ac:dyDescent="0.25">
      <c r="A43" s="75" t="s">
        <v>74</v>
      </c>
      <c r="B43" s="137" t="s">
        <v>68</v>
      </c>
      <c r="C43" s="53"/>
      <c r="D43" s="53"/>
      <c r="E43" s="92">
        <f t="shared" si="12"/>
        <v>87</v>
      </c>
      <c r="F43" s="97">
        <f t="shared" si="13"/>
        <v>71</v>
      </c>
      <c r="G43" s="130">
        <f>IFERROR(VLOOKUP($B43,[2]NUM19!$H$3:$K$162,2,FALSE),0)</f>
        <v>73</v>
      </c>
      <c r="H43" s="130">
        <f>IFERROR(VLOOKUP($B43,[2]NUM19!$H$3:$K$162,3,FALSE),0)</f>
        <v>59</v>
      </c>
      <c r="I43" s="130">
        <f>IFERROR(VLOOKUP($B43,[2]NUM19!$X$3:$AA$146,2,FALSE),0)</f>
        <v>14</v>
      </c>
      <c r="J43" s="130">
        <f>IFERROR(VLOOKUP($B43,[2]NUM19!$X$3:$AA$146,3,FALSE),0)</f>
        <v>12</v>
      </c>
    </row>
    <row r="44" spans="1:11" ht="15" thickBot="1" x14ac:dyDescent="0.25">
      <c r="A44" s="75" t="s">
        <v>74</v>
      </c>
      <c r="B44" s="137" t="s">
        <v>69</v>
      </c>
      <c r="C44" s="53"/>
      <c r="D44" s="53"/>
      <c r="E44" s="92">
        <f t="shared" si="12"/>
        <v>25</v>
      </c>
      <c r="F44" s="97">
        <f t="shared" si="13"/>
        <v>35</v>
      </c>
      <c r="G44" s="130">
        <f>IFERROR(VLOOKUP($B44,[2]NUM19!$H$3:$K$162,2,FALSE),0)</f>
        <v>17</v>
      </c>
      <c r="H44" s="130">
        <f>IFERROR(VLOOKUP($B44,[2]NUM19!$H$3:$K$162,3,FALSE),0)</f>
        <v>26</v>
      </c>
      <c r="I44" s="130">
        <f>IFERROR(VLOOKUP($B44,[2]NUM19!$X$3:$AA$146,2,FALSE),0)</f>
        <v>8</v>
      </c>
      <c r="J44" s="130">
        <f>IFERROR(VLOOKUP($B44,[2]NUM19!$X$3:$AA$146,3,FALSE),0)</f>
        <v>9</v>
      </c>
    </row>
    <row r="45" spans="1:11" ht="15" thickBot="1" x14ac:dyDescent="0.25">
      <c r="A45" s="75" t="s">
        <v>74</v>
      </c>
      <c r="B45" s="137" t="s">
        <v>70</v>
      </c>
      <c r="C45" s="53"/>
      <c r="D45" s="53"/>
      <c r="E45" s="92">
        <f t="shared" si="12"/>
        <v>10</v>
      </c>
      <c r="F45" s="97">
        <f t="shared" si="13"/>
        <v>27</v>
      </c>
      <c r="G45" s="130">
        <f>IFERROR(VLOOKUP($B45,[2]NUM19!$H$3:$K$162,2,FALSE),0)</f>
        <v>9</v>
      </c>
      <c r="H45" s="130">
        <f>IFERROR(VLOOKUP($B45,[2]NUM19!$H$3:$K$162,3,FALSE),0)</f>
        <v>22</v>
      </c>
      <c r="I45" s="130">
        <f>IFERROR(VLOOKUP($B45,[2]NUM19!$X$3:$AA$146,2,FALSE),0)</f>
        <v>1</v>
      </c>
      <c r="J45" s="130">
        <f>IFERROR(VLOOKUP($B45,[2]NUM19!$X$3:$AA$146,3,FALSE),0)</f>
        <v>5</v>
      </c>
    </row>
    <row r="46" spans="1:11" ht="15" thickBot="1" x14ac:dyDescent="0.25">
      <c r="A46" s="75" t="s">
        <v>74</v>
      </c>
      <c r="B46" s="137" t="s">
        <v>71</v>
      </c>
      <c r="C46" s="53"/>
      <c r="D46" s="53"/>
      <c r="E46" s="92">
        <f t="shared" si="12"/>
        <v>13</v>
      </c>
      <c r="F46" s="97">
        <f t="shared" si="13"/>
        <v>15</v>
      </c>
      <c r="G46" s="130">
        <f>IFERROR(VLOOKUP($B46,[2]NUM19!$H$3:$K$162,2,FALSE),0)</f>
        <v>13</v>
      </c>
      <c r="H46" s="130">
        <f>IFERROR(VLOOKUP($B46,[2]NUM19!$H$3:$K$162,3,FALSE),0)</f>
        <v>14</v>
      </c>
      <c r="I46" s="130">
        <f>IFERROR(VLOOKUP($B46,[2]NUM19!$X$3:$AA$146,2,FALSE),0)</f>
        <v>0</v>
      </c>
      <c r="J46" s="130">
        <f>IFERROR(VLOOKUP($B46,[2]NUM19!$X$3:$AA$146,3,FALSE),0)</f>
        <v>1</v>
      </c>
    </row>
    <row r="47" spans="1:11" ht="15" thickBot="1" x14ac:dyDescent="0.25">
      <c r="A47" s="75" t="s">
        <v>74</v>
      </c>
      <c r="B47" s="137" t="s">
        <v>72</v>
      </c>
      <c r="C47" s="53"/>
      <c r="D47" s="53"/>
      <c r="E47" s="92">
        <f t="shared" si="12"/>
        <v>96</v>
      </c>
      <c r="F47" s="97">
        <f t="shared" si="13"/>
        <v>102</v>
      </c>
      <c r="G47" s="130">
        <f>IFERROR(VLOOKUP($B47,[2]NUM19!$H$3:$K$162,2,FALSE),0)</f>
        <v>85</v>
      </c>
      <c r="H47" s="130">
        <f>IFERROR(VLOOKUP($B47,[2]NUM19!$H$3:$K$162,3,FALSE),0)</f>
        <v>95</v>
      </c>
      <c r="I47" s="130">
        <f>IFERROR(VLOOKUP($B47,[2]NUM19!$X$3:$AA$146,2,FALSE),0)</f>
        <v>11</v>
      </c>
      <c r="J47" s="130">
        <f>IFERROR(VLOOKUP($B47,[2]NUM19!$X$3:$AA$146,3,FALSE),0)</f>
        <v>7</v>
      </c>
    </row>
    <row r="48" spans="1:11" ht="15" thickBot="1" x14ac:dyDescent="0.25">
      <c r="A48" s="75" t="s">
        <v>74</v>
      </c>
      <c r="B48" s="137" t="s">
        <v>73</v>
      </c>
      <c r="C48" s="53"/>
      <c r="D48" s="53"/>
      <c r="E48" s="92">
        <f t="shared" si="12"/>
        <v>14</v>
      </c>
      <c r="F48" s="97">
        <f t="shared" si="13"/>
        <v>15</v>
      </c>
      <c r="G48" s="130">
        <f>IFERROR(VLOOKUP($B48,[2]NUM19!$H$3:$K$162,2,FALSE),0)</f>
        <v>13</v>
      </c>
      <c r="H48" s="130">
        <f>IFERROR(VLOOKUP($B48,[2]NUM19!$H$3:$K$162,3,FALSE),0)</f>
        <v>13</v>
      </c>
      <c r="I48" s="130">
        <f>IFERROR(VLOOKUP($B48,[2]NUM19!$X$3:$AA$146,2,FALSE),0)</f>
        <v>1</v>
      </c>
      <c r="J48" s="130">
        <f>IFERROR(VLOOKUP($B48,[2]NUM19!$X$3:$AA$146,3,FALSE),0)</f>
        <v>2</v>
      </c>
    </row>
    <row r="49" spans="1:11" ht="24" customHeight="1" thickBot="1" x14ac:dyDescent="0.25">
      <c r="A49" s="307" t="s">
        <v>176</v>
      </c>
      <c r="B49" s="308"/>
      <c r="C49" s="222">
        <f>+D49/Metas!W17</f>
        <v>1</v>
      </c>
      <c r="D49" s="221">
        <f>+F49/K49</f>
        <v>0.2904169714703731</v>
      </c>
      <c r="E49" s="9">
        <f t="shared" ref="E49:I49" si="14">SUM(E39:E48)</f>
        <v>381</v>
      </c>
      <c r="F49" s="9">
        <f t="shared" si="14"/>
        <v>397</v>
      </c>
      <c r="G49" s="9">
        <f t="shared" si="14"/>
        <v>335</v>
      </c>
      <c r="H49" s="9">
        <f t="shared" ref="H49" si="15">SUM(H39:H48)</f>
        <v>352</v>
      </c>
      <c r="I49" s="9">
        <f t="shared" si="14"/>
        <v>46</v>
      </c>
      <c r="J49" s="9">
        <f t="shared" ref="J49" si="16">SUM(J39:J48)</f>
        <v>45</v>
      </c>
      <c r="K49" s="9">
        <v>1367</v>
      </c>
    </row>
    <row r="50" spans="1:11" ht="15" thickBot="1" x14ac:dyDescent="0.25">
      <c r="A50" s="138" t="s">
        <v>88</v>
      </c>
      <c r="B50" s="137" t="s">
        <v>75</v>
      </c>
      <c r="C50" s="53"/>
      <c r="D50" s="53"/>
      <c r="E50" s="92">
        <f t="shared" ref="E50:E62" si="17">+G50+I50</f>
        <v>162</v>
      </c>
      <c r="F50" s="97">
        <f t="shared" ref="F50:F62" si="18">+H50+J50</f>
        <v>190</v>
      </c>
      <c r="G50" s="130">
        <f>IFERROR(VLOOKUP($B50,[2]NUM19!$H$3:$K$162,2,FALSE),0)</f>
        <v>150</v>
      </c>
      <c r="H50" s="130">
        <f>IFERROR(VLOOKUP($B50,[2]NUM19!$H$3:$K$162,3,FALSE),0)</f>
        <v>172</v>
      </c>
      <c r="I50" s="130">
        <f>IFERROR(VLOOKUP($B50,[2]NUM19!$X$3:$AA$146,2,FALSE),0)</f>
        <v>12</v>
      </c>
      <c r="J50" s="130">
        <f>IFERROR(VLOOKUP($B50,[2]NUM19!$X$3:$AA$146,3,FALSE),0)</f>
        <v>18</v>
      </c>
    </row>
    <row r="51" spans="1:11" ht="15" thickBot="1" x14ac:dyDescent="0.25">
      <c r="A51" s="138" t="s">
        <v>88</v>
      </c>
      <c r="B51" s="137" t="s">
        <v>76</v>
      </c>
      <c r="C51" s="53"/>
      <c r="D51" s="53"/>
      <c r="E51" s="92">
        <f t="shared" si="17"/>
        <v>11</v>
      </c>
      <c r="F51" s="97">
        <f t="shared" si="18"/>
        <v>19</v>
      </c>
      <c r="G51" s="130">
        <f>IFERROR(VLOOKUP($B51,[2]NUM19!$H$3:$K$162,2,FALSE),0)</f>
        <v>10</v>
      </c>
      <c r="H51" s="130">
        <f>IFERROR(VLOOKUP($B51,[2]NUM19!$H$3:$K$162,3,FALSE),0)</f>
        <v>16</v>
      </c>
      <c r="I51" s="130">
        <f>IFERROR(VLOOKUP($B51,[2]NUM19!$X$3:$AA$146,2,FALSE),0)</f>
        <v>1</v>
      </c>
      <c r="J51" s="130">
        <f>IFERROR(VLOOKUP($B51,[2]NUM19!$X$3:$AA$146,3,FALSE),0)</f>
        <v>3</v>
      </c>
    </row>
    <row r="52" spans="1:11" ht="15" thickBot="1" x14ac:dyDescent="0.25">
      <c r="A52" s="138" t="s">
        <v>88</v>
      </c>
      <c r="B52" s="137" t="s">
        <v>77</v>
      </c>
      <c r="C52" s="53"/>
      <c r="D52" s="53"/>
      <c r="E52" s="92">
        <f t="shared" si="17"/>
        <v>12</v>
      </c>
      <c r="F52" s="97">
        <f t="shared" si="18"/>
        <v>15</v>
      </c>
      <c r="G52" s="130">
        <f>IFERROR(VLOOKUP($B52,[2]NUM19!$H$3:$K$162,2,FALSE),0)</f>
        <v>5</v>
      </c>
      <c r="H52" s="130">
        <f>IFERROR(VLOOKUP($B52,[2]NUM19!$H$3:$K$162,3,FALSE),0)</f>
        <v>8</v>
      </c>
      <c r="I52" s="130">
        <f>IFERROR(VLOOKUP($B52,[2]NUM19!$X$3:$AA$146,2,FALSE),0)</f>
        <v>7</v>
      </c>
      <c r="J52" s="130">
        <f>IFERROR(VLOOKUP($B52,[2]NUM19!$X$3:$AA$146,3,FALSE),0)</f>
        <v>7</v>
      </c>
    </row>
    <row r="53" spans="1:11" ht="15" thickBot="1" x14ac:dyDescent="0.25">
      <c r="A53" s="138" t="s">
        <v>88</v>
      </c>
      <c r="B53" s="137" t="s">
        <v>78</v>
      </c>
      <c r="C53" s="53"/>
      <c r="D53" s="53"/>
      <c r="E53" s="92">
        <f t="shared" si="17"/>
        <v>2</v>
      </c>
      <c r="F53" s="97">
        <f t="shared" si="18"/>
        <v>11</v>
      </c>
      <c r="G53" s="130">
        <f>IFERROR(VLOOKUP($B53,[2]NUM19!$H$3:$K$162,2,FALSE),0)</f>
        <v>1</v>
      </c>
      <c r="H53" s="130">
        <f>IFERROR(VLOOKUP($B53,[2]NUM19!$H$3:$K$162,3,FALSE),0)</f>
        <v>8</v>
      </c>
      <c r="I53" s="130">
        <f>IFERROR(VLOOKUP($B53,[2]NUM19!$X$3:$AA$146,2,FALSE),0)</f>
        <v>1</v>
      </c>
      <c r="J53" s="130">
        <f>IFERROR(VLOOKUP($B53,[2]NUM19!$X$3:$AA$146,3,FALSE),0)</f>
        <v>3</v>
      </c>
    </row>
    <row r="54" spans="1:11" ht="15" thickBot="1" x14ac:dyDescent="0.25">
      <c r="A54" s="138" t="s">
        <v>88</v>
      </c>
      <c r="B54" s="137" t="s">
        <v>79</v>
      </c>
      <c r="C54" s="53"/>
      <c r="D54" s="53"/>
      <c r="E54" s="92">
        <f t="shared" si="17"/>
        <v>1</v>
      </c>
      <c r="F54" s="97">
        <f t="shared" si="18"/>
        <v>2</v>
      </c>
      <c r="G54" s="130">
        <f>IFERROR(VLOOKUP($B54,[2]NUM19!$H$3:$K$162,2,FALSE),0)</f>
        <v>1</v>
      </c>
      <c r="H54" s="130">
        <f>IFERROR(VLOOKUP($B54,[2]NUM19!$H$3:$K$162,3,FALSE),0)</f>
        <v>2</v>
      </c>
      <c r="I54" s="130">
        <f>IFERROR(VLOOKUP($B54,[2]NUM19!$X$3:$AA$146,2,FALSE),0)</f>
        <v>0</v>
      </c>
      <c r="J54" s="130">
        <f>IFERROR(VLOOKUP($B54,[2]NUM19!$X$3:$AA$146,3,FALSE),0)</f>
        <v>0</v>
      </c>
    </row>
    <row r="55" spans="1:11" ht="15" thickBot="1" x14ac:dyDescent="0.25">
      <c r="A55" s="138" t="s">
        <v>88</v>
      </c>
      <c r="B55" s="137" t="s">
        <v>80</v>
      </c>
      <c r="C55" s="53"/>
      <c r="D55" s="53"/>
      <c r="E55" s="92">
        <f t="shared" si="17"/>
        <v>9</v>
      </c>
      <c r="F55" s="97">
        <f t="shared" si="18"/>
        <v>12</v>
      </c>
      <c r="G55" s="130">
        <f>IFERROR(VLOOKUP($B55,[2]NUM19!$H$3:$K$162,2,FALSE),0)</f>
        <v>8</v>
      </c>
      <c r="H55" s="130">
        <f>IFERROR(VLOOKUP($B55,[2]NUM19!$H$3:$K$162,3,FALSE),0)</f>
        <v>10</v>
      </c>
      <c r="I55" s="130">
        <f>IFERROR(VLOOKUP($B55,[2]NUM19!$X$3:$AA$146,2,FALSE),0)</f>
        <v>1</v>
      </c>
      <c r="J55" s="130">
        <f>IFERROR(VLOOKUP($B55,[2]NUM19!$X$3:$AA$146,3,FALSE),0)</f>
        <v>2</v>
      </c>
    </row>
    <row r="56" spans="1:11" ht="15" thickBot="1" x14ac:dyDescent="0.25">
      <c r="A56" s="138" t="s">
        <v>88</v>
      </c>
      <c r="B56" s="137" t="s">
        <v>81</v>
      </c>
      <c r="C56" s="53"/>
      <c r="D56" s="53"/>
      <c r="E56" s="92">
        <f t="shared" si="17"/>
        <v>6</v>
      </c>
      <c r="F56" s="97">
        <f t="shared" si="18"/>
        <v>11</v>
      </c>
      <c r="G56" s="130">
        <f>IFERROR(VLOOKUP($B56,[2]NUM19!$H$3:$K$162,2,FALSE),0)</f>
        <v>6</v>
      </c>
      <c r="H56" s="130">
        <f>IFERROR(VLOOKUP($B56,[2]NUM19!$H$3:$K$162,3,FALSE),0)</f>
        <v>8</v>
      </c>
      <c r="I56" s="130">
        <f>IFERROR(VLOOKUP($B56,[2]NUM19!$X$3:$AA$146,2,FALSE),0)</f>
        <v>0</v>
      </c>
      <c r="J56" s="130">
        <f>IFERROR(VLOOKUP($B56,[2]NUM19!$X$3:$AA$146,3,FALSE),0)</f>
        <v>3</v>
      </c>
    </row>
    <row r="57" spans="1:11" ht="15" thickBot="1" x14ac:dyDescent="0.25">
      <c r="A57" s="138" t="s">
        <v>88</v>
      </c>
      <c r="B57" s="137" t="s">
        <v>82</v>
      </c>
      <c r="C57" s="53"/>
      <c r="D57" s="53"/>
      <c r="E57" s="92">
        <f t="shared" si="17"/>
        <v>3</v>
      </c>
      <c r="F57" s="97">
        <f t="shared" si="18"/>
        <v>5</v>
      </c>
      <c r="G57" s="130">
        <f>IFERROR(VLOOKUP($B57,[2]NUM19!$H$3:$K$162,2,FALSE),0)</f>
        <v>1</v>
      </c>
      <c r="H57" s="130">
        <f>IFERROR(VLOOKUP($B57,[2]NUM19!$H$3:$K$162,3,FALSE),0)</f>
        <v>2</v>
      </c>
      <c r="I57" s="130">
        <f>IFERROR(VLOOKUP($B57,[2]NUM19!$X$3:$AA$146,2,FALSE),0)</f>
        <v>2</v>
      </c>
      <c r="J57" s="130">
        <f>IFERROR(VLOOKUP($B57,[2]NUM19!$X$3:$AA$146,3,FALSE),0)</f>
        <v>3</v>
      </c>
    </row>
    <row r="58" spans="1:11" ht="15" thickBot="1" x14ac:dyDescent="0.25">
      <c r="A58" s="138" t="s">
        <v>88</v>
      </c>
      <c r="B58" s="137" t="s">
        <v>83</v>
      </c>
      <c r="C58" s="53"/>
      <c r="D58" s="53"/>
      <c r="E58" s="92">
        <f t="shared" si="17"/>
        <v>7</v>
      </c>
      <c r="F58" s="97">
        <f t="shared" si="18"/>
        <v>17</v>
      </c>
      <c r="G58" s="130">
        <f>IFERROR(VLOOKUP($B58,[2]NUM19!$H$3:$K$162,2,FALSE),0)</f>
        <v>6</v>
      </c>
      <c r="H58" s="130">
        <f>IFERROR(VLOOKUP($B58,[2]NUM19!$H$3:$K$162,3,FALSE),0)</f>
        <v>15</v>
      </c>
      <c r="I58" s="130">
        <f>IFERROR(VLOOKUP($B58,[2]NUM19!$X$3:$AA$146,2,FALSE),0)</f>
        <v>1</v>
      </c>
      <c r="J58" s="130">
        <f>IFERROR(VLOOKUP($B58,[2]NUM19!$X$3:$AA$146,3,FALSE),0)</f>
        <v>2</v>
      </c>
    </row>
    <row r="59" spans="1:11" ht="15" thickBot="1" x14ac:dyDescent="0.25">
      <c r="A59" s="138" t="s">
        <v>88</v>
      </c>
      <c r="B59" s="137" t="s">
        <v>84</v>
      </c>
      <c r="C59" s="53"/>
      <c r="D59" s="53"/>
      <c r="E59" s="92">
        <f t="shared" si="17"/>
        <v>4</v>
      </c>
      <c r="F59" s="97">
        <f t="shared" si="18"/>
        <v>8</v>
      </c>
      <c r="G59" s="130">
        <f>IFERROR(VLOOKUP($B59,[2]NUM19!$H$3:$K$162,2,FALSE),0)</f>
        <v>4</v>
      </c>
      <c r="H59" s="130">
        <f>IFERROR(VLOOKUP($B59,[2]NUM19!$H$3:$K$162,3,FALSE),0)</f>
        <v>7</v>
      </c>
      <c r="I59" s="130">
        <f>IFERROR(VLOOKUP($B59,[2]NUM19!$X$3:$AA$146,2,FALSE),0)</f>
        <v>0</v>
      </c>
      <c r="J59" s="130">
        <f>IFERROR(VLOOKUP($B59,[2]NUM19!$X$3:$AA$146,3,FALSE),0)</f>
        <v>1</v>
      </c>
    </row>
    <row r="60" spans="1:11" ht="15" thickBot="1" x14ac:dyDescent="0.25">
      <c r="A60" s="138" t="s">
        <v>88</v>
      </c>
      <c r="B60" s="137" t="s">
        <v>85</v>
      </c>
      <c r="C60" s="53"/>
      <c r="D60" s="53"/>
      <c r="E60" s="92">
        <f t="shared" si="17"/>
        <v>11</v>
      </c>
      <c r="F60" s="97">
        <f t="shared" si="18"/>
        <v>27</v>
      </c>
      <c r="G60" s="130">
        <f>IFERROR(VLOOKUP($B60,[2]NUM19!$H$3:$K$162,2,FALSE),0)</f>
        <v>10</v>
      </c>
      <c r="H60" s="130">
        <f>IFERROR(VLOOKUP($B60,[2]NUM19!$H$3:$K$162,3,FALSE),0)</f>
        <v>24</v>
      </c>
      <c r="I60" s="130">
        <f>IFERROR(VLOOKUP($B60,[2]NUM19!$X$3:$AA$146,2,FALSE),0)</f>
        <v>1</v>
      </c>
      <c r="J60" s="130">
        <f>IFERROR(VLOOKUP($B60,[2]NUM19!$X$3:$AA$146,3,FALSE),0)</f>
        <v>3</v>
      </c>
    </row>
    <row r="61" spans="1:11" ht="15" thickBot="1" x14ac:dyDescent="0.25">
      <c r="A61" s="138" t="s">
        <v>88</v>
      </c>
      <c r="B61" s="137" t="s">
        <v>86</v>
      </c>
      <c r="C61" s="53"/>
      <c r="D61" s="53"/>
      <c r="E61" s="92">
        <f t="shared" si="17"/>
        <v>5</v>
      </c>
      <c r="F61" s="97">
        <f t="shared" si="18"/>
        <v>6</v>
      </c>
      <c r="G61" s="130">
        <f>IFERROR(VLOOKUP($B61,[2]NUM19!$H$3:$K$162,2,FALSE),0)</f>
        <v>5</v>
      </c>
      <c r="H61" s="130">
        <f>IFERROR(VLOOKUP($B61,[2]NUM19!$H$3:$K$162,3,FALSE),0)</f>
        <v>6</v>
      </c>
      <c r="I61" s="130">
        <f>IFERROR(VLOOKUP($B61,[2]NUM19!$X$3:$AA$146,2,FALSE),0)</f>
        <v>0</v>
      </c>
      <c r="J61" s="130">
        <f>IFERROR(VLOOKUP($B61,[2]NUM19!$X$3:$AA$146,3,FALSE),0)</f>
        <v>0</v>
      </c>
    </row>
    <row r="62" spans="1:11" ht="15" thickBot="1" x14ac:dyDescent="0.25">
      <c r="A62" s="138" t="s">
        <v>88</v>
      </c>
      <c r="B62" s="137" t="s">
        <v>87</v>
      </c>
      <c r="C62" s="53"/>
      <c r="D62" s="53"/>
      <c r="E62" s="92">
        <f t="shared" si="17"/>
        <v>10</v>
      </c>
      <c r="F62" s="97">
        <f t="shared" si="18"/>
        <v>13</v>
      </c>
      <c r="G62" s="130">
        <f>IFERROR(VLOOKUP($B62,[2]NUM19!$H$3:$K$162,2,FALSE),0)</f>
        <v>7</v>
      </c>
      <c r="H62" s="130">
        <f>IFERROR(VLOOKUP($B62,[2]NUM19!$H$3:$K$162,3,FALSE),0)</f>
        <v>10</v>
      </c>
      <c r="I62" s="130">
        <f>IFERROR(VLOOKUP($B62,[2]NUM19!$X$3:$AA$146,2,FALSE),0)</f>
        <v>3</v>
      </c>
      <c r="J62" s="130">
        <f>IFERROR(VLOOKUP($B62,[2]NUM19!$X$3:$AA$146,3,FALSE),0)</f>
        <v>3</v>
      </c>
    </row>
    <row r="63" spans="1:11" ht="15" thickBot="1" x14ac:dyDescent="0.25">
      <c r="A63" s="136" t="s">
        <v>88</v>
      </c>
      <c r="B63" s="137" t="s">
        <v>397</v>
      </c>
      <c r="C63" s="53"/>
      <c r="D63" s="53"/>
      <c r="E63" s="92">
        <f t="shared" ref="E63" si="19">+G63+I63</f>
        <v>0</v>
      </c>
      <c r="F63" s="97">
        <f t="shared" ref="F63" si="20">+H63+J63</f>
        <v>0</v>
      </c>
      <c r="G63" s="130">
        <f>IFERROR(VLOOKUP($B63,[2]NUM19!$H$3:$K$162,2,FALSE),0)</f>
        <v>0</v>
      </c>
      <c r="H63" s="130">
        <f>IFERROR(VLOOKUP($B63,[2]NUM19!$H$3:$K$162,3,FALSE),0)</f>
        <v>0</v>
      </c>
      <c r="I63" s="130">
        <f>IFERROR(VLOOKUP($B63,[2]NUM19!$X$3:$AA$146,2,FALSE),0)</f>
        <v>0</v>
      </c>
      <c r="J63" s="130">
        <f>IFERROR(VLOOKUP($B63,[2]NUM19!$X$3:$AA$146,3,FALSE),0)</f>
        <v>0</v>
      </c>
    </row>
    <row r="64" spans="1:11" ht="15" thickBot="1" x14ac:dyDescent="0.25">
      <c r="A64" s="307" t="s">
        <v>177</v>
      </c>
      <c r="B64" s="308"/>
      <c r="C64" s="222">
        <f>+D64/Metas!W9</f>
        <v>1.087378640776699</v>
      </c>
      <c r="D64" s="221">
        <f>+F64/K64</f>
        <v>0.29813664596273293</v>
      </c>
      <c r="E64" s="9">
        <f>SUM(E50:E63)</f>
        <v>243</v>
      </c>
      <c r="F64" s="9">
        <f t="shared" ref="F64:J64" si="21">SUM(F50:F63)</f>
        <v>336</v>
      </c>
      <c r="G64" s="9">
        <f t="shared" si="21"/>
        <v>214</v>
      </c>
      <c r="H64" s="9">
        <f t="shared" si="21"/>
        <v>288</v>
      </c>
      <c r="I64" s="9">
        <f t="shared" si="21"/>
        <v>29</v>
      </c>
      <c r="J64" s="9">
        <f t="shared" si="21"/>
        <v>48</v>
      </c>
      <c r="K64" s="9">
        <v>1127</v>
      </c>
    </row>
    <row r="65" spans="1:11" ht="15" thickBot="1" x14ac:dyDescent="0.25">
      <c r="A65" s="138" t="s">
        <v>99</v>
      </c>
      <c r="B65" s="137" t="s">
        <v>89</v>
      </c>
      <c r="C65" s="53"/>
      <c r="D65" s="53"/>
      <c r="E65" s="92">
        <f t="shared" ref="E65:E74" si="22">+G65+I65</f>
        <v>210</v>
      </c>
      <c r="F65" s="97">
        <f t="shared" ref="F65:F74" si="23">+H65+J65</f>
        <v>179</v>
      </c>
      <c r="G65" s="130">
        <f>IFERROR(VLOOKUP($B65,[2]NUM19!$H$3:$K$162,2,FALSE),0)</f>
        <v>179</v>
      </c>
      <c r="H65" s="130">
        <f>IFERROR(VLOOKUP($B65,[2]NUM19!$H$3:$K$162,3,FALSE),0)</f>
        <v>146</v>
      </c>
      <c r="I65" s="130">
        <f>IFERROR(VLOOKUP($B65,[2]NUM19!$X$3:$AA$146,2,FALSE),0)</f>
        <v>31</v>
      </c>
      <c r="J65" s="130">
        <f>IFERROR(VLOOKUP($B65,[2]NUM19!$X$3:$AA$146,3,FALSE),0)</f>
        <v>33</v>
      </c>
    </row>
    <row r="66" spans="1:11" ht="15" thickBot="1" x14ac:dyDescent="0.25">
      <c r="A66" s="138" t="s">
        <v>99</v>
      </c>
      <c r="B66" s="137" t="s">
        <v>90</v>
      </c>
      <c r="C66" s="53"/>
      <c r="D66" s="53"/>
      <c r="E66" s="92">
        <f t="shared" si="22"/>
        <v>79</v>
      </c>
      <c r="F66" s="97">
        <f t="shared" si="23"/>
        <v>50</v>
      </c>
      <c r="G66" s="130">
        <f>IFERROR(VLOOKUP($B66,[2]NUM19!$H$3:$K$162,2,FALSE),0)</f>
        <v>62</v>
      </c>
      <c r="H66" s="130">
        <f>IFERROR(VLOOKUP($B66,[2]NUM19!$H$3:$K$162,3,FALSE),0)</f>
        <v>41</v>
      </c>
      <c r="I66" s="130">
        <f>IFERROR(VLOOKUP($B66,[2]NUM19!$X$3:$AA$146,2,FALSE),0)</f>
        <v>17</v>
      </c>
      <c r="J66" s="130">
        <f>IFERROR(VLOOKUP($B66,[2]NUM19!$X$3:$AA$146,3,FALSE),0)</f>
        <v>9</v>
      </c>
    </row>
    <row r="67" spans="1:11" ht="15" thickBot="1" x14ac:dyDescent="0.25">
      <c r="A67" s="138" t="s">
        <v>99</v>
      </c>
      <c r="B67" s="137" t="s">
        <v>91</v>
      </c>
      <c r="C67" s="53"/>
      <c r="D67" s="53"/>
      <c r="E67" s="92">
        <f t="shared" si="22"/>
        <v>7</v>
      </c>
      <c r="F67" s="97">
        <f t="shared" si="23"/>
        <v>11</v>
      </c>
      <c r="G67" s="130">
        <f>IFERROR(VLOOKUP($B67,[2]NUM19!$H$3:$K$162,2,FALSE),0)</f>
        <v>5</v>
      </c>
      <c r="H67" s="130">
        <f>IFERROR(VLOOKUP($B67,[2]NUM19!$H$3:$K$162,3,FALSE),0)</f>
        <v>9</v>
      </c>
      <c r="I67" s="130">
        <f>IFERROR(VLOOKUP($B67,[2]NUM19!$X$3:$AA$146,2,FALSE),0)</f>
        <v>2</v>
      </c>
      <c r="J67" s="130">
        <f>IFERROR(VLOOKUP($B67,[2]NUM19!$X$3:$AA$146,3,FALSE),0)</f>
        <v>2</v>
      </c>
    </row>
    <row r="68" spans="1:11" ht="15" thickBot="1" x14ac:dyDescent="0.25">
      <c r="A68" s="138" t="s">
        <v>99</v>
      </c>
      <c r="B68" s="137" t="s">
        <v>92</v>
      </c>
      <c r="C68" s="53"/>
      <c r="D68" s="53"/>
      <c r="E68" s="92">
        <f t="shared" si="22"/>
        <v>52</v>
      </c>
      <c r="F68" s="97">
        <f t="shared" si="23"/>
        <v>13</v>
      </c>
      <c r="G68" s="130">
        <f>IFERROR(VLOOKUP($B68,[2]NUM19!$H$3:$K$162,2,FALSE),0)</f>
        <v>39</v>
      </c>
      <c r="H68" s="130">
        <f>IFERROR(VLOOKUP($B68,[2]NUM19!$H$3:$K$162,3,FALSE),0)</f>
        <v>11</v>
      </c>
      <c r="I68" s="130">
        <f>IFERROR(VLOOKUP($B68,[2]NUM19!$X$3:$AA$146,2,FALSE),0)</f>
        <v>13</v>
      </c>
      <c r="J68" s="130">
        <f>IFERROR(VLOOKUP($B68,[2]NUM19!$X$3:$AA$146,3,FALSE),0)</f>
        <v>2</v>
      </c>
    </row>
    <row r="69" spans="1:11" ht="15" thickBot="1" x14ac:dyDescent="0.25">
      <c r="A69" s="138" t="s">
        <v>99</v>
      </c>
      <c r="B69" s="137" t="s">
        <v>93</v>
      </c>
      <c r="C69" s="53"/>
      <c r="D69" s="53"/>
      <c r="E69" s="92">
        <f t="shared" si="22"/>
        <v>8</v>
      </c>
      <c r="F69" s="97">
        <f t="shared" si="23"/>
        <v>8</v>
      </c>
      <c r="G69" s="130">
        <f>IFERROR(VLOOKUP($B69,[2]NUM19!$H$3:$K$162,2,FALSE),0)</f>
        <v>5</v>
      </c>
      <c r="H69" s="130">
        <f>IFERROR(VLOOKUP($B69,[2]NUM19!$H$3:$K$162,3,FALSE),0)</f>
        <v>5</v>
      </c>
      <c r="I69" s="130">
        <f>IFERROR(VLOOKUP($B69,[2]NUM19!$X$3:$AA$146,2,FALSE),0)</f>
        <v>3</v>
      </c>
      <c r="J69" s="130">
        <f>IFERROR(VLOOKUP($B69,[2]NUM19!$X$3:$AA$146,3,FALSE),0)</f>
        <v>3</v>
      </c>
    </row>
    <row r="70" spans="1:11" ht="15" thickBot="1" x14ac:dyDescent="0.25">
      <c r="A70" s="138" t="s">
        <v>99</v>
      </c>
      <c r="B70" s="137" t="s">
        <v>94</v>
      </c>
      <c r="C70" s="53"/>
      <c r="D70" s="53"/>
      <c r="E70" s="92">
        <f t="shared" si="22"/>
        <v>22</v>
      </c>
      <c r="F70" s="97">
        <f t="shared" si="23"/>
        <v>21</v>
      </c>
      <c r="G70" s="130">
        <f>IFERROR(VLOOKUP($B70,[2]NUM19!$H$3:$K$162,2,FALSE),0)</f>
        <v>20</v>
      </c>
      <c r="H70" s="130">
        <f>IFERROR(VLOOKUP($B70,[2]NUM19!$H$3:$K$162,3,FALSE),0)</f>
        <v>18</v>
      </c>
      <c r="I70" s="130">
        <f>IFERROR(VLOOKUP($B70,[2]NUM19!$X$3:$AA$146,2,FALSE),0)</f>
        <v>2</v>
      </c>
      <c r="J70" s="130">
        <f>IFERROR(VLOOKUP($B70,[2]NUM19!$X$3:$AA$146,3,FALSE),0)</f>
        <v>3</v>
      </c>
    </row>
    <row r="71" spans="1:11" ht="15" thickBot="1" x14ac:dyDescent="0.25">
      <c r="A71" s="138" t="s">
        <v>99</v>
      </c>
      <c r="B71" s="137" t="s">
        <v>95</v>
      </c>
      <c r="C71" s="53"/>
      <c r="D71" s="53"/>
      <c r="E71" s="92">
        <f t="shared" si="22"/>
        <v>4</v>
      </c>
      <c r="F71" s="97">
        <f t="shared" si="23"/>
        <v>2</v>
      </c>
      <c r="G71" s="130">
        <f>IFERROR(VLOOKUP($B71,[2]NUM19!$H$3:$K$162,2,FALSE),0)</f>
        <v>4</v>
      </c>
      <c r="H71" s="130">
        <f>IFERROR(VLOOKUP($B71,[2]NUM19!$H$3:$K$162,3,FALSE),0)</f>
        <v>1</v>
      </c>
      <c r="I71" s="130">
        <f>IFERROR(VLOOKUP($B71,[2]NUM19!$X$3:$AA$146,2,FALSE),0)</f>
        <v>0</v>
      </c>
      <c r="J71" s="130">
        <f>IFERROR(VLOOKUP($B71,[2]NUM19!$X$3:$AA$146,3,FALSE),0)</f>
        <v>1</v>
      </c>
    </row>
    <row r="72" spans="1:11" ht="15" thickBot="1" x14ac:dyDescent="0.25">
      <c r="A72" s="138" t="s">
        <v>99</v>
      </c>
      <c r="B72" s="137" t="s">
        <v>96</v>
      </c>
      <c r="C72" s="53"/>
      <c r="D72" s="53"/>
      <c r="E72" s="92">
        <f t="shared" si="22"/>
        <v>5</v>
      </c>
      <c r="F72" s="97">
        <f t="shared" si="23"/>
        <v>6</v>
      </c>
      <c r="G72" s="130">
        <f>IFERROR(VLOOKUP($B72,[2]NUM19!$H$3:$K$162,2,FALSE),0)</f>
        <v>5</v>
      </c>
      <c r="H72" s="130">
        <f>IFERROR(VLOOKUP($B72,[2]NUM19!$H$3:$K$162,3,FALSE),0)</f>
        <v>6</v>
      </c>
      <c r="I72" s="130">
        <f>IFERROR(VLOOKUP($B72,[2]NUM19!$X$3:$AA$146,2,FALSE),0)</f>
        <v>0</v>
      </c>
      <c r="J72" s="130">
        <f>IFERROR(VLOOKUP($B72,[2]NUM19!$X$3:$AA$146,3,FALSE),0)</f>
        <v>0</v>
      </c>
    </row>
    <row r="73" spans="1:11" ht="15" thickBot="1" x14ac:dyDescent="0.25">
      <c r="A73" s="138" t="s">
        <v>99</v>
      </c>
      <c r="B73" s="137" t="s">
        <v>97</v>
      </c>
      <c r="C73" s="53"/>
      <c r="D73" s="53"/>
      <c r="E73" s="92">
        <f t="shared" si="22"/>
        <v>7</v>
      </c>
      <c r="F73" s="97">
        <f t="shared" si="23"/>
        <v>7</v>
      </c>
      <c r="G73" s="130">
        <f>IFERROR(VLOOKUP($B73,[2]NUM19!$H$3:$K$162,2,FALSE),0)</f>
        <v>6</v>
      </c>
      <c r="H73" s="130">
        <f>IFERROR(VLOOKUP($B73,[2]NUM19!$H$3:$K$162,3,FALSE),0)</f>
        <v>5</v>
      </c>
      <c r="I73" s="130">
        <f>IFERROR(VLOOKUP($B73,[2]NUM19!$X$3:$AA$146,2,FALSE),0)</f>
        <v>1</v>
      </c>
      <c r="J73" s="130">
        <f>IFERROR(VLOOKUP($B73,[2]NUM19!$X$3:$AA$146,3,FALSE),0)</f>
        <v>2</v>
      </c>
    </row>
    <row r="74" spans="1:11" ht="15" thickBot="1" x14ac:dyDescent="0.25">
      <c r="A74" s="138" t="s">
        <v>99</v>
      </c>
      <c r="B74" s="137" t="s">
        <v>98</v>
      </c>
      <c r="C74" s="53"/>
      <c r="D74" s="53"/>
      <c r="E74" s="92">
        <f t="shared" si="22"/>
        <v>2</v>
      </c>
      <c r="F74" s="97">
        <f t="shared" si="23"/>
        <v>1</v>
      </c>
      <c r="G74" s="130">
        <f>IFERROR(VLOOKUP($B74,[2]NUM19!$H$3:$K$162,2,FALSE),0)</f>
        <v>2</v>
      </c>
      <c r="H74" s="130">
        <f>IFERROR(VLOOKUP($B74,[2]NUM19!$H$3:$K$162,3,FALSE),0)</f>
        <v>1</v>
      </c>
      <c r="I74" s="130">
        <f>IFERROR(VLOOKUP($B74,[2]NUM19!$X$3:$AA$146,2,FALSE),0)</f>
        <v>0</v>
      </c>
      <c r="J74" s="130">
        <f>IFERROR(VLOOKUP($B74,[2]NUM19!$X$3:$AA$146,3,FALSE),0)</f>
        <v>0</v>
      </c>
    </row>
    <row r="75" spans="1:11" ht="15" thickBot="1" x14ac:dyDescent="0.25">
      <c r="A75" s="307" t="s">
        <v>18</v>
      </c>
      <c r="B75" s="308"/>
      <c r="C75" s="222">
        <f>+D75/Metas!W6</f>
        <v>0.99333333333333329</v>
      </c>
      <c r="D75" s="221">
        <f>+F75/K75</f>
        <v>0.29073170731707315</v>
      </c>
      <c r="E75" s="9">
        <f>SUM(E65:E74)</f>
        <v>396</v>
      </c>
      <c r="F75" s="9">
        <f t="shared" ref="F75:I75" si="24">SUM(F65:F74)</f>
        <v>298</v>
      </c>
      <c r="G75" s="9">
        <f t="shared" si="24"/>
        <v>327</v>
      </c>
      <c r="H75" s="9">
        <f t="shared" ref="H75" si="25">SUM(H65:H74)</f>
        <v>243</v>
      </c>
      <c r="I75" s="9">
        <f t="shared" si="24"/>
        <v>69</v>
      </c>
      <c r="J75" s="9">
        <f t="shared" ref="J75" si="26">SUM(J65:J74)</f>
        <v>55</v>
      </c>
      <c r="K75" s="9">
        <v>1025</v>
      </c>
    </row>
    <row r="76" spans="1:11" ht="15" thickBot="1" x14ac:dyDescent="0.25">
      <c r="A76" s="75" t="s">
        <v>105</v>
      </c>
      <c r="B76" s="137" t="s">
        <v>100</v>
      </c>
      <c r="C76" s="53"/>
      <c r="D76" s="53"/>
      <c r="E76" s="92">
        <f t="shared" ref="E76:E80" si="27">+G76+I76</f>
        <v>53</v>
      </c>
      <c r="F76" s="97">
        <f t="shared" ref="F76:F80" si="28">+H76+J76</f>
        <v>71</v>
      </c>
      <c r="G76" s="130">
        <f>IFERROR(VLOOKUP($B76,[2]NUM19!$H$3:$K$162,2,FALSE),0)</f>
        <v>51</v>
      </c>
      <c r="H76" s="130">
        <f>IFERROR(VLOOKUP($B76,[2]NUM19!$H$3:$K$162,3,FALSE),0)</f>
        <v>61</v>
      </c>
      <c r="I76" s="130">
        <f>IFERROR(VLOOKUP($B76,[2]NUM19!$X$3:$AA$146,2,FALSE),0)</f>
        <v>2</v>
      </c>
      <c r="J76" s="130">
        <f>IFERROR(VLOOKUP($B76,[2]NUM19!$X$3:$AA$146,3,FALSE),0)</f>
        <v>10</v>
      </c>
    </row>
    <row r="77" spans="1:11" ht="15" thickBot="1" x14ac:dyDescent="0.25">
      <c r="A77" s="75" t="s">
        <v>105</v>
      </c>
      <c r="B77" s="137" t="s">
        <v>101</v>
      </c>
      <c r="C77" s="53"/>
      <c r="D77" s="53"/>
      <c r="E77" s="92">
        <f t="shared" si="27"/>
        <v>12</v>
      </c>
      <c r="F77" s="97">
        <f t="shared" si="28"/>
        <v>12</v>
      </c>
      <c r="G77" s="130">
        <f>IFERROR(VLOOKUP($B77,[2]NUM19!$H$3:$K$162,2,FALSE),0)</f>
        <v>10</v>
      </c>
      <c r="H77" s="130">
        <f>IFERROR(VLOOKUP($B77,[2]NUM19!$H$3:$K$162,3,FALSE),0)</f>
        <v>11</v>
      </c>
      <c r="I77" s="130">
        <f>IFERROR(VLOOKUP($B77,[2]NUM19!$X$3:$AA$146,2,FALSE),0)</f>
        <v>2</v>
      </c>
      <c r="J77" s="130">
        <f>IFERROR(VLOOKUP($B77,[2]NUM19!$X$3:$AA$146,3,FALSE),0)</f>
        <v>1</v>
      </c>
    </row>
    <row r="78" spans="1:11" ht="15" thickBot="1" x14ac:dyDescent="0.25">
      <c r="A78" s="75" t="s">
        <v>105</v>
      </c>
      <c r="B78" s="137" t="s">
        <v>102</v>
      </c>
      <c r="C78" s="53"/>
      <c r="D78" s="53"/>
      <c r="E78" s="92">
        <f t="shared" si="27"/>
        <v>46</v>
      </c>
      <c r="F78" s="97">
        <f t="shared" si="28"/>
        <v>53</v>
      </c>
      <c r="G78" s="130">
        <f>IFERROR(VLOOKUP($B78,[2]NUM19!$H$3:$K$162,2,FALSE),0)</f>
        <v>40</v>
      </c>
      <c r="H78" s="130">
        <f>IFERROR(VLOOKUP($B78,[2]NUM19!$H$3:$K$162,3,FALSE),0)</f>
        <v>45</v>
      </c>
      <c r="I78" s="130">
        <f>IFERROR(VLOOKUP($B78,[2]NUM19!$X$3:$AA$146,2,FALSE),0)</f>
        <v>6</v>
      </c>
      <c r="J78" s="130">
        <f>IFERROR(VLOOKUP($B78,[2]NUM19!$X$3:$AA$146,3,FALSE),0)</f>
        <v>8</v>
      </c>
    </row>
    <row r="79" spans="1:11" ht="15" thickBot="1" x14ac:dyDescent="0.25">
      <c r="A79" s="75" t="s">
        <v>105</v>
      </c>
      <c r="B79" s="137" t="s">
        <v>103</v>
      </c>
      <c r="C79" s="53"/>
      <c r="D79" s="53"/>
      <c r="E79" s="92">
        <f t="shared" si="27"/>
        <v>3</v>
      </c>
      <c r="F79" s="97">
        <f t="shared" si="28"/>
        <v>4</v>
      </c>
      <c r="G79" s="130">
        <f>IFERROR(VLOOKUP($B79,[2]NUM19!$H$3:$K$162,2,FALSE),0)</f>
        <v>3</v>
      </c>
      <c r="H79" s="130">
        <f>IFERROR(VLOOKUP($B79,[2]NUM19!$H$3:$K$162,3,FALSE),0)</f>
        <v>4</v>
      </c>
      <c r="I79" s="130">
        <f>IFERROR(VLOOKUP($B79,[2]NUM19!$X$3:$AA$146,2,FALSE),0)</f>
        <v>0</v>
      </c>
      <c r="J79" s="130">
        <f>IFERROR(VLOOKUP($B79,[2]NUM19!$X$3:$AA$146,3,FALSE),0)</f>
        <v>0</v>
      </c>
    </row>
    <row r="80" spans="1:11" ht="15" thickBot="1" x14ac:dyDescent="0.25">
      <c r="A80" s="75" t="s">
        <v>105</v>
      </c>
      <c r="B80" s="137" t="s">
        <v>104</v>
      </c>
      <c r="C80" s="53"/>
      <c r="D80" s="53"/>
      <c r="E80" s="92">
        <f t="shared" si="27"/>
        <v>7</v>
      </c>
      <c r="F80" s="97">
        <f t="shared" si="28"/>
        <v>9</v>
      </c>
      <c r="G80" s="130">
        <f>IFERROR(VLOOKUP($B80,[2]NUM19!$H$3:$K$162,2,FALSE),0)</f>
        <v>1</v>
      </c>
      <c r="H80" s="130">
        <f>IFERROR(VLOOKUP($B80,[2]NUM19!$H$3:$K$162,3,FALSE),0)</f>
        <v>2</v>
      </c>
      <c r="I80" s="130">
        <f>IFERROR(VLOOKUP($B80,[2]NUM19!$X$3:$AA$146,2,FALSE),0)</f>
        <v>6</v>
      </c>
      <c r="J80" s="130">
        <f>IFERROR(VLOOKUP($B80,[2]NUM19!$X$3:$AA$146,3,FALSE),0)</f>
        <v>7</v>
      </c>
    </row>
    <row r="81" spans="1:11" ht="15" thickBot="1" x14ac:dyDescent="0.25">
      <c r="A81" s="307" t="s">
        <v>178</v>
      </c>
      <c r="B81" s="308"/>
      <c r="C81" s="222">
        <f>+D81/Metas!W11</f>
        <v>0.91975308641975306</v>
      </c>
      <c r="D81" s="221">
        <f>+F81/K81</f>
        <v>0.23954983922829581</v>
      </c>
      <c r="E81" s="9">
        <f t="shared" ref="E81:I81" si="29">SUM(E76:E80)</f>
        <v>121</v>
      </c>
      <c r="F81" s="9">
        <f t="shared" si="29"/>
        <v>149</v>
      </c>
      <c r="G81" s="9">
        <f t="shared" si="29"/>
        <v>105</v>
      </c>
      <c r="H81" s="9">
        <f t="shared" ref="H81" si="30">SUM(H76:H80)</f>
        <v>123</v>
      </c>
      <c r="I81" s="9">
        <f t="shared" si="29"/>
        <v>16</v>
      </c>
      <c r="J81" s="9">
        <f t="shared" ref="J81" si="31">SUM(J76:J80)</f>
        <v>26</v>
      </c>
      <c r="K81" s="9">
        <v>622</v>
      </c>
    </row>
    <row r="82" spans="1:11" ht="15" thickBot="1" x14ac:dyDescent="0.25">
      <c r="A82" s="75" t="s">
        <v>116</v>
      </c>
      <c r="B82" s="137" t="s">
        <v>106</v>
      </c>
      <c r="C82" s="53"/>
      <c r="D82" s="53"/>
      <c r="E82" s="92">
        <f t="shared" ref="E82:E91" si="32">+G82+I82</f>
        <v>152</v>
      </c>
      <c r="F82" s="97">
        <f t="shared" ref="F82:F91" si="33">+H82+J82</f>
        <v>167</v>
      </c>
      <c r="G82" s="130">
        <f>IFERROR(VLOOKUP($B82,[2]NUM19!$H$3:$K$162,2,FALSE),0)</f>
        <v>139</v>
      </c>
      <c r="H82" s="130">
        <f>IFERROR(VLOOKUP($B82,[2]NUM19!$H$3:$K$162,3,FALSE),0)</f>
        <v>156</v>
      </c>
      <c r="I82" s="130">
        <f>IFERROR(VLOOKUP($B82,[2]NUM19!$X$3:$AA$146,2,FALSE),0)</f>
        <v>13</v>
      </c>
      <c r="J82" s="130">
        <f>IFERROR(VLOOKUP($B82,[2]NUM19!$X$3:$AA$146,3,FALSE),0)</f>
        <v>11</v>
      </c>
    </row>
    <row r="83" spans="1:11" ht="15" thickBot="1" x14ac:dyDescent="0.25">
      <c r="A83" s="75" t="s">
        <v>116</v>
      </c>
      <c r="B83" s="137" t="s">
        <v>107</v>
      </c>
      <c r="C83" s="53"/>
      <c r="D83" s="53"/>
      <c r="E83" s="92">
        <f t="shared" si="32"/>
        <v>24</v>
      </c>
      <c r="F83" s="97">
        <f t="shared" si="33"/>
        <v>25</v>
      </c>
      <c r="G83" s="130">
        <f>IFERROR(VLOOKUP($B83,[2]NUM19!$H$3:$K$162,2,FALSE),0)</f>
        <v>20</v>
      </c>
      <c r="H83" s="130">
        <f>IFERROR(VLOOKUP($B83,[2]NUM19!$H$3:$K$162,3,FALSE),0)</f>
        <v>22</v>
      </c>
      <c r="I83" s="130">
        <f>IFERROR(VLOOKUP($B83,[2]NUM19!$X$3:$AA$146,2,FALSE),0)</f>
        <v>4</v>
      </c>
      <c r="J83" s="130">
        <f>IFERROR(VLOOKUP($B83,[2]NUM19!$X$3:$AA$146,3,FALSE),0)</f>
        <v>3</v>
      </c>
    </row>
    <row r="84" spans="1:11" ht="15" thickBot="1" x14ac:dyDescent="0.25">
      <c r="A84" s="75" t="s">
        <v>116</v>
      </c>
      <c r="B84" s="137" t="s">
        <v>108</v>
      </c>
      <c r="C84" s="53"/>
      <c r="D84" s="53"/>
      <c r="E84" s="92">
        <f t="shared" si="32"/>
        <v>11</v>
      </c>
      <c r="F84" s="97">
        <f t="shared" si="33"/>
        <v>12</v>
      </c>
      <c r="G84" s="130">
        <f>IFERROR(VLOOKUP($B84,[2]NUM19!$H$3:$K$162,2,FALSE),0)</f>
        <v>11</v>
      </c>
      <c r="H84" s="130">
        <f>IFERROR(VLOOKUP($B84,[2]NUM19!$H$3:$K$162,3,FALSE),0)</f>
        <v>12</v>
      </c>
      <c r="I84" s="130">
        <f>IFERROR(VLOOKUP($B84,[2]NUM19!$X$3:$AA$146,2,FALSE),0)</f>
        <v>0</v>
      </c>
      <c r="J84" s="130">
        <f>IFERROR(VLOOKUP($B84,[2]NUM19!$X$3:$AA$146,3,FALSE),0)</f>
        <v>0</v>
      </c>
    </row>
    <row r="85" spans="1:11" ht="15" thickBot="1" x14ac:dyDescent="0.25">
      <c r="A85" s="75" t="s">
        <v>116</v>
      </c>
      <c r="B85" s="137" t="s">
        <v>109</v>
      </c>
      <c r="C85" s="53"/>
      <c r="D85" s="53"/>
      <c r="E85" s="92">
        <f t="shared" si="32"/>
        <v>37</v>
      </c>
      <c r="F85" s="97">
        <f t="shared" si="33"/>
        <v>43</v>
      </c>
      <c r="G85" s="130">
        <f>IFERROR(VLOOKUP($B85,[2]NUM19!$H$3:$K$162,2,FALSE),0)</f>
        <v>29</v>
      </c>
      <c r="H85" s="130">
        <f>IFERROR(VLOOKUP($B85,[2]NUM19!$H$3:$K$162,3,FALSE),0)</f>
        <v>35</v>
      </c>
      <c r="I85" s="130">
        <f>IFERROR(VLOOKUP($B85,[2]NUM19!$X$3:$AA$146,2,FALSE),0)</f>
        <v>8</v>
      </c>
      <c r="J85" s="130">
        <f>IFERROR(VLOOKUP($B85,[2]NUM19!$X$3:$AA$146,3,FALSE),0)</f>
        <v>8</v>
      </c>
    </row>
    <row r="86" spans="1:11" ht="15" thickBot="1" x14ac:dyDescent="0.25">
      <c r="A86" s="75" t="s">
        <v>116</v>
      </c>
      <c r="B86" s="137" t="s">
        <v>110</v>
      </c>
      <c r="C86" s="53"/>
      <c r="D86" s="53"/>
      <c r="E86" s="92">
        <f t="shared" si="32"/>
        <v>28</v>
      </c>
      <c r="F86" s="97">
        <f t="shared" si="33"/>
        <v>30</v>
      </c>
      <c r="G86" s="130">
        <f>IFERROR(VLOOKUP($B86,[2]NUM19!$H$3:$K$162,2,FALSE),0)</f>
        <v>25</v>
      </c>
      <c r="H86" s="130">
        <f>IFERROR(VLOOKUP($B86,[2]NUM19!$H$3:$K$162,3,FALSE),0)</f>
        <v>26</v>
      </c>
      <c r="I86" s="130">
        <f>IFERROR(VLOOKUP($B86,[2]NUM19!$X$3:$AA$146,2,FALSE),0)</f>
        <v>3</v>
      </c>
      <c r="J86" s="130">
        <f>IFERROR(VLOOKUP($B86,[2]NUM19!$X$3:$AA$146,3,FALSE),0)</f>
        <v>4</v>
      </c>
    </row>
    <row r="87" spans="1:11" ht="15" thickBot="1" x14ac:dyDescent="0.25">
      <c r="A87" s="75" t="s">
        <v>116</v>
      </c>
      <c r="B87" s="137" t="s">
        <v>111</v>
      </c>
      <c r="C87" s="53"/>
      <c r="D87" s="53"/>
      <c r="E87" s="92">
        <f t="shared" si="32"/>
        <v>18</v>
      </c>
      <c r="F87" s="97">
        <f t="shared" si="33"/>
        <v>25</v>
      </c>
      <c r="G87" s="130">
        <f>IFERROR(VLOOKUP($B87,[2]NUM19!$H$3:$K$162,2,FALSE),0)</f>
        <v>15</v>
      </c>
      <c r="H87" s="130">
        <f>IFERROR(VLOOKUP($B87,[2]NUM19!$H$3:$K$162,3,FALSE),0)</f>
        <v>20</v>
      </c>
      <c r="I87" s="130">
        <f>IFERROR(VLOOKUP($B87,[2]NUM19!$X$3:$AA$146,2,FALSE),0)</f>
        <v>3</v>
      </c>
      <c r="J87" s="130">
        <f>IFERROR(VLOOKUP($B87,[2]NUM19!$X$3:$AA$146,3,FALSE),0)</f>
        <v>5</v>
      </c>
    </row>
    <row r="88" spans="1:11" ht="15" thickBot="1" x14ac:dyDescent="0.25">
      <c r="A88" s="75" t="s">
        <v>116</v>
      </c>
      <c r="B88" s="137" t="s">
        <v>112</v>
      </c>
      <c r="C88" s="53"/>
      <c r="D88" s="53"/>
      <c r="E88" s="92">
        <f t="shared" si="32"/>
        <v>22</v>
      </c>
      <c r="F88" s="97">
        <f t="shared" si="33"/>
        <v>22</v>
      </c>
      <c r="G88" s="130">
        <f>IFERROR(VLOOKUP($B88,[2]NUM19!$H$3:$K$162,2,FALSE),0)</f>
        <v>17</v>
      </c>
      <c r="H88" s="130">
        <f>IFERROR(VLOOKUP($B88,[2]NUM19!$H$3:$K$162,3,FALSE),0)</f>
        <v>16</v>
      </c>
      <c r="I88" s="130">
        <f>IFERROR(VLOOKUP($B88,[2]NUM19!$X$3:$AA$146,2,FALSE),0)</f>
        <v>5</v>
      </c>
      <c r="J88" s="130">
        <f>IFERROR(VLOOKUP($B88,[2]NUM19!$X$3:$AA$146,3,FALSE),0)</f>
        <v>6</v>
      </c>
    </row>
    <row r="89" spans="1:11" ht="15" thickBot="1" x14ac:dyDescent="0.25">
      <c r="A89" s="75" t="s">
        <v>116</v>
      </c>
      <c r="B89" s="137" t="s">
        <v>113</v>
      </c>
      <c r="C89" s="53"/>
      <c r="D89" s="53"/>
      <c r="E89" s="92">
        <f t="shared" si="32"/>
        <v>31</v>
      </c>
      <c r="F89" s="97">
        <f t="shared" si="33"/>
        <v>29</v>
      </c>
      <c r="G89" s="130">
        <f>IFERROR(VLOOKUP($B89,[2]NUM19!$H$3:$K$162,2,FALSE),0)</f>
        <v>25</v>
      </c>
      <c r="H89" s="130">
        <f>IFERROR(VLOOKUP($B89,[2]NUM19!$H$3:$K$162,3,FALSE),0)</f>
        <v>23</v>
      </c>
      <c r="I89" s="130">
        <f>IFERROR(VLOOKUP($B89,[2]NUM19!$X$3:$AA$146,2,FALSE),0)</f>
        <v>6</v>
      </c>
      <c r="J89" s="130">
        <f>IFERROR(VLOOKUP($B89,[2]NUM19!$X$3:$AA$146,3,FALSE),0)</f>
        <v>6</v>
      </c>
    </row>
    <row r="90" spans="1:11" ht="15" thickBot="1" x14ac:dyDescent="0.25">
      <c r="A90" s="75" t="s">
        <v>116</v>
      </c>
      <c r="B90" s="137" t="s">
        <v>114</v>
      </c>
      <c r="C90" s="53"/>
      <c r="D90" s="53"/>
      <c r="E90" s="92">
        <f t="shared" si="32"/>
        <v>13</v>
      </c>
      <c r="F90" s="97">
        <f t="shared" si="33"/>
        <v>14</v>
      </c>
      <c r="G90" s="130">
        <f>IFERROR(VLOOKUP($B90,[2]NUM19!$H$3:$K$162,2,FALSE),0)</f>
        <v>12</v>
      </c>
      <c r="H90" s="130">
        <f>IFERROR(VLOOKUP($B90,[2]NUM19!$H$3:$K$162,3,FALSE),0)</f>
        <v>13</v>
      </c>
      <c r="I90" s="130">
        <f>IFERROR(VLOOKUP($B90,[2]NUM19!$X$3:$AA$146,2,FALSE),0)</f>
        <v>1</v>
      </c>
      <c r="J90" s="130">
        <f>IFERROR(VLOOKUP($B90,[2]NUM19!$X$3:$AA$146,3,FALSE),0)</f>
        <v>1</v>
      </c>
    </row>
    <row r="91" spans="1:11" ht="15" thickBot="1" x14ac:dyDescent="0.25">
      <c r="A91" s="75" t="s">
        <v>116</v>
      </c>
      <c r="B91" s="137" t="s">
        <v>115</v>
      </c>
      <c r="C91" s="53"/>
      <c r="D91" s="53"/>
      <c r="E91" s="92">
        <f t="shared" si="32"/>
        <v>37</v>
      </c>
      <c r="F91" s="97">
        <f t="shared" si="33"/>
        <v>43</v>
      </c>
      <c r="G91" s="130">
        <f>IFERROR(VLOOKUP($B91,[2]NUM19!$H$3:$K$162,2,FALSE),0)</f>
        <v>30</v>
      </c>
      <c r="H91" s="130">
        <f>IFERROR(VLOOKUP($B91,[2]NUM19!$H$3:$K$162,3,FALSE),0)</f>
        <v>34</v>
      </c>
      <c r="I91" s="130">
        <f>IFERROR(VLOOKUP($B91,[2]NUM19!$X$3:$AA$146,2,FALSE),0)</f>
        <v>7</v>
      </c>
      <c r="J91" s="130">
        <f>IFERROR(VLOOKUP($B91,[2]NUM19!$X$3:$AA$146,3,FALSE),0)</f>
        <v>9</v>
      </c>
    </row>
    <row r="92" spans="1:11" ht="15" thickBot="1" x14ac:dyDescent="0.25">
      <c r="A92" s="307" t="s">
        <v>179</v>
      </c>
      <c r="B92" s="308"/>
      <c r="C92" s="222">
        <f>+D92/Metas!W16</f>
        <v>1.1263736263736261</v>
      </c>
      <c r="D92" s="221">
        <f>+F92/K92</f>
        <v>0.31538461538461537</v>
      </c>
      <c r="E92" s="9">
        <f>SUM(E82:E91)</f>
        <v>373</v>
      </c>
      <c r="F92" s="9">
        <f t="shared" ref="F92:I92" si="34">SUM(F82:F91)</f>
        <v>410</v>
      </c>
      <c r="G92" s="9">
        <f t="shared" si="34"/>
        <v>323</v>
      </c>
      <c r="H92" s="9">
        <f t="shared" ref="H92" si="35">SUM(H82:H91)</f>
        <v>357</v>
      </c>
      <c r="I92" s="9">
        <f t="shared" si="34"/>
        <v>50</v>
      </c>
      <c r="J92" s="9">
        <f t="shared" ref="J92" si="36">SUM(J82:J91)</f>
        <v>53</v>
      </c>
      <c r="K92" s="9">
        <v>1300</v>
      </c>
    </row>
    <row r="93" spans="1:11" ht="15" thickBot="1" x14ac:dyDescent="0.25">
      <c r="A93" s="75" t="s">
        <v>133</v>
      </c>
      <c r="B93" s="137" t="s">
        <v>117</v>
      </c>
      <c r="C93" s="53"/>
      <c r="D93" s="53"/>
      <c r="E93" s="92">
        <f t="shared" ref="E93:E108" si="37">+G93+I93</f>
        <v>164</v>
      </c>
      <c r="F93" s="97">
        <f t="shared" ref="F93:F108" si="38">+H93+J93</f>
        <v>184</v>
      </c>
      <c r="G93" s="130">
        <f>IFERROR(VLOOKUP($B93,[2]NUM19!$H$3:$K$162,2,FALSE),0)</f>
        <v>144</v>
      </c>
      <c r="H93" s="130">
        <f>IFERROR(VLOOKUP($B93,[2]NUM19!$H$3:$K$162,3,FALSE),0)</f>
        <v>163</v>
      </c>
      <c r="I93" s="130">
        <f>IFERROR(VLOOKUP($B93,[2]NUM19!$X$3:$AA$146,2,FALSE),0)</f>
        <v>20</v>
      </c>
      <c r="J93" s="130">
        <f>IFERROR(VLOOKUP($B93,[2]NUM19!$X$3:$AA$146,3,FALSE),0)</f>
        <v>21</v>
      </c>
    </row>
    <row r="94" spans="1:11" ht="15" thickBot="1" x14ac:dyDescent="0.25">
      <c r="A94" s="75" t="s">
        <v>133</v>
      </c>
      <c r="B94" s="137" t="s">
        <v>118</v>
      </c>
      <c r="C94" s="53"/>
      <c r="D94" s="53"/>
      <c r="E94" s="92">
        <f t="shared" si="37"/>
        <v>616</v>
      </c>
      <c r="F94" s="97">
        <f t="shared" si="38"/>
        <v>634</v>
      </c>
      <c r="G94" s="130">
        <f>IFERROR(VLOOKUP($B94,[2]NUM19!$H$3:$K$162,2,FALSE),0)</f>
        <v>524</v>
      </c>
      <c r="H94" s="130">
        <f>IFERROR(VLOOKUP($B94,[2]NUM19!$H$3:$K$162,3,FALSE),0)</f>
        <v>536</v>
      </c>
      <c r="I94" s="130">
        <f>IFERROR(VLOOKUP($B94,[2]NUM19!$X$3:$AA$146,2,FALSE),0)</f>
        <v>92</v>
      </c>
      <c r="J94" s="130">
        <f>IFERROR(VLOOKUP($B94,[2]NUM19!$X$3:$AA$146,3,FALSE),0)</f>
        <v>98</v>
      </c>
    </row>
    <row r="95" spans="1:11" ht="15" thickBot="1" x14ac:dyDescent="0.25">
      <c r="A95" s="75" t="s">
        <v>133</v>
      </c>
      <c r="B95" s="137" t="s">
        <v>119</v>
      </c>
      <c r="C95" s="53"/>
      <c r="D95" s="53"/>
      <c r="E95" s="92">
        <f t="shared" si="37"/>
        <v>885</v>
      </c>
      <c r="F95" s="97">
        <f t="shared" si="38"/>
        <v>990</v>
      </c>
      <c r="G95" s="130">
        <f>IFERROR(VLOOKUP($B95,[2]NUM19!$H$3:$K$162,2,FALSE),0)</f>
        <v>742</v>
      </c>
      <c r="H95" s="130">
        <f>IFERROR(VLOOKUP($B95,[2]NUM19!$H$3:$K$162,3,FALSE),0)</f>
        <v>757</v>
      </c>
      <c r="I95" s="130">
        <f>IFERROR(VLOOKUP($B95,[2]NUM19!$X$3:$AA$146,2,FALSE),0)</f>
        <v>143</v>
      </c>
      <c r="J95" s="130">
        <f>IFERROR(VLOOKUP($B95,[2]NUM19!$X$3:$AA$146,3,FALSE),0)</f>
        <v>233</v>
      </c>
    </row>
    <row r="96" spans="1:11" ht="15" thickBot="1" x14ac:dyDescent="0.25">
      <c r="A96" s="75" t="s">
        <v>133</v>
      </c>
      <c r="B96" s="137" t="s">
        <v>120</v>
      </c>
      <c r="C96" s="53"/>
      <c r="D96" s="53"/>
      <c r="E96" s="92">
        <f t="shared" si="37"/>
        <v>164</v>
      </c>
      <c r="F96" s="97">
        <f t="shared" si="38"/>
        <v>178</v>
      </c>
      <c r="G96" s="130">
        <f>IFERROR(VLOOKUP($B96,[2]NUM19!$H$3:$K$162,2,FALSE),0)</f>
        <v>135</v>
      </c>
      <c r="H96" s="130">
        <f>IFERROR(VLOOKUP($B96,[2]NUM19!$H$3:$K$162,3,FALSE),0)</f>
        <v>140</v>
      </c>
      <c r="I96" s="130">
        <f>IFERROR(VLOOKUP($B96,[2]NUM19!$X$3:$AA$146,2,FALSE),0)</f>
        <v>29</v>
      </c>
      <c r="J96" s="130">
        <f>IFERROR(VLOOKUP($B96,[2]NUM19!$X$3:$AA$146,3,FALSE),0)</f>
        <v>38</v>
      </c>
    </row>
    <row r="97" spans="1:11" ht="15" thickBot="1" x14ac:dyDescent="0.25">
      <c r="A97" s="75" t="s">
        <v>133</v>
      </c>
      <c r="B97" s="137" t="s">
        <v>121</v>
      </c>
      <c r="C97" s="53"/>
      <c r="D97" s="53"/>
      <c r="E97" s="92">
        <f t="shared" si="37"/>
        <v>38</v>
      </c>
      <c r="F97" s="97">
        <f t="shared" si="38"/>
        <v>41</v>
      </c>
      <c r="G97" s="130">
        <f>IFERROR(VLOOKUP($B97,[2]NUM19!$H$3:$K$162,2,FALSE),0)</f>
        <v>35</v>
      </c>
      <c r="H97" s="130">
        <f>IFERROR(VLOOKUP($B97,[2]NUM19!$H$3:$K$162,3,FALSE),0)</f>
        <v>40</v>
      </c>
      <c r="I97" s="130">
        <f>IFERROR(VLOOKUP($B97,[2]NUM19!$X$3:$AA$146,2,FALSE),0)</f>
        <v>3</v>
      </c>
      <c r="J97" s="130">
        <f>IFERROR(VLOOKUP($B97,[2]NUM19!$X$3:$AA$146,3,FALSE),0)</f>
        <v>1</v>
      </c>
    </row>
    <row r="98" spans="1:11" ht="15" thickBot="1" x14ac:dyDescent="0.25">
      <c r="A98" s="75" t="s">
        <v>133</v>
      </c>
      <c r="B98" s="137" t="s">
        <v>122</v>
      </c>
      <c r="C98" s="53"/>
      <c r="D98" s="53"/>
      <c r="E98" s="92">
        <f t="shared" si="37"/>
        <v>43</v>
      </c>
      <c r="F98" s="97">
        <f t="shared" si="38"/>
        <v>57</v>
      </c>
      <c r="G98" s="130">
        <f>IFERROR(VLOOKUP($B98,[2]NUM19!$H$3:$K$162,2,FALSE),0)</f>
        <v>36</v>
      </c>
      <c r="H98" s="130">
        <f>IFERROR(VLOOKUP($B98,[2]NUM19!$H$3:$K$162,3,FALSE),0)</f>
        <v>52</v>
      </c>
      <c r="I98" s="130">
        <f>IFERROR(VLOOKUP($B98,[2]NUM19!$X$3:$AA$146,2,FALSE),0)</f>
        <v>7</v>
      </c>
      <c r="J98" s="130">
        <f>IFERROR(VLOOKUP($B98,[2]NUM19!$X$3:$AA$146,3,FALSE),0)</f>
        <v>5</v>
      </c>
    </row>
    <row r="99" spans="1:11" ht="15" thickBot="1" x14ac:dyDescent="0.25">
      <c r="A99" s="75" t="s">
        <v>133</v>
      </c>
      <c r="B99" s="137" t="s">
        <v>123</v>
      </c>
      <c r="C99" s="53"/>
      <c r="D99" s="53"/>
      <c r="E99" s="92">
        <f t="shared" si="37"/>
        <v>14</v>
      </c>
      <c r="F99" s="97">
        <f t="shared" si="38"/>
        <v>18</v>
      </c>
      <c r="G99" s="130">
        <f>IFERROR(VLOOKUP($B99,[2]NUM19!$H$3:$K$162,2,FALSE),0)</f>
        <v>12</v>
      </c>
      <c r="H99" s="130">
        <f>IFERROR(VLOOKUP($B99,[2]NUM19!$H$3:$K$162,3,FALSE),0)</f>
        <v>13</v>
      </c>
      <c r="I99" s="130">
        <f>IFERROR(VLOOKUP($B99,[2]NUM19!$X$3:$AA$146,2,FALSE),0)</f>
        <v>2</v>
      </c>
      <c r="J99" s="130">
        <f>IFERROR(VLOOKUP($B99,[2]NUM19!$X$3:$AA$146,3,FALSE),0)</f>
        <v>5</v>
      </c>
    </row>
    <row r="100" spans="1:11" ht="15" thickBot="1" x14ac:dyDescent="0.25">
      <c r="A100" s="75" t="s">
        <v>133</v>
      </c>
      <c r="B100" s="137" t="s">
        <v>124</v>
      </c>
      <c r="C100" s="53"/>
      <c r="D100" s="53"/>
      <c r="E100" s="92">
        <f t="shared" si="37"/>
        <v>13</v>
      </c>
      <c r="F100" s="97">
        <f t="shared" si="38"/>
        <v>14</v>
      </c>
      <c r="G100" s="130">
        <f>IFERROR(VLOOKUP($B100,[2]NUM19!$H$3:$K$162,2,FALSE),0)</f>
        <v>11</v>
      </c>
      <c r="H100" s="130">
        <f>IFERROR(VLOOKUP($B100,[2]NUM19!$H$3:$K$162,3,FALSE),0)</f>
        <v>13</v>
      </c>
      <c r="I100" s="130">
        <f>IFERROR(VLOOKUP($B100,[2]NUM19!$X$3:$AA$146,2,FALSE),0)</f>
        <v>2</v>
      </c>
      <c r="J100" s="130">
        <f>IFERROR(VLOOKUP($B100,[2]NUM19!$X$3:$AA$146,3,FALSE),0)</f>
        <v>1</v>
      </c>
    </row>
    <row r="101" spans="1:11" ht="15" thickBot="1" x14ac:dyDescent="0.25">
      <c r="A101" s="75" t="s">
        <v>133</v>
      </c>
      <c r="B101" s="137" t="s">
        <v>125</v>
      </c>
      <c r="C101" s="53"/>
      <c r="D101" s="53"/>
      <c r="E101" s="92">
        <f t="shared" si="37"/>
        <v>70</v>
      </c>
      <c r="F101" s="97">
        <f t="shared" si="38"/>
        <v>0</v>
      </c>
      <c r="G101" s="130">
        <f>IFERROR(VLOOKUP($B101,[2]NUM19!$H$3:$K$162,2,FALSE),0)</f>
        <v>54</v>
      </c>
      <c r="H101" s="130">
        <f>IFERROR(VLOOKUP($B101,[2]NUM19!$H$3:$K$162,3,FALSE),0)</f>
        <v>0</v>
      </c>
      <c r="I101" s="130">
        <f>IFERROR(VLOOKUP($B101,[2]NUM19!$X$3:$AA$146,2,FALSE),0)</f>
        <v>16</v>
      </c>
      <c r="J101" s="130">
        <f>IFERROR(VLOOKUP($B101,[2]NUM19!$X$3:$AA$146,3,FALSE),0)</f>
        <v>0</v>
      </c>
    </row>
    <row r="102" spans="1:11" ht="15" thickBot="1" x14ac:dyDescent="0.25">
      <c r="A102" s="75" t="s">
        <v>133</v>
      </c>
      <c r="B102" s="137" t="s">
        <v>126</v>
      </c>
      <c r="C102" s="53"/>
      <c r="D102" s="53"/>
      <c r="E102" s="92">
        <f t="shared" si="37"/>
        <v>15</v>
      </c>
      <c r="F102" s="97">
        <f t="shared" si="38"/>
        <v>15</v>
      </c>
      <c r="G102" s="130">
        <f>IFERROR(VLOOKUP($B102,[2]NUM19!$H$3:$K$162,2,FALSE),0)</f>
        <v>13</v>
      </c>
      <c r="H102" s="130">
        <f>IFERROR(VLOOKUP($B102,[2]NUM19!$H$3:$K$162,3,FALSE),0)</f>
        <v>13</v>
      </c>
      <c r="I102" s="130">
        <f>IFERROR(VLOOKUP($B102,[2]NUM19!$X$3:$AA$146,2,FALSE),0)</f>
        <v>2</v>
      </c>
      <c r="J102" s="130">
        <f>IFERROR(VLOOKUP($B102,[2]NUM19!$X$3:$AA$146,3,FALSE),0)</f>
        <v>2</v>
      </c>
    </row>
    <row r="103" spans="1:11" ht="15" thickBot="1" x14ac:dyDescent="0.25">
      <c r="A103" s="75" t="s">
        <v>133</v>
      </c>
      <c r="B103" s="137" t="s">
        <v>127</v>
      </c>
      <c r="C103" s="53"/>
      <c r="D103" s="53"/>
      <c r="E103" s="92">
        <f t="shared" si="37"/>
        <v>11</v>
      </c>
      <c r="F103" s="97">
        <f t="shared" si="38"/>
        <v>18</v>
      </c>
      <c r="G103" s="130">
        <f>IFERROR(VLOOKUP($B103,[2]NUM19!$H$3:$K$162,2,FALSE),0)</f>
        <v>5</v>
      </c>
      <c r="H103" s="130">
        <f>IFERROR(VLOOKUP($B103,[2]NUM19!$H$3:$K$162,3,FALSE),0)</f>
        <v>12</v>
      </c>
      <c r="I103" s="130">
        <f>IFERROR(VLOOKUP($B103,[2]NUM19!$X$3:$AA$146,2,FALSE),0)</f>
        <v>6</v>
      </c>
      <c r="J103" s="130">
        <f>IFERROR(VLOOKUP($B103,[2]NUM19!$X$3:$AA$146,3,FALSE),0)</f>
        <v>6</v>
      </c>
    </row>
    <row r="104" spans="1:11" ht="15" thickBot="1" x14ac:dyDescent="0.25">
      <c r="A104" s="75" t="s">
        <v>133</v>
      </c>
      <c r="B104" s="137" t="s">
        <v>128</v>
      </c>
      <c r="C104" s="53"/>
      <c r="D104" s="53"/>
      <c r="E104" s="92">
        <f t="shared" si="37"/>
        <v>11</v>
      </c>
      <c r="F104" s="97">
        <f t="shared" si="38"/>
        <v>11</v>
      </c>
      <c r="G104" s="130">
        <f>IFERROR(VLOOKUP($B104,[2]NUM19!$H$3:$K$162,2,FALSE),0)</f>
        <v>10</v>
      </c>
      <c r="H104" s="130">
        <f>IFERROR(VLOOKUP($B104,[2]NUM19!$H$3:$K$162,3,FALSE),0)</f>
        <v>9</v>
      </c>
      <c r="I104" s="130">
        <f>IFERROR(VLOOKUP($B104,[2]NUM19!$X$3:$AA$146,2,FALSE),0)</f>
        <v>1</v>
      </c>
      <c r="J104" s="130">
        <f>IFERROR(VLOOKUP($B104,[2]NUM19!$X$3:$AA$146,3,FALSE),0)</f>
        <v>2</v>
      </c>
    </row>
    <row r="105" spans="1:11" ht="15" thickBot="1" x14ac:dyDescent="0.25">
      <c r="A105" s="75" t="s">
        <v>133</v>
      </c>
      <c r="B105" s="137" t="s">
        <v>129</v>
      </c>
      <c r="C105" s="53"/>
      <c r="D105" s="53"/>
      <c r="E105" s="92">
        <f t="shared" si="37"/>
        <v>37</v>
      </c>
      <c r="F105" s="97">
        <f t="shared" si="38"/>
        <v>45</v>
      </c>
      <c r="G105" s="130">
        <f>IFERROR(VLOOKUP($B105,[2]NUM19!$H$3:$K$162,2,FALSE),0)</f>
        <v>35</v>
      </c>
      <c r="H105" s="130">
        <f>IFERROR(VLOOKUP($B105,[2]NUM19!$H$3:$K$162,3,FALSE),0)</f>
        <v>40</v>
      </c>
      <c r="I105" s="130">
        <f>IFERROR(VLOOKUP($B105,[2]NUM19!$X$3:$AA$146,2,FALSE),0)</f>
        <v>2</v>
      </c>
      <c r="J105" s="130">
        <f>IFERROR(VLOOKUP($B105,[2]NUM19!$X$3:$AA$146,3,FALSE),0)</f>
        <v>5</v>
      </c>
    </row>
    <row r="106" spans="1:11" ht="15" thickBot="1" x14ac:dyDescent="0.25">
      <c r="A106" s="75" t="s">
        <v>133</v>
      </c>
      <c r="B106" s="137" t="s">
        <v>130</v>
      </c>
      <c r="C106" s="53"/>
      <c r="D106" s="53"/>
      <c r="E106" s="92">
        <f t="shared" si="37"/>
        <v>47</v>
      </c>
      <c r="F106" s="97">
        <f t="shared" si="38"/>
        <v>51</v>
      </c>
      <c r="G106" s="130">
        <f>IFERROR(VLOOKUP($B106,[2]NUM19!$H$3:$K$162,2,FALSE),0)</f>
        <v>40</v>
      </c>
      <c r="H106" s="130">
        <f>IFERROR(VLOOKUP($B106,[2]NUM19!$H$3:$K$162,3,FALSE),0)</f>
        <v>43</v>
      </c>
      <c r="I106" s="130">
        <f>IFERROR(VLOOKUP($B106,[2]NUM19!$X$3:$AA$146,2,FALSE),0)</f>
        <v>7</v>
      </c>
      <c r="J106" s="130">
        <f>IFERROR(VLOOKUP($B106,[2]NUM19!$X$3:$AA$146,3,FALSE),0)</f>
        <v>8</v>
      </c>
    </row>
    <row r="107" spans="1:11" ht="15" thickBot="1" x14ac:dyDescent="0.25">
      <c r="A107" s="75" t="s">
        <v>133</v>
      </c>
      <c r="B107" s="137" t="s">
        <v>131</v>
      </c>
      <c r="C107" s="53"/>
      <c r="D107" s="53"/>
      <c r="E107" s="92">
        <f t="shared" si="37"/>
        <v>154</v>
      </c>
      <c r="F107" s="97">
        <f t="shared" si="38"/>
        <v>176</v>
      </c>
      <c r="G107" s="130">
        <f>IFERROR(VLOOKUP($B107,[2]NUM19!$H$3:$K$162,2,FALSE),0)</f>
        <v>123</v>
      </c>
      <c r="H107" s="130">
        <f>IFERROR(VLOOKUP($B107,[2]NUM19!$H$3:$K$162,3,FALSE),0)</f>
        <v>143</v>
      </c>
      <c r="I107" s="130">
        <f>IFERROR(VLOOKUP($B107,[2]NUM19!$X$3:$AA$146,2,FALSE),0)</f>
        <v>31</v>
      </c>
      <c r="J107" s="130">
        <f>IFERROR(VLOOKUP($B107,[2]NUM19!$X$3:$AA$146,3,FALSE),0)</f>
        <v>33</v>
      </c>
    </row>
    <row r="108" spans="1:11" ht="15" thickBot="1" x14ac:dyDescent="0.25">
      <c r="A108" s="75" t="s">
        <v>133</v>
      </c>
      <c r="B108" s="137" t="s">
        <v>132</v>
      </c>
      <c r="C108" s="53"/>
      <c r="D108" s="53"/>
      <c r="E108" s="92">
        <f t="shared" si="37"/>
        <v>181</v>
      </c>
      <c r="F108" s="97">
        <f t="shared" si="38"/>
        <v>178</v>
      </c>
      <c r="G108" s="130">
        <f>IFERROR(VLOOKUP($B108,[2]NUM19!$H$3:$K$162,2,FALSE),0)</f>
        <v>127</v>
      </c>
      <c r="H108" s="130">
        <f>IFERROR(VLOOKUP($B108,[2]NUM19!$H$3:$K$162,3,FALSE),0)</f>
        <v>120</v>
      </c>
      <c r="I108" s="130">
        <f>IFERROR(VLOOKUP($B108,[2]NUM19!$X$3:$AA$146,2,FALSE),0)</f>
        <v>54</v>
      </c>
      <c r="J108" s="130">
        <f>IFERROR(VLOOKUP($B108,[2]NUM19!$X$3:$AA$146,3,FALSE),0)</f>
        <v>58</v>
      </c>
    </row>
    <row r="109" spans="1:11" ht="15" thickBot="1" x14ac:dyDescent="0.25">
      <c r="A109" s="75" t="s">
        <v>133</v>
      </c>
      <c r="B109" s="137" t="s">
        <v>346</v>
      </c>
      <c r="C109" s="53"/>
      <c r="D109" s="53"/>
      <c r="E109" s="92">
        <f t="shared" ref="E109" si="39">+G109+I109</f>
        <v>50</v>
      </c>
      <c r="F109" s="97">
        <f t="shared" ref="F109" si="40">+H109+J109</f>
        <v>59</v>
      </c>
      <c r="G109" s="130">
        <f>IFERROR(VLOOKUP($B109,[2]NUM19!$H$3:$K$162,2,FALSE),0)</f>
        <v>40</v>
      </c>
      <c r="H109" s="130">
        <f>IFERROR(VLOOKUP($B109,[2]NUM19!$H$3:$K$162,3,FALSE),0)</f>
        <v>50</v>
      </c>
      <c r="I109" s="130">
        <f>IFERROR(VLOOKUP($B109,[2]NUM19!$X$3:$AA$146,2,FALSE),0)</f>
        <v>10</v>
      </c>
      <c r="J109" s="130">
        <f>IFERROR(VLOOKUP($B109,[2]NUM19!$X$3:$AA$146,3,FALSE),0)</f>
        <v>9</v>
      </c>
    </row>
    <row r="110" spans="1:11" ht="15" thickBot="1" x14ac:dyDescent="0.25">
      <c r="A110" s="75" t="s">
        <v>133</v>
      </c>
      <c r="B110" s="137" t="s">
        <v>395</v>
      </c>
      <c r="C110" s="53"/>
      <c r="D110" s="53"/>
      <c r="E110" s="92">
        <f t="shared" ref="E110" si="41">+G110+I110</f>
        <v>0</v>
      </c>
      <c r="F110" s="97">
        <f t="shared" ref="F110" si="42">+H110+J110</f>
        <v>63</v>
      </c>
      <c r="G110" s="130">
        <f>IFERROR(VLOOKUP($B110,[2]NUM19!$H$3:$K$162,2,FALSE),0)</f>
        <v>0</v>
      </c>
      <c r="H110" s="130">
        <f>IFERROR(VLOOKUP($B110,[2]NUM19!$H$3:$K$162,3,FALSE),0)</f>
        <v>55</v>
      </c>
      <c r="I110" s="130">
        <f>IFERROR(VLOOKUP($B110,[2]NUM19!$X$3:$AA$146,2,FALSE),0)</f>
        <v>0</v>
      </c>
      <c r="J110" s="130">
        <f>IFERROR(VLOOKUP($B110,[2]NUM19!$X$3:$AA$146,3,FALSE),0)</f>
        <v>8</v>
      </c>
    </row>
    <row r="111" spans="1:11" ht="30" customHeight="1" thickBot="1" x14ac:dyDescent="0.25">
      <c r="A111" s="307" t="s">
        <v>180</v>
      </c>
      <c r="B111" s="308"/>
      <c r="C111" s="222">
        <f>+D111/Metas!W13</f>
        <v>1.0936749399519614</v>
      </c>
      <c r="D111" s="221">
        <f>+F111/K111</f>
        <v>0.29531942492703489</v>
      </c>
      <c r="E111" s="9">
        <f>SUM(E93:E110)</f>
        <v>2513</v>
      </c>
      <c r="F111" s="9">
        <f t="shared" ref="F111:J111" si="43">SUM(F93:F110)</f>
        <v>2732</v>
      </c>
      <c r="G111" s="9">
        <f t="shared" si="43"/>
        <v>2086</v>
      </c>
      <c r="H111" s="9">
        <f t="shared" si="43"/>
        <v>2199</v>
      </c>
      <c r="I111" s="9">
        <f t="shared" si="43"/>
        <v>427</v>
      </c>
      <c r="J111" s="9">
        <f t="shared" si="43"/>
        <v>533</v>
      </c>
      <c r="K111" s="9">
        <v>9251</v>
      </c>
    </row>
    <row r="112" spans="1:11" ht="15" thickBot="1" x14ac:dyDescent="0.25">
      <c r="A112" s="75" t="s">
        <v>146</v>
      </c>
      <c r="B112" s="137" t="s">
        <v>134</v>
      </c>
      <c r="C112" s="53"/>
      <c r="D112" s="53"/>
      <c r="E112" s="92">
        <f t="shared" ref="E112:E123" si="44">+G112+I112</f>
        <v>4</v>
      </c>
      <c r="F112" s="97">
        <f t="shared" ref="F112:F123" si="45">+H112+J112</f>
        <v>6</v>
      </c>
      <c r="G112" s="130">
        <f>IFERROR(VLOOKUP($B112,[2]NUM19!$H$3:$K$162,2,FALSE),0)</f>
        <v>3</v>
      </c>
      <c r="H112" s="130">
        <f>IFERROR(VLOOKUP($B112,[2]NUM19!$H$3:$K$162,3,FALSE),0)</f>
        <v>5</v>
      </c>
      <c r="I112" s="130">
        <f>IFERROR(VLOOKUP($B112,[2]NUM19!$X$3:$AA$146,2,FALSE),0)</f>
        <v>1</v>
      </c>
      <c r="J112" s="130">
        <f>IFERROR(VLOOKUP($B112,[2]NUM19!$X$3:$AA$146,3,FALSE),0)</f>
        <v>1</v>
      </c>
    </row>
    <row r="113" spans="1:11" ht="15" thickBot="1" x14ac:dyDescent="0.25">
      <c r="A113" s="75" t="s">
        <v>146</v>
      </c>
      <c r="B113" s="137" t="s">
        <v>135</v>
      </c>
      <c r="C113" s="53"/>
      <c r="D113" s="53"/>
      <c r="E113" s="92">
        <f t="shared" si="44"/>
        <v>20</v>
      </c>
      <c r="F113" s="97">
        <f t="shared" si="45"/>
        <v>20</v>
      </c>
      <c r="G113" s="130">
        <f>IFERROR(VLOOKUP($B113,[2]NUM19!$H$3:$K$162,2,FALSE),0)</f>
        <v>17</v>
      </c>
      <c r="H113" s="130">
        <f>IFERROR(VLOOKUP($B113,[2]NUM19!$H$3:$K$162,3,FALSE),0)</f>
        <v>19</v>
      </c>
      <c r="I113" s="130">
        <f>IFERROR(VLOOKUP($B113,[2]NUM19!$X$3:$AA$146,2,FALSE),0)</f>
        <v>3</v>
      </c>
      <c r="J113" s="130">
        <f>IFERROR(VLOOKUP($B113,[2]NUM19!$X$3:$AA$146,3,FALSE),0)</f>
        <v>1</v>
      </c>
    </row>
    <row r="114" spans="1:11" ht="15" thickBot="1" x14ac:dyDescent="0.25">
      <c r="A114" s="75" t="s">
        <v>146</v>
      </c>
      <c r="B114" s="137" t="s">
        <v>136</v>
      </c>
      <c r="C114" s="53"/>
      <c r="D114" s="53"/>
      <c r="E114" s="92">
        <f t="shared" si="44"/>
        <v>13</v>
      </c>
      <c r="F114" s="97">
        <f t="shared" si="45"/>
        <v>17</v>
      </c>
      <c r="G114" s="130">
        <f>IFERROR(VLOOKUP($B114,[2]NUM19!$H$3:$K$162,2,FALSE),0)</f>
        <v>9</v>
      </c>
      <c r="H114" s="130">
        <f>IFERROR(VLOOKUP($B114,[2]NUM19!$H$3:$K$162,3,FALSE),0)</f>
        <v>12</v>
      </c>
      <c r="I114" s="130">
        <f>IFERROR(VLOOKUP($B114,[2]NUM19!$X$3:$AA$146,2,FALSE),0)</f>
        <v>4</v>
      </c>
      <c r="J114" s="130">
        <f>IFERROR(VLOOKUP($B114,[2]NUM19!$X$3:$AA$146,3,FALSE),0)</f>
        <v>5</v>
      </c>
    </row>
    <row r="115" spans="1:11" ht="15" thickBot="1" x14ac:dyDescent="0.25">
      <c r="A115" s="75" t="s">
        <v>146</v>
      </c>
      <c r="B115" s="137" t="s">
        <v>137</v>
      </c>
      <c r="C115" s="53"/>
      <c r="D115" s="53"/>
      <c r="E115" s="92">
        <f t="shared" si="44"/>
        <v>13</v>
      </c>
      <c r="F115" s="97">
        <f t="shared" si="45"/>
        <v>6</v>
      </c>
      <c r="G115" s="130">
        <f>IFERROR(VLOOKUP($B115,[2]NUM19!$H$3:$K$162,2,FALSE),0)</f>
        <v>10</v>
      </c>
      <c r="H115" s="130">
        <f>IFERROR(VLOOKUP($B115,[2]NUM19!$H$3:$K$162,3,FALSE),0)</f>
        <v>6</v>
      </c>
      <c r="I115" s="130">
        <f>IFERROR(VLOOKUP($B115,[2]NUM19!$X$3:$AA$146,2,FALSE),0)</f>
        <v>3</v>
      </c>
      <c r="J115" s="130">
        <f>IFERROR(VLOOKUP($B115,[2]NUM19!$X$3:$AA$146,3,FALSE),0)</f>
        <v>0</v>
      </c>
    </row>
    <row r="116" spans="1:11" ht="15" thickBot="1" x14ac:dyDescent="0.25">
      <c r="A116" s="75" t="s">
        <v>146</v>
      </c>
      <c r="B116" s="137" t="s">
        <v>138</v>
      </c>
      <c r="C116" s="53"/>
      <c r="D116" s="53"/>
      <c r="E116" s="92">
        <f t="shared" si="44"/>
        <v>20</v>
      </c>
      <c r="F116" s="97">
        <f t="shared" si="45"/>
        <v>4</v>
      </c>
      <c r="G116" s="130">
        <f>IFERROR(VLOOKUP($B116,[2]NUM19!$H$3:$K$162,2,FALSE),0)</f>
        <v>20</v>
      </c>
      <c r="H116" s="130">
        <f>IFERROR(VLOOKUP($B116,[2]NUM19!$H$3:$K$162,3,FALSE),0)</f>
        <v>4</v>
      </c>
      <c r="I116" s="130">
        <f>IFERROR(VLOOKUP($B116,[2]NUM19!$X$3:$AA$146,2,FALSE),0)</f>
        <v>0</v>
      </c>
      <c r="J116" s="130">
        <f>IFERROR(VLOOKUP($B116,[2]NUM19!$X$3:$AA$146,3,FALSE),0)</f>
        <v>0</v>
      </c>
    </row>
    <row r="117" spans="1:11" ht="15" thickBot="1" x14ac:dyDescent="0.25">
      <c r="A117" s="75" t="s">
        <v>146</v>
      </c>
      <c r="B117" s="137" t="s">
        <v>139</v>
      </c>
      <c r="C117" s="53"/>
      <c r="D117" s="53"/>
      <c r="E117" s="92">
        <f t="shared" si="44"/>
        <v>6</v>
      </c>
      <c r="F117" s="97">
        <f t="shared" si="45"/>
        <v>6</v>
      </c>
      <c r="G117" s="130">
        <f>IFERROR(VLOOKUP($B117,[2]NUM19!$H$3:$K$162,2,FALSE),0)</f>
        <v>4</v>
      </c>
      <c r="H117" s="130">
        <f>IFERROR(VLOOKUP($B117,[2]NUM19!$H$3:$K$162,3,FALSE),0)</f>
        <v>3</v>
      </c>
      <c r="I117" s="130">
        <f>IFERROR(VLOOKUP($B117,[2]NUM19!$X$3:$AA$146,2,FALSE),0)</f>
        <v>2</v>
      </c>
      <c r="J117" s="130">
        <f>IFERROR(VLOOKUP($B117,[2]NUM19!$X$3:$AA$146,3,FALSE),0)</f>
        <v>3</v>
      </c>
    </row>
    <row r="118" spans="1:11" ht="15" thickBot="1" x14ac:dyDescent="0.25">
      <c r="A118" s="75" t="s">
        <v>146</v>
      </c>
      <c r="B118" s="137" t="s">
        <v>140</v>
      </c>
      <c r="C118" s="53"/>
      <c r="D118" s="53"/>
      <c r="E118" s="92">
        <f t="shared" si="44"/>
        <v>23</v>
      </c>
      <c r="F118" s="97">
        <f t="shared" si="45"/>
        <v>4</v>
      </c>
      <c r="G118" s="130">
        <f>IFERROR(VLOOKUP($B118,[2]NUM19!$H$3:$K$162,2,FALSE),0)</f>
        <v>18</v>
      </c>
      <c r="H118" s="130">
        <f>IFERROR(VLOOKUP($B118,[2]NUM19!$H$3:$K$162,3,FALSE),0)</f>
        <v>2</v>
      </c>
      <c r="I118" s="130">
        <f>IFERROR(VLOOKUP($B118,[2]NUM19!$X$3:$AA$146,2,FALSE),0)</f>
        <v>5</v>
      </c>
      <c r="J118" s="130">
        <f>IFERROR(VLOOKUP($B118,[2]NUM19!$X$3:$AA$146,3,FALSE),0)</f>
        <v>2</v>
      </c>
    </row>
    <row r="119" spans="1:11" ht="15" thickBot="1" x14ac:dyDescent="0.25">
      <c r="A119" s="75" t="s">
        <v>146</v>
      </c>
      <c r="B119" s="137" t="s">
        <v>141</v>
      </c>
      <c r="C119" s="53"/>
      <c r="D119" s="53"/>
      <c r="E119" s="92">
        <f t="shared" si="44"/>
        <v>0</v>
      </c>
      <c r="F119" s="97">
        <f t="shared" si="45"/>
        <v>39</v>
      </c>
      <c r="G119" s="130">
        <f>IFERROR(VLOOKUP($B119,[2]NUM19!$H$3:$K$162,2,FALSE),0)</f>
        <v>0</v>
      </c>
      <c r="H119" s="130">
        <f>IFERROR(VLOOKUP($B119,[2]NUM19!$H$3:$K$162,3,FALSE),0)</f>
        <v>36</v>
      </c>
      <c r="I119" s="130">
        <f>IFERROR(VLOOKUP($B119,[2]NUM19!$X$3:$AA$146,2,FALSE),0)</f>
        <v>0</v>
      </c>
      <c r="J119" s="130">
        <f>IFERROR(VLOOKUP($B119,[2]NUM19!$X$3:$AA$146,3,FALSE),0)</f>
        <v>3</v>
      </c>
    </row>
    <row r="120" spans="1:11" ht="15" thickBot="1" x14ac:dyDescent="0.25">
      <c r="A120" s="75" t="s">
        <v>146</v>
      </c>
      <c r="B120" s="137" t="s">
        <v>142</v>
      </c>
      <c r="C120" s="53"/>
      <c r="D120" s="53"/>
      <c r="E120" s="92">
        <f t="shared" si="44"/>
        <v>11</v>
      </c>
      <c r="F120" s="97">
        <f t="shared" si="45"/>
        <v>13</v>
      </c>
      <c r="G120" s="130">
        <f>IFERROR(VLOOKUP($B120,[2]NUM19!$H$3:$K$162,2,FALSE),0)</f>
        <v>11</v>
      </c>
      <c r="H120" s="130">
        <f>IFERROR(VLOOKUP($B120,[2]NUM19!$H$3:$K$162,3,FALSE),0)</f>
        <v>9</v>
      </c>
      <c r="I120" s="130">
        <f>IFERROR(VLOOKUP($B120,[2]NUM19!$X$3:$AA$146,2,FALSE),0)</f>
        <v>0</v>
      </c>
      <c r="J120" s="130">
        <f>IFERROR(VLOOKUP($B120,[2]NUM19!$X$3:$AA$146,3,FALSE),0)</f>
        <v>4</v>
      </c>
    </row>
    <row r="121" spans="1:11" ht="15" thickBot="1" x14ac:dyDescent="0.25">
      <c r="A121" s="75" t="s">
        <v>146</v>
      </c>
      <c r="B121" s="137" t="s">
        <v>143</v>
      </c>
      <c r="C121" s="53"/>
      <c r="D121" s="53"/>
      <c r="E121" s="92">
        <f t="shared" si="44"/>
        <v>4</v>
      </c>
      <c r="F121" s="97">
        <f t="shared" si="45"/>
        <v>7</v>
      </c>
      <c r="G121" s="130">
        <f>IFERROR(VLOOKUP($B121,[2]NUM19!$H$3:$K$162,2,FALSE),0)</f>
        <v>4</v>
      </c>
      <c r="H121" s="130">
        <f>IFERROR(VLOOKUP($B121,[2]NUM19!$H$3:$K$162,3,FALSE),0)</f>
        <v>7</v>
      </c>
      <c r="I121" s="130">
        <f>IFERROR(VLOOKUP($B121,[2]NUM19!$X$3:$AA$146,2,FALSE),0)</f>
        <v>0</v>
      </c>
      <c r="J121" s="130">
        <f>IFERROR(VLOOKUP($B121,[2]NUM19!$X$3:$AA$146,3,FALSE),0)</f>
        <v>0</v>
      </c>
    </row>
    <row r="122" spans="1:11" ht="15" thickBot="1" x14ac:dyDescent="0.25">
      <c r="A122" s="75" t="s">
        <v>146</v>
      </c>
      <c r="B122" s="137" t="s">
        <v>144</v>
      </c>
      <c r="C122" s="53"/>
      <c r="D122" s="53"/>
      <c r="E122" s="92">
        <f t="shared" si="44"/>
        <v>10</v>
      </c>
      <c r="F122" s="97">
        <f t="shared" si="45"/>
        <v>7</v>
      </c>
      <c r="G122" s="130">
        <f>IFERROR(VLOOKUP($B122,[2]NUM19!$H$3:$K$162,2,FALSE),0)</f>
        <v>9</v>
      </c>
      <c r="H122" s="130">
        <f>IFERROR(VLOOKUP($B122,[2]NUM19!$H$3:$K$162,3,FALSE),0)</f>
        <v>7</v>
      </c>
      <c r="I122" s="130">
        <f>IFERROR(VLOOKUP($B122,[2]NUM19!$X$3:$AA$146,2,FALSE),0)</f>
        <v>1</v>
      </c>
      <c r="J122" s="130">
        <f>IFERROR(VLOOKUP($B122,[2]NUM19!$X$3:$AA$146,3,FALSE),0)</f>
        <v>0</v>
      </c>
    </row>
    <row r="123" spans="1:11" ht="15" thickBot="1" x14ac:dyDescent="0.25">
      <c r="A123" s="75" t="s">
        <v>146</v>
      </c>
      <c r="B123" s="137" t="s">
        <v>145</v>
      </c>
      <c r="C123" s="53"/>
      <c r="D123" s="53"/>
      <c r="E123" s="92">
        <f t="shared" si="44"/>
        <v>1</v>
      </c>
      <c r="F123" s="97">
        <f t="shared" si="45"/>
        <v>0</v>
      </c>
      <c r="G123" s="130">
        <f>IFERROR(VLOOKUP($B123,[2]NUM19!$H$3:$K$162,2,FALSE),0)</f>
        <v>1</v>
      </c>
      <c r="H123" s="130">
        <f>IFERROR(VLOOKUP($B123,[2]NUM19!$H$3:$K$162,3,FALSE),0)</f>
        <v>0</v>
      </c>
      <c r="I123" s="130">
        <f>IFERROR(VLOOKUP($B123,[2]NUM19!$X$3:$AA$146,2,FALSE),0)</f>
        <v>0</v>
      </c>
      <c r="J123" s="130">
        <f>IFERROR(VLOOKUP($B123,[2]NUM19!$X$3:$AA$146,3,FALSE),0)</f>
        <v>0</v>
      </c>
    </row>
    <row r="124" spans="1:11" ht="24" customHeight="1" thickBot="1" x14ac:dyDescent="0.25">
      <c r="A124" s="307" t="s">
        <v>181</v>
      </c>
      <c r="B124" s="308"/>
      <c r="C124" s="222">
        <f>+D124/Metas!W7</f>
        <v>0.70491803278688525</v>
      </c>
      <c r="D124" s="221">
        <f>+F124/K124</f>
        <v>0.16929133858267717</v>
      </c>
      <c r="E124" s="9">
        <f>SUM(E112:E123)</f>
        <v>125</v>
      </c>
      <c r="F124" s="9">
        <f t="shared" ref="F124:I124" si="46">SUM(F112:F123)</f>
        <v>129</v>
      </c>
      <c r="G124" s="9">
        <f t="shared" si="46"/>
        <v>106</v>
      </c>
      <c r="H124" s="9">
        <f t="shared" ref="H124" si="47">SUM(H112:H123)</f>
        <v>110</v>
      </c>
      <c r="I124" s="9">
        <f t="shared" si="46"/>
        <v>19</v>
      </c>
      <c r="J124" s="9">
        <f t="shared" ref="J124" si="48">SUM(J112:J123)</f>
        <v>19</v>
      </c>
      <c r="K124" s="9">
        <v>762</v>
      </c>
    </row>
    <row r="125" spans="1:11" ht="15" thickBot="1" x14ac:dyDescent="0.25">
      <c r="A125" s="75" t="s">
        <v>160</v>
      </c>
      <c r="B125" s="137" t="s">
        <v>147</v>
      </c>
      <c r="C125" s="53"/>
      <c r="D125" s="53"/>
      <c r="E125" s="92">
        <f t="shared" ref="E125:E137" si="49">+G125+I125</f>
        <v>234</v>
      </c>
      <c r="F125" s="97">
        <f t="shared" ref="F125:F137" si="50">+H125+J125</f>
        <v>250</v>
      </c>
      <c r="G125" s="130">
        <f>IFERROR(VLOOKUP($B125,[2]NUM19!$H$3:$K$162,2,FALSE),0)</f>
        <v>187</v>
      </c>
      <c r="H125" s="130">
        <f>IFERROR(VLOOKUP($B125,[2]NUM19!$H$3:$K$162,3,FALSE),0)</f>
        <v>203</v>
      </c>
      <c r="I125" s="130">
        <f>IFERROR(VLOOKUP($B125,[2]NUM19!$X$3:$AA$146,2,FALSE),0)</f>
        <v>47</v>
      </c>
      <c r="J125" s="130">
        <f>IFERROR(VLOOKUP($B125,[2]NUM19!$X$3:$AA$146,3,FALSE),0)</f>
        <v>47</v>
      </c>
    </row>
    <row r="126" spans="1:11" ht="15" thickBot="1" x14ac:dyDescent="0.25">
      <c r="A126" s="75" t="s">
        <v>160</v>
      </c>
      <c r="B126" s="137" t="s">
        <v>148</v>
      </c>
      <c r="C126" s="53"/>
      <c r="D126" s="53"/>
      <c r="E126" s="92">
        <f t="shared" si="49"/>
        <v>82</v>
      </c>
      <c r="F126" s="97">
        <f t="shared" si="50"/>
        <v>95</v>
      </c>
      <c r="G126" s="130">
        <f>IFERROR(VLOOKUP($B126,[2]NUM19!$H$3:$K$162,2,FALSE),0)</f>
        <v>66</v>
      </c>
      <c r="H126" s="130">
        <f>IFERROR(VLOOKUP($B126,[2]NUM19!$H$3:$K$162,3,FALSE),0)</f>
        <v>76</v>
      </c>
      <c r="I126" s="130">
        <f>IFERROR(VLOOKUP($B126,[2]NUM19!$X$3:$AA$146,2,FALSE),0)</f>
        <v>16</v>
      </c>
      <c r="J126" s="130">
        <f>IFERROR(VLOOKUP($B126,[2]NUM19!$X$3:$AA$146,3,FALSE),0)</f>
        <v>19</v>
      </c>
    </row>
    <row r="127" spans="1:11" ht="15" thickBot="1" x14ac:dyDescent="0.25">
      <c r="A127" s="75" t="s">
        <v>160</v>
      </c>
      <c r="B127" s="137" t="s">
        <v>149</v>
      </c>
      <c r="C127" s="53"/>
      <c r="D127" s="53"/>
      <c r="E127" s="92">
        <f t="shared" si="49"/>
        <v>89</v>
      </c>
      <c r="F127" s="97">
        <f t="shared" si="50"/>
        <v>58</v>
      </c>
      <c r="G127" s="130">
        <f>IFERROR(VLOOKUP($B127,[2]NUM19!$H$3:$K$162,2,FALSE),0)</f>
        <v>74</v>
      </c>
      <c r="H127" s="130">
        <f>IFERROR(VLOOKUP($B127,[2]NUM19!$H$3:$K$162,3,FALSE),0)</f>
        <v>43</v>
      </c>
      <c r="I127" s="130">
        <f>IFERROR(VLOOKUP($B127,[2]NUM19!$X$3:$AA$146,2,FALSE),0)</f>
        <v>15</v>
      </c>
      <c r="J127" s="130">
        <f>IFERROR(VLOOKUP($B127,[2]NUM19!$X$3:$AA$146,3,FALSE),0)</f>
        <v>15</v>
      </c>
    </row>
    <row r="128" spans="1:11" ht="15" thickBot="1" x14ac:dyDescent="0.25">
      <c r="A128" s="75" t="s">
        <v>160</v>
      </c>
      <c r="B128" s="137" t="s">
        <v>150</v>
      </c>
      <c r="C128" s="53"/>
      <c r="D128" s="53"/>
      <c r="E128" s="92">
        <f t="shared" si="49"/>
        <v>201</v>
      </c>
      <c r="F128" s="97">
        <f t="shared" si="50"/>
        <v>188</v>
      </c>
      <c r="G128" s="130">
        <f>IFERROR(VLOOKUP($B128,[2]NUM19!$H$3:$K$162,2,FALSE),0)</f>
        <v>176</v>
      </c>
      <c r="H128" s="130">
        <f>IFERROR(VLOOKUP($B128,[2]NUM19!$H$3:$K$162,3,FALSE),0)</f>
        <v>164</v>
      </c>
      <c r="I128" s="130">
        <f>IFERROR(VLOOKUP($B128,[2]NUM19!$X$3:$AA$146,2,FALSE),0)</f>
        <v>25</v>
      </c>
      <c r="J128" s="130">
        <f>IFERROR(VLOOKUP($B128,[2]NUM19!$X$3:$AA$146,3,FALSE),0)</f>
        <v>24</v>
      </c>
    </row>
    <row r="129" spans="1:11" ht="15" thickBot="1" x14ac:dyDescent="0.25">
      <c r="A129" s="75" t="s">
        <v>160</v>
      </c>
      <c r="B129" s="137" t="s">
        <v>151</v>
      </c>
      <c r="C129" s="53"/>
      <c r="D129" s="53"/>
      <c r="E129" s="92">
        <f t="shared" si="49"/>
        <v>14</v>
      </c>
      <c r="F129" s="97">
        <f t="shared" si="50"/>
        <v>28</v>
      </c>
      <c r="G129" s="130">
        <f>IFERROR(VLOOKUP($B129,[2]NUM19!$H$3:$K$162,2,FALSE),0)</f>
        <v>10</v>
      </c>
      <c r="H129" s="130">
        <f>IFERROR(VLOOKUP($B129,[2]NUM19!$H$3:$K$162,3,FALSE),0)</f>
        <v>24</v>
      </c>
      <c r="I129" s="130">
        <f>IFERROR(VLOOKUP($B129,[2]NUM19!$X$3:$AA$146,2,FALSE),0)</f>
        <v>4</v>
      </c>
      <c r="J129" s="130">
        <f>IFERROR(VLOOKUP($B129,[2]NUM19!$X$3:$AA$146,3,FALSE),0)</f>
        <v>4</v>
      </c>
    </row>
    <row r="130" spans="1:11" ht="15" thickBot="1" x14ac:dyDescent="0.25">
      <c r="A130" s="75" t="s">
        <v>160</v>
      </c>
      <c r="B130" s="137" t="s">
        <v>152</v>
      </c>
      <c r="C130" s="53"/>
      <c r="D130" s="53"/>
      <c r="E130" s="92">
        <f t="shared" si="49"/>
        <v>18</v>
      </c>
      <c r="F130" s="97">
        <f t="shared" si="50"/>
        <v>29</v>
      </c>
      <c r="G130" s="130">
        <f>IFERROR(VLOOKUP($B130,[2]NUM19!$H$3:$K$162,2,FALSE),0)</f>
        <v>15</v>
      </c>
      <c r="H130" s="130">
        <f>IFERROR(VLOOKUP($B130,[2]NUM19!$H$3:$K$162,3,FALSE),0)</f>
        <v>24</v>
      </c>
      <c r="I130" s="130">
        <f>IFERROR(VLOOKUP($B130,[2]NUM19!$X$3:$AA$146,2,FALSE),0)</f>
        <v>3</v>
      </c>
      <c r="J130" s="130">
        <f>IFERROR(VLOOKUP($B130,[2]NUM19!$X$3:$AA$146,3,FALSE),0)</f>
        <v>5</v>
      </c>
    </row>
    <row r="131" spans="1:11" ht="15" thickBot="1" x14ac:dyDescent="0.25">
      <c r="A131" s="75" t="s">
        <v>160</v>
      </c>
      <c r="B131" s="137" t="s">
        <v>153</v>
      </c>
      <c r="C131" s="53"/>
      <c r="D131" s="53"/>
      <c r="E131" s="92">
        <f t="shared" si="49"/>
        <v>38</v>
      </c>
      <c r="F131" s="97">
        <f t="shared" si="50"/>
        <v>44</v>
      </c>
      <c r="G131" s="130">
        <f>IFERROR(VLOOKUP($B131,[2]NUM19!$H$3:$K$162,2,FALSE),0)</f>
        <v>32</v>
      </c>
      <c r="H131" s="130">
        <f>IFERROR(VLOOKUP($B131,[2]NUM19!$H$3:$K$162,3,FALSE),0)</f>
        <v>36</v>
      </c>
      <c r="I131" s="130">
        <f>IFERROR(VLOOKUP($B131,[2]NUM19!$X$3:$AA$146,2,FALSE),0)</f>
        <v>6</v>
      </c>
      <c r="J131" s="130">
        <f>IFERROR(VLOOKUP($B131,[2]NUM19!$X$3:$AA$146,3,FALSE),0)</f>
        <v>8</v>
      </c>
    </row>
    <row r="132" spans="1:11" ht="15" thickBot="1" x14ac:dyDescent="0.25">
      <c r="A132" s="75" t="s">
        <v>160</v>
      </c>
      <c r="B132" s="137" t="s">
        <v>154</v>
      </c>
      <c r="C132" s="53"/>
      <c r="D132" s="53"/>
      <c r="E132" s="92">
        <f t="shared" si="49"/>
        <v>9</v>
      </c>
      <c r="F132" s="97">
        <f t="shared" si="50"/>
        <v>16</v>
      </c>
      <c r="G132" s="130">
        <f>IFERROR(VLOOKUP($B132,[2]NUM19!$H$3:$K$162,2,FALSE),0)</f>
        <v>6</v>
      </c>
      <c r="H132" s="130">
        <f>IFERROR(VLOOKUP($B132,[2]NUM19!$H$3:$K$162,3,FALSE),0)</f>
        <v>15</v>
      </c>
      <c r="I132" s="130">
        <f>IFERROR(VLOOKUP($B132,[2]NUM19!$X$3:$AA$146,2,FALSE),0)</f>
        <v>3</v>
      </c>
      <c r="J132" s="130">
        <f>IFERROR(VLOOKUP($B132,[2]NUM19!$X$3:$AA$146,3,FALSE),0)</f>
        <v>1</v>
      </c>
    </row>
    <row r="133" spans="1:11" ht="15" thickBot="1" x14ac:dyDescent="0.25">
      <c r="A133" s="75" t="s">
        <v>160</v>
      </c>
      <c r="B133" s="137" t="s">
        <v>155</v>
      </c>
      <c r="C133" s="53"/>
      <c r="D133" s="53"/>
      <c r="E133" s="92">
        <f t="shared" si="49"/>
        <v>21</v>
      </c>
      <c r="F133" s="97">
        <f t="shared" si="50"/>
        <v>21</v>
      </c>
      <c r="G133" s="130">
        <f>IFERROR(VLOOKUP($B133,[2]NUM19!$H$3:$K$162,2,FALSE),0)</f>
        <v>18</v>
      </c>
      <c r="H133" s="130">
        <f>IFERROR(VLOOKUP($B133,[2]NUM19!$H$3:$K$162,3,FALSE),0)</f>
        <v>17</v>
      </c>
      <c r="I133" s="130">
        <f>IFERROR(VLOOKUP($B133,[2]NUM19!$X$3:$AA$146,2,FALSE),0)</f>
        <v>3</v>
      </c>
      <c r="J133" s="130">
        <f>IFERROR(VLOOKUP($B133,[2]NUM19!$X$3:$AA$146,3,FALSE),0)</f>
        <v>4</v>
      </c>
    </row>
    <row r="134" spans="1:11" ht="15" thickBot="1" x14ac:dyDescent="0.25">
      <c r="A134" s="75" t="s">
        <v>160</v>
      </c>
      <c r="B134" s="137" t="s">
        <v>156</v>
      </c>
      <c r="C134" s="53"/>
      <c r="D134" s="53"/>
      <c r="E134" s="92">
        <f t="shared" si="49"/>
        <v>32</v>
      </c>
      <c r="F134" s="97">
        <f t="shared" si="50"/>
        <v>41</v>
      </c>
      <c r="G134" s="130">
        <f>IFERROR(VLOOKUP($B134,[2]NUM19!$H$3:$K$162,2,FALSE),0)</f>
        <v>26</v>
      </c>
      <c r="H134" s="130">
        <f>IFERROR(VLOOKUP($B134,[2]NUM19!$H$3:$K$162,3,FALSE),0)</f>
        <v>36</v>
      </c>
      <c r="I134" s="130">
        <f>IFERROR(VLOOKUP($B134,[2]NUM19!$X$3:$AA$146,2,FALSE),0)</f>
        <v>6</v>
      </c>
      <c r="J134" s="130">
        <f>IFERROR(VLOOKUP($B134,[2]NUM19!$X$3:$AA$146,3,FALSE),0)</f>
        <v>5</v>
      </c>
    </row>
    <row r="135" spans="1:11" ht="15" thickBot="1" x14ac:dyDescent="0.25">
      <c r="A135" s="75" t="s">
        <v>160</v>
      </c>
      <c r="B135" s="137" t="s">
        <v>157</v>
      </c>
      <c r="C135" s="53"/>
      <c r="D135" s="53"/>
      <c r="E135" s="92">
        <f t="shared" si="49"/>
        <v>31</v>
      </c>
      <c r="F135" s="97">
        <f t="shared" si="50"/>
        <v>45</v>
      </c>
      <c r="G135" s="130">
        <f>IFERROR(VLOOKUP($B135,[2]NUM19!$H$3:$K$162,2,FALSE),0)</f>
        <v>25</v>
      </c>
      <c r="H135" s="130">
        <f>IFERROR(VLOOKUP($B135,[2]NUM19!$H$3:$K$162,3,FALSE),0)</f>
        <v>36</v>
      </c>
      <c r="I135" s="130">
        <f>IFERROR(VLOOKUP($B135,[2]NUM19!$X$3:$AA$146,2,FALSE),0)</f>
        <v>6</v>
      </c>
      <c r="J135" s="130">
        <f>IFERROR(VLOOKUP($B135,[2]NUM19!$X$3:$AA$146,3,FALSE),0)</f>
        <v>9</v>
      </c>
    </row>
    <row r="136" spans="1:11" ht="15" thickBot="1" x14ac:dyDescent="0.25">
      <c r="A136" s="75" t="s">
        <v>160</v>
      </c>
      <c r="B136" s="137" t="s">
        <v>158</v>
      </c>
      <c r="C136" s="53"/>
      <c r="D136" s="53"/>
      <c r="E136" s="92">
        <f t="shared" si="49"/>
        <v>8</v>
      </c>
      <c r="F136" s="97">
        <f t="shared" si="50"/>
        <v>14</v>
      </c>
      <c r="G136" s="130">
        <f>IFERROR(VLOOKUP($B136,[2]NUM19!$H$3:$K$162,2,FALSE),0)</f>
        <v>7</v>
      </c>
      <c r="H136" s="130">
        <f>IFERROR(VLOOKUP($B136,[2]NUM19!$H$3:$K$162,3,FALSE),0)</f>
        <v>9</v>
      </c>
      <c r="I136" s="130">
        <f>IFERROR(VLOOKUP($B136,[2]NUM19!$X$3:$AA$146,2,FALSE),0)</f>
        <v>1</v>
      </c>
      <c r="J136" s="130">
        <f>IFERROR(VLOOKUP($B136,[2]NUM19!$X$3:$AA$146,3,FALSE),0)</f>
        <v>5</v>
      </c>
    </row>
    <row r="137" spans="1:11" ht="15" thickBot="1" x14ac:dyDescent="0.25">
      <c r="A137" s="75" t="s">
        <v>160</v>
      </c>
      <c r="B137" s="137" t="s">
        <v>159</v>
      </c>
      <c r="C137" s="53"/>
      <c r="D137" s="53"/>
      <c r="E137" s="92">
        <f t="shared" si="49"/>
        <v>4</v>
      </c>
      <c r="F137" s="97">
        <f t="shared" si="50"/>
        <v>6</v>
      </c>
      <c r="G137" s="130">
        <f>IFERROR(VLOOKUP($B137,[2]NUM19!$H$3:$K$162,2,FALSE),0)</f>
        <v>3</v>
      </c>
      <c r="H137" s="130">
        <f>IFERROR(VLOOKUP($B137,[2]NUM19!$H$3:$K$162,3,FALSE),0)</f>
        <v>5</v>
      </c>
      <c r="I137" s="130">
        <f>IFERROR(VLOOKUP($B137,[2]NUM19!$X$3:$AA$146,2,FALSE),0)</f>
        <v>1</v>
      </c>
      <c r="J137" s="130">
        <f>IFERROR(VLOOKUP($B137,[2]NUM19!$X$3:$AA$146,3,FALSE),0)</f>
        <v>1</v>
      </c>
    </row>
    <row r="138" spans="1:11" ht="15" thickBot="1" x14ac:dyDescent="0.25">
      <c r="A138" s="307" t="s">
        <v>182</v>
      </c>
      <c r="B138" s="308"/>
      <c r="C138" s="222">
        <f>+D138/Metas!W12</f>
        <v>0.97660818713450281</v>
      </c>
      <c r="D138" s="221">
        <f>+F138/K138</f>
        <v>0.25387655822438432</v>
      </c>
      <c r="E138" s="9">
        <f>SUM(E125:E137)</f>
        <v>781</v>
      </c>
      <c r="F138" s="9">
        <f t="shared" ref="F138:I138" si="51">SUM(F125:F137)</f>
        <v>835</v>
      </c>
      <c r="G138" s="9">
        <f t="shared" si="51"/>
        <v>645</v>
      </c>
      <c r="H138" s="9">
        <f t="shared" ref="H138" si="52">SUM(H125:H137)</f>
        <v>688</v>
      </c>
      <c r="I138" s="9">
        <f t="shared" si="51"/>
        <v>136</v>
      </c>
      <c r="J138" s="9">
        <f t="shared" ref="J138" si="53">SUM(J125:J137)</f>
        <v>147</v>
      </c>
      <c r="K138" s="9">
        <v>3289</v>
      </c>
    </row>
    <row r="139" spans="1:11" ht="15" thickBot="1" x14ac:dyDescent="0.25">
      <c r="A139" s="75" t="s">
        <v>165</v>
      </c>
      <c r="B139" s="137" t="s">
        <v>161</v>
      </c>
      <c r="C139" s="53"/>
      <c r="D139" s="53"/>
      <c r="E139" s="12">
        <f t="shared" ref="E139:E142" si="54">+G139+I139</f>
        <v>295</v>
      </c>
      <c r="F139" s="97">
        <f t="shared" ref="F139:F142" si="55">+H139+J139</f>
        <v>294</v>
      </c>
      <c r="G139" s="130">
        <f>IFERROR(VLOOKUP($B139,[2]NUM19!$H$3:$K$162,2,FALSE),0)</f>
        <v>250</v>
      </c>
      <c r="H139" s="130">
        <f>IFERROR(VLOOKUP($B139,[2]NUM19!$H$3:$K$162,3,FALSE),0)</f>
        <v>239</v>
      </c>
      <c r="I139" s="130">
        <f>IFERROR(VLOOKUP($B139,[2]NUM19!$X$3:$AA$146,2,FALSE),0)</f>
        <v>45</v>
      </c>
      <c r="J139" s="130">
        <f>IFERROR(VLOOKUP($B139,[2]NUM19!$X$3:$AA$146,3,FALSE),0)</f>
        <v>55</v>
      </c>
    </row>
    <row r="140" spans="1:11" ht="15" thickBot="1" x14ac:dyDescent="0.25">
      <c r="A140" s="75" t="s">
        <v>165</v>
      </c>
      <c r="B140" s="137" t="s">
        <v>162</v>
      </c>
      <c r="C140" s="53"/>
      <c r="D140" s="53"/>
      <c r="E140" s="12">
        <f t="shared" si="54"/>
        <v>30</v>
      </c>
      <c r="F140" s="97">
        <f t="shared" si="55"/>
        <v>40</v>
      </c>
      <c r="G140" s="130">
        <f>IFERROR(VLOOKUP($B140,[2]NUM19!$H$3:$K$162,2,FALSE),0)</f>
        <v>21</v>
      </c>
      <c r="H140" s="130">
        <f>IFERROR(VLOOKUP($B140,[2]NUM19!$H$3:$K$162,3,FALSE),0)</f>
        <v>30</v>
      </c>
      <c r="I140" s="130">
        <f>IFERROR(VLOOKUP($B140,[2]NUM19!$X$3:$AA$146,2,FALSE),0)</f>
        <v>9</v>
      </c>
      <c r="J140" s="130">
        <f>IFERROR(VLOOKUP($B140,[2]NUM19!$X$3:$AA$146,3,FALSE),0)</f>
        <v>10</v>
      </c>
    </row>
    <row r="141" spans="1:11" ht="15" thickBot="1" x14ac:dyDescent="0.25">
      <c r="A141" s="75" t="s">
        <v>165</v>
      </c>
      <c r="B141" s="137" t="s">
        <v>163</v>
      </c>
      <c r="C141" s="53"/>
      <c r="D141" s="53"/>
      <c r="E141" s="12">
        <f t="shared" si="54"/>
        <v>0</v>
      </c>
      <c r="F141" s="97">
        <f t="shared" si="55"/>
        <v>0</v>
      </c>
      <c r="G141" s="130">
        <f>IFERROR(VLOOKUP($B141,[2]NUM19!$H$3:$K$162,2,FALSE),0)</f>
        <v>0</v>
      </c>
      <c r="H141" s="130">
        <f>IFERROR(VLOOKUP($B141,[2]NUM19!$H$3:$K$162,3,FALSE),0)</f>
        <v>0</v>
      </c>
      <c r="I141" s="130">
        <f>IFERROR(VLOOKUP($B141,[2]NUM19!$X$3:$AA$146,2,FALSE),0)</f>
        <v>0</v>
      </c>
      <c r="J141" s="130">
        <f>IFERROR(VLOOKUP($B141,[2]NUM19!$X$3:$AA$146,3,FALSE),0)</f>
        <v>0</v>
      </c>
    </row>
    <row r="142" spans="1:11" ht="15" thickBot="1" x14ac:dyDescent="0.25">
      <c r="A142" s="75" t="s">
        <v>165</v>
      </c>
      <c r="B142" s="137" t="s">
        <v>164</v>
      </c>
      <c r="C142" s="53"/>
      <c r="D142" s="53"/>
      <c r="E142" s="12">
        <f t="shared" si="54"/>
        <v>9</v>
      </c>
      <c r="F142" s="97">
        <f t="shared" si="55"/>
        <v>9</v>
      </c>
      <c r="G142" s="130">
        <f>IFERROR(VLOOKUP($B142,[2]NUM19!$H$3:$K$162,2,FALSE),0)</f>
        <v>9</v>
      </c>
      <c r="H142" s="130">
        <f>IFERROR(VLOOKUP($B142,[2]NUM19!$H$3:$K$162,3,FALSE),0)</f>
        <v>9</v>
      </c>
      <c r="I142" s="130">
        <f>IFERROR(VLOOKUP($B142,[2]NUM19!$X$3:$AA$146,2,FALSE),0)</f>
        <v>0</v>
      </c>
      <c r="J142" s="130">
        <f>IFERROR(VLOOKUP($B142,[2]NUM19!$X$3:$AA$146,3,FALSE),0)</f>
        <v>0</v>
      </c>
    </row>
    <row r="143" spans="1:11" ht="15" thickBot="1" x14ac:dyDescent="0.25">
      <c r="A143" s="307" t="s">
        <v>183</v>
      </c>
      <c r="B143" s="308"/>
      <c r="C143" s="222">
        <f>+D143/Metas!W14</f>
        <v>1.0393939393939395</v>
      </c>
      <c r="D143" s="221">
        <f>+F143/K143</f>
        <v>0.30246913580246915</v>
      </c>
      <c r="E143" s="9">
        <f>SUM(E139:E142)</f>
        <v>334</v>
      </c>
      <c r="F143" s="9">
        <f t="shared" ref="F143:I143" si="56">SUM(F139:F142)</f>
        <v>343</v>
      </c>
      <c r="G143" s="9">
        <f t="shared" si="56"/>
        <v>280</v>
      </c>
      <c r="H143" s="9">
        <f t="shared" ref="H143" si="57">SUM(H139:H142)</f>
        <v>278</v>
      </c>
      <c r="I143" s="9">
        <f t="shared" si="56"/>
        <v>54</v>
      </c>
      <c r="J143" s="9">
        <f t="shared" ref="J143" si="58">SUM(J139:J142)</f>
        <v>65</v>
      </c>
      <c r="K143" s="9">
        <v>1134</v>
      </c>
    </row>
    <row r="144" spans="1:11" ht="15" thickBot="1" x14ac:dyDescent="0.25">
      <c r="A144" s="75" t="s">
        <v>173</v>
      </c>
      <c r="B144" s="137" t="s">
        <v>166</v>
      </c>
      <c r="C144" s="53"/>
      <c r="D144" s="53"/>
      <c r="E144" s="12">
        <f t="shared" ref="E144:E150" si="59">+G144+I144</f>
        <v>59</v>
      </c>
      <c r="F144" s="97">
        <f t="shared" ref="F144:F150" si="60">+H144+J144</f>
        <v>63</v>
      </c>
      <c r="G144" s="130">
        <f>IFERROR(VLOOKUP($B144,[2]NUM19!$H$3:$K$162,2,FALSE),0)</f>
        <v>59</v>
      </c>
      <c r="H144" s="130">
        <f>IFERROR(VLOOKUP($B144,[2]NUM19!$H$3:$K$162,3,FALSE),0)</f>
        <v>56</v>
      </c>
      <c r="I144" s="130">
        <f>IFERROR(VLOOKUP($B144,[2]NUM19!$X$3:$AA$146,2,FALSE),0)</f>
        <v>0</v>
      </c>
      <c r="J144" s="130">
        <f>IFERROR(VLOOKUP($B144,[2]NUM19!$X$3:$AA$146,3,FALSE),0)</f>
        <v>7</v>
      </c>
    </row>
    <row r="145" spans="1:11" ht="15" thickBot="1" x14ac:dyDescent="0.25">
      <c r="A145" s="75" t="s">
        <v>173</v>
      </c>
      <c r="B145" s="137" t="s">
        <v>167</v>
      </c>
      <c r="C145" s="53"/>
      <c r="D145" s="53"/>
      <c r="E145" s="12">
        <f t="shared" si="59"/>
        <v>10</v>
      </c>
      <c r="F145" s="97">
        <f t="shared" si="60"/>
        <v>8</v>
      </c>
      <c r="G145" s="130">
        <f>IFERROR(VLOOKUP($B145,[2]NUM19!$H$3:$K$162,2,FALSE),0)</f>
        <v>9</v>
      </c>
      <c r="H145" s="130">
        <f>IFERROR(VLOOKUP($B145,[2]NUM19!$H$3:$K$162,3,FALSE),0)</f>
        <v>6</v>
      </c>
      <c r="I145" s="130">
        <f>IFERROR(VLOOKUP($B145,[2]NUM19!$X$3:$AA$146,2,FALSE),0)</f>
        <v>1</v>
      </c>
      <c r="J145" s="130">
        <f>IFERROR(VLOOKUP($B145,[2]NUM19!$X$3:$AA$146,3,FALSE),0)</f>
        <v>2</v>
      </c>
    </row>
    <row r="146" spans="1:11" ht="15" thickBot="1" x14ac:dyDescent="0.25">
      <c r="A146" s="75" t="s">
        <v>173</v>
      </c>
      <c r="B146" s="137" t="s">
        <v>168</v>
      </c>
      <c r="C146" s="53"/>
      <c r="D146" s="53"/>
      <c r="E146" s="12">
        <f t="shared" si="59"/>
        <v>13</v>
      </c>
      <c r="F146" s="97">
        <f t="shared" si="60"/>
        <v>13</v>
      </c>
      <c r="G146" s="130">
        <f>IFERROR(VLOOKUP($B146,[2]NUM19!$H$3:$K$162,2,FALSE),0)</f>
        <v>10</v>
      </c>
      <c r="H146" s="130">
        <f>IFERROR(VLOOKUP($B146,[2]NUM19!$H$3:$K$162,3,FALSE),0)</f>
        <v>10</v>
      </c>
      <c r="I146" s="130">
        <f>IFERROR(VLOOKUP($B146,[2]NUM19!$X$3:$AA$146,2,FALSE),0)</f>
        <v>3</v>
      </c>
      <c r="J146" s="130">
        <f>IFERROR(VLOOKUP($B146,[2]NUM19!$X$3:$AA$146,3,FALSE),0)</f>
        <v>3</v>
      </c>
    </row>
    <row r="147" spans="1:11" ht="15" thickBot="1" x14ac:dyDescent="0.25">
      <c r="A147" s="75" t="s">
        <v>173</v>
      </c>
      <c r="B147" s="137" t="s">
        <v>169</v>
      </c>
      <c r="C147" s="53"/>
      <c r="D147" s="53"/>
      <c r="E147" s="12">
        <f t="shared" si="59"/>
        <v>6</v>
      </c>
      <c r="F147" s="97">
        <f t="shared" si="60"/>
        <v>7</v>
      </c>
      <c r="G147" s="130">
        <f>IFERROR(VLOOKUP($B147,[2]NUM19!$H$3:$K$162,2,FALSE),0)</f>
        <v>4</v>
      </c>
      <c r="H147" s="130">
        <f>IFERROR(VLOOKUP($B147,[2]NUM19!$H$3:$K$162,3,FALSE),0)</f>
        <v>5</v>
      </c>
      <c r="I147" s="130">
        <f>IFERROR(VLOOKUP($B147,[2]NUM19!$X$3:$AA$146,2,FALSE),0)</f>
        <v>2</v>
      </c>
      <c r="J147" s="130">
        <f>IFERROR(VLOOKUP($B147,[2]NUM19!$X$3:$AA$146,3,FALSE),0)</f>
        <v>2</v>
      </c>
    </row>
    <row r="148" spans="1:11" ht="15" thickBot="1" x14ac:dyDescent="0.25">
      <c r="A148" s="75" t="s">
        <v>173</v>
      </c>
      <c r="B148" s="137" t="s">
        <v>170</v>
      </c>
      <c r="C148" s="53"/>
      <c r="D148" s="53"/>
      <c r="E148" s="12">
        <f t="shared" si="59"/>
        <v>28</v>
      </c>
      <c r="F148" s="97">
        <f t="shared" si="60"/>
        <v>33</v>
      </c>
      <c r="G148" s="130">
        <f>IFERROR(VLOOKUP($B148,[2]NUM19!$H$3:$K$162,2,FALSE),0)</f>
        <v>28</v>
      </c>
      <c r="H148" s="130">
        <f>IFERROR(VLOOKUP($B148,[2]NUM19!$H$3:$K$162,3,FALSE),0)</f>
        <v>33</v>
      </c>
      <c r="I148" s="130">
        <f>IFERROR(VLOOKUP($B148,[2]NUM19!$X$3:$AA$146,2,FALSE),0)</f>
        <v>0</v>
      </c>
      <c r="J148" s="130">
        <f>IFERROR(VLOOKUP($B148,[2]NUM19!$X$3:$AA$146,3,FALSE),0)</f>
        <v>0</v>
      </c>
    </row>
    <row r="149" spans="1:11" ht="15" thickBot="1" x14ac:dyDescent="0.25">
      <c r="A149" s="75" t="s">
        <v>173</v>
      </c>
      <c r="B149" s="137" t="s">
        <v>171</v>
      </c>
      <c r="C149" s="53"/>
      <c r="D149" s="53"/>
      <c r="E149" s="12">
        <f t="shared" si="59"/>
        <v>14</v>
      </c>
      <c r="F149" s="97">
        <f t="shared" si="60"/>
        <v>16</v>
      </c>
      <c r="G149" s="130">
        <f>IFERROR(VLOOKUP($B149,[2]NUM19!$H$3:$K$162,2,FALSE),0)</f>
        <v>12</v>
      </c>
      <c r="H149" s="130">
        <f>IFERROR(VLOOKUP($B149,[2]NUM19!$H$3:$K$162,3,FALSE),0)</f>
        <v>14</v>
      </c>
      <c r="I149" s="130">
        <f>IFERROR(VLOOKUP($B149,[2]NUM19!$X$3:$AA$146,2,FALSE),0)</f>
        <v>2</v>
      </c>
      <c r="J149" s="130">
        <f>IFERROR(VLOOKUP($B149,[2]NUM19!$X$3:$AA$146,3,FALSE),0)</f>
        <v>2</v>
      </c>
    </row>
    <row r="150" spans="1:11" ht="15" thickBot="1" x14ac:dyDescent="0.25">
      <c r="A150" s="75" t="s">
        <v>173</v>
      </c>
      <c r="B150" s="137" t="s">
        <v>172</v>
      </c>
      <c r="C150" s="53"/>
      <c r="D150" s="53"/>
      <c r="E150" s="12">
        <f t="shared" si="59"/>
        <v>11</v>
      </c>
      <c r="F150" s="97">
        <f t="shared" si="60"/>
        <v>12</v>
      </c>
      <c r="G150" s="130">
        <f>IFERROR(VLOOKUP($B150,[2]NUM19!$H$3:$K$162,2,FALSE),0)</f>
        <v>11</v>
      </c>
      <c r="H150" s="130">
        <f>IFERROR(VLOOKUP($B150,[2]NUM19!$H$3:$K$162,3,FALSE),0)</f>
        <v>12</v>
      </c>
      <c r="I150" s="130">
        <f>IFERROR(VLOOKUP($B150,[2]NUM19!$X$3:$AA$146,2,FALSE),0)</f>
        <v>0</v>
      </c>
      <c r="J150" s="130">
        <f>IFERROR(VLOOKUP($B150,[2]NUM19!$X$3:$AA$146,3,FALSE),0)</f>
        <v>0</v>
      </c>
    </row>
    <row r="151" spans="1:11" ht="15" thickBot="1" x14ac:dyDescent="0.25">
      <c r="A151" s="307" t="s">
        <v>184</v>
      </c>
      <c r="B151" s="308"/>
      <c r="C151" s="222">
        <f>+D151/Metas!W15</f>
        <v>1.0133333333333332</v>
      </c>
      <c r="D151" s="221">
        <f>+F151/K151</f>
        <v>0.31535269709543567</v>
      </c>
      <c r="E151" s="9">
        <f>SUM(E144:E150)</f>
        <v>141</v>
      </c>
      <c r="F151" s="9">
        <f t="shared" ref="F151:I151" si="61">SUM(F144:F150)</f>
        <v>152</v>
      </c>
      <c r="G151" s="9">
        <f t="shared" si="61"/>
        <v>133</v>
      </c>
      <c r="H151" s="9">
        <f t="shared" ref="H151" si="62">SUM(H144:H150)</f>
        <v>136</v>
      </c>
      <c r="I151" s="9">
        <f t="shared" si="61"/>
        <v>8</v>
      </c>
      <c r="J151" s="9">
        <f t="shared" ref="J151" si="63">SUM(J144:J150)</f>
        <v>16</v>
      </c>
      <c r="K151" s="9">
        <v>482</v>
      </c>
    </row>
    <row r="152" spans="1:11" ht="15" x14ac:dyDescent="0.25">
      <c r="B152" s="80" t="s">
        <v>189</v>
      </c>
      <c r="C152" s="234"/>
      <c r="D152" s="70">
        <f>+D26+D38+D49+D64+D75+D81+D92+D111+D124+D138+D143+D151</f>
        <v>3.3071069109374625</v>
      </c>
      <c r="E152" s="62">
        <f>+E26+E38+E49+E64+E75+E81+E92+E111+E124+E138+E143+E151</f>
        <v>15021</v>
      </c>
      <c r="F152" s="62">
        <f t="shared" ref="F152:I152" si="64">+F26+F38+F49+F64+F75+F81+F92+F111+F124+F138+F143+F151</f>
        <v>15491</v>
      </c>
      <c r="G152" s="62">
        <f t="shared" si="64"/>
        <v>13010</v>
      </c>
      <c r="H152" s="62">
        <f t="shared" ref="H152" si="65">+H26+H38+H49+H64+H75+H81+H92+H111+H124+H138+H143+H151</f>
        <v>13226</v>
      </c>
      <c r="I152" s="62">
        <f t="shared" si="64"/>
        <v>2011</v>
      </c>
      <c r="J152" s="62">
        <f t="shared" ref="J152" si="66">+J26+J38+J49+J64+J75+J81+J92+J111+J124+J138+J143+J151</f>
        <v>2265</v>
      </c>
      <c r="K152" s="62">
        <f>+K151+K143+K138+K124+K111+K92+K81+K75+K64+K49+K38+K26</f>
        <v>56687</v>
      </c>
    </row>
    <row r="153" spans="1:11" x14ac:dyDescent="0.2">
      <c r="C153" s="231"/>
      <c r="D153" s="71"/>
    </row>
  </sheetData>
  <mergeCells count="23">
    <mergeCell ref="E10:F10"/>
    <mergeCell ref="G10:H10"/>
    <mergeCell ref="I10:J10"/>
    <mergeCell ref="E1:K1"/>
    <mergeCell ref="E2:J9"/>
    <mergeCell ref="K10:K11"/>
    <mergeCell ref="K2:K9"/>
    <mergeCell ref="A151:B151"/>
    <mergeCell ref="A49:B49"/>
    <mergeCell ref="A64:B64"/>
    <mergeCell ref="A75:B75"/>
    <mergeCell ref="A81:B81"/>
    <mergeCell ref="A92:B92"/>
    <mergeCell ref="A124:B124"/>
    <mergeCell ref="A138:B138"/>
    <mergeCell ref="A143:B143"/>
    <mergeCell ref="A111:B111"/>
    <mergeCell ref="A26:B26"/>
    <mergeCell ref="A38:B38"/>
    <mergeCell ref="A1:A10"/>
    <mergeCell ref="B1:B10"/>
    <mergeCell ref="D1:D10"/>
    <mergeCell ref="C1:C11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5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75" bestFit="1" customWidth="1"/>
    <col min="2" max="2" width="36.7109375" style="75" bestFit="1" customWidth="1"/>
    <col min="3" max="3" width="14.42578125" style="54" customWidth="1"/>
    <col min="4" max="4" width="13.42578125" style="52" bestFit="1" customWidth="1"/>
    <col min="5" max="10" width="11.140625" style="62" customWidth="1"/>
    <col min="11" max="11" width="40" style="62" customWidth="1"/>
    <col min="12" max="16384" width="11.42578125" style="52"/>
  </cols>
  <sheetData>
    <row r="1" spans="1:11" s="100" customFormat="1" ht="73.5" customHeight="1" thickTop="1" thickBot="1" x14ac:dyDescent="0.25">
      <c r="A1" s="309" t="s">
        <v>0</v>
      </c>
      <c r="B1" s="278" t="s">
        <v>1</v>
      </c>
      <c r="C1" s="278" t="s">
        <v>190</v>
      </c>
      <c r="D1" s="304" t="s">
        <v>187</v>
      </c>
      <c r="E1" s="404" t="s">
        <v>319</v>
      </c>
      <c r="F1" s="405"/>
      <c r="G1" s="405"/>
      <c r="H1" s="405"/>
      <c r="I1" s="405"/>
      <c r="J1" s="405"/>
      <c r="K1" s="406"/>
    </row>
    <row r="2" spans="1:11" s="100" customFormat="1" ht="15" customHeight="1" thickTop="1" x14ac:dyDescent="0.2">
      <c r="A2" s="310"/>
      <c r="B2" s="312"/>
      <c r="C2" s="279"/>
      <c r="D2" s="305"/>
      <c r="E2" s="372" t="s">
        <v>2</v>
      </c>
      <c r="F2" s="373"/>
      <c r="G2" s="373"/>
      <c r="H2" s="373"/>
      <c r="I2" s="373"/>
      <c r="J2" s="374"/>
      <c r="K2" s="383" t="s">
        <v>3</v>
      </c>
    </row>
    <row r="3" spans="1:11" s="100" customFormat="1" ht="15" customHeight="1" x14ac:dyDescent="0.2">
      <c r="A3" s="310"/>
      <c r="B3" s="312"/>
      <c r="C3" s="279"/>
      <c r="D3" s="305"/>
      <c r="E3" s="375"/>
      <c r="F3" s="295"/>
      <c r="G3" s="295"/>
      <c r="H3" s="295"/>
      <c r="I3" s="295"/>
      <c r="J3" s="376"/>
      <c r="K3" s="384"/>
    </row>
    <row r="4" spans="1:11" s="100" customFormat="1" ht="15" customHeight="1" x14ac:dyDescent="0.2">
      <c r="A4" s="310"/>
      <c r="B4" s="312"/>
      <c r="C4" s="279"/>
      <c r="D4" s="305"/>
      <c r="E4" s="375"/>
      <c r="F4" s="295"/>
      <c r="G4" s="295"/>
      <c r="H4" s="295"/>
      <c r="I4" s="295"/>
      <c r="J4" s="376"/>
      <c r="K4" s="384"/>
    </row>
    <row r="5" spans="1:11" s="100" customFormat="1" ht="15" customHeight="1" x14ac:dyDescent="0.2">
      <c r="A5" s="310"/>
      <c r="B5" s="312"/>
      <c r="C5" s="279"/>
      <c r="D5" s="305"/>
      <c r="E5" s="375"/>
      <c r="F5" s="295"/>
      <c r="G5" s="295"/>
      <c r="H5" s="295"/>
      <c r="I5" s="295"/>
      <c r="J5" s="376"/>
      <c r="K5" s="384"/>
    </row>
    <row r="6" spans="1:11" s="100" customFormat="1" ht="15" customHeight="1" x14ac:dyDescent="0.2">
      <c r="A6" s="310"/>
      <c r="B6" s="312"/>
      <c r="C6" s="279"/>
      <c r="D6" s="305"/>
      <c r="E6" s="375"/>
      <c r="F6" s="295"/>
      <c r="G6" s="295"/>
      <c r="H6" s="295"/>
      <c r="I6" s="295"/>
      <c r="J6" s="376"/>
      <c r="K6" s="384"/>
    </row>
    <row r="7" spans="1:11" s="100" customFormat="1" ht="15" customHeight="1" x14ac:dyDescent="0.2">
      <c r="A7" s="310"/>
      <c r="B7" s="312"/>
      <c r="C7" s="279"/>
      <c r="D7" s="305"/>
      <c r="E7" s="375"/>
      <c r="F7" s="295"/>
      <c r="G7" s="295"/>
      <c r="H7" s="295"/>
      <c r="I7" s="295"/>
      <c r="J7" s="376"/>
      <c r="K7" s="384"/>
    </row>
    <row r="8" spans="1:11" s="100" customFormat="1" ht="15" customHeight="1" x14ac:dyDescent="0.2">
      <c r="A8" s="310"/>
      <c r="B8" s="312"/>
      <c r="C8" s="279"/>
      <c r="D8" s="305"/>
      <c r="E8" s="375"/>
      <c r="F8" s="295"/>
      <c r="G8" s="295"/>
      <c r="H8" s="295"/>
      <c r="I8" s="295"/>
      <c r="J8" s="376"/>
      <c r="K8" s="384"/>
    </row>
    <row r="9" spans="1:11" s="100" customFormat="1" ht="15.75" customHeight="1" thickBot="1" x14ac:dyDescent="0.25">
      <c r="A9" s="310"/>
      <c r="B9" s="312"/>
      <c r="C9" s="279"/>
      <c r="D9" s="305"/>
      <c r="E9" s="377"/>
      <c r="F9" s="378"/>
      <c r="G9" s="378"/>
      <c r="H9" s="378"/>
      <c r="I9" s="378"/>
      <c r="J9" s="379"/>
      <c r="K9" s="385"/>
    </row>
    <row r="10" spans="1:11" s="100" customFormat="1" ht="57.75" customHeight="1" thickTop="1" thickBot="1" x14ac:dyDescent="0.25">
      <c r="A10" s="311"/>
      <c r="B10" s="280"/>
      <c r="C10" s="279"/>
      <c r="D10" s="306"/>
      <c r="E10" s="369" t="s">
        <v>318</v>
      </c>
      <c r="F10" s="371"/>
      <c r="G10" s="369" t="s">
        <v>321</v>
      </c>
      <c r="H10" s="371"/>
      <c r="I10" s="369" t="s">
        <v>320</v>
      </c>
      <c r="J10" s="371"/>
      <c r="K10" s="391" t="s">
        <v>186</v>
      </c>
    </row>
    <row r="11" spans="1:11" s="100" customFormat="1" ht="15" thickBot="1" x14ac:dyDescent="0.25">
      <c r="A11" s="108"/>
      <c r="B11" s="108"/>
      <c r="C11" s="280"/>
      <c r="D11" s="103" t="s">
        <v>188</v>
      </c>
      <c r="E11" s="109" t="s">
        <v>17</v>
      </c>
      <c r="F11" s="110" t="s">
        <v>19</v>
      </c>
      <c r="G11" s="109" t="s">
        <v>17</v>
      </c>
      <c r="H11" s="109" t="s">
        <v>19</v>
      </c>
      <c r="I11" s="109" t="s">
        <v>17</v>
      </c>
      <c r="J11" s="109" t="s">
        <v>19</v>
      </c>
      <c r="K11" s="387"/>
    </row>
    <row r="12" spans="1:11" ht="15" thickBot="1" x14ac:dyDescent="0.25">
      <c r="A12" s="75" t="s">
        <v>52</v>
      </c>
      <c r="B12" s="137" t="s">
        <v>39</v>
      </c>
      <c r="C12" s="53"/>
      <c r="D12" s="53"/>
      <c r="E12" s="92">
        <f>+G12+I12</f>
        <v>2530</v>
      </c>
      <c r="F12" s="92">
        <f>+H12+J12</f>
        <v>2827</v>
      </c>
      <c r="G12" s="130">
        <f>IFERROR(VLOOKUP($B12,[2]NUM20!$H$3:$K$161,2,FALSE),0)</f>
        <v>2032</v>
      </c>
      <c r="H12" s="130">
        <f>IFERROR(VLOOKUP($B12,[2]NUM20!$H$3:$K$161,3,FALSE),0)</f>
        <v>2197</v>
      </c>
      <c r="I12" s="130">
        <f>IFERROR(VLOOKUP($B12,[2]NUM20!$X$3:$AA$163,2,FALSE),0)</f>
        <v>498</v>
      </c>
      <c r="J12" s="130">
        <f>IFERROR(VLOOKUP($B12,[2]NUM20!$X$3:$AA$163,3,FALSE),0)</f>
        <v>630</v>
      </c>
    </row>
    <row r="13" spans="1:11" ht="15" thickBot="1" x14ac:dyDescent="0.25">
      <c r="A13" s="75" t="s">
        <v>52</v>
      </c>
      <c r="B13" s="137" t="s">
        <v>40</v>
      </c>
      <c r="C13" s="53"/>
      <c r="D13" s="53"/>
      <c r="E13" s="92">
        <f t="shared" ref="E13:F23" si="0">+G13+I13</f>
        <v>1846</v>
      </c>
      <c r="F13" s="92">
        <f t="shared" si="0"/>
        <v>1785</v>
      </c>
      <c r="G13" s="130">
        <f>IFERROR(VLOOKUP($B13,[2]NUM20!$H$3:$K$161,2,FALSE),0)</f>
        <v>1525</v>
      </c>
      <c r="H13" s="130">
        <f>IFERROR(VLOOKUP($B13,[2]NUM20!$H$3:$K$161,3,FALSE),0)</f>
        <v>1544</v>
      </c>
      <c r="I13" s="130">
        <f>IFERROR(VLOOKUP($B13,[2]NUM20!$X$3:$AA$163,2,FALSE),0)</f>
        <v>321</v>
      </c>
      <c r="J13" s="130">
        <f>IFERROR(VLOOKUP($B13,[2]NUM20!$X$3:$AA$163,3,FALSE),0)</f>
        <v>241</v>
      </c>
    </row>
    <row r="14" spans="1:11" ht="15" thickBot="1" x14ac:dyDescent="0.25">
      <c r="A14" s="75" t="s">
        <v>52</v>
      </c>
      <c r="B14" s="137" t="s">
        <v>41</v>
      </c>
      <c r="C14" s="53"/>
      <c r="D14" s="53"/>
      <c r="E14" s="92">
        <f t="shared" si="0"/>
        <v>2065</v>
      </c>
      <c r="F14" s="92">
        <f t="shared" si="0"/>
        <v>1992</v>
      </c>
      <c r="G14" s="130">
        <f>IFERROR(VLOOKUP($B14,[2]NUM20!$H$3:$K$161,2,FALSE),0)</f>
        <v>1642</v>
      </c>
      <c r="H14" s="130">
        <f>IFERROR(VLOOKUP($B14,[2]NUM20!$H$3:$K$161,3,FALSE),0)</f>
        <v>1669</v>
      </c>
      <c r="I14" s="130">
        <f>IFERROR(VLOOKUP($B14,[2]NUM20!$X$3:$AA$163,2,FALSE),0)</f>
        <v>423</v>
      </c>
      <c r="J14" s="130">
        <f>IFERROR(VLOOKUP($B14,[2]NUM20!$X$3:$AA$163,3,FALSE),0)</f>
        <v>323</v>
      </c>
    </row>
    <row r="15" spans="1:11" ht="15" thickBot="1" x14ac:dyDescent="0.25">
      <c r="A15" s="75" t="s">
        <v>52</v>
      </c>
      <c r="B15" s="137" t="s">
        <v>42</v>
      </c>
      <c r="C15" s="53"/>
      <c r="D15" s="53"/>
      <c r="E15" s="92">
        <f t="shared" si="0"/>
        <v>2771</v>
      </c>
      <c r="F15" s="92">
        <f t="shared" si="0"/>
        <v>2284</v>
      </c>
      <c r="G15" s="130">
        <f>IFERROR(VLOOKUP($B15,[2]NUM20!$H$3:$K$161,2,FALSE),0)</f>
        <v>2165</v>
      </c>
      <c r="H15" s="130">
        <f>IFERROR(VLOOKUP($B15,[2]NUM20!$H$3:$K$161,3,FALSE),0)</f>
        <v>1880</v>
      </c>
      <c r="I15" s="130">
        <f>IFERROR(VLOOKUP($B15,[2]NUM20!$X$3:$AA$163,2,FALSE),0)</f>
        <v>606</v>
      </c>
      <c r="J15" s="130">
        <f>IFERROR(VLOOKUP($B15,[2]NUM20!$X$3:$AA$163,3,FALSE),0)</f>
        <v>404</v>
      </c>
    </row>
    <row r="16" spans="1:11" ht="15" thickBot="1" x14ac:dyDescent="0.25">
      <c r="A16" s="75" t="s">
        <v>52</v>
      </c>
      <c r="B16" s="137" t="s">
        <v>43</v>
      </c>
      <c r="C16" s="55"/>
      <c r="D16" s="53"/>
      <c r="E16" s="92">
        <f t="shared" si="0"/>
        <v>1526</v>
      </c>
      <c r="F16" s="92">
        <f t="shared" si="0"/>
        <v>1596</v>
      </c>
      <c r="G16" s="130">
        <f>IFERROR(VLOOKUP($B16,[2]NUM20!$H$3:$K$161,2,FALSE),0)</f>
        <v>1296</v>
      </c>
      <c r="H16" s="130">
        <f>IFERROR(VLOOKUP($B16,[2]NUM20!$H$3:$K$161,3,FALSE),0)</f>
        <v>1332</v>
      </c>
      <c r="I16" s="130">
        <f>IFERROR(VLOOKUP($B16,[2]NUM20!$X$3:$AA$163,2,FALSE),0)</f>
        <v>230</v>
      </c>
      <c r="J16" s="130">
        <f>IFERROR(VLOOKUP($B16,[2]NUM20!$X$3:$AA$163,3,FALSE),0)</f>
        <v>264</v>
      </c>
    </row>
    <row r="17" spans="1:11" ht="15" thickBot="1" x14ac:dyDescent="0.25">
      <c r="A17" s="75" t="s">
        <v>52</v>
      </c>
      <c r="B17" s="137" t="s">
        <v>44</v>
      </c>
      <c r="C17" s="53"/>
      <c r="D17" s="53"/>
      <c r="E17" s="92">
        <f t="shared" si="0"/>
        <v>995</v>
      </c>
      <c r="F17" s="92">
        <f t="shared" si="0"/>
        <v>1028</v>
      </c>
      <c r="G17" s="130">
        <f>IFERROR(VLOOKUP($B17,[2]NUM20!$H$3:$K$161,2,FALSE),0)</f>
        <v>902</v>
      </c>
      <c r="H17" s="130">
        <f>IFERROR(VLOOKUP($B17,[2]NUM20!$H$3:$K$161,3,FALSE),0)</f>
        <v>928</v>
      </c>
      <c r="I17" s="130">
        <f>IFERROR(VLOOKUP($B17,[2]NUM20!$X$3:$AA$163,2,FALSE),0)</f>
        <v>93</v>
      </c>
      <c r="J17" s="130">
        <f>IFERROR(VLOOKUP($B17,[2]NUM20!$X$3:$AA$163,3,FALSE),0)</f>
        <v>100</v>
      </c>
    </row>
    <row r="18" spans="1:11" ht="15" thickBot="1" x14ac:dyDescent="0.25">
      <c r="A18" s="75" t="s">
        <v>52</v>
      </c>
      <c r="B18" s="137" t="s">
        <v>45</v>
      </c>
      <c r="C18" s="53"/>
      <c r="D18" s="53"/>
      <c r="E18" s="92">
        <f t="shared" si="0"/>
        <v>417</v>
      </c>
      <c r="F18" s="92">
        <f t="shared" si="0"/>
        <v>393</v>
      </c>
      <c r="G18" s="130">
        <f>IFERROR(VLOOKUP($B18,[2]NUM20!$H$3:$K$161,2,FALSE),0)</f>
        <v>371</v>
      </c>
      <c r="H18" s="130">
        <f>IFERROR(VLOOKUP($B18,[2]NUM20!$H$3:$K$161,3,FALSE),0)</f>
        <v>329</v>
      </c>
      <c r="I18" s="130">
        <f>IFERROR(VLOOKUP($B18,[2]NUM20!$X$3:$AA$163,2,FALSE),0)</f>
        <v>46</v>
      </c>
      <c r="J18" s="130">
        <f>IFERROR(VLOOKUP($B18,[2]NUM20!$X$3:$AA$163,3,FALSE),0)</f>
        <v>64</v>
      </c>
    </row>
    <row r="19" spans="1:11" ht="15" thickBot="1" x14ac:dyDescent="0.25">
      <c r="A19" s="75" t="s">
        <v>52</v>
      </c>
      <c r="B19" s="137" t="s">
        <v>46</v>
      </c>
      <c r="C19" s="53"/>
      <c r="D19" s="53"/>
      <c r="E19" s="92">
        <f t="shared" si="0"/>
        <v>78</v>
      </c>
      <c r="F19" s="92">
        <f t="shared" si="0"/>
        <v>71</v>
      </c>
      <c r="G19" s="130">
        <f>IFERROR(VLOOKUP($B19,[2]NUM20!$H$3:$K$161,2,FALSE),0)</f>
        <v>68</v>
      </c>
      <c r="H19" s="130">
        <f>IFERROR(VLOOKUP($B19,[2]NUM20!$H$3:$K$161,3,FALSE),0)</f>
        <v>56</v>
      </c>
      <c r="I19" s="130">
        <f>IFERROR(VLOOKUP($B19,[2]NUM20!$X$3:$AA$163,2,FALSE),0)</f>
        <v>10</v>
      </c>
      <c r="J19" s="130">
        <f>IFERROR(VLOOKUP($B19,[2]NUM20!$X$3:$AA$163,3,FALSE),0)</f>
        <v>15</v>
      </c>
    </row>
    <row r="20" spans="1:11" ht="15" thickBot="1" x14ac:dyDescent="0.25">
      <c r="A20" s="75" t="s">
        <v>52</v>
      </c>
      <c r="B20" s="137" t="s">
        <v>47</v>
      </c>
      <c r="C20" s="53"/>
      <c r="D20" s="53"/>
      <c r="E20" s="92">
        <f t="shared" si="0"/>
        <v>54</v>
      </c>
      <c r="F20" s="92">
        <f t="shared" si="0"/>
        <v>65</v>
      </c>
      <c r="G20" s="130">
        <f>IFERROR(VLOOKUP($B20,[2]NUM20!$H$3:$K$161,2,FALSE),0)</f>
        <v>43</v>
      </c>
      <c r="H20" s="130">
        <f>IFERROR(VLOOKUP($B20,[2]NUM20!$H$3:$K$161,3,FALSE),0)</f>
        <v>51</v>
      </c>
      <c r="I20" s="130">
        <f>IFERROR(VLOOKUP($B20,[2]NUM20!$X$3:$AA$163,2,FALSE),0)</f>
        <v>11</v>
      </c>
      <c r="J20" s="130">
        <f>IFERROR(VLOOKUP($B20,[2]NUM20!$X$3:$AA$163,3,FALSE),0)</f>
        <v>14</v>
      </c>
    </row>
    <row r="21" spans="1:11" ht="15" thickBot="1" x14ac:dyDescent="0.25">
      <c r="A21" s="75" t="s">
        <v>52</v>
      </c>
      <c r="B21" s="137" t="s">
        <v>48</v>
      </c>
      <c r="C21" s="56"/>
      <c r="D21" s="53"/>
      <c r="E21" s="92">
        <f t="shared" si="0"/>
        <v>64</v>
      </c>
      <c r="F21" s="92">
        <f t="shared" si="0"/>
        <v>62</v>
      </c>
      <c r="G21" s="130">
        <f>IFERROR(VLOOKUP($B21,[2]NUM20!$H$3:$K$161,2,FALSE),0)</f>
        <v>57</v>
      </c>
      <c r="H21" s="130">
        <f>IFERROR(VLOOKUP($B21,[2]NUM20!$H$3:$K$161,3,FALSE),0)</f>
        <v>49</v>
      </c>
      <c r="I21" s="130">
        <f>IFERROR(VLOOKUP($B21,[2]NUM20!$X$3:$AA$163,2,FALSE),0)</f>
        <v>7</v>
      </c>
      <c r="J21" s="130">
        <f>IFERROR(VLOOKUP($B21,[2]NUM20!$X$3:$AA$163,3,FALSE),0)</f>
        <v>13</v>
      </c>
    </row>
    <row r="22" spans="1:11" ht="15" thickBot="1" x14ac:dyDescent="0.25">
      <c r="A22" s="75" t="s">
        <v>52</v>
      </c>
      <c r="B22" s="137" t="s">
        <v>49</v>
      </c>
      <c r="C22" s="53"/>
      <c r="D22" s="53"/>
      <c r="E22" s="92">
        <f t="shared" si="0"/>
        <v>248</v>
      </c>
      <c r="F22" s="92">
        <f t="shared" si="0"/>
        <v>222</v>
      </c>
      <c r="G22" s="130">
        <f>IFERROR(VLOOKUP($B22,[2]NUM20!$H$3:$K$161,2,FALSE),0)</f>
        <v>245</v>
      </c>
      <c r="H22" s="130">
        <f>IFERROR(VLOOKUP($B22,[2]NUM20!$H$3:$K$161,3,FALSE),0)</f>
        <v>194</v>
      </c>
      <c r="I22" s="130">
        <f>IFERROR(VLOOKUP($B22,[2]NUM20!$X$3:$AA$163,2,FALSE),0)</f>
        <v>3</v>
      </c>
      <c r="J22" s="130">
        <f>IFERROR(VLOOKUP($B22,[2]NUM20!$X$3:$AA$163,3,FALSE),0)</f>
        <v>28</v>
      </c>
    </row>
    <row r="23" spans="1:11" ht="15" thickBot="1" x14ac:dyDescent="0.25">
      <c r="A23" s="75" t="s">
        <v>52</v>
      </c>
      <c r="B23" s="137" t="s">
        <v>50</v>
      </c>
      <c r="C23" s="53"/>
      <c r="D23" s="53"/>
      <c r="E23" s="92">
        <f t="shared" si="0"/>
        <v>66</v>
      </c>
      <c r="F23" s="92">
        <f t="shared" si="0"/>
        <v>68</v>
      </c>
      <c r="G23" s="130">
        <f>IFERROR(VLOOKUP($B23,[2]NUM20!$H$3:$K$161,2,FALSE),0)</f>
        <v>63</v>
      </c>
      <c r="H23" s="130">
        <f>IFERROR(VLOOKUP($B23,[2]NUM20!$H$3:$K$161,3,FALSE),0)</f>
        <v>62</v>
      </c>
      <c r="I23" s="130">
        <f>IFERROR(VLOOKUP($B23,[2]NUM20!$X$3:$AA$163,2,FALSE),0)</f>
        <v>3</v>
      </c>
      <c r="J23" s="130">
        <f>IFERROR(VLOOKUP($B23,[2]NUM20!$X$3:$AA$163,3,FALSE),0)</f>
        <v>6</v>
      </c>
    </row>
    <row r="24" spans="1:11" ht="15" thickBot="1" x14ac:dyDescent="0.25">
      <c r="A24" s="75" t="s">
        <v>52</v>
      </c>
      <c r="B24" s="137" t="s">
        <v>51</v>
      </c>
      <c r="C24" s="53"/>
      <c r="D24" s="53"/>
      <c r="E24" s="92">
        <f>+G24+I24</f>
        <v>195</v>
      </c>
      <c r="F24" s="92">
        <f>+H24+J24</f>
        <v>195</v>
      </c>
      <c r="G24" s="130">
        <f>IFERROR(VLOOKUP($B24,[2]NUM20!$H$3:$K$161,2,FALSE),0)</f>
        <v>181</v>
      </c>
      <c r="H24" s="130">
        <f>IFERROR(VLOOKUP($B24,[2]NUM20!$H$3:$K$161,3,FALSE),0)</f>
        <v>195</v>
      </c>
      <c r="I24" s="130">
        <f>IFERROR(VLOOKUP($B24,[2]NUM20!$X$3:$AA$163,2,FALSE),0)</f>
        <v>14</v>
      </c>
      <c r="J24" s="130">
        <f>IFERROR(VLOOKUP($B24,[2]NUM20!$X$3:$AA$163,3,FALSE),0)</f>
        <v>0</v>
      </c>
    </row>
    <row r="25" spans="1:11" ht="15" thickBot="1" x14ac:dyDescent="0.25">
      <c r="A25" s="72" t="s">
        <v>52</v>
      </c>
      <c r="B25" s="137" t="s">
        <v>396</v>
      </c>
      <c r="C25" s="53"/>
      <c r="D25" s="53"/>
      <c r="E25" s="92">
        <f>+G25+I25</f>
        <v>0</v>
      </c>
      <c r="F25" s="92">
        <f>+H25+J25</f>
        <v>10</v>
      </c>
      <c r="G25" s="130">
        <f>IFERROR(VLOOKUP($B25,[2]NUM20!$H$3:$K$161,2,FALSE),0)</f>
        <v>0</v>
      </c>
      <c r="H25" s="130">
        <f>IFERROR(VLOOKUP($B25,[2]NUM20!$H$3:$K$161,3,FALSE),0)</f>
        <v>8</v>
      </c>
      <c r="I25" s="130">
        <f>IFERROR(VLOOKUP($B25,[2]NUM20!$X$3:$AA$163,2,FALSE),0)</f>
        <v>0</v>
      </c>
      <c r="J25" s="130">
        <f>IFERROR(VLOOKUP($B25,[2]NUM20!$X$3:$AA$163,3,FALSE),0)</f>
        <v>2</v>
      </c>
    </row>
    <row r="26" spans="1:11" ht="15" thickBot="1" x14ac:dyDescent="0.25">
      <c r="A26" s="307" t="s">
        <v>174</v>
      </c>
      <c r="B26" s="308"/>
      <c r="C26" s="222">
        <f>+D26/Metas!X10</f>
        <v>0.78069033897254758</v>
      </c>
      <c r="D26" s="14">
        <f>+F26/K26</f>
        <v>0.35911176990393662</v>
      </c>
      <c r="E26" s="9">
        <f>SUM(E12:E25)</f>
        <v>12855</v>
      </c>
      <c r="F26" s="9">
        <f t="shared" ref="F26:I26" si="1">SUM(F12:F25)</f>
        <v>12598</v>
      </c>
      <c r="G26" s="9">
        <f t="shared" si="1"/>
        <v>10590</v>
      </c>
      <c r="H26" s="9">
        <f t="shared" ref="H26" si="2">SUM(H12:H25)</f>
        <v>10494</v>
      </c>
      <c r="I26" s="9">
        <f t="shared" si="1"/>
        <v>2265</v>
      </c>
      <c r="J26" s="9">
        <f t="shared" ref="J26" si="3">SUM(J12:J25)</f>
        <v>2104</v>
      </c>
      <c r="K26" s="9">
        <v>35081</v>
      </c>
    </row>
    <row r="27" spans="1:11" ht="15" thickBot="1" x14ac:dyDescent="0.25">
      <c r="A27" s="75" t="s">
        <v>53</v>
      </c>
      <c r="B27" s="137" t="s">
        <v>54</v>
      </c>
      <c r="C27" s="53"/>
      <c r="D27" s="53"/>
      <c r="E27" s="92">
        <f t="shared" ref="E27:F36" si="4">+G27+I27</f>
        <v>1482</v>
      </c>
      <c r="F27" s="97">
        <f t="shared" si="4"/>
        <v>1869</v>
      </c>
      <c r="G27" s="130">
        <f>IFERROR(VLOOKUP($B27,[2]NUM20!$H$3:$K$161,2,FALSE),0)</f>
        <v>1299</v>
      </c>
      <c r="H27" s="130">
        <f>IFERROR(VLOOKUP($B27,[2]NUM20!$H$3:$K$161,3,FALSE),0)</f>
        <v>1501</v>
      </c>
      <c r="I27" s="130">
        <f>IFERROR(VLOOKUP($B27,[2]NUM20!$X$3:$AA$163,2,FALSE),0)</f>
        <v>183</v>
      </c>
      <c r="J27" s="130">
        <f>IFERROR(VLOOKUP($B27,[2]NUM20!$X$3:$AA$163,3,FALSE),0)</f>
        <v>368</v>
      </c>
    </row>
    <row r="28" spans="1:11" ht="15" thickBot="1" x14ac:dyDescent="0.25">
      <c r="A28" s="75" t="s">
        <v>53</v>
      </c>
      <c r="B28" s="137" t="s">
        <v>55</v>
      </c>
      <c r="C28" s="53"/>
      <c r="D28" s="53"/>
      <c r="E28" s="92">
        <f t="shared" si="4"/>
        <v>1249</v>
      </c>
      <c r="F28" s="97">
        <f t="shared" si="4"/>
        <v>1975</v>
      </c>
      <c r="G28" s="130">
        <f>IFERROR(VLOOKUP($B28,[2]NUM20!$H$3:$K$161,2,FALSE),0)</f>
        <v>1249</v>
      </c>
      <c r="H28" s="130">
        <f>IFERROR(VLOOKUP($B28,[2]NUM20!$H$3:$K$161,3,FALSE),0)</f>
        <v>1641</v>
      </c>
      <c r="I28" s="130">
        <f>IFERROR(VLOOKUP($B28,[2]NUM20!$X$3:$AA$163,2,FALSE),0)</f>
        <v>0</v>
      </c>
      <c r="J28" s="130">
        <f>IFERROR(VLOOKUP($B28,[2]NUM20!$X$3:$AA$163,3,FALSE),0)</f>
        <v>334</v>
      </c>
    </row>
    <row r="29" spans="1:11" ht="15" thickBot="1" x14ac:dyDescent="0.25">
      <c r="A29" s="75" t="s">
        <v>53</v>
      </c>
      <c r="B29" s="137" t="s">
        <v>56</v>
      </c>
      <c r="C29" s="53"/>
      <c r="D29" s="53"/>
      <c r="E29" s="92">
        <f t="shared" si="4"/>
        <v>3800</v>
      </c>
      <c r="F29" s="97">
        <f t="shared" si="4"/>
        <v>3548</v>
      </c>
      <c r="G29" s="130">
        <f>IFERROR(VLOOKUP($B29,[2]NUM20!$H$3:$K$161,2,FALSE),0)</f>
        <v>3415</v>
      </c>
      <c r="H29" s="130">
        <f>IFERROR(VLOOKUP($B29,[2]NUM20!$H$3:$K$161,3,FALSE),0)</f>
        <v>3214</v>
      </c>
      <c r="I29" s="130">
        <f>IFERROR(VLOOKUP($B29,[2]NUM20!$X$3:$AA$163,2,FALSE),0)</f>
        <v>385</v>
      </c>
      <c r="J29" s="130">
        <f>IFERROR(VLOOKUP($B29,[2]NUM20!$X$3:$AA$163,3,FALSE),0)</f>
        <v>334</v>
      </c>
    </row>
    <row r="30" spans="1:11" ht="15" thickBot="1" x14ac:dyDescent="0.25">
      <c r="A30" s="75" t="s">
        <v>53</v>
      </c>
      <c r="B30" s="137" t="s">
        <v>57</v>
      </c>
      <c r="C30" s="53"/>
      <c r="D30" s="53"/>
      <c r="E30" s="92">
        <f t="shared" si="4"/>
        <v>340</v>
      </c>
      <c r="F30" s="97">
        <f t="shared" si="4"/>
        <v>403</v>
      </c>
      <c r="G30" s="130">
        <f>IFERROR(VLOOKUP($B30,[2]NUM20!$H$3:$K$161,2,FALSE),0)</f>
        <v>291</v>
      </c>
      <c r="H30" s="130">
        <f>IFERROR(VLOOKUP($B30,[2]NUM20!$H$3:$K$161,3,FALSE),0)</f>
        <v>345</v>
      </c>
      <c r="I30" s="130">
        <f>IFERROR(VLOOKUP($B30,[2]NUM20!$X$3:$AA$163,2,FALSE),0)</f>
        <v>49</v>
      </c>
      <c r="J30" s="130">
        <f>IFERROR(VLOOKUP($B30,[2]NUM20!$X$3:$AA$163,3,FALSE),0)</f>
        <v>58</v>
      </c>
    </row>
    <row r="31" spans="1:11" ht="15" thickBot="1" x14ac:dyDescent="0.25">
      <c r="A31" s="75" t="s">
        <v>53</v>
      </c>
      <c r="B31" s="137" t="s">
        <v>58</v>
      </c>
      <c r="C31" s="53"/>
      <c r="D31" s="53"/>
      <c r="E31" s="92">
        <f t="shared" si="4"/>
        <v>3283</v>
      </c>
      <c r="F31" s="97">
        <f t="shared" si="4"/>
        <v>3194</v>
      </c>
      <c r="G31" s="130">
        <f>IFERROR(VLOOKUP($B31,[2]NUM20!$H$3:$K$161,2,FALSE),0)</f>
        <v>2507</v>
      </c>
      <c r="H31" s="130">
        <f>IFERROR(VLOOKUP($B31,[2]NUM20!$H$3:$K$161,3,FALSE),0)</f>
        <v>2438</v>
      </c>
      <c r="I31" s="130">
        <f>IFERROR(VLOOKUP($B31,[2]NUM20!$X$3:$AA$163,2,FALSE),0)</f>
        <v>776</v>
      </c>
      <c r="J31" s="130">
        <f>IFERROR(VLOOKUP($B31,[2]NUM20!$X$3:$AA$163,3,FALSE),0)</f>
        <v>756</v>
      </c>
    </row>
    <row r="32" spans="1:11" ht="15" thickBot="1" x14ac:dyDescent="0.25">
      <c r="A32" s="75" t="s">
        <v>53</v>
      </c>
      <c r="B32" s="137" t="s">
        <v>59</v>
      </c>
      <c r="C32" s="53"/>
      <c r="D32" s="53"/>
      <c r="E32" s="92">
        <f t="shared" si="4"/>
        <v>13</v>
      </c>
      <c r="F32" s="97">
        <f t="shared" si="4"/>
        <v>18</v>
      </c>
      <c r="G32" s="130">
        <f>IFERROR(VLOOKUP($B32,[2]NUM20!$H$3:$K$161,2,FALSE),0)</f>
        <v>11</v>
      </c>
      <c r="H32" s="130">
        <f>IFERROR(VLOOKUP($B32,[2]NUM20!$H$3:$K$161,3,FALSE),0)</f>
        <v>13</v>
      </c>
      <c r="I32" s="130">
        <f>IFERROR(VLOOKUP($B32,[2]NUM20!$X$3:$AA$163,2,FALSE),0)</f>
        <v>2</v>
      </c>
      <c r="J32" s="130">
        <f>IFERROR(VLOOKUP($B32,[2]NUM20!$X$3:$AA$163,3,FALSE),0)</f>
        <v>5</v>
      </c>
    </row>
    <row r="33" spans="1:11" ht="15" thickBot="1" x14ac:dyDescent="0.25">
      <c r="A33" s="75" t="s">
        <v>53</v>
      </c>
      <c r="B33" s="137" t="s">
        <v>60</v>
      </c>
      <c r="C33" s="53"/>
      <c r="D33" s="53"/>
      <c r="E33" s="92">
        <f t="shared" si="4"/>
        <v>139</v>
      </c>
      <c r="F33" s="97">
        <f t="shared" si="4"/>
        <v>121</v>
      </c>
      <c r="G33" s="130">
        <f>IFERROR(VLOOKUP($B33,[2]NUM20!$H$3:$K$161,2,FALSE),0)</f>
        <v>127</v>
      </c>
      <c r="H33" s="130">
        <f>IFERROR(VLOOKUP($B33,[2]NUM20!$H$3:$K$161,3,FALSE),0)</f>
        <v>108</v>
      </c>
      <c r="I33" s="130">
        <f>IFERROR(VLOOKUP($B33,[2]NUM20!$X$3:$AA$163,2,FALSE),0)</f>
        <v>12</v>
      </c>
      <c r="J33" s="130">
        <f>IFERROR(VLOOKUP($B33,[2]NUM20!$X$3:$AA$163,3,FALSE),0)</f>
        <v>13</v>
      </c>
    </row>
    <row r="34" spans="1:11" ht="15" thickBot="1" x14ac:dyDescent="0.25">
      <c r="A34" s="75" t="s">
        <v>53</v>
      </c>
      <c r="B34" s="137" t="s">
        <v>61</v>
      </c>
      <c r="C34" s="53"/>
      <c r="D34" s="53"/>
      <c r="E34" s="92">
        <f t="shared" si="4"/>
        <v>753</v>
      </c>
      <c r="F34" s="97">
        <f t="shared" si="4"/>
        <v>514</v>
      </c>
      <c r="G34" s="130">
        <f>IFERROR(VLOOKUP($B34,[2]NUM20!$H$3:$K$161,2,FALSE),0)</f>
        <v>662</v>
      </c>
      <c r="H34" s="130">
        <f>IFERROR(VLOOKUP($B34,[2]NUM20!$H$3:$K$161,3,FALSE),0)</f>
        <v>435</v>
      </c>
      <c r="I34" s="130">
        <f>IFERROR(VLOOKUP($B34,[2]NUM20!$X$3:$AA$163,2,FALSE),0)</f>
        <v>91</v>
      </c>
      <c r="J34" s="130">
        <f>IFERROR(VLOOKUP($B34,[2]NUM20!$X$3:$AA$163,3,FALSE),0)</f>
        <v>79</v>
      </c>
    </row>
    <row r="35" spans="1:11" ht="15" thickBot="1" x14ac:dyDescent="0.25">
      <c r="A35" s="75" t="s">
        <v>53</v>
      </c>
      <c r="B35" s="137" t="s">
        <v>62</v>
      </c>
      <c r="C35" s="53"/>
      <c r="D35" s="53"/>
      <c r="E35" s="92">
        <f t="shared" si="4"/>
        <v>44</v>
      </c>
      <c r="F35" s="97">
        <f t="shared" si="4"/>
        <v>50</v>
      </c>
      <c r="G35" s="130">
        <f>IFERROR(VLOOKUP($B35,[2]NUM20!$H$3:$K$161,2,FALSE),0)</f>
        <v>44</v>
      </c>
      <c r="H35" s="130">
        <f>IFERROR(VLOOKUP($B35,[2]NUM20!$H$3:$K$161,3,FALSE),0)</f>
        <v>38</v>
      </c>
      <c r="I35" s="130">
        <f>IFERROR(VLOOKUP($B35,[2]NUM20!$X$3:$AA$163,2,FALSE),0)</f>
        <v>0</v>
      </c>
      <c r="J35" s="130">
        <f>IFERROR(VLOOKUP($B35,[2]NUM20!$X$3:$AA$163,3,FALSE),0)</f>
        <v>12</v>
      </c>
    </row>
    <row r="36" spans="1:11" ht="15" thickBot="1" x14ac:dyDescent="0.25">
      <c r="A36" s="75" t="s">
        <v>53</v>
      </c>
      <c r="B36" s="137" t="s">
        <v>63</v>
      </c>
      <c r="C36" s="53"/>
      <c r="D36" s="53"/>
      <c r="E36" s="92">
        <f t="shared" si="4"/>
        <v>152</v>
      </c>
      <c r="F36" s="97">
        <f t="shared" si="4"/>
        <v>150</v>
      </c>
      <c r="G36" s="130">
        <f>IFERROR(VLOOKUP($B36,[2]NUM20!$H$3:$K$161,2,FALSE),0)</f>
        <v>151</v>
      </c>
      <c r="H36" s="130">
        <f>IFERROR(VLOOKUP($B36,[2]NUM20!$H$3:$K$161,3,FALSE),0)</f>
        <v>139</v>
      </c>
      <c r="I36" s="130">
        <f>IFERROR(VLOOKUP($B36,[2]NUM20!$X$3:$AA$163,2,FALSE),0)</f>
        <v>1</v>
      </c>
      <c r="J36" s="130">
        <f>IFERROR(VLOOKUP($B36,[2]NUM20!$X$3:$AA$163,3,FALSE),0)</f>
        <v>11</v>
      </c>
    </row>
    <row r="37" spans="1:11" ht="15" thickBot="1" x14ac:dyDescent="0.25">
      <c r="A37" s="75" t="s">
        <v>53</v>
      </c>
      <c r="B37" s="137" t="s">
        <v>345</v>
      </c>
      <c r="C37" s="53"/>
      <c r="D37" s="53"/>
      <c r="E37" s="92">
        <f t="shared" ref="E37" si="5">+G37+I37</f>
        <v>127</v>
      </c>
      <c r="F37" s="97">
        <f t="shared" ref="F37" si="6">+H37+J37</f>
        <v>154</v>
      </c>
      <c r="G37" s="130">
        <f>IFERROR(VLOOKUP($B37,[2]NUM20!$H$3:$K$161,2,FALSE),0)</f>
        <v>115</v>
      </c>
      <c r="H37" s="130">
        <f>IFERROR(VLOOKUP($B37,[2]NUM20!$H$3:$K$161,3,FALSE),0)</f>
        <v>133</v>
      </c>
      <c r="I37" s="130">
        <f>IFERROR(VLOOKUP($B37,[2]NUM20!$X$3:$AA$163,2,FALSE),0)</f>
        <v>12</v>
      </c>
      <c r="J37" s="130">
        <f>IFERROR(VLOOKUP($B37,[2]NUM20!$X$3:$AA$163,3,FALSE),0)</f>
        <v>21</v>
      </c>
    </row>
    <row r="38" spans="1:11" ht="15" thickBot="1" x14ac:dyDescent="0.25">
      <c r="A38" s="307" t="s">
        <v>175</v>
      </c>
      <c r="B38" s="308"/>
      <c r="C38" s="222">
        <f>+D38/Metas!X8</f>
        <v>0.78775939059626998</v>
      </c>
      <c r="D38" s="221">
        <f>+F38/K38</f>
        <v>0.36275666031630832</v>
      </c>
      <c r="E38" s="9">
        <f>SUM(E27:E37)</f>
        <v>11382</v>
      </c>
      <c r="F38" s="9">
        <f t="shared" ref="F38:I38" si="7">SUM(F27:F37)</f>
        <v>11996</v>
      </c>
      <c r="G38" s="9">
        <f t="shared" si="7"/>
        <v>9871</v>
      </c>
      <c r="H38" s="9">
        <f t="shared" ref="H38" si="8">SUM(H27:H37)</f>
        <v>10005</v>
      </c>
      <c r="I38" s="9">
        <f t="shared" si="7"/>
        <v>1511</v>
      </c>
      <c r="J38" s="9">
        <f t="shared" ref="J38" si="9">SUM(J27:J37)</f>
        <v>1991</v>
      </c>
      <c r="K38" s="9">
        <v>33069</v>
      </c>
    </row>
    <row r="39" spans="1:11" ht="15" thickBot="1" x14ac:dyDescent="0.25">
      <c r="A39" s="75" t="s">
        <v>74</v>
      </c>
      <c r="B39" s="137" t="s">
        <v>64</v>
      </c>
      <c r="C39" s="53"/>
      <c r="D39" s="53"/>
      <c r="E39" s="92">
        <f t="shared" ref="E39:F48" si="10">+G39+I39</f>
        <v>95</v>
      </c>
      <c r="F39" s="97">
        <f t="shared" si="10"/>
        <v>131</v>
      </c>
      <c r="G39" s="130">
        <f>IFERROR(VLOOKUP($B39,[2]NUM20!$H$3:$K$161,2,FALSE),0)</f>
        <v>80</v>
      </c>
      <c r="H39" s="130">
        <f>IFERROR(VLOOKUP($B39,[2]NUM20!$H$3:$K$161,3,FALSE),0)</f>
        <v>115</v>
      </c>
      <c r="I39" s="130">
        <f>IFERROR(VLOOKUP($B39,[2]NUM20!$X$3:$AA$163,2,FALSE),0)</f>
        <v>15</v>
      </c>
      <c r="J39" s="130">
        <f>IFERROR(VLOOKUP($B39,[2]NUM20!$X$3:$AA$163,3,FALSE),0)</f>
        <v>16</v>
      </c>
    </row>
    <row r="40" spans="1:11" ht="15" thickBot="1" x14ac:dyDescent="0.25">
      <c r="A40" s="75" t="s">
        <v>74</v>
      </c>
      <c r="B40" s="137" t="s">
        <v>65</v>
      </c>
      <c r="C40" s="53"/>
      <c r="D40" s="53"/>
      <c r="E40" s="92">
        <f t="shared" si="10"/>
        <v>142</v>
      </c>
      <c r="F40" s="97">
        <f t="shared" si="10"/>
        <v>67</v>
      </c>
      <c r="G40" s="130">
        <f>IFERROR(VLOOKUP($B40,[2]NUM20!$H$3:$K$161,2,FALSE),0)</f>
        <v>118</v>
      </c>
      <c r="H40" s="130">
        <f>IFERROR(VLOOKUP($B40,[2]NUM20!$H$3:$K$161,3,FALSE),0)</f>
        <v>55</v>
      </c>
      <c r="I40" s="130">
        <f>IFERROR(VLOOKUP($B40,[2]NUM20!$X$3:$AA$163,2,FALSE),0)</f>
        <v>24</v>
      </c>
      <c r="J40" s="130">
        <f>IFERROR(VLOOKUP($B40,[2]NUM20!$X$3:$AA$163,3,FALSE),0)</f>
        <v>12</v>
      </c>
    </row>
    <row r="41" spans="1:11" ht="15" thickBot="1" x14ac:dyDescent="0.25">
      <c r="A41" s="75" t="s">
        <v>74</v>
      </c>
      <c r="B41" s="137" t="s">
        <v>66</v>
      </c>
      <c r="C41" s="53"/>
      <c r="D41" s="53"/>
      <c r="E41" s="92">
        <f t="shared" si="10"/>
        <v>142</v>
      </c>
      <c r="F41" s="97">
        <f t="shared" si="10"/>
        <v>155</v>
      </c>
      <c r="G41" s="130">
        <f>IFERROR(VLOOKUP($B41,[2]NUM20!$H$3:$K$161,2,FALSE),0)</f>
        <v>118</v>
      </c>
      <c r="H41" s="130">
        <f>IFERROR(VLOOKUP($B41,[2]NUM20!$H$3:$K$161,3,FALSE),0)</f>
        <v>132</v>
      </c>
      <c r="I41" s="130">
        <f>IFERROR(VLOOKUP($B41,[2]NUM20!$X$3:$AA$163,2,FALSE),0)</f>
        <v>24</v>
      </c>
      <c r="J41" s="130">
        <f>IFERROR(VLOOKUP($B41,[2]NUM20!$X$3:$AA$163,3,FALSE),0)</f>
        <v>23</v>
      </c>
    </row>
    <row r="42" spans="1:11" ht="15" thickBot="1" x14ac:dyDescent="0.25">
      <c r="A42" s="75" t="s">
        <v>74</v>
      </c>
      <c r="B42" s="137" t="s">
        <v>67</v>
      </c>
      <c r="C42" s="53"/>
      <c r="D42" s="53"/>
      <c r="E42" s="92">
        <f t="shared" si="10"/>
        <v>15</v>
      </c>
      <c r="F42" s="97">
        <f t="shared" si="10"/>
        <v>19</v>
      </c>
      <c r="G42" s="130">
        <f>IFERROR(VLOOKUP($B42,[2]NUM20!$H$3:$K$161,2,FALSE),0)</f>
        <v>10</v>
      </c>
      <c r="H42" s="130">
        <f>IFERROR(VLOOKUP($B42,[2]NUM20!$H$3:$K$161,3,FALSE),0)</f>
        <v>12</v>
      </c>
      <c r="I42" s="130">
        <f>IFERROR(VLOOKUP($B42,[2]NUM20!$X$3:$AA$163,2,FALSE),0)</f>
        <v>5</v>
      </c>
      <c r="J42" s="130">
        <f>IFERROR(VLOOKUP($B42,[2]NUM20!$X$3:$AA$163,3,FALSE),0)</f>
        <v>7</v>
      </c>
    </row>
    <row r="43" spans="1:11" ht="15" thickBot="1" x14ac:dyDescent="0.25">
      <c r="A43" s="75" t="s">
        <v>74</v>
      </c>
      <c r="B43" s="137" t="s">
        <v>68</v>
      </c>
      <c r="C43" s="53"/>
      <c r="D43" s="53"/>
      <c r="E43" s="92">
        <f t="shared" si="10"/>
        <v>135</v>
      </c>
      <c r="F43" s="97">
        <f t="shared" si="10"/>
        <v>160</v>
      </c>
      <c r="G43" s="130">
        <f>IFERROR(VLOOKUP($B43,[2]NUM20!$H$3:$K$161,2,FALSE),0)</f>
        <v>102</v>
      </c>
      <c r="H43" s="130">
        <f>IFERROR(VLOOKUP($B43,[2]NUM20!$H$3:$K$161,3,FALSE),0)</f>
        <v>133</v>
      </c>
      <c r="I43" s="130">
        <f>IFERROR(VLOOKUP($B43,[2]NUM20!$X$3:$AA$163,2,FALSE),0)</f>
        <v>33</v>
      </c>
      <c r="J43" s="130">
        <f>IFERROR(VLOOKUP($B43,[2]NUM20!$X$3:$AA$163,3,FALSE),0)</f>
        <v>27</v>
      </c>
    </row>
    <row r="44" spans="1:11" ht="15" thickBot="1" x14ac:dyDescent="0.25">
      <c r="A44" s="75" t="s">
        <v>74</v>
      </c>
      <c r="B44" s="137" t="s">
        <v>69</v>
      </c>
      <c r="C44" s="53"/>
      <c r="D44" s="53"/>
      <c r="E44" s="92">
        <f t="shared" si="10"/>
        <v>85</v>
      </c>
      <c r="F44" s="97">
        <f t="shared" si="10"/>
        <v>104</v>
      </c>
      <c r="G44" s="130">
        <f>IFERROR(VLOOKUP($B44,[2]NUM20!$H$3:$K$161,2,FALSE),0)</f>
        <v>65</v>
      </c>
      <c r="H44" s="130">
        <f>IFERROR(VLOOKUP($B44,[2]NUM20!$H$3:$K$161,3,FALSE),0)</f>
        <v>77</v>
      </c>
      <c r="I44" s="130">
        <f>IFERROR(VLOOKUP($B44,[2]NUM20!$X$3:$AA$163,2,FALSE),0)</f>
        <v>20</v>
      </c>
      <c r="J44" s="130">
        <f>IFERROR(VLOOKUP($B44,[2]NUM20!$X$3:$AA$163,3,FALSE),0)</f>
        <v>27</v>
      </c>
    </row>
    <row r="45" spans="1:11" ht="15" thickBot="1" x14ac:dyDescent="0.25">
      <c r="A45" s="75" t="s">
        <v>74</v>
      </c>
      <c r="B45" s="137" t="s">
        <v>70</v>
      </c>
      <c r="C45" s="53"/>
      <c r="D45" s="53"/>
      <c r="E45" s="92">
        <f t="shared" si="10"/>
        <v>82</v>
      </c>
      <c r="F45" s="97">
        <f t="shared" si="10"/>
        <v>102</v>
      </c>
      <c r="G45" s="130">
        <f>IFERROR(VLOOKUP($B45,[2]NUM20!$H$3:$K$161,2,FALSE),0)</f>
        <v>70</v>
      </c>
      <c r="H45" s="130">
        <f>IFERROR(VLOOKUP($B45,[2]NUM20!$H$3:$K$161,3,FALSE),0)</f>
        <v>84</v>
      </c>
      <c r="I45" s="130">
        <f>IFERROR(VLOOKUP($B45,[2]NUM20!$X$3:$AA$163,2,FALSE),0)</f>
        <v>12</v>
      </c>
      <c r="J45" s="130">
        <f>IFERROR(VLOOKUP($B45,[2]NUM20!$X$3:$AA$163,3,FALSE),0)</f>
        <v>18</v>
      </c>
    </row>
    <row r="46" spans="1:11" ht="15" thickBot="1" x14ac:dyDescent="0.25">
      <c r="A46" s="75" t="s">
        <v>74</v>
      </c>
      <c r="B46" s="137" t="s">
        <v>71</v>
      </c>
      <c r="C46" s="53"/>
      <c r="D46" s="53"/>
      <c r="E46" s="92">
        <f t="shared" si="10"/>
        <v>41</v>
      </c>
      <c r="F46" s="97">
        <f t="shared" si="10"/>
        <v>48</v>
      </c>
      <c r="G46" s="130">
        <f>IFERROR(VLOOKUP($B46,[2]NUM20!$H$3:$K$161,2,FALSE),0)</f>
        <v>34</v>
      </c>
      <c r="H46" s="130">
        <f>IFERROR(VLOOKUP($B46,[2]NUM20!$H$3:$K$161,3,FALSE),0)</f>
        <v>38</v>
      </c>
      <c r="I46" s="130">
        <f>IFERROR(VLOOKUP($B46,[2]NUM20!$X$3:$AA$163,2,FALSE),0)</f>
        <v>7</v>
      </c>
      <c r="J46" s="130">
        <f>IFERROR(VLOOKUP($B46,[2]NUM20!$X$3:$AA$163,3,FALSE),0)</f>
        <v>10</v>
      </c>
    </row>
    <row r="47" spans="1:11" ht="15" thickBot="1" x14ac:dyDescent="0.25">
      <c r="A47" s="75" t="s">
        <v>74</v>
      </c>
      <c r="B47" s="137" t="s">
        <v>72</v>
      </c>
      <c r="C47" s="53"/>
      <c r="D47" s="53"/>
      <c r="E47" s="92">
        <f t="shared" si="10"/>
        <v>195</v>
      </c>
      <c r="F47" s="97">
        <f t="shared" si="10"/>
        <v>235</v>
      </c>
      <c r="G47" s="130">
        <f>IFERROR(VLOOKUP($B47,[2]NUM20!$H$3:$K$161,2,FALSE),0)</f>
        <v>165</v>
      </c>
      <c r="H47" s="130">
        <f>IFERROR(VLOOKUP($B47,[2]NUM20!$H$3:$K$161,3,FALSE),0)</f>
        <v>195</v>
      </c>
      <c r="I47" s="130">
        <f>IFERROR(VLOOKUP($B47,[2]NUM20!$X$3:$AA$163,2,FALSE),0)</f>
        <v>30</v>
      </c>
      <c r="J47" s="130">
        <f>IFERROR(VLOOKUP($B47,[2]NUM20!$X$3:$AA$163,3,FALSE),0)</f>
        <v>40</v>
      </c>
    </row>
    <row r="48" spans="1:11" ht="15" thickBot="1" x14ac:dyDescent="0.25">
      <c r="A48" s="75" t="s">
        <v>74</v>
      </c>
      <c r="B48" s="137" t="s">
        <v>73</v>
      </c>
      <c r="C48" s="53"/>
      <c r="D48" s="53"/>
      <c r="E48" s="92">
        <f t="shared" si="10"/>
        <v>53</v>
      </c>
      <c r="F48" s="97">
        <f t="shared" si="10"/>
        <v>50</v>
      </c>
      <c r="G48" s="130">
        <f>IFERROR(VLOOKUP($B48,[2]NUM20!$H$3:$K$161,2,FALSE),0)</f>
        <v>43</v>
      </c>
      <c r="H48" s="130">
        <f>IFERROR(VLOOKUP($B48,[2]NUM20!$H$3:$K$161,3,FALSE),0)</f>
        <v>40</v>
      </c>
      <c r="I48" s="130">
        <f>IFERROR(VLOOKUP($B48,[2]NUM20!$X$3:$AA$163,2,FALSE),0)</f>
        <v>10</v>
      </c>
      <c r="J48" s="130">
        <f>IFERROR(VLOOKUP($B48,[2]NUM20!$X$3:$AA$163,3,FALSE),0)</f>
        <v>10</v>
      </c>
    </row>
    <row r="49" spans="1:11" ht="27" customHeight="1" thickBot="1" x14ac:dyDescent="0.25">
      <c r="A49" s="307" t="s">
        <v>176</v>
      </c>
      <c r="B49" s="308"/>
      <c r="C49" s="222">
        <f>+D49/Metas!X17</f>
        <v>0.89398998330550916</v>
      </c>
      <c r="D49" s="221">
        <f>+F49/K49</f>
        <v>0.42016477049823459</v>
      </c>
      <c r="E49" s="9">
        <f>SUM(E39:E48)</f>
        <v>985</v>
      </c>
      <c r="F49" s="9">
        <f t="shared" ref="F49:I49" si="11">SUM(F39:F48)</f>
        <v>1071</v>
      </c>
      <c r="G49" s="9">
        <f t="shared" si="11"/>
        <v>805</v>
      </c>
      <c r="H49" s="9">
        <f t="shared" ref="H49" si="12">SUM(H39:H48)</f>
        <v>881</v>
      </c>
      <c r="I49" s="9">
        <f t="shared" si="11"/>
        <v>180</v>
      </c>
      <c r="J49" s="9">
        <f t="shared" ref="J49" si="13">SUM(J39:J48)</f>
        <v>190</v>
      </c>
      <c r="K49" s="9">
        <v>2549</v>
      </c>
    </row>
    <row r="50" spans="1:11" ht="15" thickBot="1" x14ac:dyDescent="0.25">
      <c r="A50" s="138" t="s">
        <v>88</v>
      </c>
      <c r="B50" s="137" t="s">
        <v>75</v>
      </c>
      <c r="C50" s="53"/>
      <c r="D50" s="53"/>
      <c r="E50" s="92">
        <f t="shared" ref="E50:F62" si="14">+G50+I50</f>
        <v>734</v>
      </c>
      <c r="F50" s="97">
        <f t="shared" si="14"/>
        <v>615</v>
      </c>
      <c r="G50" s="130">
        <f>IFERROR(VLOOKUP($B50,[2]NUM20!$H$3:$K$161,2,FALSE),0)</f>
        <v>673</v>
      </c>
      <c r="H50" s="130">
        <f>IFERROR(VLOOKUP($B50,[2]NUM20!$H$3:$K$161,3,FALSE),0)</f>
        <v>554</v>
      </c>
      <c r="I50" s="130">
        <f>IFERROR(VLOOKUP($B50,[2]NUM20!$X$3:$AA$163,2,FALSE),0)</f>
        <v>61</v>
      </c>
      <c r="J50" s="130">
        <f>IFERROR(VLOOKUP($B50,[2]NUM20!$X$3:$AA$163,3,FALSE),0)</f>
        <v>61</v>
      </c>
    </row>
    <row r="51" spans="1:11" ht="15" thickBot="1" x14ac:dyDescent="0.25">
      <c r="A51" s="138" t="s">
        <v>88</v>
      </c>
      <c r="B51" s="137" t="s">
        <v>76</v>
      </c>
      <c r="C51" s="53"/>
      <c r="D51" s="53"/>
      <c r="E51" s="92">
        <f t="shared" si="14"/>
        <v>125</v>
      </c>
      <c r="F51" s="97">
        <f t="shared" si="14"/>
        <v>110</v>
      </c>
      <c r="G51" s="130">
        <f>IFERROR(VLOOKUP($B51,[2]NUM20!$H$3:$K$161,2,FALSE),0)</f>
        <v>96</v>
      </c>
      <c r="H51" s="130">
        <f>IFERROR(VLOOKUP($B51,[2]NUM20!$H$3:$K$161,3,FALSE),0)</f>
        <v>86</v>
      </c>
      <c r="I51" s="130">
        <f>IFERROR(VLOOKUP($B51,[2]NUM20!$X$3:$AA$163,2,FALSE),0)</f>
        <v>29</v>
      </c>
      <c r="J51" s="130">
        <f>IFERROR(VLOOKUP($B51,[2]NUM20!$X$3:$AA$163,3,FALSE),0)</f>
        <v>24</v>
      </c>
    </row>
    <row r="52" spans="1:11" ht="15" thickBot="1" x14ac:dyDescent="0.25">
      <c r="A52" s="138" t="s">
        <v>88</v>
      </c>
      <c r="B52" s="137" t="s">
        <v>77</v>
      </c>
      <c r="C52" s="53"/>
      <c r="D52" s="53"/>
      <c r="E52" s="92">
        <f t="shared" si="14"/>
        <v>55</v>
      </c>
      <c r="F52" s="97">
        <f t="shared" si="14"/>
        <v>63</v>
      </c>
      <c r="G52" s="130">
        <f>IFERROR(VLOOKUP($B52,[2]NUM20!$H$3:$K$161,2,FALSE),0)</f>
        <v>42</v>
      </c>
      <c r="H52" s="130">
        <f>IFERROR(VLOOKUP($B52,[2]NUM20!$H$3:$K$161,3,FALSE),0)</f>
        <v>52</v>
      </c>
      <c r="I52" s="130">
        <f>IFERROR(VLOOKUP($B52,[2]NUM20!$X$3:$AA$163,2,FALSE),0)</f>
        <v>13</v>
      </c>
      <c r="J52" s="130">
        <f>IFERROR(VLOOKUP($B52,[2]NUM20!$X$3:$AA$163,3,FALSE),0)</f>
        <v>11</v>
      </c>
    </row>
    <row r="53" spans="1:11" ht="15" thickBot="1" x14ac:dyDescent="0.25">
      <c r="A53" s="138" t="s">
        <v>88</v>
      </c>
      <c r="B53" s="137" t="s">
        <v>78</v>
      </c>
      <c r="C53" s="53"/>
      <c r="D53" s="53"/>
      <c r="E53" s="92">
        <f t="shared" si="14"/>
        <v>59</v>
      </c>
      <c r="F53" s="97">
        <f t="shared" si="14"/>
        <v>60</v>
      </c>
      <c r="G53" s="130">
        <f>IFERROR(VLOOKUP($B53,[2]NUM20!$H$3:$K$161,2,FALSE),0)</f>
        <v>42</v>
      </c>
      <c r="H53" s="130">
        <f>IFERROR(VLOOKUP($B53,[2]NUM20!$H$3:$K$161,3,FALSE),0)</f>
        <v>46</v>
      </c>
      <c r="I53" s="130">
        <f>IFERROR(VLOOKUP($B53,[2]NUM20!$X$3:$AA$163,2,FALSE),0)</f>
        <v>17</v>
      </c>
      <c r="J53" s="130">
        <f>IFERROR(VLOOKUP($B53,[2]NUM20!$X$3:$AA$163,3,FALSE),0)</f>
        <v>14</v>
      </c>
    </row>
    <row r="54" spans="1:11" ht="15" thickBot="1" x14ac:dyDescent="0.25">
      <c r="A54" s="138" t="s">
        <v>88</v>
      </c>
      <c r="B54" s="137" t="s">
        <v>79</v>
      </c>
      <c r="C54" s="53"/>
      <c r="D54" s="53"/>
      <c r="E54" s="92">
        <f t="shared" si="14"/>
        <v>8</v>
      </c>
      <c r="F54" s="97">
        <f t="shared" si="14"/>
        <v>11</v>
      </c>
      <c r="G54" s="130">
        <f>IFERROR(VLOOKUP($B54,[2]NUM20!$H$3:$K$161,2,FALSE),0)</f>
        <v>8</v>
      </c>
      <c r="H54" s="130">
        <f>IFERROR(VLOOKUP($B54,[2]NUM20!$H$3:$K$161,3,FALSE),0)</f>
        <v>11</v>
      </c>
      <c r="I54" s="130">
        <f>IFERROR(VLOOKUP($B54,[2]NUM20!$X$3:$AA$163,2,FALSE),0)</f>
        <v>0</v>
      </c>
      <c r="J54" s="130">
        <f>IFERROR(VLOOKUP($B54,[2]NUM20!$X$3:$AA$163,3,FALSE),0)</f>
        <v>0</v>
      </c>
    </row>
    <row r="55" spans="1:11" ht="15" thickBot="1" x14ac:dyDescent="0.25">
      <c r="A55" s="138" t="s">
        <v>88</v>
      </c>
      <c r="B55" s="137" t="s">
        <v>80</v>
      </c>
      <c r="C55" s="53"/>
      <c r="D55" s="53"/>
      <c r="E55" s="92">
        <f t="shared" si="14"/>
        <v>45</v>
      </c>
      <c r="F55" s="97">
        <f t="shared" si="14"/>
        <v>40</v>
      </c>
      <c r="G55" s="130">
        <f>IFERROR(VLOOKUP($B55,[2]NUM20!$H$3:$K$161,2,FALSE),0)</f>
        <v>36</v>
      </c>
      <c r="H55" s="130">
        <f>IFERROR(VLOOKUP($B55,[2]NUM20!$H$3:$K$161,3,FALSE),0)</f>
        <v>33</v>
      </c>
      <c r="I55" s="130">
        <f>IFERROR(VLOOKUP($B55,[2]NUM20!$X$3:$AA$163,2,FALSE),0)</f>
        <v>9</v>
      </c>
      <c r="J55" s="130">
        <f>IFERROR(VLOOKUP($B55,[2]NUM20!$X$3:$AA$163,3,FALSE),0)</f>
        <v>7</v>
      </c>
    </row>
    <row r="56" spans="1:11" ht="15" thickBot="1" x14ac:dyDescent="0.25">
      <c r="A56" s="138" t="s">
        <v>88</v>
      </c>
      <c r="B56" s="137" t="s">
        <v>81</v>
      </c>
      <c r="C56" s="53"/>
      <c r="D56" s="53"/>
      <c r="E56" s="92">
        <f t="shared" si="14"/>
        <v>60</v>
      </c>
      <c r="F56" s="97">
        <f t="shared" si="14"/>
        <v>60</v>
      </c>
      <c r="G56" s="130">
        <f>IFERROR(VLOOKUP($B56,[2]NUM20!$H$3:$K$161,2,FALSE),0)</f>
        <v>48</v>
      </c>
      <c r="H56" s="130">
        <f>IFERROR(VLOOKUP($B56,[2]NUM20!$H$3:$K$161,3,FALSE),0)</f>
        <v>48</v>
      </c>
      <c r="I56" s="130">
        <f>IFERROR(VLOOKUP($B56,[2]NUM20!$X$3:$AA$163,2,FALSE),0)</f>
        <v>12</v>
      </c>
      <c r="J56" s="130">
        <f>IFERROR(VLOOKUP($B56,[2]NUM20!$X$3:$AA$163,3,FALSE),0)</f>
        <v>12</v>
      </c>
    </row>
    <row r="57" spans="1:11" ht="15" thickBot="1" x14ac:dyDescent="0.25">
      <c r="A57" s="138" t="s">
        <v>88</v>
      </c>
      <c r="B57" s="137" t="s">
        <v>82</v>
      </c>
      <c r="C57" s="53"/>
      <c r="D57" s="53"/>
      <c r="E57" s="92">
        <f t="shared" si="14"/>
        <v>15</v>
      </c>
      <c r="F57" s="97">
        <f t="shared" si="14"/>
        <v>16</v>
      </c>
      <c r="G57" s="130">
        <f>IFERROR(VLOOKUP($B57,[2]NUM20!$H$3:$K$161,2,FALSE),0)</f>
        <v>10</v>
      </c>
      <c r="H57" s="130">
        <f>IFERROR(VLOOKUP($B57,[2]NUM20!$H$3:$K$161,3,FALSE),0)</f>
        <v>10</v>
      </c>
      <c r="I57" s="130">
        <f>IFERROR(VLOOKUP($B57,[2]NUM20!$X$3:$AA$163,2,FALSE),0)</f>
        <v>5</v>
      </c>
      <c r="J57" s="130">
        <f>IFERROR(VLOOKUP($B57,[2]NUM20!$X$3:$AA$163,3,FALSE),0)</f>
        <v>6</v>
      </c>
    </row>
    <row r="58" spans="1:11" ht="15" thickBot="1" x14ac:dyDescent="0.25">
      <c r="A58" s="138" t="s">
        <v>88</v>
      </c>
      <c r="B58" s="137" t="s">
        <v>83</v>
      </c>
      <c r="C58" s="53"/>
      <c r="D58" s="53"/>
      <c r="E58" s="92">
        <f t="shared" si="14"/>
        <v>81</v>
      </c>
      <c r="F58" s="97">
        <f t="shared" si="14"/>
        <v>92</v>
      </c>
      <c r="G58" s="130">
        <f>IFERROR(VLOOKUP($B58,[2]NUM20!$H$3:$K$161,2,FALSE),0)</f>
        <v>74</v>
      </c>
      <c r="H58" s="130">
        <f>IFERROR(VLOOKUP($B58,[2]NUM20!$H$3:$K$161,3,FALSE),0)</f>
        <v>78</v>
      </c>
      <c r="I58" s="130">
        <f>IFERROR(VLOOKUP($B58,[2]NUM20!$X$3:$AA$163,2,FALSE),0)</f>
        <v>7</v>
      </c>
      <c r="J58" s="130">
        <f>IFERROR(VLOOKUP($B58,[2]NUM20!$X$3:$AA$163,3,FALSE),0)</f>
        <v>14</v>
      </c>
    </row>
    <row r="59" spans="1:11" ht="15" thickBot="1" x14ac:dyDescent="0.25">
      <c r="A59" s="138" t="s">
        <v>88</v>
      </c>
      <c r="B59" s="137" t="s">
        <v>84</v>
      </c>
      <c r="C59" s="53"/>
      <c r="D59" s="53"/>
      <c r="E59" s="92">
        <f t="shared" si="14"/>
        <v>35</v>
      </c>
      <c r="F59" s="97">
        <f t="shared" si="14"/>
        <v>42</v>
      </c>
      <c r="G59" s="130">
        <f>IFERROR(VLOOKUP($B59,[2]NUM20!$H$3:$K$161,2,FALSE),0)</f>
        <v>27</v>
      </c>
      <c r="H59" s="130">
        <f>IFERROR(VLOOKUP($B59,[2]NUM20!$H$3:$K$161,3,FALSE),0)</f>
        <v>33</v>
      </c>
      <c r="I59" s="130">
        <f>IFERROR(VLOOKUP($B59,[2]NUM20!$X$3:$AA$163,2,FALSE),0)</f>
        <v>8</v>
      </c>
      <c r="J59" s="130">
        <f>IFERROR(VLOOKUP($B59,[2]NUM20!$X$3:$AA$163,3,FALSE),0)</f>
        <v>9</v>
      </c>
    </row>
    <row r="60" spans="1:11" ht="15" thickBot="1" x14ac:dyDescent="0.25">
      <c r="A60" s="138" t="s">
        <v>88</v>
      </c>
      <c r="B60" s="137" t="s">
        <v>85</v>
      </c>
      <c r="C60" s="53"/>
      <c r="D60" s="53"/>
      <c r="E60" s="92">
        <f t="shared" si="14"/>
        <v>50</v>
      </c>
      <c r="F60" s="97">
        <f t="shared" si="14"/>
        <v>117</v>
      </c>
      <c r="G60" s="130">
        <f>IFERROR(VLOOKUP($B60,[2]NUM20!$H$3:$K$161,2,FALSE),0)</f>
        <v>36</v>
      </c>
      <c r="H60" s="130">
        <f>IFERROR(VLOOKUP($B60,[2]NUM20!$H$3:$K$161,3,FALSE),0)</f>
        <v>94</v>
      </c>
      <c r="I60" s="130">
        <f>IFERROR(VLOOKUP($B60,[2]NUM20!$X$3:$AA$163,2,FALSE),0)</f>
        <v>14</v>
      </c>
      <c r="J60" s="130">
        <f>IFERROR(VLOOKUP($B60,[2]NUM20!$X$3:$AA$163,3,FALSE),0)</f>
        <v>23</v>
      </c>
    </row>
    <row r="61" spans="1:11" ht="15" thickBot="1" x14ac:dyDescent="0.25">
      <c r="A61" s="138" t="s">
        <v>88</v>
      </c>
      <c r="B61" s="137" t="s">
        <v>86</v>
      </c>
      <c r="C61" s="53"/>
      <c r="D61" s="53"/>
      <c r="E61" s="92">
        <f t="shared" si="14"/>
        <v>43</v>
      </c>
      <c r="F61" s="97">
        <f t="shared" si="14"/>
        <v>49</v>
      </c>
      <c r="G61" s="130">
        <f>IFERROR(VLOOKUP($B61,[2]NUM20!$H$3:$K$161,2,FALSE),0)</f>
        <v>32</v>
      </c>
      <c r="H61" s="130">
        <f>IFERROR(VLOOKUP($B61,[2]NUM20!$H$3:$K$161,3,FALSE),0)</f>
        <v>34</v>
      </c>
      <c r="I61" s="130">
        <f>IFERROR(VLOOKUP($B61,[2]NUM20!$X$3:$AA$163,2,FALSE),0)</f>
        <v>11</v>
      </c>
      <c r="J61" s="130">
        <f>IFERROR(VLOOKUP($B61,[2]NUM20!$X$3:$AA$163,3,FALSE),0)</f>
        <v>15</v>
      </c>
    </row>
    <row r="62" spans="1:11" ht="15" thickBot="1" x14ac:dyDescent="0.25">
      <c r="A62" s="138" t="s">
        <v>88</v>
      </c>
      <c r="B62" s="137" t="s">
        <v>87</v>
      </c>
      <c r="C62" s="53"/>
      <c r="D62" s="53"/>
      <c r="E62" s="92">
        <f t="shared" si="14"/>
        <v>40</v>
      </c>
      <c r="F62" s="97">
        <f t="shared" si="14"/>
        <v>41</v>
      </c>
      <c r="G62" s="130">
        <f>IFERROR(VLOOKUP($B62,[2]NUM20!$H$3:$K$161,2,FALSE),0)</f>
        <v>36</v>
      </c>
      <c r="H62" s="130">
        <f>IFERROR(VLOOKUP($B62,[2]NUM20!$H$3:$K$161,3,FALSE),0)</f>
        <v>37</v>
      </c>
      <c r="I62" s="130">
        <f>IFERROR(VLOOKUP($B62,[2]NUM20!$X$3:$AA$163,2,FALSE),0)</f>
        <v>4</v>
      </c>
      <c r="J62" s="130">
        <f>IFERROR(VLOOKUP($B62,[2]NUM20!$X$3:$AA$163,3,FALSE),0)</f>
        <v>4</v>
      </c>
    </row>
    <row r="63" spans="1:11" ht="15" thickBot="1" x14ac:dyDescent="0.25">
      <c r="A63" s="136" t="s">
        <v>88</v>
      </c>
      <c r="B63" s="137" t="s">
        <v>397</v>
      </c>
      <c r="C63" s="53"/>
      <c r="D63" s="53"/>
      <c r="E63" s="92">
        <f t="shared" ref="E63" si="15">+G63+I63</f>
        <v>0</v>
      </c>
      <c r="F63" s="97">
        <f t="shared" ref="F63" si="16">+H63+J63</f>
        <v>0</v>
      </c>
      <c r="G63" s="130">
        <f>IFERROR(VLOOKUP($B63,[2]NUM20!$H$3:$K$161,2,FALSE),0)</f>
        <v>0</v>
      </c>
      <c r="H63" s="130">
        <f>IFERROR(VLOOKUP($B63,[2]NUM20!$H$3:$K$161,3,FALSE),0)</f>
        <v>0</v>
      </c>
      <c r="I63" s="130">
        <f>IFERROR(VLOOKUP($B63,[2]NUM20!$X$3:$AA$163,2,FALSE),0)</f>
        <v>0</v>
      </c>
      <c r="J63" s="130">
        <f>IFERROR(VLOOKUP($B63,[2]NUM20!$X$3:$AA$163,3,FALSE),0)</f>
        <v>0</v>
      </c>
    </row>
    <row r="64" spans="1:11" ht="15" thickBot="1" x14ac:dyDescent="0.25">
      <c r="A64" s="307" t="s">
        <v>177</v>
      </c>
      <c r="B64" s="308"/>
      <c r="C64" s="222">
        <f>+D64/Metas!X9</f>
        <v>1.0419635787806811</v>
      </c>
      <c r="D64" s="221">
        <f>+F64/K64</f>
        <v>0.57517482517482521</v>
      </c>
      <c r="E64" s="9">
        <f>SUM(E50:E63)</f>
        <v>1350</v>
      </c>
      <c r="F64" s="9">
        <f t="shared" ref="F64:J64" si="17">SUM(F50:F63)</f>
        <v>1316</v>
      </c>
      <c r="G64" s="9">
        <f t="shared" si="17"/>
        <v>1160</v>
      </c>
      <c r="H64" s="9">
        <f t="shared" si="17"/>
        <v>1116</v>
      </c>
      <c r="I64" s="9">
        <f t="shared" si="17"/>
        <v>190</v>
      </c>
      <c r="J64" s="9">
        <f t="shared" si="17"/>
        <v>200</v>
      </c>
      <c r="K64" s="9">
        <v>2288</v>
      </c>
    </row>
    <row r="65" spans="1:11" ht="15" thickBot="1" x14ac:dyDescent="0.25">
      <c r="A65" s="138" t="s">
        <v>99</v>
      </c>
      <c r="B65" s="137" t="s">
        <v>89</v>
      </c>
      <c r="C65" s="53"/>
      <c r="D65" s="53"/>
      <c r="E65" s="92">
        <f t="shared" ref="E65:F74" si="18">+G65+I65</f>
        <v>575</v>
      </c>
      <c r="F65" s="97">
        <f t="shared" si="18"/>
        <v>485</v>
      </c>
      <c r="G65" s="130">
        <f>IFERROR(VLOOKUP($B65,[2]NUM20!$H$3:$K$161,2,FALSE),0)</f>
        <v>449</v>
      </c>
      <c r="H65" s="130">
        <f>IFERROR(VLOOKUP($B65,[2]NUM20!$H$3:$K$161,3,FALSE),0)</f>
        <v>366</v>
      </c>
      <c r="I65" s="130">
        <f>IFERROR(VLOOKUP($B65,[2]NUM20!$X$3:$AA$163,2,FALSE),0)</f>
        <v>126</v>
      </c>
      <c r="J65" s="130">
        <f>IFERROR(VLOOKUP($B65,[2]NUM20!$X$3:$AA$163,3,FALSE),0)</f>
        <v>119</v>
      </c>
    </row>
    <row r="66" spans="1:11" ht="15" thickBot="1" x14ac:dyDescent="0.25">
      <c r="A66" s="138" t="s">
        <v>99</v>
      </c>
      <c r="B66" s="137" t="s">
        <v>90</v>
      </c>
      <c r="C66" s="53"/>
      <c r="D66" s="53"/>
      <c r="E66" s="92">
        <f t="shared" si="18"/>
        <v>258</v>
      </c>
      <c r="F66" s="97">
        <f t="shared" si="18"/>
        <v>211</v>
      </c>
      <c r="G66" s="130">
        <f>IFERROR(VLOOKUP($B66,[2]NUM20!$H$3:$K$161,2,FALSE),0)</f>
        <v>200</v>
      </c>
      <c r="H66" s="130">
        <f>IFERROR(VLOOKUP($B66,[2]NUM20!$H$3:$K$161,3,FALSE),0)</f>
        <v>163</v>
      </c>
      <c r="I66" s="130">
        <f>IFERROR(VLOOKUP($B66,[2]NUM20!$X$3:$AA$163,2,FALSE),0)</f>
        <v>58</v>
      </c>
      <c r="J66" s="130">
        <f>IFERROR(VLOOKUP($B66,[2]NUM20!$X$3:$AA$163,3,FALSE),0)</f>
        <v>48</v>
      </c>
    </row>
    <row r="67" spans="1:11" ht="15" thickBot="1" x14ac:dyDescent="0.25">
      <c r="A67" s="138" t="s">
        <v>99</v>
      </c>
      <c r="B67" s="137" t="s">
        <v>91</v>
      </c>
      <c r="C67" s="53"/>
      <c r="D67" s="53"/>
      <c r="E67" s="92">
        <f t="shared" si="18"/>
        <v>70</v>
      </c>
      <c r="F67" s="97">
        <f t="shared" si="18"/>
        <v>74</v>
      </c>
      <c r="G67" s="130">
        <f>IFERROR(VLOOKUP($B67,[2]NUM20!$H$3:$K$161,2,FALSE),0)</f>
        <v>55</v>
      </c>
      <c r="H67" s="130">
        <f>IFERROR(VLOOKUP($B67,[2]NUM20!$H$3:$K$161,3,FALSE),0)</f>
        <v>60</v>
      </c>
      <c r="I67" s="130">
        <f>IFERROR(VLOOKUP($B67,[2]NUM20!$X$3:$AA$163,2,FALSE),0)</f>
        <v>15</v>
      </c>
      <c r="J67" s="130">
        <f>IFERROR(VLOOKUP($B67,[2]NUM20!$X$3:$AA$163,3,FALSE),0)</f>
        <v>14</v>
      </c>
    </row>
    <row r="68" spans="1:11" ht="15" thickBot="1" x14ac:dyDescent="0.25">
      <c r="A68" s="138" t="s">
        <v>99</v>
      </c>
      <c r="B68" s="137" t="s">
        <v>92</v>
      </c>
      <c r="C68" s="53"/>
      <c r="D68" s="53"/>
      <c r="E68" s="92">
        <f t="shared" si="18"/>
        <v>162</v>
      </c>
      <c r="F68" s="97">
        <f t="shared" si="18"/>
        <v>103</v>
      </c>
      <c r="G68" s="130">
        <f>IFERROR(VLOOKUP($B68,[2]NUM20!$H$3:$K$161,2,FALSE),0)</f>
        <v>118</v>
      </c>
      <c r="H68" s="130">
        <f>IFERROR(VLOOKUP($B68,[2]NUM20!$H$3:$K$161,3,FALSE),0)</f>
        <v>77</v>
      </c>
      <c r="I68" s="130">
        <f>IFERROR(VLOOKUP($B68,[2]NUM20!$X$3:$AA$163,2,FALSE),0)</f>
        <v>44</v>
      </c>
      <c r="J68" s="130">
        <f>IFERROR(VLOOKUP($B68,[2]NUM20!$X$3:$AA$163,3,FALSE),0)</f>
        <v>26</v>
      </c>
    </row>
    <row r="69" spans="1:11" ht="15" thickBot="1" x14ac:dyDescent="0.25">
      <c r="A69" s="138" t="s">
        <v>99</v>
      </c>
      <c r="B69" s="137" t="s">
        <v>93</v>
      </c>
      <c r="C69" s="53"/>
      <c r="D69" s="53"/>
      <c r="E69" s="92">
        <f t="shared" si="18"/>
        <v>33</v>
      </c>
      <c r="F69" s="97">
        <f t="shared" si="18"/>
        <v>28</v>
      </c>
      <c r="G69" s="130">
        <f>IFERROR(VLOOKUP($B69,[2]NUM20!$H$3:$K$161,2,FALSE),0)</f>
        <v>24</v>
      </c>
      <c r="H69" s="130">
        <f>IFERROR(VLOOKUP($B69,[2]NUM20!$H$3:$K$161,3,FALSE),0)</f>
        <v>19</v>
      </c>
      <c r="I69" s="130">
        <f>IFERROR(VLOOKUP($B69,[2]NUM20!$X$3:$AA$163,2,FALSE),0)</f>
        <v>9</v>
      </c>
      <c r="J69" s="130">
        <f>IFERROR(VLOOKUP($B69,[2]NUM20!$X$3:$AA$163,3,FALSE),0)</f>
        <v>9</v>
      </c>
    </row>
    <row r="70" spans="1:11" ht="15" thickBot="1" x14ac:dyDescent="0.25">
      <c r="A70" s="138" t="s">
        <v>99</v>
      </c>
      <c r="B70" s="137" t="s">
        <v>94</v>
      </c>
      <c r="C70" s="53"/>
      <c r="D70" s="53"/>
      <c r="E70" s="92">
        <f t="shared" si="18"/>
        <v>93</v>
      </c>
      <c r="F70" s="97">
        <f t="shared" si="18"/>
        <v>94</v>
      </c>
      <c r="G70" s="130">
        <f>IFERROR(VLOOKUP($B70,[2]NUM20!$H$3:$K$161,2,FALSE),0)</f>
        <v>79</v>
      </c>
      <c r="H70" s="130">
        <f>IFERROR(VLOOKUP($B70,[2]NUM20!$H$3:$K$161,3,FALSE),0)</f>
        <v>70</v>
      </c>
      <c r="I70" s="130">
        <f>IFERROR(VLOOKUP($B70,[2]NUM20!$X$3:$AA$163,2,FALSE),0)</f>
        <v>14</v>
      </c>
      <c r="J70" s="130">
        <f>IFERROR(VLOOKUP($B70,[2]NUM20!$X$3:$AA$163,3,FALSE),0)</f>
        <v>24</v>
      </c>
    </row>
    <row r="71" spans="1:11" ht="15" thickBot="1" x14ac:dyDescent="0.25">
      <c r="A71" s="138" t="s">
        <v>99</v>
      </c>
      <c r="B71" s="137" t="s">
        <v>95</v>
      </c>
      <c r="C71" s="53"/>
      <c r="D71" s="53"/>
      <c r="E71" s="92">
        <f t="shared" si="18"/>
        <v>21</v>
      </c>
      <c r="F71" s="97">
        <f t="shared" si="18"/>
        <v>15</v>
      </c>
      <c r="G71" s="130">
        <f>IFERROR(VLOOKUP($B71,[2]NUM20!$H$3:$K$161,2,FALSE),0)</f>
        <v>15</v>
      </c>
      <c r="H71" s="130">
        <f>IFERROR(VLOOKUP($B71,[2]NUM20!$H$3:$K$161,3,FALSE),0)</f>
        <v>11</v>
      </c>
      <c r="I71" s="130">
        <f>IFERROR(VLOOKUP($B71,[2]NUM20!$X$3:$AA$163,2,FALSE),0)</f>
        <v>6</v>
      </c>
      <c r="J71" s="130">
        <f>IFERROR(VLOOKUP($B71,[2]NUM20!$X$3:$AA$163,3,FALSE),0)</f>
        <v>4</v>
      </c>
    </row>
    <row r="72" spans="1:11" ht="15" thickBot="1" x14ac:dyDescent="0.25">
      <c r="A72" s="138" t="s">
        <v>99</v>
      </c>
      <c r="B72" s="137" t="s">
        <v>96</v>
      </c>
      <c r="C72" s="53"/>
      <c r="D72" s="53"/>
      <c r="E72" s="92">
        <f t="shared" si="18"/>
        <v>11</v>
      </c>
      <c r="F72" s="97">
        <f t="shared" si="18"/>
        <v>32</v>
      </c>
      <c r="G72" s="130">
        <f>IFERROR(VLOOKUP($B72,[2]NUM20!$H$3:$K$161,2,FALSE),0)</f>
        <v>11</v>
      </c>
      <c r="H72" s="130">
        <f>IFERROR(VLOOKUP($B72,[2]NUM20!$H$3:$K$161,3,FALSE),0)</f>
        <v>25</v>
      </c>
      <c r="I72" s="130">
        <f>IFERROR(VLOOKUP($B72,[2]NUM20!$X$3:$AA$163,2,FALSE),0)</f>
        <v>0</v>
      </c>
      <c r="J72" s="130">
        <f>IFERROR(VLOOKUP($B72,[2]NUM20!$X$3:$AA$163,3,FALSE),0)</f>
        <v>7</v>
      </c>
    </row>
    <row r="73" spans="1:11" ht="15" thickBot="1" x14ac:dyDescent="0.25">
      <c r="A73" s="138" t="s">
        <v>99</v>
      </c>
      <c r="B73" s="137" t="s">
        <v>97</v>
      </c>
      <c r="C73" s="53"/>
      <c r="D73" s="53"/>
      <c r="E73" s="92">
        <f t="shared" si="18"/>
        <v>21</v>
      </c>
      <c r="F73" s="97">
        <f t="shared" si="18"/>
        <v>21</v>
      </c>
      <c r="G73" s="130">
        <f>IFERROR(VLOOKUP($B73,[2]NUM20!$H$3:$K$161,2,FALSE),0)</f>
        <v>12</v>
      </c>
      <c r="H73" s="130">
        <f>IFERROR(VLOOKUP($B73,[2]NUM20!$H$3:$K$161,3,FALSE),0)</f>
        <v>12</v>
      </c>
      <c r="I73" s="130">
        <f>IFERROR(VLOOKUP($B73,[2]NUM20!$X$3:$AA$163,2,FALSE),0)</f>
        <v>9</v>
      </c>
      <c r="J73" s="130">
        <f>IFERROR(VLOOKUP($B73,[2]NUM20!$X$3:$AA$163,3,FALSE),0)</f>
        <v>9</v>
      </c>
    </row>
    <row r="74" spans="1:11" ht="15" thickBot="1" x14ac:dyDescent="0.25">
      <c r="A74" s="138" t="s">
        <v>99</v>
      </c>
      <c r="B74" s="137" t="s">
        <v>98</v>
      </c>
      <c r="C74" s="53"/>
      <c r="D74" s="53"/>
      <c r="E74" s="92">
        <f t="shared" si="18"/>
        <v>9</v>
      </c>
      <c r="F74" s="97">
        <f t="shared" si="18"/>
        <v>10</v>
      </c>
      <c r="G74" s="130">
        <f>IFERROR(VLOOKUP($B74,[2]NUM20!$H$3:$K$161,2,FALSE),0)</f>
        <v>7</v>
      </c>
      <c r="H74" s="130">
        <f>IFERROR(VLOOKUP($B74,[2]NUM20!$H$3:$K$161,3,FALSE),0)</f>
        <v>8</v>
      </c>
      <c r="I74" s="130">
        <f>IFERROR(VLOOKUP($B74,[2]NUM20!$X$3:$AA$163,2,FALSE),0)</f>
        <v>2</v>
      </c>
      <c r="J74" s="130">
        <f>IFERROR(VLOOKUP($B74,[2]NUM20!$X$3:$AA$163,3,FALSE),0)</f>
        <v>2</v>
      </c>
    </row>
    <row r="75" spans="1:11" ht="15" thickBot="1" x14ac:dyDescent="0.25">
      <c r="A75" s="307" t="s">
        <v>18</v>
      </c>
      <c r="B75" s="308"/>
      <c r="C75" s="222">
        <f>+D75/Metas!X6</f>
        <v>1</v>
      </c>
      <c r="D75" s="221">
        <f>+F75/K75</f>
        <v>0.53171456888007929</v>
      </c>
      <c r="E75" s="9">
        <f>SUM(E65:E74)</f>
        <v>1253</v>
      </c>
      <c r="F75" s="9">
        <f t="shared" ref="F75:I75" si="19">SUM(F65:F74)</f>
        <v>1073</v>
      </c>
      <c r="G75" s="9">
        <f t="shared" si="19"/>
        <v>970</v>
      </c>
      <c r="H75" s="9">
        <f t="shared" ref="H75" si="20">SUM(H65:H74)</f>
        <v>811</v>
      </c>
      <c r="I75" s="9">
        <f t="shared" si="19"/>
        <v>283</v>
      </c>
      <c r="J75" s="9">
        <f t="shared" ref="J75" si="21">SUM(J65:J74)</f>
        <v>262</v>
      </c>
      <c r="K75" s="9">
        <v>2018</v>
      </c>
    </row>
    <row r="76" spans="1:11" ht="15" thickBot="1" x14ac:dyDescent="0.25">
      <c r="A76" s="75" t="s">
        <v>105</v>
      </c>
      <c r="B76" s="137" t="s">
        <v>100</v>
      </c>
      <c r="C76" s="53"/>
      <c r="D76" s="53"/>
      <c r="E76" s="92">
        <f t="shared" ref="E76:F80" si="22">+G76+I76</f>
        <v>216</v>
      </c>
      <c r="F76" s="97">
        <f t="shared" si="22"/>
        <v>265</v>
      </c>
      <c r="G76" s="130">
        <f>IFERROR(VLOOKUP($B76,[2]NUM20!$H$3:$K$161,2,FALSE),0)</f>
        <v>180</v>
      </c>
      <c r="H76" s="130">
        <f>IFERROR(VLOOKUP($B76,[2]NUM20!$H$3:$K$161,3,FALSE),0)</f>
        <v>220</v>
      </c>
      <c r="I76" s="130">
        <f>IFERROR(VLOOKUP($B76,[2]NUM20!$X$3:$AA$163,2,FALSE),0)</f>
        <v>36</v>
      </c>
      <c r="J76" s="130">
        <f>IFERROR(VLOOKUP($B76,[2]NUM20!$X$3:$AA$163,3,FALSE),0)</f>
        <v>45</v>
      </c>
    </row>
    <row r="77" spans="1:11" ht="15" thickBot="1" x14ac:dyDescent="0.25">
      <c r="A77" s="75" t="s">
        <v>105</v>
      </c>
      <c r="B77" s="137" t="s">
        <v>101</v>
      </c>
      <c r="C77" s="53"/>
      <c r="D77" s="53"/>
      <c r="E77" s="92">
        <f t="shared" si="22"/>
        <v>91</v>
      </c>
      <c r="F77" s="97">
        <f t="shared" si="22"/>
        <v>87</v>
      </c>
      <c r="G77" s="130">
        <f>IFERROR(VLOOKUP($B77,[2]NUM20!$H$3:$K$161,2,FALSE),0)</f>
        <v>73</v>
      </c>
      <c r="H77" s="130">
        <f>IFERROR(VLOOKUP($B77,[2]NUM20!$H$3:$K$161,3,FALSE),0)</f>
        <v>87</v>
      </c>
      <c r="I77" s="130">
        <f>IFERROR(VLOOKUP($B77,[2]NUM20!$X$3:$AA$163,2,FALSE),0)</f>
        <v>18</v>
      </c>
      <c r="J77" s="130">
        <f>IFERROR(VLOOKUP($B77,[2]NUM20!$X$3:$AA$163,3,FALSE),0)</f>
        <v>0</v>
      </c>
    </row>
    <row r="78" spans="1:11" ht="15" thickBot="1" x14ac:dyDescent="0.25">
      <c r="A78" s="75" t="s">
        <v>105</v>
      </c>
      <c r="B78" s="137" t="s">
        <v>102</v>
      </c>
      <c r="C78" s="53"/>
      <c r="D78" s="53"/>
      <c r="E78" s="92">
        <f t="shared" si="22"/>
        <v>186</v>
      </c>
      <c r="F78" s="97">
        <f t="shared" si="22"/>
        <v>192</v>
      </c>
      <c r="G78" s="130">
        <f>IFERROR(VLOOKUP($B78,[2]NUM20!$H$3:$K$161,2,FALSE),0)</f>
        <v>150</v>
      </c>
      <c r="H78" s="130">
        <f>IFERROR(VLOOKUP($B78,[2]NUM20!$H$3:$K$161,3,FALSE),0)</f>
        <v>159</v>
      </c>
      <c r="I78" s="130">
        <f>IFERROR(VLOOKUP($B78,[2]NUM20!$X$3:$AA$163,2,FALSE),0)</f>
        <v>36</v>
      </c>
      <c r="J78" s="130">
        <f>IFERROR(VLOOKUP($B78,[2]NUM20!$X$3:$AA$163,3,FALSE),0)</f>
        <v>33</v>
      </c>
    </row>
    <row r="79" spans="1:11" ht="15" thickBot="1" x14ac:dyDescent="0.25">
      <c r="A79" s="75" t="s">
        <v>105</v>
      </c>
      <c r="B79" s="137" t="s">
        <v>103</v>
      </c>
      <c r="C79" s="53"/>
      <c r="D79" s="53"/>
      <c r="E79" s="92">
        <f t="shared" si="22"/>
        <v>31</v>
      </c>
      <c r="F79" s="97">
        <f t="shared" si="22"/>
        <v>32</v>
      </c>
      <c r="G79" s="130">
        <f>IFERROR(VLOOKUP($B79,[2]NUM20!$H$3:$K$161,2,FALSE),0)</f>
        <v>27</v>
      </c>
      <c r="H79" s="130">
        <f>IFERROR(VLOOKUP($B79,[2]NUM20!$H$3:$K$161,3,FALSE),0)</f>
        <v>28</v>
      </c>
      <c r="I79" s="130">
        <f>IFERROR(VLOOKUP($B79,[2]NUM20!$X$3:$AA$163,2,FALSE),0)</f>
        <v>4</v>
      </c>
      <c r="J79" s="130">
        <f>IFERROR(VLOOKUP($B79,[2]NUM20!$X$3:$AA$163,3,FALSE),0)</f>
        <v>4</v>
      </c>
    </row>
    <row r="80" spans="1:11" ht="15" thickBot="1" x14ac:dyDescent="0.25">
      <c r="A80" s="75" t="s">
        <v>105</v>
      </c>
      <c r="B80" s="137" t="s">
        <v>104</v>
      </c>
      <c r="C80" s="53"/>
      <c r="D80" s="53"/>
      <c r="E80" s="92">
        <f t="shared" si="22"/>
        <v>45</v>
      </c>
      <c r="F80" s="97">
        <f t="shared" si="22"/>
        <v>56</v>
      </c>
      <c r="G80" s="130">
        <f>IFERROR(VLOOKUP($B80,[2]NUM20!$H$3:$K$161,2,FALSE),0)</f>
        <v>29</v>
      </c>
      <c r="H80" s="130">
        <f>IFERROR(VLOOKUP($B80,[2]NUM20!$H$3:$K$161,3,FALSE),0)</f>
        <v>40</v>
      </c>
      <c r="I80" s="130">
        <f>IFERROR(VLOOKUP($B80,[2]NUM20!$X$3:$AA$163,2,FALSE),0)</f>
        <v>16</v>
      </c>
      <c r="J80" s="130">
        <f>IFERROR(VLOOKUP($B80,[2]NUM20!$X$3:$AA$163,3,FALSE),0)</f>
        <v>16</v>
      </c>
    </row>
    <row r="81" spans="1:11" ht="15" thickBot="1" x14ac:dyDescent="0.25">
      <c r="A81" s="307" t="s">
        <v>178</v>
      </c>
      <c r="B81" s="308"/>
      <c r="C81" s="222">
        <f>+D81/Metas!X11</f>
        <v>1.0326797385620914</v>
      </c>
      <c r="D81" s="221">
        <f>+F81/K81</f>
        <v>0.52666666666666662</v>
      </c>
      <c r="E81" s="9">
        <f>SUM(E76:E80)</f>
        <v>569</v>
      </c>
      <c r="F81" s="9">
        <f t="shared" ref="F81:I81" si="23">SUM(F76:F80)</f>
        <v>632</v>
      </c>
      <c r="G81" s="9">
        <f t="shared" si="23"/>
        <v>459</v>
      </c>
      <c r="H81" s="9">
        <f t="shared" ref="H81" si="24">SUM(H76:H80)</f>
        <v>534</v>
      </c>
      <c r="I81" s="9">
        <f t="shared" si="23"/>
        <v>110</v>
      </c>
      <c r="J81" s="9">
        <f t="shared" ref="J81" si="25">SUM(J76:J80)</f>
        <v>98</v>
      </c>
      <c r="K81" s="9">
        <v>1200</v>
      </c>
    </row>
    <row r="82" spans="1:11" ht="15" thickBot="1" x14ac:dyDescent="0.25">
      <c r="A82" s="75" t="s">
        <v>116</v>
      </c>
      <c r="B82" s="137" t="s">
        <v>106</v>
      </c>
      <c r="C82" s="53"/>
      <c r="D82" s="53"/>
      <c r="E82" s="92">
        <f t="shared" ref="E82:F91" si="26">+G82+I82</f>
        <v>613</v>
      </c>
      <c r="F82" s="97">
        <f t="shared" si="26"/>
        <v>702</v>
      </c>
      <c r="G82" s="130">
        <f>IFERROR(VLOOKUP($B82,[2]NUM20!$H$3:$K$161,2,FALSE),0)</f>
        <v>526</v>
      </c>
      <c r="H82" s="130">
        <f>IFERROR(VLOOKUP($B82,[2]NUM20!$H$3:$K$161,3,FALSE),0)</f>
        <v>599</v>
      </c>
      <c r="I82" s="130">
        <f>IFERROR(VLOOKUP($B82,[2]NUM20!$X$3:$AA$163,2,FALSE),0)</f>
        <v>87</v>
      </c>
      <c r="J82" s="130">
        <f>IFERROR(VLOOKUP($B82,[2]NUM20!$X$3:$AA$163,3,FALSE),0)</f>
        <v>103</v>
      </c>
    </row>
    <row r="83" spans="1:11" ht="15" thickBot="1" x14ac:dyDescent="0.25">
      <c r="A83" s="75" t="s">
        <v>116</v>
      </c>
      <c r="B83" s="137" t="s">
        <v>107</v>
      </c>
      <c r="C83" s="53"/>
      <c r="D83" s="53"/>
      <c r="E83" s="92">
        <f t="shared" si="26"/>
        <v>81</v>
      </c>
      <c r="F83" s="97">
        <f t="shared" si="26"/>
        <v>89</v>
      </c>
      <c r="G83" s="130">
        <f>IFERROR(VLOOKUP($B83,[2]NUM20!$H$3:$K$161,2,FALSE),0)</f>
        <v>77</v>
      </c>
      <c r="H83" s="130">
        <f>IFERROR(VLOOKUP($B83,[2]NUM20!$H$3:$K$161,3,FALSE),0)</f>
        <v>81</v>
      </c>
      <c r="I83" s="130">
        <f>IFERROR(VLOOKUP($B83,[2]NUM20!$X$3:$AA$163,2,FALSE),0)</f>
        <v>4</v>
      </c>
      <c r="J83" s="130">
        <f>IFERROR(VLOOKUP($B83,[2]NUM20!$X$3:$AA$163,3,FALSE),0)</f>
        <v>8</v>
      </c>
    </row>
    <row r="84" spans="1:11" ht="15" thickBot="1" x14ac:dyDescent="0.25">
      <c r="A84" s="75" t="s">
        <v>116</v>
      </c>
      <c r="B84" s="137" t="s">
        <v>108</v>
      </c>
      <c r="C84" s="53"/>
      <c r="D84" s="53"/>
      <c r="E84" s="92">
        <f t="shared" si="26"/>
        <v>55</v>
      </c>
      <c r="F84" s="97">
        <f t="shared" si="26"/>
        <v>59</v>
      </c>
      <c r="G84" s="130">
        <f>IFERROR(VLOOKUP($B84,[2]NUM20!$H$3:$K$161,2,FALSE),0)</f>
        <v>40</v>
      </c>
      <c r="H84" s="130">
        <f>IFERROR(VLOOKUP($B84,[2]NUM20!$H$3:$K$161,3,FALSE),0)</f>
        <v>46</v>
      </c>
      <c r="I84" s="130">
        <f>IFERROR(VLOOKUP($B84,[2]NUM20!$X$3:$AA$163,2,FALSE),0)</f>
        <v>15</v>
      </c>
      <c r="J84" s="130">
        <f>IFERROR(VLOOKUP($B84,[2]NUM20!$X$3:$AA$163,3,FALSE),0)</f>
        <v>13</v>
      </c>
    </row>
    <row r="85" spans="1:11" ht="15" thickBot="1" x14ac:dyDescent="0.25">
      <c r="A85" s="75" t="s">
        <v>116</v>
      </c>
      <c r="B85" s="137" t="s">
        <v>109</v>
      </c>
      <c r="C85" s="53"/>
      <c r="D85" s="53"/>
      <c r="E85" s="92">
        <f t="shared" si="26"/>
        <v>52</v>
      </c>
      <c r="F85" s="97">
        <f t="shared" si="26"/>
        <v>119</v>
      </c>
      <c r="G85" s="130">
        <f>IFERROR(VLOOKUP($B85,[2]NUM20!$H$3:$K$161,2,FALSE),0)</f>
        <v>39</v>
      </c>
      <c r="H85" s="130">
        <f>IFERROR(VLOOKUP($B85,[2]NUM20!$H$3:$K$161,3,FALSE),0)</f>
        <v>106</v>
      </c>
      <c r="I85" s="130">
        <f>IFERROR(VLOOKUP($B85,[2]NUM20!$X$3:$AA$163,2,FALSE),0)</f>
        <v>13</v>
      </c>
      <c r="J85" s="130">
        <f>IFERROR(VLOOKUP($B85,[2]NUM20!$X$3:$AA$163,3,FALSE),0)</f>
        <v>13</v>
      </c>
    </row>
    <row r="86" spans="1:11" ht="15" thickBot="1" x14ac:dyDescent="0.25">
      <c r="A86" s="75" t="s">
        <v>116</v>
      </c>
      <c r="B86" s="137" t="s">
        <v>110</v>
      </c>
      <c r="C86" s="53"/>
      <c r="D86" s="53"/>
      <c r="E86" s="92">
        <f t="shared" si="26"/>
        <v>93</v>
      </c>
      <c r="F86" s="97">
        <f t="shared" si="26"/>
        <v>100</v>
      </c>
      <c r="G86" s="130">
        <f>IFERROR(VLOOKUP($B86,[2]NUM20!$H$3:$K$161,2,FALSE),0)</f>
        <v>79</v>
      </c>
      <c r="H86" s="130">
        <f>IFERROR(VLOOKUP($B86,[2]NUM20!$H$3:$K$161,3,FALSE),0)</f>
        <v>84</v>
      </c>
      <c r="I86" s="130">
        <f>IFERROR(VLOOKUP($B86,[2]NUM20!$X$3:$AA$163,2,FALSE),0)</f>
        <v>14</v>
      </c>
      <c r="J86" s="130">
        <f>IFERROR(VLOOKUP($B86,[2]NUM20!$X$3:$AA$163,3,FALSE),0)</f>
        <v>16</v>
      </c>
    </row>
    <row r="87" spans="1:11" ht="15" thickBot="1" x14ac:dyDescent="0.25">
      <c r="A87" s="75" t="s">
        <v>116</v>
      </c>
      <c r="B87" s="137" t="s">
        <v>111</v>
      </c>
      <c r="C87" s="53"/>
      <c r="D87" s="53"/>
      <c r="E87" s="92">
        <f t="shared" si="26"/>
        <v>79</v>
      </c>
      <c r="F87" s="97">
        <f t="shared" si="26"/>
        <v>84</v>
      </c>
      <c r="G87" s="130">
        <f>IFERROR(VLOOKUP($B87,[2]NUM20!$H$3:$K$161,2,FALSE),0)</f>
        <v>61</v>
      </c>
      <c r="H87" s="130">
        <f>IFERROR(VLOOKUP($B87,[2]NUM20!$H$3:$K$161,3,FALSE),0)</f>
        <v>66</v>
      </c>
      <c r="I87" s="130">
        <f>IFERROR(VLOOKUP($B87,[2]NUM20!$X$3:$AA$163,2,FALSE),0)</f>
        <v>18</v>
      </c>
      <c r="J87" s="130">
        <f>IFERROR(VLOOKUP($B87,[2]NUM20!$X$3:$AA$163,3,FALSE),0)</f>
        <v>18</v>
      </c>
    </row>
    <row r="88" spans="1:11" ht="15" thickBot="1" x14ac:dyDescent="0.25">
      <c r="A88" s="75" t="s">
        <v>116</v>
      </c>
      <c r="B88" s="137" t="s">
        <v>112</v>
      </c>
      <c r="C88" s="53"/>
      <c r="D88" s="53"/>
      <c r="E88" s="92">
        <f t="shared" si="26"/>
        <v>82</v>
      </c>
      <c r="F88" s="97">
        <f t="shared" si="26"/>
        <v>88</v>
      </c>
      <c r="G88" s="130">
        <f>IFERROR(VLOOKUP($B88,[2]NUM20!$H$3:$K$161,2,FALSE),0)</f>
        <v>66</v>
      </c>
      <c r="H88" s="130">
        <f>IFERROR(VLOOKUP($B88,[2]NUM20!$H$3:$K$161,3,FALSE),0)</f>
        <v>73</v>
      </c>
      <c r="I88" s="130">
        <f>IFERROR(VLOOKUP($B88,[2]NUM20!$X$3:$AA$163,2,FALSE),0)</f>
        <v>16</v>
      </c>
      <c r="J88" s="130">
        <f>IFERROR(VLOOKUP($B88,[2]NUM20!$X$3:$AA$163,3,FALSE),0)</f>
        <v>15</v>
      </c>
    </row>
    <row r="89" spans="1:11" ht="15" thickBot="1" x14ac:dyDescent="0.25">
      <c r="A89" s="75" t="s">
        <v>116</v>
      </c>
      <c r="B89" s="137" t="s">
        <v>113</v>
      </c>
      <c r="C89" s="53"/>
      <c r="D89" s="53"/>
      <c r="E89" s="92">
        <f t="shared" si="26"/>
        <v>98</v>
      </c>
      <c r="F89" s="97">
        <f t="shared" si="26"/>
        <v>100</v>
      </c>
      <c r="G89" s="130">
        <f>IFERROR(VLOOKUP($B89,[2]NUM20!$H$3:$K$161,2,FALSE),0)</f>
        <v>89</v>
      </c>
      <c r="H89" s="130">
        <f>IFERROR(VLOOKUP($B89,[2]NUM20!$H$3:$K$161,3,FALSE),0)</f>
        <v>92</v>
      </c>
      <c r="I89" s="130">
        <f>IFERROR(VLOOKUP($B89,[2]NUM20!$X$3:$AA$163,2,FALSE),0)</f>
        <v>9</v>
      </c>
      <c r="J89" s="130">
        <f>IFERROR(VLOOKUP($B89,[2]NUM20!$X$3:$AA$163,3,FALSE),0)</f>
        <v>8</v>
      </c>
    </row>
    <row r="90" spans="1:11" ht="15" thickBot="1" x14ac:dyDescent="0.25">
      <c r="A90" s="75" t="s">
        <v>116</v>
      </c>
      <c r="B90" s="137" t="s">
        <v>114</v>
      </c>
      <c r="C90" s="53"/>
      <c r="D90" s="53"/>
      <c r="E90" s="92">
        <f t="shared" si="26"/>
        <v>51</v>
      </c>
      <c r="F90" s="97">
        <f t="shared" si="26"/>
        <v>66</v>
      </c>
      <c r="G90" s="130">
        <f>IFERROR(VLOOKUP($B90,[2]NUM20!$H$3:$K$161,2,FALSE),0)</f>
        <v>51</v>
      </c>
      <c r="H90" s="130">
        <f>IFERROR(VLOOKUP($B90,[2]NUM20!$H$3:$K$161,3,FALSE),0)</f>
        <v>61</v>
      </c>
      <c r="I90" s="130">
        <f>IFERROR(VLOOKUP($B90,[2]NUM20!$X$3:$AA$163,2,FALSE),0)</f>
        <v>0</v>
      </c>
      <c r="J90" s="130">
        <f>IFERROR(VLOOKUP($B90,[2]NUM20!$X$3:$AA$163,3,FALSE),0)</f>
        <v>5</v>
      </c>
    </row>
    <row r="91" spans="1:11" ht="15" thickBot="1" x14ac:dyDescent="0.25">
      <c r="A91" s="75" t="s">
        <v>116</v>
      </c>
      <c r="B91" s="137" t="s">
        <v>115</v>
      </c>
      <c r="C91" s="53"/>
      <c r="D91" s="53"/>
      <c r="E91" s="92">
        <f t="shared" si="26"/>
        <v>131</v>
      </c>
      <c r="F91" s="97">
        <f t="shared" si="26"/>
        <v>135</v>
      </c>
      <c r="G91" s="130">
        <f>IFERROR(VLOOKUP($B91,[2]NUM20!$H$3:$K$161,2,FALSE),0)</f>
        <v>96</v>
      </c>
      <c r="H91" s="130">
        <f>IFERROR(VLOOKUP($B91,[2]NUM20!$H$3:$K$161,3,FALSE),0)</f>
        <v>102</v>
      </c>
      <c r="I91" s="130">
        <f>IFERROR(VLOOKUP($B91,[2]NUM20!$X$3:$AA$163,2,FALSE),0)</f>
        <v>35</v>
      </c>
      <c r="J91" s="130">
        <f>IFERROR(VLOOKUP($B91,[2]NUM20!$X$3:$AA$163,3,FALSE),0)</f>
        <v>33</v>
      </c>
    </row>
    <row r="92" spans="1:11" ht="15" thickBot="1" x14ac:dyDescent="0.25">
      <c r="A92" s="307" t="s">
        <v>179</v>
      </c>
      <c r="B92" s="308"/>
      <c r="C92" s="222">
        <f>+D92/Metas!X16</f>
        <v>1.0745644599303137</v>
      </c>
      <c r="D92" s="221">
        <f>+F92/K92</f>
        <v>0.62403885066774589</v>
      </c>
      <c r="E92" s="9">
        <f>SUM(E82:E91)</f>
        <v>1335</v>
      </c>
      <c r="F92" s="9">
        <f t="shared" ref="F92:I92" si="27">SUM(F82:F91)</f>
        <v>1542</v>
      </c>
      <c r="G92" s="9">
        <f t="shared" si="27"/>
        <v>1124</v>
      </c>
      <c r="H92" s="9">
        <f t="shared" ref="H92" si="28">SUM(H82:H91)</f>
        <v>1310</v>
      </c>
      <c r="I92" s="9">
        <f t="shared" si="27"/>
        <v>211</v>
      </c>
      <c r="J92" s="9">
        <f t="shared" ref="J92" si="29">SUM(J82:J91)</f>
        <v>232</v>
      </c>
      <c r="K92" s="9">
        <v>2471</v>
      </c>
    </row>
    <row r="93" spans="1:11" ht="15" thickBot="1" x14ac:dyDescent="0.25">
      <c r="A93" s="75" t="s">
        <v>133</v>
      </c>
      <c r="B93" s="137" t="s">
        <v>117</v>
      </c>
      <c r="C93" s="53"/>
      <c r="D93" s="53"/>
      <c r="E93" s="92">
        <f t="shared" ref="E93:F108" si="30">+G93+I93</f>
        <v>573</v>
      </c>
      <c r="F93" s="97">
        <f t="shared" si="30"/>
        <v>642</v>
      </c>
      <c r="G93" s="130">
        <f>IFERROR(VLOOKUP($B93,[2]NUM20!$H$3:$K$161,2,FALSE),0)</f>
        <v>502</v>
      </c>
      <c r="H93" s="130">
        <f>IFERROR(VLOOKUP($B93,[2]NUM20!$H$3:$K$161,3,FALSE),0)</f>
        <v>572</v>
      </c>
      <c r="I93" s="130">
        <f>IFERROR(VLOOKUP($B93,[2]NUM20!$X$3:$AA$163,2,FALSE),0)</f>
        <v>71</v>
      </c>
      <c r="J93" s="130">
        <f>IFERROR(VLOOKUP($B93,[2]NUM20!$X$3:$AA$163,3,FALSE),0)</f>
        <v>70</v>
      </c>
    </row>
    <row r="94" spans="1:11" ht="15" thickBot="1" x14ac:dyDescent="0.25">
      <c r="A94" s="75" t="s">
        <v>133</v>
      </c>
      <c r="B94" s="137" t="s">
        <v>118</v>
      </c>
      <c r="C94" s="53"/>
      <c r="D94" s="53"/>
      <c r="E94" s="92">
        <f t="shared" si="30"/>
        <v>1831</v>
      </c>
      <c r="F94" s="97">
        <f t="shared" si="30"/>
        <v>1947</v>
      </c>
      <c r="G94" s="130">
        <f>IFERROR(VLOOKUP($B94,[2]NUM20!$H$3:$K$161,2,FALSE),0)</f>
        <v>1524</v>
      </c>
      <c r="H94" s="130">
        <f>IFERROR(VLOOKUP($B94,[2]NUM20!$H$3:$K$161,3,FALSE),0)</f>
        <v>1634</v>
      </c>
      <c r="I94" s="130">
        <f>IFERROR(VLOOKUP($B94,[2]NUM20!$X$3:$AA$163,2,FALSE),0)</f>
        <v>307</v>
      </c>
      <c r="J94" s="130">
        <f>IFERROR(VLOOKUP($B94,[2]NUM20!$X$3:$AA$163,3,FALSE),0)</f>
        <v>313</v>
      </c>
    </row>
    <row r="95" spans="1:11" ht="15" thickBot="1" x14ac:dyDescent="0.25">
      <c r="A95" s="75" t="s">
        <v>133</v>
      </c>
      <c r="B95" s="137" t="s">
        <v>119</v>
      </c>
      <c r="C95" s="53"/>
      <c r="D95" s="53"/>
      <c r="E95" s="92">
        <f t="shared" si="30"/>
        <v>2873</v>
      </c>
      <c r="F95" s="97">
        <f t="shared" si="30"/>
        <v>3082</v>
      </c>
      <c r="G95" s="130">
        <f>IFERROR(VLOOKUP($B95,[2]NUM20!$H$3:$K$161,2,FALSE),0)</f>
        <v>2206</v>
      </c>
      <c r="H95" s="130">
        <f>IFERROR(VLOOKUP($B95,[2]NUM20!$H$3:$K$161,3,FALSE),0)</f>
        <v>2383</v>
      </c>
      <c r="I95" s="130">
        <f>IFERROR(VLOOKUP($B95,[2]NUM20!$X$3:$AA$163,2,FALSE),0)</f>
        <v>667</v>
      </c>
      <c r="J95" s="130">
        <f>IFERROR(VLOOKUP($B95,[2]NUM20!$X$3:$AA$163,3,FALSE),0)</f>
        <v>699</v>
      </c>
    </row>
    <row r="96" spans="1:11" ht="15" thickBot="1" x14ac:dyDescent="0.25">
      <c r="A96" s="75" t="s">
        <v>133</v>
      </c>
      <c r="B96" s="137" t="s">
        <v>120</v>
      </c>
      <c r="C96" s="53"/>
      <c r="D96" s="53"/>
      <c r="E96" s="92">
        <f t="shared" si="30"/>
        <v>393</v>
      </c>
      <c r="F96" s="97">
        <f t="shared" si="30"/>
        <v>416</v>
      </c>
      <c r="G96" s="130">
        <f>IFERROR(VLOOKUP($B96,[2]NUM20!$H$3:$K$161,2,FALSE),0)</f>
        <v>316</v>
      </c>
      <c r="H96" s="130">
        <f>IFERROR(VLOOKUP($B96,[2]NUM20!$H$3:$K$161,3,FALSE),0)</f>
        <v>325</v>
      </c>
      <c r="I96" s="130">
        <f>IFERROR(VLOOKUP($B96,[2]NUM20!$X$3:$AA$163,2,FALSE),0)</f>
        <v>77</v>
      </c>
      <c r="J96" s="130">
        <f>IFERROR(VLOOKUP($B96,[2]NUM20!$X$3:$AA$163,3,FALSE),0)</f>
        <v>91</v>
      </c>
    </row>
    <row r="97" spans="1:11" ht="15" thickBot="1" x14ac:dyDescent="0.25">
      <c r="A97" s="75" t="s">
        <v>133</v>
      </c>
      <c r="B97" s="137" t="s">
        <v>121</v>
      </c>
      <c r="C97" s="53"/>
      <c r="D97" s="53"/>
      <c r="E97" s="92">
        <f t="shared" si="30"/>
        <v>124</v>
      </c>
      <c r="F97" s="97">
        <f t="shared" si="30"/>
        <v>141</v>
      </c>
      <c r="G97" s="130">
        <f>IFERROR(VLOOKUP($B97,[2]NUM20!$H$3:$K$161,2,FALSE),0)</f>
        <v>96</v>
      </c>
      <c r="H97" s="130">
        <f>IFERROR(VLOOKUP($B97,[2]NUM20!$H$3:$K$161,3,FALSE),0)</f>
        <v>128</v>
      </c>
      <c r="I97" s="130">
        <f>IFERROR(VLOOKUP($B97,[2]NUM20!$X$3:$AA$163,2,FALSE),0)</f>
        <v>28</v>
      </c>
      <c r="J97" s="130">
        <f>IFERROR(VLOOKUP($B97,[2]NUM20!$X$3:$AA$163,3,FALSE),0)</f>
        <v>13</v>
      </c>
    </row>
    <row r="98" spans="1:11" ht="15" thickBot="1" x14ac:dyDescent="0.25">
      <c r="A98" s="75" t="s">
        <v>133</v>
      </c>
      <c r="B98" s="137" t="s">
        <v>122</v>
      </c>
      <c r="C98" s="53"/>
      <c r="D98" s="53"/>
      <c r="E98" s="92">
        <f t="shared" si="30"/>
        <v>138</v>
      </c>
      <c r="F98" s="97">
        <f t="shared" si="30"/>
        <v>125</v>
      </c>
      <c r="G98" s="130">
        <f>IFERROR(VLOOKUP($B98,[2]NUM20!$H$3:$K$161,2,FALSE),0)</f>
        <v>114</v>
      </c>
      <c r="H98" s="130">
        <f>IFERROR(VLOOKUP($B98,[2]NUM20!$H$3:$K$161,3,FALSE),0)</f>
        <v>106</v>
      </c>
      <c r="I98" s="130">
        <f>IFERROR(VLOOKUP($B98,[2]NUM20!$X$3:$AA$163,2,FALSE),0)</f>
        <v>24</v>
      </c>
      <c r="J98" s="130">
        <f>IFERROR(VLOOKUP($B98,[2]NUM20!$X$3:$AA$163,3,FALSE),0)</f>
        <v>19</v>
      </c>
    </row>
    <row r="99" spans="1:11" ht="15" thickBot="1" x14ac:dyDescent="0.25">
      <c r="A99" s="75" t="s">
        <v>133</v>
      </c>
      <c r="B99" s="137" t="s">
        <v>123</v>
      </c>
      <c r="C99" s="53"/>
      <c r="D99" s="53"/>
      <c r="E99" s="92">
        <f t="shared" si="30"/>
        <v>72</v>
      </c>
      <c r="F99" s="97">
        <f t="shared" si="30"/>
        <v>100</v>
      </c>
      <c r="G99" s="130">
        <f>IFERROR(VLOOKUP($B99,[2]NUM20!$H$3:$K$161,2,FALSE),0)</f>
        <v>57</v>
      </c>
      <c r="H99" s="130">
        <f>IFERROR(VLOOKUP($B99,[2]NUM20!$H$3:$K$161,3,FALSE),0)</f>
        <v>70</v>
      </c>
      <c r="I99" s="130">
        <f>IFERROR(VLOOKUP($B99,[2]NUM20!$X$3:$AA$163,2,FALSE),0)</f>
        <v>15</v>
      </c>
      <c r="J99" s="130">
        <f>IFERROR(VLOOKUP($B99,[2]NUM20!$X$3:$AA$163,3,FALSE),0)</f>
        <v>30</v>
      </c>
    </row>
    <row r="100" spans="1:11" ht="15" thickBot="1" x14ac:dyDescent="0.25">
      <c r="A100" s="75" t="s">
        <v>133</v>
      </c>
      <c r="B100" s="137" t="s">
        <v>124</v>
      </c>
      <c r="C100" s="53"/>
      <c r="D100" s="53"/>
      <c r="E100" s="92">
        <f t="shared" si="30"/>
        <v>55</v>
      </c>
      <c r="F100" s="97">
        <f t="shared" si="30"/>
        <v>64</v>
      </c>
      <c r="G100" s="130">
        <f>IFERROR(VLOOKUP($B100,[2]NUM20!$H$3:$K$161,2,FALSE),0)</f>
        <v>44</v>
      </c>
      <c r="H100" s="130">
        <f>IFERROR(VLOOKUP($B100,[2]NUM20!$H$3:$K$161,3,FALSE),0)</f>
        <v>50</v>
      </c>
      <c r="I100" s="130">
        <f>IFERROR(VLOOKUP($B100,[2]NUM20!$X$3:$AA$163,2,FALSE),0)</f>
        <v>11</v>
      </c>
      <c r="J100" s="130">
        <f>IFERROR(VLOOKUP($B100,[2]NUM20!$X$3:$AA$163,3,FALSE),0)</f>
        <v>14</v>
      </c>
    </row>
    <row r="101" spans="1:11" ht="15" thickBot="1" x14ac:dyDescent="0.25">
      <c r="A101" s="75" t="s">
        <v>133</v>
      </c>
      <c r="B101" s="137" t="s">
        <v>125</v>
      </c>
      <c r="C101" s="53"/>
      <c r="D101" s="53"/>
      <c r="E101" s="92">
        <f t="shared" si="30"/>
        <v>221</v>
      </c>
      <c r="F101" s="97">
        <f t="shared" si="30"/>
        <v>0</v>
      </c>
      <c r="G101" s="130">
        <f>IFERROR(VLOOKUP($B101,[2]NUM20!$H$3:$K$161,2,FALSE),0)</f>
        <v>197</v>
      </c>
      <c r="H101" s="130">
        <f>IFERROR(VLOOKUP($B101,[2]NUM20!$H$3:$K$161,3,FALSE),0)</f>
        <v>0</v>
      </c>
      <c r="I101" s="130">
        <f>IFERROR(VLOOKUP($B101,[2]NUM20!$X$3:$AA$163,2,FALSE),0)</f>
        <v>24</v>
      </c>
      <c r="J101" s="130">
        <f>IFERROR(VLOOKUP($B101,[2]NUM20!$X$3:$AA$163,3,FALSE),0)</f>
        <v>0</v>
      </c>
    </row>
    <row r="102" spans="1:11" ht="15" thickBot="1" x14ac:dyDescent="0.25">
      <c r="A102" s="75" t="s">
        <v>133</v>
      </c>
      <c r="B102" s="137" t="s">
        <v>126</v>
      </c>
      <c r="C102" s="53"/>
      <c r="D102" s="53"/>
      <c r="E102" s="92">
        <f t="shared" si="30"/>
        <v>60</v>
      </c>
      <c r="F102" s="97">
        <f t="shared" si="30"/>
        <v>64</v>
      </c>
      <c r="G102" s="130">
        <f>IFERROR(VLOOKUP($B102,[2]NUM20!$H$3:$K$161,2,FALSE),0)</f>
        <v>50</v>
      </c>
      <c r="H102" s="130">
        <f>IFERROR(VLOOKUP($B102,[2]NUM20!$H$3:$K$161,3,FALSE),0)</f>
        <v>53</v>
      </c>
      <c r="I102" s="130">
        <f>IFERROR(VLOOKUP($B102,[2]NUM20!$X$3:$AA$163,2,FALSE),0)</f>
        <v>10</v>
      </c>
      <c r="J102" s="130">
        <f>IFERROR(VLOOKUP($B102,[2]NUM20!$X$3:$AA$163,3,FALSE),0)</f>
        <v>11</v>
      </c>
    </row>
    <row r="103" spans="1:11" ht="15" thickBot="1" x14ac:dyDescent="0.25">
      <c r="A103" s="75" t="s">
        <v>133</v>
      </c>
      <c r="B103" s="137" t="s">
        <v>127</v>
      </c>
      <c r="C103" s="53"/>
      <c r="D103" s="53"/>
      <c r="E103" s="92">
        <f t="shared" si="30"/>
        <v>83</v>
      </c>
      <c r="F103" s="97">
        <f t="shared" si="30"/>
        <v>95</v>
      </c>
      <c r="G103" s="130">
        <f>IFERROR(VLOOKUP($B103,[2]NUM20!$H$3:$K$161,2,FALSE),0)</f>
        <v>63</v>
      </c>
      <c r="H103" s="130">
        <f>IFERROR(VLOOKUP($B103,[2]NUM20!$H$3:$K$161,3,FALSE),0)</f>
        <v>67</v>
      </c>
      <c r="I103" s="130">
        <f>IFERROR(VLOOKUP($B103,[2]NUM20!$X$3:$AA$163,2,FALSE),0)</f>
        <v>20</v>
      </c>
      <c r="J103" s="130">
        <f>IFERROR(VLOOKUP($B103,[2]NUM20!$X$3:$AA$163,3,FALSE),0)</f>
        <v>28</v>
      </c>
    </row>
    <row r="104" spans="1:11" ht="15" thickBot="1" x14ac:dyDescent="0.25">
      <c r="A104" s="75" t="s">
        <v>133</v>
      </c>
      <c r="B104" s="137" t="s">
        <v>128</v>
      </c>
      <c r="C104" s="53"/>
      <c r="D104" s="53"/>
      <c r="E104" s="92">
        <f t="shared" si="30"/>
        <v>43</v>
      </c>
      <c r="F104" s="97">
        <f t="shared" si="30"/>
        <v>46</v>
      </c>
      <c r="G104" s="130">
        <f>IFERROR(VLOOKUP($B104,[2]NUM20!$H$3:$K$161,2,FALSE),0)</f>
        <v>34</v>
      </c>
      <c r="H104" s="130">
        <f>IFERROR(VLOOKUP($B104,[2]NUM20!$H$3:$K$161,3,FALSE),0)</f>
        <v>34</v>
      </c>
      <c r="I104" s="130">
        <f>IFERROR(VLOOKUP($B104,[2]NUM20!$X$3:$AA$163,2,FALSE),0)</f>
        <v>9</v>
      </c>
      <c r="J104" s="130">
        <f>IFERROR(VLOOKUP($B104,[2]NUM20!$X$3:$AA$163,3,FALSE),0)</f>
        <v>12</v>
      </c>
    </row>
    <row r="105" spans="1:11" ht="15" thickBot="1" x14ac:dyDescent="0.25">
      <c r="A105" s="75" t="s">
        <v>133</v>
      </c>
      <c r="B105" s="137" t="s">
        <v>129</v>
      </c>
      <c r="C105" s="53"/>
      <c r="D105" s="53"/>
      <c r="E105" s="92">
        <f t="shared" si="30"/>
        <v>152</v>
      </c>
      <c r="F105" s="97">
        <f t="shared" si="30"/>
        <v>145</v>
      </c>
      <c r="G105" s="130">
        <f>IFERROR(VLOOKUP($B105,[2]NUM20!$H$3:$K$161,2,FALSE),0)</f>
        <v>125</v>
      </c>
      <c r="H105" s="130">
        <f>IFERROR(VLOOKUP($B105,[2]NUM20!$H$3:$K$161,3,FALSE),0)</f>
        <v>120</v>
      </c>
      <c r="I105" s="130">
        <f>IFERROR(VLOOKUP($B105,[2]NUM20!$X$3:$AA$163,2,FALSE),0)</f>
        <v>27</v>
      </c>
      <c r="J105" s="130">
        <f>IFERROR(VLOOKUP($B105,[2]NUM20!$X$3:$AA$163,3,FALSE),0)</f>
        <v>25</v>
      </c>
    </row>
    <row r="106" spans="1:11" ht="15" thickBot="1" x14ac:dyDescent="0.25">
      <c r="A106" s="75" t="s">
        <v>133</v>
      </c>
      <c r="B106" s="137" t="s">
        <v>130</v>
      </c>
      <c r="C106" s="53"/>
      <c r="D106" s="53"/>
      <c r="E106" s="92">
        <f t="shared" si="30"/>
        <v>129</v>
      </c>
      <c r="F106" s="97">
        <f t="shared" si="30"/>
        <v>133</v>
      </c>
      <c r="G106" s="130">
        <f>IFERROR(VLOOKUP($B106,[2]NUM20!$H$3:$K$161,2,FALSE),0)</f>
        <v>104</v>
      </c>
      <c r="H106" s="130">
        <f>IFERROR(VLOOKUP($B106,[2]NUM20!$H$3:$K$161,3,FALSE),0)</f>
        <v>105</v>
      </c>
      <c r="I106" s="130">
        <f>IFERROR(VLOOKUP($B106,[2]NUM20!$X$3:$AA$163,2,FALSE),0)</f>
        <v>25</v>
      </c>
      <c r="J106" s="130">
        <f>IFERROR(VLOOKUP($B106,[2]NUM20!$X$3:$AA$163,3,FALSE),0)</f>
        <v>28</v>
      </c>
    </row>
    <row r="107" spans="1:11" ht="15" thickBot="1" x14ac:dyDescent="0.25">
      <c r="A107" s="75" t="s">
        <v>133</v>
      </c>
      <c r="B107" s="137" t="s">
        <v>131</v>
      </c>
      <c r="C107" s="53"/>
      <c r="D107" s="53"/>
      <c r="E107" s="92">
        <f t="shared" si="30"/>
        <v>377</v>
      </c>
      <c r="F107" s="97">
        <f t="shared" si="30"/>
        <v>458</v>
      </c>
      <c r="G107" s="130">
        <f>IFERROR(VLOOKUP($B107,[2]NUM20!$H$3:$K$161,2,FALSE),0)</f>
        <v>296</v>
      </c>
      <c r="H107" s="130">
        <f>IFERROR(VLOOKUP($B107,[2]NUM20!$H$3:$K$161,3,FALSE),0)</f>
        <v>368</v>
      </c>
      <c r="I107" s="130">
        <f>IFERROR(VLOOKUP($B107,[2]NUM20!$X$3:$AA$163,2,FALSE),0)</f>
        <v>81</v>
      </c>
      <c r="J107" s="130">
        <f>IFERROR(VLOOKUP($B107,[2]NUM20!$X$3:$AA$163,3,FALSE),0)</f>
        <v>90</v>
      </c>
    </row>
    <row r="108" spans="1:11" ht="15" thickBot="1" x14ac:dyDescent="0.25">
      <c r="A108" s="75" t="s">
        <v>133</v>
      </c>
      <c r="B108" s="137" t="s">
        <v>132</v>
      </c>
      <c r="C108" s="53"/>
      <c r="D108" s="53"/>
      <c r="E108" s="92">
        <f t="shared" si="30"/>
        <v>446</v>
      </c>
      <c r="F108" s="97">
        <f t="shared" si="30"/>
        <v>463</v>
      </c>
      <c r="G108" s="130">
        <f>IFERROR(VLOOKUP($B108,[2]NUM20!$H$3:$K$161,2,FALSE),0)</f>
        <v>277</v>
      </c>
      <c r="H108" s="130">
        <f>IFERROR(VLOOKUP($B108,[2]NUM20!$H$3:$K$161,3,FALSE),0)</f>
        <v>312</v>
      </c>
      <c r="I108" s="130">
        <f>IFERROR(VLOOKUP($B108,[2]NUM20!$X$3:$AA$163,2,FALSE),0)</f>
        <v>169</v>
      </c>
      <c r="J108" s="130">
        <f>IFERROR(VLOOKUP($B108,[2]NUM20!$X$3:$AA$163,3,FALSE),0)</f>
        <v>151</v>
      </c>
    </row>
    <row r="109" spans="1:11" ht="15" thickBot="1" x14ac:dyDescent="0.25">
      <c r="A109" s="75" t="s">
        <v>133</v>
      </c>
      <c r="B109" s="137" t="s">
        <v>346</v>
      </c>
      <c r="C109" s="53"/>
      <c r="D109" s="53"/>
      <c r="E109" s="92">
        <f t="shared" ref="E109" si="31">+G109+I109</f>
        <v>182</v>
      </c>
      <c r="F109" s="97">
        <f t="shared" ref="F109" si="32">+H109+J109</f>
        <v>247</v>
      </c>
      <c r="G109" s="130">
        <f>IFERROR(VLOOKUP($B109,[2]NUM20!$H$3:$K$161,2,FALSE),0)</f>
        <v>144</v>
      </c>
      <c r="H109" s="130">
        <f>IFERROR(VLOOKUP($B109,[2]NUM20!$H$3:$K$161,3,FALSE),0)</f>
        <v>204</v>
      </c>
      <c r="I109" s="130">
        <f>IFERROR(VLOOKUP($B109,[2]NUM20!$X$3:$AA$163,2,FALSE),0)</f>
        <v>38</v>
      </c>
      <c r="J109" s="130">
        <f>IFERROR(VLOOKUP($B109,[2]NUM20!$X$3:$AA$163,3,FALSE),0)</f>
        <v>43</v>
      </c>
    </row>
    <row r="110" spans="1:11" ht="15" thickBot="1" x14ac:dyDescent="0.25">
      <c r="A110" s="75" t="s">
        <v>133</v>
      </c>
      <c r="B110" s="137" t="s">
        <v>395</v>
      </c>
      <c r="C110" s="53"/>
      <c r="D110" s="53"/>
      <c r="E110" s="92">
        <f t="shared" ref="E110" si="33">+G110+I110</f>
        <v>0</v>
      </c>
      <c r="F110" s="97">
        <f t="shared" ref="F110" si="34">+H110+J110</f>
        <v>166</v>
      </c>
      <c r="G110" s="130">
        <f>IFERROR(VLOOKUP($B110,[2]NUM20!$H$3:$K$161,2,FALSE),0)</f>
        <v>0</v>
      </c>
      <c r="H110" s="130">
        <f>IFERROR(VLOOKUP($B110,[2]NUM20!$H$3:$K$161,3,FALSE),0)</f>
        <v>123</v>
      </c>
      <c r="I110" s="130">
        <f>IFERROR(VLOOKUP($B110,[2]NUM20!$X$3:$AA$163,2,FALSE),0)</f>
        <v>0</v>
      </c>
      <c r="J110" s="130">
        <f>IFERROR(VLOOKUP($B110,[2]NUM20!$X$3:$AA$163,3,FALSE),0)</f>
        <v>43</v>
      </c>
    </row>
    <row r="111" spans="1:11" ht="22.5" customHeight="1" thickBot="1" x14ac:dyDescent="0.25">
      <c r="A111" s="307" t="s">
        <v>180</v>
      </c>
      <c r="B111" s="308"/>
      <c r="C111" s="222">
        <f>+D111/Metas!X13</f>
        <v>1.012636695018226</v>
      </c>
      <c r="D111" s="221">
        <f>+F111/K111</f>
        <v>0.47617415152553993</v>
      </c>
      <c r="E111" s="9">
        <f>SUM(E93:E110)</f>
        <v>7752</v>
      </c>
      <c r="F111" s="9">
        <f t="shared" ref="F111:J111" si="35">SUM(F93:F110)</f>
        <v>8334</v>
      </c>
      <c r="G111" s="9">
        <f t="shared" si="35"/>
        <v>6149</v>
      </c>
      <c r="H111" s="9">
        <f t="shared" si="35"/>
        <v>6654</v>
      </c>
      <c r="I111" s="9">
        <f t="shared" si="35"/>
        <v>1603</v>
      </c>
      <c r="J111" s="9">
        <f t="shared" si="35"/>
        <v>1680</v>
      </c>
      <c r="K111" s="9">
        <v>17502</v>
      </c>
    </row>
    <row r="112" spans="1:11" ht="15" thickBot="1" x14ac:dyDescent="0.25">
      <c r="A112" s="75" t="s">
        <v>146</v>
      </c>
      <c r="B112" s="137" t="s">
        <v>134</v>
      </c>
      <c r="C112" s="53"/>
      <c r="D112" s="53"/>
      <c r="E112" s="92">
        <f t="shared" ref="E112:F123" si="36">+G112+I112</f>
        <v>20</v>
      </c>
      <c r="F112" s="97">
        <f t="shared" si="36"/>
        <v>12</v>
      </c>
      <c r="G112" s="130">
        <f>IFERROR(VLOOKUP($B112,[2]NUM20!$H$3:$K$161,2,FALSE),0)</f>
        <v>13</v>
      </c>
      <c r="H112" s="130">
        <f>IFERROR(VLOOKUP($B112,[2]NUM20!$H$3:$K$161,3,FALSE),0)</f>
        <v>12</v>
      </c>
      <c r="I112" s="130">
        <f>IFERROR(VLOOKUP($B112,[2]NUM20!$X$3:$AA$163,2,FALSE),0)</f>
        <v>7</v>
      </c>
      <c r="J112" s="130">
        <f>IFERROR(VLOOKUP($B112,[2]NUM20!$X$3:$AA$163,3,FALSE),0)</f>
        <v>0</v>
      </c>
    </row>
    <row r="113" spans="1:11" ht="15" thickBot="1" x14ac:dyDescent="0.25">
      <c r="A113" s="75" t="s">
        <v>146</v>
      </c>
      <c r="B113" s="137" t="s">
        <v>135</v>
      </c>
      <c r="C113" s="53"/>
      <c r="D113" s="53"/>
      <c r="E113" s="92">
        <f t="shared" si="36"/>
        <v>104</v>
      </c>
      <c r="F113" s="97">
        <f t="shared" si="36"/>
        <v>89</v>
      </c>
      <c r="G113" s="130">
        <f>IFERROR(VLOOKUP($B113,[2]NUM20!$H$3:$K$161,2,FALSE),0)</f>
        <v>85</v>
      </c>
      <c r="H113" s="130">
        <f>IFERROR(VLOOKUP($B113,[2]NUM20!$H$3:$K$161,3,FALSE),0)</f>
        <v>85</v>
      </c>
      <c r="I113" s="130">
        <f>IFERROR(VLOOKUP($B113,[2]NUM20!$X$3:$AA$163,2,FALSE),0)</f>
        <v>19</v>
      </c>
      <c r="J113" s="130">
        <f>IFERROR(VLOOKUP($B113,[2]NUM20!$X$3:$AA$163,3,FALSE),0)</f>
        <v>4</v>
      </c>
    </row>
    <row r="114" spans="1:11" ht="15" thickBot="1" x14ac:dyDescent="0.25">
      <c r="A114" s="75" t="s">
        <v>146</v>
      </c>
      <c r="B114" s="137" t="s">
        <v>136</v>
      </c>
      <c r="C114" s="53"/>
      <c r="D114" s="53"/>
      <c r="E114" s="92">
        <f t="shared" si="36"/>
        <v>89</v>
      </c>
      <c r="F114" s="97">
        <f t="shared" si="36"/>
        <v>69</v>
      </c>
      <c r="G114" s="130">
        <f>IFERROR(VLOOKUP($B114,[2]NUM20!$H$3:$K$161,2,FALSE),0)</f>
        <v>57</v>
      </c>
      <c r="H114" s="130">
        <f>IFERROR(VLOOKUP($B114,[2]NUM20!$H$3:$K$161,3,FALSE),0)</f>
        <v>52</v>
      </c>
      <c r="I114" s="130">
        <f>IFERROR(VLOOKUP($B114,[2]NUM20!$X$3:$AA$163,2,FALSE),0)</f>
        <v>32</v>
      </c>
      <c r="J114" s="130">
        <f>IFERROR(VLOOKUP($B114,[2]NUM20!$X$3:$AA$163,3,FALSE),0)</f>
        <v>17</v>
      </c>
    </row>
    <row r="115" spans="1:11" ht="15" thickBot="1" x14ac:dyDescent="0.25">
      <c r="A115" s="75" t="s">
        <v>146</v>
      </c>
      <c r="B115" s="137" t="s">
        <v>137</v>
      </c>
      <c r="C115" s="53"/>
      <c r="D115" s="53"/>
      <c r="E115" s="92">
        <f t="shared" si="36"/>
        <v>43</v>
      </c>
      <c r="F115" s="97">
        <f t="shared" si="36"/>
        <v>57</v>
      </c>
      <c r="G115" s="130">
        <f>IFERROR(VLOOKUP($B115,[2]NUM20!$H$3:$K$161,2,FALSE),0)</f>
        <v>35</v>
      </c>
      <c r="H115" s="130">
        <f>IFERROR(VLOOKUP($B115,[2]NUM20!$H$3:$K$161,3,FALSE),0)</f>
        <v>50</v>
      </c>
      <c r="I115" s="130">
        <f>IFERROR(VLOOKUP($B115,[2]NUM20!$X$3:$AA$163,2,FALSE),0)</f>
        <v>8</v>
      </c>
      <c r="J115" s="130">
        <f>IFERROR(VLOOKUP($B115,[2]NUM20!$X$3:$AA$163,3,FALSE),0)</f>
        <v>7</v>
      </c>
    </row>
    <row r="116" spans="1:11" ht="15" thickBot="1" x14ac:dyDescent="0.25">
      <c r="A116" s="75" t="s">
        <v>146</v>
      </c>
      <c r="B116" s="137" t="s">
        <v>138</v>
      </c>
      <c r="C116" s="53"/>
      <c r="D116" s="53"/>
      <c r="E116" s="92">
        <f t="shared" si="36"/>
        <v>37</v>
      </c>
      <c r="F116" s="97">
        <f t="shared" si="36"/>
        <v>15</v>
      </c>
      <c r="G116" s="130">
        <f>IFERROR(VLOOKUP($B116,[2]NUM20!$H$3:$K$161,2,FALSE),0)</f>
        <v>37</v>
      </c>
      <c r="H116" s="130">
        <f>IFERROR(VLOOKUP($B116,[2]NUM20!$H$3:$K$161,3,FALSE),0)</f>
        <v>5</v>
      </c>
      <c r="I116" s="130">
        <f>IFERROR(VLOOKUP($B116,[2]NUM20!$X$3:$AA$163,2,FALSE),0)</f>
        <v>0</v>
      </c>
      <c r="J116" s="130">
        <f>IFERROR(VLOOKUP($B116,[2]NUM20!$X$3:$AA$163,3,FALSE),0)</f>
        <v>10</v>
      </c>
    </row>
    <row r="117" spans="1:11" ht="15" thickBot="1" x14ac:dyDescent="0.25">
      <c r="A117" s="75" t="s">
        <v>146</v>
      </c>
      <c r="B117" s="137" t="s">
        <v>139</v>
      </c>
      <c r="C117" s="53"/>
      <c r="D117" s="53"/>
      <c r="E117" s="92">
        <f t="shared" si="36"/>
        <v>24</v>
      </c>
      <c r="F117" s="97">
        <f t="shared" si="36"/>
        <v>28</v>
      </c>
      <c r="G117" s="130">
        <f>IFERROR(VLOOKUP($B117,[2]NUM20!$H$3:$K$161,2,FALSE),0)</f>
        <v>14</v>
      </c>
      <c r="H117" s="130">
        <f>IFERROR(VLOOKUP($B117,[2]NUM20!$H$3:$K$161,3,FALSE),0)</f>
        <v>18</v>
      </c>
      <c r="I117" s="130">
        <f>IFERROR(VLOOKUP($B117,[2]NUM20!$X$3:$AA$163,2,FALSE),0)</f>
        <v>10</v>
      </c>
      <c r="J117" s="130">
        <f>IFERROR(VLOOKUP($B117,[2]NUM20!$X$3:$AA$163,3,FALSE),0)</f>
        <v>10</v>
      </c>
    </row>
    <row r="118" spans="1:11" ht="15" thickBot="1" x14ac:dyDescent="0.25">
      <c r="A118" s="75" t="s">
        <v>146</v>
      </c>
      <c r="B118" s="137" t="s">
        <v>140</v>
      </c>
      <c r="C118" s="53"/>
      <c r="D118" s="53"/>
      <c r="E118" s="92">
        <f t="shared" si="36"/>
        <v>84</v>
      </c>
      <c r="F118" s="97">
        <f t="shared" si="36"/>
        <v>31</v>
      </c>
      <c r="G118" s="130">
        <f>IFERROR(VLOOKUP($B118,[2]NUM20!$H$3:$K$161,2,FALSE),0)</f>
        <v>56</v>
      </c>
      <c r="H118" s="130">
        <f>IFERROR(VLOOKUP($B118,[2]NUM20!$H$3:$K$161,3,FALSE),0)</f>
        <v>22</v>
      </c>
      <c r="I118" s="130">
        <f>IFERROR(VLOOKUP($B118,[2]NUM20!$X$3:$AA$163,2,FALSE),0)</f>
        <v>28</v>
      </c>
      <c r="J118" s="130">
        <f>IFERROR(VLOOKUP($B118,[2]NUM20!$X$3:$AA$163,3,FALSE),0)</f>
        <v>9</v>
      </c>
    </row>
    <row r="119" spans="1:11" ht="15" thickBot="1" x14ac:dyDescent="0.25">
      <c r="A119" s="75" t="s">
        <v>146</v>
      </c>
      <c r="B119" s="137" t="s">
        <v>141</v>
      </c>
      <c r="C119" s="53"/>
      <c r="D119" s="53"/>
      <c r="E119" s="92">
        <f t="shared" si="36"/>
        <v>60</v>
      </c>
      <c r="F119" s="97">
        <f t="shared" si="36"/>
        <v>108</v>
      </c>
      <c r="G119" s="130">
        <f>IFERROR(VLOOKUP($B119,[2]NUM20!$H$3:$K$161,2,FALSE),0)</f>
        <v>60</v>
      </c>
      <c r="H119" s="130">
        <f>IFERROR(VLOOKUP($B119,[2]NUM20!$H$3:$K$161,3,FALSE),0)</f>
        <v>103</v>
      </c>
      <c r="I119" s="130">
        <f>IFERROR(VLOOKUP($B119,[2]NUM20!$X$3:$AA$163,2,FALSE),0)</f>
        <v>0</v>
      </c>
      <c r="J119" s="130">
        <f>IFERROR(VLOOKUP($B119,[2]NUM20!$X$3:$AA$163,3,FALSE),0)</f>
        <v>5</v>
      </c>
    </row>
    <row r="120" spans="1:11" ht="15" thickBot="1" x14ac:dyDescent="0.25">
      <c r="A120" s="75" t="s">
        <v>146</v>
      </c>
      <c r="B120" s="137" t="s">
        <v>142</v>
      </c>
      <c r="C120" s="53"/>
      <c r="D120" s="53"/>
      <c r="E120" s="92">
        <f t="shared" si="36"/>
        <v>43</v>
      </c>
      <c r="F120" s="97">
        <f t="shared" si="36"/>
        <v>65</v>
      </c>
      <c r="G120" s="130">
        <f>IFERROR(VLOOKUP($B120,[2]NUM20!$H$3:$K$161,2,FALSE),0)</f>
        <v>43</v>
      </c>
      <c r="H120" s="130">
        <f>IFERROR(VLOOKUP($B120,[2]NUM20!$H$3:$K$161,3,FALSE),0)</f>
        <v>46</v>
      </c>
      <c r="I120" s="130">
        <f>IFERROR(VLOOKUP($B120,[2]NUM20!$X$3:$AA$163,2,FALSE),0)</f>
        <v>0</v>
      </c>
      <c r="J120" s="130">
        <f>IFERROR(VLOOKUP($B120,[2]NUM20!$X$3:$AA$163,3,FALSE),0)</f>
        <v>19</v>
      </c>
    </row>
    <row r="121" spans="1:11" ht="15" thickBot="1" x14ac:dyDescent="0.25">
      <c r="A121" s="75" t="s">
        <v>146</v>
      </c>
      <c r="B121" s="137" t="s">
        <v>143</v>
      </c>
      <c r="C121" s="53"/>
      <c r="D121" s="53"/>
      <c r="E121" s="92">
        <f t="shared" si="36"/>
        <v>32</v>
      </c>
      <c r="F121" s="97">
        <f t="shared" si="36"/>
        <v>26</v>
      </c>
      <c r="G121" s="130">
        <f>IFERROR(VLOOKUP($B121,[2]NUM20!$H$3:$K$161,2,FALSE),0)</f>
        <v>21</v>
      </c>
      <c r="H121" s="130">
        <f>IFERROR(VLOOKUP($B121,[2]NUM20!$H$3:$K$161,3,FALSE),0)</f>
        <v>24</v>
      </c>
      <c r="I121" s="130">
        <f>IFERROR(VLOOKUP($B121,[2]NUM20!$X$3:$AA$163,2,FALSE),0)</f>
        <v>11</v>
      </c>
      <c r="J121" s="130">
        <f>IFERROR(VLOOKUP($B121,[2]NUM20!$X$3:$AA$163,3,FALSE),0)</f>
        <v>2</v>
      </c>
    </row>
    <row r="122" spans="1:11" ht="15" thickBot="1" x14ac:dyDescent="0.25">
      <c r="A122" s="75" t="s">
        <v>146</v>
      </c>
      <c r="B122" s="137" t="s">
        <v>144</v>
      </c>
      <c r="C122" s="53"/>
      <c r="D122" s="53"/>
      <c r="E122" s="92">
        <f t="shared" si="36"/>
        <v>50</v>
      </c>
      <c r="F122" s="97">
        <f t="shared" si="36"/>
        <v>42</v>
      </c>
      <c r="G122" s="130">
        <f>IFERROR(VLOOKUP($B122,[2]NUM20!$H$3:$K$161,2,FALSE),0)</f>
        <v>45</v>
      </c>
      <c r="H122" s="130">
        <f>IFERROR(VLOOKUP($B122,[2]NUM20!$H$3:$K$161,3,FALSE),0)</f>
        <v>42</v>
      </c>
      <c r="I122" s="130">
        <f>IFERROR(VLOOKUP($B122,[2]NUM20!$X$3:$AA$163,2,FALSE),0)</f>
        <v>5</v>
      </c>
      <c r="J122" s="130">
        <f>IFERROR(VLOOKUP($B122,[2]NUM20!$X$3:$AA$163,3,FALSE),0)</f>
        <v>0</v>
      </c>
    </row>
    <row r="123" spans="1:11" ht="15" thickBot="1" x14ac:dyDescent="0.25">
      <c r="A123" s="75" t="s">
        <v>146</v>
      </c>
      <c r="B123" s="137" t="s">
        <v>145</v>
      </c>
      <c r="C123" s="53"/>
      <c r="D123" s="53"/>
      <c r="E123" s="92">
        <f t="shared" si="36"/>
        <v>28</v>
      </c>
      <c r="F123" s="97">
        <f t="shared" si="36"/>
        <v>40</v>
      </c>
      <c r="G123" s="130">
        <f>IFERROR(VLOOKUP($B123,[2]NUM20!$H$3:$K$161,2,FALSE),0)</f>
        <v>24</v>
      </c>
      <c r="H123" s="130">
        <f>IFERROR(VLOOKUP($B123,[2]NUM20!$H$3:$K$161,3,FALSE),0)</f>
        <v>33</v>
      </c>
      <c r="I123" s="130">
        <f>IFERROR(VLOOKUP($B123,[2]NUM20!$X$3:$AA$163,2,FALSE),0)</f>
        <v>4</v>
      </c>
      <c r="J123" s="130">
        <f>IFERROR(VLOOKUP($B123,[2]NUM20!$X$3:$AA$163,3,FALSE),0)</f>
        <v>7</v>
      </c>
    </row>
    <row r="124" spans="1:11" ht="15" thickBot="1" x14ac:dyDescent="0.25">
      <c r="A124" s="307" t="s">
        <v>181</v>
      </c>
      <c r="B124" s="308"/>
      <c r="C124" s="222">
        <f>+D124/Metas!X7</f>
        <v>0.7302383939774153</v>
      </c>
      <c r="D124" s="221">
        <f>+F124/K124</f>
        <v>0.38722554890219563</v>
      </c>
      <c r="E124" s="9">
        <f>SUM(E112:E123)</f>
        <v>614</v>
      </c>
      <c r="F124" s="9">
        <f t="shared" ref="F124:I124" si="37">SUM(F112:F123)</f>
        <v>582</v>
      </c>
      <c r="G124" s="9">
        <f t="shared" si="37"/>
        <v>490</v>
      </c>
      <c r="H124" s="9">
        <f t="shared" ref="H124" si="38">SUM(H112:H123)</f>
        <v>492</v>
      </c>
      <c r="I124" s="9">
        <f t="shared" si="37"/>
        <v>124</v>
      </c>
      <c r="J124" s="9">
        <f t="shared" ref="J124" si="39">SUM(J112:J123)</f>
        <v>90</v>
      </c>
      <c r="K124" s="9">
        <v>1503</v>
      </c>
    </row>
    <row r="125" spans="1:11" ht="15" thickBot="1" x14ac:dyDescent="0.25">
      <c r="A125" s="75" t="s">
        <v>160</v>
      </c>
      <c r="B125" s="137" t="s">
        <v>147</v>
      </c>
      <c r="C125" s="53"/>
      <c r="D125" s="53"/>
      <c r="E125" s="92">
        <f t="shared" ref="E125:F137" si="40">+G125+I125</f>
        <v>594</v>
      </c>
      <c r="F125" s="97">
        <f t="shared" si="40"/>
        <v>687</v>
      </c>
      <c r="G125" s="130">
        <f>IFERROR(VLOOKUP($B125,[2]NUM20!$H$3:$K$161,2,FALSE),0)</f>
        <v>433</v>
      </c>
      <c r="H125" s="130">
        <f>IFERROR(VLOOKUP($B125,[2]NUM20!$H$3:$K$161,3,FALSE),0)</f>
        <v>529</v>
      </c>
      <c r="I125" s="130">
        <f>IFERROR(VLOOKUP($B125,[2]NUM20!$X$3:$AA$163,2,FALSE),0)</f>
        <v>161</v>
      </c>
      <c r="J125" s="130">
        <f>IFERROR(VLOOKUP($B125,[2]NUM20!$X$3:$AA$163,3,FALSE),0)</f>
        <v>158</v>
      </c>
    </row>
    <row r="126" spans="1:11" ht="15" thickBot="1" x14ac:dyDescent="0.25">
      <c r="A126" s="75" t="s">
        <v>160</v>
      </c>
      <c r="B126" s="137" t="s">
        <v>148</v>
      </c>
      <c r="C126" s="53"/>
      <c r="D126" s="53"/>
      <c r="E126" s="92">
        <f t="shared" si="40"/>
        <v>294</v>
      </c>
      <c r="F126" s="97">
        <f t="shared" si="40"/>
        <v>249</v>
      </c>
      <c r="G126" s="130">
        <f>IFERROR(VLOOKUP($B126,[2]NUM20!$H$3:$K$161,2,FALSE),0)</f>
        <v>231</v>
      </c>
      <c r="H126" s="130">
        <f>IFERROR(VLOOKUP($B126,[2]NUM20!$H$3:$K$161,3,FALSE),0)</f>
        <v>197</v>
      </c>
      <c r="I126" s="130">
        <f>IFERROR(VLOOKUP($B126,[2]NUM20!$X$3:$AA$163,2,FALSE),0)</f>
        <v>63</v>
      </c>
      <c r="J126" s="130">
        <f>IFERROR(VLOOKUP($B126,[2]NUM20!$X$3:$AA$163,3,FALSE),0)</f>
        <v>52</v>
      </c>
    </row>
    <row r="127" spans="1:11" ht="15" thickBot="1" x14ac:dyDescent="0.25">
      <c r="A127" s="75" t="s">
        <v>160</v>
      </c>
      <c r="B127" s="137" t="s">
        <v>149</v>
      </c>
      <c r="C127" s="53"/>
      <c r="D127" s="53"/>
      <c r="E127" s="92">
        <f t="shared" si="40"/>
        <v>264</v>
      </c>
      <c r="F127" s="97">
        <f t="shared" si="40"/>
        <v>286</v>
      </c>
      <c r="G127" s="130">
        <f>IFERROR(VLOOKUP($B127,[2]NUM20!$H$3:$K$161,2,FALSE),0)</f>
        <v>213</v>
      </c>
      <c r="H127" s="130">
        <f>IFERROR(VLOOKUP($B127,[2]NUM20!$H$3:$K$161,3,FALSE),0)</f>
        <v>224</v>
      </c>
      <c r="I127" s="130">
        <f>IFERROR(VLOOKUP($B127,[2]NUM20!$X$3:$AA$163,2,FALSE),0)</f>
        <v>51</v>
      </c>
      <c r="J127" s="130">
        <f>IFERROR(VLOOKUP($B127,[2]NUM20!$X$3:$AA$163,3,FALSE),0)</f>
        <v>62</v>
      </c>
    </row>
    <row r="128" spans="1:11" ht="15" thickBot="1" x14ac:dyDescent="0.25">
      <c r="A128" s="75" t="s">
        <v>160</v>
      </c>
      <c r="B128" s="137" t="s">
        <v>150</v>
      </c>
      <c r="C128" s="53"/>
      <c r="D128" s="53"/>
      <c r="E128" s="92">
        <f t="shared" si="40"/>
        <v>618</v>
      </c>
      <c r="F128" s="97">
        <f t="shared" si="40"/>
        <v>612</v>
      </c>
      <c r="G128" s="130">
        <f>IFERROR(VLOOKUP($B128,[2]NUM20!$H$3:$K$161,2,FALSE),0)</f>
        <v>562</v>
      </c>
      <c r="H128" s="130">
        <f>IFERROR(VLOOKUP($B128,[2]NUM20!$H$3:$K$161,3,FALSE),0)</f>
        <v>557</v>
      </c>
      <c r="I128" s="130">
        <f>IFERROR(VLOOKUP($B128,[2]NUM20!$X$3:$AA$163,2,FALSE),0)</f>
        <v>56</v>
      </c>
      <c r="J128" s="130">
        <f>IFERROR(VLOOKUP($B128,[2]NUM20!$X$3:$AA$163,3,FALSE),0)</f>
        <v>55</v>
      </c>
    </row>
    <row r="129" spans="1:11" ht="15" thickBot="1" x14ac:dyDescent="0.25">
      <c r="A129" s="75" t="s">
        <v>160</v>
      </c>
      <c r="B129" s="137" t="s">
        <v>151</v>
      </c>
      <c r="C129" s="53"/>
      <c r="D129" s="53"/>
      <c r="E129" s="92">
        <f t="shared" si="40"/>
        <v>46</v>
      </c>
      <c r="F129" s="97">
        <f t="shared" si="40"/>
        <v>81</v>
      </c>
      <c r="G129" s="130">
        <f>IFERROR(VLOOKUP($B129,[2]NUM20!$H$3:$K$161,2,FALSE),0)</f>
        <v>27</v>
      </c>
      <c r="H129" s="130">
        <f>IFERROR(VLOOKUP($B129,[2]NUM20!$H$3:$K$161,3,FALSE),0)</f>
        <v>59</v>
      </c>
      <c r="I129" s="130">
        <f>IFERROR(VLOOKUP($B129,[2]NUM20!$X$3:$AA$163,2,FALSE),0)</f>
        <v>19</v>
      </c>
      <c r="J129" s="130">
        <f>IFERROR(VLOOKUP($B129,[2]NUM20!$X$3:$AA$163,3,FALSE),0)</f>
        <v>22</v>
      </c>
    </row>
    <row r="130" spans="1:11" ht="15" thickBot="1" x14ac:dyDescent="0.25">
      <c r="A130" s="75" t="s">
        <v>160</v>
      </c>
      <c r="B130" s="137" t="s">
        <v>152</v>
      </c>
      <c r="C130" s="53"/>
      <c r="D130" s="53"/>
      <c r="E130" s="92">
        <f t="shared" si="40"/>
        <v>83</v>
      </c>
      <c r="F130" s="97">
        <f t="shared" si="40"/>
        <v>88</v>
      </c>
      <c r="G130" s="130">
        <f>IFERROR(VLOOKUP($B130,[2]NUM20!$H$3:$K$161,2,FALSE),0)</f>
        <v>64</v>
      </c>
      <c r="H130" s="130">
        <f>IFERROR(VLOOKUP($B130,[2]NUM20!$H$3:$K$161,3,FALSE),0)</f>
        <v>68</v>
      </c>
      <c r="I130" s="130">
        <f>IFERROR(VLOOKUP($B130,[2]NUM20!$X$3:$AA$163,2,FALSE),0)</f>
        <v>19</v>
      </c>
      <c r="J130" s="130">
        <f>IFERROR(VLOOKUP($B130,[2]NUM20!$X$3:$AA$163,3,FALSE),0)</f>
        <v>20</v>
      </c>
    </row>
    <row r="131" spans="1:11" ht="15" thickBot="1" x14ac:dyDescent="0.25">
      <c r="A131" s="75" t="s">
        <v>160</v>
      </c>
      <c r="B131" s="137" t="s">
        <v>153</v>
      </c>
      <c r="C131" s="53"/>
      <c r="D131" s="53"/>
      <c r="E131" s="92">
        <f t="shared" si="40"/>
        <v>61</v>
      </c>
      <c r="F131" s="97">
        <f t="shared" si="40"/>
        <v>64</v>
      </c>
      <c r="G131" s="130">
        <f>IFERROR(VLOOKUP($B131,[2]NUM20!$H$3:$K$161,2,FALSE),0)</f>
        <v>46</v>
      </c>
      <c r="H131" s="130">
        <f>IFERROR(VLOOKUP($B131,[2]NUM20!$H$3:$K$161,3,FALSE),0)</f>
        <v>49</v>
      </c>
      <c r="I131" s="130">
        <f>IFERROR(VLOOKUP($B131,[2]NUM20!$X$3:$AA$163,2,FALSE),0)</f>
        <v>15</v>
      </c>
      <c r="J131" s="130">
        <f>IFERROR(VLOOKUP($B131,[2]NUM20!$X$3:$AA$163,3,FALSE),0)</f>
        <v>15</v>
      </c>
    </row>
    <row r="132" spans="1:11" ht="15" thickBot="1" x14ac:dyDescent="0.25">
      <c r="A132" s="75" t="s">
        <v>160</v>
      </c>
      <c r="B132" s="137" t="s">
        <v>154</v>
      </c>
      <c r="C132" s="53"/>
      <c r="D132" s="53"/>
      <c r="E132" s="92">
        <f t="shared" si="40"/>
        <v>28</v>
      </c>
      <c r="F132" s="97">
        <f t="shared" si="40"/>
        <v>43</v>
      </c>
      <c r="G132" s="130">
        <f>IFERROR(VLOOKUP($B132,[2]NUM20!$H$3:$K$161,2,FALSE),0)</f>
        <v>22</v>
      </c>
      <c r="H132" s="130">
        <f>IFERROR(VLOOKUP($B132,[2]NUM20!$H$3:$K$161,3,FALSE),0)</f>
        <v>42</v>
      </c>
      <c r="I132" s="130">
        <f>IFERROR(VLOOKUP($B132,[2]NUM20!$X$3:$AA$163,2,FALSE),0)</f>
        <v>6</v>
      </c>
      <c r="J132" s="130">
        <f>IFERROR(VLOOKUP($B132,[2]NUM20!$X$3:$AA$163,3,FALSE),0)</f>
        <v>1</v>
      </c>
    </row>
    <row r="133" spans="1:11" ht="15" thickBot="1" x14ac:dyDescent="0.25">
      <c r="A133" s="75" t="s">
        <v>160</v>
      </c>
      <c r="B133" s="137" t="s">
        <v>155</v>
      </c>
      <c r="C133" s="53"/>
      <c r="D133" s="53"/>
      <c r="E133" s="92">
        <f t="shared" si="40"/>
        <v>81</v>
      </c>
      <c r="F133" s="97">
        <f t="shared" si="40"/>
        <v>88</v>
      </c>
      <c r="G133" s="130">
        <f>IFERROR(VLOOKUP($B133,[2]NUM20!$H$3:$K$161,2,FALSE),0)</f>
        <v>69</v>
      </c>
      <c r="H133" s="130">
        <f>IFERROR(VLOOKUP($B133,[2]NUM20!$H$3:$K$161,3,FALSE),0)</f>
        <v>73</v>
      </c>
      <c r="I133" s="130">
        <f>IFERROR(VLOOKUP($B133,[2]NUM20!$X$3:$AA$163,2,FALSE),0)</f>
        <v>12</v>
      </c>
      <c r="J133" s="130">
        <f>IFERROR(VLOOKUP($B133,[2]NUM20!$X$3:$AA$163,3,FALSE),0)</f>
        <v>15</v>
      </c>
    </row>
    <row r="134" spans="1:11" ht="15" thickBot="1" x14ac:dyDescent="0.25">
      <c r="A134" s="75" t="s">
        <v>160</v>
      </c>
      <c r="B134" s="137" t="s">
        <v>156</v>
      </c>
      <c r="C134" s="53"/>
      <c r="D134" s="53"/>
      <c r="E134" s="92">
        <f t="shared" si="40"/>
        <v>100</v>
      </c>
      <c r="F134" s="97">
        <f t="shared" si="40"/>
        <v>120</v>
      </c>
      <c r="G134" s="130">
        <f>IFERROR(VLOOKUP($B134,[2]NUM20!$H$3:$K$161,2,FALSE),0)</f>
        <v>74</v>
      </c>
      <c r="H134" s="130">
        <f>IFERROR(VLOOKUP($B134,[2]NUM20!$H$3:$K$161,3,FALSE),0)</f>
        <v>99</v>
      </c>
      <c r="I134" s="130">
        <f>IFERROR(VLOOKUP($B134,[2]NUM20!$X$3:$AA$163,2,FALSE),0)</f>
        <v>26</v>
      </c>
      <c r="J134" s="130">
        <f>IFERROR(VLOOKUP($B134,[2]NUM20!$X$3:$AA$163,3,FALSE),0)</f>
        <v>21</v>
      </c>
    </row>
    <row r="135" spans="1:11" ht="15" thickBot="1" x14ac:dyDescent="0.25">
      <c r="A135" s="75" t="s">
        <v>160</v>
      </c>
      <c r="B135" s="137" t="s">
        <v>157</v>
      </c>
      <c r="C135" s="53"/>
      <c r="D135" s="53"/>
      <c r="E135" s="92">
        <f t="shared" si="40"/>
        <v>79</v>
      </c>
      <c r="F135" s="97">
        <f t="shared" si="40"/>
        <v>103</v>
      </c>
      <c r="G135" s="130">
        <f>IFERROR(VLOOKUP($B135,[2]NUM20!$H$3:$K$161,2,FALSE),0)</f>
        <v>53</v>
      </c>
      <c r="H135" s="130">
        <f>IFERROR(VLOOKUP($B135,[2]NUM20!$H$3:$K$161,3,FALSE),0)</f>
        <v>71</v>
      </c>
      <c r="I135" s="130">
        <f>IFERROR(VLOOKUP($B135,[2]NUM20!$X$3:$AA$163,2,FALSE),0)</f>
        <v>26</v>
      </c>
      <c r="J135" s="130">
        <f>IFERROR(VLOOKUP($B135,[2]NUM20!$X$3:$AA$163,3,FALSE),0)</f>
        <v>32</v>
      </c>
    </row>
    <row r="136" spans="1:11" ht="15" thickBot="1" x14ac:dyDescent="0.25">
      <c r="A136" s="75" t="s">
        <v>160</v>
      </c>
      <c r="B136" s="137" t="s">
        <v>158</v>
      </c>
      <c r="C136" s="53"/>
      <c r="D136" s="53"/>
      <c r="E136" s="92">
        <f t="shared" si="40"/>
        <v>43</v>
      </c>
      <c r="F136" s="97">
        <f t="shared" si="40"/>
        <v>43</v>
      </c>
      <c r="G136" s="130">
        <f>IFERROR(VLOOKUP($B136,[2]NUM20!$H$3:$K$161,2,FALSE),0)</f>
        <v>38</v>
      </c>
      <c r="H136" s="130">
        <f>IFERROR(VLOOKUP($B136,[2]NUM20!$H$3:$K$161,3,FALSE),0)</f>
        <v>36</v>
      </c>
      <c r="I136" s="130">
        <f>IFERROR(VLOOKUP($B136,[2]NUM20!$X$3:$AA$163,2,FALSE),0)</f>
        <v>5</v>
      </c>
      <c r="J136" s="130">
        <f>IFERROR(VLOOKUP($B136,[2]NUM20!$X$3:$AA$163,3,FALSE),0)</f>
        <v>7</v>
      </c>
    </row>
    <row r="137" spans="1:11" ht="15" thickBot="1" x14ac:dyDescent="0.25">
      <c r="A137" s="75" t="s">
        <v>160</v>
      </c>
      <c r="B137" s="137" t="s">
        <v>159</v>
      </c>
      <c r="C137" s="53"/>
      <c r="D137" s="53"/>
      <c r="E137" s="92">
        <f t="shared" si="40"/>
        <v>37</v>
      </c>
      <c r="F137" s="97">
        <f t="shared" si="40"/>
        <v>35</v>
      </c>
      <c r="G137" s="130">
        <f>IFERROR(VLOOKUP($B137,[2]NUM20!$H$3:$K$161,2,FALSE),0)</f>
        <v>25</v>
      </c>
      <c r="H137" s="130">
        <f>IFERROR(VLOOKUP($B137,[2]NUM20!$H$3:$K$161,3,FALSE),0)</f>
        <v>21</v>
      </c>
      <c r="I137" s="130">
        <f>IFERROR(VLOOKUP($B137,[2]NUM20!$X$3:$AA$163,2,FALSE),0)</f>
        <v>12</v>
      </c>
      <c r="J137" s="130">
        <f>IFERROR(VLOOKUP($B137,[2]NUM20!$X$3:$AA$163,3,FALSE),0)</f>
        <v>14</v>
      </c>
    </row>
    <row r="138" spans="1:11" ht="15" thickBot="1" x14ac:dyDescent="0.25">
      <c r="A138" s="307" t="s">
        <v>182</v>
      </c>
      <c r="B138" s="308"/>
      <c r="C138" s="222">
        <f>+D138/Metas!X12</f>
        <v>0.84340195747553148</v>
      </c>
      <c r="D138" s="221">
        <f>+F138/K138</f>
        <v>0.40489306545690212</v>
      </c>
      <c r="E138" s="9">
        <f>SUM(E125:E137)</f>
        <v>2328</v>
      </c>
      <c r="F138" s="9">
        <f t="shared" ref="F138:I138" si="41">SUM(F125:F137)</f>
        <v>2499</v>
      </c>
      <c r="G138" s="9">
        <f t="shared" si="41"/>
        <v>1857</v>
      </c>
      <c r="H138" s="9">
        <f t="shared" ref="H138" si="42">SUM(H125:H137)</f>
        <v>2025</v>
      </c>
      <c r="I138" s="9">
        <f t="shared" si="41"/>
        <v>471</v>
      </c>
      <c r="J138" s="9">
        <f t="shared" ref="J138" si="43">SUM(J125:J137)</f>
        <v>474</v>
      </c>
      <c r="K138" s="9">
        <v>6172</v>
      </c>
    </row>
    <row r="139" spans="1:11" ht="15" thickBot="1" x14ac:dyDescent="0.25">
      <c r="A139" s="75" t="s">
        <v>165</v>
      </c>
      <c r="B139" s="137" t="s">
        <v>161</v>
      </c>
      <c r="C139" s="53"/>
      <c r="D139" s="53"/>
      <c r="E139" s="12">
        <f t="shared" ref="E139:F142" si="44">+G139+I139</f>
        <v>779</v>
      </c>
      <c r="F139" s="97">
        <f t="shared" si="44"/>
        <v>874</v>
      </c>
      <c r="G139" s="130">
        <f>IFERROR(VLOOKUP($B139,[2]NUM20!$H$3:$K$161,2,FALSE),0)</f>
        <v>570</v>
      </c>
      <c r="H139" s="130">
        <f>IFERROR(VLOOKUP($B139,[2]NUM20!$H$3:$K$161,3,FALSE),0)</f>
        <v>681</v>
      </c>
      <c r="I139" s="130">
        <f>IFERROR(VLOOKUP($B139,[2]NUM20!$X$3:$AA$163,2,FALSE),0)</f>
        <v>209</v>
      </c>
      <c r="J139" s="130">
        <f>IFERROR(VLOOKUP($B139,[2]NUM20!$X$3:$AA$163,3,FALSE),0)</f>
        <v>193</v>
      </c>
    </row>
    <row r="140" spans="1:11" ht="15" thickBot="1" x14ac:dyDescent="0.25">
      <c r="A140" s="75" t="s">
        <v>165</v>
      </c>
      <c r="B140" s="137" t="s">
        <v>162</v>
      </c>
      <c r="C140" s="53"/>
      <c r="D140" s="53"/>
      <c r="E140" s="12">
        <f t="shared" si="44"/>
        <v>161</v>
      </c>
      <c r="F140" s="97">
        <f t="shared" si="44"/>
        <v>159</v>
      </c>
      <c r="G140" s="130">
        <f>IFERROR(VLOOKUP($B140,[2]NUM20!$H$3:$K$161,2,FALSE),0)</f>
        <v>112</v>
      </c>
      <c r="H140" s="130">
        <f>IFERROR(VLOOKUP($B140,[2]NUM20!$H$3:$K$161,3,FALSE),0)</f>
        <v>114</v>
      </c>
      <c r="I140" s="130">
        <f>IFERROR(VLOOKUP($B140,[2]NUM20!$X$3:$AA$163,2,FALSE),0)</f>
        <v>49</v>
      </c>
      <c r="J140" s="130">
        <f>IFERROR(VLOOKUP($B140,[2]NUM20!$X$3:$AA$163,3,FALSE),0)</f>
        <v>45</v>
      </c>
    </row>
    <row r="141" spans="1:11" ht="15" thickBot="1" x14ac:dyDescent="0.25">
      <c r="A141" s="75" t="s">
        <v>165</v>
      </c>
      <c r="B141" s="137" t="s">
        <v>163</v>
      </c>
      <c r="C141" s="53"/>
      <c r="D141" s="53"/>
      <c r="E141" s="12">
        <f t="shared" si="44"/>
        <v>14</v>
      </c>
      <c r="F141" s="97">
        <f t="shared" si="44"/>
        <v>10</v>
      </c>
      <c r="G141" s="130">
        <f>IFERROR(VLOOKUP($B141,[2]NUM20!$H$3:$K$161,2,FALSE),0)</f>
        <v>8</v>
      </c>
      <c r="H141" s="130">
        <f>IFERROR(VLOOKUP($B141,[2]NUM20!$H$3:$K$161,3,FALSE),0)</f>
        <v>6</v>
      </c>
      <c r="I141" s="130">
        <f>IFERROR(VLOOKUP($B141,[2]NUM20!$X$3:$AA$163,2,FALSE),0)</f>
        <v>6</v>
      </c>
      <c r="J141" s="130">
        <f>IFERROR(VLOOKUP($B141,[2]NUM20!$X$3:$AA$163,3,FALSE),0)</f>
        <v>4</v>
      </c>
    </row>
    <row r="142" spans="1:11" ht="15" thickBot="1" x14ac:dyDescent="0.25">
      <c r="A142" s="75" t="s">
        <v>165</v>
      </c>
      <c r="B142" s="137" t="s">
        <v>164</v>
      </c>
      <c r="C142" s="53"/>
      <c r="D142" s="53"/>
      <c r="E142" s="12">
        <f t="shared" si="44"/>
        <v>11</v>
      </c>
      <c r="F142" s="97">
        <f t="shared" si="44"/>
        <v>7</v>
      </c>
      <c r="G142" s="130">
        <f>IFERROR(VLOOKUP($B142,[2]NUM20!$H$3:$K$161,2,FALSE),0)</f>
        <v>9</v>
      </c>
      <c r="H142" s="130">
        <f>IFERROR(VLOOKUP($B142,[2]NUM20!$H$3:$K$161,3,FALSE),0)</f>
        <v>7</v>
      </c>
      <c r="I142" s="130">
        <f>IFERROR(VLOOKUP($B142,[2]NUM20!$X$3:$AA$163,2,FALSE),0)</f>
        <v>2</v>
      </c>
      <c r="J142" s="130">
        <f>IFERROR(VLOOKUP($B142,[2]NUM20!$X$3:$AA$163,3,FALSE),0)</f>
        <v>0</v>
      </c>
    </row>
    <row r="143" spans="1:11" ht="15" thickBot="1" x14ac:dyDescent="0.25">
      <c r="A143" s="307" t="s">
        <v>183</v>
      </c>
      <c r="B143" s="308"/>
      <c r="C143" s="222">
        <f>+D143/Metas!X14</f>
        <v>0.92592592592592593</v>
      </c>
      <c r="D143" s="221">
        <f>+F143/K143</f>
        <v>0.48253676470588236</v>
      </c>
      <c r="E143" s="9">
        <f>SUM(E139:E142)</f>
        <v>965</v>
      </c>
      <c r="F143" s="9">
        <f t="shared" ref="F143:I143" si="45">SUM(F139:F142)</f>
        <v>1050</v>
      </c>
      <c r="G143" s="9">
        <f t="shared" si="45"/>
        <v>699</v>
      </c>
      <c r="H143" s="9">
        <f t="shared" ref="H143" si="46">SUM(H139:H142)</f>
        <v>808</v>
      </c>
      <c r="I143" s="9">
        <f t="shared" si="45"/>
        <v>266</v>
      </c>
      <c r="J143" s="9">
        <f t="shared" ref="J143" si="47">SUM(J139:J142)</f>
        <v>242</v>
      </c>
      <c r="K143" s="9">
        <v>2176</v>
      </c>
    </row>
    <row r="144" spans="1:11" ht="15" thickBot="1" x14ac:dyDescent="0.25">
      <c r="A144" s="75" t="s">
        <v>173</v>
      </c>
      <c r="B144" s="137" t="s">
        <v>166</v>
      </c>
      <c r="C144" s="53"/>
      <c r="D144" s="53"/>
      <c r="E144" s="12">
        <f t="shared" ref="E144:F150" si="48">+G144+I144</f>
        <v>188</v>
      </c>
      <c r="F144" s="97">
        <f t="shared" si="48"/>
        <v>246</v>
      </c>
      <c r="G144" s="130">
        <f>IFERROR(VLOOKUP($B144,[2]NUM20!$H$3:$K$161,2,FALSE),0)</f>
        <v>188</v>
      </c>
      <c r="H144" s="130">
        <f>IFERROR(VLOOKUP($B144,[2]NUM20!$H$3:$K$161,3,FALSE),0)</f>
        <v>212</v>
      </c>
      <c r="I144" s="130">
        <f>IFERROR(VLOOKUP($B144,[2]NUM20!$X$3:$AA$163,2,FALSE),0)</f>
        <v>0</v>
      </c>
      <c r="J144" s="130">
        <f>IFERROR(VLOOKUP($B144,[2]NUM20!$X$3:$AA$163,3,FALSE),0)</f>
        <v>34</v>
      </c>
    </row>
    <row r="145" spans="1:11" ht="15" thickBot="1" x14ac:dyDescent="0.25">
      <c r="A145" s="75" t="s">
        <v>173</v>
      </c>
      <c r="B145" s="137" t="s">
        <v>167</v>
      </c>
      <c r="C145" s="53"/>
      <c r="D145" s="53"/>
      <c r="E145" s="12">
        <f t="shared" si="48"/>
        <v>23</v>
      </c>
      <c r="F145" s="97">
        <f t="shared" si="48"/>
        <v>29</v>
      </c>
      <c r="G145" s="130">
        <f>IFERROR(VLOOKUP($B145,[2]NUM20!$H$3:$K$161,2,FALSE),0)</f>
        <v>21</v>
      </c>
      <c r="H145" s="130">
        <f>IFERROR(VLOOKUP($B145,[2]NUM20!$H$3:$K$161,3,FALSE),0)</f>
        <v>23</v>
      </c>
      <c r="I145" s="130">
        <f>IFERROR(VLOOKUP($B145,[2]NUM20!$X$3:$AA$163,2,FALSE),0)</f>
        <v>2</v>
      </c>
      <c r="J145" s="130">
        <f>IFERROR(VLOOKUP($B145,[2]NUM20!$X$3:$AA$163,3,FALSE),0)</f>
        <v>6</v>
      </c>
    </row>
    <row r="146" spans="1:11" ht="15" thickBot="1" x14ac:dyDescent="0.25">
      <c r="A146" s="75" t="s">
        <v>173</v>
      </c>
      <c r="B146" s="137" t="s">
        <v>168</v>
      </c>
      <c r="C146" s="53"/>
      <c r="D146" s="53"/>
      <c r="E146" s="12">
        <f t="shared" si="48"/>
        <v>59</v>
      </c>
      <c r="F146" s="97">
        <f t="shared" si="48"/>
        <v>49</v>
      </c>
      <c r="G146" s="130">
        <f>IFERROR(VLOOKUP($B146,[2]NUM20!$H$3:$K$161,2,FALSE),0)</f>
        <v>47</v>
      </c>
      <c r="H146" s="130">
        <f>IFERROR(VLOOKUP($B146,[2]NUM20!$H$3:$K$161,3,FALSE),0)</f>
        <v>42</v>
      </c>
      <c r="I146" s="130">
        <f>IFERROR(VLOOKUP($B146,[2]NUM20!$X$3:$AA$163,2,FALSE),0)</f>
        <v>12</v>
      </c>
      <c r="J146" s="130">
        <f>IFERROR(VLOOKUP($B146,[2]NUM20!$X$3:$AA$163,3,FALSE),0)</f>
        <v>7</v>
      </c>
    </row>
    <row r="147" spans="1:11" ht="15" thickBot="1" x14ac:dyDescent="0.25">
      <c r="A147" s="75" t="s">
        <v>173</v>
      </c>
      <c r="B147" s="137" t="s">
        <v>169</v>
      </c>
      <c r="C147" s="53"/>
      <c r="D147" s="53"/>
      <c r="E147" s="12">
        <f t="shared" si="48"/>
        <v>30</v>
      </c>
      <c r="F147" s="97">
        <f t="shared" si="48"/>
        <v>30</v>
      </c>
      <c r="G147" s="130">
        <f>IFERROR(VLOOKUP($B147,[2]NUM20!$H$3:$K$161,2,FALSE),0)</f>
        <v>25</v>
      </c>
      <c r="H147" s="130">
        <f>IFERROR(VLOOKUP($B147,[2]NUM20!$H$3:$K$161,3,FALSE),0)</f>
        <v>25</v>
      </c>
      <c r="I147" s="130">
        <f>IFERROR(VLOOKUP($B147,[2]NUM20!$X$3:$AA$163,2,FALSE),0)</f>
        <v>5</v>
      </c>
      <c r="J147" s="130">
        <f>IFERROR(VLOOKUP($B147,[2]NUM20!$X$3:$AA$163,3,FALSE),0)</f>
        <v>5</v>
      </c>
    </row>
    <row r="148" spans="1:11" ht="15" thickBot="1" x14ac:dyDescent="0.25">
      <c r="A148" s="75" t="s">
        <v>173</v>
      </c>
      <c r="B148" s="137" t="s">
        <v>170</v>
      </c>
      <c r="C148" s="53"/>
      <c r="D148" s="53"/>
      <c r="E148" s="12">
        <f t="shared" si="48"/>
        <v>88</v>
      </c>
      <c r="F148" s="97">
        <f t="shared" si="48"/>
        <v>104</v>
      </c>
      <c r="G148" s="130">
        <f>IFERROR(VLOOKUP($B148,[2]NUM20!$H$3:$K$161,2,FALSE),0)</f>
        <v>88</v>
      </c>
      <c r="H148" s="130">
        <f>IFERROR(VLOOKUP($B148,[2]NUM20!$H$3:$K$161,3,FALSE),0)</f>
        <v>84</v>
      </c>
      <c r="I148" s="130">
        <f>IFERROR(VLOOKUP($B148,[2]NUM20!$X$3:$AA$163,2,FALSE),0)</f>
        <v>0</v>
      </c>
      <c r="J148" s="130">
        <f>IFERROR(VLOOKUP($B148,[2]NUM20!$X$3:$AA$163,3,FALSE),0)</f>
        <v>20</v>
      </c>
    </row>
    <row r="149" spans="1:11" ht="15" thickBot="1" x14ac:dyDescent="0.25">
      <c r="A149" s="75" t="s">
        <v>173</v>
      </c>
      <c r="B149" s="137" t="s">
        <v>171</v>
      </c>
      <c r="C149" s="53"/>
      <c r="D149" s="53"/>
      <c r="E149" s="12">
        <f t="shared" si="48"/>
        <v>87</v>
      </c>
      <c r="F149" s="97">
        <f t="shared" si="48"/>
        <v>74</v>
      </c>
      <c r="G149" s="130">
        <f>IFERROR(VLOOKUP($B149,[2]NUM20!$H$3:$K$161,2,FALSE),0)</f>
        <v>68</v>
      </c>
      <c r="H149" s="130">
        <f>IFERROR(VLOOKUP($B149,[2]NUM20!$H$3:$K$161,3,FALSE),0)</f>
        <v>57</v>
      </c>
      <c r="I149" s="130">
        <f>IFERROR(VLOOKUP($B149,[2]NUM20!$X$3:$AA$163,2,FALSE),0)</f>
        <v>19</v>
      </c>
      <c r="J149" s="130">
        <f>IFERROR(VLOOKUP($B149,[2]NUM20!$X$3:$AA$163,3,FALSE),0)</f>
        <v>17</v>
      </c>
    </row>
    <row r="150" spans="1:11" ht="15" thickBot="1" x14ac:dyDescent="0.25">
      <c r="A150" s="75" t="s">
        <v>173</v>
      </c>
      <c r="B150" s="137" t="s">
        <v>172</v>
      </c>
      <c r="C150" s="53"/>
      <c r="D150" s="53"/>
      <c r="E150" s="12">
        <f t="shared" si="48"/>
        <v>46</v>
      </c>
      <c r="F150" s="97">
        <f t="shared" si="48"/>
        <v>44</v>
      </c>
      <c r="G150" s="130">
        <f>IFERROR(VLOOKUP($B150,[2]NUM20!$H$3:$K$161,2,FALSE),0)</f>
        <v>36</v>
      </c>
      <c r="H150" s="130">
        <f>IFERROR(VLOOKUP($B150,[2]NUM20!$H$3:$K$161,3,FALSE),0)</f>
        <v>33</v>
      </c>
      <c r="I150" s="130">
        <f>IFERROR(VLOOKUP($B150,[2]NUM20!$X$3:$AA$163,2,FALSE),0)</f>
        <v>10</v>
      </c>
      <c r="J150" s="130">
        <f>IFERROR(VLOOKUP($B150,[2]NUM20!$X$3:$AA$163,3,FALSE),0)</f>
        <v>11</v>
      </c>
    </row>
    <row r="151" spans="1:11" ht="15" thickBot="1" x14ac:dyDescent="0.25">
      <c r="A151" s="307" t="s">
        <v>184</v>
      </c>
      <c r="B151" s="308"/>
      <c r="C151" s="222">
        <f>+D151/Metas!X15</f>
        <v>0.87405159332321702</v>
      </c>
      <c r="D151" s="221">
        <f>+F151/K151</f>
        <v>0.60314136125654449</v>
      </c>
      <c r="E151" s="9">
        <f>SUM(E144:E150)</f>
        <v>521</v>
      </c>
      <c r="F151" s="9">
        <f t="shared" ref="F151:I151" si="49">SUM(F144:F150)</f>
        <v>576</v>
      </c>
      <c r="G151" s="9">
        <f t="shared" si="49"/>
        <v>473</v>
      </c>
      <c r="H151" s="9">
        <f t="shared" ref="H151" si="50">SUM(H144:H150)</f>
        <v>476</v>
      </c>
      <c r="I151" s="9">
        <f t="shared" si="49"/>
        <v>48</v>
      </c>
      <c r="J151" s="9">
        <f t="shared" ref="J151" si="51">SUM(J144:J150)</f>
        <v>100</v>
      </c>
      <c r="K151" s="9">
        <v>955</v>
      </c>
    </row>
    <row r="152" spans="1:11" ht="15" x14ac:dyDescent="0.25">
      <c r="B152" s="80" t="s">
        <v>189</v>
      </c>
      <c r="C152" s="234"/>
      <c r="D152" s="70">
        <f t="shared" ref="D152:F152" si="52">+D26+D38+D49+D64+D75+D81+D92+D111+D124+D138+D143+D151</f>
        <v>5.7535990039548608</v>
      </c>
      <c r="E152" s="62">
        <f t="shared" si="52"/>
        <v>41909</v>
      </c>
      <c r="F152" s="62">
        <f t="shared" si="52"/>
        <v>43269</v>
      </c>
      <c r="G152" s="62">
        <f t="shared" ref="G152:H152" si="53">+G26+G38+G49+G64+G75+G81+G92+G111+G124+G138+G143+G151</f>
        <v>34647</v>
      </c>
      <c r="H152" s="62">
        <f t="shared" si="53"/>
        <v>35606</v>
      </c>
      <c r="I152" s="62">
        <f t="shared" ref="I152:J152" si="54">+I26+I38+I49+I64+I75+I81+I92+I111+I124+I138+I143+I151</f>
        <v>7262</v>
      </c>
      <c r="J152" s="62">
        <f t="shared" si="54"/>
        <v>7663</v>
      </c>
      <c r="K152" s="62">
        <f>+K151+K143+K138+K124+K111+K92+K81+K75+K64+K49+K38+K26</f>
        <v>106984</v>
      </c>
    </row>
    <row r="153" spans="1:11" x14ac:dyDescent="0.2">
      <c r="C153" s="231"/>
      <c r="D153" s="71"/>
    </row>
  </sheetData>
  <mergeCells count="23">
    <mergeCell ref="A38:B38"/>
    <mergeCell ref="D1:D10"/>
    <mergeCell ref="A143:B143"/>
    <mergeCell ref="A26:B26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  <mergeCell ref="A151:B151"/>
    <mergeCell ref="A49:B49"/>
    <mergeCell ref="A64:B64"/>
    <mergeCell ref="A75:B75"/>
    <mergeCell ref="A81:B81"/>
    <mergeCell ref="A92:B92"/>
    <mergeCell ref="A111:B111"/>
    <mergeCell ref="A124:B124"/>
    <mergeCell ref="A138:B138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5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75" bestFit="1" customWidth="1"/>
    <col min="2" max="2" width="36.7109375" style="75" bestFit="1" customWidth="1"/>
    <col min="3" max="3" width="14.42578125" style="54" customWidth="1"/>
    <col min="4" max="4" width="14.140625" style="52" customWidth="1"/>
    <col min="5" max="5" width="8.42578125" style="62" bestFit="1" customWidth="1"/>
    <col min="6" max="6" width="9.85546875" style="62" bestFit="1" customWidth="1"/>
    <col min="7" max="8" width="9.7109375" style="52" bestFit="1" customWidth="1"/>
    <col min="9" max="13" width="9.7109375" style="52" customWidth="1"/>
    <col min="14" max="16" width="9.7109375" style="52" bestFit="1" customWidth="1"/>
    <col min="17" max="17" width="11.7109375" style="52" bestFit="1" customWidth="1"/>
    <col min="18" max="16384" width="11.42578125" style="52"/>
  </cols>
  <sheetData>
    <row r="1" spans="1:19" s="100" customFormat="1" ht="73.5" customHeight="1" thickTop="1" thickBot="1" x14ac:dyDescent="0.25">
      <c r="A1" s="309" t="s">
        <v>0</v>
      </c>
      <c r="B1" s="278" t="s">
        <v>1</v>
      </c>
      <c r="C1" s="278" t="s">
        <v>190</v>
      </c>
      <c r="D1" s="304" t="s">
        <v>187</v>
      </c>
      <c r="E1" s="324" t="s">
        <v>342</v>
      </c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Q1" s="325"/>
      <c r="R1" s="325"/>
      <c r="S1" s="326"/>
    </row>
    <row r="2" spans="1:19" s="100" customFormat="1" ht="15" customHeight="1" thickTop="1" x14ac:dyDescent="0.2">
      <c r="A2" s="310"/>
      <c r="B2" s="312"/>
      <c r="C2" s="279"/>
      <c r="D2" s="305"/>
      <c r="E2" s="347" t="s">
        <v>2</v>
      </c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27" t="s">
        <v>3</v>
      </c>
      <c r="S2" s="328"/>
    </row>
    <row r="3" spans="1:19" s="100" customFormat="1" ht="15" customHeight="1" x14ac:dyDescent="0.2">
      <c r="A3" s="310"/>
      <c r="B3" s="312"/>
      <c r="C3" s="279"/>
      <c r="D3" s="305"/>
      <c r="E3" s="347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27"/>
      <c r="S3" s="328"/>
    </row>
    <row r="4" spans="1:19" s="100" customFormat="1" ht="15" customHeight="1" x14ac:dyDescent="0.2">
      <c r="A4" s="310"/>
      <c r="B4" s="312"/>
      <c r="C4" s="279"/>
      <c r="D4" s="305"/>
      <c r="E4" s="347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  <c r="Q4" s="343"/>
      <c r="R4" s="327"/>
      <c r="S4" s="328"/>
    </row>
    <row r="5" spans="1:19" s="100" customFormat="1" ht="15" customHeight="1" x14ac:dyDescent="0.2">
      <c r="A5" s="310"/>
      <c r="B5" s="312"/>
      <c r="C5" s="279"/>
      <c r="D5" s="305"/>
      <c r="E5" s="347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27"/>
      <c r="S5" s="328"/>
    </row>
    <row r="6" spans="1:19" s="100" customFormat="1" ht="15" customHeight="1" x14ac:dyDescent="0.2">
      <c r="A6" s="310"/>
      <c r="B6" s="312"/>
      <c r="C6" s="279"/>
      <c r="D6" s="305"/>
      <c r="E6" s="347"/>
      <c r="F6" s="343"/>
      <c r="G6" s="343"/>
      <c r="H6" s="343"/>
      <c r="I6" s="343"/>
      <c r="J6" s="343"/>
      <c r="K6" s="343"/>
      <c r="L6" s="343"/>
      <c r="M6" s="343"/>
      <c r="N6" s="343"/>
      <c r="O6" s="343"/>
      <c r="P6" s="343"/>
      <c r="Q6" s="343"/>
      <c r="R6" s="327"/>
      <c r="S6" s="328"/>
    </row>
    <row r="7" spans="1:19" s="100" customFormat="1" ht="15" customHeight="1" x14ac:dyDescent="0.2">
      <c r="A7" s="310"/>
      <c r="B7" s="312"/>
      <c r="C7" s="279"/>
      <c r="D7" s="305"/>
      <c r="E7" s="347"/>
      <c r="F7" s="343"/>
      <c r="G7" s="343"/>
      <c r="H7" s="343"/>
      <c r="I7" s="343"/>
      <c r="J7" s="343"/>
      <c r="K7" s="343"/>
      <c r="L7" s="343"/>
      <c r="M7" s="343"/>
      <c r="N7" s="343"/>
      <c r="O7" s="343"/>
      <c r="P7" s="343"/>
      <c r="Q7" s="343"/>
      <c r="R7" s="327"/>
      <c r="S7" s="328"/>
    </row>
    <row r="8" spans="1:19" s="100" customFormat="1" ht="15" customHeight="1" x14ac:dyDescent="0.2">
      <c r="A8" s="310"/>
      <c r="B8" s="312"/>
      <c r="C8" s="279"/>
      <c r="D8" s="305"/>
      <c r="E8" s="347"/>
      <c r="F8" s="343"/>
      <c r="G8" s="343"/>
      <c r="H8" s="343"/>
      <c r="I8" s="343"/>
      <c r="J8" s="343"/>
      <c r="K8" s="343"/>
      <c r="L8" s="343"/>
      <c r="M8" s="343"/>
      <c r="N8" s="343"/>
      <c r="O8" s="343"/>
      <c r="P8" s="343"/>
      <c r="Q8" s="343"/>
      <c r="R8" s="327"/>
      <c r="S8" s="328"/>
    </row>
    <row r="9" spans="1:19" s="100" customFormat="1" ht="15.75" customHeight="1" thickBot="1" x14ac:dyDescent="0.25">
      <c r="A9" s="310"/>
      <c r="B9" s="312"/>
      <c r="C9" s="279"/>
      <c r="D9" s="305"/>
      <c r="E9" s="349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29"/>
      <c r="S9" s="330"/>
    </row>
    <row r="10" spans="1:19" s="100" customFormat="1" ht="57.75" customHeight="1" thickTop="1" thickBot="1" x14ac:dyDescent="0.25">
      <c r="A10" s="311"/>
      <c r="B10" s="280"/>
      <c r="C10" s="279"/>
      <c r="D10" s="306"/>
      <c r="E10" s="339" t="s">
        <v>343</v>
      </c>
      <c r="F10" s="339"/>
      <c r="G10" s="339"/>
      <c r="H10" s="339"/>
      <c r="I10" s="339"/>
      <c r="J10" s="339"/>
      <c r="K10" s="339"/>
      <c r="L10" s="339"/>
      <c r="M10" s="339"/>
      <c r="N10" s="339"/>
      <c r="O10" s="339"/>
      <c r="P10" s="339"/>
      <c r="Q10" s="339"/>
      <c r="R10" s="331" t="s">
        <v>344</v>
      </c>
      <c r="S10" s="332"/>
    </row>
    <row r="11" spans="1:19" s="100" customFormat="1" ht="15" thickBot="1" x14ac:dyDescent="0.25">
      <c r="A11" s="108"/>
      <c r="B11" s="108"/>
      <c r="C11" s="280"/>
      <c r="D11" s="103" t="s">
        <v>188</v>
      </c>
      <c r="E11" s="109" t="s">
        <v>4</v>
      </c>
      <c r="F11" s="109" t="s">
        <v>5</v>
      </c>
      <c r="G11" s="103" t="s">
        <v>6</v>
      </c>
      <c r="H11" s="103" t="s">
        <v>7</v>
      </c>
      <c r="I11" s="103" t="s">
        <v>8</v>
      </c>
      <c r="J11" s="103" t="s">
        <v>9</v>
      </c>
      <c r="K11" s="103" t="s">
        <v>10</v>
      </c>
      <c r="L11" s="103" t="s">
        <v>11</v>
      </c>
      <c r="M11" s="103" t="s">
        <v>12</v>
      </c>
      <c r="N11" s="103" t="s">
        <v>13</v>
      </c>
      <c r="O11" s="103" t="s">
        <v>14</v>
      </c>
      <c r="P11" s="103" t="s">
        <v>15</v>
      </c>
      <c r="Q11" s="107" t="s">
        <v>16</v>
      </c>
      <c r="R11" s="333"/>
      <c r="S11" s="334"/>
    </row>
    <row r="12" spans="1:19" s="75" customFormat="1" ht="15" thickBot="1" x14ac:dyDescent="0.25">
      <c r="A12" s="75" t="s">
        <v>52</v>
      </c>
      <c r="B12" s="137" t="s">
        <v>39</v>
      </c>
      <c r="C12" s="53"/>
      <c r="D12" s="74"/>
      <c r="E12" s="79">
        <f>IFERROR(VLOOKUP($B12,[2]NUM21!$H$3:$U$140,2,FALSE),0)</f>
        <v>0</v>
      </c>
      <c r="F12" s="79">
        <f>IFERROR(VLOOKUP($B12,[2]NUM21!$H$3:$U$140,3,FALSE),0)</f>
        <v>0</v>
      </c>
      <c r="G12" s="79">
        <f>IFERROR(VLOOKUP($B12,[2]NUM21!$H$3:$U$140,4,FALSE),0)</f>
        <v>0</v>
      </c>
      <c r="H12" s="79">
        <f>IFERROR(VLOOKUP($B12,[2]NUM21!$H$3:$U$140,5,FALSE),0)</f>
        <v>1</v>
      </c>
      <c r="I12" s="79">
        <f>IFERROR(VLOOKUP($B12,[2]NUM21!$H$3:$U$140,6,FALSE),0)</f>
        <v>0</v>
      </c>
      <c r="J12" s="79">
        <f>IFERROR(VLOOKUP($B12,[2]NUM21!$H$3:$U$140,7,FALSE),0)</f>
        <v>16</v>
      </c>
      <c r="K12" s="79">
        <f>IFERROR(VLOOKUP($B12,[2]NUM21!$H$3:$U$140,8,FALSE),0)</f>
        <v>6</v>
      </c>
      <c r="L12" s="79">
        <f>IFERROR(VLOOKUP($B12,[2]NUM21!$H$3:$U$140,9,FALSE),0)</f>
        <v>6</v>
      </c>
      <c r="M12" s="79">
        <f>IFERROR(VLOOKUP($B12,[2]NUM21!$H$3:$U$140,10,FALSE),0)</f>
        <v>28</v>
      </c>
      <c r="N12" s="79">
        <f>IFERROR(VLOOKUP($B12,[2]NUM21!$H$3:$U$140,11,FALSE),0)</f>
        <v>13</v>
      </c>
      <c r="O12" s="79">
        <f>IFERROR(VLOOKUP($B12,[2]NUM21!$H$3:$U$140,12,FALSE),0)</f>
        <v>209</v>
      </c>
      <c r="P12" s="79">
        <f>IFERROR(VLOOKUP($B12,[2]NUM21!$H$3:$U$140,13,FALSE),0)</f>
        <v>19</v>
      </c>
      <c r="Q12" s="12">
        <f>SUM(E12:P12)</f>
        <v>298</v>
      </c>
    </row>
    <row r="13" spans="1:19" s="75" customFormat="1" ht="15" thickBot="1" x14ac:dyDescent="0.25">
      <c r="A13" s="75" t="s">
        <v>52</v>
      </c>
      <c r="B13" s="137" t="s">
        <v>40</v>
      </c>
      <c r="C13" s="53"/>
      <c r="D13" s="74"/>
      <c r="E13" s="79">
        <f>IFERROR(VLOOKUP($B13,[2]NUM21!$H$3:$U$140,2,FALSE),0)</f>
        <v>0</v>
      </c>
      <c r="F13" s="79">
        <f>IFERROR(VLOOKUP($B13,[2]NUM21!$H$3:$U$140,3,FALSE),0)</f>
        <v>0</v>
      </c>
      <c r="G13" s="79">
        <f>IFERROR(VLOOKUP($B13,[2]NUM21!$H$3:$U$140,4,FALSE),0)</f>
        <v>0</v>
      </c>
      <c r="H13" s="79">
        <f>IFERROR(VLOOKUP($B13,[2]NUM21!$H$3:$U$140,5,FALSE),0)</f>
        <v>0</v>
      </c>
      <c r="I13" s="79">
        <f>IFERROR(VLOOKUP($B13,[2]NUM21!$H$3:$U$140,6,FALSE),0)</f>
        <v>0</v>
      </c>
      <c r="J13" s="79">
        <f>IFERROR(VLOOKUP($B13,[2]NUM21!$H$3:$U$140,7,FALSE),0)</f>
        <v>35</v>
      </c>
      <c r="K13" s="79">
        <f>IFERROR(VLOOKUP($B13,[2]NUM21!$H$3:$U$140,8,FALSE),0)</f>
        <v>19</v>
      </c>
      <c r="L13" s="79">
        <f>IFERROR(VLOOKUP($B13,[2]NUM21!$H$3:$U$140,9,FALSE),0)</f>
        <v>15</v>
      </c>
      <c r="M13" s="79">
        <f>IFERROR(VLOOKUP($B13,[2]NUM21!$H$3:$U$140,10,FALSE),0)</f>
        <v>14</v>
      </c>
      <c r="N13" s="79">
        <f>IFERROR(VLOOKUP($B13,[2]NUM21!$H$3:$U$140,11,FALSE),0)</f>
        <v>10</v>
      </c>
      <c r="O13" s="79">
        <f>IFERROR(VLOOKUP($B13,[2]NUM21!$H$3:$U$140,12,FALSE),0)</f>
        <v>15</v>
      </c>
      <c r="P13" s="79">
        <f>IFERROR(VLOOKUP($B13,[2]NUM21!$H$3:$U$140,13,FALSE),0)</f>
        <v>0</v>
      </c>
      <c r="Q13" s="12">
        <f t="shared" ref="Q13:Q24" si="0">SUM(E13:P13)</f>
        <v>108</v>
      </c>
    </row>
    <row r="14" spans="1:19" s="75" customFormat="1" ht="15" thickBot="1" x14ac:dyDescent="0.25">
      <c r="A14" s="75" t="s">
        <v>52</v>
      </c>
      <c r="B14" s="137" t="s">
        <v>41</v>
      </c>
      <c r="C14" s="53"/>
      <c r="D14" s="74"/>
      <c r="E14" s="79">
        <f>IFERROR(VLOOKUP($B14,[2]NUM21!$H$3:$U$140,2,FALSE),0)</f>
        <v>3</v>
      </c>
      <c r="F14" s="79">
        <f>IFERROR(VLOOKUP($B14,[2]NUM21!$H$3:$U$140,3,FALSE),0)</f>
        <v>4</v>
      </c>
      <c r="G14" s="79">
        <f>IFERROR(VLOOKUP($B14,[2]NUM21!$H$3:$U$140,4,FALSE),0)</f>
        <v>18</v>
      </c>
      <c r="H14" s="79">
        <f>IFERROR(VLOOKUP($B14,[2]NUM21!$H$3:$U$140,5,FALSE),0)</f>
        <v>10</v>
      </c>
      <c r="I14" s="79">
        <f>IFERROR(VLOOKUP($B14,[2]NUM21!$H$3:$U$140,6,FALSE),0)</f>
        <v>25</v>
      </c>
      <c r="J14" s="79">
        <f>IFERROR(VLOOKUP($B14,[2]NUM21!$H$3:$U$140,7,FALSE),0)</f>
        <v>30</v>
      </c>
      <c r="K14" s="79">
        <f>IFERROR(VLOOKUP($B14,[2]NUM21!$H$3:$U$140,8,FALSE),0)</f>
        <v>25</v>
      </c>
      <c r="L14" s="79">
        <f>IFERROR(VLOOKUP($B14,[2]NUM21!$H$3:$U$140,9,FALSE),0)</f>
        <v>17</v>
      </c>
      <c r="M14" s="79">
        <f>IFERROR(VLOOKUP($B14,[2]NUM21!$H$3:$U$140,10,FALSE),0)</f>
        <v>29</v>
      </c>
      <c r="N14" s="79">
        <f>IFERROR(VLOOKUP($B14,[2]NUM21!$H$3:$U$140,11,FALSE),0)</f>
        <v>37</v>
      </c>
      <c r="O14" s="79">
        <f>IFERROR(VLOOKUP($B14,[2]NUM21!$H$3:$U$140,12,FALSE),0)</f>
        <v>22</v>
      </c>
      <c r="P14" s="79">
        <f>IFERROR(VLOOKUP($B14,[2]NUM21!$H$3:$U$140,13,FALSE),0)</f>
        <v>15</v>
      </c>
      <c r="Q14" s="12">
        <f t="shared" si="0"/>
        <v>235</v>
      </c>
    </row>
    <row r="15" spans="1:19" s="75" customFormat="1" ht="15" thickBot="1" x14ac:dyDescent="0.25">
      <c r="A15" s="75" t="s">
        <v>52</v>
      </c>
      <c r="B15" s="137" t="s">
        <v>42</v>
      </c>
      <c r="C15" s="53"/>
      <c r="D15" s="74"/>
      <c r="E15" s="79">
        <f>IFERROR(VLOOKUP($B15,[2]NUM21!$H$3:$U$140,2,FALSE),0)</f>
        <v>2</v>
      </c>
      <c r="F15" s="79">
        <f>IFERROR(VLOOKUP($B15,[2]NUM21!$H$3:$U$140,3,FALSE),0)</f>
        <v>4</v>
      </c>
      <c r="G15" s="79">
        <f>IFERROR(VLOOKUP($B15,[2]NUM21!$H$3:$U$140,4,FALSE),0)</f>
        <v>16</v>
      </c>
      <c r="H15" s="79">
        <f>IFERROR(VLOOKUP($B15,[2]NUM21!$H$3:$U$140,5,FALSE),0)</f>
        <v>2</v>
      </c>
      <c r="I15" s="79">
        <f>IFERROR(VLOOKUP($B15,[2]NUM21!$H$3:$U$140,6,FALSE),0)</f>
        <v>12</v>
      </c>
      <c r="J15" s="79">
        <f>IFERROR(VLOOKUP($B15,[2]NUM21!$H$3:$U$140,7,FALSE),0)</f>
        <v>16</v>
      </c>
      <c r="K15" s="79">
        <f>IFERROR(VLOOKUP($B15,[2]NUM21!$H$3:$U$140,8,FALSE),0)</f>
        <v>14</v>
      </c>
      <c r="L15" s="79">
        <f>IFERROR(VLOOKUP($B15,[2]NUM21!$H$3:$U$140,9,FALSE),0)</f>
        <v>13</v>
      </c>
      <c r="M15" s="79">
        <f>IFERROR(VLOOKUP($B15,[2]NUM21!$H$3:$U$140,10,FALSE),0)</f>
        <v>11</v>
      </c>
      <c r="N15" s="79">
        <f>IFERROR(VLOOKUP($B15,[2]NUM21!$H$3:$U$140,11,FALSE),0)</f>
        <v>9</v>
      </c>
      <c r="O15" s="79">
        <f>IFERROR(VLOOKUP($B15,[2]NUM21!$H$3:$U$140,12,FALSE),0)</f>
        <v>12</v>
      </c>
      <c r="P15" s="79">
        <f>IFERROR(VLOOKUP($B15,[2]NUM21!$H$3:$U$140,13,FALSE),0)</f>
        <v>10</v>
      </c>
      <c r="Q15" s="12">
        <f t="shared" si="0"/>
        <v>121</v>
      </c>
    </row>
    <row r="16" spans="1:19" s="75" customFormat="1" ht="15" thickBot="1" x14ac:dyDescent="0.25">
      <c r="A16" s="75" t="s">
        <v>52</v>
      </c>
      <c r="B16" s="137" t="s">
        <v>43</v>
      </c>
      <c r="C16" s="55"/>
      <c r="D16" s="74"/>
      <c r="E16" s="79">
        <f>IFERROR(VLOOKUP($B16,[2]NUM21!$H$3:$U$140,2,FALSE),0)</f>
        <v>9</v>
      </c>
      <c r="F16" s="79">
        <f>IFERROR(VLOOKUP($B16,[2]NUM21!$H$3:$U$140,3,FALSE),0)</f>
        <v>9</v>
      </c>
      <c r="G16" s="79">
        <f>IFERROR(VLOOKUP($B16,[2]NUM21!$H$3:$U$140,4,FALSE),0)</f>
        <v>10</v>
      </c>
      <c r="H16" s="79">
        <f>IFERROR(VLOOKUP($B16,[2]NUM21!$H$3:$U$140,5,FALSE),0)</f>
        <v>6</v>
      </c>
      <c r="I16" s="79">
        <f>IFERROR(VLOOKUP($B16,[2]NUM21!$H$3:$U$140,6,FALSE),0)</f>
        <v>23</v>
      </c>
      <c r="J16" s="79">
        <f>IFERROR(VLOOKUP($B16,[2]NUM21!$H$3:$U$140,7,FALSE),0)</f>
        <v>17</v>
      </c>
      <c r="K16" s="79">
        <f>IFERROR(VLOOKUP($B16,[2]NUM21!$H$3:$U$140,8,FALSE),0)</f>
        <v>23</v>
      </c>
      <c r="L16" s="79">
        <f>IFERROR(VLOOKUP($B16,[2]NUM21!$H$3:$U$140,9,FALSE),0)</f>
        <v>16</v>
      </c>
      <c r="M16" s="79">
        <f>IFERROR(VLOOKUP($B16,[2]NUM21!$H$3:$U$140,10,FALSE),0)</f>
        <v>30</v>
      </c>
      <c r="N16" s="79">
        <f>IFERROR(VLOOKUP($B16,[2]NUM21!$H$3:$U$140,11,FALSE),0)</f>
        <v>0</v>
      </c>
      <c r="O16" s="79">
        <f>IFERROR(VLOOKUP($B16,[2]NUM21!$H$3:$U$140,12,FALSE),0)</f>
        <v>16</v>
      </c>
      <c r="P16" s="79">
        <f>IFERROR(VLOOKUP($B16,[2]NUM21!$H$3:$U$140,13,FALSE),0)</f>
        <v>0</v>
      </c>
      <c r="Q16" s="12">
        <f t="shared" si="0"/>
        <v>159</v>
      </c>
    </row>
    <row r="17" spans="1:30" s="75" customFormat="1" ht="15" thickBot="1" x14ac:dyDescent="0.25">
      <c r="A17" s="75" t="s">
        <v>52</v>
      </c>
      <c r="B17" s="137" t="s">
        <v>44</v>
      </c>
      <c r="C17" s="53"/>
      <c r="D17" s="74"/>
      <c r="E17" s="79">
        <f>IFERROR(VLOOKUP($B17,[2]NUM21!$H$3:$U$140,2,FALSE),0)</f>
        <v>0</v>
      </c>
      <c r="F17" s="79">
        <f>IFERROR(VLOOKUP($B17,[2]NUM21!$H$3:$U$140,3,FALSE),0)</f>
        <v>0</v>
      </c>
      <c r="G17" s="79">
        <f>IFERROR(VLOOKUP($B17,[2]NUM21!$H$3:$U$140,4,FALSE),0)</f>
        <v>0</v>
      </c>
      <c r="H17" s="79">
        <f>IFERROR(VLOOKUP($B17,[2]NUM21!$H$3:$U$140,5,FALSE),0)</f>
        <v>0</v>
      </c>
      <c r="I17" s="79">
        <f>IFERROR(VLOOKUP($B17,[2]NUM21!$H$3:$U$140,6,FALSE),0)</f>
        <v>6</v>
      </c>
      <c r="J17" s="79">
        <f>IFERROR(VLOOKUP($B17,[2]NUM21!$H$3:$U$140,7,FALSE),0)</f>
        <v>16</v>
      </c>
      <c r="K17" s="79">
        <f>IFERROR(VLOOKUP($B17,[2]NUM21!$H$3:$U$140,8,FALSE),0)</f>
        <v>27</v>
      </c>
      <c r="L17" s="79">
        <f>IFERROR(VLOOKUP($B17,[2]NUM21!$H$3:$U$140,9,FALSE),0)</f>
        <v>13</v>
      </c>
      <c r="M17" s="79">
        <f>IFERROR(VLOOKUP($B17,[2]NUM21!$H$3:$U$140,10,FALSE),0)</f>
        <v>12</v>
      </c>
      <c r="N17" s="79">
        <f>IFERROR(VLOOKUP($B17,[2]NUM21!$H$3:$U$140,11,FALSE),0)</f>
        <v>25</v>
      </c>
      <c r="O17" s="79">
        <f>IFERROR(VLOOKUP($B17,[2]NUM21!$H$3:$U$140,12,FALSE),0)</f>
        <v>17</v>
      </c>
      <c r="P17" s="79">
        <f>IFERROR(VLOOKUP($B17,[2]NUM21!$H$3:$U$140,13,FALSE),0)</f>
        <v>14</v>
      </c>
      <c r="Q17" s="12">
        <f t="shared" si="0"/>
        <v>130</v>
      </c>
    </row>
    <row r="18" spans="1:30" s="75" customFormat="1" ht="15" thickBot="1" x14ac:dyDescent="0.25">
      <c r="A18" s="75" t="s">
        <v>52</v>
      </c>
      <c r="B18" s="137" t="s">
        <v>45</v>
      </c>
      <c r="C18" s="53"/>
      <c r="D18" s="74"/>
      <c r="E18" s="79">
        <f>IFERROR(VLOOKUP($B18,[2]NUM21!$H$3:$U$140,2,FALSE),0)</f>
        <v>1</v>
      </c>
      <c r="F18" s="79">
        <f>IFERROR(VLOOKUP($B18,[2]NUM21!$H$3:$U$140,3,FALSE),0)</f>
        <v>0</v>
      </c>
      <c r="G18" s="79">
        <f>IFERROR(VLOOKUP($B18,[2]NUM21!$H$3:$U$140,4,FALSE),0)</f>
        <v>0</v>
      </c>
      <c r="H18" s="79">
        <f>IFERROR(VLOOKUP($B18,[2]NUM21!$H$3:$U$140,5,FALSE),0)</f>
        <v>0</v>
      </c>
      <c r="I18" s="79">
        <f>IFERROR(VLOOKUP($B18,[2]NUM21!$H$3:$U$140,6,FALSE),0)</f>
        <v>3</v>
      </c>
      <c r="J18" s="79">
        <f>IFERROR(VLOOKUP($B18,[2]NUM21!$H$3:$U$140,7,FALSE),0)</f>
        <v>14</v>
      </c>
      <c r="K18" s="79">
        <f>IFERROR(VLOOKUP($B18,[2]NUM21!$H$3:$U$140,8,FALSE),0)</f>
        <v>6</v>
      </c>
      <c r="L18" s="79">
        <f>IFERROR(VLOOKUP($B18,[2]NUM21!$H$3:$U$140,9,FALSE),0)</f>
        <v>3</v>
      </c>
      <c r="M18" s="79">
        <f>IFERROR(VLOOKUP($B18,[2]NUM21!$H$3:$U$140,10,FALSE),0)</f>
        <v>0</v>
      </c>
      <c r="N18" s="79">
        <f>IFERROR(VLOOKUP($B18,[2]NUM21!$H$3:$U$140,11,FALSE),0)</f>
        <v>4</v>
      </c>
      <c r="O18" s="79">
        <f>IFERROR(VLOOKUP($B18,[2]NUM21!$H$3:$U$140,12,FALSE),0)</f>
        <v>0</v>
      </c>
      <c r="P18" s="79">
        <f>IFERROR(VLOOKUP($B18,[2]NUM21!$H$3:$U$140,13,FALSE),0)</f>
        <v>2</v>
      </c>
      <c r="Q18" s="12">
        <f t="shared" si="0"/>
        <v>33</v>
      </c>
    </row>
    <row r="19" spans="1:30" s="75" customFormat="1" ht="15" thickBot="1" x14ac:dyDescent="0.25">
      <c r="A19" s="75" t="s">
        <v>52</v>
      </c>
      <c r="B19" s="137" t="s">
        <v>46</v>
      </c>
      <c r="C19" s="53"/>
      <c r="D19" s="74"/>
      <c r="E19" s="79">
        <f>IFERROR(VLOOKUP($B19,[2]NUM21!$H$3:$U$140,2,FALSE),0)</f>
        <v>0</v>
      </c>
      <c r="F19" s="79">
        <f>IFERROR(VLOOKUP($B19,[2]NUM21!$H$3:$U$140,3,FALSE),0)</f>
        <v>0</v>
      </c>
      <c r="G19" s="79">
        <f>IFERROR(VLOOKUP($B19,[2]NUM21!$H$3:$U$140,4,FALSE),0)</f>
        <v>0</v>
      </c>
      <c r="H19" s="79">
        <f>IFERROR(VLOOKUP($B19,[2]NUM21!$H$3:$U$140,5,FALSE),0)</f>
        <v>0</v>
      </c>
      <c r="I19" s="79">
        <f>IFERROR(VLOOKUP($B19,[2]NUM21!$H$3:$U$140,6,FALSE),0)</f>
        <v>0</v>
      </c>
      <c r="J19" s="79">
        <f>IFERROR(VLOOKUP($B19,[2]NUM21!$H$3:$U$140,7,FALSE),0)</f>
        <v>1</v>
      </c>
      <c r="K19" s="79">
        <f>IFERROR(VLOOKUP($B19,[2]NUM21!$H$3:$U$140,8,FALSE),0)</f>
        <v>0</v>
      </c>
      <c r="L19" s="79">
        <f>IFERROR(VLOOKUP($B19,[2]NUM21!$H$3:$U$140,9,FALSE),0)</f>
        <v>2</v>
      </c>
      <c r="M19" s="79">
        <f>IFERROR(VLOOKUP($B19,[2]NUM21!$H$3:$U$140,10,FALSE),0)</f>
        <v>0</v>
      </c>
      <c r="N19" s="79">
        <f>IFERROR(VLOOKUP($B19,[2]NUM21!$H$3:$U$140,11,FALSE),0)</f>
        <v>1</v>
      </c>
      <c r="O19" s="79">
        <f>IFERROR(VLOOKUP($B19,[2]NUM21!$H$3:$U$140,12,FALSE),0)</f>
        <v>0</v>
      </c>
      <c r="P19" s="79">
        <f>IFERROR(VLOOKUP($B19,[2]NUM21!$H$3:$U$140,13,FALSE),0)</f>
        <v>0</v>
      </c>
      <c r="Q19" s="12">
        <f t="shared" si="0"/>
        <v>4</v>
      </c>
    </row>
    <row r="20" spans="1:30" s="75" customFormat="1" ht="15" thickBot="1" x14ac:dyDescent="0.25">
      <c r="A20" s="75" t="s">
        <v>52</v>
      </c>
      <c r="B20" s="137" t="s">
        <v>47</v>
      </c>
      <c r="C20" s="53"/>
      <c r="D20" s="74"/>
      <c r="E20" s="79">
        <f>IFERROR(VLOOKUP($B20,[2]NUM21!$H$3:$U$140,2,FALSE),0)</f>
        <v>0</v>
      </c>
      <c r="F20" s="79">
        <f>IFERROR(VLOOKUP($B20,[2]NUM21!$H$3:$U$140,3,FALSE),0)</f>
        <v>0</v>
      </c>
      <c r="G20" s="79">
        <f>IFERROR(VLOOKUP($B20,[2]NUM21!$H$3:$U$140,4,FALSE),0)</f>
        <v>0</v>
      </c>
      <c r="H20" s="79">
        <f>IFERROR(VLOOKUP($B20,[2]NUM21!$H$3:$U$140,5,FALSE),0)</f>
        <v>0</v>
      </c>
      <c r="I20" s="79">
        <f>IFERROR(VLOOKUP($B20,[2]NUM21!$H$3:$U$140,6,FALSE),0)</f>
        <v>0</v>
      </c>
      <c r="J20" s="79">
        <f>IFERROR(VLOOKUP($B20,[2]NUM21!$H$3:$U$140,7,FALSE),0)</f>
        <v>1</v>
      </c>
      <c r="K20" s="79">
        <f>IFERROR(VLOOKUP($B20,[2]NUM21!$H$3:$U$140,8,FALSE),0)</f>
        <v>1</v>
      </c>
      <c r="L20" s="79">
        <f>IFERROR(VLOOKUP($B20,[2]NUM21!$H$3:$U$140,9,FALSE),0)</f>
        <v>0</v>
      </c>
      <c r="M20" s="79">
        <f>IFERROR(VLOOKUP($B20,[2]NUM21!$H$3:$U$140,10,FALSE),0)</f>
        <v>1</v>
      </c>
      <c r="N20" s="79">
        <f>IFERROR(VLOOKUP($B20,[2]NUM21!$H$3:$U$140,11,FALSE),0)</f>
        <v>1</v>
      </c>
      <c r="O20" s="79">
        <f>IFERROR(VLOOKUP($B20,[2]NUM21!$H$3:$U$140,12,FALSE),0)</f>
        <v>0</v>
      </c>
      <c r="P20" s="79">
        <f>IFERROR(VLOOKUP($B20,[2]NUM21!$H$3:$U$140,13,FALSE),0)</f>
        <v>0</v>
      </c>
      <c r="Q20" s="12">
        <f t="shared" si="0"/>
        <v>4</v>
      </c>
      <c r="T20" s="156"/>
    </row>
    <row r="21" spans="1:30" s="75" customFormat="1" ht="15" thickBot="1" x14ac:dyDescent="0.25">
      <c r="A21" s="75" t="s">
        <v>52</v>
      </c>
      <c r="B21" s="137" t="s">
        <v>48</v>
      </c>
      <c r="C21" s="56"/>
      <c r="D21" s="74"/>
      <c r="E21" s="79">
        <f>IFERROR(VLOOKUP($B21,[2]NUM21!$H$3:$U$140,2,FALSE),0)</f>
        <v>0</v>
      </c>
      <c r="F21" s="79">
        <f>IFERROR(VLOOKUP($B21,[2]NUM21!$H$3:$U$140,3,FALSE),0)</f>
        <v>0</v>
      </c>
      <c r="G21" s="79">
        <f>IFERROR(VLOOKUP($B21,[2]NUM21!$H$3:$U$140,4,FALSE),0)</f>
        <v>0</v>
      </c>
      <c r="H21" s="79">
        <f>IFERROR(VLOOKUP($B21,[2]NUM21!$H$3:$U$140,5,FALSE),0)</f>
        <v>0</v>
      </c>
      <c r="I21" s="79">
        <f>IFERROR(VLOOKUP($B21,[2]NUM21!$H$3:$U$140,6,FALSE),0)</f>
        <v>0</v>
      </c>
      <c r="J21" s="79">
        <f>IFERROR(VLOOKUP($B21,[2]NUM21!$H$3:$U$140,7,FALSE),0)</f>
        <v>0</v>
      </c>
      <c r="K21" s="79">
        <f>IFERROR(VLOOKUP($B21,[2]NUM21!$H$3:$U$140,8,FALSE),0)</f>
        <v>0</v>
      </c>
      <c r="L21" s="79">
        <f>IFERROR(VLOOKUP($B21,[2]NUM21!$H$3:$U$140,9,FALSE),0)</f>
        <v>1</v>
      </c>
      <c r="M21" s="79">
        <f>IFERROR(VLOOKUP($B21,[2]NUM21!$H$3:$U$140,10,FALSE),0)</f>
        <v>0</v>
      </c>
      <c r="N21" s="79">
        <f>IFERROR(VLOOKUP($B21,[2]NUM21!$H$3:$U$140,11,FALSE),0)</f>
        <v>0</v>
      </c>
      <c r="O21" s="79">
        <f>IFERROR(VLOOKUP($B21,[2]NUM21!$H$3:$U$140,12,FALSE),0)</f>
        <v>0</v>
      </c>
      <c r="P21" s="79">
        <f>IFERROR(VLOOKUP($B21,[2]NUM21!$H$3:$U$140,13,FALSE),0)</f>
        <v>1</v>
      </c>
      <c r="Q21" s="12">
        <f t="shared" si="0"/>
        <v>2</v>
      </c>
    </row>
    <row r="22" spans="1:30" s="75" customFormat="1" ht="15" thickBot="1" x14ac:dyDescent="0.25">
      <c r="A22" s="75" t="s">
        <v>52</v>
      </c>
      <c r="B22" s="137" t="s">
        <v>49</v>
      </c>
      <c r="C22" s="53"/>
      <c r="D22" s="74"/>
      <c r="E22" s="79">
        <f>IFERROR(VLOOKUP($B22,[2]NUM21!$H$3:$U$140,2,FALSE),0)</f>
        <v>0</v>
      </c>
      <c r="F22" s="79">
        <f>IFERROR(VLOOKUP($B22,[2]NUM21!$H$3:$U$140,3,FALSE),0)</f>
        <v>0</v>
      </c>
      <c r="G22" s="79">
        <f>IFERROR(VLOOKUP($B22,[2]NUM21!$H$3:$U$140,4,FALSE),0)</f>
        <v>1</v>
      </c>
      <c r="H22" s="79">
        <f>IFERROR(VLOOKUP($B22,[2]NUM21!$H$3:$U$140,5,FALSE),0)</f>
        <v>0</v>
      </c>
      <c r="I22" s="79">
        <f>IFERROR(VLOOKUP($B22,[2]NUM21!$H$3:$U$140,6,FALSE),0)</f>
        <v>0</v>
      </c>
      <c r="J22" s="79">
        <f>IFERROR(VLOOKUP($B22,[2]NUM21!$H$3:$U$140,7,FALSE),0)</f>
        <v>6</v>
      </c>
      <c r="K22" s="79">
        <f>IFERROR(VLOOKUP($B22,[2]NUM21!$H$3:$U$140,8,FALSE),0)</f>
        <v>3</v>
      </c>
      <c r="L22" s="79">
        <f>IFERROR(VLOOKUP($B22,[2]NUM21!$H$3:$U$140,9,FALSE),0)</f>
        <v>1</v>
      </c>
      <c r="M22" s="79">
        <f>IFERROR(VLOOKUP($B22,[2]NUM21!$H$3:$U$140,10,FALSE),0)</f>
        <v>41</v>
      </c>
      <c r="N22" s="79">
        <f>IFERROR(VLOOKUP($B22,[2]NUM21!$H$3:$U$140,11,FALSE),0)</f>
        <v>0</v>
      </c>
      <c r="O22" s="79">
        <f>IFERROR(VLOOKUP($B22,[2]NUM21!$H$3:$U$140,12,FALSE),0)</f>
        <v>0</v>
      </c>
      <c r="P22" s="79">
        <f>IFERROR(VLOOKUP($B22,[2]NUM21!$H$3:$U$140,13,FALSE),0)</f>
        <v>0</v>
      </c>
      <c r="Q22" s="12">
        <f t="shared" si="0"/>
        <v>52</v>
      </c>
    </row>
    <row r="23" spans="1:30" s="75" customFormat="1" ht="15" thickBot="1" x14ac:dyDescent="0.25">
      <c r="A23" s="75" t="s">
        <v>52</v>
      </c>
      <c r="B23" s="137" t="s">
        <v>50</v>
      </c>
      <c r="C23" s="53"/>
      <c r="D23" s="74"/>
      <c r="E23" s="79">
        <f>IFERROR(VLOOKUP($B23,[2]NUM21!$H$3:$U$140,2,FALSE),0)</f>
        <v>0</v>
      </c>
      <c r="F23" s="79">
        <f>IFERROR(VLOOKUP($B23,[2]NUM21!$H$3:$U$140,3,FALSE),0)</f>
        <v>0</v>
      </c>
      <c r="G23" s="79">
        <f>IFERROR(VLOOKUP($B23,[2]NUM21!$H$3:$U$140,4,FALSE),0)</f>
        <v>0</v>
      </c>
      <c r="H23" s="79">
        <f>IFERROR(VLOOKUP($B23,[2]NUM21!$H$3:$U$140,5,FALSE),0)</f>
        <v>0</v>
      </c>
      <c r="I23" s="79">
        <f>IFERROR(VLOOKUP($B23,[2]NUM21!$H$3:$U$140,6,FALSE),0)</f>
        <v>0</v>
      </c>
      <c r="J23" s="79">
        <f>IFERROR(VLOOKUP($B23,[2]NUM21!$H$3:$U$140,7,FALSE),0)</f>
        <v>0</v>
      </c>
      <c r="K23" s="79">
        <f>IFERROR(VLOOKUP($B23,[2]NUM21!$H$3:$U$140,8,FALSE),0)</f>
        <v>0</v>
      </c>
      <c r="L23" s="79">
        <f>IFERROR(VLOOKUP($B23,[2]NUM21!$H$3:$U$140,9,FALSE),0)</f>
        <v>0</v>
      </c>
      <c r="M23" s="79">
        <f>IFERROR(VLOOKUP($B23,[2]NUM21!$H$3:$U$140,10,FALSE),0)</f>
        <v>0</v>
      </c>
      <c r="N23" s="79">
        <f>IFERROR(VLOOKUP($B23,[2]NUM21!$H$3:$U$140,11,FALSE),0)</f>
        <v>0</v>
      </c>
      <c r="O23" s="79">
        <f>IFERROR(VLOOKUP($B23,[2]NUM21!$H$3:$U$140,12,FALSE),0)</f>
        <v>0</v>
      </c>
      <c r="P23" s="79">
        <f>IFERROR(VLOOKUP($B23,[2]NUM21!$H$3:$U$140,13,FALSE),0)</f>
        <v>0</v>
      </c>
      <c r="Q23" s="12">
        <f>SUM(E23:P23)</f>
        <v>0</v>
      </c>
    </row>
    <row r="24" spans="1:30" s="75" customFormat="1" ht="15" thickBot="1" x14ac:dyDescent="0.25">
      <c r="A24" s="75" t="s">
        <v>52</v>
      </c>
      <c r="B24" s="137" t="s">
        <v>51</v>
      </c>
      <c r="C24" s="53"/>
      <c r="D24" s="74"/>
      <c r="E24" s="79">
        <f>IFERROR(VLOOKUP($B24,[2]NUM21!$H$3:$U$140,2,FALSE),0)</f>
        <v>0</v>
      </c>
      <c r="F24" s="79">
        <f>IFERROR(VLOOKUP($B24,[2]NUM21!$H$3:$U$140,3,FALSE),0)</f>
        <v>0</v>
      </c>
      <c r="G24" s="79">
        <f>IFERROR(VLOOKUP($B24,[2]NUM21!$H$3:$U$140,4,FALSE),0)</f>
        <v>0</v>
      </c>
      <c r="H24" s="79">
        <f>IFERROR(VLOOKUP($B24,[2]NUM21!$H$3:$U$140,5,FALSE),0)</f>
        <v>0</v>
      </c>
      <c r="I24" s="79">
        <f>IFERROR(VLOOKUP($B24,[2]NUM21!$H$3:$U$140,6,FALSE),0)</f>
        <v>0</v>
      </c>
      <c r="J24" s="79">
        <f>IFERROR(VLOOKUP($B24,[2]NUM21!$H$3:$U$140,7,FALSE),0)</f>
        <v>0</v>
      </c>
      <c r="K24" s="79">
        <f>IFERROR(VLOOKUP($B24,[2]NUM21!$H$3:$U$140,8,FALSE),0)</f>
        <v>0</v>
      </c>
      <c r="L24" s="79">
        <f>IFERROR(VLOOKUP($B24,[2]NUM21!$H$3:$U$140,9,FALSE),0)</f>
        <v>0</v>
      </c>
      <c r="M24" s="79">
        <f>IFERROR(VLOOKUP($B24,[2]NUM21!$H$3:$U$140,10,FALSE),0)</f>
        <v>0</v>
      </c>
      <c r="N24" s="79">
        <f>IFERROR(VLOOKUP($B24,[2]NUM21!$H$3:$U$140,11,FALSE),0)</f>
        <v>0</v>
      </c>
      <c r="O24" s="79">
        <f>IFERROR(VLOOKUP($B24,[2]NUM21!$H$3:$U$140,12,FALSE),0)</f>
        <v>0</v>
      </c>
      <c r="P24" s="79">
        <f>IFERROR(VLOOKUP($B24,[2]NUM21!$H$3:$U$140,13,FALSE),0)</f>
        <v>0</v>
      </c>
      <c r="Q24" s="12">
        <f t="shared" si="0"/>
        <v>0</v>
      </c>
    </row>
    <row r="25" spans="1:30" s="75" customFormat="1" ht="15" thickBot="1" x14ac:dyDescent="0.25">
      <c r="A25" s="72" t="s">
        <v>52</v>
      </c>
      <c r="B25" s="137" t="s">
        <v>396</v>
      </c>
      <c r="C25" s="53"/>
      <c r="D25" s="74"/>
      <c r="E25" s="79">
        <f>IFERROR(VLOOKUP($B25,[2]NUM21!$H$3:$U$140,2,FALSE),0)</f>
        <v>0</v>
      </c>
      <c r="F25" s="79">
        <f>IFERROR(VLOOKUP($B25,[2]NUM21!$H$3:$U$140,3,FALSE),0)</f>
        <v>0</v>
      </c>
      <c r="G25" s="79">
        <f>IFERROR(VLOOKUP($B25,[2]NUM21!$H$3:$U$140,4,FALSE),0)</f>
        <v>0</v>
      </c>
      <c r="H25" s="79">
        <f>IFERROR(VLOOKUP($B25,[2]NUM21!$H$3:$U$140,5,FALSE),0)</f>
        <v>0</v>
      </c>
      <c r="I25" s="79">
        <f>IFERROR(VLOOKUP($B25,[2]NUM21!$H$3:$U$140,6,FALSE),0)</f>
        <v>0</v>
      </c>
      <c r="J25" s="79">
        <f>IFERROR(VLOOKUP($B25,[2]NUM21!$H$3:$U$140,7,FALSE),0)</f>
        <v>0</v>
      </c>
      <c r="K25" s="79">
        <f>IFERROR(VLOOKUP($B25,[2]NUM21!$H$3:$U$140,8,FALSE),0)</f>
        <v>0</v>
      </c>
      <c r="L25" s="79">
        <f>IFERROR(VLOOKUP($B25,[2]NUM21!$H$3:$U$140,9,FALSE),0)</f>
        <v>0</v>
      </c>
      <c r="M25" s="79">
        <f>IFERROR(VLOOKUP($B25,[2]NUM21!$H$3:$U$140,10,FALSE),0)</f>
        <v>0</v>
      </c>
      <c r="N25" s="79">
        <f>IFERROR(VLOOKUP($B25,[2]NUM21!$H$3:$U$140,11,FALSE),0)</f>
        <v>0</v>
      </c>
      <c r="O25" s="79">
        <f>IFERROR(VLOOKUP($B25,[2]NUM21!$H$3:$U$140,12,FALSE),0)</f>
        <v>0</v>
      </c>
      <c r="P25" s="79">
        <f>IFERROR(VLOOKUP($B25,[2]NUM21!$H$3:$U$140,13,FALSE),0)</f>
        <v>8</v>
      </c>
      <c r="Q25" s="12">
        <f t="shared" ref="Q25" si="1">SUM(E25:P25)</f>
        <v>8</v>
      </c>
    </row>
    <row r="26" spans="1:30" s="138" customFormat="1" ht="13.5" thickBot="1" x14ac:dyDescent="0.25">
      <c r="A26" s="307" t="s">
        <v>174</v>
      </c>
      <c r="B26" s="308"/>
      <c r="C26" s="237" t="str">
        <f>IF(Q26&lt;&gt;0,"SI", "NO")</f>
        <v>SI</v>
      </c>
      <c r="D26" s="14">
        <f>+Q26/R26</f>
        <v>0.18300031715826198</v>
      </c>
      <c r="E26" s="140">
        <f>SUM(E12:E25)</f>
        <v>15</v>
      </c>
      <c r="F26" s="140">
        <f t="shared" ref="F26:N26" si="2">SUM(F12:F25)</f>
        <v>17</v>
      </c>
      <c r="G26" s="140">
        <f t="shared" si="2"/>
        <v>45</v>
      </c>
      <c r="H26" s="140">
        <f t="shared" si="2"/>
        <v>19</v>
      </c>
      <c r="I26" s="140">
        <f t="shared" si="2"/>
        <v>69</v>
      </c>
      <c r="J26" s="140">
        <f t="shared" si="2"/>
        <v>152</v>
      </c>
      <c r="K26" s="140">
        <f t="shared" si="2"/>
        <v>124</v>
      </c>
      <c r="L26" s="140">
        <f t="shared" si="2"/>
        <v>87</v>
      </c>
      <c r="M26" s="140">
        <f t="shared" si="2"/>
        <v>166</v>
      </c>
      <c r="N26" s="140">
        <f t="shared" si="2"/>
        <v>100</v>
      </c>
      <c r="O26" s="140">
        <f t="shared" ref="O26:P26" si="3">SUM(O12:O25)</f>
        <v>291</v>
      </c>
      <c r="P26" s="140">
        <f t="shared" si="3"/>
        <v>69</v>
      </c>
      <c r="Q26" s="140">
        <f>SUM(Q12:Q25)</f>
        <v>1154</v>
      </c>
      <c r="R26" s="364">
        <v>6306</v>
      </c>
      <c r="S26" s="365"/>
      <c r="Z26" s="138">
        <f>SUM(Z12:Z25)</f>
        <v>0</v>
      </c>
      <c r="AA26" s="138">
        <f>SUM(AA12:AA25)</f>
        <v>0</v>
      </c>
      <c r="AB26" s="138">
        <f>SUM(AB12:AB25)</f>
        <v>0</v>
      </c>
      <c r="AC26" s="138">
        <f>SUM(AC12:AC25)</f>
        <v>0</v>
      </c>
      <c r="AD26" s="138">
        <f>SUM(AD12:AD25)</f>
        <v>0</v>
      </c>
    </row>
    <row r="27" spans="1:30" s="75" customFormat="1" ht="15" thickBot="1" x14ac:dyDescent="0.25">
      <c r="A27" s="75" t="s">
        <v>53</v>
      </c>
      <c r="B27" s="137" t="s">
        <v>54</v>
      </c>
      <c r="C27" s="53"/>
      <c r="D27" s="74"/>
      <c r="E27" s="79">
        <f>IFERROR(VLOOKUP($B27,[2]NUM21!$H$3:$U$140,2,FALSE),0)</f>
        <v>0</v>
      </c>
      <c r="F27" s="79">
        <f>IFERROR(VLOOKUP($B27,[2]NUM21!$H$3:$U$140,3,FALSE),0)</f>
        <v>0</v>
      </c>
      <c r="G27" s="79">
        <f>IFERROR(VLOOKUP($B27,[2]NUM21!$H$3:$U$140,4,FALSE),0)</f>
        <v>0</v>
      </c>
      <c r="H27" s="79">
        <f>IFERROR(VLOOKUP($B27,[2]NUM21!$H$3:$U$140,5,FALSE),0)</f>
        <v>2</v>
      </c>
      <c r="I27" s="79">
        <f>IFERROR(VLOOKUP($B27,[2]NUM21!$H$3:$U$140,6,FALSE),0)</f>
        <v>0</v>
      </c>
      <c r="J27" s="79">
        <f>IFERROR(VLOOKUP($B27,[2]NUM21!$H$3:$U$140,7,FALSE),0)</f>
        <v>10</v>
      </c>
      <c r="K27" s="79">
        <f>IFERROR(VLOOKUP($B27,[2]NUM21!$H$3:$U$140,8,FALSE),0)</f>
        <v>10</v>
      </c>
      <c r="L27" s="79">
        <f>IFERROR(VLOOKUP($B27,[2]NUM21!$H$3:$U$140,9,FALSE),0)</f>
        <v>4</v>
      </c>
      <c r="M27" s="79">
        <f>IFERROR(VLOOKUP($B27,[2]NUM21!$H$3:$U$140,10,FALSE),0)</f>
        <v>20</v>
      </c>
      <c r="N27" s="79">
        <f>IFERROR(VLOOKUP($B27,[2]NUM21!$H$3:$U$140,11,FALSE),0)</f>
        <v>13</v>
      </c>
      <c r="O27" s="79">
        <f>IFERROR(VLOOKUP($B27,[2]NUM21!$H$3:$U$140,12,FALSE),0)</f>
        <v>15</v>
      </c>
      <c r="P27" s="79">
        <f>IFERROR(VLOOKUP($B27,[2]NUM21!$H$3:$U$140,13,FALSE),0)</f>
        <v>1</v>
      </c>
      <c r="Q27" s="12">
        <f t="shared" ref="Q27:Q59" si="4">SUM(E27:P27)</f>
        <v>75</v>
      </c>
    </row>
    <row r="28" spans="1:30" s="75" customFormat="1" ht="15" thickBot="1" x14ac:dyDescent="0.25">
      <c r="A28" s="75" t="s">
        <v>53</v>
      </c>
      <c r="B28" s="137" t="s">
        <v>55</v>
      </c>
      <c r="C28" s="53"/>
      <c r="D28" s="74"/>
      <c r="E28" s="79">
        <f>IFERROR(VLOOKUP($B28,[2]NUM21!$H$3:$U$140,2,FALSE),0)</f>
        <v>5</v>
      </c>
      <c r="F28" s="79">
        <f>IFERROR(VLOOKUP($B28,[2]NUM21!$H$3:$U$140,3,FALSE),0)</f>
        <v>7</v>
      </c>
      <c r="G28" s="79">
        <f>IFERROR(VLOOKUP($B28,[2]NUM21!$H$3:$U$140,4,FALSE),0)</f>
        <v>8</v>
      </c>
      <c r="H28" s="79">
        <f>IFERROR(VLOOKUP($B28,[2]NUM21!$H$3:$U$140,5,FALSE),0)</f>
        <v>0</v>
      </c>
      <c r="I28" s="79">
        <f>IFERROR(VLOOKUP($B28,[2]NUM21!$H$3:$U$140,6,FALSE),0)</f>
        <v>0</v>
      </c>
      <c r="J28" s="79">
        <f>IFERROR(VLOOKUP($B28,[2]NUM21!$H$3:$U$140,7,FALSE),0)</f>
        <v>0</v>
      </c>
      <c r="K28" s="79">
        <f>IFERROR(VLOOKUP($B28,[2]NUM21!$H$3:$U$140,8,FALSE),0)</f>
        <v>10</v>
      </c>
      <c r="L28" s="79">
        <f>IFERROR(VLOOKUP($B28,[2]NUM21!$H$3:$U$140,9,FALSE),0)</f>
        <v>9</v>
      </c>
      <c r="M28" s="79">
        <f>IFERROR(VLOOKUP($B28,[2]NUM21!$H$3:$U$140,10,FALSE),0)</f>
        <v>10</v>
      </c>
      <c r="N28" s="79">
        <f>IFERROR(VLOOKUP($B28,[2]NUM21!$H$3:$U$140,11,FALSE),0)</f>
        <v>8</v>
      </c>
      <c r="O28" s="79">
        <f>IFERROR(VLOOKUP($B28,[2]NUM21!$H$3:$U$140,12,FALSE),0)</f>
        <v>3</v>
      </c>
      <c r="P28" s="79">
        <f>IFERROR(VLOOKUP($B28,[2]NUM21!$H$3:$U$140,13,FALSE),0)</f>
        <v>1</v>
      </c>
      <c r="Q28" s="12">
        <f t="shared" si="4"/>
        <v>61</v>
      </c>
    </row>
    <row r="29" spans="1:30" s="75" customFormat="1" ht="15" thickBot="1" x14ac:dyDescent="0.25">
      <c r="A29" s="75" t="s">
        <v>53</v>
      </c>
      <c r="B29" s="137" t="s">
        <v>56</v>
      </c>
      <c r="C29" s="53"/>
      <c r="D29" s="74"/>
      <c r="E29" s="79">
        <f>IFERROR(VLOOKUP($B29,[2]NUM21!$H$3:$U$140,2,FALSE),0)</f>
        <v>2</v>
      </c>
      <c r="F29" s="79">
        <f>IFERROR(VLOOKUP($B29,[2]NUM21!$H$3:$U$140,3,FALSE),0)</f>
        <v>0</v>
      </c>
      <c r="G29" s="79">
        <f>IFERROR(VLOOKUP($B29,[2]NUM21!$H$3:$U$140,4,FALSE),0)</f>
        <v>0</v>
      </c>
      <c r="H29" s="79">
        <f>IFERROR(VLOOKUP($B29,[2]NUM21!$H$3:$U$140,5,FALSE),0)</f>
        <v>0</v>
      </c>
      <c r="I29" s="79">
        <f>IFERROR(VLOOKUP($B29,[2]NUM21!$H$3:$U$140,6,FALSE),0)</f>
        <v>0</v>
      </c>
      <c r="J29" s="79">
        <f>IFERROR(VLOOKUP($B29,[2]NUM21!$H$3:$U$140,7,FALSE),0)</f>
        <v>0</v>
      </c>
      <c r="K29" s="79">
        <f>IFERROR(VLOOKUP($B29,[2]NUM21!$H$3:$U$140,8,FALSE),0)</f>
        <v>0</v>
      </c>
      <c r="L29" s="79">
        <f>IFERROR(VLOOKUP($B29,[2]NUM21!$H$3:$U$140,9,FALSE),0)</f>
        <v>0</v>
      </c>
      <c r="M29" s="79">
        <f>IFERROR(VLOOKUP($B29,[2]NUM21!$H$3:$U$140,10,FALSE),0)</f>
        <v>0</v>
      </c>
      <c r="N29" s="79">
        <f>IFERROR(VLOOKUP($B29,[2]NUM21!$H$3:$U$140,11,FALSE),0)</f>
        <v>0</v>
      </c>
      <c r="O29" s="79">
        <f>IFERROR(VLOOKUP($B29,[2]NUM21!$H$3:$U$140,12,FALSE),0)</f>
        <v>0</v>
      </c>
      <c r="P29" s="79">
        <f>IFERROR(VLOOKUP($B29,[2]NUM21!$H$3:$U$140,13,FALSE),0)</f>
        <v>1</v>
      </c>
      <c r="Q29" s="12">
        <f t="shared" si="4"/>
        <v>3</v>
      </c>
    </row>
    <row r="30" spans="1:30" s="75" customFormat="1" ht="15" thickBot="1" x14ac:dyDescent="0.25">
      <c r="A30" s="75" t="s">
        <v>53</v>
      </c>
      <c r="B30" s="137" t="s">
        <v>57</v>
      </c>
      <c r="C30" s="53"/>
      <c r="D30" s="74"/>
      <c r="E30" s="79">
        <f>IFERROR(VLOOKUP($B30,[2]NUM21!$H$3:$U$140,2,FALSE),0)</f>
        <v>0</v>
      </c>
      <c r="F30" s="79">
        <f>IFERROR(VLOOKUP($B30,[2]NUM21!$H$3:$U$140,3,FALSE),0)</f>
        <v>7</v>
      </c>
      <c r="G30" s="79">
        <f>IFERROR(VLOOKUP($B30,[2]NUM21!$H$3:$U$140,4,FALSE),0)</f>
        <v>6</v>
      </c>
      <c r="H30" s="79">
        <f>IFERROR(VLOOKUP($B30,[2]NUM21!$H$3:$U$140,5,FALSE),0)</f>
        <v>9</v>
      </c>
      <c r="I30" s="79">
        <f>IFERROR(VLOOKUP($B30,[2]NUM21!$H$3:$U$140,6,FALSE),0)</f>
        <v>6</v>
      </c>
      <c r="J30" s="79">
        <f>IFERROR(VLOOKUP($B30,[2]NUM21!$H$3:$U$140,7,FALSE),0)</f>
        <v>9</v>
      </c>
      <c r="K30" s="79">
        <f>IFERROR(VLOOKUP($B30,[2]NUM21!$H$3:$U$140,8,FALSE),0)</f>
        <v>8</v>
      </c>
      <c r="L30" s="79">
        <f>IFERROR(VLOOKUP($B30,[2]NUM21!$H$3:$U$140,9,FALSE),0)</f>
        <v>8</v>
      </c>
      <c r="M30" s="79">
        <f>IFERROR(VLOOKUP($B30,[2]NUM21!$H$3:$U$140,10,FALSE),0)</f>
        <v>7</v>
      </c>
      <c r="N30" s="79">
        <f>IFERROR(VLOOKUP($B30,[2]NUM21!$H$3:$U$140,11,FALSE),0)</f>
        <v>1</v>
      </c>
      <c r="O30" s="79">
        <f>IFERROR(VLOOKUP($B30,[2]NUM21!$H$3:$U$140,12,FALSE),0)</f>
        <v>2</v>
      </c>
      <c r="P30" s="79">
        <f>IFERROR(VLOOKUP($B30,[2]NUM21!$H$3:$U$140,13,FALSE),0)</f>
        <v>8</v>
      </c>
      <c r="Q30" s="12">
        <f t="shared" si="4"/>
        <v>71</v>
      </c>
    </row>
    <row r="31" spans="1:30" s="75" customFormat="1" ht="15" thickBot="1" x14ac:dyDescent="0.25">
      <c r="A31" s="75" t="s">
        <v>53</v>
      </c>
      <c r="B31" s="137" t="s">
        <v>58</v>
      </c>
      <c r="C31" s="53"/>
      <c r="D31" s="74"/>
      <c r="E31" s="79">
        <f>IFERROR(VLOOKUP($B31,[2]NUM21!$H$3:$U$140,2,FALSE),0)</f>
        <v>0</v>
      </c>
      <c r="F31" s="79">
        <f>IFERROR(VLOOKUP($B31,[2]NUM21!$H$3:$U$140,3,FALSE),0)</f>
        <v>0</v>
      </c>
      <c r="G31" s="79">
        <f>IFERROR(VLOOKUP($B31,[2]NUM21!$H$3:$U$140,4,FALSE),0)</f>
        <v>0</v>
      </c>
      <c r="H31" s="79">
        <f>IFERROR(VLOOKUP($B31,[2]NUM21!$H$3:$U$140,5,FALSE),0)</f>
        <v>0</v>
      </c>
      <c r="I31" s="79">
        <f>IFERROR(VLOOKUP($B31,[2]NUM21!$H$3:$U$140,6,FALSE),0)</f>
        <v>0</v>
      </c>
      <c r="J31" s="79">
        <f>IFERROR(VLOOKUP($B31,[2]NUM21!$H$3:$U$140,7,FALSE),0)</f>
        <v>3</v>
      </c>
      <c r="K31" s="79">
        <f>IFERROR(VLOOKUP($B31,[2]NUM21!$H$3:$U$140,8,FALSE),0)</f>
        <v>0</v>
      </c>
      <c r="L31" s="79">
        <f>IFERROR(VLOOKUP($B31,[2]NUM21!$H$3:$U$140,9,FALSE),0)</f>
        <v>1</v>
      </c>
      <c r="M31" s="79">
        <f>IFERROR(VLOOKUP($B31,[2]NUM21!$H$3:$U$140,10,FALSE),0)</f>
        <v>1</v>
      </c>
      <c r="N31" s="79">
        <f>IFERROR(VLOOKUP($B31,[2]NUM21!$H$3:$U$140,11,FALSE),0)</f>
        <v>0</v>
      </c>
      <c r="O31" s="79">
        <f>IFERROR(VLOOKUP($B31,[2]NUM21!$H$3:$U$140,12,FALSE),0)</f>
        <v>1</v>
      </c>
      <c r="P31" s="79">
        <f>IFERROR(VLOOKUP($B31,[2]NUM21!$H$3:$U$140,13,FALSE),0)</f>
        <v>0</v>
      </c>
      <c r="Q31" s="12">
        <f t="shared" si="4"/>
        <v>6</v>
      </c>
    </row>
    <row r="32" spans="1:30" s="75" customFormat="1" ht="15" thickBot="1" x14ac:dyDescent="0.25">
      <c r="A32" s="75" t="s">
        <v>53</v>
      </c>
      <c r="B32" s="137" t="s">
        <v>59</v>
      </c>
      <c r="C32" s="53"/>
      <c r="D32" s="74"/>
      <c r="E32" s="79">
        <f>IFERROR(VLOOKUP($B32,[2]NUM21!$H$3:$U$140,2,FALSE),0)</f>
        <v>0</v>
      </c>
      <c r="F32" s="79">
        <f>IFERROR(VLOOKUP($B32,[2]NUM21!$H$3:$U$140,3,FALSE),0)</f>
        <v>0</v>
      </c>
      <c r="G32" s="79">
        <f>IFERROR(VLOOKUP($B32,[2]NUM21!$H$3:$U$140,4,FALSE),0)</f>
        <v>0</v>
      </c>
      <c r="H32" s="79">
        <f>IFERROR(VLOOKUP($B32,[2]NUM21!$H$3:$U$140,5,FALSE),0)</f>
        <v>0</v>
      </c>
      <c r="I32" s="79">
        <f>IFERROR(VLOOKUP($B32,[2]NUM21!$H$3:$U$140,6,FALSE),0)</f>
        <v>0</v>
      </c>
      <c r="J32" s="79">
        <f>IFERROR(VLOOKUP($B32,[2]NUM21!$H$3:$U$140,7,FALSE),0)</f>
        <v>0</v>
      </c>
      <c r="K32" s="79">
        <f>IFERROR(VLOOKUP($B32,[2]NUM21!$H$3:$U$140,8,FALSE),0)</f>
        <v>0</v>
      </c>
      <c r="L32" s="79">
        <f>IFERROR(VLOOKUP($B32,[2]NUM21!$H$3:$U$140,9,FALSE),0)</f>
        <v>0</v>
      </c>
      <c r="M32" s="79">
        <f>IFERROR(VLOOKUP($B32,[2]NUM21!$H$3:$U$140,10,FALSE),0)</f>
        <v>0</v>
      </c>
      <c r="N32" s="79">
        <f>IFERROR(VLOOKUP($B32,[2]NUM21!$H$3:$U$140,11,FALSE),0)</f>
        <v>0</v>
      </c>
      <c r="O32" s="79">
        <f>IFERROR(VLOOKUP($B32,[2]NUM21!$H$3:$U$140,12,FALSE),0)</f>
        <v>0</v>
      </c>
      <c r="P32" s="79">
        <f>IFERROR(VLOOKUP($B32,[2]NUM21!$H$3:$U$140,13,FALSE),0)</f>
        <v>0</v>
      </c>
      <c r="Q32" s="12">
        <f t="shared" si="4"/>
        <v>0</v>
      </c>
    </row>
    <row r="33" spans="1:19" s="75" customFormat="1" ht="15" thickBot="1" x14ac:dyDescent="0.25">
      <c r="A33" s="75" t="s">
        <v>53</v>
      </c>
      <c r="B33" s="137" t="s">
        <v>60</v>
      </c>
      <c r="C33" s="53"/>
      <c r="D33" s="74"/>
      <c r="E33" s="79">
        <f>IFERROR(VLOOKUP($B33,[2]NUM21!$H$3:$U$140,2,FALSE),0)</f>
        <v>0</v>
      </c>
      <c r="F33" s="79">
        <f>IFERROR(VLOOKUP($B33,[2]NUM21!$H$3:$U$140,3,FALSE),0)</f>
        <v>0</v>
      </c>
      <c r="G33" s="79">
        <f>IFERROR(VLOOKUP($B33,[2]NUM21!$H$3:$U$140,4,FALSE),0)</f>
        <v>0</v>
      </c>
      <c r="H33" s="79">
        <f>IFERROR(VLOOKUP($B33,[2]NUM21!$H$3:$U$140,5,FALSE),0)</f>
        <v>3</v>
      </c>
      <c r="I33" s="79">
        <f>IFERROR(VLOOKUP($B33,[2]NUM21!$H$3:$U$140,6,FALSE),0)</f>
        <v>1</v>
      </c>
      <c r="J33" s="79">
        <f>IFERROR(VLOOKUP($B33,[2]NUM21!$H$3:$U$140,7,FALSE),0)</f>
        <v>2</v>
      </c>
      <c r="K33" s="79">
        <f>IFERROR(VLOOKUP($B33,[2]NUM21!$H$3:$U$140,8,FALSE),0)</f>
        <v>2</v>
      </c>
      <c r="L33" s="79">
        <f>IFERROR(VLOOKUP($B33,[2]NUM21!$H$3:$U$140,9,FALSE),0)</f>
        <v>2</v>
      </c>
      <c r="M33" s="79">
        <f>IFERROR(VLOOKUP($B33,[2]NUM21!$H$3:$U$140,10,FALSE),0)</f>
        <v>1</v>
      </c>
      <c r="N33" s="79">
        <f>IFERROR(VLOOKUP($B33,[2]NUM21!$H$3:$U$140,11,FALSE),0)</f>
        <v>2</v>
      </c>
      <c r="O33" s="79">
        <f>IFERROR(VLOOKUP($B33,[2]NUM21!$H$3:$U$140,12,FALSE),0)</f>
        <v>1</v>
      </c>
      <c r="P33" s="79">
        <f>IFERROR(VLOOKUP($B33,[2]NUM21!$H$3:$U$140,13,FALSE),0)</f>
        <v>4</v>
      </c>
      <c r="Q33" s="12">
        <f t="shared" si="4"/>
        <v>18</v>
      </c>
    </row>
    <row r="34" spans="1:19" s="75" customFormat="1" ht="15" thickBot="1" x14ac:dyDescent="0.25">
      <c r="A34" s="75" t="s">
        <v>53</v>
      </c>
      <c r="B34" s="137" t="s">
        <v>61</v>
      </c>
      <c r="C34" s="53"/>
      <c r="D34" s="74"/>
      <c r="E34" s="79">
        <f>IFERROR(VLOOKUP($B34,[2]NUM21!$H$3:$U$140,2,FALSE),0)</f>
        <v>0</v>
      </c>
      <c r="F34" s="79">
        <f>IFERROR(VLOOKUP($B34,[2]NUM21!$H$3:$U$140,3,FALSE),0)</f>
        <v>0</v>
      </c>
      <c r="G34" s="79">
        <f>IFERROR(VLOOKUP($B34,[2]NUM21!$H$3:$U$140,4,FALSE),0)</f>
        <v>0</v>
      </c>
      <c r="H34" s="79">
        <f>IFERROR(VLOOKUP($B34,[2]NUM21!$H$3:$U$140,5,FALSE),0)</f>
        <v>0</v>
      </c>
      <c r="I34" s="79">
        <f>IFERROR(VLOOKUP($B34,[2]NUM21!$H$3:$U$140,6,FALSE),0)</f>
        <v>0</v>
      </c>
      <c r="J34" s="79">
        <f>IFERROR(VLOOKUP($B34,[2]NUM21!$H$3:$U$140,7,FALSE),0)</f>
        <v>0</v>
      </c>
      <c r="K34" s="79">
        <f>IFERROR(VLOOKUP($B34,[2]NUM21!$H$3:$U$140,8,FALSE),0)</f>
        <v>0</v>
      </c>
      <c r="L34" s="79">
        <f>IFERROR(VLOOKUP($B34,[2]NUM21!$H$3:$U$140,9,FALSE),0)</f>
        <v>0</v>
      </c>
      <c r="M34" s="79">
        <f>IFERROR(VLOOKUP($B34,[2]NUM21!$H$3:$U$140,10,FALSE),0)</f>
        <v>0</v>
      </c>
      <c r="N34" s="79">
        <f>IFERROR(VLOOKUP($B34,[2]NUM21!$H$3:$U$140,11,FALSE),0)</f>
        <v>0</v>
      </c>
      <c r="O34" s="79">
        <f>IFERROR(VLOOKUP($B34,[2]NUM21!$H$3:$U$140,12,FALSE),0)</f>
        <v>0</v>
      </c>
      <c r="P34" s="79">
        <f>IFERROR(VLOOKUP($B34,[2]NUM21!$H$3:$U$140,13,FALSE),0)</f>
        <v>0</v>
      </c>
      <c r="Q34" s="12">
        <f t="shared" si="4"/>
        <v>0</v>
      </c>
    </row>
    <row r="35" spans="1:19" s="75" customFormat="1" ht="15" thickBot="1" x14ac:dyDescent="0.25">
      <c r="A35" s="75" t="s">
        <v>53</v>
      </c>
      <c r="B35" s="137" t="s">
        <v>62</v>
      </c>
      <c r="C35" s="53"/>
      <c r="D35" s="74"/>
      <c r="E35" s="79">
        <f>IFERROR(VLOOKUP($B35,[2]NUM21!$H$3:$U$140,2,FALSE),0)</f>
        <v>0</v>
      </c>
      <c r="F35" s="79">
        <f>IFERROR(VLOOKUP($B35,[2]NUM21!$H$3:$U$140,3,FALSE),0)</f>
        <v>0</v>
      </c>
      <c r="G35" s="79">
        <f>IFERROR(VLOOKUP($B35,[2]NUM21!$H$3:$U$140,4,FALSE),0)</f>
        <v>0</v>
      </c>
      <c r="H35" s="79">
        <f>IFERROR(VLOOKUP($B35,[2]NUM21!$H$3:$U$140,5,FALSE),0)</f>
        <v>0</v>
      </c>
      <c r="I35" s="79">
        <f>IFERROR(VLOOKUP($B35,[2]NUM21!$H$3:$U$140,6,FALSE),0)</f>
        <v>0</v>
      </c>
      <c r="J35" s="79">
        <f>IFERROR(VLOOKUP($B35,[2]NUM21!$H$3:$U$140,7,FALSE),0)</f>
        <v>0</v>
      </c>
      <c r="K35" s="79">
        <f>IFERROR(VLOOKUP($B35,[2]NUM21!$H$3:$U$140,8,FALSE),0)</f>
        <v>0</v>
      </c>
      <c r="L35" s="79">
        <f>IFERROR(VLOOKUP($B35,[2]NUM21!$H$3:$U$140,9,FALSE),0)</f>
        <v>0</v>
      </c>
      <c r="M35" s="79">
        <f>IFERROR(VLOOKUP($B35,[2]NUM21!$H$3:$U$140,10,FALSE),0)</f>
        <v>0</v>
      </c>
      <c r="N35" s="79">
        <f>IFERROR(VLOOKUP($B35,[2]NUM21!$H$3:$U$140,11,FALSE),0)</f>
        <v>0</v>
      </c>
      <c r="O35" s="79">
        <f>IFERROR(VLOOKUP($B35,[2]NUM21!$H$3:$U$140,12,FALSE),0)</f>
        <v>0</v>
      </c>
      <c r="P35" s="79">
        <f>IFERROR(VLOOKUP($B35,[2]NUM21!$H$3:$U$140,13,FALSE),0)</f>
        <v>0</v>
      </c>
      <c r="Q35" s="12">
        <f t="shared" si="4"/>
        <v>0</v>
      </c>
    </row>
    <row r="36" spans="1:19" s="75" customFormat="1" ht="15" thickBot="1" x14ac:dyDescent="0.25">
      <c r="A36" s="75" t="s">
        <v>53</v>
      </c>
      <c r="B36" s="137" t="s">
        <v>63</v>
      </c>
      <c r="C36" s="53"/>
      <c r="D36" s="74"/>
      <c r="E36" s="79">
        <f>IFERROR(VLOOKUP($B36,[2]NUM21!$H$3:$U$140,2,FALSE),0)</f>
        <v>0</v>
      </c>
      <c r="F36" s="79">
        <f>IFERROR(VLOOKUP($B36,[2]NUM21!$H$3:$U$140,3,FALSE),0)</f>
        <v>0</v>
      </c>
      <c r="G36" s="79">
        <f>IFERROR(VLOOKUP($B36,[2]NUM21!$H$3:$U$140,4,FALSE),0)</f>
        <v>0</v>
      </c>
      <c r="H36" s="79">
        <f>IFERROR(VLOOKUP($B36,[2]NUM21!$H$3:$U$140,5,FALSE),0)</f>
        <v>0</v>
      </c>
      <c r="I36" s="79">
        <f>IFERROR(VLOOKUP($B36,[2]NUM21!$H$3:$U$140,6,FALSE),0)</f>
        <v>0</v>
      </c>
      <c r="J36" s="79">
        <f>IFERROR(VLOOKUP($B36,[2]NUM21!$H$3:$U$140,7,FALSE),0)</f>
        <v>0</v>
      </c>
      <c r="K36" s="79">
        <f>IFERROR(VLOOKUP($B36,[2]NUM21!$H$3:$U$140,8,FALSE),0)</f>
        <v>0</v>
      </c>
      <c r="L36" s="79">
        <f>IFERROR(VLOOKUP($B36,[2]NUM21!$H$3:$U$140,9,FALSE),0)</f>
        <v>0</v>
      </c>
      <c r="M36" s="79">
        <f>IFERROR(VLOOKUP($B36,[2]NUM21!$H$3:$U$140,10,FALSE),0)</f>
        <v>0</v>
      </c>
      <c r="N36" s="79">
        <f>IFERROR(VLOOKUP($B36,[2]NUM21!$H$3:$U$140,11,FALSE),0)</f>
        <v>0</v>
      </c>
      <c r="O36" s="79">
        <f>IFERROR(VLOOKUP($B36,[2]NUM21!$H$3:$U$140,12,FALSE),0)</f>
        <v>0</v>
      </c>
      <c r="P36" s="79">
        <f>IFERROR(VLOOKUP($B36,[2]NUM21!$H$3:$U$140,13,FALSE),0)</f>
        <v>0</v>
      </c>
      <c r="Q36" s="12">
        <f t="shared" si="4"/>
        <v>0</v>
      </c>
    </row>
    <row r="37" spans="1:19" s="75" customFormat="1" ht="15" thickBot="1" x14ac:dyDescent="0.25">
      <c r="A37" s="75" t="s">
        <v>53</v>
      </c>
      <c r="B37" s="137" t="s">
        <v>345</v>
      </c>
      <c r="C37" s="53"/>
      <c r="D37" s="74"/>
      <c r="E37" s="79">
        <f>IFERROR(VLOOKUP($B37,[2]NUM21!$H$3:$U$140,2,FALSE),0)</f>
        <v>0</v>
      </c>
      <c r="F37" s="79">
        <f>IFERROR(VLOOKUP($B37,[2]NUM21!$H$3:$U$140,3,FALSE),0)</f>
        <v>0</v>
      </c>
      <c r="G37" s="79">
        <f>IFERROR(VLOOKUP($B37,[2]NUM21!$H$3:$U$140,4,FALSE),0)</f>
        <v>0</v>
      </c>
      <c r="H37" s="79">
        <f>IFERROR(VLOOKUP($B37,[2]NUM21!$H$3:$U$140,5,FALSE),0)</f>
        <v>0</v>
      </c>
      <c r="I37" s="79">
        <f>IFERROR(VLOOKUP($B37,[2]NUM21!$H$3:$U$140,6,FALSE),0)</f>
        <v>0</v>
      </c>
      <c r="J37" s="79">
        <f>IFERROR(VLOOKUP($B37,[2]NUM21!$H$3:$U$140,7,FALSE),0)</f>
        <v>10</v>
      </c>
      <c r="K37" s="79">
        <f>IFERROR(VLOOKUP($B37,[2]NUM21!$H$3:$U$140,8,FALSE),0)</f>
        <v>1</v>
      </c>
      <c r="L37" s="79">
        <f>IFERROR(VLOOKUP($B37,[2]NUM21!$H$3:$U$140,9,FALSE),0)</f>
        <v>0</v>
      </c>
      <c r="M37" s="79">
        <f>IFERROR(VLOOKUP($B37,[2]NUM21!$H$3:$U$140,10,FALSE),0)</f>
        <v>5</v>
      </c>
      <c r="N37" s="79">
        <f>IFERROR(VLOOKUP($B37,[2]NUM21!$H$3:$U$140,11,FALSE),0)</f>
        <v>6</v>
      </c>
      <c r="O37" s="79">
        <f>IFERROR(VLOOKUP($B37,[2]NUM21!$H$3:$U$140,12,FALSE),0)</f>
        <v>4</v>
      </c>
      <c r="P37" s="79">
        <f>IFERROR(VLOOKUP($B37,[2]NUM21!$H$3:$U$140,13,FALSE),0)</f>
        <v>0</v>
      </c>
      <c r="Q37" s="12">
        <f t="shared" si="4"/>
        <v>26</v>
      </c>
    </row>
    <row r="38" spans="1:19" s="138" customFormat="1" ht="13.5" thickBot="1" x14ac:dyDescent="0.25">
      <c r="A38" s="307" t="s">
        <v>175</v>
      </c>
      <c r="B38" s="308"/>
      <c r="C38" s="237" t="str">
        <f>IF(Q38&lt;&gt;0,"SI", "NO")</f>
        <v>SI</v>
      </c>
      <c r="D38" s="14">
        <f>+Q38/R38</f>
        <v>3.5465830036829897E-2</v>
      </c>
      <c r="E38" s="140">
        <f>SUM(E27:E37)</f>
        <v>7</v>
      </c>
      <c r="F38" s="140">
        <f t="shared" ref="F38:Q38" si="5">SUM(F27:F37)</f>
        <v>14</v>
      </c>
      <c r="G38" s="140">
        <f t="shared" si="5"/>
        <v>14</v>
      </c>
      <c r="H38" s="140">
        <f t="shared" si="5"/>
        <v>14</v>
      </c>
      <c r="I38" s="140">
        <f t="shared" ref="I38:J38" si="6">SUM(I27:I37)</f>
        <v>7</v>
      </c>
      <c r="J38" s="140">
        <f t="shared" si="6"/>
        <v>34</v>
      </c>
      <c r="K38" s="140">
        <f t="shared" ref="K38:L38" si="7">SUM(K27:K37)</f>
        <v>31</v>
      </c>
      <c r="L38" s="140">
        <f t="shared" si="7"/>
        <v>24</v>
      </c>
      <c r="M38" s="140">
        <f t="shared" ref="M38" si="8">SUM(M27:M37)</f>
        <v>44</v>
      </c>
      <c r="N38" s="140">
        <f>SUM(N27:N37)</f>
        <v>30</v>
      </c>
      <c r="O38" s="140">
        <f t="shared" ref="O38:P38" si="9">SUM(O27:O37)</f>
        <v>26</v>
      </c>
      <c r="P38" s="140">
        <f t="shared" si="9"/>
        <v>15</v>
      </c>
      <c r="Q38" s="140">
        <f t="shared" si="5"/>
        <v>260</v>
      </c>
      <c r="R38" s="366">
        <v>7331</v>
      </c>
      <c r="S38" s="367"/>
    </row>
    <row r="39" spans="1:19" s="75" customFormat="1" ht="15" thickBot="1" x14ac:dyDescent="0.25">
      <c r="A39" s="75" t="s">
        <v>74</v>
      </c>
      <c r="B39" s="137" t="s">
        <v>64</v>
      </c>
      <c r="C39" s="53"/>
      <c r="D39" s="74"/>
      <c r="E39" s="79">
        <f>IFERROR(VLOOKUP($B39,[2]NUM21!$H$3:$U$140,2,FALSE),0)</f>
        <v>4</v>
      </c>
      <c r="F39" s="79">
        <f>IFERROR(VLOOKUP($B39,[2]NUM21!$H$3:$U$140,3,FALSE),0)</f>
        <v>5</v>
      </c>
      <c r="G39" s="79">
        <f>IFERROR(VLOOKUP($B39,[2]NUM21!$H$3:$U$140,4,FALSE),0)</f>
        <v>0</v>
      </c>
      <c r="H39" s="79">
        <f>IFERROR(VLOOKUP($B39,[2]NUM21!$H$3:$U$140,5,FALSE),0)</f>
        <v>0</v>
      </c>
      <c r="I39" s="79">
        <f>IFERROR(VLOOKUP($B39,[2]NUM21!$H$3:$U$140,6,FALSE),0)</f>
        <v>0</v>
      </c>
      <c r="J39" s="79">
        <f>IFERROR(VLOOKUP($B39,[2]NUM21!$H$3:$U$140,7,FALSE),0)</f>
        <v>0</v>
      </c>
      <c r="K39" s="79">
        <f>IFERROR(VLOOKUP($B39,[2]NUM21!$H$3:$U$140,8,FALSE),0)</f>
        <v>0</v>
      </c>
      <c r="L39" s="79">
        <f>IFERROR(VLOOKUP($B39,[2]NUM21!$H$3:$U$140,9,FALSE),0)</f>
        <v>4</v>
      </c>
      <c r="M39" s="79">
        <f>IFERROR(VLOOKUP($B39,[2]NUM21!$H$3:$U$140,10,FALSE),0)</f>
        <v>2</v>
      </c>
      <c r="N39" s="79">
        <f>IFERROR(VLOOKUP($B39,[2]NUM21!$H$3:$U$140,11,FALSE),0)</f>
        <v>4</v>
      </c>
      <c r="O39" s="79">
        <f>IFERROR(VLOOKUP($B39,[2]NUM21!$H$3:$U$140,12,FALSE),0)</f>
        <v>0</v>
      </c>
      <c r="P39" s="79">
        <f>IFERROR(VLOOKUP($B39,[2]NUM21!$H$3:$U$140,13,FALSE),0)</f>
        <v>0</v>
      </c>
      <c r="Q39" s="12">
        <f t="shared" si="4"/>
        <v>19</v>
      </c>
    </row>
    <row r="40" spans="1:19" s="75" customFormat="1" ht="15" thickBot="1" x14ac:dyDescent="0.25">
      <c r="A40" s="75" t="s">
        <v>74</v>
      </c>
      <c r="B40" s="137" t="s">
        <v>65</v>
      </c>
      <c r="C40" s="53"/>
      <c r="D40" s="74"/>
      <c r="E40" s="79">
        <f>IFERROR(VLOOKUP($B40,[2]NUM21!$H$3:$U$140,2,FALSE),0)</f>
        <v>0</v>
      </c>
      <c r="F40" s="79">
        <f>IFERROR(VLOOKUP($B40,[2]NUM21!$H$3:$U$140,3,FALSE),0)</f>
        <v>0</v>
      </c>
      <c r="G40" s="79">
        <f>IFERROR(VLOOKUP($B40,[2]NUM21!$H$3:$U$140,4,FALSE),0)</f>
        <v>0</v>
      </c>
      <c r="H40" s="79">
        <f>IFERROR(VLOOKUP($B40,[2]NUM21!$H$3:$U$140,5,FALSE),0)</f>
        <v>0</v>
      </c>
      <c r="I40" s="79">
        <f>IFERROR(VLOOKUP($B40,[2]NUM21!$H$3:$U$140,6,FALSE),0)</f>
        <v>0</v>
      </c>
      <c r="J40" s="79">
        <f>IFERROR(VLOOKUP($B40,[2]NUM21!$H$3:$U$140,7,FALSE),0)</f>
        <v>0</v>
      </c>
      <c r="K40" s="79">
        <f>IFERROR(VLOOKUP($B40,[2]NUM21!$H$3:$U$140,8,FALSE),0)</f>
        <v>0</v>
      </c>
      <c r="L40" s="79">
        <f>IFERROR(VLOOKUP($B40,[2]NUM21!$H$3:$U$140,9,FALSE),0)</f>
        <v>0</v>
      </c>
      <c r="M40" s="79">
        <f>IFERROR(VLOOKUP($B40,[2]NUM21!$H$3:$U$140,10,FALSE),0)</f>
        <v>0</v>
      </c>
      <c r="N40" s="79">
        <f>IFERROR(VLOOKUP($B40,[2]NUM21!$H$3:$U$140,11,FALSE),0)</f>
        <v>0</v>
      </c>
      <c r="O40" s="79">
        <f>IFERROR(VLOOKUP($B40,[2]NUM21!$H$3:$U$140,12,FALSE),0)</f>
        <v>0</v>
      </c>
      <c r="P40" s="79">
        <f>IFERROR(VLOOKUP($B40,[2]NUM21!$H$3:$U$140,13,FALSE),0)</f>
        <v>0</v>
      </c>
      <c r="Q40" s="12">
        <f t="shared" si="4"/>
        <v>0</v>
      </c>
    </row>
    <row r="41" spans="1:19" s="75" customFormat="1" ht="15" thickBot="1" x14ac:dyDescent="0.25">
      <c r="A41" s="75" t="s">
        <v>74</v>
      </c>
      <c r="B41" s="137" t="s">
        <v>66</v>
      </c>
      <c r="C41" s="53"/>
      <c r="D41" s="74"/>
      <c r="E41" s="79">
        <f>IFERROR(VLOOKUP($B41,[2]NUM21!$H$3:$U$140,2,FALSE),0)</f>
        <v>1</v>
      </c>
      <c r="F41" s="79">
        <f>IFERROR(VLOOKUP($B41,[2]NUM21!$H$3:$U$140,3,FALSE),0)</f>
        <v>2</v>
      </c>
      <c r="G41" s="79">
        <f>IFERROR(VLOOKUP($B41,[2]NUM21!$H$3:$U$140,4,FALSE),0)</f>
        <v>0</v>
      </c>
      <c r="H41" s="79">
        <f>IFERROR(VLOOKUP($B41,[2]NUM21!$H$3:$U$140,5,FALSE),0)</f>
        <v>0</v>
      </c>
      <c r="I41" s="79">
        <f>IFERROR(VLOOKUP($B41,[2]NUM21!$H$3:$U$140,6,FALSE),0)</f>
        <v>0</v>
      </c>
      <c r="J41" s="79">
        <f>IFERROR(VLOOKUP($B41,[2]NUM21!$H$3:$U$140,7,FALSE),0)</f>
        <v>1</v>
      </c>
      <c r="K41" s="79">
        <f>IFERROR(VLOOKUP($B41,[2]NUM21!$H$3:$U$140,8,FALSE),0)</f>
        <v>2</v>
      </c>
      <c r="L41" s="79">
        <f>IFERROR(VLOOKUP($B41,[2]NUM21!$H$3:$U$140,9,FALSE),0)</f>
        <v>3</v>
      </c>
      <c r="M41" s="79">
        <f>IFERROR(VLOOKUP($B41,[2]NUM21!$H$3:$U$140,10,FALSE),0)</f>
        <v>2</v>
      </c>
      <c r="N41" s="79">
        <f>IFERROR(VLOOKUP($B41,[2]NUM21!$H$3:$U$140,11,FALSE),0)</f>
        <v>1</v>
      </c>
      <c r="O41" s="79">
        <f>IFERROR(VLOOKUP($B41,[2]NUM21!$H$3:$U$140,12,FALSE),0)</f>
        <v>0</v>
      </c>
      <c r="P41" s="79">
        <f>IFERROR(VLOOKUP($B41,[2]NUM21!$H$3:$U$140,13,FALSE),0)</f>
        <v>7</v>
      </c>
      <c r="Q41" s="12">
        <f t="shared" si="4"/>
        <v>19</v>
      </c>
    </row>
    <row r="42" spans="1:19" s="75" customFormat="1" ht="15" thickBot="1" x14ac:dyDescent="0.25">
      <c r="A42" s="75" t="s">
        <v>74</v>
      </c>
      <c r="B42" s="137" t="s">
        <v>67</v>
      </c>
      <c r="C42" s="53"/>
      <c r="D42" s="74"/>
      <c r="E42" s="79">
        <f>IFERROR(VLOOKUP($B42,[2]NUM21!$H$3:$U$140,2,FALSE),0)</f>
        <v>0</v>
      </c>
      <c r="F42" s="79">
        <f>IFERROR(VLOOKUP($B42,[2]NUM21!$H$3:$U$140,3,FALSE),0)</f>
        <v>0</v>
      </c>
      <c r="G42" s="79">
        <f>IFERROR(VLOOKUP($B42,[2]NUM21!$H$3:$U$140,4,FALSE),0)</f>
        <v>0</v>
      </c>
      <c r="H42" s="79">
        <f>IFERROR(VLOOKUP($B42,[2]NUM21!$H$3:$U$140,5,FALSE),0)</f>
        <v>0</v>
      </c>
      <c r="I42" s="79">
        <f>IFERROR(VLOOKUP($B42,[2]NUM21!$H$3:$U$140,6,FALSE),0)</f>
        <v>0</v>
      </c>
      <c r="J42" s="79">
        <f>IFERROR(VLOOKUP($B42,[2]NUM21!$H$3:$U$140,7,FALSE),0)</f>
        <v>0</v>
      </c>
      <c r="K42" s="79">
        <f>IFERROR(VLOOKUP($B42,[2]NUM21!$H$3:$U$140,8,FALSE),0)</f>
        <v>0</v>
      </c>
      <c r="L42" s="79">
        <f>IFERROR(VLOOKUP($B42,[2]NUM21!$H$3:$U$140,9,FALSE),0)</f>
        <v>0</v>
      </c>
      <c r="M42" s="79">
        <f>IFERROR(VLOOKUP($B42,[2]NUM21!$H$3:$U$140,10,FALSE),0)</f>
        <v>0</v>
      </c>
      <c r="N42" s="79">
        <f>IFERROR(VLOOKUP($B42,[2]NUM21!$H$3:$U$140,11,FALSE),0)</f>
        <v>0</v>
      </c>
      <c r="O42" s="79">
        <f>IFERROR(VLOOKUP($B42,[2]NUM21!$H$3:$U$140,12,FALSE),0)</f>
        <v>0</v>
      </c>
      <c r="P42" s="79">
        <f>IFERROR(VLOOKUP($B42,[2]NUM21!$H$3:$U$140,13,FALSE),0)</f>
        <v>0</v>
      </c>
      <c r="Q42" s="12">
        <f t="shared" si="4"/>
        <v>0</v>
      </c>
    </row>
    <row r="43" spans="1:19" s="75" customFormat="1" ht="15" thickBot="1" x14ac:dyDescent="0.25">
      <c r="A43" s="75" t="s">
        <v>74</v>
      </c>
      <c r="B43" s="137" t="s">
        <v>68</v>
      </c>
      <c r="C43" s="53"/>
      <c r="D43" s="74"/>
      <c r="E43" s="79">
        <f>IFERROR(VLOOKUP($B43,[2]NUM21!$H$3:$U$140,2,FALSE),0)</f>
        <v>0</v>
      </c>
      <c r="F43" s="79">
        <f>IFERROR(VLOOKUP($B43,[2]NUM21!$H$3:$U$140,3,FALSE),0)</f>
        <v>0</v>
      </c>
      <c r="G43" s="79">
        <f>IFERROR(VLOOKUP($B43,[2]NUM21!$H$3:$U$140,4,FALSE),0)</f>
        <v>0</v>
      </c>
      <c r="H43" s="79">
        <f>IFERROR(VLOOKUP($B43,[2]NUM21!$H$3:$U$140,5,FALSE),0)</f>
        <v>0</v>
      </c>
      <c r="I43" s="79">
        <f>IFERROR(VLOOKUP($B43,[2]NUM21!$H$3:$U$140,6,FALSE),0)</f>
        <v>0</v>
      </c>
      <c r="J43" s="79">
        <f>IFERROR(VLOOKUP($B43,[2]NUM21!$H$3:$U$140,7,FALSE),0)</f>
        <v>0</v>
      </c>
      <c r="K43" s="79">
        <f>IFERROR(VLOOKUP($B43,[2]NUM21!$H$3:$U$140,8,FALSE),0)</f>
        <v>0</v>
      </c>
      <c r="L43" s="79">
        <f>IFERROR(VLOOKUP($B43,[2]NUM21!$H$3:$U$140,9,FALSE),0)</f>
        <v>0</v>
      </c>
      <c r="M43" s="79">
        <f>IFERROR(VLOOKUP($B43,[2]NUM21!$H$3:$U$140,10,FALSE),0)</f>
        <v>0</v>
      </c>
      <c r="N43" s="79">
        <f>IFERROR(VLOOKUP($B43,[2]NUM21!$H$3:$U$140,11,FALSE),0)</f>
        <v>0</v>
      </c>
      <c r="O43" s="79">
        <f>IFERROR(VLOOKUP($B43,[2]NUM21!$H$3:$U$140,12,FALSE),0)</f>
        <v>0</v>
      </c>
      <c r="P43" s="79">
        <f>IFERROR(VLOOKUP($B43,[2]NUM21!$H$3:$U$140,13,FALSE),0)</f>
        <v>0</v>
      </c>
      <c r="Q43" s="12">
        <f t="shared" si="4"/>
        <v>0</v>
      </c>
    </row>
    <row r="44" spans="1:19" s="75" customFormat="1" ht="15" thickBot="1" x14ac:dyDescent="0.25">
      <c r="A44" s="75" t="s">
        <v>74</v>
      </c>
      <c r="B44" s="137" t="s">
        <v>69</v>
      </c>
      <c r="C44" s="53"/>
      <c r="D44" s="74"/>
      <c r="E44" s="79">
        <f>IFERROR(VLOOKUP($B44,[2]NUM21!$H$3:$U$140,2,FALSE),0)</f>
        <v>0</v>
      </c>
      <c r="F44" s="79">
        <f>IFERROR(VLOOKUP($B44,[2]NUM21!$H$3:$U$140,3,FALSE),0)</f>
        <v>0</v>
      </c>
      <c r="G44" s="79">
        <f>IFERROR(VLOOKUP($B44,[2]NUM21!$H$3:$U$140,4,FALSE),0)</f>
        <v>0</v>
      </c>
      <c r="H44" s="79">
        <f>IFERROR(VLOOKUP($B44,[2]NUM21!$H$3:$U$140,5,FALSE),0)</f>
        <v>0</v>
      </c>
      <c r="I44" s="79">
        <f>IFERROR(VLOOKUP($B44,[2]NUM21!$H$3:$U$140,6,FALSE),0)</f>
        <v>0</v>
      </c>
      <c r="J44" s="79">
        <f>IFERROR(VLOOKUP($B44,[2]NUM21!$H$3:$U$140,7,FALSE),0)</f>
        <v>0</v>
      </c>
      <c r="K44" s="79">
        <f>IFERROR(VLOOKUP($B44,[2]NUM21!$H$3:$U$140,8,FALSE),0)</f>
        <v>0</v>
      </c>
      <c r="L44" s="79">
        <f>IFERROR(VLOOKUP($B44,[2]NUM21!$H$3:$U$140,9,FALSE),0)</f>
        <v>0</v>
      </c>
      <c r="M44" s="79">
        <f>IFERROR(VLOOKUP($B44,[2]NUM21!$H$3:$U$140,10,FALSE),0)</f>
        <v>0</v>
      </c>
      <c r="N44" s="79">
        <f>IFERROR(VLOOKUP($B44,[2]NUM21!$H$3:$U$140,11,FALSE),0)</f>
        <v>0</v>
      </c>
      <c r="O44" s="79">
        <f>IFERROR(VLOOKUP($B44,[2]NUM21!$H$3:$U$140,12,FALSE),0)</f>
        <v>0</v>
      </c>
      <c r="P44" s="79">
        <f>IFERROR(VLOOKUP($B44,[2]NUM21!$H$3:$U$140,13,FALSE),0)</f>
        <v>0</v>
      </c>
      <c r="Q44" s="12">
        <f t="shared" si="4"/>
        <v>0</v>
      </c>
    </row>
    <row r="45" spans="1:19" s="75" customFormat="1" ht="15" thickBot="1" x14ac:dyDescent="0.25">
      <c r="A45" s="75" t="s">
        <v>74</v>
      </c>
      <c r="B45" s="137" t="s">
        <v>70</v>
      </c>
      <c r="C45" s="53"/>
      <c r="D45" s="74"/>
      <c r="E45" s="79">
        <f>IFERROR(VLOOKUP($B45,[2]NUM21!$H$3:$U$140,2,FALSE),0)</f>
        <v>0</v>
      </c>
      <c r="F45" s="79">
        <f>IFERROR(VLOOKUP($B45,[2]NUM21!$H$3:$U$140,3,FALSE),0)</f>
        <v>0</v>
      </c>
      <c r="G45" s="79">
        <f>IFERROR(VLOOKUP($B45,[2]NUM21!$H$3:$U$140,4,FALSE),0)</f>
        <v>0</v>
      </c>
      <c r="H45" s="79">
        <f>IFERROR(VLOOKUP($B45,[2]NUM21!$H$3:$U$140,5,FALSE),0)</f>
        <v>0</v>
      </c>
      <c r="I45" s="79">
        <f>IFERROR(VLOOKUP($B45,[2]NUM21!$H$3:$U$140,6,FALSE),0)</f>
        <v>0</v>
      </c>
      <c r="J45" s="79">
        <f>IFERROR(VLOOKUP($B45,[2]NUM21!$H$3:$U$140,7,FALSE),0)</f>
        <v>0</v>
      </c>
      <c r="K45" s="79">
        <f>IFERROR(VLOOKUP($B45,[2]NUM21!$H$3:$U$140,8,FALSE),0)</f>
        <v>0</v>
      </c>
      <c r="L45" s="79">
        <f>IFERROR(VLOOKUP($B45,[2]NUM21!$H$3:$U$140,9,FALSE),0)</f>
        <v>0</v>
      </c>
      <c r="M45" s="79">
        <f>IFERROR(VLOOKUP($B45,[2]NUM21!$H$3:$U$140,10,FALSE),0)</f>
        <v>0</v>
      </c>
      <c r="N45" s="79">
        <f>IFERROR(VLOOKUP($B45,[2]NUM21!$H$3:$U$140,11,FALSE),0)</f>
        <v>0</v>
      </c>
      <c r="O45" s="79">
        <f>IFERROR(VLOOKUP($B45,[2]NUM21!$H$3:$U$140,12,FALSE),0)</f>
        <v>0</v>
      </c>
      <c r="P45" s="79">
        <f>IFERROR(VLOOKUP($B45,[2]NUM21!$H$3:$U$140,13,FALSE),0)</f>
        <v>0</v>
      </c>
      <c r="Q45" s="12">
        <f t="shared" si="4"/>
        <v>0</v>
      </c>
    </row>
    <row r="46" spans="1:19" s="75" customFormat="1" ht="15" thickBot="1" x14ac:dyDescent="0.25">
      <c r="A46" s="75" t="s">
        <v>74</v>
      </c>
      <c r="B46" s="137" t="s">
        <v>71</v>
      </c>
      <c r="C46" s="53"/>
      <c r="D46" s="74"/>
      <c r="E46" s="79">
        <f>IFERROR(VLOOKUP($B46,[2]NUM21!$H$3:$U$140,2,FALSE),0)</f>
        <v>0</v>
      </c>
      <c r="F46" s="79">
        <f>IFERROR(VLOOKUP($B46,[2]NUM21!$H$3:$U$140,3,FALSE),0)</f>
        <v>0</v>
      </c>
      <c r="G46" s="79">
        <f>IFERROR(VLOOKUP($B46,[2]NUM21!$H$3:$U$140,4,FALSE),0)</f>
        <v>0</v>
      </c>
      <c r="H46" s="79">
        <f>IFERROR(VLOOKUP($B46,[2]NUM21!$H$3:$U$140,5,FALSE),0)</f>
        <v>0</v>
      </c>
      <c r="I46" s="79">
        <f>IFERROR(VLOOKUP($B46,[2]NUM21!$H$3:$U$140,6,FALSE),0)</f>
        <v>0</v>
      </c>
      <c r="J46" s="79">
        <f>IFERROR(VLOOKUP($B46,[2]NUM21!$H$3:$U$140,7,FALSE),0)</f>
        <v>0</v>
      </c>
      <c r="K46" s="79">
        <f>IFERROR(VLOOKUP($B46,[2]NUM21!$H$3:$U$140,8,FALSE),0)</f>
        <v>0</v>
      </c>
      <c r="L46" s="79">
        <f>IFERROR(VLOOKUP($B46,[2]NUM21!$H$3:$U$140,9,FALSE),0)</f>
        <v>0</v>
      </c>
      <c r="M46" s="79">
        <f>IFERROR(VLOOKUP($B46,[2]NUM21!$H$3:$U$140,10,FALSE),0)</f>
        <v>0</v>
      </c>
      <c r="N46" s="79">
        <f>IFERROR(VLOOKUP($B46,[2]NUM21!$H$3:$U$140,11,FALSE),0)</f>
        <v>0</v>
      </c>
      <c r="O46" s="79">
        <f>IFERROR(VLOOKUP($B46,[2]NUM21!$H$3:$U$140,12,FALSE),0)</f>
        <v>0</v>
      </c>
      <c r="P46" s="79">
        <f>IFERROR(VLOOKUP($B46,[2]NUM21!$H$3:$U$140,13,FALSE),0)</f>
        <v>0</v>
      </c>
      <c r="Q46" s="12">
        <f t="shared" si="4"/>
        <v>0</v>
      </c>
    </row>
    <row r="47" spans="1:19" s="75" customFormat="1" ht="15" thickBot="1" x14ac:dyDescent="0.25">
      <c r="A47" s="75" t="s">
        <v>74</v>
      </c>
      <c r="B47" s="137" t="s">
        <v>72</v>
      </c>
      <c r="C47" s="53"/>
      <c r="D47" s="74"/>
      <c r="E47" s="79">
        <f>IFERROR(VLOOKUP($B47,[2]NUM21!$H$3:$U$140,2,FALSE),0)</f>
        <v>0</v>
      </c>
      <c r="F47" s="79">
        <f>IFERROR(VLOOKUP($B47,[2]NUM21!$H$3:$U$140,3,FALSE),0)</f>
        <v>0</v>
      </c>
      <c r="G47" s="79">
        <f>IFERROR(VLOOKUP($B47,[2]NUM21!$H$3:$U$140,4,FALSE),0)</f>
        <v>0</v>
      </c>
      <c r="H47" s="79">
        <f>IFERROR(VLOOKUP($B47,[2]NUM21!$H$3:$U$140,5,FALSE),0)</f>
        <v>0</v>
      </c>
      <c r="I47" s="79">
        <f>IFERROR(VLOOKUP($B47,[2]NUM21!$H$3:$U$140,6,FALSE),0)</f>
        <v>0</v>
      </c>
      <c r="J47" s="79">
        <f>IFERROR(VLOOKUP($B47,[2]NUM21!$H$3:$U$140,7,FALSE),0)</f>
        <v>0</v>
      </c>
      <c r="K47" s="79">
        <f>IFERROR(VLOOKUP($B47,[2]NUM21!$H$3:$U$140,8,FALSE),0)</f>
        <v>2</v>
      </c>
      <c r="L47" s="79">
        <f>IFERROR(VLOOKUP($B47,[2]NUM21!$H$3:$U$140,9,FALSE),0)</f>
        <v>0</v>
      </c>
      <c r="M47" s="79">
        <f>IFERROR(VLOOKUP($B47,[2]NUM21!$H$3:$U$140,10,FALSE),0)</f>
        <v>0</v>
      </c>
      <c r="N47" s="79">
        <f>IFERROR(VLOOKUP($B47,[2]NUM21!$H$3:$U$140,11,FALSE),0)</f>
        <v>0</v>
      </c>
      <c r="O47" s="79">
        <f>IFERROR(VLOOKUP($B47,[2]NUM21!$H$3:$U$140,12,FALSE),0)</f>
        <v>0</v>
      </c>
      <c r="P47" s="79">
        <f>IFERROR(VLOOKUP($B47,[2]NUM21!$H$3:$U$140,13,FALSE),0)</f>
        <v>0</v>
      </c>
      <c r="Q47" s="12">
        <f t="shared" si="4"/>
        <v>2</v>
      </c>
    </row>
    <row r="48" spans="1:19" s="75" customFormat="1" ht="15" thickBot="1" x14ac:dyDescent="0.25">
      <c r="A48" s="75" t="s">
        <v>74</v>
      </c>
      <c r="B48" s="137" t="s">
        <v>73</v>
      </c>
      <c r="C48" s="53"/>
      <c r="D48" s="74"/>
      <c r="E48" s="79">
        <f>IFERROR(VLOOKUP($B48,[2]NUM21!$H$3:$U$140,2,FALSE),0)</f>
        <v>0</v>
      </c>
      <c r="F48" s="79">
        <f>IFERROR(VLOOKUP($B48,[2]NUM21!$H$3:$U$140,3,FALSE),0)</f>
        <v>0</v>
      </c>
      <c r="G48" s="79">
        <f>IFERROR(VLOOKUP($B48,[2]NUM21!$H$3:$U$140,4,FALSE),0)</f>
        <v>0</v>
      </c>
      <c r="H48" s="79">
        <f>IFERROR(VLOOKUP($B48,[2]NUM21!$H$3:$U$140,5,FALSE),0)</f>
        <v>0</v>
      </c>
      <c r="I48" s="79">
        <f>IFERROR(VLOOKUP($B48,[2]NUM21!$H$3:$U$140,6,FALSE),0)</f>
        <v>0</v>
      </c>
      <c r="J48" s="79">
        <f>IFERROR(VLOOKUP($B48,[2]NUM21!$H$3:$U$140,7,FALSE),0)</f>
        <v>0</v>
      </c>
      <c r="K48" s="79">
        <f>IFERROR(VLOOKUP($B48,[2]NUM21!$H$3:$U$140,8,FALSE),0)</f>
        <v>0</v>
      </c>
      <c r="L48" s="79">
        <f>IFERROR(VLOOKUP($B48,[2]NUM21!$H$3:$U$140,9,FALSE),0)</f>
        <v>0</v>
      </c>
      <c r="M48" s="79">
        <f>IFERROR(VLOOKUP($B48,[2]NUM21!$H$3:$U$140,10,FALSE),0)</f>
        <v>0</v>
      </c>
      <c r="N48" s="79">
        <f>IFERROR(VLOOKUP($B48,[2]NUM21!$H$3:$U$140,11,FALSE),0)</f>
        <v>0</v>
      </c>
      <c r="O48" s="79">
        <f>IFERROR(VLOOKUP($B48,[2]NUM21!$H$3:$U$140,12,FALSE),0)</f>
        <v>0</v>
      </c>
      <c r="P48" s="79">
        <f>IFERROR(VLOOKUP($B48,[2]NUM21!$H$3:$U$140,13,FALSE),0)</f>
        <v>0</v>
      </c>
      <c r="Q48" s="12">
        <f t="shared" si="4"/>
        <v>0</v>
      </c>
    </row>
    <row r="49" spans="1:19" s="138" customFormat="1" ht="13.5" thickBot="1" x14ac:dyDescent="0.25">
      <c r="A49" s="307" t="s">
        <v>176</v>
      </c>
      <c r="B49" s="308"/>
      <c r="C49" s="237" t="str">
        <f>IF(Q49&lt;&gt;0,"SI", "NO")</f>
        <v>SI</v>
      </c>
      <c r="D49" s="14">
        <f>+Q49/R49</f>
        <v>0.13937282229965156</v>
      </c>
      <c r="E49" s="140">
        <f>SUM(E39:E48)</f>
        <v>5</v>
      </c>
      <c r="F49" s="140">
        <f t="shared" ref="F49:H49" si="10">SUM(F39:F48)</f>
        <v>7</v>
      </c>
      <c r="G49" s="140">
        <f t="shared" si="10"/>
        <v>0</v>
      </c>
      <c r="H49" s="140">
        <f t="shared" si="10"/>
        <v>0</v>
      </c>
      <c r="I49" s="140">
        <f t="shared" ref="I49:J49" si="11">SUM(I39:I48)</f>
        <v>0</v>
      </c>
      <c r="J49" s="140">
        <f t="shared" si="11"/>
        <v>1</v>
      </c>
      <c r="K49" s="140">
        <f t="shared" ref="K49:L49" si="12">SUM(K39:K48)</f>
        <v>4</v>
      </c>
      <c r="L49" s="140">
        <f t="shared" si="12"/>
        <v>7</v>
      </c>
      <c r="M49" s="140">
        <f t="shared" ref="M49:N49" si="13">SUM(M39:M48)</f>
        <v>4</v>
      </c>
      <c r="N49" s="140">
        <f t="shared" si="13"/>
        <v>5</v>
      </c>
      <c r="O49" s="140">
        <f t="shared" ref="O49:P49" si="14">SUM(O39:O48)</f>
        <v>0</v>
      </c>
      <c r="P49" s="140">
        <f t="shared" si="14"/>
        <v>7</v>
      </c>
      <c r="Q49" s="9">
        <f>SUM(Q39:Q48)</f>
        <v>40</v>
      </c>
      <c r="R49" s="366">
        <v>287</v>
      </c>
      <c r="S49" s="367"/>
    </row>
    <row r="50" spans="1:19" s="75" customFormat="1" ht="15" thickBot="1" x14ac:dyDescent="0.25">
      <c r="A50" s="138" t="s">
        <v>88</v>
      </c>
      <c r="B50" s="137" t="s">
        <v>75</v>
      </c>
      <c r="C50" s="53"/>
      <c r="D50" s="74"/>
      <c r="E50" s="79">
        <f>IFERROR(VLOOKUP($B50,[2]NUM21!$H$3:$U$140,2,FALSE),0)</f>
        <v>1</v>
      </c>
      <c r="F50" s="79">
        <f>IFERROR(VLOOKUP($B50,[2]NUM21!$H$3:$U$140,3,FALSE),0)</f>
        <v>2</v>
      </c>
      <c r="G50" s="79">
        <f>IFERROR(VLOOKUP($B50,[2]NUM21!$H$3:$U$140,4,FALSE),0)</f>
        <v>0</v>
      </c>
      <c r="H50" s="79">
        <f>IFERROR(VLOOKUP($B50,[2]NUM21!$H$3:$U$140,5,FALSE),0)</f>
        <v>44</v>
      </c>
      <c r="I50" s="79">
        <f>IFERROR(VLOOKUP($B50,[2]NUM21!$H$3:$U$140,6,FALSE),0)</f>
        <v>19</v>
      </c>
      <c r="J50" s="79">
        <f>IFERROR(VLOOKUP($B50,[2]NUM21!$H$3:$U$140,7,FALSE),0)</f>
        <v>20</v>
      </c>
      <c r="K50" s="79">
        <f>IFERROR(VLOOKUP($B50,[2]NUM21!$H$3:$U$140,8,FALSE),0)</f>
        <v>20</v>
      </c>
      <c r="L50" s="79">
        <f>IFERROR(VLOOKUP($B50,[2]NUM21!$H$3:$U$140,9,FALSE),0)</f>
        <v>11</v>
      </c>
      <c r="M50" s="79">
        <f>IFERROR(VLOOKUP($B50,[2]NUM21!$H$3:$U$140,10,FALSE),0)</f>
        <v>1</v>
      </c>
      <c r="N50" s="79">
        <f>IFERROR(VLOOKUP($B50,[2]NUM21!$H$3:$U$140,11,FALSE),0)</f>
        <v>5</v>
      </c>
      <c r="O50" s="79">
        <f>IFERROR(VLOOKUP($B50,[2]NUM21!$H$3:$U$140,12,FALSE),0)</f>
        <v>6</v>
      </c>
      <c r="P50" s="79">
        <f>IFERROR(VLOOKUP($B50,[2]NUM21!$H$3:$U$140,13,FALSE),0)</f>
        <v>22</v>
      </c>
      <c r="Q50" s="12">
        <f t="shared" si="4"/>
        <v>151</v>
      </c>
    </row>
    <row r="51" spans="1:19" s="75" customFormat="1" ht="15" thickBot="1" x14ac:dyDescent="0.25">
      <c r="A51" s="138" t="s">
        <v>88</v>
      </c>
      <c r="B51" s="137" t="s">
        <v>76</v>
      </c>
      <c r="C51" s="53"/>
      <c r="D51" s="74"/>
      <c r="E51" s="79">
        <f>IFERROR(VLOOKUP($B51,[2]NUM21!$H$3:$U$140,2,FALSE),0)</f>
        <v>0</v>
      </c>
      <c r="F51" s="79">
        <f>IFERROR(VLOOKUP($B51,[2]NUM21!$H$3:$U$140,3,FALSE),0)</f>
        <v>0</v>
      </c>
      <c r="G51" s="79">
        <f>IFERROR(VLOOKUP($B51,[2]NUM21!$H$3:$U$140,4,FALSE),0)</f>
        <v>0</v>
      </c>
      <c r="H51" s="79">
        <f>IFERROR(VLOOKUP($B51,[2]NUM21!$H$3:$U$140,5,FALSE),0)</f>
        <v>0</v>
      </c>
      <c r="I51" s="79">
        <f>IFERROR(VLOOKUP($B51,[2]NUM21!$H$3:$U$140,6,FALSE),0)</f>
        <v>0</v>
      </c>
      <c r="J51" s="79">
        <f>IFERROR(VLOOKUP($B51,[2]NUM21!$H$3:$U$140,7,FALSE),0)</f>
        <v>0</v>
      </c>
      <c r="K51" s="79">
        <f>IFERROR(VLOOKUP($B51,[2]NUM21!$H$3:$U$140,8,FALSE),0)</f>
        <v>0</v>
      </c>
      <c r="L51" s="79">
        <f>IFERROR(VLOOKUP($B51,[2]NUM21!$H$3:$U$140,9,FALSE),0)</f>
        <v>0</v>
      </c>
      <c r="M51" s="79">
        <f>IFERROR(VLOOKUP($B51,[2]NUM21!$H$3:$U$140,10,FALSE),0)</f>
        <v>0</v>
      </c>
      <c r="N51" s="79">
        <f>IFERROR(VLOOKUP($B51,[2]NUM21!$H$3:$U$140,11,FALSE),0)</f>
        <v>0</v>
      </c>
      <c r="O51" s="79">
        <f>IFERROR(VLOOKUP($B51,[2]NUM21!$H$3:$U$140,12,FALSE),0)</f>
        <v>0</v>
      </c>
      <c r="P51" s="79">
        <f>IFERROR(VLOOKUP($B51,[2]NUM21!$H$3:$U$140,13,FALSE),0)</f>
        <v>0</v>
      </c>
      <c r="Q51" s="12">
        <f t="shared" si="4"/>
        <v>0</v>
      </c>
    </row>
    <row r="52" spans="1:19" s="75" customFormat="1" ht="15" thickBot="1" x14ac:dyDescent="0.25">
      <c r="A52" s="138" t="s">
        <v>88</v>
      </c>
      <c r="B52" s="137" t="s">
        <v>77</v>
      </c>
      <c r="C52" s="53"/>
      <c r="D52" s="74"/>
      <c r="E52" s="79">
        <f>IFERROR(VLOOKUP($B52,[2]NUM21!$H$3:$U$140,2,FALSE),0)</f>
        <v>0</v>
      </c>
      <c r="F52" s="79">
        <f>IFERROR(VLOOKUP($B52,[2]NUM21!$H$3:$U$140,3,FALSE),0)</f>
        <v>0</v>
      </c>
      <c r="G52" s="79">
        <f>IFERROR(VLOOKUP($B52,[2]NUM21!$H$3:$U$140,4,FALSE),0)</f>
        <v>0</v>
      </c>
      <c r="H52" s="79">
        <f>IFERROR(VLOOKUP($B52,[2]NUM21!$H$3:$U$140,5,FALSE),0)</f>
        <v>0</v>
      </c>
      <c r="I52" s="79">
        <f>IFERROR(VLOOKUP($B52,[2]NUM21!$H$3:$U$140,6,FALSE),0)</f>
        <v>0</v>
      </c>
      <c r="J52" s="79">
        <f>IFERROR(VLOOKUP($B52,[2]NUM21!$H$3:$U$140,7,FALSE),0)</f>
        <v>0</v>
      </c>
      <c r="K52" s="79">
        <f>IFERROR(VLOOKUP($B52,[2]NUM21!$H$3:$U$140,8,FALSE),0)</f>
        <v>4</v>
      </c>
      <c r="L52" s="79">
        <f>IFERROR(VLOOKUP($B52,[2]NUM21!$H$3:$U$140,9,FALSE),0)</f>
        <v>0</v>
      </c>
      <c r="M52" s="79">
        <f>IFERROR(VLOOKUP($B52,[2]NUM21!$H$3:$U$140,10,FALSE),0)</f>
        <v>0</v>
      </c>
      <c r="N52" s="79">
        <f>IFERROR(VLOOKUP($B52,[2]NUM21!$H$3:$U$140,11,FALSE),0)</f>
        <v>0</v>
      </c>
      <c r="O52" s="79">
        <f>IFERROR(VLOOKUP($B52,[2]NUM21!$H$3:$U$140,12,FALSE),0)</f>
        <v>0</v>
      </c>
      <c r="P52" s="79">
        <f>IFERROR(VLOOKUP($B52,[2]NUM21!$H$3:$U$140,13,FALSE),0)</f>
        <v>0</v>
      </c>
      <c r="Q52" s="12">
        <f t="shared" si="4"/>
        <v>4</v>
      </c>
    </row>
    <row r="53" spans="1:19" s="75" customFormat="1" ht="15" thickBot="1" x14ac:dyDescent="0.25">
      <c r="A53" s="138" t="s">
        <v>88</v>
      </c>
      <c r="B53" s="137" t="s">
        <v>78</v>
      </c>
      <c r="C53" s="53"/>
      <c r="D53" s="74"/>
      <c r="E53" s="79">
        <f>IFERROR(VLOOKUP($B53,[2]NUM21!$H$3:$U$140,2,FALSE),0)</f>
        <v>0</v>
      </c>
      <c r="F53" s="79">
        <f>IFERROR(VLOOKUP($B53,[2]NUM21!$H$3:$U$140,3,FALSE),0)</f>
        <v>0</v>
      </c>
      <c r="G53" s="79">
        <f>IFERROR(VLOOKUP($B53,[2]NUM21!$H$3:$U$140,4,FALSE),0)</f>
        <v>0</v>
      </c>
      <c r="H53" s="79">
        <f>IFERROR(VLOOKUP($B53,[2]NUM21!$H$3:$U$140,5,FALSE),0)</f>
        <v>0</v>
      </c>
      <c r="I53" s="79">
        <f>IFERROR(VLOOKUP($B53,[2]NUM21!$H$3:$U$140,6,FALSE),0)</f>
        <v>1</v>
      </c>
      <c r="J53" s="79">
        <f>IFERROR(VLOOKUP($B53,[2]NUM21!$H$3:$U$140,7,FALSE),0)</f>
        <v>2</v>
      </c>
      <c r="K53" s="79">
        <f>IFERROR(VLOOKUP($B53,[2]NUM21!$H$3:$U$140,8,FALSE),0)</f>
        <v>0</v>
      </c>
      <c r="L53" s="79">
        <f>IFERROR(VLOOKUP($B53,[2]NUM21!$H$3:$U$140,9,FALSE),0)</f>
        <v>0</v>
      </c>
      <c r="M53" s="79">
        <f>IFERROR(VLOOKUP($B53,[2]NUM21!$H$3:$U$140,10,FALSE),0)</f>
        <v>0</v>
      </c>
      <c r="N53" s="79">
        <f>IFERROR(VLOOKUP($B53,[2]NUM21!$H$3:$U$140,11,FALSE),0)</f>
        <v>0</v>
      </c>
      <c r="O53" s="79">
        <f>IFERROR(VLOOKUP($B53,[2]NUM21!$H$3:$U$140,12,FALSE),0)</f>
        <v>0</v>
      </c>
      <c r="P53" s="79">
        <f>IFERROR(VLOOKUP($B53,[2]NUM21!$H$3:$U$140,13,FALSE),0)</f>
        <v>0</v>
      </c>
      <c r="Q53" s="12">
        <f t="shared" si="4"/>
        <v>3</v>
      </c>
    </row>
    <row r="54" spans="1:19" s="75" customFormat="1" ht="15" thickBot="1" x14ac:dyDescent="0.25">
      <c r="A54" s="138" t="s">
        <v>88</v>
      </c>
      <c r="B54" s="137" t="s">
        <v>79</v>
      </c>
      <c r="C54" s="53"/>
      <c r="D54" s="74"/>
      <c r="E54" s="79">
        <f>IFERROR(VLOOKUP($B54,[2]NUM21!$H$3:$U$140,2,FALSE),0)</f>
        <v>0</v>
      </c>
      <c r="F54" s="79">
        <f>IFERROR(VLOOKUP($B54,[2]NUM21!$H$3:$U$140,3,FALSE),0)</f>
        <v>0</v>
      </c>
      <c r="G54" s="79">
        <f>IFERROR(VLOOKUP($B54,[2]NUM21!$H$3:$U$140,4,FALSE),0)</f>
        <v>0</v>
      </c>
      <c r="H54" s="79">
        <f>IFERROR(VLOOKUP($B54,[2]NUM21!$H$3:$U$140,5,FALSE),0)</f>
        <v>0</v>
      </c>
      <c r="I54" s="79">
        <f>IFERROR(VLOOKUP($B54,[2]NUM21!$H$3:$U$140,6,FALSE),0)</f>
        <v>0</v>
      </c>
      <c r="J54" s="79">
        <f>IFERROR(VLOOKUP($B54,[2]NUM21!$H$3:$U$140,7,FALSE),0)</f>
        <v>0</v>
      </c>
      <c r="K54" s="79">
        <f>IFERROR(VLOOKUP($B54,[2]NUM21!$H$3:$U$140,8,FALSE),0)</f>
        <v>0</v>
      </c>
      <c r="L54" s="79">
        <f>IFERROR(VLOOKUP($B54,[2]NUM21!$H$3:$U$140,9,FALSE),0)</f>
        <v>1</v>
      </c>
      <c r="M54" s="79">
        <f>IFERROR(VLOOKUP($B54,[2]NUM21!$H$3:$U$140,10,FALSE),0)</f>
        <v>0</v>
      </c>
      <c r="N54" s="79">
        <f>IFERROR(VLOOKUP($B54,[2]NUM21!$H$3:$U$140,11,FALSE),0)</f>
        <v>0</v>
      </c>
      <c r="O54" s="79">
        <f>IFERROR(VLOOKUP($B54,[2]NUM21!$H$3:$U$140,12,FALSE),0)</f>
        <v>0</v>
      </c>
      <c r="P54" s="79">
        <f>IFERROR(VLOOKUP($B54,[2]NUM21!$H$3:$U$140,13,FALSE),0)</f>
        <v>0</v>
      </c>
      <c r="Q54" s="12">
        <f t="shared" si="4"/>
        <v>1</v>
      </c>
    </row>
    <row r="55" spans="1:19" s="75" customFormat="1" ht="15" thickBot="1" x14ac:dyDescent="0.25">
      <c r="A55" s="138" t="s">
        <v>88</v>
      </c>
      <c r="B55" s="137" t="s">
        <v>80</v>
      </c>
      <c r="C55" s="53"/>
      <c r="D55" s="74"/>
      <c r="E55" s="79">
        <f>IFERROR(VLOOKUP($B55,[2]NUM21!$H$3:$U$140,2,FALSE),0)</f>
        <v>0</v>
      </c>
      <c r="F55" s="79">
        <f>IFERROR(VLOOKUP($B55,[2]NUM21!$H$3:$U$140,3,FALSE),0)</f>
        <v>0</v>
      </c>
      <c r="G55" s="79">
        <f>IFERROR(VLOOKUP($B55,[2]NUM21!$H$3:$U$140,4,FALSE),0)</f>
        <v>0</v>
      </c>
      <c r="H55" s="79">
        <f>IFERROR(VLOOKUP($B55,[2]NUM21!$H$3:$U$140,5,FALSE),0)</f>
        <v>0</v>
      </c>
      <c r="I55" s="79">
        <f>IFERROR(VLOOKUP($B55,[2]NUM21!$H$3:$U$140,6,FALSE),0)</f>
        <v>0</v>
      </c>
      <c r="J55" s="79">
        <f>IFERROR(VLOOKUP($B55,[2]NUM21!$H$3:$U$140,7,FALSE),0)</f>
        <v>0</v>
      </c>
      <c r="K55" s="79">
        <f>IFERROR(VLOOKUP($B55,[2]NUM21!$H$3:$U$140,8,FALSE),0)</f>
        <v>0</v>
      </c>
      <c r="L55" s="79">
        <f>IFERROR(VLOOKUP($B55,[2]NUM21!$H$3:$U$140,9,FALSE),0)</f>
        <v>1</v>
      </c>
      <c r="M55" s="79">
        <f>IFERROR(VLOOKUP($B55,[2]NUM21!$H$3:$U$140,10,FALSE),0)</f>
        <v>0</v>
      </c>
      <c r="N55" s="79">
        <f>IFERROR(VLOOKUP($B55,[2]NUM21!$H$3:$U$140,11,FALSE),0)</f>
        <v>0</v>
      </c>
      <c r="O55" s="79">
        <f>IFERROR(VLOOKUP($B55,[2]NUM21!$H$3:$U$140,12,FALSE),0)</f>
        <v>0</v>
      </c>
      <c r="P55" s="79">
        <f>IFERROR(VLOOKUP($B55,[2]NUM21!$H$3:$U$140,13,FALSE),0)</f>
        <v>0</v>
      </c>
      <c r="Q55" s="12">
        <f t="shared" si="4"/>
        <v>1</v>
      </c>
    </row>
    <row r="56" spans="1:19" s="75" customFormat="1" ht="15" thickBot="1" x14ac:dyDescent="0.25">
      <c r="A56" s="138" t="s">
        <v>88</v>
      </c>
      <c r="B56" s="137" t="s">
        <v>81</v>
      </c>
      <c r="C56" s="53"/>
      <c r="D56" s="74"/>
      <c r="E56" s="79">
        <f>IFERROR(VLOOKUP($B56,[2]NUM21!$H$3:$U$140,2,FALSE),0)</f>
        <v>0</v>
      </c>
      <c r="F56" s="79">
        <f>IFERROR(VLOOKUP($B56,[2]NUM21!$H$3:$U$140,3,FALSE),0)</f>
        <v>0</v>
      </c>
      <c r="G56" s="79">
        <f>IFERROR(VLOOKUP($B56,[2]NUM21!$H$3:$U$140,4,FALSE),0)</f>
        <v>0</v>
      </c>
      <c r="H56" s="79">
        <f>IFERROR(VLOOKUP($B56,[2]NUM21!$H$3:$U$140,5,FALSE),0)</f>
        <v>0</v>
      </c>
      <c r="I56" s="79">
        <f>IFERROR(VLOOKUP($B56,[2]NUM21!$H$3:$U$140,6,FALSE),0)</f>
        <v>0</v>
      </c>
      <c r="J56" s="79">
        <f>IFERROR(VLOOKUP($B56,[2]NUM21!$H$3:$U$140,7,FALSE),0)</f>
        <v>0</v>
      </c>
      <c r="K56" s="79">
        <f>IFERROR(VLOOKUP($B56,[2]NUM21!$H$3:$U$140,8,FALSE),0)</f>
        <v>1</v>
      </c>
      <c r="L56" s="79">
        <f>IFERROR(VLOOKUP($B56,[2]NUM21!$H$3:$U$140,9,FALSE),0)</f>
        <v>0</v>
      </c>
      <c r="M56" s="79">
        <f>IFERROR(VLOOKUP($B56,[2]NUM21!$H$3:$U$140,10,FALSE),0)</f>
        <v>0</v>
      </c>
      <c r="N56" s="79">
        <f>IFERROR(VLOOKUP($B56,[2]NUM21!$H$3:$U$140,11,FALSE),0)</f>
        <v>0</v>
      </c>
      <c r="O56" s="79">
        <f>IFERROR(VLOOKUP($B56,[2]NUM21!$H$3:$U$140,12,FALSE),0)</f>
        <v>0</v>
      </c>
      <c r="P56" s="79">
        <f>IFERROR(VLOOKUP($B56,[2]NUM21!$H$3:$U$140,13,FALSE),0)</f>
        <v>0</v>
      </c>
      <c r="Q56" s="12">
        <f t="shared" si="4"/>
        <v>1</v>
      </c>
    </row>
    <row r="57" spans="1:19" s="75" customFormat="1" ht="15" thickBot="1" x14ac:dyDescent="0.25">
      <c r="A57" s="138" t="s">
        <v>88</v>
      </c>
      <c r="B57" s="137" t="s">
        <v>82</v>
      </c>
      <c r="C57" s="53"/>
      <c r="D57" s="74"/>
      <c r="E57" s="79">
        <f>IFERROR(VLOOKUP($B57,[2]NUM21!$H$3:$U$140,2,FALSE),0)</f>
        <v>0</v>
      </c>
      <c r="F57" s="79">
        <f>IFERROR(VLOOKUP($B57,[2]NUM21!$H$3:$U$140,3,FALSE),0)</f>
        <v>0</v>
      </c>
      <c r="G57" s="79">
        <f>IFERROR(VLOOKUP($B57,[2]NUM21!$H$3:$U$140,4,FALSE),0)</f>
        <v>0</v>
      </c>
      <c r="H57" s="79">
        <f>IFERROR(VLOOKUP($B57,[2]NUM21!$H$3:$U$140,5,FALSE),0)</f>
        <v>0</v>
      </c>
      <c r="I57" s="79">
        <f>IFERROR(VLOOKUP($B57,[2]NUM21!$H$3:$U$140,6,FALSE),0)</f>
        <v>0</v>
      </c>
      <c r="J57" s="79">
        <f>IFERROR(VLOOKUP($B57,[2]NUM21!$H$3:$U$140,7,FALSE),0)</f>
        <v>0</v>
      </c>
      <c r="K57" s="79">
        <f>IFERROR(VLOOKUP($B57,[2]NUM21!$H$3:$U$140,8,FALSE),0)</f>
        <v>0</v>
      </c>
      <c r="L57" s="79">
        <f>IFERROR(VLOOKUP($B57,[2]NUM21!$H$3:$U$140,9,FALSE),0)</f>
        <v>0</v>
      </c>
      <c r="M57" s="79">
        <f>IFERROR(VLOOKUP($B57,[2]NUM21!$H$3:$U$140,10,FALSE),0)</f>
        <v>0</v>
      </c>
      <c r="N57" s="79">
        <f>IFERROR(VLOOKUP($B57,[2]NUM21!$H$3:$U$140,11,FALSE),0)</f>
        <v>0</v>
      </c>
      <c r="O57" s="79">
        <f>IFERROR(VLOOKUP($B57,[2]NUM21!$H$3:$U$140,12,FALSE),0)</f>
        <v>0</v>
      </c>
      <c r="P57" s="79">
        <f>IFERROR(VLOOKUP($B57,[2]NUM21!$H$3:$U$140,13,FALSE),0)</f>
        <v>0</v>
      </c>
      <c r="Q57" s="12">
        <f t="shared" si="4"/>
        <v>0</v>
      </c>
    </row>
    <row r="58" spans="1:19" s="75" customFormat="1" ht="15" thickBot="1" x14ac:dyDescent="0.25">
      <c r="A58" s="138" t="s">
        <v>88</v>
      </c>
      <c r="B58" s="137" t="s">
        <v>83</v>
      </c>
      <c r="C58" s="53"/>
      <c r="D58" s="74"/>
      <c r="E58" s="79">
        <f>IFERROR(VLOOKUP($B58,[2]NUM21!$H$3:$U$140,2,FALSE),0)</f>
        <v>0</v>
      </c>
      <c r="F58" s="79">
        <f>IFERROR(VLOOKUP($B58,[2]NUM21!$H$3:$U$140,3,FALSE),0)</f>
        <v>0</v>
      </c>
      <c r="G58" s="79">
        <f>IFERROR(VLOOKUP($B58,[2]NUM21!$H$3:$U$140,4,FALSE),0)</f>
        <v>0</v>
      </c>
      <c r="H58" s="79">
        <f>IFERROR(VLOOKUP($B58,[2]NUM21!$H$3:$U$140,5,FALSE),0)</f>
        <v>0</v>
      </c>
      <c r="I58" s="79">
        <f>IFERROR(VLOOKUP($B58,[2]NUM21!$H$3:$U$140,6,FALSE),0)</f>
        <v>0</v>
      </c>
      <c r="J58" s="79">
        <f>IFERROR(VLOOKUP($B58,[2]NUM21!$H$3:$U$140,7,FALSE),0)</f>
        <v>36</v>
      </c>
      <c r="K58" s="79">
        <f>IFERROR(VLOOKUP($B58,[2]NUM21!$H$3:$U$140,8,FALSE),0)</f>
        <v>0</v>
      </c>
      <c r="L58" s="79">
        <f>IFERROR(VLOOKUP($B58,[2]NUM21!$H$3:$U$140,9,FALSE),0)</f>
        <v>122</v>
      </c>
      <c r="M58" s="79">
        <f>IFERROR(VLOOKUP($B58,[2]NUM21!$H$3:$U$140,10,FALSE),0)</f>
        <v>0</v>
      </c>
      <c r="N58" s="79">
        <f>IFERROR(VLOOKUP($B58,[2]NUM21!$H$3:$U$140,11,FALSE),0)</f>
        <v>0</v>
      </c>
      <c r="O58" s="79">
        <f>IFERROR(VLOOKUP($B58,[2]NUM21!$H$3:$U$140,12,FALSE),0)</f>
        <v>0</v>
      </c>
      <c r="P58" s="79">
        <f>IFERROR(VLOOKUP($B58,[2]NUM21!$H$3:$U$140,13,FALSE),0)</f>
        <v>0</v>
      </c>
      <c r="Q58" s="12">
        <f t="shared" si="4"/>
        <v>158</v>
      </c>
    </row>
    <row r="59" spans="1:19" s="75" customFormat="1" ht="15" thickBot="1" x14ac:dyDescent="0.25">
      <c r="A59" s="138" t="s">
        <v>88</v>
      </c>
      <c r="B59" s="137" t="s">
        <v>84</v>
      </c>
      <c r="C59" s="53"/>
      <c r="D59" s="74"/>
      <c r="E59" s="79">
        <f>IFERROR(VLOOKUP($B59,[2]NUM21!$H$3:$U$140,2,FALSE),0)</f>
        <v>0</v>
      </c>
      <c r="F59" s="79">
        <f>IFERROR(VLOOKUP($B59,[2]NUM21!$H$3:$U$140,3,FALSE),0)</f>
        <v>0</v>
      </c>
      <c r="G59" s="79">
        <f>IFERROR(VLOOKUP($B59,[2]NUM21!$H$3:$U$140,4,FALSE),0)</f>
        <v>0</v>
      </c>
      <c r="H59" s="79">
        <f>IFERROR(VLOOKUP($B59,[2]NUM21!$H$3:$U$140,5,FALSE),0)</f>
        <v>0</v>
      </c>
      <c r="I59" s="79">
        <f>IFERROR(VLOOKUP($B59,[2]NUM21!$H$3:$U$140,6,FALSE),0)</f>
        <v>0</v>
      </c>
      <c r="J59" s="79">
        <f>IFERROR(VLOOKUP($B59,[2]NUM21!$H$3:$U$140,7,FALSE),0)</f>
        <v>0</v>
      </c>
      <c r="K59" s="79">
        <f>IFERROR(VLOOKUP($B59,[2]NUM21!$H$3:$U$140,8,FALSE),0)</f>
        <v>0</v>
      </c>
      <c r="L59" s="79">
        <f>IFERROR(VLOOKUP($B59,[2]NUM21!$H$3:$U$140,9,FALSE),0)</f>
        <v>0</v>
      </c>
      <c r="M59" s="79">
        <f>IFERROR(VLOOKUP($B59,[2]NUM21!$H$3:$U$140,10,FALSE),0)</f>
        <v>0</v>
      </c>
      <c r="N59" s="79">
        <f>IFERROR(VLOOKUP($B59,[2]NUM21!$H$3:$U$140,11,FALSE),0)</f>
        <v>0</v>
      </c>
      <c r="O59" s="79">
        <f>IFERROR(VLOOKUP($B59,[2]NUM21!$H$3:$U$140,12,FALSE),0)</f>
        <v>0</v>
      </c>
      <c r="P59" s="79">
        <f>IFERROR(VLOOKUP($B59,[2]NUM21!$H$3:$U$140,13,FALSE),0)</f>
        <v>0</v>
      </c>
      <c r="Q59" s="12">
        <f t="shared" si="4"/>
        <v>0</v>
      </c>
    </row>
    <row r="60" spans="1:19" s="75" customFormat="1" ht="15" thickBot="1" x14ac:dyDescent="0.25">
      <c r="A60" s="138" t="s">
        <v>88</v>
      </c>
      <c r="B60" s="137" t="s">
        <v>85</v>
      </c>
      <c r="C60" s="53"/>
      <c r="D60" s="74"/>
      <c r="E60" s="79">
        <f>IFERROR(VLOOKUP($B60,[2]NUM21!$H$3:$U$140,2,FALSE),0)</f>
        <v>0</v>
      </c>
      <c r="F60" s="79">
        <f>IFERROR(VLOOKUP($B60,[2]NUM21!$H$3:$U$140,3,FALSE),0)</f>
        <v>2</v>
      </c>
      <c r="G60" s="79">
        <f>IFERROR(VLOOKUP($B60,[2]NUM21!$H$3:$U$140,4,FALSE),0)</f>
        <v>0</v>
      </c>
      <c r="H60" s="79">
        <f>IFERROR(VLOOKUP($B60,[2]NUM21!$H$3:$U$140,5,FALSE),0)</f>
        <v>4</v>
      </c>
      <c r="I60" s="79">
        <f>IFERROR(VLOOKUP($B60,[2]NUM21!$H$3:$U$140,6,FALSE),0)</f>
        <v>2</v>
      </c>
      <c r="J60" s="79">
        <f>IFERROR(VLOOKUP($B60,[2]NUM21!$H$3:$U$140,7,FALSE),0)</f>
        <v>3</v>
      </c>
      <c r="K60" s="79">
        <f>IFERROR(VLOOKUP($B60,[2]NUM21!$H$3:$U$140,8,FALSE),0)</f>
        <v>0</v>
      </c>
      <c r="L60" s="79">
        <f>IFERROR(VLOOKUP($B60,[2]NUM21!$H$3:$U$140,9,FALSE),0)</f>
        <v>1</v>
      </c>
      <c r="M60" s="79">
        <f>IFERROR(VLOOKUP($B60,[2]NUM21!$H$3:$U$140,10,FALSE),0)</f>
        <v>1</v>
      </c>
      <c r="N60" s="79">
        <f>IFERROR(VLOOKUP($B60,[2]NUM21!$H$3:$U$140,11,FALSE),0)</f>
        <v>0</v>
      </c>
      <c r="O60" s="79">
        <f>IFERROR(VLOOKUP($B60,[2]NUM21!$H$3:$U$140,12,FALSE),0)</f>
        <v>0</v>
      </c>
      <c r="P60" s="79">
        <f>IFERROR(VLOOKUP($B60,[2]NUM21!$H$3:$U$140,13,FALSE),0)</f>
        <v>1</v>
      </c>
      <c r="Q60" s="12">
        <f>SUM(E60:P60)</f>
        <v>14</v>
      </c>
    </row>
    <row r="61" spans="1:19" s="75" customFormat="1" ht="15" thickBot="1" x14ac:dyDescent="0.25">
      <c r="A61" s="138" t="s">
        <v>88</v>
      </c>
      <c r="B61" s="137" t="s">
        <v>86</v>
      </c>
      <c r="C61" s="53"/>
      <c r="D61" s="74"/>
      <c r="E61" s="79">
        <f>IFERROR(VLOOKUP($B61,[2]NUM21!$H$3:$U$140,2,FALSE),0)</f>
        <v>0</v>
      </c>
      <c r="F61" s="79">
        <f>IFERROR(VLOOKUP($B61,[2]NUM21!$H$3:$U$140,3,FALSE),0)</f>
        <v>0</v>
      </c>
      <c r="G61" s="79">
        <f>IFERROR(VLOOKUP($B61,[2]NUM21!$H$3:$U$140,4,FALSE),0)</f>
        <v>0</v>
      </c>
      <c r="H61" s="79">
        <f>IFERROR(VLOOKUP($B61,[2]NUM21!$H$3:$U$140,5,FALSE),0)</f>
        <v>0</v>
      </c>
      <c r="I61" s="79">
        <f>IFERROR(VLOOKUP($B61,[2]NUM21!$H$3:$U$140,6,FALSE),0)</f>
        <v>0</v>
      </c>
      <c r="J61" s="79">
        <f>IFERROR(VLOOKUP($B61,[2]NUM21!$H$3:$U$140,7,FALSE),0)</f>
        <v>0</v>
      </c>
      <c r="K61" s="79">
        <f>IFERROR(VLOOKUP($B61,[2]NUM21!$H$3:$U$140,8,FALSE),0)</f>
        <v>0</v>
      </c>
      <c r="L61" s="79">
        <f>IFERROR(VLOOKUP($B61,[2]NUM21!$H$3:$U$140,9,FALSE),0)</f>
        <v>0</v>
      </c>
      <c r="M61" s="79">
        <f>IFERROR(VLOOKUP($B61,[2]NUM21!$H$3:$U$140,10,FALSE),0)</f>
        <v>0</v>
      </c>
      <c r="N61" s="79">
        <f>IFERROR(VLOOKUP($B61,[2]NUM21!$H$3:$U$140,11,FALSE),0)</f>
        <v>0</v>
      </c>
      <c r="O61" s="79">
        <f>IFERROR(VLOOKUP($B61,[2]NUM21!$H$3:$U$140,12,FALSE),0)</f>
        <v>1</v>
      </c>
      <c r="P61" s="79">
        <f>IFERROR(VLOOKUP($B61,[2]NUM21!$H$3:$U$140,13,FALSE),0)</f>
        <v>0</v>
      </c>
      <c r="Q61" s="12">
        <f>SUM(E61:P61)</f>
        <v>1</v>
      </c>
    </row>
    <row r="62" spans="1:19" s="75" customFormat="1" ht="15" thickBot="1" x14ac:dyDescent="0.25">
      <c r="A62" s="138" t="s">
        <v>88</v>
      </c>
      <c r="B62" s="137" t="s">
        <v>87</v>
      </c>
      <c r="C62" s="53"/>
      <c r="D62" s="74"/>
      <c r="E62" s="79">
        <f>IFERROR(VLOOKUP($B62,[2]NUM21!$H$3:$U$140,2,FALSE),0)</f>
        <v>0</v>
      </c>
      <c r="F62" s="79">
        <f>IFERROR(VLOOKUP($B62,[2]NUM21!$H$3:$U$140,3,FALSE),0)</f>
        <v>0</v>
      </c>
      <c r="G62" s="79">
        <f>IFERROR(VLOOKUP($B62,[2]NUM21!$H$3:$U$140,4,FALSE),0)</f>
        <v>0</v>
      </c>
      <c r="H62" s="79">
        <f>IFERROR(VLOOKUP($B62,[2]NUM21!$H$3:$U$140,5,FALSE),0)</f>
        <v>0</v>
      </c>
      <c r="I62" s="79">
        <f>IFERROR(VLOOKUP($B62,[2]NUM21!$H$3:$U$140,6,FALSE),0)</f>
        <v>0</v>
      </c>
      <c r="J62" s="79">
        <f>IFERROR(VLOOKUP($B62,[2]NUM21!$H$3:$U$140,7,FALSE),0)</f>
        <v>0</v>
      </c>
      <c r="K62" s="79">
        <f>IFERROR(VLOOKUP($B62,[2]NUM21!$H$3:$U$140,8,FALSE),0)</f>
        <v>0</v>
      </c>
      <c r="L62" s="79">
        <f>IFERROR(VLOOKUP($B62,[2]NUM21!$H$3:$U$140,9,FALSE),0)</f>
        <v>0</v>
      </c>
      <c r="M62" s="79">
        <f>IFERROR(VLOOKUP($B62,[2]NUM21!$H$3:$U$140,10,FALSE),0)</f>
        <v>0</v>
      </c>
      <c r="N62" s="79">
        <f>IFERROR(VLOOKUP($B62,[2]NUM21!$H$3:$U$140,11,FALSE),0)</f>
        <v>0</v>
      </c>
      <c r="O62" s="79">
        <f>IFERROR(VLOOKUP($B62,[2]NUM21!$H$3:$U$140,12,FALSE),0)</f>
        <v>0</v>
      </c>
      <c r="P62" s="79">
        <f>IFERROR(VLOOKUP($B62,[2]NUM21!$H$3:$U$140,13,FALSE),0)</f>
        <v>0</v>
      </c>
      <c r="Q62" s="12">
        <f>SUM(E62:P62)</f>
        <v>0</v>
      </c>
    </row>
    <row r="63" spans="1:19" s="75" customFormat="1" ht="15" thickBot="1" x14ac:dyDescent="0.25">
      <c r="A63" s="136" t="s">
        <v>88</v>
      </c>
      <c r="B63" s="137" t="s">
        <v>397</v>
      </c>
      <c r="C63" s="53"/>
      <c r="D63" s="74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12"/>
    </row>
    <row r="64" spans="1:19" s="138" customFormat="1" ht="13.5" thickBot="1" x14ac:dyDescent="0.25">
      <c r="A64" s="307" t="s">
        <v>177</v>
      </c>
      <c r="B64" s="308"/>
      <c r="C64" s="237" t="str">
        <f>IF(Q64&lt;&gt;0,"SI", "NO")</f>
        <v>SI</v>
      </c>
      <c r="D64" s="14">
        <f>+Q64/R64</f>
        <v>1.0603174603174603</v>
      </c>
      <c r="E64" s="140">
        <f t="shared" ref="E64:J64" si="15">SUM(E50:E62)</f>
        <v>1</v>
      </c>
      <c r="F64" s="140">
        <f t="shared" si="15"/>
        <v>4</v>
      </c>
      <c r="G64" s="140">
        <f t="shared" si="15"/>
        <v>0</v>
      </c>
      <c r="H64" s="140">
        <f t="shared" si="15"/>
        <v>48</v>
      </c>
      <c r="I64" s="140">
        <f t="shared" si="15"/>
        <v>22</v>
      </c>
      <c r="J64" s="140">
        <f t="shared" si="15"/>
        <v>61</v>
      </c>
      <c r="K64" s="140">
        <f t="shared" ref="K64:L64" si="16">SUM(K50:K62)</f>
        <v>25</v>
      </c>
      <c r="L64" s="140">
        <f t="shared" si="16"/>
        <v>136</v>
      </c>
      <c r="M64" s="140">
        <f t="shared" ref="M64:N64" si="17">SUM(M50:M62)</f>
        <v>2</v>
      </c>
      <c r="N64" s="140">
        <f t="shared" si="17"/>
        <v>5</v>
      </c>
      <c r="O64" s="140">
        <f t="shared" ref="O64:P64" si="18">SUM(O50:O62)</f>
        <v>7</v>
      </c>
      <c r="P64" s="140">
        <f t="shared" si="18"/>
        <v>23</v>
      </c>
      <c r="Q64" s="9">
        <f>SUM(Q50:Q62)</f>
        <v>334</v>
      </c>
      <c r="R64" s="366">
        <v>315</v>
      </c>
      <c r="S64" s="367"/>
    </row>
    <row r="65" spans="1:19" s="75" customFormat="1" ht="15" thickBot="1" x14ac:dyDescent="0.25">
      <c r="A65" s="138" t="s">
        <v>99</v>
      </c>
      <c r="B65" s="137" t="s">
        <v>89</v>
      </c>
      <c r="C65" s="53"/>
      <c r="D65" s="74"/>
      <c r="E65" s="79">
        <f>IFERROR(VLOOKUP($B65,[2]NUM21!$H$3:$U$140,2,FALSE),0)</f>
        <v>0</v>
      </c>
      <c r="F65" s="79">
        <f>IFERROR(VLOOKUP($B65,[2]NUM21!$H$3:$U$140,3,FALSE),0)</f>
        <v>0</v>
      </c>
      <c r="G65" s="79">
        <f>IFERROR(VLOOKUP($B65,[2]NUM21!$H$3:$U$140,4,FALSE),0)</f>
        <v>0</v>
      </c>
      <c r="H65" s="79">
        <f>IFERROR(VLOOKUP($B65,[2]NUM21!$H$3:$U$140,5,FALSE),0)</f>
        <v>3</v>
      </c>
      <c r="I65" s="79">
        <f>IFERROR(VLOOKUP($B65,[2]NUM21!$H$3:$U$140,6,FALSE),0)</f>
        <v>9</v>
      </c>
      <c r="J65" s="79">
        <f>IFERROR(VLOOKUP($B65,[2]NUM21!$H$3:$U$140,7,FALSE),0)</f>
        <v>5</v>
      </c>
      <c r="K65" s="79">
        <f>IFERROR(VLOOKUP($B65,[2]NUM21!$H$3:$U$140,8,FALSE),0)</f>
        <v>7</v>
      </c>
      <c r="L65" s="79">
        <f>IFERROR(VLOOKUP($B65,[2]NUM21!$H$3:$U$140,9,FALSE),0)</f>
        <v>4</v>
      </c>
      <c r="M65" s="79">
        <f>IFERROR(VLOOKUP($B65,[2]NUM21!$H$3:$U$140,10,FALSE),0)</f>
        <v>11</v>
      </c>
      <c r="N65" s="79">
        <f>IFERROR(VLOOKUP($B65,[2]NUM21!$H$3:$U$140,11,FALSE),0)</f>
        <v>2</v>
      </c>
      <c r="O65" s="79">
        <f>IFERROR(VLOOKUP($B65,[2]NUM21!$H$3:$U$140,12,FALSE),0)</f>
        <v>1</v>
      </c>
      <c r="P65" s="79">
        <f>IFERROR(VLOOKUP($B65,[2]NUM21!$H$3:$U$140,13,FALSE),0)</f>
        <v>1</v>
      </c>
      <c r="Q65" s="12">
        <f t="shared" ref="Q65:Q74" si="19">SUM(E65:P65)</f>
        <v>43</v>
      </c>
    </row>
    <row r="66" spans="1:19" s="75" customFormat="1" ht="15" thickBot="1" x14ac:dyDescent="0.25">
      <c r="A66" s="138" t="s">
        <v>99</v>
      </c>
      <c r="B66" s="137" t="s">
        <v>90</v>
      </c>
      <c r="C66" s="53"/>
      <c r="D66" s="74"/>
      <c r="E66" s="79">
        <f>IFERROR(VLOOKUP($B66,[2]NUM21!$H$3:$U$140,2,FALSE),0)</f>
        <v>0</v>
      </c>
      <c r="F66" s="79">
        <f>IFERROR(VLOOKUP($B66,[2]NUM21!$H$3:$U$140,3,FALSE),0)</f>
        <v>0</v>
      </c>
      <c r="G66" s="79">
        <f>IFERROR(VLOOKUP($B66,[2]NUM21!$H$3:$U$140,4,FALSE),0)</f>
        <v>0</v>
      </c>
      <c r="H66" s="79">
        <f>IFERROR(VLOOKUP($B66,[2]NUM21!$H$3:$U$140,5,FALSE),0)</f>
        <v>0</v>
      </c>
      <c r="I66" s="79">
        <f>IFERROR(VLOOKUP($B66,[2]NUM21!$H$3:$U$140,6,FALSE),0)</f>
        <v>2</v>
      </c>
      <c r="J66" s="79">
        <f>IFERROR(VLOOKUP($B66,[2]NUM21!$H$3:$U$140,7,FALSE),0)</f>
        <v>1</v>
      </c>
      <c r="K66" s="79">
        <f>IFERROR(VLOOKUP($B66,[2]NUM21!$H$3:$U$140,8,FALSE),0)</f>
        <v>1</v>
      </c>
      <c r="L66" s="79">
        <f>IFERROR(VLOOKUP($B66,[2]NUM21!$H$3:$U$140,9,FALSE),0)</f>
        <v>1</v>
      </c>
      <c r="M66" s="79">
        <f>IFERROR(VLOOKUP($B66,[2]NUM21!$H$3:$U$140,10,FALSE),0)</f>
        <v>5</v>
      </c>
      <c r="N66" s="79">
        <f>IFERROR(VLOOKUP($B66,[2]NUM21!$H$3:$U$140,11,FALSE),0)</f>
        <v>0</v>
      </c>
      <c r="O66" s="79">
        <f>IFERROR(VLOOKUP($B66,[2]NUM21!$H$3:$U$140,12,FALSE),0)</f>
        <v>0</v>
      </c>
      <c r="P66" s="79">
        <f>IFERROR(VLOOKUP($B66,[2]NUM21!$H$3:$U$140,13,FALSE),0)</f>
        <v>0</v>
      </c>
      <c r="Q66" s="12">
        <f t="shared" si="19"/>
        <v>10</v>
      </c>
    </row>
    <row r="67" spans="1:19" s="75" customFormat="1" ht="15" thickBot="1" x14ac:dyDescent="0.25">
      <c r="A67" s="138" t="s">
        <v>99</v>
      </c>
      <c r="B67" s="137" t="s">
        <v>91</v>
      </c>
      <c r="C67" s="53"/>
      <c r="D67" s="74"/>
      <c r="E67" s="79">
        <f>IFERROR(VLOOKUP($B67,[2]NUM21!$H$3:$U$140,2,FALSE),0)</f>
        <v>0</v>
      </c>
      <c r="F67" s="79">
        <f>IFERROR(VLOOKUP($B67,[2]NUM21!$H$3:$U$140,3,FALSE),0)</f>
        <v>0</v>
      </c>
      <c r="G67" s="79">
        <f>IFERROR(VLOOKUP($B67,[2]NUM21!$H$3:$U$140,4,FALSE),0)</f>
        <v>0</v>
      </c>
      <c r="H67" s="79">
        <f>IFERROR(VLOOKUP($B67,[2]NUM21!$H$3:$U$140,5,FALSE),0)</f>
        <v>0</v>
      </c>
      <c r="I67" s="79">
        <f>IFERROR(VLOOKUP($B67,[2]NUM21!$H$3:$U$140,6,FALSE),0)</f>
        <v>0</v>
      </c>
      <c r="J67" s="79">
        <f>IFERROR(VLOOKUP($B67,[2]NUM21!$H$3:$U$140,7,FALSE),0)</f>
        <v>0</v>
      </c>
      <c r="K67" s="79">
        <f>IFERROR(VLOOKUP($B67,[2]NUM21!$H$3:$U$140,8,FALSE),0)</f>
        <v>2</v>
      </c>
      <c r="L67" s="79">
        <f>IFERROR(VLOOKUP($B67,[2]NUM21!$H$3:$U$140,9,FALSE),0)</f>
        <v>0</v>
      </c>
      <c r="M67" s="79">
        <f>IFERROR(VLOOKUP($B67,[2]NUM21!$H$3:$U$140,10,FALSE),0)</f>
        <v>0</v>
      </c>
      <c r="N67" s="79">
        <f>IFERROR(VLOOKUP($B67,[2]NUM21!$H$3:$U$140,11,FALSE),0)</f>
        <v>1</v>
      </c>
      <c r="O67" s="79">
        <f>IFERROR(VLOOKUP($B67,[2]NUM21!$H$3:$U$140,12,FALSE),0)</f>
        <v>0</v>
      </c>
      <c r="P67" s="79">
        <f>IFERROR(VLOOKUP($B67,[2]NUM21!$H$3:$U$140,13,FALSE),0)</f>
        <v>0</v>
      </c>
      <c r="Q67" s="12">
        <f t="shared" si="19"/>
        <v>3</v>
      </c>
    </row>
    <row r="68" spans="1:19" s="75" customFormat="1" ht="15" thickBot="1" x14ac:dyDescent="0.25">
      <c r="A68" s="138" t="s">
        <v>99</v>
      </c>
      <c r="B68" s="137" t="s">
        <v>92</v>
      </c>
      <c r="C68" s="53"/>
      <c r="D68" s="74"/>
      <c r="E68" s="79">
        <f>IFERROR(VLOOKUP($B68,[2]NUM21!$H$3:$U$140,2,FALSE),0)</f>
        <v>0</v>
      </c>
      <c r="F68" s="79">
        <f>IFERROR(VLOOKUP($B68,[2]NUM21!$H$3:$U$140,3,FALSE),0)</f>
        <v>0</v>
      </c>
      <c r="G68" s="79">
        <f>IFERROR(VLOOKUP($B68,[2]NUM21!$H$3:$U$140,4,FALSE),0)</f>
        <v>0</v>
      </c>
      <c r="H68" s="79">
        <f>IFERROR(VLOOKUP($B68,[2]NUM21!$H$3:$U$140,5,FALSE),0)</f>
        <v>0</v>
      </c>
      <c r="I68" s="79">
        <f>IFERROR(VLOOKUP($B68,[2]NUM21!$H$3:$U$140,6,FALSE),0)</f>
        <v>0</v>
      </c>
      <c r="J68" s="79">
        <f>IFERROR(VLOOKUP($B68,[2]NUM21!$H$3:$U$140,7,FALSE),0)</f>
        <v>0</v>
      </c>
      <c r="K68" s="79">
        <f>IFERROR(VLOOKUP($B68,[2]NUM21!$H$3:$U$140,8,FALSE),0)</f>
        <v>0</v>
      </c>
      <c r="L68" s="79">
        <f>IFERROR(VLOOKUP($B68,[2]NUM21!$H$3:$U$140,9,FALSE),0)</f>
        <v>0</v>
      </c>
      <c r="M68" s="79">
        <f>IFERROR(VLOOKUP($B68,[2]NUM21!$H$3:$U$140,10,FALSE),0)</f>
        <v>0</v>
      </c>
      <c r="N68" s="79">
        <f>IFERROR(VLOOKUP($B68,[2]NUM21!$H$3:$U$140,11,FALSE),0)</f>
        <v>0</v>
      </c>
      <c r="O68" s="79">
        <f>IFERROR(VLOOKUP($B68,[2]NUM21!$H$3:$U$140,12,FALSE),0)</f>
        <v>0</v>
      </c>
      <c r="P68" s="79">
        <f>IFERROR(VLOOKUP($B68,[2]NUM21!$H$3:$U$140,13,FALSE),0)</f>
        <v>0</v>
      </c>
      <c r="Q68" s="12">
        <f t="shared" si="19"/>
        <v>0</v>
      </c>
    </row>
    <row r="69" spans="1:19" s="75" customFormat="1" ht="15" thickBot="1" x14ac:dyDescent="0.25">
      <c r="A69" s="138" t="s">
        <v>99</v>
      </c>
      <c r="B69" s="137" t="s">
        <v>93</v>
      </c>
      <c r="C69" s="53"/>
      <c r="D69" s="74"/>
      <c r="E69" s="79">
        <f>IFERROR(VLOOKUP($B69,[2]NUM21!$H$3:$U$140,2,FALSE),0)</f>
        <v>0</v>
      </c>
      <c r="F69" s="79">
        <f>IFERROR(VLOOKUP($B69,[2]NUM21!$H$3:$U$140,3,FALSE),0)</f>
        <v>0</v>
      </c>
      <c r="G69" s="79">
        <f>IFERROR(VLOOKUP($B69,[2]NUM21!$H$3:$U$140,4,FALSE),0)</f>
        <v>0</v>
      </c>
      <c r="H69" s="79">
        <f>IFERROR(VLOOKUP($B69,[2]NUM21!$H$3:$U$140,5,FALSE),0)</f>
        <v>0</v>
      </c>
      <c r="I69" s="79">
        <f>IFERROR(VLOOKUP($B69,[2]NUM21!$H$3:$U$140,6,FALSE),0)</f>
        <v>4</v>
      </c>
      <c r="J69" s="79">
        <f>IFERROR(VLOOKUP($B69,[2]NUM21!$H$3:$U$140,7,FALSE),0)</f>
        <v>0</v>
      </c>
      <c r="K69" s="79">
        <f>IFERROR(VLOOKUP($B69,[2]NUM21!$H$3:$U$140,8,FALSE),0)</f>
        <v>0</v>
      </c>
      <c r="L69" s="79">
        <f>IFERROR(VLOOKUP($B69,[2]NUM21!$H$3:$U$140,9,FALSE),0)</f>
        <v>0</v>
      </c>
      <c r="M69" s="79">
        <f>IFERROR(VLOOKUP($B69,[2]NUM21!$H$3:$U$140,10,FALSE),0)</f>
        <v>0</v>
      </c>
      <c r="N69" s="79">
        <f>IFERROR(VLOOKUP($B69,[2]NUM21!$H$3:$U$140,11,FALSE),0)</f>
        <v>0</v>
      </c>
      <c r="O69" s="79">
        <f>IFERROR(VLOOKUP($B69,[2]NUM21!$H$3:$U$140,12,FALSE),0)</f>
        <v>0</v>
      </c>
      <c r="P69" s="79">
        <f>IFERROR(VLOOKUP($B69,[2]NUM21!$H$3:$U$140,13,FALSE),0)</f>
        <v>0</v>
      </c>
      <c r="Q69" s="12">
        <f t="shared" si="19"/>
        <v>4</v>
      </c>
    </row>
    <row r="70" spans="1:19" s="75" customFormat="1" ht="15" thickBot="1" x14ac:dyDescent="0.25">
      <c r="A70" s="138" t="s">
        <v>99</v>
      </c>
      <c r="B70" s="137" t="s">
        <v>94</v>
      </c>
      <c r="C70" s="53"/>
      <c r="D70" s="74"/>
      <c r="E70" s="79">
        <f>IFERROR(VLOOKUP($B70,[2]NUM21!$H$3:$U$140,2,FALSE),0)</f>
        <v>0</v>
      </c>
      <c r="F70" s="79">
        <f>IFERROR(VLOOKUP($B70,[2]NUM21!$H$3:$U$140,3,FALSE),0)</f>
        <v>0</v>
      </c>
      <c r="G70" s="79">
        <f>IFERROR(VLOOKUP($B70,[2]NUM21!$H$3:$U$140,4,FALSE),0)</f>
        <v>0</v>
      </c>
      <c r="H70" s="79">
        <f>IFERROR(VLOOKUP($B70,[2]NUM21!$H$3:$U$140,5,FALSE),0)</f>
        <v>0</v>
      </c>
      <c r="I70" s="79">
        <f>IFERROR(VLOOKUP($B70,[2]NUM21!$H$3:$U$140,6,FALSE),0)</f>
        <v>6</v>
      </c>
      <c r="J70" s="79">
        <f>IFERROR(VLOOKUP($B70,[2]NUM21!$H$3:$U$140,7,FALSE),0)</f>
        <v>1</v>
      </c>
      <c r="K70" s="79">
        <f>IFERROR(VLOOKUP($B70,[2]NUM21!$H$3:$U$140,8,FALSE),0)</f>
        <v>1</v>
      </c>
      <c r="L70" s="79">
        <f>IFERROR(VLOOKUP($B70,[2]NUM21!$H$3:$U$140,9,FALSE),0)</f>
        <v>0</v>
      </c>
      <c r="M70" s="79">
        <f>IFERROR(VLOOKUP($B70,[2]NUM21!$H$3:$U$140,10,FALSE),0)</f>
        <v>2</v>
      </c>
      <c r="N70" s="79">
        <f>IFERROR(VLOOKUP($B70,[2]NUM21!$H$3:$U$140,11,FALSE),0)</f>
        <v>5</v>
      </c>
      <c r="O70" s="79">
        <f>IFERROR(VLOOKUP($B70,[2]NUM21!$H$3:$U$140,12,FALSE),0)</f>
        <v>0</v>
      </c>
      <c r="P70" s="79">
        <f>IFERROR(VLOOKUP($B70,[2]NUM21!$H$3:$U$140,13,FALSE),0)</f>
        <v>0</v>
      </c>
      <c r="Q70" s="12">
        <f t="shared" si="19"/>
        <v>15</v>
      </c>
    </row>
    <row r="71" spans="1:19" s="75" customFormat="1" ht="15" thickBot="1" x14ac:dyDescent="0.25">
      <c r="A71" s="138" t="s">
        <v>99</v>
      </c>
      <c r="B71" s="137" t="s">
        <v>95</v>
      </c>
      <c r="C71" s="53"/>
      <c r="D71" s="74"/>
      <c r="E71" s="79">
        <f>IFERROR(VLOOKUP($B71,[2]NUM21!$H$3:$U$140,2,FALSE),0)</f>
        <v>0</v>
      </c>
      <c r="F71" s="79">
        <f>IFERROR(VLOOKUP($B71,[2]NUM21!$H$3:$U$140,3,FALSE),0)</f>
        <v>0</v>
      </c>
      <c r="G71" s="79">
        <f>IFERROR(VLOOKUP($B71,[2]NUM21!$H$3:$U$140,4,FALSE),0)</f>
        <v>0</v>
      </c>
      <c r="H71" s="79">
        <f>IFERROR(VLOOKUP($B71,[2]NUM21!$H$3:$U$140,5,FALSE),0)</f>
        <v>0</v>
      </c>
      <c r="I71" s="79">
        <f>IFERROR(VLOOKUP($B71,[2]NUM21!$H$3:$U$140,6,FALSE),0)</f>
        <v>0</v>
      </c>
      <c r="J71" s="79">
        <f>IFERROR(VLOOKUP($B71,[2]NUM21!$H$3:$U$140,7,FALSE),0)</f>
        <v>0</v>
      </c>
      <c r="K71" s="79">
        <f>IFERROR(VLOOKUP($B71,[2]NUM21!$H$3:$U$140,8,FALSE),0)</f>
        <v>0</v>
      </c>
      <c r="L71" s="79">
        <f>IFERROR(VLOOKUP($B71,[2]NUM21!$H$3:$U$140,9,FALSE),0)</f>
        <v>0</v>
      </c>
      <c r="M71" s="79">
        <f>IFERROR(VLOOKUP($B71,[2]NUM21!$H$3:$U$140,10,FALSE),0)</f>
        <v>0</v>
      </c>
      <c r="N71" s="79">
        <f>IFERROR(VLOOKUP($B71,[2]NUM21!$H$3:$U$140,11,FALSE),0)</f>
        <v>0</v>
      </c>
      <c r="O71" s="79">
        <f>IFERROR(VLOOKUP($B71,[2]NUM21!$H$3:$U$140,12,FALSE),0)</f>
        <v>0</v>
      </c>
      <c r="P71" s="79">
        <f>IFERROR(VLOOKUP($B71,[2]NUM21!$H$3:$U$140,13,FALSE),0)</f>
        <v>0</v>
      </c>
      <c r="Q71" s="12">
        <f t="shared" si="19"/>
        <v>0</v>
      </c>
    </row>
    <row r="72" spans="1:19" s="75" customFormat="1" ht="15" thickBot="1" x14ac:dyDescent="0.25">
      <c r="A72" s="138" t="s">
        <v>99</v>
      </c>
      <c r="B72" s="137" t="s">
        <v>96</v>
      </c>
      <c r="C72" s="53"/>
      <c r="D72" s="74"/>
      <c r="E72" s="79">
        <f>IFERROR(VLOOKUP($B72,[2]NUM21!$H$3:$U$140,2,FALSE),0)</f>
        <v>0</v>
      </c>
      <c r="F72" s="79">
        <f>IFERROR(VLOOKUP($B72,[2]NUM21!$H$3:$U$140,3,FALSE),0)</f>
        <v>0</v>
      </c>
      <c r="G72" s="79">
        <f>IFERROR(VLOOKUP($B72,[2]NUM21!$H$3:$U$140,4,FALSE),0)</f>
        <v>0</v>
      </c>
      <c r="H72" s="79">
        <f>IFERROR(VLOOKUP($B72,[2]NUM21!$H$3:$U$140,5,FALSE),0)</f>
        <v>0</v>
      </c>
      <c r="I72" s="79">
        <f>IFERROR(VLOOKUP($B72,[2]NUM21!$H$3:$U$140,6,FALSE),0)</f>
        <v>0</v>
      </c>
      <c r="J72" s="79">
        <f>IFERROR(VLOOKUP($B72,[2]NUM21!$H$3:$U$140,7,FALSE),0)</f>
        <v>0</v>
      </c>
      <c r="K72" s="79">
        <f>IFERROR(VLOOKUP($B72,[2]NUM21!$H$3:$U$140,8,FALSE),0)</f>
        <v>0</v>
      </c>
      <c r="L72" s="79">
        <f>IFERROR(VLOOKUP($B72,[2]NUM21!$H$3:$U$140,9,FALSE),0)</f>
        <v>0</v>
      </c>
      <c r="M72" s="79">
        <f>IFERROR(VLOOKUP($B72,[2]NUM21!$H$3:$U$140,10,FALSE),0)</f>
        <v>0</v>
      </c>
      <c r="N72" s="79">
        <f>IFERROR(VLOOKUP($B72,[2]NUM21!$H$3:$U$140,11,FALSE),0)</f>
        <v>0</v>
      </c>
      <c r="O72" s="79">
        <f>IFERROR(VLOOKUP($B72,[2]NUM21!$H$3:$U$140,12,FALSE),0)</f>
        <v>0</v>
      </c>
      <c r="P72" s="79">
        <f>IFERROR(VLOOKUP($B72,[2]NUM21!$H$3:$U$140,13,FALSE),0)</f>
        <v>0</v>
      </c>
      <c r="Q72" s="12">
        <f t="shared" si="19"/>
        <v>0</v>
      </c>
    </row>
    <row r="73" spans="1:19" s="75" customFormat="1" ht="15" thickBot="1" x14ac:dyDescent="0.25">
      <c r="A73" s="138" t="s">
        <v>99</v>
      </c>
      <c r="B73" s="137" t="s">
        <v>97</v>
      </c>
      <c r="C73" s="53"/>
      <c r="D73" s="74"/>
      <c r="E73" s="79">
        <f>IFERROR(VLOOKUP($B73,[2]NUM21!$H$3:$U$140,2,FALSE),0)</f>
        <v>0</v>
      </c>
      <c r="F73" s="79">
        <f>IFERROR(VLOOKUP($B73,[2]NUM21!$H$3:$U$140,3,FALSE),0)</f>
        <v>0</v>
      </c>
      <c r="G73" s="79">
        <f>IFERROR(VLOOKUP($B73,[2]NUM21!$H$3:$U$140,4,FALSE),0)</f>
        <v>0</v>
      </c>
      <c r="H73" s="79">
        <f>IFERROR(VLOOKUP($B73,[2]NUM21!$H$3:$U$140,5,FALSE),0)</f>
        <v>0</v>
      </c>
      <c r="I73" s="79">
        <f>IFERROR(VLOOKUP($B73,[2]NUM21!$H$3:$U$140,6,FALSE),0)</f>
        <v>0</v>
      </c>
      <c r="J73" s="79">
        <f>IFERROR(VLOOKUP($B73,[2]NUM21!$H$3:$U$140,7,FALSE),0)</f>
        <v>0</v>
      </c>
      <c r="K73" s="79">
        <f>IFERROR(VLOOKUP($B73,[2]NUM21!$H$3:$U$140,8,FALSE),0)</f>
        <v>0</v>
      </c>
      <c r="L73" s="79">
        <f>IFERROR(VLOOKUP($B73,[2]NUM21!$H$3:$U$140,9,FALSE),0)</f>
        <v>0</v>
      </c>
      <c r="M73" s="79">
        <f>IFERROR(VLOOKUP($B73,[2]NUM21!$H$3:$U$140,10,FALSE),0)</f>
        <v>0</v>
      </c>
      <c r="N73" s="79">
        <f>IFERROR(VLOOKUP($B73,[2]NUM21!$H$3:$U$140,11,FALSE),0)</f>
        <v>0</v>
      </c>
      <c r="O73" s="79">
        <f>IFERROR(VLOOKUP($B73,[2]NUM21!$H$3:$U$140,12,FALSE),0)</f>
        <v>0</v>
      </c>
      <c r="P73" s="79">
        <f>IFERROR(VLOOKUP($B73,[2]NUM21!$H$3:$U$140,13,FALSE),0)</f>
        <v>0</v>
      </c>
      <c r="Q73" s="12">
        <f t="shared" si="19"/>
        <v>0</v>
      </c>
    </row>
    <row r="74" spans="1:19" s="75" customFormat="1" ht="15" thickBot="1" x14ac:dyDescent="0.25">
      <c r="A74" s="138" t="s">
        <v>99</v>
      </c>
      <c r="B74" s="137" t="s">
        <v>98</v>
      </c>
      <c r="C74" s="53"/>
      <c r="D74" s="74"/>
      <c r="E74" s="79">
        <f>IFERROR(VLOOKUP($B74,[2]NUM21!$H$3:$U$140,2,FALSE),0)</f>
        <v>0</v>
      </c>
      <c r="F74" s="79">
        <f>IFERROR(VLOOKUP($B74,[2]NUM21!$H$3:$U$140,3,FALSE),0)</f>
        <v>0</v>
      </c>
      <c r="G74" s="79">
        <f>IFERROR(VLOOKUP($B74,[2]NUM21!$H$3:$U$140,4,FALSE),0)</f>
        <v>0</v>
      </c>
      <c r="H74" s="79">
        <f>IFERROR(VLOOKUP($B74,[2]NUM21!$H$3:$U$140,5,FALSE),0)</f>
        <v>0</v>
      </c>
      <c r="I74" s="79">
        <f>IFERROR(VLOOKUP($B74,[2]NUM21!$H$3:$U$140,6,FALSE),0)</f>
        <v>0</v>
      </c>
      <c r="J74" s="79">
        <f>IFERROR(VLOOKUP($B74,[2]NUM21!$H$3:$U$140,7,FALSE),0)</f>
        <v>0</v>
      </c>
      <c r="K74" s="79">
        <f>IFERROR(VLOOKUP($B74,[2]NUM21!$H$3:$U$140,8,FALSE),0)</f>
        <v>0</v>
      </c>
      <c r="L74" s="79">
        <f>IFERROR(VLOOKUP($B74,[2]NUM21!$H$3:$U$140,9,FALSE),0)</f>
        <v>0</v>
      </c>
      <c r="M74" s="79">
        <f>IFERROR(VLOOKUP($B74,[2]NUM21!$H$3:$U$140,10,FALSE),0)</f>
        <v>0</v>
      </c>
      <c r="N74" s="79">
        <f>IFERROR(VLOOKUP($B74,[2]NUM21!$H$3:$U$140,11,FALSE),0)</f>
        <v>0</v>
      </c>
      <c r="O74" s="79">
        <f>IFERROR(VLOOKUP($B74,[2]NUM21!$H$3:$U$140,12,FALSE),0)</f>
        <v>0</v>
      </c>
      <c r="P74" s="79">
        <f>IFERROR(VLOOKUP($B74,[2]NUM21!$H$3:$U$140,13,FALSE),0)</f>
        <v>0</v>
      </c>
      <c r="Q74" s="12">
        <f t="shared" si="19"/>
        <v>0</v>
      </c>
    </row>
    <row r="75" spans="1:19" s="138" customFormat="1" ht="13.5" thickBot="1" x14ac:dyDescent="0.25">
      <c r="A75" s="307" t="s">
        <v>18</v>
      </c>
      <c r="B75" s="308"/>
      <c r="C75" s="237" t="str">
        <f>IF(Q75&lt;&gt;0,"SI", "NO")</f>
        <v>SI</v>
      </c>
      <c r="D75" s="14">
        <f>+Q75/R75</f>
        <v>0.42857142857142855</v>
      </c>
      <c r="E75" s="140">
        <f>SUM(E65:E74)</f>
        <v>0</v>
      </c>
      <c r="F75" s="140">
        <f t="shared" ref="F75:H75" si="20">SUM(F65:F74)</f>
        <v>0</v>
      </c>
      <c r="G75" s="140">
        <f t="shared" si="20"/>
        <v>0</v>
      </c>
      <c r="H75" s="140">
        <f t="shared" si="20"/>
        <v>3</v>
      </c>
      <c r="I75" s="140">
        <f t="shared" ref="I75:J75" si="21">SUM(I65:I74)</f>
        <v>21</v>
      </c>
      <c r="J75" s="140">
        <f t="shared" si="21"/>
        <v>7</v>
      </c>
      <c r="K75" s="140">
        <f t="shared" ref="K75:L75" si="22">SUM(K65:K74)</f>
        <v>11</v>
      </c>
      <c r="L75" s="140">
        <f t="shared" si="22"/>
        <v>5</v>
      </c>
      <c r="M75" s="140">
        <f t="shared" ref="M75:N75" si="23">SUM(M65:M74)</f>
        <v>18</v>
      </c>
      <c r="N75" s="140">
        <f t="shared" si="23"/>
        <v>8</v>
      </c>
      <c r="O75" s="140">
        <f t="shared" ref="O75:P75" si="24">SUM(O65:O74)</f>
        <v>1</v>
      </c>
      <c r="P75" s="140">
        <f t="shared" si="24"/>
        <v>1</v>
      </c>
      <c r="Q75" s="140">
        <f>SUM(Q65:Q74)</f>
        <v>75</v>
      </c>
      <c r="R75" s="366">
        <v>175</v>
      </c>
      <c r="S75" s="367"/>
    </row>
    <row r="76" spans="1:19" s="75" customFormat="1" ht="15" thickBot="1" x14ac:dyDescent="0.25">
      <c r="A76" s="75" t="s">
        <v>105</v>
      </c>
      <c r="B76" s="137" t="s">
        <v>100</v>
      </c>
      <c r="C76" s="53"/>
      <c r="D76" s="74"/>
      <c r="E76" s="79">
        <f>IFERROR(VLOOKUP($B76,[2]NUM21!$H$3:$U$140,2,FALSE),0)</f>
        <v>3</v>
      </c>
      <c r="F76" s="79">
        <f>IFERROR(VLOOKUP($B76,[2]NUM21!$H$3:$U$140,3,FALSE),0)</f>
        <v>3</v>
      </c>
      <c r="G76" s="79">
        <f>IFERROR(VLOOKUP($B76,[2]NUM21!$H$3:$U$140,4,FALSE),0)</f>
        <v>0</v>
      </c>
      <c r="H76" s="79">
        <f>IFERROR(VLOOKUP($B76,[2]NUM21!$H$3:$U$140,5,FALSE),0)</f>
        <v>29</v>
      </c>
      <c r="I76" s="79">
        <f>IFERROR(VLOOKUP($B76,[2]NUM21!$H$3:$U$140,6,FALSE),0)</f>
        <v>7</v>
      </c>
      <c r="J76" s="79">
        <f>IFERROR(VLOOKUP($B76,[2]NUM21!$H$3:$U$140,7,FALSE),0)</f>
        <v>14</v>
      </c>
      <c r="K76" s="79">
        <f>IFERROR(VLOOKUP($B76,[2]NUM21!$H$3:$U$140,8,FALSE),0)</f>
        <v>0</v>
      </c>
      <c r="L76" s="79">
        <f>IFERROR(VLOOKUP($B76,[2]NUM21!$H$3:$U$140,9,FALSE),0)</f>
        <v>0</v>
      </c>
      <c r="M76" s="79">
        <f>IFERROR(VLOOKUP($B76,[2]NUM21!$H$3:$U$140,10,FALSE),0)</f>
        <v>0</v>
      </c>
      <c r="N76" s="79">
        <f>IFERROR(VLOOKUP($B76,[2]NUM21!$H$3:$U$140,11,FALSE),0)</f>
        <v>13</v>
      </c>
      <c r="O76" s="79">
        <f>IFERROR(VLOOKUP($B76,[2]NUM21!$H$3:$U$140,12,FALSE),0)</f>
        <v>0</v>
      </c>
      <c r="P76" s="79">
        <f>IFERROR(VLOOKUP($B76,[2]NUM21!$H$3:$U$140,13,FALSE),0)</f>
        <v>8</v>
      </c>
      <c r="Q76" s="12">
        <f>SUM(E76:P76)</f>
        <v>77</v>
      </c>
    </row>
    <row r="77" spans="1:19" s="75" customFormat="1" ht="15" thickBot="1" x14ac:dyDescent="0.25">
      <c r="A77" s="75" t="s">
        <v>105</v>
      </c>
      <c r="B77" s="137" t="s">
        <v>101</v>
      </c>
      <c r="C77" s="53"/>
      <c r="D77" s="74"/>
      <c r="E77" s="79">
        <f>IFERROR(VLOOKUP($B77,[2]NUM21!$H$3:$U$140,2,FALSE),0)</f>
        <v>0</v>
      </c>
      <c r="F77" s="79">
        <f>IFERROR(VLOOKUP($B77,[2]NUM21!$H$3:$U$140,3,FALSE),0)</f>
        <v>0</v>
      </c>
      <c r="G77" s="79">
        <f>IFERROR(VLOOKUP($B77,[2]NUM21!$H$3:$U$140,4,FALSE),0)</f>
        <v>0</v>
      </c>
      <c r="H77" s="79">
        <f>IFERROR(VLOOKUP($B77,[2]NUM21!$H$3:$U$140,5,FALSE),0)</f>
        <v>0</v>
      </c>
      <c r="I77" s="79">
        <f>IFERROR(VLOOKUP($B77,[2]NUM21!$H$3:$U$140,6,FALSE),0)</f>
        <v>0</v>
      </c>
      <c r="J77" s="79">
        <f>IFERROR(VLOOKUP($B77,[2]NUM21!$H$3:$U$140,7,FALSE),0)</f>
        <v>4</v>
      </c>
      <c r="K77" s="79">
        <f>IFERROR(VLOOKUP($B77,[2]NUM21!$H$3:$U$140,8,FALSE),0)</f>
        <v>1</v>
      </c>
      <c r="L77" s="79">
        <f>IFERROR(VLOOKUP($B77,[2]NUM21!$H$3:$U$140,9,FALSE),0)</f>
        <v>0</v>
      </c>
      <c r="M77" s="79">
        <f>IFERROR(VLOOKUP($B77,[2]NUM21!$H$3:$U$140,10,FALSE),0)</f>
        <v>1</v>
      </c>
      <c r="N77" s="79">
        <f>IFERROR(VLOOKUP($B77,[2]NUM21!$H$3:$U$140,11,FALSE),0)</f>
        <v>0</v>
      </c>
      <c r="O77" s="79">
        <f>IFERROR(VLOOKUP($B77,[2]NUM21!$H$3:$U$140,12,FALSE),0)</f>
        <v>1</v>
      </c>
      <c r="P77" s="79">
        <f>IFERROR(VLOOKUP($B77,[2]NUM21!$H$3:$U$140,13,FALSE),0)</f>
        <v>0</v>
      </c>
      <c r="Q77" s="12">
        <f>SUM(E77:P77)</f>
        <v>7</v>
      </c>
    </row>
    <row r="78" spans="1:19" s="75" customFormat="1" ht="15" thickBot="1" x14ac:dyDescent="0.25">
      <c r="A78" s="75" t="s">
        <v>105</v>
      </c>
      <c r="B78" s="137" t="s">
        <v>102</v>
      </c>
      <c r="C78" s="53"/>
      <c r="D78" s="74"/>
      <c r="E78" s="79">
        <f>IFERROR(VLOOKUP($B78,[2]NUM21!$H$3:$U$140,2,FALSE),0)</f>
        <v>0</v>
      </c>
      <c r="F78" s="79">
        <f>IFERROR(VLOOKUP($B78,[2]NUM21!$H$3:$U$140,3,FALSE),0)</f>
        <v>0</v>
      </c>
      <c r="G78" s="79">
        <f>IFERROR(VLOOKUP($B78,[2]NUM21!$H$3:$U$140,4,FALSE),0)</f>
        <v>8</v>
      </c>
      <c r="H78" s="79">
        <f>IFERROR(VLOOKUP($B78,[2]NUM21!$H$3:$U$140,5,FALSE),0)</f>
        <v>11</v>
      </c>
      <c r="I78" s="79">
        <f>IFERROR(VLOOKUP($B78,[2]NUM21!$H$3:$U$140,6,FALSE),0)</f>
        <v>10</v>
      </c>
      <c r="J78" s="79">
        <f>IFERROR(VLOOKUP($B78,[2]NUM21!$H$3:$U$140,7,FALSE),0)</f>
        <v>15</v>
      </c>
      <c r="K78" s="79">
        <f>IFERROR(VLOOKUP($B78,[2]NUM21!$H$3:$U$140,8,FALSE),0)</f>
        <v>0</v>
      </c>
      <c r="L78" s="79">
        <f>IFERROR(VLOOKUP($B78,[2]NUM21!$H$3:$U$140,9,FALSE),0)</f>
        <v>0</v>
      </c>
      <c r="M78" s="79">
        <f>IFERROR(VLOOKUP($B78,[2]NUM21!$H$3:$U$140,10,FALSE),0)</f>
        <v>0</v>
      </c>
      <c r="N78" s="79">
        <f>IFERROR(VLOOKUP($B78,[2]NUM21!$H$3:$U$140,11,FALSE),0)</f>
        <v>11</v>
      </c>
      <c r="O78" s="79">
        <f>IFERROR(VLOOKUP($B78,[2]NUM21!$H$3:$U$140,12,FALSE),0)</f>
        <v>0</v>
      </c>
      <c r="P78" s="79">
        <f>IFERROR(VLOOKUP($B78,[2]NUM21!$H$3:$U$140,13,FALSE),0)</f>
        <v>17</v>
      </c>
      <c r="Q78" s="12">
        <f>SUM(E78:P78)</f>
        <v>72</v>
      </c>
    </row>
    <row r="79" spans="1:19" s="75" customFormat="1" ht="15" thickBot="1" x14ac:dyDescent="0.25">
      <c r="A79" s="75" t="s">
        <v>105</v>
      </c>
      <c r="B79" s="137" t="s">
        <v>103</v>
      </c>
      <c r="C79" s="53"/>
      <c r="D79" s="74"/>
      <c r="E79" s="79">
        <f>IFERROR(VLOOKUP($B79,[2]NUM21!$H$3:$U$140,2,FALSE),0)</f>
        <v>1</v>
      </c>
      <c r="F79" s="79">
        <f>IFERROR(VLOOKUP($B79,[2]NUM21!$H$3:$U$140,3,FALSE),0)</f>
        <v>0</v>
      </c>
      <c r="G79" s="79">
        <f>IFERROR(VLOOKUP($B79,[2]NUM21!$H$3:$U$140,4,FALSE),0)</f>
        <v>1</v>
      </c>
      <c r="H79" s="79">
        <f>IFERROR(VLOOKUP($B79,[2]NUM21!$H$3:$U$140,5,FALSE),0)</f>
        <v>0</v>
      </c>
      <c r="I79" s="79">
        <f>IFERROR(VLOOKUP($B79,[2]NUM21!$H$3:$U$140,6,FALSE),0)</f>
        <v>0</v>
      </c>
      <c r="J79" s="79">
        <f>IFERROR(VLOOKUP($B79,[2]NUM21!$H$3:$U$140,7,FALSE),0)</f>
        <v>0</v>
      </c>
      <c r="K79" s="79">
        <f>IFERROR(VLOOKUP($B79,[2]NUM21!$H$3:$U$140,8,FALSE),0)</f>
        <v>1</v>
      </c>
      <c r="L79" s="79">
        <f>IFERROR(VLOOKUP($B79,[2]NUM21!$H$3:$U$140,9,FALSE),0)</f>
        <v>0</v>
      </c>
      <c r="M79" s="79">
        <f>IFERROR(VLOOKUP($B79,[2]NUM21!$H$3:$U$140,10,FALSE),0)</f>
        <v>0</v>
      </c>
      <c r="N79" s="79">
        <f>IFERROR(VLOOKUP($B79,[2]NUM21!$H$3:$U$140,11,FALSE),0)</f>
        <v>0</v>
      </c>
      <c r="O79" s="79">
        <f>IFERROR(VLOOKUP($B79,[2]NUM21!$H$3:$U$140,12,FALSE),0)</f>
        <v>0</v>
      </c>
      <c r="P79" s="79">
        <f>IFERROR(VLOOKUP($B79,[2]NUM21!$H$3:$U$140,13,FALSE),0)</f>
        <v>0</v>
      </c>
      <c r="Q79" s="12">
        <f>SUM(E79:P79)</f>
        <v>3</v>
      </c>
    </row>
    <row r="80" spans="1:19" s="75" customFormat="1" ht="15" thickBot="1" x14ac:dyDescent="0.25">
      <c r="A80" s="75" t="s">
        <v>105</v>
      </c>
      <c r="B80" s="137" t="s">
        <v>104</v>
      </c>
      <c r="C80" s="53"/>
      <c r="D80" s="74"/>
      <c r="E80" s="79">
        <f>IFERROR(VLOOKUP($B80,[2]NUM21!$H$3:$U$140,2,FALSE),0)</f>
        <v>3</v>
      </c>
      <c r="F80" s="79">
        <f>IFERROR(VLOOKUP($B80,[2]NUM21!$H$3:$U$140,3,FALSE),0)</f>
        <v>1</v>
      </c>
      <c r="G80" s="79">
        <f>IFERROR(VLOOKUP($B80,[2]NUM21!$H$3:$U$140,4,FALSE),0)</f>
        <v>1</v>
      </c>
      <c r="H80" s="79">
        <f>IFERROR(VLOOKUP($B80,[2]NUM21!$H$3:$U$140,5,FALSE),0)</f>
        <v>0</v>
      </c>
      <c r="I80" s="79">
        <f>IFERROR(VLOOKUP($B80,[2]NUM21!$H$3:$U$140,6,FALSE),0)</f>
        <v>0</v>
      </c>
      <c r="J80" s="79">
        <f>IFERROR(VLOOKUP($B80,[2]NUM21!$H$3:$U$140,7,FALSE),0)</f>
        <v>1</v>
      </c>
      <c r="K80" s="79">
        <f>IFERROR(VLOOKUP($B80,[2]NUM21!$H$3:$U$140,8,FALSE),0)</f>
        <v>0</v>
      </c>
      <c r="L80" s="79">
        <f>IFERROR(VLOOKUP($B80,[2]NUM21!$H$3:$U$140,9,FALSE),0)</f>
        <v>1</v>
      </c>
      <c r="M80" s="79">
        <f>IFERROR(VLOOKUP($B80,[2]NUM21!$H$3:$U$140,10,FALSE),0)</f>
        <v>0</v>
      </c>
      <c r="N80" s="79">
        <f>IFERROR(VLOOKUP($B80,[2]NUM21!$H$3:$U$140,11,FALSE),0)</f>
        <v>7</v>
      </c>
      <c r="O80" s="79">
        <f>IFERROR(VLOOKUP($B80,[2]NUM21!$H$3:$U$140,12,FALSE),0)</f>
        <v>0</v>
      </c>
      <c r="P80" s="79">
        <f>IFERROR(VLOOKUP($B80,[2]NUM21!$H$3:$U$140,13,FALSE),0)</f>
        <v>3</v>
      </c>
      <c r="Q80" s="12">
        <f>SUM(E80:P80)</f>
        <v>17</v>
      </c>
    </row>
    <row r="81" spans="1:19" s="138" customFormat="1" ht="13.5" thickBot="1" x14ac:dyDescent="0.25">
      <c r="A81" s="307" t="s">
        <v>178</v>
      </c>
      <c r="B81" s="308"/>
      <c r="C81" s="237" t="str">
        <f>IF(Q81&lt;&gt;0,"SI", "NO")</f>
        <v>SI</v>
      </c>
      <c r="D81" s="14">
        <f>+Q81/R81</f>
        <v>1.5304347826086957</v>
      </c>
      <c r="E81" s="140">
        <f t="shared" ref="E81:H81" si="25">SUM(E76:E80)</f>
        <v>7</v>
      </c>
      <c r="F81" s="140">
        <f t="shared" si="25"/>
        <v>4</v>
      </c>
      <c r="G81" s="140">
        <f t="shared" si="25"/>
        <v>10</v>
      </c>
      <c r="H81" s="140">
        <f t="shared" si="25"/>
        <v>40</v>
      </c>
      <c r="I81" s="140">
        <f t="shared" ref="I81:J81" si="26">SUM(I76:I80)</f>
        <v>17</v>
      </c>
      <c r="J81" s="140">
        <f t="shared" si="26"/>
        <v>34</v>
      </c>
      <c r="K81" s="140">
        <f t="shared" ref="K81:L81" si="27">SUM(K76:K80)</f>
        <v>2</v>
      </c>
      <c r="L81" s="140">
        <f t="shared" si="27"/>
        <v>1</v>
      </c>
      <c r="M81" s="140">
        <f t="shared" ref="M81:N81" si="28">SUM(M76:M80)</f>
        <v>1</v>
      </c>
      <c r="N81" s="140">
        <f t="shared" si="28"/>
        <v>31</v>
      </c>
      <c r="O81" s="140">
        <f t="shared" ref="O81:P81" si="29">SUM(O76:O80)</f>
        <v>1</v>
      </c>
      <c r="P81" s="140">
        <f t="shared" si="29"/>
        <v>28</v>
      </c>
      <c r="Q81" s="140">
        <f>SUM(Q76:Q80)</f>
        <v>176</v>
      </c>
      <c r="R81" s="366">
        <v>115</v>
      </c>
      <c r="S81" s="367"/>
    </row>
    <row r="82" spans="1:19" s="75" customFormat="1" ht="15" thickBot="1" x14ac:dyDescent="0.25">
      <c r="A82" s="75" t="s">
        <v>116</v>
      </c>
      <c r="B82" s="137" t="s">
        <v>106</v>
      </c>
      <c r="C82" s="53"/>
      <c r="D82" s="74"/>
      <c r="E82" s="79">
        <f>IFERROR(VLOOKUP($B82,[2]NUM21!$H$3:$U$140,2,FALSE),0)</f>
        <v>0</v>
      </c>
      <c r="F82" s="79">
        <f>IFERROR(VLOOKUP($B82,[2]NUM21!$H$3:$U$140,3,FALSE),0)</f>
        <v>2</v>
      </c>
      <c r="G82" s="79">
        <f>IFERROR(VLOOKUP($B82,[2]NUM21!$H$3:$U$140,4,FALSE),0)</f>
        <v>6</v>
      </c>
      <c r="H82" s="79">
        <f>IFERROR(VLOOKUP($B82,[2]NUM21!$H$3:$U$140,5,FALSE),0)</f>
        <v>2</v>
      </c>
      <c r="I82" s="79">
        <f>IFERROR(VLOOKUP($B82,[2]NUM21!$H$3:$U$140,6,FALSE),0)</f>
        <v>21</v>
      </c>
      <c r="J82" s="79">
        <f>IFERROR(VLOOKUP($B82,[2]NUM21!$H$3:$U$140,7,FALSE),0)</f>
        <v>0</v>
      </c>
      <c r="K82" s="79">
        <f>IFERROR(VLOOKUP($B82,[2]NUM21!$H$3:$U$140,8,FALSE),0)</f>
        <v>0</v>
      </c>
      <c r="L82" s="79">
        <f>IFERROR(VLOOKUP($B82,[2]NUM21!$H$3:$U$140,9,FALSE),0)</f>
        <v>0</v>
      </c>
      <c r="M82" s="79">
        <f>IFERROR(VLOOKUP($B82,[2]NUM21!$H$3:$U$140,10,FALSE),0)</f>
        <v>0</v>
      </c>
      <c r="N82" s="79">
        <f>IFERROR(VLOOKUP($B82,[2]NUM21!$H$3:$U$140,11,FALSE),0)</f>
        <v>1</v>
      </c>
      <c r="O82" s="79">
        <f>IFERROR(VLOOKUP($B82,[2]NUM21!$H$3:$U$140,12,FALSE),0)</f>
        <v>0</v>
      </c>
      <c r="P82" s="79">
        <f>IFERROR(VLOOKUP($B82,[2]NUM21!$H$3:$U$140,13,FALSE),0)</f>
        <v>0</v>
      </c>
      <c r="Q82" s="12">
        <f t="shared" ref="Q82:Q91" si="30">SUM(E82:P82)</f>
        <v>32</v>
      </c>
    </row>
    <row r="83" spans="1:19" s="75" customFormat="1" ht="15" thickBot="1" x14ac:dyDescent="0.25">
      <c r="A83" s="75" t="s">
        <v>116</v>
      </c>
      <c r="B83" s="137" t="s">
        <v>107</v>
      </c>
      <c r="C83" s="53"/>
      <c r="D83" s="74"/>
      <c r="E83" s="79">
        <f>IFERROR(VLOOKUP($B83,[2]NUM21!$H$3:$U$140,2,FALSE),0)</f>
        <v>0</v>
      </c>
      <c r="F83" s="79">
        <f>IFERROR(VLOOKUP($B83,[2]NUM21!$H$3:$U$140,3,FALSE),0)</f>
        <v>0</v>
      </c>
      <c r="G83" s="79">
        <f>IFERROR(VLOOKUP($B83,[2]NUM21!$H$3:$U$140,4,FALSE),0)</f>
        <v>0</v>
      </c>
      <c r="H83" s="79">
        <f>IFERROR(VLOOKUP($B83,[2]NUM21!$H$3:$U$140,5,FALSE),0)</f>
        <v>4</v>
      </c>
      <c r="I83" s="79">
        <f>IFERROR(VLOOKUP($B83,[2]NUM21!$H$3:$U$140,6,FALSE),0)</f>
        <v>0</v>
      </c>
      <c r="J83" s="79">
        <f>IFERROR(VLOOKUP($B83,[2]NUM21!$H$3:$U$140,7,FALSE),0)</f>
        <v>0</v>
      </c>
      <c r="K83" s="79">
        <f>IFERROR(VLOOKUP($B83,[2]NUM21!$H$3:$U$140,8,FALSE),0)</f>
        <v>0</v>
      </c>
      <c r="L83" s="79">
        <f>IFERROR(VLOOKUP($B83,[2]NUM21!$H$3:$U$140,9,FALSE),0)</f>
        <v>2</v>
      </c>
      <c r="M83" s="79">
        <f>IFERROR(VLOOKUP($B83,[2]NUM21!$H$3:$U$140,10,FALSE),0)</f>
        <v>0</v>
      </c>
      <c r="N83" s="79">
        <f>IFERROR(VLOOKUP($B83,[2]NUM21!$H$3:$U$140,11,FALSE),0)</f>
        <v>0</v>
      </c>
      <c r="O83" s="79">
        <f>IFERROR(VLOOKUP($B83,[2]NUM21!$H$3:$U$140,12,FALSE),0)</f>
        <v>0</v>
      </c>
      <c r="P83" s="79">
        <f>IFERROR(VLOOKUP($B83,[2]NUM21!$H$3:$U$140,13,FALSE),0)</f>
        <v>0</v>
      </c>
      <c r="Q83" s="12">
        <f t="shared" si="30"/>
        <v>6</v>
      </c>
    </row>
    <row r="84" spans="1:19" s="75" customFormat="1" ht="15" thickBot="1" x14ac:dyDescent="0.25">
      <c r="A84" s="75" t="s">
        <v>116</v>
      </c>
      <c r="B84" s="137" t="s">
        <v>108</v>
      </c>
      <c r="C84" s="53"/>
      <c r="D84" s="74"/>
      <c r="E84" s="79">
        <f>IFERROR(VLOOKUP($B84,[2]NUM21!$H$3:$U$140,2,FALSE),0)</f>
        <v>0</v>
      </c>
      <c r="F84" s="79">
        <f>IFERROR(VLOOKUP($B84,[2]NUM21!$H$3:$U$140,3,FALSE),0)</f>
        <v>0</v>
      </c>
      <c r="G84" s="79">
        <f>IFERROR(VLOOKUP($B84,[2]NUM21!$H$3:$U$140,4,FALSE),0)</f>
        <v>0</v>
      </c>
      <c r="H84" s="79">
        <f>IFERROR(VLOOKUP($B84,[2]NUM21!$H$3:$U$140,5,FALSE),0)</f>
        <v>0</v>
      </c>
      <c r="I84" s="79">
        <f>IFERROR(VLOOKUP($B84,[2]NUM21!$H$3:$U$140,6,FALSE),0)</f>
        <v>0</v>
      </c>
      <c r="J84" s="79">
        <f>IFERROR(VLOOKUP($B84,[2]NUM21!$H$3:$U$140,7,FALSE),0)</f>
        <v>0</v>
      </c>
      <c r="K84" s="79">
        <f>IFERROR(VLOOKUP($B84,[2]NUM21!$H$3:$U$140,8,FALSE),0)</f>
        <v>0</v>
      </c>
      <c r="L84" s="79">
        <f>IFERROR(VLOOKUP($B84,[2]NUM21!$H$3:$U$140,9,FALSE),0)</f>
        <v>3</v>
      </c>
      <c r="M84" s="79">
        <f>IFERROR(VLOOKUP($B84,[2]NUM21!$H$3:$U$140,10,FALSE),0)</f>
        <v>0</v>
      </c>
      <c r="N84" s="79">
        <f>IFERROR(VLOOKUP($B84,[2]NUM21!$H$3:$U$140,11,FALSE),0)</f>
        <v>0</v>
      </c>
      <c r="O84" s="79">
        <f>IFERROR(VLOOKUP($B84,[2]NUM21!$H$3:$U$140,12,FALSE),0)</f>
        <v>0</v>
      </c>
      <c r="P84" s="79">
        <f>IFERROR(VLOOKUP($B84,[2]NUM21!$H$3:$U$140,13,FALSE),0)</f>
        <v>0</v>
      </c>
      <c r="Q84" s="12">
        <f t="shared" si="30"/>
        <v>3</v>
      </c>
    </row>
    <row r="85" spans="1:19" s="75" customFormat="1" ht="15" thickBot="1" x14ac:dyDescent="0.25">
      <c r="A85" s="75" t="s">
        <v>116</v>
      </c>
      <c r="B85" s="137" t="s">
        <v>109</v>
      </c>
      <c r="C85" s="53"/>
      <c r="D85" s="74"/>
      <c r="E85" s="79">
        <f>IFERROR(VLOOKUP($B85,[2]NUM21!$H$3:$U$140,2,FALSE),0)</f>
        <v>0</v>
      </c>
      <c r="F85" s="79">
        <f>IFERROR(VLOOKUP($B85,[2]NUM21!$H$3:$U$140,3,FALSE),0)</f>
        <v>0</v>
      </c>
      <c r="G85" s="79">
        <f>IFERROR(VLOOKUP($B85,[2]NUM21!$H$3:$U$140,4,FALSE),0)</f>
        <v>0</v>
      </c>
      <c r="H85" s="79">
        <f>IFERROR(VLOOKUP($B85,[2]NUM21!$H$3:$U$140,5,FALSE),0)</f>
        <v>0</v>
      </c>
      <c r="I85" s="79">
        <f>IFERROR(VLOOKUP($B85,[2]NUM21!$H$3:$U$140,6,FALSE),0)</f>
        <v>0</v>
      </c>
      <c r="J85" s="79">
        <f>IFERROR(VLOOKUP($B85,[2]NUM21!$H$3:$U$140,7,FALSE),0)</f>
        <v>25</v>
      </c>
      <c r="K85" s="79">
        <f>IFERROR(VLOOKUP($B85,[2]NUM21!$H$3:$U$140,8,FALSE),0)</f>
        <v>0</v>
      </c>
      <c r="L85" s="79">
        <f>IFERROR(VLOOKUP($B85,[2]NUM21!$H$3:$U$140,9,FALSE),0)</f>
        <v>0</v>
      </c>
      <c r="M85" s="79">
        <f>IFERROR(VLOOKUP($B85,[2]NUM21!$H$3:$U$140,10,FALSE),0)</f>
        <v>0</v>
      </c>
      <c r="N85" s="79">
        <f>IFERROR(VLOOKUP($B85,[2]NUM21!$H$3:$U$140,11,FALSE),0)</f>
        <v>0</v>
      </c>
      <c r="O85" s="79">
        <f>IFERROR(VLOOKUP($B85,[2]NUM21!$H$3:$U$140,12,FALSE),0)</f>
        <v>0</v>
      </c>
      <c r="P85" s="79">
        <f>IFERROR(VLOOKUP($B85,[2]NUM21!$H$3:$U$140,13,FALSE),0)</f>
        <v>0</v>
      </c>
      <c r="Q85" s="12">
        <f t="shared" si="30"/>
        <v>25</v>
      </c>
    </row>
    <row r="86" spans="1:19" s="75" customFormat="1" ht="15" thickBot="1" x14ac:dyDescent="0.25">
      <c r="A86" s="75" t="s">
        <v>116</v>
      </c>
      <c r="B86" s="137" t="s">
        <v>110</v>
      </c>
      <c r="C86" s="53"/>
      <c r="D86" s="74"/>
      <c r="E86" s="79">
        <f>IFERROR(VLOOKUP($B86,[2]NUM21!$H$3:$U$140,2,FALSE),0)</f>
        <v>0</v>
      </c>
      <c r="F86" s="79">
        <f>IFERROR(VLOOKUP($B86,[2]NUM21!$H$3:$U$140,3,FALSE),0)</f>
        <v>0</v>
      </c>
      <c r="G86" s="79">
        <f>IFERROR(VLOOKUP($B86,[2]NUM21!$H$3:$U$140,4,FALSE),0)</f>
        <v>0</v>
      </c>
      <c r="H86" s="79">
        <f>IFERROR(VLOOKUP($B86,[2]NUM21!$H$3:$U$140,5,FALSE),0)</f>
        <v>0</v>
      </c>
      <c r="I86" s="79">
        <f>IFERROR(VLOOKUP($B86,[2]NUM21!$H$3:$U$140,6,FALSE),0)</f>
        <v>0</v>
      </c>
      <c r="J86" s="79">
        <f>IFERROR(VLOOKUP($B86,[2]NUM21!$H$3:$U$140,7,FALSE),0)</f>
        <v>20</v>
      </c>
      <c r="K86" s="79">
        <f>IFERROR(VLOOKUP($B86,[2]NUM21!$H$3:$U$140,8,FALSE),0)</f>
        <v>0</v>
      </c>
      <c r="L86" s="79">
        <f>IFERROR(VLOOKUP($B86,[2]NUM21!$H$3:$U$140,9,FALSE),0)</f>
        <v>0</v>
      </c>
      <c r="M86" s="79">
        <f>IFERROR(VLOOKUP($B86,[2]NUM21!$H$3:$U$140,10,FALSE),0)</f>
        <v>0</v>
      </c>
      <c r="N86" s="79">
        <f>IFERROR(VLOOKUP($B86,[2]NUM21!$H$3:$U$140,11,FALSE),0)</f>
        <v>0</v>
      </c>
      <c r="O86" s="79">
        <f>IFERROR(VLOOKUP($B86,[2]NUM21!$H$3:$U$140,12,FALSE),0)</f>
        <v>0</v>
      </c>
      <c r="P86" s="79">
        <f>IFERROR(VLOOKUP($B86,[2]NUM21!$H$3:$U$140,13,FALSE),0)</f>
        <v>0</v>
      </c>
      <c r="Q86" s="12">
        <f t="shared" si="30"/>
        <v>20</v>
      </c>
    </row>
    <row r="87" spans="1:19" s="75" customFormat="1" ht="15" thickBot="1" x14ac:dyDescent="0.25">
      <c r="A87" s="75" t="s">
        <v>116</v>
      </c>
      <c r="B87" s="137" t="s">
        <v>111</v>
      </c>
      <c r="C87" s="53"/>
      <c r="D87" s="74"/>
      <c r="E87" s="79">
        <f>IFERROR(VLOOKUP($B87,[2]NUM21!$H$3:$U$140,2,FALSE),0)</f>
        <v>0</v>
      </c>
      <c r="F87" s="79">
        <f>IFERROR(VLOOKUP($B87,[2]NUM21!$H$3:$U$140,3,FALSE),0)</f>
        <v>0</v>
      </c>
      <c r="G87" s="79">
        <f>IFERROR(VLOOKUP($B87,[2]NUM21!$H$3:$U$140,4,FALSE),0)</f>
        <v>0</v>
      </c>
      <c r="H87" s="79">
        <f>IFERROR(VLOOKUP($B87,[2]NUM21!$H$3:$U$140,5,FALSE),0)</f>
        <v>0</v>
      </c>
      <c r="I87" s="79">
        <f>IFERROR(VLOOKUP($B87,[2]NUM21!$H$3:$U$140,6,FALSE),0)</f>
        <v>0</v>
      </c>
      <c r="J87" s="79">
        <f>IFERROR(VLOOKUP($B87,[2]NUM21!$H$3:$U$140,7,FALSE),0)</f>
        <v>5</v>
      </c>
      <c r="K87" s="79">
        <f>IFERROR(VLOOKUP($B87,[2]NUM21!$H$3:$U$140,8,FALSE),0)</f>
        <v>0</v>
      </c>
      <c r="L87" s="79">
        <f>IFERROR(VLOOKUP($B87,[2]NUM21!$H$3:$U$140,9,FALSE),0)</f>
        <v>0</v>
      </c>
      <c r="M87" s="79">
        <f>IFERROR(VLOOKUP($B87,[2]NUM21!$H$3:$U$140,10,FALSE),0)</f>
        <v>0</v>
      </c>
      <c r="N87" s="79">
        <f>IFERROR(VLOOKUP($B87,[2]NUM21!$H$3:$U$140,11,FALSE),0)</f>
        <v>0</v>
      </c>
      <c r="O87" s="79">
        <f>IFERROR(VLOOKUP($B87,[2]NUM21!$H$3:$U$140,12,FALSE),0)</f>
        <v>0</v>
      </c>
      <c r="P87" s="79">
        <f>IFERROR(VLOOKUP($B87,[2]NUM21!$H$3:$U$140,13,FALSE),0)</f>
        <v>0</v>
      </c>
      <c r="Q87" s="12">
        <f t="shared" si="30"/>
        <v>5</v>
      </c>
    </row>
    <row r="88" spans="1:19" s="75" customFormat="1" ht="15" thickBot="1" x14ac:dyDescent="0.25">
      <c r="A88" s="75" t="s">
        <v>116</v>
      </c>
      <c r="B88" s="137" t="s">
        <v>112</v>
      </c>
      <c r="C88" s="53"/>
      <c r="D88" s="74"/>
      <c r="E88" s="79">
        <f>IFERROR(VLOOKUP($B88,[2]NUM21!$H$3:$U$140,2,FALSE),0)</f>
        <v>0</v>
      </c>
      <c r="F88" s="79">
        <f>IFERROR(VLOOKUP($B88,[2]NUM21!$H$3:$U$140,3,FALSE),0)</f>
        <v>0</v>
      </c>
      <c r="G88" s="79">
        <f>IFERROR(VLOOKUP($B88,[2]NUM21!$H$3:$U$140,4,FALSE),0)</f>
        <v>19</v>
      </c>
      <c r="H88" s="79">
        <f>IFERROR(VLOOKUP($B88,[2]NUM21!$H$3:$U$140,5,FALSE),0)</f>
        <v>0</v>
      </c>
      <c r="I88" s="79">
        <f>IFERROR(VLOOKUP($B88,[2]NUM21!$H$3:$U$140,6,FALSE),0)</f>
        <v>13</v>
      </c>
      <c r="J88" s="79">
        <f>IFERROR(VLOOKUP($B88,[2]NUM21!$H$3:$U$140,7,FALSE),0)</f>
        <v>4</v>
      </c>
      <c r="K88" s="79">
        <f>IFERROR(VLOOKUP($B88,[2]NUM21!$H$3:$U$140,8,FALSE),0)</f>
        <v>0</v>
      </c>
      <c r="L88" s="79">
        <f>IFERROR(VLOOKUP($B88,[2]NUM21!$H$3:$U$140,9,FALSE),0)</f>
        <v>0</v>
      </c>
      <c r="M88" s="79">
        <f>IFERROR(VLOOKUP($B88,[2]NUM21!$H$3:$U$140,10,FALSE),0)</f>
        <v>0</v>
      </c>
      <c r="N88" s="79">
        <f>IFERROR(VLOOKUP($B88,[2]NUM21!$H$3:$U$140,11,FALSE),0)</f>
        <v>1</v>
      </c>
      <c r="O88" s="79">
        <f>IFERROR(VLOOKUP($B88,[2]NUM21!$H$3:$U$140,12,FALSE),0)</f>
        <v>0</v>
      </c>
      <c r="P88" s="79">
        <f>IFERROR(VLOOKUP($B88,[2]NUM21!$H$3:$U$140,13,FALSE),0)</f>
        <v>1</v>
      </c>
      <c r="Q88" s="12">
        <f t="shared" si="30"/>
        <v>38</v>
      </c>
    </row>
    <row r="89" spans="1:19" s="75" customFormat="1" ht="15" thickBot="1" x14ac:dyDescent="0.25">
      <c r="A89" s="75" t="s">
        <v>116</v>
      </c>
      <c r="B89" s="137" t="s">
        <v>113</v>
      </c>
      <c r="C89" s="53"/>
      <c r="D89" s="74"/>
      <c r="E89" s="79">
        <f>IFERROR(VLOOKUP($B89,[2]NUM21!$H$3:$U$140,2,FALSE),0)</f>
        <v>0</v>
      </c>
      <c r="F89" s="79">
        <f>IFERROR(VLOOKUP($B89,[2]NUM21!$H$3:$U$140,3,FALSE),0)</f>
        <v>0</v>
      </c>
      <c r="G89" s="79">
        <f>IFERROR(VLOOKUP($B89,[2]NUM21!$H$3:$U$140,4,FALSE),0)</f>
        <v>0</v>
      </c>
      <c r="H89" s="79">
        <f>IFERROR(VLOOKUP($B89,[2]NUM21!$H$3:$U$140,5,FALSE),0)</f>
        <v>0</v>
      </c>
      <c r="I89" s="79">
        <f>IFERROR(VLOOKUP($B89,[2]NUM21!$H$3:$U$140,6,FALSE),0)</f>
        <v>0</v>
      </c>
      <c r="J89" s="79">
        <f>IFERROR(VLOOKUP($B89,[2]NUM21!$H$3:$U$140,7,FALSE),0)</f>
        <v>30</v>
      </c>
      <c r="K89" s="79">
        <f>IFERROR(VLOOKUP($B89,[2]NUM21!$H$3:$U$140,8,FALSE),0)</f>
        <v>0</v>
      </c>
      <c r="L89" s="79">
        <f>IFERROR(VLOOKUP($B89,[2]NUM21!$H$3:$U$140,9,FALSE),0)</f>
        <v>0</v>
      </c>
      <c r="M89" s="79">
        <f>IFERROR(VLOOKUP($B89,[2]NUM21!$H$3:$U$140,10,FALSE),0)</f>
        <v>0</v>
      </c>
      <c r="N89" s="79">
        <f>IFERROR(VLOOKUP($B89,[2]NUM21!$H$3:$U$140,11,FALSE),0)</f>
        <v>0</v>
      </c>
      <c r="O89" s="79">
        <f>IFERROR(VLOOKUP($B89,[2]NUM21!$H$3:$U$140,12,FALSE),0)</f>
        <v>0</v>
      </c>
      <c r="P89" s="79">
        <f>IFERROR(VLOOKUP($B89,[2]NUM21!$H$3:$U$140,13,FALSE),0)</f>
        <v>0</v>
      </c>
      <c r="Q89" s="12">
        <f t="shared" si="30"/>
        <v>30</v>
      </c>
    </row>
    <row r="90" spans="1:19" s="75" customFormat="1" ht="15" thickBot="1" x14ac:dyDescent="0.25">
      <c r="A90" s="75" t="s">
        <v>116</v>
      </c>
      <c r="B90" s="137" t="s">
        <v>114</v>
      </c>
      <c r="C90" s="53"/>
      <c r="D90" s="74"/>
      <c r="E90" s="79">
        <f>IFERROR(VLOOKUP($B90,[2]NUM21!$H$3:$U$140,2,FALSE),0)</f>
        <v>0</v>
      </c>
      <c r="F90" s="79">
        <f>IFERROR(VLOOKUP($B90,[2]NUM21!$H$3:$U$140,3,FALSE),0)</f>
        <v>0</v>
      </c>
      <c r="G90" s="79">
        <f>IFERROR(VLOOKUP($B90,[2]NUM21!$H$3:$U$140,4,FALSE),0)</f>
        <v>1</v>
      </c>
      <c r="H90" s="79">
        <f>IFERROR(VLOOKUP($B90,[2]NUM21!$H$3:$U$140,5,FALSE),0)</f>
        <v>2</v>
      </c>
      <c r="I90" s="79">
        <f>IFERROR(VLOOKUP($B90,[2]NUM21!$H$3:$U$140,6,FALSE),0)</f>
        <v>0</v>
      </c>
      <c r="J90" s="79">
        <f>IFERROR(VLOOKUP($B90,[2]NUM21!$H$3:$U$140,7,FALSE),0)</f>
        <v>10</v>
      </c>
      <c r="K90" s="79">
        <f>IFERROR(VLOOKUP($B90,[2]NUM21!$H$3:$U$140,8,FALSE),0)</f>
        <v>0</v>
      </c>
      <c r="L90" s="79">
        <f>IFERROR(VLOOKUP($B90,[2]NUM21!$H$3:$U$140,9,FALSE),0)</f>
        <v>0</v>
      </c>
      <c r="M90" s="79">
        <f>IFERROR(VLOOKUP($B90,[2]NUM21!$H$3:$U$140,10,FALSE),0)</f>
        <v>0</v>
      </c>
      <c r="N90" s="79">
        <f>IFERROR(VLOOKUP($B90,[2]NUM21!$H$3:$U$140,11,FALSE),0)</f>
        <v>0</v>
      </c>
      <c r="O90" s="79">
        <f>IFERROR(VLOOKUP($B90,[2]NUM21!$H$3:$U$140,12,FALSE),0)</f>
        <v>0</v>
      </c>
      <c r="P90" s="79">
        <f>IFERROR(VLOOKUP($B90,[2]NUM21!$H$3:$U$140,13,FALSE),0)</f>
        <v>0</v>
      </c>
      <c r="Q90" s="12">
        <f t="shared" si="30"/>
        <v>13</v>
      </c>
    </row>
    <row r="91" spans="1:19" s="75" customFormat="1" ht="15" thickBot="1" x14ac:dyDescent="0.25">
      <c r="A91" s="75" t="s">
        <v>116</v>
      </c>
      <c r="B91" s="137" t="s">
        <v>115</v>
      </c>
      <c r="C91" s="53"/>
      <c r="D91" s="74"/>
      <c r="E91" s="79">
        <f>IFERROR(VLOOKUP($B91,[2]NUM21!$H$3:$U$140,2,FALSE),0)</f>
        <v>0</v>
      </c>
      <c r="F91" s="79">
        <f>IFERROR(VLOOKUP($B91,[2]NUM21!$H$3:$U$140,3,FALSE),0)</f>
        <v>0</v>
      </c>
      <c r="G91" s="79">
        <f>IFERROR(VLOOKUP($B91,[2]NUM21!$H$3:$U$140,4,FALSE),0)</f>
        <v>0</v>
      </c>
      <c r="H91" s="79">
        <f>IFERROR(VLOOKUP($B91,[2]NUM21!$H$3:$U$140,5,FALSE),0)</f>
        <v>2</v>
      </c>
      <c r="I91" s="79">
        <f>IFERROR(VLOOKUP($B91,[2]NUM21!$H$3:$U$140,6,FALSE),0)</f>
        <v>0</v>
      </c>
      <c r="J91" s="79">
        <f>IFERROR(VLOOKUP($B91,[2]NUM21!$H$3:$U$140,7,FALSE),0)</f>
        <v>8</v>
      </c>
      <c r="K91" s="79">
        <f>IFERROR(VLOOKUP($B91,[2]NUM21!$H$3:$U$140,8,FALSE),0)</f>
        <v>4</v>
      </c>
      <c r="L91" s="79">
        <f>IFERROR(VLOOKUP($B91,[2]NUM21!$H$3:$U$140,9,FALSE),0)</f>
        <v>0</v>
      </c>
      <c r="M91" s="79">
        <f>IFERROR(VLOOKUP($B91,[2]NUM21!$H$3:$U$140,10,FALSE),0)</f>
        <v>0</v>
      </c>
      <c r="N91" s="79">
        <f>IFERROR(VLOOKUP($B91,[2]NUM21!$H$3:$U$140,11,FALSE),0)</f>
        <v>0</v>
      </c>
      <c r="O91" s="79">
        <f>IFERROR(VLOOKUP($B91,[2]NUM21!$H$3:$U$140,12,FALSE),0)</f>
        <v>0</v>
      </c>
      <c r="P91" s="79">
        <f>IFERROR(VLOOKUP($B91,[2]NUM21!$H$3:$U$140,13,FALSE),0)</f>
        <v>0</v>
      </c>
      <c r="Q91" s="12">
        <f t="shared" si="30"/>
        <v>14</v>
      </c>
    </row>
    <row r="92" spans="1:19" s="138" customFormat="1" ht="13.5" thickBot="1" x14ac:dyDescent="0.25">
      <c r="A92" s="307" t="s">
        <v>179</v>
      </c>
      <c r="B92" s="308"/>
      <c r="C92" s="237" t="str">
        <f>IF(Q92&lt;&gt;0,"SI", "NO")</f>
        <v>SI</v>
      </c>
      <c r="D92" s="14">
        <f>+Q92/R92</f>
        <v>0.75303643724696356</v>
      </c>
      <c r="E92" s="140">
        <f>SUM(E82:E91)</f>
        <v>0</v>
      </c>
      <c r="F92" s="140">
        <f t="shared" ref="F92:H92" si="31">SUM(F82:F91)</f>
        <v>2</v>
      </c>
      <c r="G92" s="140">
        <f t="shared" si="31"/>
        <v>26</v>
      </c>
      <c r="H92" s="140">
        <f t="shared" si="31"/>
        <v>10</v>
      </c>
      <c r="I92" s="140">
        <f t="shared" ref="I92:J92" si="32">SUM(I82:I91)</f>
        <v>34</v>
      </c>
      <c r="J92" s="140">
        <f t="shared" si="32"/>
        <v>102</v>
      </c>
      <c r="K92" s="140">
        <f t="shared" ref="K92:L92" si="33">SUM(K82:K91)</f>
        <v>4</v>
      </c>
      <c r="L92" s="140">
        <f t="shared" si="33"/>
        <v>5</v>
      </c>
      <c r="M92" s="140">
        <f t="shared" ref="M92:N92" si="34">SUM(M82:M91)</f>
        <v>0</v>
      </c>
      <c r="N92" s="140">
        <f t="shared" si="34"/>
        <v>2</v>
      </c>
      <c r="O92" s="140">
        <f t="shared" ref="O92:P92" si="35">SUM(O82:O91)</f>
        <v>0</v>
      </c>
      <c r="P92" s="140">
        <f t="shared" si="35"/>
        <v>1</v>
      </c>
      <c r="Q92" s="140">
        <f>SUM(Q82:Q91)</f>
        <v>186</v>
      </c>
      <c r="R92" s="366">
        <v>247</v>
      </c>
      <c r="S92" s="367"/>
    </row>
    <row r="93" spans="1:19" s="75" customFormat="1" ht="15" thickBot="1" x14ac:dyDescent="0.25">
      <c r="A93" s="75" t="s">
        <v>133</v>
      </c>
      <c r="B93" s="137" t="s">
        <v>117</v>
      </c>
      <c r="C93" s="53"/>
      <c r="D93" s="74"/>
      <c r="E93" s="79">
        <f>IFERROR(VLOOKUP($B93,[2]NUM21!$H$3:$U$140,2,FALSE),0)</f>
        <v>5</v>
      </c>
      <c r="F93" s="79">
        <f>IFERROR(VLOOKUP($B93,[2]NUM21!$H$3:$U$140,3,FALSE),0)</f>
        <v>2</v>
      </c>
      <c r="G93" s="79">
        <f>IFERROR(VLOOKUP($B93,[2]NUM21!$H$3:$U$140,4,FALSE),0)</f>
        <v>0</v>
      </c>
      <c r="H93" s="79">
        <f>IFERROR(VLOOKUP($B93,[2]NUM21!$H$3:$U$140,5,FALSE),0)</f>
        <v>4</v>
      </c>
      <c r="I93" s="79">
        <f>IFERROR(VLOOKUP($B93,[2]NUM21!$H$3:$U$140,6,FALSE),0)</f>
        <v>5</v>
      </c>
      <c r="J93" s="79">
        <f>IFERROR(VLOOKUP($B93,[2]NUM21!$H$3:$U$140,7,FALSE),0)</f>
        <v>3</v>
      </c>
      <c r="K93" s="79">
        <f>IFERROR(VLOOKUP($B93,[2]NUM21!$H$3:$U$140,8,FALSE),0)</f>
        <v>9</v>
      </c>
      <c r="L93" s="79">
        <f>IFERROR(VLOOKUP($B93,[2]NUM21!$H$3:$U$140,9,FALSE),0)</f>
        <v>10</v>
      </c>
      <c r="M93" s="79">
        <f>IFERROR(VLOOKUP($B93,[2]NUM21!$H$3:$U$140,10,FALSE),0)</f>
        <v>5</v>
      </c>
      <c r="N93" s="79">
        <f>IFERROR(VLOOKUP($B93,[2]NUM21!$H$3:$U$140,11,FALSE),0)</f>
        <v>14</v>
      </c>
      <c r="O93" s="79">
        <f>IFERROR(VLOOKUP($B93,[2]NUM21!$H$3:$U$140,12,FALSE),0)</f>
        <v>9</v>
      </c>
      <c r="P93" s="79">
        <f>IFERROR(VLOOKUP($B93,[2]NUM21!$H$3:$U$140,13,FALSE),0)</f>
        <v>13</v>
      </c>
      <c r="Q93" s="12">
        <f t="shared" ref="Q93:Q110" si="36">SUM(E93:P93)</f>
        <v>79</v>
      </c>
    </row>
    <row r="94" spans="1:19" s="75" customFormat="1" ht="15" thickBot="1" x14ac:dyDescent="0.25">
      <c r="A94" s="75" t="s">
        <v>133</v>
      </c>
      <c r="B94" s="137" t="s">
        <v>118</v>
      </c>
      <c r="C94" s="53"/>
      <c r="D94" s="74"/>
      <c r="E94" s="79">
        <f>IFERROR(VLOOKUP($B94,[2]NUM21!$H$3:$U$140,2,FALSE),0)</f>
        <v>9</v>
      </c>
      <c r="F94" s="79">
        <f>IFERROR(VLOOKUP($B94,[2]NUM21!$H$3:$U$140,3,FALSE),0)</f>
        <v>6</v>
      </c>
      <c r="G94" s="79">
        <f>IFERROR(VLOOKUP($B94,[2]NUM21!$H$3:$U$140,4,FALSE),0)</f>
        <v>3</v>
      </c>
      <c r="H94" s="79">
        <f>IFERROR(VLOOKUP($B94,[2]NUM21!$H$3:$U$140,5,FALSE),0)</f>
        <v>15</v>
      </c>
      <c r="I94" s="79">
        <f>IFERROR(VLOOKUP($B94,[2]NUM21!$H$3:$U$140,6,FALSE),0)</f>
        <v>9</v>
      </c>
      <c r="J94" s="79">
        <f>IFERROR(VLOOKUP($B94,[2]NUM21!$H$3:$U$140,7,FALSE),0)</f>
        <v>13</v>
      </c>
      <c r="K94" s="79">
        <f>IFERROR(VLOOKUP($B94,[2]NUM21!$H$3:$U$140,8,FALSE),0)</f>
        <v>19</v>
      </c>
      <c r="L94" s="79">
        <f>IFERROR(VLOOKUP($B94,[2]NUM21!$H$3:$U$140,9,FALSE),0)</f>
        <v>21</v>
      </c>
      <c r="M94" s="79">
        <f>IFERROR(VLOOKUP($B94,[2]NUM21!$H$3:$U$140,10,FALSE),0)</f>
        <v>28</v>
      </c>
      <c r="N94" s="79">
        <f>IFERROR(VLOOKUP($B94,[2]NUM21!$H$3:$U$140,11,FALSE),0)</f>
        <v>36</v>
      </c>
      <c r="O94" s="79">
        <f>IFERROR(VLOOKUP($B94,[2]NUM21!$H$3:$U$140,12,FALSE),0)</f>
        <v>46</v>
      </c>
      <c r="P94" s="79">
        <f>IFERROR(VLOOKUP($B94,[2]NUM21!$H$3:$U$140,13,FALSE),0)</f>
        <v>31</v>
      </c>
      <c r="Q94" s="12">
        <f t="shared" si="36"/>
        <v>236</v>
      </c>
    </row>
    <row r="95" spans="1:19" s="75" customFormat="1" ht="15" thickBot="1" x14ac:dyDescent="0.25">
      <c r="A95" s="75" t="s">
        <v>133</v>
      </c>
      <c r="B95" s="137" t="s">
        <v>119</v>
      </c>
      <c r="C95" s="53"/>
      <c r="D95" s="74"/>
      <c r="E95" s="79">
        <f>IFERROR(VLOOKUP($B95,[2]NUM21!$H$3:$U$140,2,FALSE),0)</f>
        <v>2</v>
      </c>
      <c r="F95" s="79">
        <f>IFERROR(VLOOKUP($B95,[2]NUM21!$H$3:$U$140,3,FALSE),0)</f>
        <v>5</v>
      </c>
      <c r="G95" s="79">
        <f>IFERROR(VLOOKUP($B95,[2]NUM21!$H$3:$U$140,4,FALSE),0)</f>
        <v>14</v>
      </c>
      <c r="H95" s="79">
        <f>IFERROR(VLOOKUP($B95,[2]NUM21!$H$3:$U$140,5,FALSE),0)</f>
        <v>15</v>
      </c>
      <c r="I95" s="79">
        <f>IFERROR(VLOOKUP($B95,[2]NUM21!$H$3:$U$140,6,FALSE),0)</f>
        <v>20</v>
      </c>
      <c r="J95" s="79">
        <f>IFERROR(VLOOKUP($B95,[2]NUM21!$H$3:$U$140,7,FALSE),0)</f>
        <v>19</v>
      </c>
      <c r="K95" s="79">
        <f>IFERROR(VLOOKUP($B95,[2]NUM21!$H$3:$U$140,8,FALSE),0)</f>
        <v>44</v>
      </c>
      <c r="L95" s="79">
        <f>IFERROR(VLOOKUP($B95,[2]NUM21!$H$3:$U$140,9,FALSE),0)</f>
        <v>47</v>
      </c>
      <c r="M95" s="79">
        <f>IFERROR(VLOOKUP($B95,[2]NUM21!$H$3:$U$140,10,FALSE),0)</f>
        <v>32</v>
      </c>
      <c r="N95" s="79">
        <f>IFERROR(VLOOKUP($B95,[2]NUM21!$H$3:$U$140,11,FALSE),0)</f>
        <v>47</v>
      </c>
      <c r="O95" s="79">
        <f>IFERROR(VLOOKUP($B95,[2]NUM21!$H$3:$U$140,12,FALSE),0)</f>
        <v>35</v>
      </c>
      <c r="P95" s="79">
        <f>IFERROR(VLOOKUP($B95,[2]NUM21!$H$3:$U$140,13,FALSE),0)</f>
        <v>37</v>
      </c>
      <c r="Q95" s="12">
        <f t="shared" si="36"/>
        <v>317</v>
      </c>
    </row>
    <row r="96" spans="1:19" s="75" customFormat="1" ht="15" thickBot="1" x14ac:dyDescent="0.25">
      <c r="A96" s="75" t="s">
        <v>133</v>
      </c>
      <c r="B96" s="137" t="s">
        <v>120</v>
      </c>
      <c r="C96" s="53"/>
      <c r="D96" s="74"/>
      <c r="E96" s="79">
        <f>IFERROR(VLOOKUP($B96,[2]NUM21!$H$3:$U$140,2,FALSE),0)</f>
        <v>0</v>
      </c>
      <c r="F96" s="79">
        <f>IFERROR(VLOOKUP($B96,[2]NUM21!$H$3:$U$140,3,FALSE),0)</f>
        <v>1</v>
      </c>
      <c r="G96" s="79">
        <f>IFERROR(VLOOKUP($B96,[2]NUM21!$H$3:$U$140,4,FALSE),0)</f>
        <v>7</v>
      </c>
      <c r="H96" s="79">
        <f>IFERROR(VLOOKUP($B96,[2]NUM21!$H$3:$U$140,5,FALSE),0)</f>
        <v>9</v>
      </c>
      <c r="I96" s="79">
        <f>IFERROR(VLOOKUP($B96,[2]NUM21!$H$3:$U$140,6,FALSE),0)</f>
        <v>7</v>
      </c>
      <c r="J96" s="79">
        <f>IFERROR(VLOOKUP($B96,[2]NUM21!$H$3:$U$140,7,FALSE),0)</f>
        <v>14</v>
      </c>
      <c r="K96" s="79">
        <f>IFERROR(VLOOKUP($B96,[2]NUM21!$H$3:$U$140,8,FALSE),0)</f>
        <v>8</v>
      </c>
      <c r="L96" s="79">
        <f>IFERROR(VLOOKUP($B96,[2]NUM21!$H$3:$U$140,9,FALSE),0)</f>
        <v>14</v>
      </c>
      <c r="M96" s="79">
        <f>IFERROR(VLOOKUP($B96,[2]NUM21!$H$3:$U$140,10,FALSE),0)</f>
        <v>12</v>
      </c>
      <c r="N96" s="79">
        <f>IFERROR(VLOOKUP($B96,[2]NUM21!$H$3:$U$140,11,FALSE),0)</f>
        <v>17</v>
      </c>
      <c r="O96" s="79">
        <f>IFERROR(VLOOKUP($B96,[2]NUM21!$H$3:$U$140,12,FALSE),0)</f>
        <v>11</v>
      </c>
      <c r="P96" s="79">
        <f>IFERROR(VLOOKUP($B96,[2]NUM21!$H$3:$U$140,13,FALSE),0)</f>
        <v>6</v>
      </c>
      <c r="Q96" s="12">
        <f t="shared" si="36"/>
        <v>106</v>
      </c>
    </row>
    <row r="97" spans="1:19" s="75" customFormat="1" ht="15" thickBot="1" x14ac:dyDescent="0.25">
      <c r="A97" s="75" t="s">
        <v>133</v>
      </c>
      <c r="B97" s="137" t="s">
        <v>121</v>
      </c>
      <c r="C97" s="53"/>
      <c r="D97" s="74"/>
      <c r="E97" s="79">
        <f>IFERROR(VLOOKUP($B97,[2]NUM21!$H$3:$U$140,2,FALSE),0)</f>
        <v>0</v>
      </c>
      <c r="F97" s="79">
        <f>IFERROR(VLOOKUP($B97,[2]NUM21!$H$3:$U$140,3,FALSE),0)</f>
        <v>0</v>
      </c>
      <c r="G97" s="79">
        <f>IFERROR(VLOOKUP($B97,[2]NUM21!$H$3:$U$140,4,FALSE),0)</f>
        <v>0</v>
      </c>
      <c r="H97" s="79">
        <f>IFERROR(VLOOKUP($B97,[2]NUM21!$H$3:$U$140,5,FALSE),0)</f>
        <v>0</v>
      </c>
      <c r="I97" s="79">
        <f>IFERROR(VLOOKUP($B97,[2]NUM21!$H$3:$U$140,6,FALSE),0)</f>
        <v>0</v>
      </c>
      <c r="J97" s="79">
        <f>IFERROR(VLOOKUP($B97,[2]NUM21!$H$3:$U$140,7,FALSE),0)</f>
        <v>0</v>
      </c>
      <c r="K97" s="79">
        <f>IFERROR(VLOOKUP($B97,[2]NUM21!$H$3:$U$140,8,FALSE),0)</f>
        <v>0</v>
      </c>
      <c r="L97" s="79">
        <f>IFERROR(VLOOKUP($B97,[2]NUM21!$H$3:$U$140,9,FALSE),0)</f>
        <v>0</v>
      </c>
      <c r="M97" s="79">
        <f>IFERROR(VLOOKUP($B97,[2]NUM21!$H$3:$U$140,10,FALSE),0)</f>
        <v>0</v>
      </c>
      <c r="N97" s="79">
        <f>IFERROR(VLOOKUP($B97,[2]NUM21!$H$3:$U$140,11,FALSE),0)</f>
        <v>1</v>
      </c>
      <c r="O97" s="79">
        <f>IFERROR(VLOOKUP($B97,[2]NUM21!$H$3:$U$140,12,FALSE),0)</f>
        <v>1</v>
      </c>
      <c r="P97" s="79">
        <f>IFERROR(VLOOKUP($B97,[2]NUM21!$H$3:$U$140,13,FALSE),0)</f>
        <v>0</v>
      </c>
      <c r="Q97" s="12">
        <f t="shared" si="36"/>
        <v>2</v>
      </c>
    </row>
    <row r="98" spans="1:19" s="75" customFormat="1" ht="15" thickBot="1" x14ac:dyDescent="0.25">
      <c r="A98" s="75" t="s">
        <v>133</v>
      </c>
      <c r="B98" s="137" t="s">
        <v>122</v>
      </c>
      <c r="C98" s="53"/>
      <c r="D98" s="74"/>
      <c r="E98" s="79">
        <f>IFERROR(VLOOKUP($B98,[2]NUM21!$H$3:$U$140,2,FALSE),0)</f>
        <v>0</v>
      </c>
      <c r="F98" s="79">
        <f>IFERROR(VLOOKUP($B98,[2]NUM21!$H$3:$U$140,3,FALSE),0)</f>
        <v>0</v>
      </c>
      <c r="G98" s="79">
        <f>IFERROR(VLOOKUP($B98,[2]NUM21!$H$3:$U$140,4,FALSE),0)</f>
        <v>0</v>
      </c>
      <c r="H98" s="79">
        <f>IFERROR(VLOOKUP($B98,[2]NUM21!$H$3:$U$140,5,FALSE),0)</f>
        <v>0</v>
      </c>
      <c r="I98" s="79">
        <f>IFERROR(VLOOKUP($B98,[2]NUM21!$H$3:$U$140,6,FALSE),0)</f>
        <v>0</v>
      </c>
      <c r="J98" s="79">
        <f>IFERROR(VLOOKUP($B98,[2]NUM21!$H$3:$U$140,7,FALSE),0)</f>
        <v>0</v>
      </c>
      <c r="K98" s="79">
        <f>IFERROR(VLOOKUP($B98,[2]NUM21!$H$3:$U$140,8,FALSE),0)</f>
        <v>0</v>
      </c>
      <c r="L98" s="79">
        <f>IFERROR(VLOOKUP($B98,[2]NUM21!$H$3:$U$140,9,FALSE),0)</f>
        <v>0</v>
      </c>
      <c r="M98" s="79">
        <f>IFERROR(VLOOKUP($B98,[2]NUM21!$H$3:$U$140,10,FALSE),0)</f>
        <v>0</v>
      </c>
      <c r="N98" s="79">
        <f>IFERROR(VLOOKUP($B98,[2]NUM21!$H$3:$U$140,11,FALSE),0)</f>
        <v>0</v>
      </c>
      <c r="O98" s="79">
        <f>IFERROR(VLOOKUP($B98,[2]NUM21!$H$3:$U$140,12,FALSE),0)</f>
        <v>1</v>
      </c>
      <c r="P98" s="79">
        <f>IFERROR(VLOOKUP($B98,[2]NUM21!$H$3:$U$140,13,FALSE),0)</f>
        <v>0</v>
      </c>
      <c r="Q98" s="12">
        <f t="shared" si="36"/>
        <v>1</v>
      </c>
    </row>
    <row r="99" spans="1:19" s="75" customFormat="1" ht="15" thickBot="1" x14ac:dyDescent="0.25">
      <c r="A99" s="75" t="s">
        <v>133</v>
      </c>
      <c r="B99" s="137" t="s">
        <v>123</v>
      </c>
      <c r="C99" s="53"/>
      <c r="D99" s="74"/>
      <c r="E99" s="79">
        <f>IFERROR(VLOOKUP($B99,[2]NUM21!$H$3:$U$140,2,FALSE),0)</f>
        <v>0</v>
      </c>
      <c r="F99" s="79">
        <f>IFERROR(VLOOKUP($B99,[2]NUM21!$H$3:$U$140,3,FALSE),0)</f>
        <v>0</v>
      </c>
      <c r="G99" s="79">
        <f>IFERROR(VLOOKUP($B99,[2]NUM21!$H$3:$U$140,4,FALSE),0)</f>
        <v>0</v>
      </c>
      <c r="H99" s="79">
        <f>IFERROR(VLOOKUP($B99,[2]NUM21!$H$3:$U$140,5,FALSE),0)</f>
        <v>0</v>
      </c>
      <c r="I99" s="79">
        <f>IFERROR(VLOOKUP($B99,[2]NUM21!$H$3:$U$140,6,FALSE),0)</f>
        <v>0</v>
      </c>
      <c r="J99" s="79">
        <f>IFERROR(VLOOKUP($B99,[2]NUM21!$H$3:$U$140,7,FALSE),0)</f>
        <v>0</v>
      </c>
      <c r="K99" s="79">
        <f>IFERROR(VLOOKUP($B99,[2]NUM21!$H$3:$U$140,8,FALSE),0)</f>
        <v>0</v>
      </c>
      <c r="L99" s="79">
        <f>IFERROR(VLOOKUP($B99,[2]NUM21!$H$3:$U$140,9,FALSE),0)</f>
        <v>0</v>
      </c>
      <c r="M99" s="79">
        <f>IFERROR(VLOOKUP($B99,[2]NUM21!$H$3:$U$140,10,FALSE),0)</f>
        <v>0</v>
      </c>
      <c r="N99" s="79">
        <f>IFERROR(VLOOKUP($B99,[2]NUM21!$H$3:$U$140,11,FALSE),0)</f>
        <v>0</v>
      </c>
      <c r="O99" s="79">
        <f>IFERROR(VLOOKUP($B99,[2]NUM21!$H$3:$U$140,12,FALSE),0)</f>
        <v>0</v>
      </c>
      <c r="P99" s="79">
        <f>IFERROR(VLOOKUP($B99,[2]NUM21!$H$3:$U$140,13,FALSE),0)</f>
        <v>0</v>
      </c>
      <c r="Q99" s="12">
        <f t="shared" si="36"/>
        <v>0</v>
      </c>
    </row>
    <row r="100" spans="1:19" s="75" customFormat="1" ht="15" thickBot="1" x14ac:dyDescent="0.25">
      <c r="A100" s="75" t="s">
        <v>133</v>
      </c>
      <c r="B100" s="137" t="s">
        <v>124</v>
      </c>
      <c r="C100" s="53"/>
      <c r="D100" s="74"/>
      <c r="E100" s="79">
        <f>IFERROR(VLOOKUP($B100,[2]NUM21!$H$3:$U$140,2,FALSE),0)</f>
        <v>0</v>
      </c>
      <c r="F100" s="79">
        <f>IFERROR(VLOOKUP($B100,[2]NUM21!$H$3:$U$140,3,FALSE),0)</f>
        <v>0</v>
      </c>
      <c r="G100" s="79">
        <f>IFERROR(VLOOKUP($B100,[2]NUM21!$H$3:$U$140,4,FALSE),0)</f>
        <v>0</v>
      </c>
      <c r="H100" s="79">
        <f>IFERROR(VLOOKUP($B100,[2]NUM21!$H$3:$U$140,5,FALSE),0)</f>
        <v>0</v>
      </c>
      <c r="I100" s="79">
        <f>IFERROR(VLOOKUP($B100,[2]NUM21!$H$3:$U$140,6,FALSE),0)</f>
        <v>0</v>
      </c>
      <c r="J100" s="79">
        <f>IFERROR(VLOOKUP($B100,[2]NUM21!$H$3:$U$140,7,FALSE),0)</f>
        <v>0</v>
      </c>
      <c r="K100" s="79">
        <f>IFERROR(VLOOKUP($B100,[2]NUM21!$H$3:$U$140,8,FALSE),0)</f>
        <v>0</v>
      </c>
      <c r="L100" s="79">
        <f>IFERROR(VLOOKUP($B100,[2]NUM21!$H$3:$U$140,9,FALSE),0)</f>
        <v>0</v>
      </c>
      <c r="M100" s="79">
        <f>IFERROR(VLOOKUP($B100,[2]NUM21!$H$3:$U$140,10,FALSE),0)</f>
        <v>0</v>
      </c>
      <c r="N100" s="79">
        <f>IFERROR(VLOOKUP($B100,[2]NUM21!$H$3:$U$140,11,FALSE),0)</f>
        <v>0</v>
      </c>
      <c r="O100" s="79">
        <f>IFERROR(VLOOKUP($B100,[2]NUM21!$H$3:$U$140,12,FALSE),0)</f>
        <v>0</v>
      </c>
      <c r="P100" s="79">
        <f>IFERROR(VLOOKUP($B100,[2]NUM21!$H$3:$U$140,13,FALSE),0)</f>
        <v>1</v>
      </c>
      <c r="Q100" s="12">
        <f t="shared" si="36"/>
        <v>1</v>
      </c>
    </row>
    <row r="101" spans="1:19" s="75" customFormat="1" ht="15" thickBot="1" x14ac:dyDescent="0.25">
      <c r="A101" s="75" t="s">
        <v>133</v>
      </c>
      <c r="B101" s="137" t="s">
        <v>125</v>
      </c>
      <c r="C101" s="53"/>
      <c r="D101" s="74"/>
      <c r="E101" s="79">
        <f>IFERROR(VLOOKUP($B101,[2]NUM21!$H$3:$U$140,2,FALSE),0)</f>
        <v>0</v>
      </c>
      <c r="F101" s="79">
        <f>IFERROR(VLOOKUP($B101,[2]NUM21!$H$3:$U$140,3,FALSE),0)</f>
        <v>0</v>
      </c>
      <c r="G101" s="79">
        <f>IFERROR(VLOOKUP($B101,[2]NUM21!$H$3:$U$140,4,FALSE),0)</f>
        <v>0</v>
      </c>
      <c r="H101" s="79">
        <f>IFERROR(VLOOKUP($B101,[2]NUM21!$H$3:$U$140,5,FALSE),0)</f>
        <v>0</v>
      </c>
      <c r="I101" s="79">
        <f>IFERROR(VLOOKUP($B101,[2]NUM21!$H$3:$U$140,6,FALSE),0)</f>
        <v>0</v>
      </c>
      <c r="J101" s="79">
        <f>IFERROR(VLOOKUP($B101,[2]NUM21!$H$3:$U$140,7,FALSE),0)</f>
        <v>0</v>
      </c>
      <c r="K101" s="79">
        <f>IFERROR(VLOOKUP($B101,[2]NUM21!$H$3:$U$140,8,FALSE),0)</f>
        <v>4</v>
      </c>
      <c r="L101" s="79">
        <f>IFERROR(VLOOKUP($B101,[2]NUM21!$H$3:$U$140,9,FALSE),0)</f>
        <v>2</v>
      </c>
      <c r="M101" s="79">
        <f>IFERROR(VLOOKUP($B101,[2]NUM21!$H$3:$U$140,10,FALSE),0)</f>
        <v>0</v>
      </c>
      <c r="N101" s="79">
        <f>IFERROR(VLOOKUP($B101,[2]NUM21!$H$3:$U$140,11,FALSE),0)</f>
        <v>0</v>
      </c>
      <c r="O101" s="79">
        <f>IFERROR(VLOOKUP($B101,[2]NUM21!$H$3:$U$140,12,FALSE),0)</f>
        <v>0</v>
      </c>
      <c r="P101" s="79">
        <f>IFERROR(VLOOKUP($B101,[2]NUM21!$H$3:$U$140,13,FALSE),0)</f>
        <v>0</v>
      </c>
      <c r="Q101" s="12">
        <f t="shared" si="36"/>
        <v>6</v>
      </c>
    </row>
    <row r="102" spans="1:19" s="75" customFormat="1" ht="15" thickBot="1" x14ac:dyDescent="0.25">
      <c r="A102" s="75" t="s">
        <v>133</v>
      </c>
      <c r="B102" s="137" t="s">
        <v>126</v>
      </c>
      <c r="C102" s="53"/>
      <c r="D102" s="74"/>
      <c r="E102" s="79">
        <f>IFERROR(VLOOKUP($B102,[2]NUM21!$H$3:$U$140,2,FALSE),0)</f>
        <v>0</v>
      </c>
      <c r="F102" s="79">
        <f>IFERROR(VLOOKUP($B102,[2]NUM21!$H$3:$U$140,3,FALSE),0)</f>
        <v>0</v>
      </c>
      <c r="G102" s="79">
        <f>IFERROR(VLOOKUP($B102,[2]NUM21!$H$3:$U$140,4,FALSE),0)</f>
        <v>0</v>
      </c>
      <c r="H102" s="79">
        <f>IFERROR(VLOOKUP($B102,[2]NUM21!$H$3:$U$140,5,FALSE),0)</f>
        <v>0</v>
      </c>
      <c r="I102" s="79">
        <f>IFERROR(VLOOKUP($B102,[2]NUM21!$H$3:$U$140,6,FALSE),0)</f>
        <v>0</v>
      </c>
      <c r="J102" s="79">
        <f>IFERROR(VLOOKUP($B102,[2]NUM21!$H$3:$U$140,7,FALSE),0)</f>
        <v>0</v>
      </c>
      <c r="K102" s="79">
        <f>IFERROR(VLOOKUP($B102,[2]NUM21!$H$3:$U$140,8,FALSE),0)</f>
        <v>0</v>
      </c>
      <c r="L102" s="79">
        <f>IFERROR(VLOOKUP($B102,[2]NUM21!$H$3:$U$140,9,FALSE),0)</f>
        <v>0</v>
      </c>
      <c r="M102" s="79">
        <f>IFERROR(VLOOKUP($B102,[2]NUM21!$H$3:$U$140,10,FALSE),0)</f>
        <v>0</v>
      </c>
      <c r="N102" s="79">
        <f>IFERROR(VLOOKUP($B102,[2]NUM21!$H$3:$U$140,11,FALSE),0)</f>
        <v>0</v>
      </c>
      <c r="O102" s="79">
        <f>IFERROR(VLOOKUP($B102,[2]NUM21!$H$3:$U$140,12,FALSE),0)</f>
        <v>0</v>
      </c>
      <c r="P102" s="79">
        <f>IFERROR(VLOOKUP($B102,[2]NUM21!$H$3:$U$140,13,FALSE),0)</f>
        <v>0</v>
      </c>
      <c r="Q102" s="12">
        <f t="shared" si="36"/>
        <v>0</v>
      </c>
    </row>
    <row r="103" spans="1:19" s="75" customFormat="1" ht="15" thickBot="1" x14ac:dyDescent="0.25">
      <c r="A103" s="75" t="s">
        <v>133</v>
      </c>
      <c r="B103" s="137" t="s">
        <v>127</v>
      </c>
      <c r="C103" s="53"/>
      <c r="D103" s="74"/>
      <c r="E103" s="79">
        <f>IFERROR(VLOOKUP($B103,[2]NUM21!$H$3:$U$140,2,FALSE),0)</f>
        <v>0</v>
      </c>
      <c r="F103" s="79">
        <f>IFERROR(VLOOKUP($B103,[2]NUM21!$H$3:$U$140,3,FALSE),0)</f>
        <v>0</v>
      </c>
      <c r="G103" s="79">
        <f>IFERROR(VLOOKUP($B103,[2]NUM21!$H$3:$U$140,4,FALSE),0)</f>
        <v>0</v>
      </c>
      <c r="H103" s="79">
        <f>IFERROR(VLOOKUP($B103,[2]NUM21!$H$3:$U$140,5,FALSE),0)</f>
        <v>0</v>
      </c>
      <c r="I103" s="79">
        <f>IFERROR(VLOOKUP($B103,[2]NUM21!$H$3:$U$140,6,FALSE),0)</f>
        <v>0</v>
      </c>
      <c r="J103" s="79">
        <f>IFERROR(VLOOKUP($B103,[2]NUM21!$H$3:$U$140,7,FALSE),0)</f>
        <v>0</v>
      </c>
      <c r="K103" s="79">
        <f>IFERROR(VLOOKUP($B103,[2]NUM21!$H$3:$U$140,8,FALSE),0)</f>
        <v>0</v>
      </c>
      <c r="L103" s="79">
        <f>IFERROR(VLOOKUP($B103,[2]NUM21!$H$3:$U$140,9,FALSE),0)</f>
        <v>1</v>
      </c>
      <c r="M103" s="79">
        <f>IFERROR(VLOOKUP($B103,[2]NUM21!$H$3:$U$140,10,FALSE),0)</f>
        <v>0</v>
      </c>
      <c r="N103" s="79">
        <f>IFERROR(VLOOKUP($B103,[2]NUM21!$H$3:$U$140,11,FALSE),0)</f>
        <v>0</v>
      </c>
      <c r="O103" s="79">
        <f>IFERROR(VLOOKUP($B103,[2]NUM21!$H$3:$U$140,12,FALSE),0)</f>
        <v>0</v>
      </c>
      <c r="P103" s="79">
        <f>IFERROR(VLOOKUP($B103,[2]NUM21!$H$3:$U$140,13,FALSE),0)</f>
        <v>0</v>
      </c>
      <c r="Q103" s="12">
        <f t="shared" si="36"/>
        <v>1</v>
      </c>
    </row>
    <row r="104" spans="1:19" s="75" customFormat="1" ht="15" thickBot="1" x14ac:dyDescent="0.25">
      <c r="A104" s="75" t="s">
        <v>133</v>
      </c>
      <c r="B104" s="137" t="s">
        <v>128</v>
      </c>
      <c r="C104" s="53"/>
      <c r="D104" s="74"/>
      <c r="E104" s="79">
        <f>IFERROR(VLOOKUP($B104,[2]NUM21!$H$3:$U$140,2,FALSE),0)</f>
        <v>0</v>
      </c>
      <c r="F104" s="79">
        <f>IFERROR(VLOOKUP($B104,[2]NUM21!$H$3:$U$140,3,FALSE),0)</f>
        <v>0</v>
      </c>
      <c r="G104" s="79">
        <f>IFERROR(VLOOKUP($B104,[2]NUM21!$H$3:$U$140,4,FALSE),0)</f>
        <v>0</v>
      </c>
      <c r="H104" s="79">
        <f>IFERROR(VLOOKUP($B104,[2]NUM21!$H$3:$U$140,5,FALSE),0)</f>
        <v>0</v>
      </c>
      <c r="I104" s="79">
        <f>IFERROR(VLOOKUP($B104,[2]NUM21!$H$3:$U$140,6,FALSE),0)</f>
        <v>0</v>
      </c>
      <c r="J104" s="79">
        <f>IFERROR(VLOOKUP($B104,[2]NUM21!$H$3:$U$140,7,FALSE),0)</f>
        <v>0</v>
      </c>
      <c r="K104" s="79">
        <f>IFERROR(VLOOKUP($B104,[2]NUM21!$H$3:$U$140,8,FALSE),0)</f>
        <v>0</v>
      </c>
      <c r="L104" s="79">
        <f>IFERROR(VLOOKUP($B104,[2]NUM21!$H$3:$U$140,9,FALSE),0)</f>
        <v>0</v>
      </c>
      <c r="M104" s="79">
        <f>IFERROR(VLOOKUP($B104,[2]NUM21!$H$3:$U$140,10,FALSE),0)</f>
        <v>0</v>
      </c>
      <c r="N104" s="79">
        <f>IFERROR(VLOOKUP($B104,[2]NUM21!$H$3:$U$140,11,FALSE),0)</f>
        <v>1</v>
      </c>
      <c r="O104" s="79">
        <f>IFERROR(VLOOKUP($B104,[2]NUM21!$H$3:$U$140,12,FALSE),0)</f>
        <v>0</v>
      </c>
      <c r="P104" s="79">
        <f>IFERROR(VLOOKUP($B104,[2]NUM21!$H$3:$U$140,13,FALSE),0)</f>
        <v>0</v>
      </c>
      <c r="Q104" s="12">
        <f t="shared" si="36"/>
        <v>1</v>
      </c>
    </row>
    <row r="105" spans="1:19" s="75" customFormat="1" ht="15" thickBot="1" x14ac:dyDescent="0.25">
      <c r="A105" s="75" t="s">
        <v>133</v>
      </c>
      <c r="B105" s="137" t="s">
        <v>129</v>
      </c>
      <c r="C105" s="53"/>
      <c r="D105" s="74"/>
      <c r="E105" s="79">
        <f>IFERROR(VLOOKUP($B105,[2]NUM21!$H$3:$U$140,2,FALSE),0)</f>
        <v>0</v>
      </c>
      <c r="F105" s="79">
        <f>IFERROR(VLOOKUP($B105,[2]NUM21!$H$3:$U$140,3,FALSE),0)</f>
        <v>0</v>
      </c>
      <c r="G105" s="79">
        <f>IFERROR(VLOOKUP($B105,[2]NUM21!$H$3:$U$140,4,FALSE),0)</f>
        <v>0</v>
      </c>
      <c r="H105" s="79">
        <f>IFERROR(VLOOKUP($B105,[2]NUM21!$H$3:$U$140,5,FALSE),0)</f>
        <v>0</v>
      </c>
      <c r="I105" s="79">
        <f>IFERROR(VLOOKUP($B105,[2]NUM21!$H$3:$U$140,6,FALSE),0)</f>
        <v>0</v>
      </c>
      <c r="J105" s="79">
        <f>IFERROR(VLOOKUP($B105,[2]NUM21!$H$3:$U$140,7,FALSE),0)</f>
        <v>0</v>
      </c>
      <c r="K105" s="79">
        <f>IFERROR(VLOOKUP($B105,[2]NUM21!$H$3:$U$140,8,FALSE),0)</f>
        <v>0</v>
      </c>
      <c r="L105" s="79">
        <f>IFERROR(VLOOKUP($B105,[2]NUM21!$H$3:$U$140,9,FALSE),0)</f>
        <v>0</v>
      </c>
      <c r="M105" s="79">
        <f>IFERROR(VLOOKUP($B105,[2]NUM21!$H$3:$U$140,10,FALSE),0)</f>
        <v>5</v>
      </c>
      <c r="N105" s="79">
        <f>IFERROR(VLOOKUP($B105,[2]NUM21!$H$3:$U$140,11,FALSE),0)</f>
        <v>0</v>
      </c>
      <c r="O105" s="79">
        <f>IFERROR(VLOOKUP($B105,[2]NUM21!$H$3:$U$140,12,FALSE),0)</f>
        <v>6</v>
      </c>
      <c r="P105" s="79">
        <f>IFERROR(VLOOKUP($B105,[2]NUM21!$H$3:$U$140,13,FALSE),0)</f>
        <v>8</v>
      </c>
      <c r="Q105" s="12">
        <f t="shared" si="36"/>
        <v>19</v>
      </c>
    </row>
    <row r="106" spans="1:19" s="75" customFormat="1" ht="15" thickBot="1" x14ac:dyDescent="0.25">
      <c r="A106" s="75" t="s">
        <v>133</v>
      </c>
      <c r="B106" s="137" t="s">
        <v>130</v>
      </c>
      <c r="C106" s="53"/>
      <c r="D106" s="74"/>
      <c r="E106" s="79">
        <f>IFERROR(VLOOKUP($B106,[2]NUM21!$H$3:$U$140,2,FALSE),0)</f>
        <v>0</v>
      </c>
      <c r="F106" s="79">
        <f>IFERROR(VLOOKUP($B106,[2]NUM21!$H$3:$U$140,3,FALSE),0)</f>
        <v>0</v>
      </c>
      <c r="G106" s="79">
        <f>IFERROR(VLOOKUP($B106,[2]NUM21!$H$3:$U$140,4,FALSE),0)</f>
        <v>0</v>
      </c>
      <c r="H106" s="79">
        <f>IFERROR(VLOOKUP($B106,[2]NUM21!$H$3:$U$140,5,FALSE),0)</f>
        <v>0</v>
      </c>
      <c r="I106" s="79">
        <f>IFERROR(VLOOKUP($B106,[2]NUM21!$H$3:$U$140,6,FALSE),0)</f>
        <v>0</v>
      </c>
      <c r="J106" s="79">
        <f>IFERROR(VLOOKUP($B106,[2]NUM21!$H$3:$U$140,7,FALSE),0)</f>
        <v>0</v>
      </c>
      <c r="K106" s="79">
        <f>IFERROR(VLOOKUP($B106,[2]NUM21!$H$3:$U$140,8,FALSE),0)</f>
        <v>0</v>
      </c>
      <c r="L106" s="79">
        <f>IFERROR(VLOOKUP($B106,[2]NUM21!$H$3:$U$140,9,FALSE),0)</f>
        <v>0</v>
      </c>
      <c r="M106" s="79">
        <f>IFERROR(VLOOKUP($B106,[2]NUM21!$H$3:$U$140,10,FALSE),0)</f>
        <v>0</v>
      </c>
      <c r="N106" s="79">
        <f>IFERROR(VLOOKUP($B106,[2]NUM21!$H$3:$U$140,11,FALSE),0)</f>
        <v>0</v>
      </c>
      <c r="O106" s="79">
        <f>IFERROR(VLOOKUP($B106,[2]NUM21!$H$3:$U$140,12,FALSE),0)</f>
        <v>4</v>
      </c>
      <c r="P106" s="79">
        <f>IFERROR(VLOOKUP($B106,[2]NUM21!$H$3:$U$140,13,FALSE),0)</f>
        <v>0</v>
      </c>
      <c r="Q106" s="12">
        <f t="shared" si="36"/>
        <v>4</v>
      </c>
    </row>
    <row r="107" spans="1:19" s="75" customFormat="1" ht="15" thickBot="1" x14ac:dyDescent="0.25">
      <c r="A107" s="75" t="s">
        <v>133</v>
      </c>
      <c r="B107" s="137" t="s">
        <v>131</v>
      </c>
      <c r="C107" s="53"/>
      <c r="D107" s="74"/>
      <c r="E107" s="79">
        <f>IFERROR(VLOOKUP($B107,[2]NUM21!$H$3:$U$140,2,FALSE),0)</f>
        <v>2</v>
      </c>
      <c r="F107" s="79">
        <f>IFERROR(VLOOKUP($B107,[2]NUM21!$H$3:$U$140,3,FALSE),0)</f>
        <v>4</v>
      </c>
      <c r="G107" s="79">
        <f>IFERROR(VLOOKUP($B107,[2]NUM21!$H$3:$U$140,4,FALSE),0)</f>
        <v>13</v>
      </c>
      <c r="H107" s="79">
        <f>IFERROR(VLOOKUP($B107,[2]NUM21!$H$3:$U$140,5,FALSE),0)</f>
        <v>12</v>
      </c>
      <c r="I107" s="79">
        <f>IFERROR(VLOOKUP($B107,[2]NUM21!$H$3:$U$140,6,FALSE),0)</f>
        <v>7</v>
      </c>
      <c r="J107" s="79">
        <f>IFERROR(VLOOKUP($B107,[2]NUM21!$H$3:$U$140,7,FALSE),0)</f>
        <v>6</v>
      </c>
      <c r="K107" s="79">
        <f>IFERROR(VLOOKUP($B107,[2]NUM21!$H$3:$U$140,8,FALSE),0)</f>
        <v>2</v>
      </c>
      <c r="L107" s="79">
        <f>IFERROR(VLOOKUP($B107,[2]NUM21!$H$3:$U$140,9,FALSE),0)</f>
        <v>5</v>
      </c>
      <c r="M107" s="79">
        <f>IFERROR(VLOOKUP($B107,[2]NUM21!$H$3:$U$140,10,FALSE),0)</f>
        <v>13</v>
      </c>
      <c r="N107" s="79">
        <f>IFERROR(VLOOKUP($B107,[2]NUM21!$H$3:$U$140,11,FALSE),0)</f>
        <v>16</v>
      </c>
      <c r="O107" s="79">
        <f>IFERROR(VLOOKUP($B107,[2]NUM21!$H$3:$U$140,12,FALSE),0)</f>
        <v>2</v>
      </c>
      <c r="P107" s="79">
        <f>IFERROR(VLOOKUP($B107,[2]NUM21!$H$3:$U$140,13,FALSE),0)</f>
        <v>10</v>
      </c>
      <c r="Q107" s="12">
        <f t="shared" si="36"/>
        <v>92</v>
      </c>
    </row>
    <row r="108" spans="1:19" s="75" customFormat="1" ht="15" thickBot="1" x14ac:dyDescent="0.25">
      <c r="A108" s="75" t="s">
        <v>133</v>
      </c>
      <c r="B108" s="137" t="s">
        <v>132</v>
      </c>
      <c r="C108" s="53"/>
      <c r="D108" s="74"/>
      <c r="E108" s="79">
        <f>IFERROR(VLOOKUP($B108,[2]NUM21!$H$3:$U$140,2,FALSE),0)</f>
        <v>0</v>
      </c>
      <c r="F108" s="79">
        <f>IFERROR(VLOOKUP($B108,[2]NUM21!$H$3:$U$140,3,FALSE),0)</f>
        <v>0</v>
      </c>
      <c r="G108" s="79">
        <f>IFERROR(VLOOKUP($B108,[2]NUM21!$H$3:$U$140,4,FALSE),0)</f>
        <v>0</v>
      </c>
      <c r="H108" s="79">
        <f>IFERROR(VLOOKUP($B108,[2]NUM21!$H$3:$U$140,5,FALSE),0)</f>
        <v>11</v>
      </c>
      <c r="I108" s="79">
        <f>IFERROR(VLOOKUP($B108,[2]NUM21!$H$3:$U$140,6,FALSE),0)</f>
        <v>0</v>
      </c>
      <c r="J108" s="79">
        <f>IFERROR(VLOOKUP($B108,[2]NUM21!$H$3:$U$140,7,FALSE),0)</f>
        <v>2</v>
      </c>
      <c r="K108" s="79">
        <f>IFERROR(VLOOKUP($B108,[2]NUM21!$H$3:$U$140,8,FALSE),0)</f>
        <v>2</v>
      </c>
      <c r="L108" s="79">
        <f>IFERROR(VLOOKUP($B108,[2]NUM21!$H$3:$U$140,9,FALSE),0)</f>
        <v>6</v>
      </c>
      <c r="M108" s="79">
        <f>IFERROR(VLOOKUP($B108,[2]NUM21!$H$3:$U$140,10,FALSE),0)</f>
        <v>4</v>
      </c>
      <c r="N108" s="79">
        <f>IFERROR(VLOOKUP($B108,[2]NUM21!$H$3:$U$140,11,FALSE),0)</f>
        <v>0</v>
      </c>
      <c r="O108" s="79">
        <f>IFERROR(VLOOKUP($B108,[2]NUM21!$H$3:$U$140,12,FALSE),0)</f>
        <v>4</v>
      </c>
      <c r="P108" s="79">
        <f>IFERROR(VLOOKUP($B108,[2]NUM21!$H$3:$U$140,13,FALSE),0)</f>
        <v>0</v>
      </c>
      <c r="Q108" s="12">
        <f t="shared" si="36"/>
        <v>29</v>
      </c>
    </row>
    <row r="109" spans="1:19" s="75" customFormat="1" ht="15" thickBot="1" x14ac:dyDescent="0.25">
      <c r="A109" s="75" t="s">
        <v>133</v>
      </c>
      <c r="B109" s="137" t="s">
        <v>346</v>
      </c>
      <c r="C109" s="53"/>
      <c r="D109" s="74"/>
      <c r="E109" s="79">
        <f>IFERROR(VLOOKUP($B109,[2]NUM21!$H$3:$U$140,2,FALSE),0)</f>
        <v>5</v>
      </c>
      <c r="F109" s="79">
        <f>IFERROR(VLOOKUP($B109,[2]NUM21!$H$3:$U$140,3,FALSE),0)</f>
        <v>1</v>
      </c>
      <c r="G109" s="79">
        <f>IFERROR(VLOOKUP($B109,[2]NUM21!$H$3:$U$140,4,FALSE),0)</f>
        <v>5</v>
      </c>
      <c r="H109" s="79">
        <f>IFERROR(VLOOKUP($B109,[2]NUM21!$H$3:$U$140,5,FALSE),0)</f>
        <v>5</v>
      </c>
      <c r="I109" s="79">
        <f>IFERROR(VLOOKUP($B109,[2]NUM21!$H$3:$U$140,6,FALSE),0)</f>
        <v>7</v>
      </c>
      <c r="J109" s="79">
        <f>IFERROR(VLOOKUP($B109,[2]NUM21!$H$3:$U$140,7,FALSE),0)</f>
        <v>4</v>
      </c>
      <c r="K109" s="79">
        <f>IFERROR(VLOOKUP($B109,[2]NUM21!$H$3:$U$140,8,FALSE),0)</f>
        <v>1</v>
      </c>
      <c r="L109" s="79">
        <f>IFERROR(VLOOKUP($B109,[2]NUM21!$H$3:$U$140,9,FALSE),0)</f>
        <v>5</v>
      </c>
      <c r="M109" s="79">
        <f>IFERROR(VLOOKUP($B109,[2]NUM21!$H$3:$U$140,10,FALSE),0)</f>
        <v>6</v>
      </c>
      <c r="N109" s="79">
        <f>IFERROR(VLOOKUP($B109,[2]NUM21!$H$3:$U$140,11,FALSE),0)</f>
        <v>4</v>
      </c>
      <c r="O109" s="79">
        <f>IFERROR(VLOOKUP($B109,[2]NUM21!$H$3:$U$140,12,FALSE),0)</f>
        <v>7</v>
      </c>
      <c r="P109" s="79">
        <f>IFERROR(VLOOKUP($B109,[2]NUM21!$H$3:$U$140,13,FALSE),0)</f>
        <v>3</v>
      </c>
      <c r="Q109" s="12">
        <f t="shared" si="36"/>
        <v>53</v>
      </c>
    </row>
    <row r="110" spans="1:19" s="75" customFormat="1" ht="15" thickBot="1" x14ac:dyDescent="0.25">
      <c r="A110" s="75" t="s">
        <v>133</v>
      </c>
      <c r="B110" s="137" t="s">
        <v>395</v>
      </c>
      <c r="C110" s="53"/>
      <c r="D110" s="74"/>
      <c r="E110" s="79">
        <f>IFERROR(VLOOKUP($B110,[2]NUM21!$H$3:$U$140,2,FALSE),0)</f>
        <v>0</v>
      </c>
      <c r="F110" s="79">
        <f>IFERROR(VLOOKUP($B110,[2]NUM21!$H$3:$U$140,3,FALSE),0)</f>
        <v>0</v>
      </c>
      <c r="G110" s="79">
        <f>IFERROR(VLOOKUP($B110,[2]NUM21!$H$3:$U$140,4,FALSE),0)</f>
        <v>0</v>
      </c>
      <c r="H110" s="79">
        <f>IFERROR(VLOOKUP($B110,[2]NUM21!$H$3:$U$140,5,FALSE),0)</f>
        <v>0</v>
      </c>
      <c r="I110" s="79">
        <f>IFERROR(VLOOKUP($B110,[2]NUM21!$H$3:$U$140,6,FALSE),0)</f>
        <v>0</v>
      </c>
      <c r="J110" s="79">
        <f>IFERROR(VLOOKUP($B110,[2]NUM21!$H$3:$U$140,7,FALSE),0)</f>
        <v>0</v>
      </c>
      <c r="K110" s="79">
        <f>IFERROR(VLOOKUP($B110,[2]NUM21!$H$3:$U$140,8,FALSE),0)</f>
        <v>0</v>
      </c>
      <c r="L110" s="79">
        <f>IFERROR(VLOOKUP($B110,[2]NUM21!$H$3:$U$140,9,FALSE),0)</f>
        <v>0</v>
      </c>
      <c r="M110" s="79">
        <f>IFERROR(VLOOKUP($B110,[2]NUM21!$H$3:$U$140,10,FALSE),0)</f>
        <v>2</v>
      </c>
      <c r="N110" s="79">
        <f>IFERROR(VLOOKUP($B110,[2]NUM21!$H$3:$U$140,11,FALSE),0)</f>
        <v>4</v>
      </c>
      <c r="O110" s="79">
        <f>IFERROR(VLOOKUP($B110,[2]NUM21!$H$3:$U$140,12,FALSE),0)</f>
        <v>0</v>
      </c>
      <c r="P110" s="79">
        <f>IFERROR(VLOOKUP($B110,[2]NUM21!$H$3:$U$140,13,FALSE),0)</f>
        <v>2</v>
      </c>
      <c r="Q110" s="12">
        <f t="shared" si="36"/>
        <v>8</v>
      </c>
    </row>
    <row r="111" spans="1:19" s="138" customFormat="1" ht="13.5" thickBot="1" x14ac:dyDescent="0.25">
      <c r="A111" s="307" t="s">
        <v>180</v>
      </c>
      <c r="B111" s="308"/>
      <c r="C111" s="237" t="str">
        <f>IF(Q111&lt;&gt;0,"SI", "NO")</f>
        <v>SI</v>
      </c>
      <c r="D111" s="14">
        <f>+Q111/R111</f>
        <v>0.27785859761419845</v>
      </c>
      <c r="E111" s="140">
        <f>SUM(E93:E110)</f>
        <v>23</v>
      </c>
      <c r="F111" s="140">
        <f t="shared" ref="F111:M111" si="37">SUM(F93:F110)</f>
        <v>19</v>
      </c>
      <c r="G111" s="140">
        <f t="shared" si="37"/>
        <v>42</v>
      </c>
      <c r="H111" s="140">
        <f t="shared" si="37"/>
        <v>71</v>
      </c>
      <c r="I111" s="140">
        <f t="shared" si="37"/>
        <v>55</v>
      </c>
      <c r="J111" s="140">
        <f t="shared" si="37"/>
        <v>61</v>
      </c>
      <c r="K111" s="140">
        <f t="shared" si="37"/>
        <v>89</v>
      </c>
      <c r="L111" s="140">
        <f t="shared" si="37"/>
        <v>111</v>
      </c>
      <c r="M111" s="140">
        <f t="shared" si="37"/>
        <v>107</v>
      </c>
      <c r="N111" s="140">
        <f t="shared" ref="N111:P111" si="38">SUM(N93:N110)</f>
        <v>140</v>
      </c>
      <c r="O111" s="140">
        <f t="shared" si="38"/>
        <v>126</v>
      </c>
      <c r="P111" s="140">
        <f t="shared" si="38"/>
        <v>111</v>
      </c>
      <c r="Q111" s="140">
        <f>SUM(Q93:Q110)</f>
        <v>955</v>
      </c>
      <c r="R111" s="366">
        <v>3437</v>
      </c>
      <c r="S111" s="367"/>
    </row>
    <row r="112" spans="1:19" s="75" customFormat="1" ht="15" thickBot="1" x14ac:dyDescent="0.25">
      <c r="A112" s="75" t="s">
        <v>146</v>
      </c>
      <c r="B112" s="137" t="s">
        <v>134</v>
      </c>
      <c r="C112" s="53"/>
      <c r="D112" s="74"/>
      <c r="E112" s="79">
        <f>IFERROR(VLOOKUP($B112,[2]NUM21!$H$3:$U$140,2,FALSE),0)</f>
        <v>0</v>
      </c>
      <c r="F112" s="79">
        <f>IFERROR(VLOOKUP($B112,[2]NUM21!$H$3:$U$140,3,FALSE),0)</f>
        <v>0</v>
      </c>
      <c r="G112" s="79">
        <f>IFERROR(VLOOKUP($B112,[2]NUM21!$H$3:$U$140,4,FALSE),0)</f>
        <v>0</v>
      </c>
      <c r="H112" s="79">
        <f>IFERROR(VLOOKUP($B112,[2]NUM21!$H$3:$U$140,5,FALSE),0)</f>
        <v>0</v>
      </c>
      <c r="I112" s="79">
        <f>IFERROR(VLOOKUP($B112,[2]NUM21!$H$3:$U$140,6,FALSE),0)</f>
        <v>0</v>
      </c>
      <c r="J112" s="79">
        <f>IFERROR(VLOOKUP($B112,[2]NUM21!$H$3:$U$140,7,FALSE),0)</f>
        <v>0</v>
      </c>
      <c r="K112" s="79">
        <f>IFERROR(VLOOKUP($B112,[2]NUM21!$H$3:$U$140,8,FALSE),0)</f>
        <v>0</v>
      </c>
      <c r="L112" s="79">
        <f>IFERROR(VLOOKUP($B112,[2]NUM21!$H$3:$U$140,9,FALSE),0)</f>
        <v>0</v>
      </c>
      <c r="M112" s="79">
        <f>IFERROR(VLOOKUP($B112,[2]NUM21!$H$3:$U$140,10,FALSE),0)</f>
        <v>0</v>
      </c>
      <c r="N112" s="79">
        <f>IFERROR(VLOOKUP($B112,[2]NUM21!$H$3:$U$140,11,FALSE),0)</f>
        <v>0</v>
      </c>
      <c r="O112" s="79">
        <f>IFERROR(VLOOKUP($B112,[2]NUM21!$H$3:$U$140,12,FALSE),0)</f>
        <v>0</v>
      </c>
      <c r="P112" s="79">
        <f>IFERROR(VLOOKUP($B112,[2]NUM21!$H$3:$U$140,13,FALSE),0)</f>
        <v>0</v>
      </c>
      <c r="Q112" s="12">
        <f t="shared" ref="Q112:Q123" si="39">SUM(E112:P112)</f>
        <v>0</v>
      </c>
    </row>
    <row r="113" spans="1:19" s="75" customFormat="1" ht="15" thickBot="1" x14ac:dyDescent="0.25">
      <c r="A113" s="75" t="s">
        <v>146</v>
      </c>
      <c r="B113" s="137" t="s">
        <v>135</v>
      </c>
      <c r="C113" s="53"/>
      <c r="D113" s="74"/>
      <c r="E113" s="79">
        <f>IFERROR(VLOOKUP($B113,[2]NUM21!$H$3:$U$140,2,FALSE),0)</f>
        <v>0</v>
      </c>
      <c r="F113" s="79">
        <f>IFERROR(VLOOKUP($B113,[2]NUM21!$H$3:$U$140,3,FALSE),0)</f>
        <v>0</v>
      </c>
      <c r="G113" s="79">
        <f>IFERROR(VLOOKUP($B113,[2]NUM21!$H$3:$U$140,4,FALSE),0)</f>
        <v>0</v>
      </c>
      <c r="H113" s="79">
        <f>IFERROR(VLOOKUP($B113,[2]NUM21!$H$3:$U$140,5,FALSE),0)</f>
        <v>0</v>
      </c>
      <c r="I113" s="79">
        <f>IFERROR(VLOOKUP($B113,[2]NUM21!$H$3:$U$140,6,FALSE),0)</f>
        <v>0</v>
      </c>
      <c r="J113" s="79">
        <f>IFERROR(VLOOKUP($B113,[2]NUM21!$H$3:$U$140,7,FALSE),0)</f>
        <v>0</v>
      </c>
      <c r="K113" s="79">
        <f>IFERROR(VLOOKUP($B113,[2]NUM21!$H$3:$U$140,8,FALSE),0)</f>
        <v>0</v>
      </c>
      <c r="L113" s="79">
        <f>IFERROR(VLOOKUP($B113,[2]NUM21!$H$3:$U$140,9,FALSE),0)</f>
        <v>0</v>
      </c>
      <c r="M113" s="79">
        <f>IFERROR(VLOOKUP($B113,[2]NUM21!$H$3:$U$140,10,FALSE),0)</f>
        <v>0</v>
      </c>
      <c r="N113" s="79">
        <f>IFERROR(VLOOKUP($B113,[2]NUM21!$H$3:$U$140,11,FALSE),0)</f>
        <v>0</v>
      </c>
      <c r="O113" s="79">
        <f>IFERROR(VLOOKUP($B113,[2]NUM21!$H$3:$U$140,12,FALSE),0)</f>
        <v>0</v>
      </c>
      <c r="P113" s="79">
        <f>IFERROR(VLOOKUP($B113,[2]NUM21!$H$3:$U$140,13,FALSE),0)</f>
        <v>0</v>
      </c>
      <c r="Q113" s="12">
        <f t="shared" si="39"/>
        <v>0</v>
      </c>
    </row>
    <row r="114" spans="1:19" s="75" customFormat="1" ht="15" thickBot="1" x14ac:dyDescent="0.25">
      <c r="A114" s="75" t="s">
        <v>146</v>
      </c>
      <c r="B114" s="137" t="s">
        <v>136</v>
      </c>
      <c r="C114" s="53"/>
      <c r="D114" s="74"/>
      <c r="E114" s="79">
        <f>IFERROR(VLOOKUP($B114,[2]NUM21!$H$3:$U$140,2,FALSE),0)</f>
        <v>0</v>
      </c>
      <c r="F114" s="79">
        <f>IFERROR(VLOOKUP($B114,[2]NUM21!$H$3:$U$140,3,FALSE),0)</f>
        <v>0</v>
      </c>
      <c r="G114" s="79">
        <f>IFERROR(VLOOKUP($B114,[2]NUM21!$H$3:$U$140,4,FALSE),0)</f>
        <v>0</v>
      </c>
      <c r="H114" s="79">
        <f>IFERROR(VLOOKUP($B114,[2]NUM21!$H$3:$U$140,5,FALSE),0)</f>
        <v>2</v>
      </c>
      <c r="I114" s="79">
        <f>IFERROR(VLOOKUP($B114,[2]NUM21!$H$3:$U$140,6,FALSE),0)</f>
        <v>2</v>
      </c>
      <c r="J114" s="79">
        <f>IFERROR(VLOOKUP($B114,[2]NUM21!$H$3:$U$140,7,FALSE),0)</f>
        <v>0</v>
      </c>
      <c r="K114" s="79">
        <f>IFERROR(VLOOKUP($B114,[2]NUM21!$H$3:$U$140,8,FALSE),0)</f>
        <v>0</v>
      </c>
      <c r="L114" s="79">
        <f>IFERROR(VLOOKUP($B114,[2]NUM21!$H$3:$U$140,9,FALSE),0)</f>
        <v>0</v>
      </c>
      <c r="M114" s="79">
        <f>IFERROR(VLOOKUP($B114,[2]NUM21!$H$3:$U$140,10,FALSE),0)</f>
        <v>0</v>
      </c>
      <c r="N114" s="79">
        <f>IFERROR(VLOOKUP($B114,[2]NUM21!$H$3:$U$140,11,FALSE),0)</f>
        <v>0</v>
      </c>
      <c r="O114" s="79">
        <f>IFERROR(VLOOKUP($B114,[2]NUM21!$H$3:$U$140,12,FALSE),0)</f>
        <v>0</v>
      </c>
      <c r="P114" s="79">
        <f>IFERROR(VLOOKUP($B114,[2]NUM21!$H$3:$U$140,13,FALSE),0)</f>
        <v>0</v>
      </c>
      <c r="Q114" s="12">
        <f t="shared" si="39"/>
        <v>4</v>
      </c>
    </row>
    <row r="115" spans="1:19" s="75" customFormat="1" ht="15" thickBot="1" x14ac:dyDescent="0.25">
      <c r="A115" s="75" t="s">
        <v>146</v>
      </c>
      <c r="B115" s="137" t="s">
        <v>137</v>
      </c>
      <c r="C115" s="53"/>
      <c r="D115" s="74"/>
      <c r="E115" s="79">
        <f>IFERROR(VLOOKUP($B115,[2]NUM21!$H$3:$U$140,2,FALSE),0)</f>
        <v>0</v>
      </c>
      <c r="F115" s="79">
        <f>IFERROR(VLOOKUP($B115,[2]NUM21!$H$3:$U$140,3,FALSE),0)</f>
        <v>0</v>
      </c>
      <c r="G115" s="79">
        <f>IFERROR(VLOOKUP($B115,[2]NUM21!$H$3:$U$140,4,FALSE),0)</f>
        <v>0</v>
      </c>
      <c r="H115" s="79">
        <f>IFERROR(VLOOKUP($B115,[2]NUM21!$H$3:$U$140,5,FALSE),0)</f>
        <v>0</v>
      </c>
      <c r="I115" s="79">
        <f>IFERROR(VLOOKUP($B115,[2]NUM21!$H$3:$U$140,6,FALSE),0)</f>
        <v>0</v>
      </c>
      <c r="J115" s="79">
        <f>IFERROR(VLOOKUP($B115,[2]NUM21!$H$3:$U$140,7,FALSE),0)</f>
        <v>0</v>
      </c>
      <c r="K115" s="79">
        <f>IFERROR(VLOOKUP($B115,[2]NUM21!$H$3:$U$140,8,FALSE),0)</f>
        <v>0</v>
      </c>
      <c r="L115" s="79">
        <f>IFERROR(VLOOKUP($B115,[2]NUM21!$H$3:$U$140,9,FALSE),0)</f>
        <v>0</v>
      </c>
      <c r="M115" s="79">
        <f>IFERROR(VLOOKUP($B115,[2]NUM21!$H$3:$U$140,10,FALSE),0)</f>
        <v>0</v>
      </c>
      <c r="N115" s="79">
        <f>IFERROR(VLOOKUP($B115,[2]NUM21!$H$3:$U$140,11,FALSE),0)</f>
        <v>0</v>
      </c>
      <c r="O115" s="79">
        <f>IFERROR(VLOOKUP($B115,[2]NUM21!$H$3:$U$140,12,FALSE),0)</f>
        <v>0</v>
      </c>
      <c r="P115" s="79">
        <f>IFERROR(VLOOKUP($B115,[2]NUM21!$H$3:$U$140,13,FALSE),0)</f>
        <v>0</v>
      </c>
      <c r="Q115" s="12">
        <f t="shared" si="39"/>
        <v>0</v>
      </c>
    </row>
    <row r="116" spans="1:19" s="75" customFormat="1" ht="15" thickBot="1" x14ac:dyDescent="0.25">
      <c r="A116" s="75" t="s">
        <v>146</v>
      </c>
      <c r="B116" s="137" t="s">
        <v>138</v>
      </c>
      <c r="C116" s="53"/>
      <c r="D116" s="74"/>
      <c r="E116" s="79">
        <f>IFERROR(VLOOKUP($B116,[2]NUM21!$H$3:$U$140,2,FALSE),0)</f>
        <v>0</v>
      </c>
      <c r="F116" s="79">
        <f>IFERROR(VLOOKUP($B116,[2]NUM21!$H$3:$U$140,3,FALSE),0)</f>
        <v>0</v>
      </c>
      <c r="G116" s="79">
        <f>IFERROR(VLOOKUP($B116,[2]NUM21!$H$3:$U$140,4,FALSE),0)</f>
        <v>0</v>
      </c>
      <c r="H116" s="79">
        <f>IFERROR(VLOOKUP($B116,[2]NUM21!$H$3:$U$140,5,FALSE),0)</f>
        <v>0</v>
      </c>
      <c r="I116" s="79">
        <f>IFERROR(VLOOKUP($B116,[2]NUM21!$H$3:$U$140,6,FALSE),0)</f>
        <v>0</v>
      </c>
      <c r="J116" s="79">
        <f>IFERROR(VLOOKUP($B116,[2]NUM21!$H$3:$U$140,7,FALSE),0)</f>
        <v>0</v>
      </c>
      <c r="K116" s="79">
        <f>IFERROR(VLOOKUP($B116,[2]NUM21!$H$3:$U$140,8,FALSE),0)</f>
        <v>0</v>
      </c>
      <c r="L116" s="79">
        <f>IFERROR(VLOOKUP($B116,[2]NUM21!$H$3:$U$140,9,FALSE),0)</f>
        <v>0</v>
      </c>
      <c r="M116" s="79">
        <f>IFERROR(VLOOKUP($B116,[2]NUM21!$H$3:$U$140,10,FALSE),0)</f>
        <v>0</v>
      </c>
      <c r="N116" s="79">
        <f>IFERROR(VLOOKUP($B116,[2]NUM21!$H$3:$U$140,11,FALSE),0)</f>
        <v>0</v>
      </c>
      <c r="O116" s="79">
        <f>IFERROR(VLOOKUP($B116,[2]NUM21!$H$3:$U$140,12,FALSE),0)</f>
        <v>0</v>
      </c>
      <c r="P116" s="79">
        <f>IFERROR(VLOOKUP($B116,[2]NUM21!$H$3:$U$140,13,FALSE),0)</f>
        <v>0</v>
      </c>
      <c r="Q116" s="12">
        <f t="shared" si="39"/>
        <v>0</v>
      </c>
    </row>
    <row r="117" spans="1:19" s="75" customFormat="1" ht="15" thickBot="1" x14ac:dyDescent="0.25">
      <c r="A117" s="75" t="s">
        <v>146</v>
      </c>
      <c r="B117" s="137" t="s">
        <v>139</v>
      </c>
      <c r="C117" s="53"/>
      <c r="D117" s="74"/>
      <c r="E117" s="79">
        <f>IFERROR(VLOOKUP($B117,[2]NUM21!$H$3:$U$140,2,FALSE),0)</f>
        <v>0</v>
      </c>
      <c r="F117" s="79">
        <f>IFERROR(VLOOKUP($B117,[2]NUM21!$H$3:$U$140,3,FALSE),0)</f>
        <v>0</v>
      </c>
      <c r="G117" s="79">
        <f>IFERROR(VLOOKUP($B117,[2]NUM21!$H$3:$U$140,4,FALSE),0)</f>
        <v>0</v>
      </c>
      <c r="H117" s="79">
        <f>IFERROR(VLOOKUP($B117,[2]NUM21!$H$3:$U$140,5,FALSE),0)</f>
        <v>0</v>
      </c>
      <c r="I117" s="79">
        <f>IFERROR(VLOOKUP($B117,[2]NUM21!$H$3:$U$140,6,FALSE),0)</f>
        <v>0</v>
      </c>
      <c r="J117" s="79">
        <f>IFERROR(VLOOKUP($B117,[2]NUM21!$H$3:$U$140,7,FALSE),0)</f>
        <v>0</v>
      </c>
      <c r="K117" s="79">
        <f>IFERROR(VLOOKUP($B117,[2]NUM21!$H$3:$U$140,8,FALSE),0)</f>
        <v>0</v>
      </c>
      <c r="L117" s="79">
        <f>IFERROR(VLOOKUP($B117,[2]NUM21!$H$3:$U$140,9,FALSE),0)</f>
        <v>0</v>
      </c>
      <c r="M117" s="79">
        <f>IFERROR(VLOOKUP($B117,[2]NUM21!$H$3:$U$140,10,FALSE),0)</f>
        <v>0</v>
      </c>
      <c r="N117" s="79">
        <f>IFERROR(VLOOKUP($B117,[2]NUM21!$H$3:$U$140,11,FALSE),0)</f>
        <v>0</v>
      </c>
      <c r="O117" s="79">
        <f>IFERROR(VLOOKUP($B117,[2]NUM21!$H$3:$U$140,12,FALSE),0)</f>
        <v>0</v>
      </c>
      <c r="P117" s="79">
        <f>IFERROR(VLOOKUP($B117,[2]NUM21!$H$3:$U$140,13,FALSE),0)</f>
        <v>0</v>
      </c>
      <c r="Q117" s="12">
        <f t="shared" si="39"/>
        <v>0</v>
      </c>
    </row>
    <row r="118" spans="1:19" s="75" customFormat="1" ht="15" thickBot="1" x14ac:dyDescent="0.25">
      <c r="A118" s="75" t="s">
        <v>146</v>
      </c>
      <c r="B118" s="137" t="s">
        <v>140</v>
      </c>
      <c r="C118" s="53"/>
      <c r="D118" s="74"/>
      <c r="E118" s="79">
        <f>IFERROR(VLOOKUP($B118,[2]NUM21!$H$3:$U$140,2,FALSE),0)</f>
        <v>0</v>
      </c>
      <c r="F118" s="79">
        <f>IFERROR(VLOOKUP($B118,[2]NUM21!$H$3:$U$140,3,FALSE),0)</f>
        <v>0</v>
      </c>
      <c r="G118" s="79">
        <f>IFERROR(VLOOKUP($B118,[2]NUM21!$H$3:$U$140,4,FALSE),0)</f>
        <v>0</v>
      </c>
      <c r="H118" s="79">
        <f>IFERROR(VLOOKUP($B118,[2]NUM21!$H$3:$U$140,5,FALSE),0)</f>
        <v>0</v>
      </c>
      <c r="I118" s="79">
        <f>IFERROR(VLOOKUP($B118,[2]NUM21!$H$3:$U$140,6,FALSE),0)</f>
        <v>0</v>
      </c>
      <c r="J118" s="79">
        <f>IFERROR(VLOOKUP($B118,[2]NUM21!$H$3:$U$140,7,FALSE),0)</f>
        <v>0</v>
      </c>
      <c r="K118" s="79">
        <f>IFERROR(VLOOKUP($B118,[2]NUM21!$H$3:$U$140,8,FALSE),0)</f>
        <v>0</v>
      </c>
      <c r="L118" s="79">
        <f>IFERROR(VLOOKUP($B118,[2]NUM21!$H$3:$U$140,9,FALSE),0)</f>
        <v>1</v>
      </c>
      <c r="M118" s="79">
        <f>IFERROR(VLOOKUP($B118,[2]NUM21!$H$3:$U$140,10,FALSE),0)</f>
        <v>0</v>
      </c>
      <c r="N118" s="79">
        <f>IFERROR(VLOOKUP($B118,[2]NUM21!$H$3:$U$140,11,FALSE),0)</f>
        <v>0</v>
      </c>
      <c r="O118" s="79">
        <f>IFERROR(VLOOKUP($B118,[2]NUM21!$H$3:$U$140,12,FALSE),0)</f>
        <v>0</v>
      </c>
      <c r="P118" s="79">
        <f>IFERROR(VLOOKUP($B118,[2]NUM21!$H$3:$U$140,13,FALSE),0)</f>
        <v>0</v>
      </c>
      <c r="Q118" s="12">
        <f t="shared" si="39"/>
        <v>1</v>
      </c>
    </row>
    <row r="119" spans="1:19" s="75" customFormat="1" ht="15" thickBot="1" x14ac:dyDescent="0.25">
      <c r="A119" s="75" t="s">
        <v>146</v>
      </c>
      <c r="B119" s="137" t="s">
        <v>141</v>
      </c>
      <c r="C119" s="53"/>
      <c r="D119" s="74"/>
      <c r="E119" s="79">
        <f>IFERROR(VLOOKUP($B119,[2]NUM21!$H$3:$U$140,2,FALSE),0)</f>
        <v>0</v>
      </c>
      <c r="F119" s="79">
        <f>IFERROR(VLOOKUP($B119,[2]NUM21!$H$3:$U$140,3,FALSE),0)</f>
        <v>0</v>
      </c>
      <c r="G119" s="79">
        <f>IFERROR(VLOOKUP($B119,[2]NUM21!$H$3:$U$140,4,FALSE),0)</f>
        <v>0</v>
      </c>
      <c r="H119" s="79">
        <f>IFERROR(VLOOKUP($B119,[2]NUM21!$H$3:$U$140,5,FALSE),0)</f>
        <v>0</v>
      </c>
      <c r="I119" s="79">
        <f>IFERROR(VLOOKUP($B119,[2]NUM21!$H$3:$U$140,6,FALSE),0)</f>
        <v>0</v>
      </c>
      <c r="J119" s="79">
        <f>IFERROR(VLOOKUP($B119,[2]NUM21!$H$3:$U$140,7,FALSE),0)</f>
        <v>0</v>
      </c>
      <c r="K119" s="79">
        <f>IFERROR(VLOOKUP($B119,[2]NUM21!$H$3:$U$140,8,FALSE),0)</f>
        <v>1</v>
      </c>
      <c r="L119" s="79">
        <f>IFERROR(VLOOKUP($B119,[2]NUM21!$H$3:$U$140,9,FALSE),0)</f>
        <v>0</v>
      </c>
      <c r="M119" s="79">
        <f>IFERROR(VLOOKUP($B119,[2]NUM21!$H$3:$U$140,10,FALSE),0)</f>
        <v>0</v>
      </c>
      <c r="N119" s="79">
        <f>IFERROR(VLOOKUP($B119,[2]NUM21!$H$3:$U$140,11,FALSE),0)</f>
        <v>0</v>
      </c>
      <c r="O119" s="79">
        <f>IFERROR(VLOOKUP($B119,[2]NUM21!$H$3:$U$140,12,FALSE),0)</f>
        <v>0</v>
      </c>
      <c r="P119" s="79">
        <f>IFERROR(VLOOKUP($B119,[2]NUM21!$H$3:$U$140,13,FALSE),0)</f>
        <v>0</v>
      </c>
      <c r="Q119" s="12">
        <f t="shared" si="39"/>
        <v>1</v>
      </c>
    </row>
    <row r="120" spans="1:19" s="75" customFormat="1" ht="15" thickBot="1" x14ac:dyDescent="0.25">
      <c r="A120" s="75" t="s">
        <v>146</v>
      </c>
      <c r="B120" s="137" t="s">
        <v>142</v>
      </c>
      <c r="C120" s="53"/>
      <c r="D120" s="74"/>
      <c r="E120" s="79">
        <f>IFERROR(VLOOKUP($B120,[2]NUM21!$H$3:$U$140,2,FALSE),0)</f>
        <v>0</v>
      </c>
      <c r="F120" s="79">
        <f>IFERROR(VLOOKUP($B120,[2]NUM21!$H$3:$U$140,3,FALSE),0)</f>
        <v>0</v>
      </c>
      <c r="G120" s="79">
        <f>IFERROR(VLOOKUP($B120,[2]NUM21!$H$3:$U$140,4,FALSE),0)</f>
        <v>0</v>
      </c>
      <c r="H120" s="79">
        <f>IFERROR(VLOOKUP($B120,[2]NUM21!$H$3:$U$140,5,FALSE),0)</f>
        <v>0</v>
      </c>
      <c r="I120" s="79">
        <f>IFERROR(VLOOKUP($B120,[2]NUM21!$H$3:$U$140,6,FALSE),0)</f>
        <v>0</v>
      </c>
      <c r="J120" s="79">
        <f>IFERROR(VLOOKUP($B120,[2]NUM21!$H$3:$U$140,7,FALSE),0)</f>
        <v>0</v>
      </c>
      <c r="K120" s="79">
        <f>IFERROR(VLOOKUP($B120,[2]NUM21!$H$3:$U$140,8,FALSE),0)</f>
        <v>0</v>
      </c>
      <c r="L120" s="79">
        <f>IFERROR(VLOOKUP($B120,[2]NUM21!$H$3:$U$140,9,FALSE),0)</f>
        <v>0</v>
      </c>
      <c r="M120" s="79">
        <f>IFERROR(VLOOKUP($B120,[2]NUM21!$H$3:$U$140,10,FALSE),0)</f>
        <v>0</v>
      </c>
      <c r="N120" s="79">
        <f>IFERROR(VLOOKUP($B120,[2]NUM21!$H$3:$U$140,11,FALSE),0)</f>
        <v>0</v>
      </c>
      <c r="O120" s="79">
        <f>IFERROR(VLOOKUP($B120,[2]NUM21!$H$3:$U$140,12,FALSE),0)</f>
        <v>0</v>
      </c>
      <c r="P120" s="79">
        <f>IFERROR(VLOOKUP($B120,[2]NUM21!$H$3:$U$140,13,FALSE),0)</f>
        <v>0</v>
      </c>
      <c r="Q120" s="12">
        <f t="shared" si="39"/>
        <v>0</v>
      </c>
    </row>
    <row r="121" spans="1:19" s="75" customFormat="1" ht="15" thickBot="1" x14ac:dyDescent="0.25">
      <c r="A121" s="75" t="s">
        <v>146</v>
      </c>
      <c r="B121" s="137" t="s">
        <v>143</v>
      </c>
      <c r="C121" s="53"/>
      <c r="D121" s="74"/>
      <c r="E121" s="79">
        <f>IFERROR(VLOOKUP($B121,[2]NUM21!$H$3:$U$140,2,FALSE),0)</f>
        <v>0</v>
      </c>
      <c r="F121" s="79">
        <f>IFERROR(VLOOKUP($B121,[2]NUM21!$H$3:$U$140,3,FALSE),0)</f>
        <v>0</v>
      </c>
      <c r="G121" s="79">
        <f>IFERROR(VLOOKUP($B121,[2]NUM21!$H$3:$U$140,4,FALSE),0)</f>
        <v>1</v>
      </c>
      <c r="H121" s="79">
        <f>IFERROR(VLOOKUP($B121,[2]NUM21!$H$3:$U$140,5,FALSE),0)</f>
        <v>0</v>
      </c>
      <c r="I121" s="79">
        <f>IFERROR(VLOOKUP($B121,[2]NUM21!$H$3:$U$140,6,FALSE),0)</f>
        <v>0</v>
      </c>
      <c r="J121" s="79">
        <f>IFERROR(VLOOKUP($B121,[2]NUM21!$H$3:$U$140,7,FALSE),0)</f>
        <v>0</v>
      </c>
      <c r="K121" s="79">
        <f>IFERROR(VLOOKUP($B121,[2]NUM21!$H$3:$U$140,8,FALSE),0)</f>
        <v>0</v>
      </c>
      <c r="L121" s="79">
        <f>IFERROR(VLOOKUP($B121,[2]NUM21!$H$3:$U$140,9,FALSE),0)</f>
        <v>0</v>
      </c>
      <c r="M121" s="79">
        <f>IFERROR(VLOOKUP($B121,[2]NUM21!$H$3:$U$140,10,FALSE),0)</f>
        <v>0</v>
      </c>
      <c r="N121" s="79">
        <f>IFERROR(VLOOKUP($B121,[2]NUM21!$H$3:$U$140,11,FALSE),0)</f>
        <v>0</v>
      </c>
      <c r="O121" s="79">
        <f>IFERROR(VLOOKUP($B121,[2]NUM21!$H$3:$U$140,12,FALSE),0)</f>
        <v>0</v>
      </c>
      <c r="P121" s="79">
        <f>IFERROR(VLOOKUP($B121,[2]NUM21!$H$3:$U$140,13,FALSE),0)</f>
        <v>0</v>
      </c>
      <c r="Q121" s="12">
        <f t="shared" si="39"/>
        <v>1</v>
      </c>
    </row>
    <row r="122" spans="1:19" s="75" customFormat="1" ht="15" thickBot="1" x14ac:dyDescent="0.25">
      <c r="A122" s="75" t="s">
        <v>146</v>
      </c>
      <c r="B122" s="137" t="s">
        <v>144</v>
      </c>
      <c r="C122" s="53"/>
      <c r="D122" s="74"/>
      <c r="E122" s="79">
        <f>IFERROR(VLOOKUP($B122,[2]NUM21!$H$3:$U$140,2,FALSE),0)</f>
        <v>0</v>
      </c>
      <c r="F122" s="79">
        <f>IFERROR(VLOOKUP($B122,[2]NUM21!$H$3:$U$140,3,FALSE),0)</f>
        <v>1</v>
      </c>
      <c r="G122" s="79">
        <f>IFERROR(VLOOKUP($B122,[2]NUM21!$H$3:$U$140,4,FALSE),0)</f>
        <v>0</v>
      </c>
      <c r="H122" s="79">
        <f>IFERROR(VLOOKUP($B122,[2]NUM21!$H$3:$U$140,5,FALSE),0)</f>
        <v>0</v>
      </c>
      <c r="I122" s="79">
        <f>IFERROR(VLOOKUP($B122,[2]NUM21!$H$3:$U$140,6,FALSE),0)</f>
        <v>0</v>
      </c>
      <c r="J122" s="79">
        <f>IFERROR(VLOOKUP($B122,[2]NUM21!$H$3:$U$140,7,FALSE),0)</f>
        <v>0</v>
      </c>
      <c r="K122" s="79">
        <f>IFERROR(VLOOKUP($B122,[2]NUM21!$H$3:$U$140,8,FALSE),0)</f>
        <v>0</v>
      </c>
      <c r="L122" s="79">
        <f>IFERROR(VLOOKUP($B122,[2]NUM21!$H$3:$U$140,9,FALSE),0)</f>
        <v>0</v>
      </c>
      <c r="M122" s="79">
        <f>IFERROR(VLOOKUP($B122,[2]NUM21!$H$3:$U$140,10,FALSE),0)</f>
        <v>0</v>
      </c>
      <c r="N122" s="79">
        <f>IFERROR(VLOOKUP($B122,[2]NUM21!$H$3:$U$140,11,FALSE),0)</f>
        <v>0</v>
      </c>
      <c r="O122" s="79">
        <f>IFERROR(VLOOKUP($B122,[2]NUM21!$H$3:$U$140,12,FALSE),0)</f>
        <v>0</v>
      </c>
      <c r="P122" s="79">
        <f>IFERROR(VLOOKUP($B122,[2]NUM21!$H$3:$U$140,13,FALSE),0)</f>
        <v>0</v>
      </c>
      <c r="Q122" s="12">
        <f t="shared" si="39"/>
        <v>1</v>
      </c>
    </row>
    <row r="123" spans="1:19" s="75" customFormat="1" ht="15" thickBot="1" x14ac:dyDescent="0.25">
      <c r="A123" s="75" t="s">
        <v>146</v>
      </c>
      <c r="B123" s="137" t="s">
        <v>145</v>
      </c>
      <c r="C123" s="53"/>
      <c r="D123" s="74"/>
      <c r="E123" s="79">
        <f>IFERROR(VLOOKUP($B123,[2]NUM21!$H$3:$U$140,2,FALSE),0)</f>
        <v>0</v>
      </c>
      <c r="F123" s="79">
        <f>IFERROR(VLOOKUP($B123,[2]NUM21!$H$3:$U$140,3,FALSE),0)</f>
        <v>0</v>
      </c>
      <c r="G123" s="79">
        <f>IFERROR(VLOOKUP($B123,[2]NUM21!$H$3:$U$140,4,FALSE),0)</f>
        <v>0</v>
      </c>
      <c r="H123" s="79">
        <f>IFERROR(VLOOKUP($B123,[2]NUM21!$H$3:$U$140,5,FALSE),0)</f>
        <v>0</v>
      </c>
      <c r="I123" s="79">
        <f>IFERROR(VLOOKUP($B123,[2]NUM21!$H$3:$U$140,6,FALSE),0)</f>
        <v>0</v>
      </c>
      <c r="J123" s="79">
        <f>IFERROR(VLOOKUP($B123,[2]NUM21!$H$3:$U$140,7,FALSE),0)</f>
        <v>0</v>
      </c>
      <c r="K123" s="79">
        <f>IFERROR(VLOOKUP($B123,[2]NUM21!$H$3:$U$140,8,FALSE),0)</f>
        <v>0</v>
      </c>
      <c r="L123" s="79">
        <f>IFERROR(VLOOKUP($B123,[2]NUM21!$H$3:$U$140,9,FALSE),0)</f>
        <v>0</v>
      </c>
      <c r="M123" s="79">
        <f>IFERROR(VLOOKUP($B123,[2]NUM21!$H$3:$U$140,10,FALSE),0)</f>
        <v>0</v>
      </c>
      <c r="N123" s="79">
        <f>IFERROR(VLOOKUP($B123,[2]NUM21!$H$3:$U$140,11,FALSE),0)</f>
        <v>0</v>
      </c>
      <c r="O123" s="79">
        <f>IFERROR(VLOOKUP($B123,[2]NUM21!$H$3:$U$140,12,FALSE),0)</f>
        <v>0</v>
      </c>
      <c r="P123" s="79">
        <f>IFERROR(VLOOKUP($B123,[2]NUM21!$H$3:$U$140,13,FALSE),0)</f>
        <v>0</v>
      </c>
      <c r="Q123" s="12">
        <f t="shared" si="39"/>
        <v>0</v>
      </c>
    </row>
    <row r="124" spans="1:19" s="138" customFormat="1" ht="13.5" thickBot="1" x14ac:dyDescent="0.25">
      <c r="A124" s="307" t="s">
        <v>181</v>
      </c>
      <c r="B124" s="308"/>
      <c r="C124" s="237" t="str">
        <f>IF(Q124&lt;&gt;0,"SI", "NO")</f>
        <v>SI</v>
      </c>
      <c r="D124" s="14">
        <f>+Q124/R124</f>
        <v>9.1954022988505746E-2</v>
      </c>
      <c r="E124" s="140">
        <f>SUM(E112:E123)</f>
        <v>0</v>
      </c>
      <c r="F124" s="140">
        <f t="shared" ref="F124:H124" si="40">SUM(F112:F123)</f>
        <v>1</v>
      </c>
      <c r="G124" s="140">
        <f t="shared" si="40"/>
        <v>1</v>
      </c>
      <c r="H124" s="140">
        <f t="shared" si="40"/>
        <v>2</v>
      </c>
      <c r="I124" s="140">
        <f t="shared" ref="I124:J124" si="41">SUM(I112:I123)</f>
        <v>2</v>
      </c>
      <c r="J124" s="140">
        <f t="shared" si="41"/>
        <v>0</v>
      </c>
      <c r="K124" s="140">
        <f t="shared" ref="K124:L124" si="42">SUM(K112:K123)</f>
        <v>1</v>
      </c>
      <c r="L124" s="140">
        <f t="shared" si="42"/>
        <v>1</v>
      </c>
      <c r="M124" s="140">
        <f t="shared" ref="M124:N124" si="43">SUM(M112:M123)</f>
        <v>0</v>
      </c>
      <c r="N124" s="140">
        <f t="shared" si="43"/>
        <v>0</v>
      </c>
      <c r="O124" s="140">
        <f t="shared" ref="O124:P124" si="44">SUM(O112:O123)</f>
        <v>0</v>
      </c>
      <c r="P124" s="140">
        <f t="shared" si="44"/>
        <v>0</v>
      </c>
      <c r="Q124" s="140">
        <f>SUM(Q112:Q123)</f>
        <v>8</v>
      </c>
      <c r="R124" s="366">
        <v>87</v>
      </c>
      <c r="S124" s="367"/>
    </row>
    <row r="125" spans="1:19" s="75" customFormat="1" ht="15" thickBot="1" x14ac:dyDescent="0.25">
      <c r="A125" s="75" t="s">
        <v>160</v>
      </c>
      <c r="B125" s="137" t="s">
        <v>147</v>
      </c>
      <c r="C125" s="53"/>
      <c r="D125" s="74"/>
      <c r="E125" s="79">
        <f>IFERROR(VLOOKUP($B125,[2]NUM21!$H$3:$U$140,2,FALSE),0)</f>
        <v>9</v>
      </c>
      <c r="F125" s="79">
        <f>IFERROR(VLOOKUP($B125,[2]NUM21!$H$3:$U$140,3,FALSE),0)</f>
        <v>6</v>
      </c>
      <c r="G125" s="79">
        <f>IFERROR(VLOOKUP($B125,[2]NUM21!$H$3:$U$140,4,FALSE),0)</f>
        <v>2</v>
      </c>
      <c r="H125" s="79">
        <f>IFERROR(VLOOKUP($B125,[2]NUM21!$H$3:$U$140,5,FALSE),0)</f>
        <v>0</v>
      </c>
      <c r="I125" s="79">
        <f>IFERROR(VLOOKUP($B125,[2]NUM21!$H$3:$U$140,6,FALSE),0)</f>
        <v>0</v>
      </c>
      <c r="J125" s="79">
        <f>IFERROR(VLOOKUP($B125,[2]NUM21!$H$3:$U$140,7,FALSE),0)</f>
        <v>2</v>
      </c>
      <c r="K125" s="79">
        <f>IFERROR(VLOOKUP($B125,[2]NUM21!$H$3:$U$140,8,FALSE),0)</f>
        <v>1</v>
      </c>
      <c r="L125" s="79">
        <f>IFERROR(VLOOKUP($B125,[2]NUM21!$H$3:$U$140,9,FALSE),0)</f>
        <v>2</v>
      </c>
      <c r="M125" s="79">
        <f>IFERROR(VLOOKUP($B125,[2]NUM21!$H$3:$U$140,10,FALSE),0)</f>
        <v>1</v>
      </c>
      <c r="N125" s="79">
        <f>IFERROR(VLOOKUP($B125,[2]NUM21!$H$3:$U$140,11,FALSE),0)</f>
        <v>10</v>
      </c>
      <c r="O125" s="79">
        <f>IFERROR(VLOOKUP($B125,[2]NUM21!$H$3:$U$140,12,FALSE),0)</f>
        <v>13</v>
      </c>
      <c r="P125" s="79">
        <f>IFERROR(VLOOKUP($B125,[2]NUM21!$H$3:$U$140,13,FALSE),0)</f>
        <v>14</v>
      </c>
      <c r="Q125" s="12">
        <f t="shared" ref="Q125:Q137" si="45">SUM(E125:P125)</f>
        <v>60</v>
      </c>
    </row>
    <row r="126" spans="1:19" s="75" customFormat="1" ht="15" thickBot="1" x14ac:dyDescent="0.25">
      <c r="A126" s="75" t="s">
        <v>160</v>
      </c>
      <c r="B126" s="137" t="s">
        <v>148</v>
      </c>
      <c r="C126" s="53"/>
      <c r="D126" s="74"/>
      <c r="E126" s="79">
        <f>IFERROR(VLOOKUP($B126,[2]NUM21!$H$3:$U$140,2,FALSE),0)</f>
        <v>3</v>
      </c>
      <c r="F126" s="79">
        <f>IFERROR(VLOOKUP($B126,[2]NUM21!$H$3:$U$140,3,FALSE),0)</f>
        <v>1</v>
      </c>
      <c r="G126" s="79">
        <f>IFERROR(VLOOKUP($B126,[2]NUM21!$H$3:$U$140,4,FALSE),0)</f>
        <v>15</v>
      </c>
      <c r="H126" s="79">
        <f>IFERROR(VLOOKUP($B126,[2]NUM21!$H$3:$U$140,5,FALSE),0)</f>
        <v>2</v>
      </c>
      <c r="I126" s="79">
        <f>IFERROR(VLOOKUP($B126,[2]NUM21!$H$3:$U$140,6,FALSE),0)</f>
        <v>4</v>
      </c>
      <c r="J126" s="79">
        <f>IFERROR(VLOOKUP($B126,[2]NUM21!$H$3:$U$140,7,FALSE),0)</f>
        <v>1</v>
      </c>
      <c r="K126" s="79">
        <f>IFERROR(VLOOKUP($B126,[2]NUM21!$H$3:$U$140,8,FALSE),0)</f>
        <v>10</v>
      </c>
      <c r="L126" s="79">
        <f>IFERROR(VLOOKUP($B126,[2]NUM21!$H$3:$U$140,9,FALSE),0)</f>
        <v>0</v>
      </c>
      <c r="M126" s="79">
        <f>IFERROR(VLOOKUP($B126,[2]NUM21!$H$3:$U$140,10,FALSE),0)</f>
        <v>0</v>
      </c>
      <c r="N126" s="79">
        <f>IFERROR(VLOOKUP($B126,[2]NUM21!$H$3:$U$140,11,FALSE),0)</f>
        <v>0</v>
      </c>
      <c r="O126" s="79">
        <f>IFERROR(VLOOKUP($B126,[2]NUM21!$H$3:$U$140,12,FALSE),0)</f>
        <v>3</v>
      </c>
      <c r="P126" s="79">
        <f>IFERROR(VLOOKUP($B126,[2]NUM21!$H$3:$U$140,13,FALSE),0)</f>
        <v>3</v>
      </c>
      <c r="Q126" s="12">
        <f t="shared" si="45"/>
        <v>42</v>
      </c>
    </row>
    <row r="127" spans="1:19" s="75" customFormat="1" ht="15" thickBot="1" x14ac:dyDescent="0.25">
      <c r="A127" s="75" t="s">
        <v>160</v>
      </c>
      <c r="B127" s="137" t="s">
        <v>149</v>
      </c>
      <c r="C127" s="53"/>
      <c r="D127" s="74"/>
      <c r="E127" s="79">
        <f>IFERROR(VLOOKUP($B127,[2]NUM21!$H$3:$U$140,2,FALSE),0)</f>
        <v>0</v>
      </c>
      <c r="F127" s="79">
        <f>IFERROR(VLOOKUP($B127,[2]NUM21!$H$3:$U$140,3,FALSE),0)</f>
        <v>0</v>
      </c>
      <c r="G127" s="79">
        <f>IFERROR(VLOOKUP($B127,[2]NUM21!$H$3:$U$140,4,FALSE),0)</f>
        <v>0</v>
      </c>
      <c r="H127" s="79">
        <f>IFERROR(VLOOKUP($B127,[2]NUM21!$H$3:$U$140,5,FALSE),0)</f>
        <v>0</v>
      </c>
      <c r="I127" s="79">
        <f>IFERROR(VLOOKUP($B127,[2]NUM21!$H$3:$U$140,6,FALSE),0)</f>
        <v>2</v>
      </c>
      <c r="J127" s="79">
        <f>IFERROR(VLOOKUP($B127,[2]NUM21!$H$3:$U$140,7,FALSE),0)</f>
        <v>2</v>
      </c>
      <c r="K127" s="79">
        <f>IFERROR(VLOOKUP($B127,[2]NUM21!$H$3:$U$140,8,FALSE),0)</f>
        <v>0</v>
      </c>
      <c r="L127" s="79">
        <f>IFERROR(VLOOKUP($B127,[2]NUM21!$H$3:$U$140,9,FALSE),0)</f>
        <v>1</v>
      </c>
      <c r="M127" s="79">
        <f>IFERROR(VLOOKUP($B127,[2]NUM21!$H$3:$U$140,10,FALSE),0)</f>
        <v>0</v>
      </c>
      <c r="N127" s="79">
        <f>IFERROR(VLOOKUP($B127,[2]NUM21!$H$3:$U$140,11,FALSE),0)</f>
        <v>9</v>
      </c>
      <c r="O127" s="79">
        <f>IFERROR(VLOOKUP($B127,[2]NUM21!$H$3:$U$140,12,FALSE),0)</f>
        <v>2</v>
      </c>
      <c r="P127" s="79">
        <f>IFERROR(VLOOKUP($B127,[2]NUM21!$H$3:$U$140,13,FALSE),0)</f>
        <v>3</v>
      </c>
      <c r="Q127" s="12">
        <f t="shared" si="45"/>
        <v>19</v>
      </c>
    </row>
    <row r="128" spans="1:19" s="75" customFormat="1" ht="15" thickBot="1" x14ac:dyDescent="0.25">
      <c r="A128" s="75" t="s">
        <v>160</v>
      </c>
      <c r="B128" s="137" t="s">
        <v>150</v>
      </c>
      <c r="C128" s="53"/>
      <c r="D128" s="74"/>
      <c r="E128" s="79">
        <f>IFERROR(VLOOKUP($B128,[2]NUM21!$H$3:$U$140,2,FALSE),0)</f>
        <v>0</v>
      </c>
      <c r="F128" s="79">
        <f>IFERROR(VLOOKUP($B128,[2]NUM21!$H$3:$U$140,3,FALSE),0)</f>
        <v>0</v>
      </c>
      <c r="G128" s="79">
        <f>IFERROR(VLOOKUP($B128,[2]NUM21!$H$3:$U$140,4,FALSE),0)</f>
        <v>0</v>
      </c>
      <c r="H128" s="79">
        <f>IFERROR(VLOOKUP($B128,[2]NUM21!$H$3:$U$140,5,FALSE),0)</f>
        <v>0</v>
      </c>
      <c r="I128" s="79">
        <f>IFERROR(VLOOKUP($B128,[2]NUM21!$H$3:$U$140,6,FALSE),0)</f>
        <v>0</v>
      </c>
      <c r="J128" s="79">
        <f>IFERROR(VLOOKUP($B128,[2]NUM21!$H$3:$U$140,7,FALSE),0)</f>
        <v>0</v>
      </c>
      <c r="K128" s="79">
        <f>IFERROR(VLOOKUP($B128,[2]NUM21!$H$3:$U$140,8,FALSE),0)</f>
        <v>16</v>
      </c>
      <c r="L128" s="79">
        <f>IFERROR(VLOOKUP($B128,[2]NUM21!$H$3:$U$140,9,FALSE),0)</f>
        <v>9</v>
      </c>
      <c r="M128" s="79">
        <f>IFERROR(VLOOKUP($B128,[2]NUM21!$H$3:$U$140,10,FALSE),0)</f>
        <v>0</v>
      </c>
      <c r="N128" s="79">
        <f>IFERROR(VLOOKUP($B128,[2]NUM21!$H$3:$U$140,11,FALSE),0)</f>
        <v>5</v>
      </c>
      <c r="O128" s="79">
        <f>IFERROR(VLOOKUP($B128,[2]NUM21!$H$3:$U$140,12,FALSE),0)</f>
        <v>7</v>
      </c>
      <c r="P128" s="79">
        <f>IFERROR(VLOOKUP($B128,[2]NUM21!$H$3:$U$140,13,FALSE),0)</f>
        <v>9</v>
      </c>
      <c r="Q128" s="12">
        <f t="shared" si="45"/>
        <v>46</v>
      </c>
    </row>
    <row r="129" spans="1:20" s="75" customFormat="1" ht="15" thickBot="1" x14ac:dyDescent="0.25">
      <c r="A129" s="75" t="s">
        <v>160</v>
      </c>
      <c r="B129" s="137" t="s">
        <v>151</v>
      </c>
      <c r="C129" s="53"/>
      <c r="D129" s="74"/>
      <c r="E129" s="79">
        <f>IFERROR(VLOOKUP($B129,[2]NUM21!$H$3:$U$140,2,FALSE),0)</f>
        <v>0</v>
      </c>
      <c r="F129" s="79">
        <f>IFERROR(VLOOKUP($B129,[2]NUM21!$H$3:$U$140,3,FALSE),0)</f>
        <v>0</v>
      </c>
      <c r="G129" s="79">
        <f>IFERROR(VLOOKUP($B129,[2]NUM21!$H$3:$U$140,4,FALSE),0)</f>
        <v>0</v>
      </c>
      <c r="H129" s="79">
        <f>IFERROR(VLOOKUP($B129,[2]NUM21!$H$3:$U$140,5,FALSE),0)</f>
        <v>0</v>
      </c>
      <c r="I129" s="79">
        <f>IFERROR(VLOOKUP($B129,[2]NUM21!$H$3:$U$140,6,FALSE),0)</f>
        <v>0</v>
      </c>
      <c r="J129" s="79">
        <f>IFERROR(VLOOKUP($B129,[2]NUM21!$H$3:$U$140,7,FALSE),0)</f>
        <v>0</v>
      </c>
      <c r="K129" s="79">
        <f>IFERROR(VLOOKUP($B129,[2]NUM21!$H$3:$U$140,8,FALSE),0)</f>
        <v>0</v>
      </c>
      <c r="L129" s="79">
        <f>IFERROR(VLOOKUP($B129,[2]NUM21!$H$3:$U$140,9,FALSE),0)</f>
        <v>0</v>
      </c>
      <c r="M129" s="79">
        <f>IFERROR(VLOOKUP($B129,[2]NUM21!$H$3:$U$140,10,FALSE),0)</f>
        <v>0</v>
      </c>
      <c r="N129" s="79">
        <f>IFERROR(VLOOKUP($B129,[2]NUM21!$H$3:$U$140,11,FALSE),0)</f>
        <v>0</v>
      </c>
      <c r="O129" s="79">
        <f>IFERROR(VLOOKUP($B129,[2]NUM21!$H$3:$U$140,12,FALSE),0)</f>
        <v>0</v>
      </c>
      <c r="P129" s="79">
        <f>IFERROR(VLOOKUP($B129,[2]NUM21!$H$3:$U$140,13,FALSE),0)</f>
        <v>0</v>
      </c>
      <c r="Q129" s="12">
        <f t="shared" si="45"/>
        <v>0</v>
      </c>
    </row>
    <row r="130" spans="1:20" s="75" customFormat="1" ht="15" thickBot="1" x14ac:dyDescent="0.25">
      <c r="A130" s="75" t="s">
        <v>160</v>
      </c>
      <c r="B130" s="137" t="s">
        <v>152</v>
      </c>
      <c r="C130" s="53"/>
      <c r="D130" s="74"/>
      <c r="E130" s="79">
        <f>IFERROR(VLOOKUP($B130,[2]NUM21!$H$3:$U$140,2,FALSE),0)</f>
        <v>1</v>
      </c>
      <c r="F130" s="79">
        <f>IFERROR(VLOOKUP($B130,[2]NUM21!$H$3:$U$140,3,FALSE),0)</f>
        <v>0</v>
      </c>
      <c r="G130" s="79">
        <f>IFERROR(VLOOKUP($B130,[2]NUM21!$H$3:$U$140,4,FALSE),0)</f>
        <v>1</v>
      </c>
      <c r="H130" s="79">
        <f>IFERROR(VLOOKUP($B130,[2]NUM21!$H$3:$U$140,5,FALSE),0)</f>
        <v>0</v>
      </c>
      <c r="I130" s="79">
        <f>IFERROR(VLOOKUP($B130,[2]NUM21!$H$3:$U$140,6,FALSE),0)</f>
        <v>0</v>
      </c>
      <c r="J130" s="79">
        <f>IFERROR(VLOOKUP($B130,[2]NUM21!$H$3:$U$140,7,FALSE),0)</f>
        <v>0</v>
      </c>
      <c r="K130" s="79">
        <f>IFERROR(VLOOKUP($B130,[2]NUM21!$H$3:$U$140,8,FALSE),0)</f>
        <v>0</v>
      </c>
      <c r="L130" s="79">
        <f>IFERROR(VLOOKUP($B130,[2]NUM21!$H$3:$U$140,9,FALSE),0)</f>
        <v>0</v>
      </c>
      <c r="M130" s="79">
        <f>IFERROR(VLOOKUP($B130,[2]NUM21!$H$3:$U$140,10,FALSE),0)</f>
        <v>0</v>
      </c>
      <c r="N130" s="79">
        <f>IFERROR(VLOOKUP($B130,[2]NUM21!$H$3:$U$140,11,FALSE),0)</f>
        <v>0</v>
      </c>
      <c r="O130" s="79">
        <f>IFERROR(VLOOKUP($B130,[2]NUM21!$H$3:$U$140,12,FALSE),0)</f>
        <v>0</v>
      </c>
      <c r="P130" s="79">
        <f>IFERROR(VLOOKUP($B130,[2]NUM21!$H$3:$U$140,13,FALSE),0)</f>
        <v>3</v>
      </c>
      <c r="Q130" s="12">
        <f t="shared" si="45"/>
        <v>5</v>
      </c>
    </row>
    <row r="131" spans="1:20" s="75" customFormat="1" ht="15" thickBot="1" x14ac:dyDescent="0.25">
      <c r="A131" s="75" t="s">
        <v>160</v>
      </c>
      <c r="B131" s="137" t="s">
        <v>153</v>
      </c>
      <c r="C131" s="53"/>
      <c r="D131" s="74"/>
      <c r="E131" s="79">
        <f>IFERROR(VLOOKUP($B131,[2]NUM21!$H$3:$U$140,2,FALSE),0)</f>
        <v>0</v>
      </c>
      <c r="F131" s="79">
        <f>IFERROR(VLOOKUP($B131,[2]NUM21!$H$3:$U$140,3,FALSE),0)</f>
        <v>0</v>
      </c>
      <c r="G131" s="79">
        <f>IFERROR(VLOOKUP($B131,[2]NUM21!$H$3:$U$140,4,FALSE),0)</f>
        <v>0</v>
      </c>
      <c r="H131" s="79">
        <f>IFERROR(VLOOKUP($B131,[2]NUM21!$H$3:$U$140,5,FALSE),0)</f>
        <v>0</v>
      </c>
      <c r="I131" s="79">
        <f>IFERROR(VLOOKUP($B131,[2]NUM21!$H$3:$U$140,6,FALSE),0)</f>
        <v>0</v>
      </c>
      <c r="J131" s="79">
        <f>IFERROR(VLOOKUP($B131,[2]NUM21!$H$3:$U$140,7,FALSE),0)</f>
        <v>0</v>
      </c>
      <c r="K131" s="79">
        <f>IFERROR(VLOOKUP($B131,[2]NUM21!$H$3:$U$140,8,FALSE),0)</f>
        <v>0</v>
      </c>
      <c r="L131" s="79">
        <f>IFERROR(VLOOKUP($B131,[2]NUM21!$H$3:$U$140,9,FALSE),0)</f>
        <v>0</v>
      </c>
      <c r="M131" s="79">
        <f>IFERROR(VLOOKUP($B131,[2]NUM21!$H$3:$U$140,10,FALSE),0)</f>
        <v>1</v>
      </c>
      <c r="N131" s="79">
        <f>IFERROR(VLOOKUP($B131,[2]NUM21!$H$3:$U$140,11,FALSE),0)</f>
        <v>0</v>
      </c>
      <c r="O131" s="79">
        <f>IFERROR(VLOOKUP($B131,[2]NUM21!$H$3:$U$140,12,FALSE),0)</f>
        <v>0</v>
      </c>
      <c r="P131" s="79">
        <f>IFERROR(VLOOKUP($B131,[2]NUM21!$H$3:$U$140,13,FALSE),0)</f>
        <v>0</v>
      </c>
      <c r="Q131" s="12">
        <f t="shared" si="45"/>
        <v>1</v>
      </c>
    </row>
    <row r="132" spans="1:20" s="75" customFormat="1" ht="15" thickBot="1" x14ac:dyDescent="0.25">
      <c r="A132" s="75" t="s">
        <v>160</v>
      </c>
      <c r="B132" s="137" t="s">
        <v>154</v>
      </c>
      <c r="C132" s="53"/>
      <c r="D132" s="74"/>
      <c r="E132" s="79">
        <f>IFERROR(VLOOKUP($B132,[2]NUM21!$H$3:$U$140,2,FALSE),0)</f>
        <v>0</v>
      </c>
      <c r="F132" s="79">
        <f>IFERROR(VLOOKUP($B132,[2]NUM21!$H$3:$U$140,3,FALSE),0)</f>
        <v>0</v>
      </c>
      <c r="G132" s="79">
        <f>IFERROR(VLOOKUP($B132,[2]NUM21!$H$3:$U$140,4,FALSE),0)</f>
        <v>0</v>
      </c>
      <c r="H132" s="79">
        <f>IFERROR(VLOOKUP($B132,[2]NUM21!$H$3:$U$140,5,FALSE),0)</f>
        <v>0</v>
      </c>
      <c r="I132" s="79">
        <f>IFERROR(VLOOKUP($B132,[2]NUM21!$H$3:$U$140,6,FALSE),0)</f>
        <v>0</v>
      </c>
      <c r="J132" s="79">
        <f>IFERROR(VLOOKUP($B132,[2]NUM21!$H$3:$U$140,7,FALSE),0)</f>
        <v>0</v>
      </c>
      <c r="K132" s="79">
        <f>IFERROR(VLOOKUP($B132,[2]NUM21!$H$3:$U$140,8,FALSE),0)</f>
        <v>0</v>
      </c>
      <c r="L132" s="79">
        <f>IFERROR(VLOOKUP($B132,[2]NUM21!$H$3:$U$140,9,FALSE),0)</f>
        <v>0</v>
      </c>
      <c r="M132" s="79">
        <f>IFERROR(VLOOKUP($B132,[2]NUM21!$H$3:$U$140,10,FALSE),0)</f>
        <v>0</v>
      </c>
      <c r="N132" s="79">
        <f>IFERROR(VLOOKUP($B132,[2]NUM21!$H$3:$U$140,11,FALSE),0)</f>
        <v>0</v>
      </c>
      <c r="O132" s="79">
        <f>IFERROR(VLOOKUP($B132,[2]NUM21!$H$3:$U$140,12,FALSE),0)</f>
        <v>0</v>
      </c>
      <c r="P132" s="79">
        <f>IFERROR(VLOOKUP($B132,[2]NUM21!$H$3:$U$140,13,FALSE),0)</f>
        <v>0</v>
      </c>
      <c r="Q132" s="12">
        <f t="shared" si="45"/>
        <v>0</v>
      </c>
    </row>
    <row r="133" spans="1:20" s="75" customFormat="1" ht="15" thickBot="1" x14ac:dyDescent="0.25">
      <c r="A133" s="75" t="s">
        <v>160</v>
      </c>
      <c r="B133" s="137" t="s">
        <v>155</v>
      </c>
      <c r="C133" s="53"/>
      <c r="D133" s="74"/>
      <c r="E133" s="79">
        <f>IFERROR(VLOOKUP($B133,[2]NUM21!$H$3:$U$140,2,FALSE),0)</f>
        <v>0</v>
      </c>
      <c r="F133" s="79">
        <f>IFERROR(VLOOKUP($B133,[2]NUM21!$H$3:$U$140,3,FALSE),0)</f>
        <v>0</v>
      </c>
      <c r="G133" s="79">
        <f>IFERROR(VLOOKUP($B133,[2]NUM21!$H$3:$U$140,4,FALSE),0)</f>
        <v>0</v>
      </c>
      <c r="H133" s="79">
        <f>IFERROR(VLOOKUP($B133,[2]NUM21!$H$3:$U$140,5,FALSE),0)</f>
        <v>0</v>
      </c>
      <c r="I133" s="79">
        <f>IFERROR(VLOOKUP($B133,[2]NUM21!$H$3:$U$140,6,FALSE),0)</f>
        <v>0</v>
      </c>
      <c r="J133" s="79">
        <f>IFERROR(VLOOKUP($B133,[2]NUM21!$H$3:$U$140,7,FALSE),0)</f>
        <v>0</v>
      </c>
      <c r="K133" s="79">
        <f>IFERROR(VLOOKUP($B133,[2]NUM21!$H$3:$U$140,8,FALSE),0)</f>
        <v>1</v>
      </c>
      <c r="L133" s="79">
        <f>IFERROR(VLOOKUP($B133,[2]NUM21!$H$3:$U$140,9,FALSE),0)</f>
        <v>0</v>
      </c>
      <c r="M133" s="79">
        <f>IFERROR(VLOOKUP($B133,[2]NUM21!$H$3:$U$140,10,FALSE),0)</f>
        <v>0</v>
      </c>
      <c r="N133" s="79">
        <f>IFERROR(VLOOKUP($B133,[2]NUM21!$H$3:$U$140,11,FALSE),0)</f>
        <v>0</v>
      </c>
      <c r="O133" s="79">
        <f>IFERROR(VLOOKUP($B133,[2]NUM21!$H$3:$U$140,12,FALSE),0)</f>
        <v>0</v>
      </c>
      <c r="P133" s="79">
        <f>IFERROR(VLOOKUP($B133,[2]NUM21!$H$3:$U$140,13,FALSE),0)</f>
        <v>0</v>
      </c>
      <c r="Q133" s="12">
        <f t="shared" si="45"/>
        <v>1</v>
      </c>
    </row>
    <row r="134" spans="1:20" s="75" customFormat="1" ht="15" thickBot="1" x14ac:dyDescent="0.25">
      <c r="A134" s="75" t="s">
        <v>160</v>
      </c>
      <c r="B134" s="137" t="s">
        <v>156</v>
      </c>
      <c r="C134" s="53"/>
      <c r="D134" s="74"/>
      <c r="E134" s="79">
        <f>IFERROR(VLOOKUP($B134,[2]NUM21!$H$3:$U$140,2,FALSE),0)</f>
        <v>0</v>
      </c>
      <c r="F134" s="79">
        <f>IFERROR(VLOOKUP($B134,[2]NUM21!$H$3:$U$140,3,FALSE),0)</f>
        <v>0</v>
      </c>
      <c r="G134" s="79">
        <f>IFERROR(VLOOKUP($B134,[2]NUM21!$H$3:$U$140,4,FALSE),0)</f>
        <v>0</v>
      </c>
      <c r="H134" s="79">
        <f>IFERROR(VLOOKUP($B134,[2]NUM21!$H$3:$U$140,5,FALSE),0)</f>
        <v>0</v>
      </c>
      <c r="I134" s="79">
        <f>IFERROR(VLOOKUP($B134,[2]NUM21!$H$3:$U$140,6,FALSE),0)</f>
        <v>1</v>
      </c>
      <c r="J134" s="79">
        <f>IFERROR(VLOOKUP($B134,[2]NUM21!$H$3:$U$140,7,FALSE),0)</f>
        <v>0</v>
      </c>
      <c r="K134" s="79">
        <f>IFERROR(VLOOKUP($B134,[2]NUM21!$H$3:$U$140,8,FALSE),0)</f>
        <v>0</v>
      </c>
      <c r="L134" s="79">
        <f>IFERROR(VLOOKUP($B134,[2]NUM21!$H$3:$U$140,9,FALSE),0)</f>
        <v>0</v>
      </c>
      <c r="M134" s="79">
        <f>IFERROR(VLOOKUP($B134,[2]NUM21!$H$3:$U$140,10,FALSE),0)</f>
        <v>0</v>
      </c>
      <c r="N134" s="79">
        <f>IFERROR(VLOOKUP($B134,[2]NUM21!$H$3:$U$140,11,FALSE),0)</f>
        <v>3</v>
      </c>
      <c r="O134" s="79">
        <f>IFERROR(VLOOKUP($B134,[2]NUM21!$H$3:$U$140,12,FALSE),0)</f>
        <v>0</v>
      </c>
      <c r="P134" s="79">
        <f>IFERROR(VLOOKUP($B134,[2]NUM21!$H$3:$U$140,13,FALSE),0)</f>
        <v>0</v>
      </c>
      <c r="Q134" s="12">
        <f t="shared" si="45"/>
        <v>4</v>
      </c>
    </row>
    <row r="135" spans="1:20" s="75" customFormat="1" ht="15" thickBot="1" x14ac:dyDescent="0.25">
      <c r="A135" s="75" t="s">
        <v>160</v>
      </c>
      <c r="B135" s="137" t="s">
        <v>157</v>
      </c>
      <c r="C135" s="53"/>
      <c r="D135" s="74"/>
      <c r="E135" s="79">
        <f>IFERROR(VLOOKUP($B135,[2]NUM21!$H$3:$U$140,2,FALSE),0)</f>
        <v>0</v>
      </c>
      <c r="F135" s="79">
        <f>IFERROR(VLOOKUP($B135,[2]NUM21!$H$3:$U$140,3,FALSE),0)</f>
        <v>0</v>
      </c>
      <c r="G135" s="79">
        <f>IFERROR(VLOOKUP($B135,[2]NUM21!$H$3:$U$140,4,FALSE),0)</f>
        <v>0</v>
      </c>
      <c r="H135" s="79">
        <f>IFERROR(VLOOKUP($B135,[2]NUM21!$H$3:$U$140,5,FALSE),0)</f>
        <v>0</v>
      </c>
      <c r="I135" s="79">
        <f>IFERROR(VLOOKUP($B135,[2]NUM21!$H$3:$U$140,6,FALSE),0)</f>
        <v>0</v>
      </c>
      <c r="J135" s="79">
        <f>IFERROR(VLOOKUP($B135,[2]NUM21!$H$3:$U$140,7,FALSE),0)</f>
        <v>1</v>
      </c>
      <c r="K135" s="79">
        <f>IFERROR(VLOOKUP($B135,[2]NUM21!$H$3:$U$140,8,FALSE),0)</f>
        <v>0</v>
      </c>
      <c r="L135" s="79">
        <f>IFERROR(VLOOKUP($B135,[2]NUM21!$H$3:$U$140,9,FALSE),0)</f>
        <v>0</v>
      </c>
      <c r="M135" s="79">
        <f>IFERROR(VLOOKUP($B135,[2]NUM21!$H$3:$U$140,10,FALSE),0)</f>
        <v>0</v>
      </c>
      <c r="N135" s="79">
        <f>IFERROR(VLOOKUP($B135,[2]NUM21!$H$3:$U$140,11,FALSE),0)</f>
        <v>1</v>
      </c>
      <c r="O135" s="79">
        <f>IFERROR(VLOOKUP($B135,[2]NUM21!$H$3:$U$140,12,FALSE),0)</f>
        <v>0</v>
      </c>
      <c r="P135" s="79">
        <f>IFERROR(VLOOKUP($B135,[2]NUM21!$H$3:$U$140,13,FALSE),0)</f>
        <v>0</v>
      </c>
      <c r="Q135" s="12">
        <f t="shared" si="45"/>
        <v>2</v>
      </c>
    </row>
    <row r="136" spans="1:20" s="75" customFormat="1" ht="15" thickBot="1" x14ac:dyDescent="0.25">
      <c r="A136" s="75" t="s">
        <v>160</v>
      </c>
      <c r="B136" s="137" t="s">
        <v>158</v>
      </c>
      <c r="C136" s="53"/>
      <c r="D136" s="74"/>
      <c r="E136" s="79">
        <f>IFERROR(VLOOKUP($B136,[2]NUM21!$H$3:$U$140,2,FALSE),0)</f>
        <v>0</v>
      </c>
      <c r="F136" s="79">
        <f>IFERROR(VLOOKUP($B136,[2]NUM21!$H$3:$U$140,3,FALSE),0)</f>
        <v>0</v>
      </c>
      <c r="G136" s="79">
        <f>IFERROR(VLOOKUP($B136,[2]NUM21!$H$3:$U$140,4,FALSE),0)</f>
        <v>0</v>
      </c>
      <c r="H136" s="79">
        <f>IFERROR(VLOOKUP($B136,[2]NUM21!$H$3:$U$140,5,FALSE),0)</f>
        <v>0</v>
      </c>
      <c r="I136" s="79">
        <f>IFERROR(VLOOKUP($B136,[2]NUM21!$H$3:$U$140,6,FALSE),0)</f>
        <v>3</v>
      </c>
      <c r="J136" s="79">
        <f>IFERROR(VLOOKUP($B136,[2]NUM21!$H$3:$U$140,7,FALSE),0)</f>
        <v>0</v>
      </c>
      <c r="K136" s="79">
        <f>IFERROR(VLOOKUP($B136,[2]NUM21!$H$3:$U$140,8,FALSE),0)</f>
        <v>0</v>
      </c>
      <c r="L136" s="79">
        <f>IFERROR(VLOOKUP($B136,[2]NUM21!$H$3:$U$140,9,FALSE),0)</f>
        <v>0</v>
      </c>
      <c r="M136" s="79">
        <f>IFERROR(VLOOKUP($B136,[2]NUM21!$H$3:$U$140,10,FALSE),0)</f>
        <v>0</v>
      </c>
      <c r="N136" s="79">
        <f>IFERROR(VLOOKUP($B136,[2]NUM21!$H$3:$U$140,11,FALSE),0)</f>
        <v>0</v>
      </c>
      <c r="O136" s="79">
        <f>IFERROR(VLOOKUP($B136,[2]NUM21!$H$3:$U$140,12,FALSE),0)</f>
        <v>0</v>
      </c>
      <c r="P136" s="79">
        <f>IFERROR(VLOOKUP($B136,[2]NUM21!$H$3:$U$140,13,FALSE),0)</f>
        <v>0</v>
      </c>
      <c r="Q136" s="12">
        <f t="shared" si="45"/>
        <v>3</v>
      </c>
    </row>
    <row r="137" spans="1:20" s="75" customFormat="1" ht="15" thickBot="1" x14ac:dyDescent="0.25">
      <c r="A137" s="75" t="s">
        <v>160</v>
      </c>
      <c r="B137" s="137" t="s">
        <v>159</v>
      </c>
      <c r="C137" s="53"/>
      <c r="D137" s="74"/>
      <c r="E137" s="79">
        <f>IFERROR(VLOOKUP($B137,[2]NUM21!$H$3:$U$140,2,FALSE),0)</f>
        <v>0</v>
      </c>
      <c r="F137" s="79">
        <f>IFERROR(VLOOKUP($B137,[2]NUM21!$H$3:$U$140,3,FALSE),0)</f>
        <v>0</v>
      </c>
      <c r="G137" s="79">
        <f>IFERROR(VLOOKUP($B137,[2]NUM21!$H$3:$U$140,4,FALSE),0)</f>
        <v>0</v>
      </c>
      <c r="H137" s="79">
        <f>IFERROR(VLOOKUP($B137,[2]NUM21!$H$3:$U$140,5,FALSE),0)</f>
        <v>0</v>
      </c>
      <c r="I137" s="79">
        <f>IFERROR(VLOOKUP($B137,[2]NUM21!$H$3:$U$140,6,FALSE),0)</f>
        <v>0</v>
      </c>
      <c r="J137" s="79">
        <f>IFERROR(VLOOKUP($B137,[2]NUM21!$H$3:$U$140,7,FALSE),0)</f>
        <v>1</v>
      </c>
      <c r="K137" s="79">
        <f>IFERROR(VLOOKUP($B137,[2]NUM21!$H$3:$U$140,8,FALSE),0)</f>
        <v>0</v>
      </c>
      <c r="L137" s="79">
        <f>IFERROR(VLOOKUP($B137,[2]NUM21!$H$3:$U$140,9,FALSE),0)</f>
        <v>0</v>
      </c>
      <c r="M137" s="79">
        <f>IFERROR(VLOOKUP($B137,[2]NUM21!$H$3:$U$140,10,FALSE),0)</f>
        <v>0</v>
      </c>
      <c r="N137" s="79">
        <f>IFERROR(VLOOKUP($B137,[2]NUM21!$H$3:$U$140,11,FALSE),0)</f>
        <v>0</v>
      </c>
      <c r="O137" s="79">
        <f>IFERROR(VLOOKUP($B137,[2]NUM21!$H$3:$U$140,12,FALSE),0)</f>
        <v>0</v>
      </c>
      <c r="P137" s="79">
        <f>IFERROR(VLOOKUP($B137,[2]NUM21!$H$3:$U$140,13,FALSE),0)</f>
        <v>1</v>
      </c>
      <c r="Q137" s="12">
        <f t="shared" si="45"/>
        <v>2</v>
      </c>
    </row>
    <row r="138" spans="1:20" s="138" customFormat="1" ht="13.5" thickBot="1" x14ac:dyDescent="0.25">
      <c r="A138" s="307" t="s">
        <v>182</v>
      </c>
      <c r="B138" s="308"/>
      <c r="C138" s="237" t="str">
        <f>IF(Q138&lt;&gt;0,"SI", "NO")</f>
        <v>SI</v>
      </c>
      <c r="D138" s="14">
        <f>+Q138/R138</f>
        <v>0.15151515151515152</v>
      </c>
      <c r="E138" s="140">
        <f>SUM(E125:E137)</f>
        <v>13</v>
      </c>
      <c r="F138" s="140">
        <f t="shared" ref="F138:H138" si="46">SUM(F125:F137)</f>
        <v>7</v>
      </c>
      <c r="G138" s="140">
        <f t="shared" si="46"/>
        <v>18</v>
      </c>
      <c r="H138" s="140">
        <f t="shared" si="46"/>
        <v>2</v>
      </c>
      <c r="I138" s="140">
        <f t="shared" ref="I138:J138" si="47">SUM(I125:I137)</f>
        <v>10</v>
      </c>
      <c r="J138" s="140">
        <f t="shared" si="47"/>
        <v>7</v>
      </c>
      <c r="K138" s="140">
        <f t="shared" ref="K138:L138" si="48">SUM(K125:K137)</f>
        <v>28</v>
      </c>
      <c r="L138" s="140">
        <f t="shared" si="48"/>
        <v>12</v>
      </c>
      <c r="M138" s="140">
        <f t="shared" ref="M138:N138" si="49">SUM(M125:M137)</f>
        <v>2</v>
      </c>
      <c r="N138" s="140">
        <f t="shared" si="49"/>
        <v>28</v>
      </c>
      <c r="O138" s="140">
        <f t="shared" ref="O138:P138" si="50">SUM(O125:O137)</f>
        <v>25</v>
      </c>
      <c r="P138" s="140">
        <f t="shared" si="50"/>
        <v>33</v>
      </c>
      <c r="Q138" s="140">
        <f>SUM(Q125:Q137)</f>
        <v>185</v>
      </c>
      <c r="R138" s="366">
        <v>1221</v>
      </c>
      <c r="S138" s="367"/>
      <c r="T138" s="176"/>
    </row>
    <row r="139" spans="1:20" s="75" customFormat="1" ht="15" thickBot="1" x14ac:dyDescent="0.25">
      <c r="A139" s="75" t="s">
        <v>165</v>
      </c>
      <c r="B139" s="137" t="s">
        <v>161</v>
      </c>
      <c r="C139" s="53"/>
      <c r="D139" s="74"/>
      <c r="E139" s="79">
        <f>IFERROR(VLOOKUP($B139,[2]NUM21!$H$3:$U$140,2,FALSE),0)</f>
        <v>8</v>
      </c>
      <c r="F139" s="79">
        <f>IFERROR(VLOOKUP($B139,[2]NUM21!$H$3:$U$140,3,FALSE),0)</f>
        <v>4</v>
      </c>
      <c r="G139" s="79">
        <f>IFERROR(VLOOKUP($B139,[2]NUM21!$H$3:$U$140,4,FALSE),0)</f>
        <v>20</v>
      </c>
      <c r="H139" s="79">
        <f>IFERROR(VLOOKUP($B139,[2]NUM21!$H$3:$U$140,5,FALSE),0)</f>
        <v>5</v>
      </c>
      <c r="I139" s="79">
        <f>IFERROR(VLOOKUP($B139,[2]NUM21!$H$3:$U$140,6,FALSE),0)</f>
        <v>5</v>
      </c>
      <c r="J139" s="79">
        <f>IFERROR(VLOOKUP($B139,[2]NUM21!$H$3:$U$140,7,FALSE),0)</f>
        <v>5</v>
      </c>
      <c r="K139" s="79">
        <f>IFERROR(VLOOKUP($B139,[2]NUM21!$H$3:$U$140,8,FALSE),0)</f>
        <v>11</v>
      </c>
      <c r="L139" s="79">
        <f>IFERROR(VLOOKUP($B139,[2]NUM21!$H$3:$U$140,9,FALSE),0)</f>
        <v>2</v>
      </c>
      <c r="M139" s="79">
        <f>IFERROR(VLOOKUP($B139,[2]NUM21!$H$3:$U$140,10,FALSE),0)</f>
        <v>3</v>
      </c>
      <c r="N139" s="79">
        <f>IFERROR(VLOOKUP($B139,[2]NUM21!$H$3:$U$140,11,FALSE),0)</f>
        <v>13</v>
      </c>
      <c r="O139" s="79">
        <f>IFERROR(VLOOKUP($B139,[2]NUM21!$H$3:$U$140,12,FALSE),0)</f>
        <v>3</v>
      </c>
      <c r="P139" s="79">
        <f>IFERROR(VLOOKUP($B139,[2]NUM21!$H$3:$U$140,13,FALSE),0)</f>
        <v>2</v>
      </c>
      <c r="Q139" s="12">
        <f>SUM(E139:P139)</f>
        <v>81</v>
      </c>
    </row>
    <row r="140" spans="1:20" s="75" customFormat="1" ht="15" thickBot="1" x14ac:dyDescent="0.25">
      <c r="A140" s="75" t="s">
        <v>165</v>
      </c>
      <c r="B140" s="137" t="s">
        <v>162</v>
      </c>
      <c r="C140" s="53"/>
      <c r="D140" s="74"/>
      <c r="E140" s="79">
        <f>IFERROR(VLOOKUP($B140,[2]NUM21!$H$3:$U$140,2,FALSE),0)</f>
        <v>0</v>
      </c>
      <c r="F140" s="79">
        <f>IFERROR(VLOOKUP($B140,[2]NUM21!$H$3:$U$140,3,FALSE),0)</f>
        <v>0</v>
      </c>
      <c r="G140" s="79">
        <f>IFERROR(VLOOKUP($B140,[2]NUM21!$H$3:$U$140,4,FALSE),0)</f>
        <v>0</v>
      </c>
      <c r="H140" s="79">
        <f>IFERROR(VLOOKUP($B140,[2]NUM21!$H$3:$U$140,5,FALSE),0)</f>
        <v>0</v>
      </c>
      <c r="I140" s="79">
        <f>IFERROR(VLOOKUP($B140,[2]NUM21!$H$3:$U$140,6,FALSE),0)</f>
        <v>0</v>
      </c>
      <c r="J140" s="79">
        <f>IFERROR(VLOOKUP($B140,[2]NUM21!$H$3:$U$140,7,FALSE),0)</f>
        <v>0</v>
      </c>
      <c r="K140" s="79">
        <f>IFERROR(VLOOKUP($B140,[2]NUM21!$H$3:$U$140,8,FALSE),0)</f>
        <v>0</v>
      </c>
      <c r="L140" s="79">
        <f>IFERROR(VLOOKUP($B140,[2]NUM21!$H$3:$U$140,9,FALSE),0)</f>
        <v>0</v>
      </c>
      <c r="M140" s="79">
        <f>IFERROR(VLOOKUP($B140,[2]NUM21!$H$3:$U$140,10,FALSE),0)</f>
        <v>0</v>
      </c>
      <c r="N140" s="79">
        <f>IFERROR(VLOOKUP($B140,[2]NUM21!$H$3:$U$140,11,FALSE),0)</f>
        <v>0</v>
      </c>
      <c r="O140" s="79">
        <f>IFERROR(VLOOKUP($B140,[2]NUM21!$H$3:$U$140,12,FALSE),0)</f>
        <v>0</v>
      </c>
      <c r="P140" s="79">
        <f>IFERROR(VLOOKUP($B140,[2]NUM21!$H$3:$U$140,13,FALSE),0)</f>
        <v>0</v>
      </c>
      <c r="Q140" s="12">
        <f>SUM(E140:P140)</f>
        <v>0</v>
      </c>
    </row>
    <row r="141" spans="1:20" s="75" customFormat="1" ht="15" thickBot="1" x14ac:dyDescent="0.25">
      <c r="A141" s="75" t="s">
        <v>165</v>
      </c>
      <c r="B141" s="137" t="s">
        <v>163</v>
      </c>
      <c r="C141" s="53"/>
      <c r="D141" s="74"/>
      <c r="E141" s="79">
        <f>IFERROR(VLOOKUP($B141,[2]NUM21!$H$3:$U$140,2,FALSE),0)</f>
        <v>0</v>
      </c>
      <c r="F141" s="79">
        <f>IFERROR(VLOOKUP($B141,[2]NUM21!$H$3:$U$140,3,FALSE),0)</f>
        <v>0</v>
      </c>
      <c r="G141" s="79">
        <f>IFERROR(VLOOKUP($B141,[2]NUM21!$H$3:$U$140,4,FALSE),0)</f>
        <v>0</v>
      </c>
      <c r="H141" s="79">
        <f>IFERROR(VLOOKUP($B141,[2]NUM21!$H$3:$U$140,5,FALSE),0)</f>
        <v>0</v>
      </c>
      <c r="I141" s="79">
        <f>IFERROR(VLOOKUP($B141,[2]NUM21!$H$3:$U$140,6,FALSE),0)</f>
        <v>0</v>
      </c>
      <c r="J141" s="79">
        <f>IFERROR(VLOOKUP($B141,[2]NUM21!$H$3:$U$140,7,FALSE),0)</f>
        <v>0</v>
      </c>
      <c r="K141" s="79">
        <f>IFERROR(VLOOKUP($B141,[2]NUM21!$H$3:$U$140,8,FALSE),0)</f>
        <v>0</v>
      </c>
      <c r="L141" s="79">
        <f>IFERROR(VLOOKUP($B141,[2]NUM21!$H$3:$U$140,9,FALSE),0)</f>
        <v>0</v>
      </c>
      <c r="M141" s="79">
        <f>IFERROR(VLOOKUP($B141,[2]NUM21!$H$3:$U$140,10,FALSE),0)</f>
        <v>0</v>
      </c>
      <c r="N141" s="79">
        <f>IFERROR(VLOOKUP($B141,[2]NUM21!$H$3:$U$140,11,FALSE),0)</f>
        <v>0</v>
      </c>
      <c r="O141" s="79">
        <f>IFERROR(VLOOKUP($B141,[2]NUM21!$H$3:$U$140,12,FALSE),0)</f>
        <v>0</v>
      </c>
      <c r="P141" s="79">
        <f>IFERROR(VLOOKUP($B141,[2]NUM21!$H$3:$U$140,13,FALSE),0)</f>
        <v>0</v>
      </c>
      <c r="Q141" s="12">
        <f>SUM(E141:P141)</f>
        <v>0</v>
      </c>
    </row>
    <row r="142" spans="1:20" s="75" customFormat="1" ht="15" thickBot="1" x14ac:dyDescent="0.25">
      <c r="A142" s="75" t="s">
        <v>165</v>
      </c>
      <c r="B142" s="137" t="s">
        <v>164</v>
      </c>
      <c r="C142" s="53"/>
      <c r="D142" s="74"/>
      <c r="E142" s="79">
        <f>IFERROR(VLOOKUP($B142,[2]NUM21!$H$3:$U$140,2,FALSE),0)</f>
        <v>0</v>
      </c>
      <c r="F142" s="79">
        <f>IFERROR(VLOOKUP($B142,[2]NUM21!$H$3:$U$140,3,FALSE),0)</f>
        <v>0</v>
      </c>
      <c r="G142" s="79">
        <f>IFERROR(VLOOKUP($B142,[2]NUM21!$H$3:$U$140,4,FALSE),0)</f>
        <v>0</v>
      </c>
      <c r="H142" s="79">
        <f>IFERROR(VLOOKUP($B142,[2]NUM21!$H$3:$U$140,5,FALSE),0)</f>
        <v>0</v>
      </c>
      <c r="I142" s="79">
        <f>IFERROR(VLOOKUP($B142,[2]NUM21!$H$3:$U$140,6,FALSE),0)</f>
        <v>0</v>
      </c>
      <c r="J142" s="79">
        <f>IFERROR(VLOOKUP($B142,[2]NUM21!$H$3:$U$140,7,FALSE),0)</f>
        <v>0</v>
      </c>
      <c r="K142" s="79">
        <f>IFERROR(VLOOKUP($B142,[2]NUM21!$H$3:$U$140,8,FALSE),0)</f>
        <v>0</v>
      </c>
      <c r="L142" s="79">
        <f>IFERROR(VLOOKUP($B142,[2]NUM21!$H$3:$U$140,9,FALSE),0)</f>
        <v>0</v>
      </c>
      <c r="M142" s="79">
        <f>IFERROR(VLOOKUP($B142,[2]NUM21!$H$3:$U$140,10,FALSE),0)</f>
        <v>0</v>
      </c>
      <c r="N142" s="79">
        <f>IFERROR(VLOOKUP($B142,[2]NUM21!$H$3:$U$140,11,FALSE),0)</f>
        <v>0</v>
      </c>
      <c r="O142" s="79">
        <f>IFERROR(VLOOKUP($B142,[2]NUM21!$H$3:$U$140,12,FALSE),0)</f>
        <v>0</v>
      </c>
      <c r="P142" s="79">
        <f>IFERROR(VLOOKUP($B142,[2]NUM21!$H$3:$U$140,13,FALSE),0)</f>
        <v>0</v>
      </c>
      <c r="Q142" s="12">
        <f>SUM(E142:P142)</f>
        <v>0</v>
      </c>
    </row>
    <row r="143" spans="1:20" s="138" customFormat="1" ht="13.5" thickBot="1" x14ac:dyDescent="0.25">
      <c r="A143" s="307" t="s">
        <v>183</v>
      </c>
      <c r="B143" s="308"/>
      <c r="C143" s="237" t="str">
        <f>IF(Q143&lt;&gt;0,"SI", "NO")</f>
        <v>SI</v>
      </c>
      <c r="D143" s="14">
        <f>+Q143/R143</f>
        <v>0.29241877256317689</v>
      </c>
      <c r="E143" s="140">
        <f>SUM(E139:E142)</f>
        <v>8</v>
      </c>
      <c r="F143" s="140">
        <f t="shared" ref="F143:H143" si="51">SUM(F139:F142)</f>
        <v>4</v>
      </c>
      <c r="G143" s="140">
        <f t="shared" si="51"/>
        <v>20</v>
      </c>
      <c r="H143" s="140">
        <f t="shared" si="51"/>
        <v>5</v>
      </c>
      <c r="I143" s="140">
        <f t="shared" ref="I143:J143" si="52">SUM(I139:I142)</f>
        <v>5</v>
      </c>
      <c r="J143" s="140">
        <f t="shared" si="52"/>
        <v>5</v>
      </c>
      <c r="K143" s="140">
        <f t="shared" ref="K143:L143" si="53">SUM(K139:K142)</f>
        <v>11</v>
      </c>
      <c r="L143" s="140">
        <f t="shared" si="53"/>
        <v>2</v>
      </c>
      <c r="M143" s="140">
        <f t="shared" ref="M143:N143" si="54">SUM(M139:M142)</f>
        <v>3</v>
      </c>
      <c r="N143" s="140">
        <f t="shared" si="54"/>
        <v>13</v>
      </c>
      <c r="O143" s="140">
        <f t="shared" ref="O143:P143" si="55">SUM(O139:O142)</f>
        <v>3</v>
      </c>
      <c r="P143" s="140">
        <f t="shared" si="55"/>
        <v>2</v>
      </c>
      <c r="Q143" s="140">
        <f>SUM(Q139:Q142)</f>
        <v>81</v>
      </c>
      <c r="R143" s="366">
        <v>277</v>
      </c>
      <c r="S143" s="367"/>
    </row>
    <row r="144" spans="1:20" s="75" customFormat="1" ht="15" thickBot="1" x14ac:dyDescent="0.25">
      <c r="A144" s="75" t="s">
        <v>173</v>
      </c>
      <c r="B144" s="137" t="s">
        <v>166</v>
      </c>
      <c r="C144" s="53"/>
      <c r="D144" s="74"/>
      <c r="E144" s="79">
        <f>IFERROR(VLOOKUP($B144,[2]NUM21!$H$3:$U$140,2,FALSE),0)</f>
        <v>1</v>
      </c>
      <c r="F144" s="79">
        <f>IFERROR(VLOOKUP($B144,[2]NUM21!$H$3:$U$140,3,FALSE),0)</f>
        <v>0</v>
      </c>
      <c r="G144" s="79">
        <f>IFERROR(VLOOKUP($B144,[2]NUM21!$H$3:$U$140,4,FALSE),0)</f>
        <v>0</v>
      </c>
      <c r="H144" s="79">
        <f>IFERROR(VLOOKUP($B144,[2]NUM21!$H$3:$U$140,5,FALSE),0)</f>
        <v>1</v>
      </c>
      <c r="I144" s="79">
        <f>IFERROR(VLOOKUP($B144,[2]NUM21!$H$3:$U$140,6,FALSE),0)</f>
        <v>1</v>
      </c>
      <c r="J144" s="79">
        <f>IFERROR(VLOOKUP($B144,[2]NUM21!$H$3:$U$140,7,FALSE),0)</f>
        <v>2</v>
      </c>
      <c r="K144" s="79">
        <f>IFERROR(VLOOKUP($B144,[2]NUM21!$H$3:$U$140,8,FALSE),0)</f>
        <v>3</v>
      </c>
      <c r="L144" s="79">
        <f>IFERROR(VLOOKUP($B144,[2]NUM21!$H$3:$U$140,9,FALSE),0)</f>
        <v>3</v>
      </c>
      <c r="M144" s="79">
        <f>IFERROR(VLOOKUP($B144,[2]NUM21!$H$3:$U$140,10,FALSE),0)</f>
        <v>2</v>
      </c>
      <c r="N144" s="79">
        <f>IFERROR(VLOOKUP($B144,[2]NUM21!$H$3:$U$140,11,FALSE),0)</f>
        <v>1</v>
      </c>
      <c r="O144" s="79">
        <f>IFERROR(VLOOKUP($B144,[2]NUM21!$H$3:$U$140,12,FALSE),0)</f>
        <v>2</v>
      </c>
      <c r="P144" s="79">
        <f>IFERROR(VLOOKUP($B144,[2]NUM21!$H$3:$U$140,13,FALSE),0)</f>
        <v>2</v>
      </c>
      <c r="Q144" s="12">
        <f t="shared" ref="Q144:Q150" si="56">SUM(E144:P144)</f>
        <v>18</v>
      </c>
    </row>
    <row r="145" spans="1:19" s="75" customFormat="1" ht="15" thickBot="1" x14ac:dyDescent="0.25">
      <c r="A145" s="75" t="s">
        <v>173</v>
      </c>
      <c r="B145" s="137" t="s">
        <v>167</v>
      </c>
      <c r="C145" s="53"/>
      <c r="D145" s="74"/>
      <c r="E145" s="79">
        <f>IFERROR(VLOOKUP($B145,[2]NUM21!$H$3:$U$140,2,FALSE),0)</f>
        <v>0</v>
      </c>
      <c r="F145" s="79">
        <f>IFERROR(VLOOKUP($B145,[2]NUM21!$H$3:$U$140,3,FALSE),0)</f>
        <v>0</v>
      </c>
      <c r="G145" s="79">
        <f>IFERROR(VLOOKUP($B145,[2]NUM21!$H$3:$U$140,4,FALSE),0)</f>
        <v>0</v>
      </c>
      <c r="H145" s="79">
        <f>IFERROR(VLOOKUP($B145,[2]NUM21!$H$3:$U$140,5,FALSE),0)</f>
        <v>1</v>
      </c>
      <c r="I145" s="79">
        <f>IFERROR(VLOOKUP($B145,[2]NUM21!$H$3:$U$140,6,FALSE),0)</f>
        <v>0</v>
      </c>
      <c r="J145" s="79">
        <f>IFERROR(VLOOKUP($B145,[2]NUM21!$H$3:$U$140,7,FALSE),0)</f>
        <v>0</v>
      </c>
      <c r="K145" s="79">
        <f>IFERROR(VLOOKUP($B145,[2]NUM21!$H$3:$U$140,8,FALSE),0)</f>
        <v>0</v>
      </c>
      <c r="L145" s="79">
        <f>IFERROR(VLOOKUP($B145,[2]NUM21!$H$3:$U$140,9,FALSE),0)</f>
        <v>0</v>
      </c>
      <c r="M145" s="79">
        <f>IFERROR(VLOOKUP($B145,[2]NUM21!$H$3:$U$140,10,FALSE),0)</f>
        <v>0</v>
      </c>
      <c r="N145" s="79">
        <f>IFERROR(VLOOKUP($B145,[2]NUM21!$H$3:$U$140,11,FALSE),0)</f>
        <v>0</v>
      </c>
      <c r="O145" s="79">
        <f>IFERROR(VLOOKUP($B145,[2]NUM21!$H$3:$U$140,12,FALSE),0)</f>
        <v>0</v>
      </c>
      <c r="P145" s="79">
        <f>IFERROR(VLOOKUP($B145,[2]NUM21!$H$3:$U$140,13,FALSE),0)</f>
        <v>0</v>
      </c>
      <c r="Q145" s="12">
        <f t="shared" si="56"/>
        <v>1</v>
      </c>
    </row>
    <row r="146" spans="1:19" s="75" customFormat="1" ht="15" thickBot="1" x14ac:dyDescent="0.25">
      <c r="A146" s="75" t="s">
        <v>173</v>
      </c>
      <c r="B146" s="137" t="s">
        <v>168</v>
      </c>
      <c r="C146" s="53"/>
      <c r="D146" s="74"/>
      <c r="E146" s="79">
        <f>IFERROR(VLOOKUP($B146,[2]NUM21!$H$3:$U$140,2,FALSE),0)</f>
        <v>1</v>
      </c>
      <c r="F146" s="79">
        <f>IFERROR(VLOOKUP($B146,[2]NUM21!$H$3:$U$140,3,FALSE),0)</f>
        <v>0</v>
      </c>
      <c r="G146" s="79">
        <f>IFERROR(VLOOKUP($B146,[2]NUM21!$H$3:$U$140,4,FALSE),0)</f>
        <v>0</v>
      </c>
      <c r="H146" s="79">
        <f>IFERROR(VLOOKUP($B146,[2]NUM21!$H$3:$U$140,5,FALSE),0)</f>
        <v>0</v>
      </c>
      <c r="I146" s="79">
        <f>IFERROR(VLOOKUP($B146,[2]NUM21!$H$3:$U$140,6,FALSE),0)</f>
        <v>0</v>
      </c>
      <c r="J146" s="79">
        <f>IFERROR(VLOOKUP($B146,[2]NUM21!$H$3:$U$140,7,FALSE),0)</f>
        <v>0</v>
      </c>
      <c r="K146" s="79">
        <f>IFERROR(VLOOKUP($B146,[2]NUM21!$H$3:$U$140,8,FALSE),0)</f>
        <v>0</v>
      </c>
      <c r="L146" s="79">
        <f>IFERROR(VLOOKUP($B146,[2]NUM21!$H$3:$U$140,9,FALSE),0)</f>
        <v>2</v>
      </c>
      <c r="M146" s="79">
        <f>IFERROR(VLOOKUP($B146,[2]NUM21!$H$3:$U$140,10,FALSE),0)</f>
        <v>0</v>
      </c>
      <c r="N146" s="79">
        <f>IFERROR(VLOOKUP($B146,[2]NUM21!$H$3:$U$140,11,FALSE),0)</f>
        <v>0</v>
      </c>
      <c r="O146" s="79">
        <f>IFERROR(VLOOKUP($B146,[2]NUM21!$H$3:$U$140,12,FALSE),0)</f>
        <v>0</v>
      </c>
      <c r="P146" s="79">
        <f>IFERROR(VLOOKUP($B146,[2]NUM21!$H$3:$U$140,13,FALSE),0)</f>
        <v>0</v>
      </c>
      <c r="Q146" s="12">
        <f t="shared" si="56"/>
        <v>3</v>
      </c>
    </row>
    <row r="147" spans="1:19" s="75" customFormat="1" ht="15" thickBot="1" x14ac:dyDescent="0.25">
      <c r="A147" s="75" t="s">
        <v>173</v>
      </c>
      <c r="B147" s="137" t="s">
        <v>169</v>
      </c>
      <c r="C147" s="53"/>
      <c r="D147" s="74"/>
      <c r="E147" s="79">
        <f>IFERROR(VLOOKUP($B147,[2]NUM21!$H$3:$U$140,2,FALSE),0)</f>
        <v>0</v>
      </c>
      <c r="F147" s="79">
        <f>IFERROR(VLOOKUP($B147,[2]NUM21!$H$3:$U$140,3,FALSE),0)</f>
        <v>0</v>
      </c>
      <c r="G147" s="79">
        <f>IFERROR(VLOOKUP($B147,[2]NUM21!$H$3:$U$140,4,FALSE),0)</f>
        <v>0</v>
      </c>
      <c r="H147" s="79">
        <f>IFERROR(VLOOKUP($B147,[2]NUM21!$H$3:$U$140,5,FALSE),0)</f>
        <v>0</v>
      </c>
      <c r="I147" s="79">
        <f>IFERROR(VLOOKUP($B147,[2]NUM21!$H$3:$U$140,6,FALSE),0)</f>
        <v>0</v>
      </c>
      <c r="J147" s="79">
        <f>IFERROR(VLOOKUP($B147,[2]NUM21!$H$3:$U$140,7,FALSE),0)</f>
        <v>1</v>
      </c>
      <c r="K147" s="79">
        <f>IFERROR(VLOOKUP($B147,[2]NUM21!$H$3:$U$140,8,FALSE),0)</f>
        <v>0</v>
      </c>
      <c r="L147" s="79">
        <f>IFERROR(VLOOKUP($B147,[2]NUM21!$H$3:$U$140,9,FALSE),0)</f>
        <v>0</v>
      </c>
      <c r="M147" s="79">
        <f>IFERROR(VLOOKUP($B147,[2]NUM21!$H$3:$U$140,10,FALSE),0)</f>
        <v>0</v>
      </c>
      <c r="N147" s="79">
        <f>IFERROR(VLOOKUP($B147,[2]NUM21!$H$3:$U$140,11,FALSE),0)</f>
        <v>1</v>
      </c>
      <c r="O147" s="79">
        <f>IFERROR(VLOOKUP($B147,[2]NUM21!$H$3:$U$140,12,FALSE),0)</f>
        <v>0</v>
      </c>
      <c r="P147" s="79">
        <f>IFERROR(VLOOKUP($B147,[2]NUM21!$H$3:$U$140,13,FALSE),0)</f>
        <v>0</v>
      </c>
      <c r="Q147" s="12">
        <f t="shared" si="56"/>
        <v>2</v>
      </c>
    </row>
    <row r="148" spans="1:19" s="75" customFormat="1" ht="15" thickBot="1" x14ac:dyDescent="0.25">
      <c r="A148" s="75" t="s">
        <v>173</v>
      </c>
      <c r="B148" s="137" t="s">
        <v>170</v>
      </c>
      <c r="C148" s="53"/>
      <c r="D148" s="74"/>
      <c r="E148" s="79">
        <f>IFERROR(VLOOKUP($B148,[2]NUM21!$H$3:$U$140,2,FALSE),0)</f>
        <v>1</v>
      </c>
      <c r="F148" s="79">
        <f>IFERROR(VLOOKUP($B148,[2]NUM21!$H$3:$U$140,3,FALSE),0)</f>
        <v>0</v>
      </c>
      <c r="G148" s="79">
        <f>IFERROR(VLOOKUP($B148,[2]NUM21!$H$3:$U$140,4,FALSE),0)</f>
        <v>0</v>
      </c>
      <c r="H148" s="79">
        <f>IFERROR(VLOOKUP($B148,[2]NUM21!$H$3:$U$140,5,FALSE),0)</f>
        <v>0</v>
      </c>
      <c r="I148" s="79">
        <f>IFERROR(VLOOKUP($B148,[2]NUM21!$H$3:$U$140,6,FALSE),0)</f>
        <v>0</v>
      </c>
      <c r="J148" s="79">
        <f>IFERROR(VLOOKUP($B148,[2]NUM21!$H$3:$U$140,7,FALSE),0)</f>
        <v>0</v>
      </c>
      <c r="K148" s="79">
        <f>IFERROR(VLOOKUP($B148,[2]NUM21!$H$3:$U$140,8,FALSE),0)</f>
        <v>0</v>
      </c>
      <c r="L148" s="79">
        <f>IFERROR(VLOOKUP($B148,[2]NUM21!$H$3:$U$140,9,FALSE),0)</f>
        <v>0</v>
      </c>
      <c r="M148" s="79">
        <f>IFERROR(VLOOKUP($B148,[2]NUM21!$H$3:$U$140,10,FALSE),0)</f>
        <v>0</v>
      </c>
      <c r="N148" s="79">
        <f>IFERROR(VLOOKUP($B148,[2]NUM21!$H$3:$U$140,11,FALSE),0)</f>
        <v>0</v>
      </c>
      <c r="O148" s="79">
        <f>IFERROR(VLOOKUP($B148,[2]NUM21!$H$3:$U$140,12,FALSE),0)</f>
        <v>1</v>
      </c>
      <c r="P148" s="79">
        <f>IFERROR(VLOOKUP($B148,[2]NUM21!$H$3:$U$140,13,FALSE),0)</f>
        <v>0</v>
      </c>
      <c r="Q148" s="12">
        <f t="shared" si="56"/>
        <v>2</v>
      </c>
    </row>
    <row r="149" spans="1:19" s="75" customFormat="1" ht="15" thickBot="1" x14ac:dyDescent="0.25">
      <c r="A149" s="75" t="s">
        <v>173</v>
      </c>
      <c r="B149" s="137" t="s">
        <v>171</v>
      </c>
      <c r="C149" s="53"/>
      <c r="D149" s="74"/>
      <c r="E149" s="79">
        <f>IFERROR(VLOOKUP($B149,[2]NUM21!$H$3:$U$140,2,FALSE),0)</f>
        <v>0</v>
      </c>
      <c r="F149" s="79">
        <f>IFERROR(VLOOKUP($B149,[2]NUM21!$H$3:$U$140,3,FALSE),0)</f>
        <v>0</v>
      </c>
      <c r="G149" s="79">
        <f>IFERROR(VLOOKUP($B149,[2]NUM21!$H$3:$U$140,4,FALSE),0)</f>
        <v>0</v>
      </c>
      <c r="H149" s="79">
        <f>IFERROR(VLOOKUP($B149,[2]NUM21!$H$3:$U$140,5,FALSE),0)</f>
        <v>0</v>
      </c>
      <c r="I149" s="79">
        <f>IFERROR(VLOOKUP($B149,[2]NUM21!$H$3:$U$140,6,FALSE),0)</f>
        <v>0</v>
      </c>
      <c r="J149" s="79">
        <f>IFERROR(VLOOKUP($B149,[2]NUM21!$H$3:$U$140,7,FALSE),0)</f>
        <v>0</v>
      </c>
      <c r="K149" s="79">
        <f>IFERROR(VLOOKUP($B149,[2]NUM21!$H$3:$U$140,8,FALSE),0)</f>
        <v>2</v>
      </c>
      <c r="L149" s="79">
        <f>IFERROR(VLOOKUP($B149,[2]NUM21!$H$3:$U$140,9,FALSE),0)</f>
        <v>0</v>
      </c>
      <c r="M149" s="79">
        <f>IFERROR(VLOOKUP($B149,[2]NUM21!$H$3:$U$140,10,FALSE),0)</f>
        <v>0</v>
      </c>
      <c r="N149" s="79">
        <f>IFERROR(VLOOKUP($B149,[2]NUM21!$H$3:$U$140,11,FALSE),0)</f>
        <v>0</v>
      </c>
      <c r="O149" s="79">
        <f>IFERROR(VLOOKUP($B149,[2]NUM21!$H$3:$U$140,12,FALSE),0)</f>
        <v>0</v>
      </c>
      <c r="P149" s="79">
        <f>IFERROR(VLOOKUP($B149,[2]NUM21!$H$3:$U$140,13,FALSE),0)</f>
        <v>0</v>
      </c>
      <c r="Q149" s="12">
        <f t="shared" si="56"/>
        <v>2</v>
      </c>
    </row>
    <row r="150" spans="1:19" s="75" customFormat="1" ht="15" thickBot="1" x14ac:dyDescent="0.25">
      <c r="A150" s="75" t="s">
        <v>173</v>
      </c>
      <c r="B150" s="137" t="s">
        <v>172</v>
      </c>
      <c r="C150" s="53"/>
      <c r="D150" s="74"/>
      <c r="E150" s="79">
        <f>IFERROR(VLOOKUP($B150,[2]NUM21!$H$3:$U$140,2,FALSE),0)</f>
        <v>0</v>
      </c>
      <c r="F150" s="79">
        <f>IFERROR(VLOOKUP($B150,[2]NUM21!$H$3:$U$140,3,FALSE),0)</f>
        <v>0</v>
      </c>
      <c r="G150" s="79">
        <f>IFERROR(VLOOKUP($B150,[2]NUM21!$H$3:$U$140,4,FALSE),0)</f>
        <v>0</v>
      </c>
      <c r="H150" s="79">
        <f>IFERROR(VLOOKUP($B150,[2]NUM21!$H$3:$U$140,5,FALSE),0)</f>
        <v>0</v>
      </c>
      <c r="I150" s="79">
        <f>IFERROR(VLOOKUP($B150,[2]NUM21!$H$3:$U$140,6,FALSE),0)</f>
        <v>0</v>
      </c>
      <c r="J150" s="79">
        <f>IFERROR(VLOOKUP($B150,[2]NUM21!$H$3:$U$140,7,FALSE),0)</f>
        <v>0</v>
      </c>
      <c r="K150" s="79">
        <f>IFERROR(VLOOKUP($B150,[2]NUM21!$H$3:$U$140,8,FALSE),0)</f>
        <v>0</v>
      </c>
      <c r="L150" s="79">
        <f>IFERROR(VLOOKUP($B150,[2]NUM21!$H$3:$U$140,9,FALSE),0)</f>
        <v>3</v>
      </c>
      <c r="M150" s="79">
        <f>IFERROR(VLOOKUP($B150,[2]NUM21!$H$3:$U$140,10,FALSE),0)</f>
        <v>0</v>
      </c>
      <c r="N150" s="79">
        <f>IFERROR(VLOOKUP($B150,[2]NUM21!$H$3:$U$140,11,FALSE),0)</f>
        <v>0</v>
      </c>
      <c r="O150" s="79">
        <f>IFERROR(VLOOKUP($B150,[2]NUM21!$H$3:$U$140,12,FALSE),0)</f>
        <v>0</v>
      </c>
      <c r="P150" s="79">
        <f>IFERROR(VLOOKUP($B150,[2]NUM21!$H$3:$U$140,13,FALSE),0)</f>
        <v>0</v>
      </c>
      <c r="Q150" s="12">
        <f t="shared" si="56"/>
        <v>3</v>
      </c>
    </row>
    <row r="151" spans="1:19" s="138" customFormat="1" ht="13.5" thickBot="1" x14ac:dyDescent="0.25">
      <c r="A151" s="307" t="s">
        <v>184</v>
      </c>
      <c r="B151" s="308"/>
      <c r="C151" s="237" t="str">
        <f>IF(Q151&lt;&gt;0,"SI", "NO")</f>
        <v>SI</v>
      </c>
      <c r="D151" s="14">
        <f>+Q151/R151</f>
        <v>0.27927927927927926</v>
      </c>
      <c r="E151" s="140">
        <f>SUM(E144:E150)</f>
        <v>3</v>
      </c>
      <c r="F151" s="140">
        <f t="shared" ref="F151:H151" si="57">SUM(F144:F150)</f>
        <v>0</v>
      </c>
      <c r="G151" s="140">
        <f t="shared" si="57"/>
        <v>0</v>
      </c>
      <c r="H151" s="140">
        <f t="shared" si="57"/>
        <v>2</v>
      </c>
      <c r="I151" s="140">
        <f t="shared" ref="I151:J151" si="58">SUM(I144:I150)</f>
        <v>1</v>
      </c>
      <c r="J151" s="140">
        <f t="shared" si="58"/>
        <v>3</v>
      </c>
      <c r="K151" s="140">
        <f t="shared" ref="K151:L151" si="59">SUM(K144:K150)</f>
        <v>5</v>
      </c>
      <c r="L151" s="140">
        <f t="shared" si="59"/>
        <v>8</v>
      </c>
      <c r="M151" s="140">
        <f t="shared" ref="M151:N151" si="60">SUM(M144:M150)</f>
        <v>2</v>
      </c>
      <c r="N151" s="140">
        <f t="shared" si="60"/>
        <v>2</v>
      </c>
      <c r="O151" s="140">
        <f t="shared" ref="O151:P151" si="61">SUM(O144:O150)</f>
        <v>3</v>
      </c>
      <c r="P151" s="140">
        <f t="shared" si="61"/>
        <v>2</v>
      </c>
      <c r="Q151" s="140">
        <f>SUM(Q144:Q150)</f>
        <v>31</v>
      </c>
      <c r="R151" s="366">
        <v>111</v>
      </c>
      <c r="S151" s="367"/>
    </row>
    <row r="152" spans="1:19" s="75" customFormat="1" ht="15" x14ac:dyDescent="0.25">
      <c r="B152" s="80" t="s">
        <v>189</v>
      </c>
      <c r="C152" s="234"/>
      <c r="D152" s="156">
        <f t="shared" ref="D152:S152" si="62">+D26+D38+D49+D64+D75+D81+D92+D111+D124+D138+D143+D151</f>
        <v>5.2232249021996031</v>
      </c>
      <c r="E152" s="78">
        <f t="shared" si="62"/>
        <v>82</v>
      </c>
      <c r="F152" s="78">
        <f t="shared" si="62"/>
        <v>79</v>
      </c>
      <c r="G152" s="76">
        <f t="shared" si="62"/>
        <v>176</v>
      </c>
      <c r="H152" s="76">
        <f t="shared" si="62"/>
        <v>216</v>
      </c>
      <c r="I152" s="76">
        <f t="shared" ref="I152:J152" si="63">+I26+I38+I49+I64+I75+I81+I92+I111+I124+I138+I143+I151</f>
        <v>243</v>
      </c>
      <c r="J152" s="76">
        <f t="shared" si="63"/>
        <v>467</v>
      </c>
      <c r="K152" s="76">
        <f t="shared" ref="K152:L152" si="64">+K26+K38+K49+K64+K75+K81+K92+K111+K124+K138+K143+K151</f>
        <v>335</v>
      </c>
      <c r="L152" s="76">
        <f t="shared" si="64"/>
        <v>399</v>
      </c>
      <c r="M152" s="76">
        <f t="shared" ref="M152:N152" si="65">+M26+M38+M49+M64+M75+M81+M92+M111+M124+M138+M143+M151</f>
        <v>349</v>
      </c>
      <c r="N152" s="76">
        <f t="shared" si="65"/>
        <v>364</v>
      </c>
      <c r="O152" s="76">
        <f t="shared" ref="O152:P152" si="66">+O26+O38+O49+O64+O75+O81+O92+O111+O124+O138+O143+O151</f>
        <v>483</v>
      </c>
      <c r="P152" s="76">
        <f t="shared" si="66"/>
        <v>292</v>
      </c>
      <c r="Q152" s="94">
        <f t="shared" si="62"/>
        <v>3485</v>
      </c>
      <c r="R152" s="368">
        <f t="shared" si="62"/>
        <v>19909</v>
      </c>
      <c r="S152" s="368">
        <f t="shared" si="62"/>
        <v>0</v>
      </c>
    </row>
    <row r="153" spans="1:19" x14ac:dyDescent="0.2">
      <c r="C153" s="231"/>
      <c r="D153" s="71"/>
    </row>
    <row r="155" spans="1:19" x14ac:dyDescent="0.2">
      <c r="Q155" s="58"/>
    </row>
  </sheetData>
  <mergeCells count="34">
    <mergeCell ref="R152:S152"/>
    <mergeCell ref="A138:B138"/>
    <mergeCell ref="R138:S138"/>
    <mergeCell ref="A143:B143"/>
    <mergeCell ref="R143:S143"/>
    <mergeCell ref="A151:B151"/>
    <mergeCell ref="R151:S151"/>
    <mergeCell ref="A92:B92"/>
    <mergeCell ref="R92:S92"/>
    <mergeCell ref="A111:B111"/>
    <mergeCell ref="R111:S111"/>
    <mergeCell ref="A124:B124"/>
    <mergeCell ref="R124:S124"/>
    <mergeCell ref="A64:B64"/>
    <mergeCell ref="R64:S64"/>
    <mergeCell ref="A75:B75"/>
    <mergeCell ref="R75:S75"/>
    <mergeCell ref="A81:B81"/>
    <mergeCell ref="R81:S81"/>
    <mergeCell ref="A26:B26"/>
    <mergeCell ref="R26:S26"/>
    <mergeCell ref="A38:B38"/>
    <mergeCell ref="R38:S38"/>
    <mergeCell ref="A49:B49"/>
    <mergeCell ref="R49:S49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AD183"/>
  <sheetViews>
    <sheetView workbookViewId="0">
      <pane xSplit="2" ySplit="11" topLeftCell="C12" activePane="bottomRight" state="frozen"/>
      <selection activeCell="B62" sqref="B62"/>
      <selection pane="topRight" activeCell="B62" sqref="B62"/>
      <selection pane="bottomLeft" activeCell="B62" sqref="B62"/>
      <selection pane="bottomRight" activeCell="C12" sqref="C12"/>
    </sheetView>
  </sheetViews>
  <sheetFormatPr baseColWidth="10" defaultRowHeight="14.25" x14ac:dyDescent="0.2"/>
  <cols>
    <col min="1" max="1" width="20.28515625" style="75" bestFit="1" customWidth="1"/>
    <col min="2" max="2" width="36.7109375" style="75" bestFit="1" customWidth="1"/>
    <col min="3" max="3" width="14.42578125" style="52" customWidth="1"/>
    <col min="4" max="4" width="15" style="52" customWidth="1"/>
    <col min="5" max="5" width="15.85546875" style="62" bestFit="1" customWidth="1"/>
    <col min="6" max="6" width="12.5703125" style="62" customWidth="1"/>
    <col min="7" max="7" width="13.42578125" style="62" customWidth="1"/>
    <col min="8" max="8" width="10.7109375" style="62" customWidth="1"/>
    <col min="9" max="9" width="15.85546875" style="62" bestFit="1" customWidth="1"/>
    <col min="10" max="10" width="13" style="62" customWidth="1"/>
    <col min="11" max="11" width="12" style="62" customWidth="1"/>
    <col min="12" max="12" width="10.7109375" style="62" customWidth="1"/>
    <col min="13" max="256" width="11.42578125" style="52"/>
    <col min="257" max="257" width="20.28515625" style="52" bestFit="1" customWidth="1"/>
    <col min="258" max="258" width="36.7109375" style="52" bestFit="1" customWidth="1"/>
    <col min="259" max="259" width="14.42578125" style="52" customWidth="1"/>
    <col min="260" max="260" width="15" style="52" customWidth="1"/>
    <col min="261" max="261" width="15.85546875" style="52" bestFit="1" customWidth="1"/>
    <col min="262" max="262" width="12.5703125" style="52" customWidth="1"/>
    <col min="263" max="263" width="13.42578125" style="52" customWidth="1"/>
    <col min="264" max="264" width="10.7109375" style="52" customWidth="1"/>
    <col min="265" max="265" width="15.85546875" style="52" bestFit="1" customWidth="1"/>
    <col min="266" max="266" width="13" style="52" customWidth="1"/>
    <col min="267" max="267" width="12" style="52" customWidth="1"/>
    <col min="268" max="268" width="10.7109375" style="52" customWidth="1"/>
    <col min="269" max="512" width="11.42578125" style="52"/>
    <col min="513" max="513" width="20.28515625" style="52" bestFit="1" customWidth="1"/>
    <col min="514" max="514" width="36.7109375" style="52" bestFit="1" customWidth="1"/>
    <col min="515" max="515" width="14.42578125" style="52" customWidth="1"/>
    <col min="516" max="516" width="15" style="52" customWidth="1"/>
    <col min="517" max="517" width="15.85546875" style="52" bestFit="1" customWidth="1"/>
    <col min="518" max="518" width="12.5703125" style="52" customWidth="1"/>
    <col min="519" max="519" width="13.42578125" style="52" customWidth="1"/>
    <col min="520" max="520" width="10.7109375" style="52" customWidth="1"/>
    <col min="521" max="521" width="15.85546875" style="52" bestFit="1" customWidth="1"/>
    <col min="522" max="522" width="13" style="52" customWidth="1"/>
    <col min="523" max="523" width="12" style="52" customWidth="1"/>
    <col min="524" max="524" width="10.7109375" style="52" customWidth="1"/>
    <col min="525" max="768" width="11.42578125" style="52"/>
    <col min="769" max="769" width="20.28515625" style="52" bestFit="1" customWidth="1"/>
    <col min="770" max="770" width="36.7109375" style="52" bestFit="1" customWidth="1"/>
    <col min="771" max="771" width="14.42578125" style="52" customWidth="1"/>
    <col min="772" max="772" width="15" style="52" customWidth="1"/>
    <col min="773" max="773" width="15.85546875" style="52" bestFit="1" customWidth="1"/>
    <col min="774" max="774" width="12.5703125" style="52" customWidth="1"/>
    <col min="775" max="775" width="13.42578125" style="52" customWidth="1"/>
    <col min="776" max="776" width="10.7109375" style="52" customWidth="1"/>
    <col min="777" max="777" width="15.85546875" style="52" bestFit="1" customWidth="1"/>
    <col min="778" max="778" width="13" style="52" customWidth="1"/>
    <col min="779" max="779" width="12" style="52" customWidth="1"/>
    <col min="780" max="780" width="10.7109375" style="52" customWidth="1"/>
    <col min="781" max="1024" width="11.42578125" style="52"/>
    <col min="1025" max="1025" width="20.28515625" style="52" bestFit="1" customWidth="1"/>
    <col min="1026" max="1026" width="36.7109375" style="52" bestFit="1" customWidth="1"/>
    <col min="1027" max="1027" width="14.42578125" style="52" customWidth="1"/>
    <col min="1028" max="1028" width="15" style="52" customWidth="1"/>
    <col min="1029" max="1029" width="15.85546875" style="52" bestFit="1" customWidth="1"/>
    <col min="1030" max="1030" width="12.5703125" style="52" customWidth="1"/>
    <col min="1031" max="1031" width="13.42578125" style="52" customWidth="1"/>
    <col min="1032" max="1032" width="10.7109375" style="52" customWidth="1"/>
    <col min="1033" max="1033" width="15.85546875" style="52" bestFit="1" customWidth="1"/>
    <col min="1034" max="1034" width="13" style="52" customWidth="1"/>
    <col min="1035" max="1035" width="12" style="52" customWidth="1"/>
    <col min="1036" max="1036" width="10.7109375" style="52" customWidth="1"/>
    <col min="1037" max="1280" width="11.42578125" style="52"/>
    <col min="1281" max="1281" width="20.28515625" style="52" bestFit="1" customWidth="1"/>
    <col min="1282" max="1282" width="36.7109375" style="52" bestFit="1" customWidth="1"/>
    <col min="1283" max="1283" width="14.42578125" style="52" customWidth="1"/>
    <col min="1284" max="1284" width="15" style="52" customWidth="1"/>
    <col min="1285" max="1285" width="15.85546875" style="52" bestFit="1" customWidth="1"/>
    <col min="1286" max="1286" width="12.5703125" style="52" customWidth="1"/>
    <col min="1287" max="1287" width="13.42578125" style="52" customWidth="1"/>
    <col min="1288" max="1288" width="10.7109375" style="52" customWidth="1"/>
    <col min="1289" max="1289" width="15.85546875" style="52" bestFit="1" customWidth="1"/>
    <col min="1290" max="1290" width="13" style="52" customWidth="1"/>
    <col min="1291" max="1291" width="12" style="52" customWidth="1"/>
    <col min="1292" max="1292" width="10.7109375" style="52" customWidth="1"/>
    <col min="1293" max="1536" width="11.42578125" style="52"/>
    <col min="1537" max="1537" width="20.28515625" style="52" bestFit="1" customWidth="1"/>
    <col min="1538" max="1538" width="36.7109375" style="52" bestFit="1" customWidth="1"/>
    <col min="1539" max="1539" width="14.42578125" style="52" customWidth="1"/>
    <col min="1540" max="1540" width="15" style="52" customWidth="1"/>
    <col min="1541" max="1541" width="15.85546875" style="52" bestFit="1" customWidth="1"/>
    <col min="1542" max="1542" width="12.5703125" style="52" customWidth="1"/>
    <col min="1543" max="1543" width="13.42578125" style="52" customWidth="1"/>
    <col min="1544" max="1544" width="10.7109375" style="52" customWidth="1"/>
    <col min="1545" max="1545" width="15.85546875" style="52" bestFit="1" customWidth="1"/>
    <col min="1546" max="1546" width="13" style="52" customWidth="1"/>
    <col min="1547" max="1547" width="12" style="52" customWidth="1"/>
    <col min="1548" max="1548" width="10.7109375" style="52" customWidth="1"/>
    <col min="1549" max="1792" width="11.42578125" style="52"/>
    <col min="1793" max="1793" width="20.28515625" style="52" bestFit="1" customWidth="1"/>
    <col min="1794" max="1794" width="36.7109375" style="52" bestFit="1" customWidth="1"/>
    <col min="1795" max="1795" width="14.42578125" style="52" customWidth="1"/>
    <col min="1796" max="1796" width="15" style="52" customWidth="1"/>
    <col min="1797" max="1797" width="15.85546875" style="52" bestFit="1" customWidth="1"/>
    <col min="1798" max="1798" width="12.5703125" style="52" customWidth="1"/>
    <col min="1799" max="1799" width="13.42578125" style="52" customWidth="1"/>
    <col min="1800" max="1800" width="10.7109375" style="52" customWidth="1"/>
    <col min="1801" max="1801" width="15.85546875" style="52" bestFit="1" customWidth="1"/>
    <col min="1802" max="1802" width="13" style="52" customWidth="1"/>
    <col min="1803" max="1803" width="12" style="52" customWidth="1"/>
    <col min="1804" max="1804" width="10.7109375" style="52" customWidth="1"/>
    <col min="1805" max="2048" width="11.42578125" style="52"/>
    <col min="2049" max="2049" width="20.28515625" style="52" bestFit="1" customWidth="1"/>
    <col min="2050" max="2050" width="36.7109375" style="52" bestFit="1" customWidth="1"/>
    <col min="2051" max="2051" width="14.42578125" style="52" customWidth="1"/>
    <col min="2052" max="2052" width="15" style="52" customWidth="1"/>
    <col min="2053" max="2053" width="15.85546875" style="52" bestFit="1" customWidth="1"/>
    <col min="2054" max="2054" width="12.5703125" style="52" customWidth="1"/>
    <col min="2055" max="2055" width="13.42578125" style="52" customWidth="1"/>
    <col min="2056" max="2056" width="10.7109375" style="52" customWidth="1"/>
    <col min="2057" max="2057" width="15.85546875" style="52" bestFit="1" customWidth="1"/>
    <col min="2058" max="2058" width="13" style="52" customWidth="1"/>
    <col min="2059" max="2059" width="12" style="52" customWidth="1"/>
    <col min="2060" max="2060" width="10.7109375" style="52" customWidth="1"/>
    <col min="2061" max="2304" width="11.42578125" style="52"/>
    <col min="2305" max="2305" width="20.28515625" style="52" bestFit="1" customWidth="1"/>
    <col min="2306" max="2306" width="36.7109375" style="52" bestFit="1" customWidth="1"/>
    <col min="2307" max="2307" width="14.42578125" style="52" customWidth="1"/>
    <col min="2308" max="2308" width="15" style="52" customWidth="1"/>
    <col min="2309" max="2309" width="15.85546875" style="52" bestFit="1" customWidth="1"/>
    <col min="2310" max="2310" width="12.5703125" style="52" customWidth="1"/>
    <col min="2311" max="2311" width="13.42578125" style="52" customWidth="1"/>
    <col min="2312" max="2312" width="10.7109375" style="52" customWidth="1"/>
    <col min="2313" max="2313" width="15.85546875" style="52" bestFit="1" customWidth="1"/>
    <col min="2314" max="2314" width="13" style="52" customWidth="1"/>
    <col min="2315" max="2315" width="12" style="52" customWidth="1"/>
    <col min="2316" max="2316" width="10.7109375" style="52" customWidth="1"/>
    <col min="2317" max="2560" width="11.42578125" style="52"/>
    <col min="2561" max="2561" width="20.28515625" style="52" bestFit="1" customWidth="1"/>
    <col min="2562" max="2562" width="36.7109375" style="52" bestFit="1" customWidth="1"/>
    <col min="2563" max="2563" width="14.42578125" style="52" customWidth="1"/>
    <col min="2564" max="2564" width="15" style="52" customWidth="1"/>
    <col min="2565" max="2565" width="15.85546875" style="52" bestFit="1" customWidth="1"/>
    <col min="2566" max="2566" width="12.5703125" style="52" customWidth="1"/>
    <col min="2567" max="2567" width="13.42578125" style="52" customWidth="1"/>
    <col min="2568" max="2568" width="10.7109375" style="52" customWidth="1"/>
    <col min="2569" max="2569" width="15.85546875" style="52" bestFit="1" customWidth="1"/>
    <col min="2570" max="2570" width="13" style="52" customWidth="1"/>
    <col min="2571" max="2571" width="12" style="52" customWidth="1"/>
    <col min="2572" max="2572" width="10.7109375" style="52" customWidth="1"/>
    <col min="2573" max="2816" width="11.42578125" style="52"/>
    <col min="2817" max="2817" width="20.28515625" style="52" bestFit="1" customWidth="1"/>
    <col min="2818" max="2818" width="36.7109375" style="52" bestFit="1" customWidth="1"/>
    <col min="2819" max="2819" width="14.42578125" style="52" customWidth="1"/>
    <col min="2820" max="2820" width="15" style="52" customWidth="1"/>
    <col min="2821" max="2821" width="15.85546875" style="52" bestFit="1" customWidth="1"/>
    <col min="2822" max="2822" width="12.5703125" style="52" customWidth="1"/>
    <col min="2823" max="2823" width="13.42578125" style="52" customWidth="1"/>
    <col min="2824" max="2824" width="10.7109375" style="52" customWidth="1"/>
    <col min="2825" max="2825" width="15.85546875" style="52" bestFit="1" customWidth="1"/>
    <col min="2826" max="2826" width="13" style="52" customWidth="1"/>
    <col min="2827" max="2827" width="12" style="52" customWidth="1"/>
    <col min="2828" max="2828" width="10.7109375" style="52" customWidth="1"/>
    <col min="2829" max="3072" width="11.42578125" style="52"/>
    <col min="3073" max="3073" width="20.28515625" style="52" bestFit="1" customWidth="1"/>
    <col min="3074" max="3074" width="36.7109375" style="52" bestFit="1" customWidth="1"/>
    <col min="3075" max="3075" width="14.42578125" style="52" customWidth="1"/>
    <col min="3076" max="3076" width="15" style="52" customWidth="1"/>
    <col min="3077" max="3077" width="15.85546875" style="52" bestFit="1" customWidth="1"/>
    <col min="3078" max="3078" width="12.5703125" style="52" customWidth="1"/>
    <col min="3079" max="3079" width="13.42578125" style="52" customWidth="1"/>
    <col min="3080" max="3080" width="10.7109375" style="52" customWidth="1"/>
    <col min="3081" max="3081" width="15.85546875" style="52" bestFit="1" customWidth="1"/>
    <col min="3082" max="3082" width="13" style="52" customWidth="1"/>
    <col min="3083" max="3083" width="12" style="52" customWidth="1"/>
    <col min="3084" max="3084" width="10.7109375" style="52" customWidth="1"/>
    <col min="3085" max="3328" width="11.42578125" style="52"/>
    <col min="3329" max="3329" width="20.28515625" style="52" bestFit="1" customWidth="1"/>
    <col min="3330" max="3330" width="36.7109375" style="52" bestFit="1" customWidth="1"/>
    <col min="3331" max="3331" width="14.42578125" style="52" customWidth="1"/>
    <col min="3332" max="3332" width="15" style="52" customWidth="1"/>
    <col min="3333" max="3333" width="15.85546875" style="52" bestFit="1" customWidth="1"/>
    <col min="3334" max="3334" width="12.5703125" style="52" customWidth="1"/>
    <col min="3335" max="3335" width="13.42578125" style="52" customWidth="1"/>
    <col min="3336" max="3336" width="10.7109375" style="52" customWidth="1"/>
    <col min="3337" max="3337" width="15.85546875" style="52" bestFit="1" customWidth="1"/>
    <col min="3338" max="3338" width="13" style="52" customWidth="1"/>
    <col min="3339" max="3339" width="12" style="52" customWidth="1"/>
    <col min="3340" max="3340" width="10.7109375" style="52" customWidth="1"/>
    <col min="3341" max="3584" width="11.42578125" style="52"/>
    <col min="3585" max="3585" width="20.28515625" style="52" bestFit="1" customWidth="1"/>
    <col min="3586" max="3586" width="36.7109375" style="52" bestFit="1" customWidth="1"/>
    <col min="3587" max="3587" width="14.42578125" style="52" customWidth="1"/>
    <col min="3588" max="3588" width="15" style="52" customWidth="1"/>
    <col min="3589" max="3589" width="15.85546875" style="52" bestFit="1" customWidth="1"/>
    <col min="3590" max="3590" width="12.5703125" style="52" customWidth="1"/>
    <col min="3591" max="3591" width="13.42578125" style="52" customWidth="1"/>
    <col min="3592" max="3592" width="10.7109375" style="52" customWidth="1"/>
    <col min="3593" max="3593" width="15.85546875" style="52" bestFit="1" customWidth="1"/>
    <col min="3594" max="3594" width="13" style="52" customWidth="1"/>
    <col min="3595" max="3595" width="12" style="52" customWidth="1"/>
    <col min="3596" max="3596" width="10.7109375" style="52" customWidth="1"/>
    <col min="3597" max="3840" width="11.42578125" style="52"/>
    <col min="3841" max="3841" width="20.28515625" style="52" bestFit="1" customWidth="1"/>
    <col min="3842" max="3842" width="36.7109375" style="52" bestFit="1" customWidth="1"/>
    <col min="3843" max="3843" width="14.42578125" style="52" customWidth="1"/>
    <col min="3844" max="3844" width="15" style="52" customWidth="1"/>
    <col min="3845" max="3845" width="15.85546875" style="52" bestFit="1" customWidth="1"/>
    <col min="3846" max="3846" width="12.5703125" style="52" customWidth="1"/>
    <col min="3847" max="3847" width="13.42578125" style="52" customWidth="1"/>
    <col min="3848" max="3848" width="10.7109375" style="52" customWidth="1"/>
    <col min="3849" max="3849" width="15.85546875" style="52" bestFit="1" customWidth="1"/>
    <col min="3850" max="3850" width="13" style="52" customWidth="1"/>
    <col min="3851" max="3851" width="12" style="52" customWidth="1"/>
    <col min="3852" max="3852" width="10.7109375" style="52" customWidth="1"/>
    <col min="3853" max="4096" width="11.42578125" style="52"/>
    <col min="4097" max="4097" width="20.28515625" style="52" bestFit="1" customWidth="1"/>
    <col min="4098" max="4098" width="36.7109375" style="52" bestFit="1" customWidth="1"/>
    <col min="4099" max="4099" width="14.42578125" style="52" customWidth="1"/>
    <col min="4100" max="4100" width="15" style="52" customWidth="1"/>
    <col min="4101" max="4101" width="15.85546875" style="52" bestFit="1" customWidth="1"/>
    <col min="4102" max="4102" width="12.5703125" style="52" customWidth="1"/>
    <col min="4103" max="4103" width="13.42578125" style="52" customWidth="1"/>
    <col min="4104" max="4104" width="10.7109375" style="52" customWidth="1"/>
    <col min="4105" max="4105" width="15.85546875" style="52" bestFit="1" customWidth="1"/>
    <col min="4106" max="4106" width="13" style="52" customWidth="1"/>
    <col min="4107" max="4107" width="12" style="52" customWidth="1"/>
    <col min="4108" max="4108" width="10.7109375" style="52" customWidth="1"/>
    <col min="4109" max="4352" width="11.42578125" style="52"/>
    <col min="4353" max="4353" width="20.28515625" style="52" bestFit="1" customWidth="1"/>
    <col min="4354" max="4354" width="36.7109375" style="52" bestFit="1" customWidth="1"/>
    <col min="4355" max="4355" width="14.42578125" style="52" customWidth="1"/>
    <col min="4356" max="4356" width="15" style="52" customWidth="1"/>
    <col min="4357" max="4357" width="15.85546875" style="52" bestFit="1" customWidth="1"/>
    <col min="4358" max="4358" width="12.5703125" style="52" customWidth="1"/>
    <col min="4359" max="4359" width="13.42578125" style="52" customWidth="1"/>
    <col min="4360" max="4360" width="10.7109375" style="52" customWidth="1"/>
    <col min="4361" max="4361" width="15.85546875" style="52" bestFit="1" customWidth="1"/>
    <col min="4362" max="4362" width="13" style="52" customWidth="1"/>
    <col min="4363" max="4363" width="12" style="52" customWidth="1"/>
    <col min="4364" max="4364" width="10.7109375" style="52" customWidth="1"/>
    <col min="4365" max="4608" width="11.42578125" style="52"/>
    <col min="4609" max="4609" width="20.28515625" style="52" bestFit="1" customWidth="1"/>
    <col min="4610" max="4610" width="36.7109375" style="52" bestFit="1" customWidth="1"/>
    <col min="4611" max="4611" width="14.42578125" style="52" customWidth="1"/>
    <col min="4612" max="4612" width="15" style="52" customWidth="1"/>
    <col min="4613" max="4613" width="15.85546875" style="52" bestFit="1" customWidth="1"/>
    <col min="4614" max="4614" width="12.5703125" style="52" customWidth="1"/>
    <col min="4615" max="4615" width="13.42578125" style="52" customWidth="1"/>
    <col min="4616" max="4616" width="10.7109375" style="52" customWidth="1"/>
    <col min="4617" max="4617" width="15.85546875" style="52" bestFit="1" customWidth="1"/>
    <col min="4618" max="4618" width="13" style="52" customWidth="1"/>
    <col min="4619" max="4619" width="12" style="52" customWidth="1"/>
    <col min="4620" max="4620" width="10.7109375" style="52" customWidth="1"/>
    <col min="4621" max="4864" width="11.42578125" style="52"/>
    <col min="4865" max="4865" width="20.28515625" style="52" bestFit="1" customWidth="1"/>
    <col min="4866" max="4866" width="36.7109375" style="52" bestFit="1" customWidth="1"/>
    <col min="4867" max="4867" width="14.42578125" style="52" customWidth="1"/>
    <col min="4868" max="4868" width="15" style="52" customWidth="1"/>
    <col min="4869" max="4869" width="15.85546875" style="52" bestFit="1" customWidth="1"/>
    <col min="4870" max="4870" width="12.5703125" style="52" customWidth="1"/>
    <col min="4871" max="4871" width="13.42578125" style="52" customWidth="1"/>
    <col min="4872" max="4872" width="10.7109375" style="52" customWidth="1"/>
    <col min="4873" max="4873" width="15.85546875" style="52" bestFit="1" customWidth="1"/>
    <col min="4874" max="4874" width="13" style="52" customWidth="1"/>
    <col min="4875" max="4875" width="12" style="52" customWidth="1"/>
    <col min="4876" max="4876" width="10.7109375" style="52" customWidth="1"/>
    <col min="4877" max="5120" width="11.42578125" style="52"/>
    <col min="5121" max="5121" width="20.28515625" style="52" bestFit="1" customWidth="1"/>
    <col min="5122" max="5122" width="36.7109375" style="52" bestFit="1" customWidth="1"/>
    <col min="5123" max="5123" width="14.42578125" style="52" customWidth="1"/>
    <col min="5124" max="5124" width="15" style="52" customWidth="1"/>
    <col min="5125" max="5125" width="15.85546875" style="52" bestFit="1" customWidth="1"/>
    <col min="5126" max="5126" width="12.5703125" style="52" customWidth="1"/>
    <col min="5127" max="5127" width="13.42578125" style="52" customWidth="1"/>
    <col min="5128" max="5128" width="10.7109375" style="52" customWidth="1"/>
    <col min="5129" max="5129" width="15.85546875" style="52" bestFit="1" customWidth="1"/>
    <col min="5130" max="5130" width="13" style="52" customWidth="1"/>
    <col min="5131" max="5131" width="12" style="52" customWidth="1"/>
    <col min="5132" max="5132" width="10.7109375" style="52" customWidth="1"/>
    <col min="5133" max="5376" width="11.42578125" style="52"/>
    <col min="5377" max="5377" width="20.28515625" style="52" bestFit="1" customWidth="1"/>
    <col min="5378" max="5378" width="36.7109375" style="52" bestFit="1" customWidth="1"/>
    <col min="5379" max="5379" width="14.42578125" style="52" customWidth="1"/>
    <col min="5380" max="5380" width="15" style="52" customWidth="1"/>
    <col min="5381" max="5381" width="15.85546875" style="52" bestFit="1" customWidth="1"/>
    <col min="5382" max="5382" width="12.5703125" style="52" customWidth="1"/>
    <col min="5383" max="5383" width="13.42578125" style="52" customWidth="1"/>
    <col min="5384" max="5384" width="10.7109375" style="52" customWidth="1"/>
    <col min="5385" max="5385" width="15.85546875" style="52" bestFit="1" customWidth="1"/>
    <col min="5386" max="5386" width="13" style="52" customWidth="1"/>
    <col min="5387" max="5387" width="12" style="52" customWidth="1"/>
    <col min="5388" max="5388" width="10.7109375" style="52" customWidth="1"/>
    <col min="5389" max="5632" width="11.42578125" style="52"/>
    <col min="5633" max="5633" width="20.28515625" style="52" bestFit="1" customWidth="1"/>
    <col min="5634" max="5634" width="36.7109375" style="52" bestFit="1" customWidth="1"/>
    <col min="5635" max="5635" width="14.42578125" style="52" customWidth="1"/>
    <col min="5636" max="5636" width="15" style="52" customWidth="1"/>
    <col min="5637" max="5637" width="15.85546875" style="52" bestFit="1" customWidth="1"/>
    <col min="5638" max="5638" width="12.5703125" style="52" customWidth="1"/>
    <col min="5639" max="5639" width="13.42578125" style="52" customWidth="1"/>
    <col min="5640" max="5640" width="10.7109375" style="52" customWidth="1"/>
    <col min="5641" max="5641" width="15.85546875" style="52" bestFit="1" customWidth="1"/>
    <col min="5642" max="5642" width="13" style="52" customWidth="1"/>
    <col min="5643" max="5643" width="12" style="52" customWidth="1"/>
    <col min="5644" max="5644" width="10.7109375" style="52" customWidth="1"/>
    <col min="5645" max="5888" width="11.42578125" style="52"/>
    <col min="5889" max="5889" width="20.28515625" style="52" bestFit="1" customWidth="1"/>
    <col min="5890" max="5890" width="36.7109375" style="52" bestFit="1" customWidth="1"/>
    <col min="5891" max="5891" width="14.42578125" style="52" customWidth="1"/>
    <col min="5892" max="5892" width="15" style="52" customWidth="1"/>
    <col min="5893" max="5893" width="15.85546875" style="52" bestFit="1" customWidth="1"/>
    <col min="5894" max="5894" width="12.5703125" style="52" customWidth="1"/>
    <col min="5895" max="5895" width="13.42578125" style="52" customWidth="1"/>
    <col min="5896" max="5896" width="10.7109375" style="52" customWidth="1"/>
    <col min="5897" max="5897" width="15.85546875" style="52" bestFit="1" customWidth="1"/>
    <col min="5898" max="5898" width="13" style="52" customWidth="1"/>
    <col min="5899" max="5899" width="12" style="52" customWidth="1"/>
    <col min="5900" max="5900" width="10.7109375" style="52" customWidth="1"/>
    <col min="5901" max="6144" width="11.42578125" style="52"/>
    <col min="6145" max="6145" width="20.28515625" style="52" bestFit="1" customWidth="1"/>
    <col min="6146" max="6146" width="36.7109375" style="52" bestFit="1" customWidth="1"/>
    <col min="6147" max="6147" width="14.42578125" style="52" customWidth="1"/>
    <col min="6148" max="6148" width="15" style="52" customWidth="1"/>
    <col min="6149" max="6149" width="15.85546875" style="52" bestFit="1" customWidth="1"/>
    <col min="6150" max="6150" width="12.5703125" style="52" customWidth="1"/>
    <col min="6151" max="6151" width="13.42578125" style="52" customWidth="1"/>
    <col min="6152" max="6152" width="10.7109375" style="52" customWidth="1"/>
    <col min="6153" max="6153" width="15.85546875" style="52" bestFit="1" customWidth="1"/>
    <col min="6154" max="6154" width="13" style="52" customWidth="1"/>
    <col min="6155" max="6155" width="12" style="52" customWidth="1"/>
    <col min="6156" max="6156" width="10.7109375" style="52" customWidth="1"/>
    <col min="6157" max="6400" width="11.42578125" style="52"/>
    <col min="6401" max="6401" width="20.28515625" style="52" bestFit="1" customWidth="1"/>
    <col min="6402" max="6402" width="36.7109375" style="52" bestFit="1" customWidth="1"/>
    <col min="6403" max="6403" width="14.42578125" style="52" customWidth="1"/>
    <col min="6404" max="6404" width="15" style="52" customWidth="1"/>
    <col min="6405" max="6405" width="15.85546875" style="52" bestFit="1" customWidth="1"/>
    <col min="6406" max="6406" width="12.5703125" style="52" customWidth="1"/>
    <col min="6407" max="6407" width="13.42578125" style="52" customWidth="1"/>
    <col min="6408" max="6408" width="10.7109375" style="52" customWidth="1"/>
    <col min="6409" max="6409" width="15.85546875" style="52" bestFit="1" customWidth="1"/>
    <col min="6410" max="6410" width="13" style="52" customWidth="1"/>
    <col min="6411" max="6411" width="12" style="52" customWidth="1"/>
    <col min="6412" max="6412" width="10.7109375" style="52" customWidth="1"/>
    <col min="6413" max="6656" width="11.42578125" style="52"/>
    <col min="6657" max="6657" width="20.28515625" style="52" bestFit="1" customWidth="1"/>
    <col min="6658" max="6658" width="36.7109375" style="52" bestFit="1" customWidth="1"/>
    <col min="6659" max="6659" width="14.42578125" style="52" customWidth="1"/>
    <col min="6660" max="6660" width="15" style="52" customWidth="1"/>
    <col min="6661" max="6661" width="15.85546875" style="52" bestFit="1" customWidth="1"/>
    <col min="6662" max="6662" width="12.5703125" style="52" customWidth="1"/>
    <col min="6663" max="6663" width="13.42578125" style="52" customWidth="1"/>
    <col min="6664" max="6664" width="10.7109375" style="52" customWidth="1"/>
    <col min="6665" max="6665" width="15.85546875" style="52" bestFit="1" customWidth="1"/>
    <col min="6666" max="6666" width="13" style="52" customWidth="1"/>
    <col min="6667" max="6667" width="12" style="52" customWidth="1"/>
    <col min="6668" max="6668" width="10.7109375" style="52" customWidth="1"/>
    <col min="6669" max="6912" width="11.42578125" style="52"/>
    <col min="6913" max="6913" width="20.28515625" style="52" bestFit="1" customWidth="1"/>
    <col min="6914" max="6914" width="36.7109375" style="52" bestFit="1" customWidth="1"/>
    <col min="6915" max="6915" width="14.42578125" style="52" customWidth="1"/>
    <col min="6916" max="6916" width="15" style="52" customWidth="1"/>
    <col min="6917" max="6917" width="15.85546875" style="52" bestFit="1" customWidth="1"/>
    <col min="6918" max="6918" width="12.5703125" style="52" customWidth="1"/>
    <col min="6919" max="6919" width="13.42578125" style="52" customWidth="1"/>
    <col min="6920" max="6920" width="10.7109375" style="52" customWidth="1"/>
    <col min="6921" max="6921" width="15.85546875" style="52" bestFit="1" customWidth="1"/>
    <col min="6922" max="6922" width="13" style="52" customWidth="1"/>
    <col min="6923" max="6923" width="12" style="52" customWidth="1"/>
    <col min="6924" max="6924" width="10.7109375" style="52" customWidth="1"/>
    <col min="6925" max="7168" width="11.42578125" style="52"/>
    <col min="7169" max="7169" width="20.28515625" style="52" bestFit="1" customWidth="1"/>
    <col min="7170" max="7170" width="36.7109375" style="52" bestFit="1" customWidth="1"/>
    <col min="7171" max="7171" width="14.42578125" style="52" customWidth="1"/>
    <col min="7172" max="7172" width="15" style="52" customWidth="1"/>
    <col min="7173" max="7173" width="15.85546875" style="52" bestFit="1" customWidth="1"/>
    <col min="7174" max="7174" width="12.5703125" style="52" customWidth="1"/>
    <col min="7175" max="7175" width="13.42578125" style="52" customWidth="1"/>
    <col min="7176" max="7176" width="10.7109375" style="52" customWidth="1"/>
    <col min="7177" max="7177" width="15.85546875" style="52" bestFit="1" customWidth="1"/>
    <col min="7178" max="7178" width="13" style="52" customWidth="1"/>
    <col min="7179" max="7179" width="12" style="52" customWidth="1"/>
    <col min="7180" max="7180" width="10.7109375" style="52" customWidth="1"/>
    <col min="7181" max="7424" width="11.42578125" style="52"/>
    <col min="7425" max="7425" width="20.28515625" style="52" bestFit="1" customWidth="1"/>
    <col min="7426" max="7426" width="36.7109375" style="52" bestFit="1" customWidth="1"/>
    <col min="7427" max="7427" width="14.42578125" style="52" customWidth="1"/>
    <col min="7428" max="7428" width="15" style="52" customWidth="1"/>
    <col min="7429" max="7429" width="15.85546875" style="52" bestFit="1" customWidth="1"/>
    <col min="7430" max="7430" width="12.5703125" style="52" customWidth="1"/>
    <col min="7431" max="7431" width="13.42578125" style="52" customWidth="1"/>
    <col min="7432" max="7432" width="10.7109375" style="52" customWidth="1"/>
    <col min="7433" max="7433" width="15.85546875" style="52" bestFit="1" customWidth="1"/>
    <col min="7434" max="7434" width="13" style="52" customWidth="1"/>
    <col min="7435" max="7435" width="12" style="52" customWidth="1"/>
    <col min="7436" max="7436" width="10.7109375" style="52" customWidth="1"/>
    <col min="7437" max="7680" width="11.42578125" style="52"/>
    <col min="7681" max="7681" width="20.28515625" style="52" bestFit="1" customWidth="1"/>
    <col min="7682" max="7682" width="36.7109375" style="52" bestFit="1" customWidth="1"/>
    <col min="7683" max="7683" width="14.42578125" style="52" customWidth="1"/>
    <col min="7684" max="7684" width="15" style="52" customWidth="1"/>
    <col min="7685" max="7685" width="15.85546875" style="52" bestFit="1" customWidth="1"/>
    <col min="7686" max="7686" width="12.5703125" style="52" customWidth="1"/>
    <col min="7687" max="7687" width="13.42578125" style="52" customWidth="1"/>
    <col min="7688" max="7688" width="10.7109375" style="52" customWidth="1"/>
    <col min="7689" max="7689" width="15.85546875" style="52" bestFit="1" customWidth="1"/>
    <col min="7690" max="7690" width="13" style="52" customWidth="1"/>
    <col min="7691" max="7691" width="12" style="52" customWidth="1"/>
    <col min="7692" max="7692" width="10.7109375" style="52" customWidth="1"/>
    <col min="7693" max="7936" width="11.42578125" style="52"/>
    <col min="7937" max="7937" width="20.28515625" style="52" bestFit="1" customWidth="1"/>
    <col min="7938" max="7938" width="36.7109375" style="52" bestFit="1" customWidth="1"/>
    <col min="7939" max="7939" width="14.42578125" style="52" customWidth="1"/>
    <col min="7940" max="7940" width="15" style="52" customWidth="1"/>
    <col min="7941" max="7941" width="15.85546875" style="52" bestFit="1" customWidth="1"/>
    <col min="7942" max="7942" width="12.5703125" style="52" customWidth="1"/>
    <col min="7943" max="7943" width="13.42578125" style="52" customWidth="1"/>
    <col min="7944" max="7944" width="10.7109375" style="52" customWidth="1"/>
    <col min="7945" max="7945" width="15.85546875" style="52" bestFit="1" customWidth="1"/>
    <col min="7946" max="7946" width="13" style="52" customWidth="1"/>
    <col min="7947" max="7947" width="12" style="52" customWidth="1"/>
    <col min="7948" max="7948" width="10.7109375" style="52" customWidth="1"/>
    <col min="7949" max="8192" width="11.42578125" style="52"/>
    <col min="8193" max="8193" width="20.28515625" style="52" bestFit="1" customWidth="1"/>
    <col min="8194" max="8194" width="36.7109375" style="52" bestFit="1" customWidth="1"/>
    <col min="8195" max="8195" width="14.42578125" style="52" customWidth="1"/>
    <col min="8196" max="8196" width="15" style="52" customWidth="1"/>
    <col min="8197" max="8197" width="15.85546875" style="52" bestFit="1" customWidth="1"/>
    <col min="8198" max="8198" width="12.5703125" style="52" customWidth="1"/>
    <col min="8199" max="8199" width="13.42578125" style="52" customWidth="1"/>
    <col min="8200" max="8200" width="10.7109375" style="52" customWidth="1"/>
    <col min="8201" max="8201" width="15.85546875" style="52" bestFit="1" customWidth="1"/>
    <col min="8202" max="8202" width="13" style="52" customWidth="1"/>
    <col min="8203" max="8203" width="12" style="52" customWidth="1"/>
    <col min="8204" max="8204" width="10.7109375" style="52" customWidth="1"/>
    <col min="8205" max="8448" width="11.42578125" style="52"/>
    <col min="8449" max="8449" width="20.28515625" style="52" bestFit="1" customWidth="1"/>
    <col min="8450" max="8450" width="36.7109375" style="52" bestFit="1" customWidth="1"/>
    <col min="8451" max="8451" width="14.42578125" style="52" customWidth="1"/>
    <col min="8452" max="8452" width="15" style="52" customWidth="1"/>
    <col min="8453" max="8453" width="15.85546875" style="52" bestFit="1" customWidth="1"/>
    <col min="8454" max="8454" width="12.5703125" style="52" customWidth="1"/>
    <col min="8455" max="8455" width="13.42578125" style="52" customWidth="1"/>
    <col min="8456" max="8456" width="10.7109375" style="52" customWidth="1"/>
    <col min="8457" max="8457" width="15.85546875" style="52" bestFit="1" customWidth="1"/>
    <col min="8458" max="8458" width="13" style="52" customWidth="1"/>
    <col min="8459" max="8459" width="12" style="52" customWidth="1"/>
    <col min="8460" max="8460" width="10.7109375" style="52" customWidth="1"/>
    <col min="8461" max="8704" width="11.42578125" style="52"/>
    <col min="8705" max="8705" width="20.28515625" style="52" bestFit="1" customWidth="1"/>
    <col min="8706" max="8706" width="36.7109375" style="52" bestFit="1" customWidth="1"/>
    <col min="8707" max="8707" width="14.42578125" style="52" customWidth="1"/>
    <col min="8708" max="8708" width="15" style="52" customWidth="1"/>
    <col min="8709" max="8709" width="15.85546875" style="52" bestFit="1" customWidth="1"/>
    <col min="8710" max="8710" width="12.5703125" style="52" customWidth="1"/>
    <col min="8711" max="8711" width="13.42578125" style="52" customWidth="1"/>
    <col min="8712" max="8712" width="10.7109375" style="52" customWidth="1"/>
    <col min="8713" max="8713" width="15.85546875" style="52" bestFit="1" customWidth="1"/>
    <col min="8714" max="8714" width="13" style="52" customWidth="1"/>
    <col min="8715" max="8715" width="12" style="52" customWidth="1"/>
    <col min="8716" max="8716" width="10.7109375" style="52" customWidth="1"/>
    <col min="8717" max="8960" width="11.42578125" style="52"/>
    <col min="8961" max="8961" width="20.28515625" style="52" bestFit="1" customWidth="1"/>
    <col min="8962" max="8962" width="36.7109375" style="52" bestFit="1" customWidth="1"/>
    <col min="8963" max="8963" width="14.42578125" style="52" customWidth="1"/>
    <col min="8964" max="8964" width="15" style="52" customWidth="1"/>
    <col min="8965" max="8965" width="15.85546875" style="52" bestFit="1" customWidth="1"/>
    <col min="8966" max="8966" width="12.5703125" style="52" customWidth="1"/>
    <col min="8967" max="8967" width="13.42578125" style="52" customWidth="1"/>
    <col min="8968" max="8968" width="10.7109375" style="52" customWidth="1"/>
    <col min="8969" max="8969" width="15.85546875" style="52" bestFit="1" customWidth="1"/>
    <col min="8970" max="8970" width="13" style="52" customWidth="1"/>
    <col min="8971" max="8971" width="12" style="52" customWidth="1"/>
    <col min="8972" max="8972" width="10.7109375" style="52" customWidth="1"/>
    <col min="8973" max="9216" width="11.42578125" style="52"/>
    <col min="9217" max="9217" width="20.28515625" style="52" bestFit="1" customWidth="1"/>
    <col min="9218" max="9218" width="36.7109375" style="52" bestFit="1" customWidth="1"/>
    <col min="9219" max="9219" width="14.42578125" style="52" customWidth="1"/>
    <col min="9220" max="9220" width="15" style="52" customWidth="1"/>
    <col min="9221" max="9221" width="15.85546875" style="52" bestFit="1" customWidth="1"/>
    <col min="9222" max="9222" width="12.5703125" style="52" customWidth="1"/>
    <col min="9223" max="9223" width="13.42578125" style="52" customWidth="1"/>
    <col min="9224" max="9224" width="10.7109375" style="52" customWidth="1"/>
    <col min="9225" max="9225" width="15.85546875" style="52" bestFit="1" customWidth="1"/>
    <col min="9226" max="9226" width="13" style="52" customWidth="1"/>
    <col min="9227" max="9227" width="12" style="52" customWidth="1"/>
    <col min="9228" max="9228" width="10.7109375" style="52" customWidth="1"/>
    <col min="9229" max="9472" width="11.42578125" style="52"/>
    <col min="9473" max="9473" width="20.28515625" style="52" bestFit="1" customWidth="1"/>
    <col min="9474" max="9474" width="36.7109375" style="52" bestFit="1" customWidth="1"/>
    <col min="9475" max="9475" width="14.42578125" style="52" customWidth="1"/>
    <col min="9476" max="9476" width="15" style="52" customWidth="1"/>
    <col min="9477" max="9477" width="15.85546875" style="52" bestFit="1" customWidth="1"/>
    <col min="9478" max="9478" width="12.5703125" style="52" customWidth="1"/>
    <col min="9479" max="9479" width="13.42578125" style="52" customWidth="1"/>
    <col min="9480" max="9480" width="10.7109375" style="52" customWidth="1"/>
    <col min="9481" max="9481" width="15.85546875" style="52" bestFit="1" customWidth="1"/>
    <col min="9482" max="9482" width="13" style="52" customWidth="1"/>
    <col min="9483" max="9483" width="12" style="52" customWidth="1"/>
    <col min="9484" max="9484" width="10.7109375" style="52" customWidth="1"/>
    <col min="9485" max="9728" width="11.42578125" style="52"/>
    <col min="9729" max="9729" width="20.28515625" style="52" bestFit="1" customWidth="1"/>
    <col min="9730" max="9730" width="36.7109375" style="52" bestFit="1" customWidth="1"/>
    <col min="9731" max="9731" width="14.42578125" style="52" customWidth="1"/>
    <col min="9732" max="9732" width="15" style="52" customWidth="1"/>
    <col min="9733" max="9733" width="15.85546875" style="52" bestFit="1" customWidth="1"/>
    <col min="9734" max="9734" width="12.5703125" style="52" customWidth="1"/>
    <col min="9735" max="9735" width="13.42578125" style="52" customWidth="1"/>
    <col min="9736" max="9736" width="10.7109375" style="52" customWidth="1"/>
    <col min="9737" max="9737" width="15.85546875" style="52" bestFit="1" customWidth="1"/>
    <col min="9738" max="9738" width="13" style="52" customWidth="1"/>
    <col min="9739" max="9739" width="12" style="52" customWidth="1"/>
    <col min="9740" max="9740" width="10.7109375" style="52" customWidth="1"/>
    <col min="9741" max="9984" width="11.42578125" style="52"/>
    <col min="9985" max="9985" width="20.28515625" style="52" bestFit="1" customWidth="1"/>
    <col min="9986" max="9986" width="36.7109375" style="52" bestFit="1" customWidth="1"/>
    <col min="9987" max="9987" width="14.42578125" style="52" customWidth="1"/>
    <col min="9988" max="9988" width="15" style="52" customWidth="1"/>
    <col min="9989" max="9989" width="15.85546875" style="52" bestFit="1" customWidth="1"/>
    <col min="9990" max="9990" width="12.5703125" style="52" customWidth="1"/>
    <col min="9991" max="9991" width="13.42578125" style="52" customWidth="1"/>
    <col min="9992" max="9992" width="10.7109375" style="52" customWidth="1"/>
    <col min="9993" max="9993" width="15.85546875" style="52" bestFit="1" customWidth="1"/>
    <col min="9994" max="9994" width="13" style="52" customWidth="1"/>
    <col min="9995" max="9995" width="12" style="52" customWidth="1"/>
    <col min="9996" max="9996" width="10.7109375" style="52" customWidth="1"/>
    <col min="9997" max="10240" width="11.42578125" style="52"/>
    <col min="10241" max="10241" width="20.28515625" style="52" bestFit="1" customWidth="1"/>
    <col min="10242" max="10242" width="36.7109375" style="52" bestFit="1" customWidth="1"/>
    <col min="10243" max="10243" width="14.42578125" style="52" customWidth="1"/>
    <col min="10244" max="10244" width="15" style="52" customWidth="1"/>
    <col min="10245" max="10245" width="15.85546875" style="52" bestFit="1" customWidth="1"/>
    <col min="10246" max="10246" width="12.5703125" style="52" customWidth="1"/>
    <col min="10247" max="10247" width="13.42578125" style="52" customWidth="1"/>
    <col min="10248" max="10248" width="10.7109375" style="52" customWidth="1"/>
    <col min="10249" max="10249" width="15.85546875" style="52" bestFit="1" customWidth="1"/>
    <col min="10250" max="10250" width="13" style="52" customWidth="1"/>
    <col min="10251" max="10251" width="12" style="52" customWidth="1"/>
    <col min="10252" max="10252" width="10.7109375" style="52" customWidth="1"/>
    <col min="10253" max="10496" width="11.42578125" style="52"/>
    <col min="10497" max="10497" width="20.28515625" style="52" bestFit="1" customWidth="1"/>
    <col min="10498" max="10498" width="36.7109375" style="52" bestFit="1" customWidth="1"/>
    <col min="10499" max="10499" width="14.42578125" style="52" customWidth="1"/>
    <col min="10500" max="10500" width="15" style="52" customWidth="1"/>
    <col min="10501" max="10501" width="15.85546875" style="52" bestFit="1" customWidth="1"/>
    <col min="10502" max="10502" width="12.5703125" style="52" customWidth="1"/>
    <col min="10503" max="10503" width="13.42578125" style="52" customWidth="1"/>
    <col min="10504" max="10504" width="10.7109375" style="52" customWidth="1"/>
    <col min="10505" max="10505" width="15.85546875" style="52" bestFit="1" customWidth="1"/>
    <col min="10506" max="10506" width="13" style="52" customWidth="1"/>
    <col min="10507" max="10507" width="12" style="52" customWidth="1"/>
    <col min="10508" max="10508" width="10.7109375" style="52" customWidth="1"/>
    <col min="10509" max="10752" width="11.42578125" style="52"/>
    <col min="10753" max="10753" width="20.28515625" style="52" bestFit="1" customWidth="1"/>
    <col min="10754" max="10754" width="36.7109375" style="52" bestFit="1" customWidth="1"/>
    <col min="10755" max="10755" width="14.42578125" style="52" customWidth="1"/>
    <col min="10756" max="10756" width="15" style="52" customWidth="1"/>
    <col min="10757" max="10757" width="15.85546875" style="52" bestFit="1" customWidth="1"/>
    <col min="10758" max="10758" width="12.5703125" style="52" customWidth="1"/>
    <col min="10759" max="10759" width="13.42578125" style="52" customWidth="1"/>
    <col min="10760" max="10760" width="10.7109375" style="52" customWidth="1"/>
    <col min="10761" max="10761" width="15.85546875" style="52" bestFit="1" customWidth="1"/>
    <col min="10762" max="10762" width="13" style="52" customWidth="1"/>
    <col min="10763" max="10763" width="12" style="52" customWidth="1"/>
    <col min="10764" max="10764" width="10.7109375" style="52" customWidth="1"/>
    <col min="10765" max="11008" width="11.42578125" style="52"/>
    <col min="11009" max="11009" width="20.28515625" style="52" bestFit="1" customWidth="1"/>
    <col min="11010" max="11010" width="36.7109375" style="52" bestFit="1" customWidth="1"/>
    <col min="11011" max="11011" width="14.42578125" style="52" customWidth="1"/>
    <col min="11012" max="11012" width="15" style="52" customWidth="1"/>
    <col min="11013" max="11013" width="15.85546875" style="52" bestFit="1" customWidth="1"/>
    <col min="11014" max="11014" width="12.5703125" style="52" customWidth="1"/>
    <col min="11015" max="11015" width="13.42578125" style="52" customWidth="1"/>
    <col min="11016" max="11016" width="10.7109375" style="52" customWidth="1"/>
    <col min="11017" max="11017" width="15.85546875" style="52" bestFit="1" customWidth="1"/>
    <col min="11018" max="11018" width="13" style="52" customWidth="1"/>
    <col min="11019" max="11019" width="12" style="52" customWidth="1"/>
    <col min="11020" max="11020" width="10.7109375" style="52" customWidth="1"/>
    <col min="11021" max="11264" width="11.42578125" style="52"/>
    <col min="11265" max="11265" width="20.28515625" style="52" bestFit="1" customWidth="1"/>
    <col min="11266" max="11266" width="36.7109375" style="52" bestFit="1" customWidth="1"/>
    <col min="11267" max="11267" width="14.42578125" style="52" customWidth="1"/>
    <col min="11268" max="11268" width="15" style="52" customWidth="1"/>
    <col min="11269" max="11269" width="15.85546875" style="52" bestFit="1" customWidth="1"/>
    <col min="11270" max="11270" width="12.5703125" style="52" customWidth="1"/>
    <col min="11271" max="11271" width="13.42578125" style="52" customWidth="1"/>
    <col min="11272" max="11272" width="10.7109375" style="52" customWidth="1"/>
    <col min="11273" max="11273" width="15.85546875" style="52" bestFit="1" customWidth="1"/>
    <col min="11274" max="11274" width="13" style="52" customWidth="1"/>
    <col min="11275" max="11275" width="12" style="52" customWidth="1"/>
    <col min="11276" max="11276" width="10.7109375" style="52" customWidth="1"/>
    <col min="11277" max="11520" width="11.42578125" style="52"/>
    <col min="11521" max="11521" width="20.28515625" style="52" bestFit="1" customWidth="1"/>
    <col min="11522" max="11522" width="36.7109375" style="52" bestFit="1" customWidth="1"/>
    <col min="11523" max="11523" width="14.42578125" style="52" customWidth="1"/>
    <col min="11524" max="11524" width="15" style="52" customWidth="1"/>
    <col min="11525" max="11525" width="15.85546875" style="52" bestFit="1" customWidth="1"/>
    <col min="11526" max="11526" width="12.5703125" style="52" customWidth="1"/>
    <col min="11527" max="11527" width="13.42578125" style="52" customWidth="1"/>
    <col min="11528" max="11528" width="10.7109375" style="52" customWidth="1"/>
    <col min="11529" max="11529" width="15.85546875" style="52" bestFit="1" customWidth="1"/>
    <col min="11530" max="11530" width="13" style="52" customWidth="1"/>
    <col min="11531" max="11531" width="12" style="52" customWidth="1"/>
    <col min="11532" max="11532" width="10.7109375" style="52" customWidth="1"/>
    <col min="11533" max="11776" width="11.42578125" style="52"/>
    <col min="11777" max="11777" width="20.28515625" style="52" bestFit="1" customWidth="1"/>
    <col min="11778" max="11778" width="36.7109375" style="52" bestFit="1" customWidth="1"/>
    <col min="11779" max="11779" width="14.42578125" style="52" customWidth="1"/>
    <col min="11780" max="11780" width="15" style="52" customWidth="1"/>
    <col min="11781" max="11781" width="15.85546875" style="52" bestFit="1" customWidth="1"/>
    <col min="11782" max="11782" width="12.5703125" style="52" customWidth="1"/>
    <col min="11783" max="11783" width="13.42578125" style="52" customWidth="1"/>
    <col min="11784" max="11784" width="10.7109375" style="52" customWidth="1"/>
    <col min="11785" max="11785" width="15.85546875" style="52" bestFit="1" customWidth="1"/>
    <col min="11786" max="11786" width="13" style="52" customWidth="1"/>
    <col min="11787" max="11787" width="12" style="52" customWidth="1"/>
    <col min="11788" max="11788" width="10.7109375" style="52" customWidth="1"/>
    <col min="11789" max="12032" width="11.42578125" style="52"/>
    <col min="12033" max="12033" width="20.28515625" style="52" bestFit="1" customWidth="1"/>
    <col min="12034" max="12034" width="36.7109375" style="52" bestFit="1" customWidth="1"/>
    <col min="12035" max="12035" width="14.42578125" style="52" customWidth="1"/>
    <col min="12036" max="12036" width="15" style="52" customWidth="1"/>
    <col min="12037" max="12037" width="15.85546875" style="52" bestFit="1" customWidth="1"/>
    <col min="12038" max="12038" width="12.5703125" style="52" customWidth="1"/>
    <col min="12039" max="12039" width="13.42578125" style="52" customWidth="1"/>
    <col min="12040" max="12040" width="10.7109375" style="52" customWidth="1"/>
    <col min="12041" max="12041" width="15.85546875" style="52" bestFit="1" customWidth="1"/>
    <col min="12042" max="12042" width="13" style="52" customWidth="1"/>
    <col min="12043" max="12043" width="12" style="52" customWidth="1"/>
    <col min="12044" max="12044" width="10.7109375" style="52" customWidth="1"/>
    <col min="12045" max="12288" width="11.42578125" style="52"/>
    <col min="12289" max="12289" width="20.28515625" style="52" bestFit="1" customWidth="1"/>
    <col min="12290" max="12290" width="36.7109375" style="52" bestFit="1" customWidth="1"/>
    <col min="12291" max="12291" width="14.42578125" style="52" customWidth="1"/>
    <col min="12292" max="12292" width="15" style="52" customWidth="1"/>
    <col min="12293" max="12293" width="15.85546875" style="52" bestFit="1" customWidth="1"/>
    <col min="12294" max="12294" width="12.5703125" style="52" customWidth="1"/>
    <col min="12295" max="12295" width="13.42578125" style="52" customWidth="1"/>
    <col min="12296" max="12296" width="10.7109375" style="52" customWidth="1"/>
    <col min="12297" max="12297" width="15.85546875" style="52" bestFit="1" customWidth="1"/>
    <col min="12298" max="12298" width="13" style="52" customWidth="1"/>
    <col min="12299" max="12299" width="12" style="52" customWidth="1"/>
    <col min="12300" max="12300" width="10.7109375" style="52" customWidth="1"/>
    <col min="12301" max="12544" width="11.42578125" style="52"/>
    <col min="12545" max="12545" width="20.28515625" style="52" bestFit="1" customWidth="1"/>
    <col min="12546" max="12546" width="36.7109375" style="52" bestFit="1" customWidth="1"/>
    <col min="12547" max="12547" width="14.42578125" style="52" customWidth="1"/>
    <col min="12548" max="12548" width="15" style="52" customWidth="1"/>
    <col min="12549" max="12549" width="15.85546875" style="52" bestFit="1" customWidth="1"/>
    <col min="12550" max="12550" width="12.5703125" style="52" customWidth="1"/>
    <col min="12551" max="12551" width="13.42578125" style="52" customWidth="1"/>
    <col min="12552" max="12552" width="10.7109375" style="52" customWidth="1"/>
    <col min="12553" max="12553" width="15.85546875" style="52" bestFit="1" customWidth="1"/>
    <col min="12554" max="12554" width="13" style="52" customWidth="1"/>
    <col min="12555" max="12555" width="12" style="52" customWidth="1"/>
    <col min="12556" max="12556" width="10.7109375" style="52" customWidth="1"/>
    <col min="12557" max="12800" width="11.42578125" style="52"/>
    <col min="12801" max="12801" width="20.28515625" style="52" bestFit="1" customWidth="1"/>
    <col min="12802" max="12802" width="36.7109375" style="52" bestFit="1" customWidth="1"/>
    <col min="12803" max="12803" width="14.42578125" style="52" customWidth="1"/>
    <col min="12804" max="12804" width="15" style="52" customWidth="1"/>
    <col min="12805" max="12805" width="15.85546875" style="52" bestFit="1" customWidth="1"/>
    <col min="12806" max="12806" width="12.5703125" style="52" customWidth="1"/>
    <col min="12807" max="12807" width="13.42578125" style="52" customWidth="1"/>
    <col min="12808" max="12808" width="10.7109375" style="52" customWidth="1"/>
    <col min="12809" max="12809" width="15.85546875" style="52" bestFit="1" customWidth="1"/>
    <col min="12810" max="12810" width="13" style="52" customWidth="1"/>
    <col min="12811" max="12811" width="12" style="52" customWidth="1"/>
    <col min="12812" max="12812" width="10.7109375" style="52" customWidth="1"/>
    <col min="12813" max="13056" width="11.42578125" style="52"/>
    <col min="13057" max="13057" width="20.28515625" style="52" bestFit="1" customWidth="1"/>
    <col min="13058" max="13058" width="36.7109375" style="52" bestFit="1" customWidth="1"/>
    <col min="13059" max="13059" width="14.42578125" style="52" customWidth="1"/>
    <col min="13060" max="13060" width="15" style="52" customWidth="1"/>
    <col min="13061" max="13061" width="15.85546875" style="52" bestFit="1" customWidth="1"/>
    <col min="13062" max="13062" width="12.5703125" style="52" customWidth="1"/>
    <col min="13063" max="13063" width="13.42578125" style="52" customWidth="1"/>
    <col min="13064" max="13064" width="10.7109375" style="52" customWidth="1"/>
    <col min="13065" max="13065" width="15.85546875" style="52" bestFit="1" customWidth="1"/>
    <col min="13066" max="13066" width="13" style="52" customWidth="1"/>
    <col min="13067" max="13067" width="12" style="52" customWidth="1"/>
    <col min="13068" max="13068" width="10.7109375" style="52" customWidth="1"/>
    <col min="13069" max="13312" width="11.42578125" style="52"/>
    <col min="13313" max="13313" width="20.28515625" style="52" bestFit="1" customWidth="1"/>
    <col min="13314" max="13314" width="36.7109375" style="52" bestFit="1" customWidth="1"/>
    <col min="13315" max="13315" width="14.42578125" style="52" customWidth="1"/>
    <col min="13316" max="13316" width="15" style="52" customWidth="1"/>
    <col min="13317" max="13317" width="15.85546875" style="52" bestFit="1" customWidth="1"/>
    <col min="13318" max="13318" width="12.5703125" style="52" customWidth="1"/>
    <col min="13319" max="13319" width="13.42578125" style="52" customWidth="1"/>
    <col min="13320" max="13320" width="10.7109375" style="52" customWidth="1"/>
    <col min="13321" max="13321" width="15.85546875" style="52" bestFit="1" customWidth="1"/>
    <col min="13322" max="13322" width="13" style="52" customWidth="1"/>
    <col min="13323" max="13323" width="12" style="52" customWidth="1"/>
    <col min="13324" max="13324" width="10.7109375" style="52" customWidth="1"/>
    <col min="13325" max="13568" width="11.42578125" style="52"/>
    <col min="13569" max="13569" width="20.28515625" style="52" bestFit="1" customWidth="1"/>
    <col min="13570" max="13570" width="36.7109375" style="52" bestFit="1" customWidth="1"/>
    <col min="13571" max="13571" width="14.42578125" style="52" customWidth="1"/>
    <col min="13572" max="13572" width="15" style="52" customWidth="1"/>
    <col min="13573" max="13573" width="15.85546875" style="52" bestFit="1" customWidth="1"/>
    <col min="13574" max="13574" width="12.5703125" style="52" customWidth="1"/>
    <col min="13575" max="13575" width="13.42578125" style="52" customWidth="1"/>
    <col min="13576" max="13576" width="10.7109375" style="52" customWidth="1"/>
    <col min="13577" max="13577" width="15.85546875" style="52" bestFit="1" customWidth="1"/>
    <col min="13578" max="13578" width="13" style="52" customWidth="1"/>
    <col min="13579" max="13579" width="12" style="52" customWidth="1"/>
    <col min="13580" max="13580" width="10.7109375" style="52" customWidth="1"/>
    <col min="13581" max="13824" width="11.42578125" style="52"/>
    <col min="13825" max="13825" width="20.28515625" style="52" bestFit="1" customWidth="1"/>
    <col min="13826" max="13826" width="36.7109375" style="52" bestFit="1" customWidth="1"/>
    <col min="13827" max="13827" width="14.42578125" style="52" customWidth="1"/>
    <col min="13828" max="13828" width="15" style="52" customWidth="1"/>
    <col min="13829" max="13829" width="15.85546875" style="52" bestFit="1" customWidth="1"/>
    <col min="13830" max="13830" width="12.5703125" style="52" customWidth="1"/>
    <col min="13831" max="13831" width="13.42578125" style="52" customWidth="1"/>
    <col min="13832" max="13832" width="10.7109375" style="52" customWidth="1"/>
    <col min="13833" max="13833" width="15.85546875" style="52" bestFit="1" customWidth="1"/>
    <col min="13834" max="13834" width="13" style="52" customWidth="1"/>
    <col min="13835" max="13835" width="12" style="52" customWidth="1"/>
    <col min="13836" max="13836" width="10.7109375" style="52" customWidth="1"/>
    <col min="13837" max="14080" width="11.42578125" style="52"/>
    <col min="14081" max="14081" width="20.28515625" style="52" bestFit="1" customWidth="1"/>
    <col min="14082" max="14082" width="36.7109375" style="52" bestFit="1" customWidth="1"/>
    <col min="14083" max="14083" width="14.42578125" style="52" customWidth="1"/>
    <col min="14084" max="14084" width="15" style="52" customWidth="1"/>
    <col min="14085" max="14085" width="15.85546875" style="52" bestFit="1" customWidth="1"/>
    <col min="14086" max="14086" width="12.5703125" style="52" customWidth="1"/>
    <col min="14087" max="14087" width="13.42578125" style="52" customWidth="1"/>
    <col min="14088" max="14088" width="10.7109375" style="52" customWidth="1"/>
    <col min="14089" max="14089" width="15.85546875" style="52" bestFit="1" customWidth="1"/>
    <col min="14090" max="14090" width="13" style="52" customWidth="1"/>
    <col min="14091" max="14091" width="12" style="52" customWidth="1"/>
    <col min="14092" max="14092" width="10.7109375" style="52" customWidth="1"/>
    <col min="14093" max="14336" width="11.42578125" style="52"/>
    <col min="14337" max="14337" width="20.28515625" style="52" bestFit="1" customWidth="1"/>
    <col min="14338" max="14338" width="36.7109375" style="52" bestFit="1" customWidth="1"/>
    <col min="14339" max="14339" width="14.42578125" style="52" customWidth="1"/>
    <col min="14340" max="14340" width="15" style="52" customWidth="1"/>
    <col min="14341" max="14341" width="15.85546875" style="52" bestFit="1" customWidth="1"/>
    <col min="14342" max="14342" width="12.5703125" style="52" customWidth="1"/>
    <col min="14343" max="14343" width="13.42578125" style="52" customWidth="1"/>
    <col min="14344" max="14344" width="10.7109375" style="52" customWidth="1"/>
    <col min="14345" max="14345" width="15.85546875" style="52" bestFit="1" customWidth="1"/>
    <col min="14346" max="14346" width="13" style="52" customWidth="1"/>
    <col min="14347" max="14347" width="12" style="52" customWidth="1"/>
    <col min="14348" max="14348" width="10.7109375" style="52" customWidth="1"/>
    <col min="14349" max="14592" width="11.42578125" style="52"/>
    <col min="14593" max="14593" width="20.28515625" style="52" bestFit="1" customWidth="1"/>
    <col min="14594" max="14594" width="36.7109375" style="52" bestFit="1" customWidth="1"/>
    <col min="14595" max="14595" width="14.42578125" style="52" customWidth="1"/>
    <col min="14596" max="14596" width="15" style="52" customWidth="1"/>
    <col min="14597" max="14597" width="15.85546875" style="52" bestFit="1" customWidth="1"/>
    <col min="14598" max="14598" width="12.5703125" style="52" customWidth="1"/>
    <col min="14599" max="14599" width="13.42578125" style="52" customWidth="1"/>
    <col min="14600" max="14600" width="10.7109375" style="52" customWidth="1"/>
    <col min="14601" max="14601" width="15.85546875" style="52" bestFit="1" customWidth="1"/>
    <col min="14602" max="14602" width="13" style="52" customWidth="1"/>
    <col min="14603" max="14603" width="12" style="52" customWidth="1"/>
    <col min="14604" max="14604" width="10.7109375" style="52" customWidth="1"/>
    <col min="14605" max="14848" width="11.42578125" style="52"/>
    <col min="14849" max="14849" width="20.28515625" style="52" bestFit="1" customWidth="1"/>
    <col min="14850" max="14850" width="36.7109375" style="52" bestFit="1" customWidth="1"/>
    <col min="14851" max="14851" width="14.42578125" style="52" customWidth="1"/>
    <col min="14852" max="14852" width="15" style="52" customWidth="1"/>
    <col min="14853" max="14853" width="15.85546875" style="52" bestFit="1" customWidth="1"/>
    <col min="14854" max="14854" width="12.5703125" style="52" customWidth="1"/>
    <col min="14855" max="14855" width="13.42578125" style="52" customWidth="1"/>
    <col min="14856" max="14856" width="10.7109375" style="52" customWidth="1"/>
    <col min="14857" max="14857" width="15.85546875" style="52" bestFit="1" customWidth="1"/>
    <col min="14858" max="14858" width="13" style="52" customWidth="1"/>
    <col min="14859" max="14859" width="12" style="52" customWidth="1"/>
    <col min="14860" max="14860" width="10.7109375" style="52" customWidth="1"/>
    <col min="14861" max="15104" width="11.42578125" style="52"/>
    <col min="15105" max="15105" width="20.28515625" style="52" bestFit="1" customWidth="1"/>
    <col min="15106" max="15106" width="36.7109375" style="52" bestFit="1" customWidth="1"/>
    <col min="15107" max="15107" width="14.42578125" style="52" customWidth="1"/>
    <col min="15108" max="15108" width="15" style="52" customWidth="1"/>
    <col min="15109" max="15109" width="15.85546875" style="52" bestFit="1" customWidth="1"/>
    <col min="15110" max="15110" width="12.5703125" style="52" customWidth="1"/>
    <col min="15111" max="15111" width="13.42578125" style="52" customWidth="1"/>
    <col min="15112" max="15112" width="10.7109375" style="52" customWidth="1"/>
    <col min="15113" max="15113" width="15.85546875" style="52" bestFit="1" customWidth="1"/>
    <col min="15114" max="15114" width="13" style="52" customWidth="1"/>
    <col min="15115" max="15115" width="12" style="52" customWidth="1"/>
    <col min="15116" max="15116" width="10.7109375" style="52" customWidth="1"/>
    <col min="15117" max="15360" width="11.42578125" style="52"/>
    <col min="15361" max="15361" width="20.28515625" style="52" bestFit="1" customWidth="1"/>
    <col min="15362" max="15362" width="36.7109375" style="52" bestFit="1" customWidth="1"/>
    <col min="15363" max="15363" width="14.42578125" style="52" customWidth="1"/>
    <col min="15364" max="15364" width="15" style="52" customWidth="1"/>
    <col min="15365" max="15365" width="15.85546875" style="52" bestFit="1" customWidth="1"/>
    <col min="15366" max="15366" width="12.5703125" style="52" customWidth="1"/>
    <col min="15367" max="15367" width="13.42578125" style="52" customWidth="1"/>
    <col min="15368" max="15368" width="10.7109375" style="52" customWidth="1"/>
    <col min="15369" max="15369" width="15.85546875" style="52" bestFit="1" customWidth="1"/>
    <col min="15370" max="15370" width="13" style="52" customWidth="1"/>
    <col min="15371" max="15371" width="12" style="52" customWidth="1"/>
    <col min="15372" max="15372" width="10.7109375" style="52" customWidth="1"/>
    <col min="15373" max="15616" width="11.42578125" style="52"/>
    <col min="15617" max="15617" width="20.28515625" style="52" bestFit="1" customWidth="1"/>
    <col min="15618" max="15618" width="36.7109375" style="52" bestFit="1" customWidth="1"/>
    <col min="15619" max="15619" width="14.42578125" style="52" customWidth="1"/>
    <col min="15620" max="15620" width="15" style="52" customWidth="1"/>
    <col min="15621" max="15621" width="15.85546875" style="52" bestFit="1" customWidth="1"/>
    <col min="15622" max="15622" width="12.5703125" style="52" customWidth="1"/>
    <col min="15623" max="15623" width="13.42578125" style="52" customWidth="1"/>
    <col min="15624" max="15624" width="10.7109375" style="52" customWidth="1"/>
    <col min="15625" max="15625" width="15.85546875" style="52" bestFit="1" customWidth="1"/>
    <col min="15626" max="15626" width="13" style="52" customWidth="1"/>
    <col min="15627" max="15627" width="12" style="52" customWidth="1"/>
    <col min="15628" max="15628" width="10.7109375" style="52" customWidth="1"/>
    <col min="15629" max="15872" width="11.42578125" style="52"/>
    <col min="15873" max="15873" width="20.28515625" style="52" bestFit="1" customWidth="1"/>
    <col min="15874" max="15874" width="36.7109375" style="52" bestFit="1" customWidth="1"/>
    <col min="15875" max="15875" width="14.42578125" style="52" customWidth="1"/>
    <col min="15876" max="15876" width="15" style="52" customWidth="1"/>
    <col min="15877" max="15877" width="15.85546875" style="52" bestFit="1" customWidth="1"/>
    <col min="15878" max="15878" width="12.5703125" style="52" customWidth="1"/>
    <col min="15879" max="15879" width="13.42578125" style="52" customWidth="1"/>
    <col min="15880" max="15880" width="10.7109375" style="52" customWidth="1"/>
    <col min="15881" max="15881" width="15.85546875" style="52" bestFit="1" customWidth="1"/>
    <col min="15882" max="15882" width="13" style="52" customWidth="1"/>
    <col min="15883" max="15883" width="12" style="52" customWidth="1"/>
    <col min="15884" max="15884" width="10.7109375" style="52" customWidth="1"/>
    <col min="15885" max="16128" width="11.42578125" style="52"/>
    <col min="16129" max="16129" width="20.28515625" style="52" bestFit="1" customWidth="1"/>
    <col min="16130" max="16130" width="36.7109375" style="52" bestFit="1" customWidth="1"/>
    <col min="16131" max="16131" width="14.42578125" style="52" customWidth="1"/>
    <col min="16132" max="16132" width="15" style="52" customWidth="1"/>
    <col min="16133" max="16133" width="15.85546875" style="52" bestFit="1" customWidth="1"/>
    <col min="16134" max="16134" width="12.5703125" style="52" customWidth="1"/>
    <col min="16135" max="16135" width="13.42578125" style="52" customWidth="1"/>
    <col min="16136" max="16136" width="10.7109375" style="52" customWidth="1"/>
    <col min="16137" max="16137" width="15.85546875" style="52" bestFit="1" customWidth="1"/>
    <col min="16138" max="16138" width="13" style="52" customWidth="1"/>
    <col min="16139" max="16139" width="12" style="52" customWidth="1"/>
    <col min="16140" max="16140" width="10.7109375" style="52" customWidth="1"/>
    <col min="16141" max="16384" width="11.42578125" style="52"/>
  </cols>
  <sheetData>
    <row r="1" spans="1:12" ht="109.5" customHeight="1" thickTop="1" thickBot="1" x14ac:dyDescent="0.25">
      <c r="A1" s="409" t="s">
        <v>0</v>
      </c>
      <c r="B1" s="412" t="s">
        <v>1</v>
      </c>
      <c r="C1" s="412" t="s">
        <v>190</v>
      </c>
      <c r="D1" s="416" t="s">
        <v>187</v>
      </c>
      <c r="E1" s="419" t="s">
        <v>278</v>
      </c>
      <c r="F1" s="420"/>
      <c r="G1" s="420"/>
      <c r="H1" s="420"/>
      <c r="I1" s="420"/>
      <c r="J1" s="420"/>
      <c r="K1" s="420"/>
      <c r="L1" s="420"/>
    </row>
    <row r="2" spans="1:12" ht="15" customHeight="1" thickTop="1" x14ac:dyDescent="0.2">
      <c r="A2" s="410"/>
      <c r="B2" s="413"/>
      <c r="C2" s="415"/>
      <c r="D2" s="417"/>
      <c r="E2" s="421" t="s">
        <v>2</v>
      </c>
      <c r="F2" s="422"/>
      <c r="G2" s="422"/>
      <c r="H2" s="423"/>
      <c r="I2" s="430" t="s">
        <v>3</v>
      </c>
      <c r="J2" s="431"/>
      <c r="K2" s="431"/>
      <c r="L2" s="431"/>
    </row>
    <row r="3" spans="1:12" ht="15" customHeight="1" x14ac:dyDescent="0.2">
      <c r="A3" s="410"/>
      <c r="B3" s="413"/>
      <c r="C3" s="415"/>
      <c r="D3" s="417"/>
      <c r="E3" s="424"/>
      <c r="F3" s="425"/>
      <c r="G3" s="425"/>
      <c r="H3" s="426"/>
      <c r="I3" s="424"/>
      <c r="J3" s="425"/>
      <c r="K3" s="425"/>
      <c r="L3" s="425"/>
    </row>
    <row r="4" spans="1:12" ht="15" customHeight="1" x14ac:dyDescent="0.2">
      <c r="A4" s="410"/>
      <c r="B4" s="413"/>
      <c r="C4" s="415"/>
      <c r="D4" s="417"/>
      <c r="E4" s="424"/>
      <c r="F4" s="425"/>
      <c r="G4" s="425"/>
      <c r="H4" s="426"/>
      <c r="I4" s="424"/>
      <c r="J4" s="425"/>
      <c r="K4" s="425"/>
      <c r="L4" s="425"/>
    </row>
    <row r="5" spans="1:12" ht="15" customHeight="1" x14ac:dyDescent="0.2">
      <c r="A5" s="410"/>
      <c r="B5" s="413"/>
      <c r="C5" s="415"/>
      <c r="D5" s="417"/>
      <c r="E5" s="424"/>
      <c r="F5" s="425"/>
      <c r="G5" s="425"/>
      <c r="H5" s="426"/>
      <c r="I5" s="424"/>
      <c r="J5" s="425"/>
      <c r="K5" s="425"/>
      <c r="L5" s="425"/>
    </row>
    <row r="6" spans="1:12" ht="15" customHeight="1" x14ac:dyDescent="0.2">
      <c r="A6" s="410"/>
      <c r="B6" s="413"/>
      <c r="C6" s="415"/>
      <c r="D6" s="417"/>
      <c r="E6" s="424"/>
      <c r="F6" s="425"/>
      <c r="G6" s="425"/>
      <c r="H6" s="426"/>
      <c r="I6" s="424"/>
      <c r="J6" s="425"/>
      <c r="K6" s="425"/>
      <c r="L6" s="425"/>
    </row>
    <row r="7" spans="1:12" ht="15" customHeight="1" x14ac:dyDescent="0.2">
      <c r="A7" s="410"/>
      <c r="B7" s="413"/>
      <c r="C7" s="415"/>
      <c r="D7" s="417"/>
      <c r="E7" s="424"/>
      <c r="F7" s="425"/>
      <c r="G7" s="425"/>
      <c r="H7" s="426"/>
      <c r="I7" s="424"/>
      <c r="J7" s="425"/>
      <c r="K7" s="425"/>
      <c r="L7" s="425"/>
    </row>
    <row r="8" spans="1:12" ht="15" customHeight="1" x14ac:dyDescent="0.2">
      <c r="A8" s="410"/>
      <c r="B8" s="413"/>
      <c r="C8" s="415"/>
      <c r="D8" s="417"/>
      <c r="E8" s="424"/>
      <c r="F8" s="425"/>
      <c r="G8" s="425"/>
      <c r="H8" s="426"/>
      <c r="I8" s="424"/>
      <c r="J8" s="425"/>
      <c r="K8" s="425"/>
      <c r="L8" s="425"/>
    </row>
    <row r="9" spans="1:12" ht="15.75" customHeight="1" thickBot="1" x14ac:dyDescent="0.25">
      <c r="A9" s="410"/>
      <c r="B9" s="413"/>
      <c r="C9" s="415"/>
      <c r="D9" s="417"/>
      <c r="E9" s="427"/>
      <c r="F9" s="428"/>
      <c r="G9" s="428"/>
      <c r="H9" s="429"/>
      <c r="I9" s="432"/>
      <c r="J9" s="433"/>
      <c r="K9" s="433"/>
      <c r="L9" s="433"/>
    </row>
    <row r="10" spans="1:12" ht="57.75" customHeight="1" thickTop="1" thickBot="1" x14ac:dyDescent="0.25">
      <c r="A10" s="411"/>
      <c r="B10" s="414"/>
      <c r="C10" s="415"/>
      <c r="D10" s="418"/>
      <c r="E10" s="434" t="s">
        <v>280</v>
      </c>
      <c r="F10" s="435"/>
      <c r="G10" s="435"/>
      <c r="H10" s="436"/>
      <c r="I10" s="437" t="s">
        <v>279</v>
      </c>
      <c r="J10" s="438"/>
      <c r="K10" s="438"/>
      <c r="L10" s="438"/>
    </row>
    <row r="11" spans="1:12" ht="15" thickBot="1" x14ac:dyDescent="0.25">
      <c r="A11" s="185"/>
      <c r="B11" s="185"/>
      <c r="C11" s="414"/>
      <c r="D11" s="186" t="s">
        <v>188</v>
      </c>
      <c r="E11" s="187" t="s">
        <v>335</v>
      </c>
      <c r="F11" s="187" t="s">
        <v>336</v>
      </c>
      <c r="G11" s="187" t="s">
        <v>20</v>
      </c>
      <c r="H11" s="187" t="s">
        <v>19</v>
      </c>
      <c r="I11" s="187" t="s">
        <v>335</v>
      </c>
      <c r="J11" s="187" t="s">
        <v>336</v>
      </c>
      <c r="K11" s="187" t="s">
        <v>20</v>
      </c>
      <c r="L11" s="187" t="s">
        <v>19</v>
      </c>
    </row>
    <row r="12" spans="1:12" ht="15" thickBot="1" x14ac:dyDescent="0.25">
      <c r="A12" s="75" t="s">
        <v>52</v>
      </c>
      <c r="B12" s="74" t="s">
        <v>39</v>
      </c>
      <c r="C12" s="53"/>
      <c r="D12" s="53"/>
      <c r="E12" s="77">
        <v>822</v>
      </c>
      <c r="F12" s="77">
        <v>1637</v>
      </c>
      <c r="G12" s="77">
        <v>2424</v>
      </c>
      <c r="I12" s="77">
        <v>822</v>
      </c>
      <c r="J12" s="77">
        <v>1637</v>
      </c>
      <c r="K12" s="43">
        <v>2424</v>
      </c>
      <c r="L12" s="43"/>
    </row>
    <row r="13" spans="1:12" ht="15" thickBot="1" x14ac:dyDescent="0.25">
      <c r="A13" s="75" t="s">
        <v>52</v>
      </c>
      <c r="B13" s="74" t="s">
        <v>40</v>
      </c>
      <c r="C13" s="53"/>
      <c r="D13" s="53"/>
      <c r="E13" s="77">
        <v>784</v>
      </c>
      <c r="F13" s="77">
        <v>1538</v>
      </c>
      <c r="G13" s="77">
        <v>2219</v>
      </c>
      <c r="I13" s="77">
        <v>784</v>
      </c>
      <c r="J13" s="77">
        <v>1538</v>
      </c>
      <c r="K13" s="43">
        <v>2219</v>
      </c>
      <c r="L13" s="43"/>
    </row>
    <row r="14" spans="1:12" ht="15" thickBot="1" x14ac:dyDescent="0.25">
      <c r="A14" s="75" t="s">
        <v>52</v>
      </c>
      <c r="B14" s="74" t="s">
        <v>41</v>
      </c>
      <c r="C14" s="53"/>
      <c r="D14" s="53"/>
      <c r="E14" s="77">
        <v>774</v>
      </c>
      <c r="F14" s="77">
        <v>1599</v>
      </c>
      <c r="G14" s="77">
        <v>2327</v>
      </c>
      <c r="I14" s="77">
        <v>774</v>
      </c>
      <c r="J14" s="77">
        <v>1599</v>
      </c>
      <c r="K14" s="43">
        <v>2327</v>
      </c>
      <c r="L14" s="43"/>
    </row>
    <row r="15" spans="1:12" ht="15" thickBot="1" x14ac:dyDescent="0.25">
      <c r="A15" s="75" t="s">
        <v>52</v>
      </c>
      <c r="B15" s="74" t="s">
        <v>42</v>
      </c>
      <c r="C15" s="53"/>
      <c r="D15" s="53"/>
      <c r="E15" s="77">
        <v>291</v>
      </c>
      <c r="F15" s="77">
        <v>817</v>
      </c>
      <c r="G15" s="77">
        <v>1072</v>
      </c>
      <c r="I15" s="77">
        <v>291</v>
      </c>
      <c r="J15" s="77">
        <v>817</v>
      </c>
      <c r="K15" s="43">
        <v>1072</v>
      </c>
      <c r="L15" s="43"/>
    </row>
    <row r="16" spans="1:12" ht="15" thickBot="1" x14ac:dyDescent="0.25">
      <c r="A16" s="75" t="s">
        <v>52</v>
      </c>
      <c r="B16" s="74" t="s">
        <v>43</v>
      </c>
      <c r="C16" s="55"/>
      <c r="D16" s="53"/>
      <c r="E16" s="77">
        <v>518</v>
      </c>
      <c r="F16" s="77">
        <v>1168</v>
      </c>
      <c r="G16" s="77">
        <v>1862</v>
      </c>
      <c r="I16" s="77">
        <v>518</v>
      </c>
      <c r="J16" s="77">
        <v>1168</v>
      </c>
      <c r="K16" s="43">
        <v>1862</v>
      </c>
      <c r="L16" s="43"/>
    </row>
    <row r="17" spans="1:30" ht="15" thickBot="1" x14ac:dyDescent="0.25">
      <c r="A17" s="75" t="s">
        <v>52</v>
      </c>
      <c r="B17" s="74" t="s">
        <v>44</v>
      </c>
      <c r="C17" s="53"/>
      <c r="D17" s="53"/>
      <c r="E17" s="77">
        <v>636</v>
      </c>
      <c r="F17" s="77">
        <v>1266</v>
      </c>
      <c r="G17" s="77">
        <v>1913</v>
      </c>
      <c r="I17" s="77">
        <v>636</v>
      </c>
      <c r="J17" s="77">
        <v>1266</v>
      </c>
      <c r="K17" s="43">
        <v>1913</v>
      </c>
      <c r="L17" s="43"/>
    </row>
    <row r="18" spans="1:30" ht="15" thickBot="1" x14ac:dyDescent="0.25">
      <c r="A18" s="75" t="s">
        <v>52</v>
      </c>
      <c r="B18" s="74" t="s">
        <v>45</v>
      </c>
      <c r="C18" s="53"/>
      <c r="D18" s="53"/>
      <c r="E18" s="77">
        <v>160</v>
      </c>
      <c r="F18" s="77">
        <v>310</v>
      </c>
      <c r="G18" s="77">
        <v>458</v>
      </c>
      <c r="I18" s="77">
        <v>160</v>
      </c>
      <c r="J18" s="77">
        <v>310</v>
      </c>
      <c r="K18" s="43">
        <v>458</v>
      </c>
      <c r="L18" s="43"/>
    </row>
    <row r="19" spans="1:30" ht="15" thickBot="1" x14ac:dyDescent="0.25">
      <c r="A19" s="75" t="s">
        <v>52</v>
      </c>
      <c r="B19" s="74" t="s">
        <v>46</v>
      </c>
      <c r="C19" s="53"/>
      <c r="D19" s="53"/>
      <c r="E19" s="77"/>
      <c r="F19" s="77"/>
      <c r="G19" s="77"/>
      <c r="I19" s="77"/>
      <c r="J19" s="77"/>
      <c r="K19" s="43"/>
      <c r="L19" s="43"/>
    </row>
    <row r="20" spans="1:30" ht="15" thickBot="1" x14ac:dyDescent="0.25">
      <c r="A20" s="75" t="s">
        <v>52</v>
      </c>
      <c r="B20" s="74" t="s">
        <v>47</v>
      </c>
      <c r="C20" s="53"/>
      <c r="D20" s="53"/>
      <c r="E20" s="77"/>
      <c r="F20" s="77"/>
      <c r="G20" s="77"/>
      <c r="I20" s="77"/>
      <c r="J20" s="77"/>
      <c r="K20" s="43"/>
      <c r="L20" s="43"/>
    </row>
    <row r="21" spans="1:30" ht="15" thickBot="1" x14ac:dyDescent="0.25">
      <c r="A21" s="75" t="s">
        <v>52</v>
      </c>
      <c r="B21" s="74" t="s">
        <v>48</v>
      </c>
      <c r="C21" s="56"/>
      <c r="D21" s="53"/>
      <c r="E21" s="77">
        <v>36</v>
      </c>
      <c r="F21" s="77">
        <v>75</v>
      </c>
      <c r="G21" s="77">
        <v>26</v>
      </c>
      <c r="I21" s="77">
        <v>36</v>
      </c>
      <c r="J21" s="77">
        <v>75</v>
      </c>
      <c r="K21" s="43">
        <v>26</v>
      </c>
      <c r="L21" s="43"/>
    </row>
    <row r="22" spans="1:30" ht="15" thickBot="1" x14ac:dyDescent="0.25">
      <c r="A22" s="75" t="s">
        <v>52</v>
      </c>
      <c r="B22" s="74" t="s">
        <v>49</v>
      </c>
      <c r="C22" s="53"/>
      <c r="D22" s="53"/>
      <c r="E22" s="77">
        <v>81</v>
      </c>
      <c r="F22" s="77">
        <v>129</v>
      </c>
      <c r="G22" s="77">
        <v>146</v>
      </c>
      <c r="I22" s="77">
        <v>81</v>
      </c>
      <c r="J22" s="77">
        <v>129</v>
      </c>
      <c r="K22" s="43">
        <v>146</v>
      </c>
      <c r="L22" s="43"/>
    </row>
    <row r="23" spans="1:30" ht="15" thickBot="1" x14ac:dyDescent="0.25">
      <c r="A23" s="75" t="s">
        <v>52</v>
      </c>
      <c r="B23" s="74" t="s">
        <v>50</v>
      </c>
      <c r="C23" s="53"/>
      <c r="D23" s="53"/>
      <c r="E23" s="77">
        <v>4</v>
      </c>
      <c r="F23" s="77">
        <v>14</v>
      </c>
      <c r="G23" s="77">
        <v>91</v>
      </c>
      <c r="I23" s="77">
        <v>4</v>
      </c>
      <c r="J23" s="77">
        <v>14</v>
      </c>
      <c r="K23" s="43">
        <v>91</v>
      </c>
      <c r="L23" s="43"/>
    </row>
    <row r="24" spans="1:30" ht="15" thickBot="1" x14ac:dyDescent="0.25">
      <c r="A24" s="75" t="s">
        <v>52</v>
      </c>
      <c r="B24" s="74" t="s">
        <v>51</v>
      </c>
      <c r="C24" s="53"/>
      <c r="D24" s="53"/>
      <c r="E24" s="77"/>
      <c r="F24" s="77"/>
      <c r="G24" s="77"/>
      <c r="I24" s="77"/>
      <c r="J24" s="77"/>
      <c r="K24" s="43"/>
      <c r="L24" s="43"/>
    </row>
    <row r="25" spans="1:30" ht="15" thickBot="1" x14ac:dyDescent="0.25">
      <c r="A25" s="72" t="s">
        <v>52</v>
      </c>
      <c r="B25" s="74" t="s">
        <v>396</v>
      </c>
      <c r="C25" s="53"/>
      <c r="D25" s="53"/>
      <c r="E25" s="77"/>
      <c r="F25" s="77"/>
      <c r="G25" s="77"/>
      <c r="I25" s="77"/>
      <c r="J25" s="77"/>
      <c r="K25" s="43"/>
      <c r="L25" s="43"/>
    </row>
    <row r="26" spans="1:30" s="54" customFormat="1" ht="15" thickBot="1" x14ac:dyDescent="0.25">
      <c r="A26" s="307" t="s">
        <v>174</v>
      </c>
      <c r="B26" s="308"/>
      <c r="C26" s="38">
        <f>+D26</f>
        <v>1</v>
      </c>
      <c r="D26" s="14">
        <f>+G26/K26</f>
        <v>1</v>
      </c>
      <c r="E26" s="9">
        <f>SUM(E12:E25)</f>
        <v>4106</v>
      </c>
      <c r="F26" s="9">
        <f t="shared" ref="F26:P26" si="0">SUM(F12:F25)</f>
        <v>8553</v>
      </c>
      <c r="G26" s="9">
        <f t="shared" si="0"/>
        <v>12538</v>
      </c>
      <c r="H26" s="9">
        <f t="shared" si="0"/>
        <v>0</v>
      </c>
      <c r="I26" s="9">
        <f t="shared" si="0"/>
        <v>4106</v>
      </c>
      <c r="J26" s="9">
        <f t="shared" si="0"/>
        <v>8553</v>
      </c>
      <c r="K26" s="9">
        <f t="shared" si="0"/>
        <v>12538</v>
      </c>
      <c r="L26" s="9">
        <f t="shared" si="0"/>
        <v>0</v>
      </c>
      <c r="M26" s="9">
        <f t="shared" si="0"/>
        <v>0</v>
      </c>
      <c r="N26" s="9">
        <f t="shared" si="0"/>
        <v>0</v>
      </c>
      <c r="O26" s="9">
        <f t="shared" si="0"/>
        <v>0</v>
      </c>
      <c r="P26" s="9">
        <f t="shared" si="0"/>
        <v>0</v>
      </c>
      <c r="Q26" s="54">
        <f>SUM(Q12:Q25)</f>
        <v>0</v>
      </c>
      <c r="R26" s="54">
        <f>SUM(R12:R25)</f>
        <v>0</v>
      </c>
      <c r="Z26" s="54">
        <f>SUM(Z12:Z25)</f>
        <v>0</v>
      </c>
      <c r="AA26" s="54">
        <f>SUM(AA12:AA25)</f>
        <v>0</v>
      </c>
      <c r="AB26" s="54">
        <f>SUM(AB12:AB25)</f>
        <v>0</v>
      </c>
      <c r="AC26" s="54">
        <f>SUM(AC12:AC25)</f>
        <v>0</v>
      </c>
      <c r="AD26" s="54">
        <f>SUM(AD12:AD25)</f>
        <v>0</v>
      </c>
    </row>
    <row r="27" spans="1:30" ht="15" thickBot="1" x14ac:dyDescent="0.25">
      <c r="A27" s="75" t="s">
        <v>53</v>
      </c>
      <c r="B27" s="74" t="s">
        <v>54</v>
      </c>
      <c r="C27" s="53"/>
      <c r="D27" s="53"/>
      <c r="E27" s="188">
        <v>825</v>
      </c>
      <c r="F27" s="189">
        <v>1714</v>
      </c>
      <c r="G27" s="189">
        <v>2806</v>
      </c>
      <c r="H27" s="189"/>
      <c r="I27" s="188">
        <v>825</v>
      </c>
      <c r="J27" s="77">
        <v>1714</v>
      </c>
      <c r="K27" s="43">
        <v>2806</v>
      </c>
      <c r="L27" s="43"/>
    </row>
    <row r="28" spans="1:30" ht="15" thickBot="1" x14ac:dyDescent="0.25">
      <c r="A28" s="75" t="s">
        <v>53</v>
      </c>
      <c r="B28" s="74" t="s">
        <v>55</v>
      </c>
      <c r="C28" s="53"/>
      <c r="D28" s="53"/>
      <c r="E28" s="188">
        <v>829</v>
      </c>
      <c r="F28" s="189">
        <v>1713</v>
      </c>
      <c r="G28" s="189">
        <v>2505</v>
      </c>
      <c r="H28" s="189"/>
      <c r="I28" s="188">
        <v>829</v>
      </c>
      <c r="J28" s="77">
        <v>1713</v>
      </c>
      <c r="K28" s="43">
        <v>2505</v>
      </c>
      <c r="L28" s="43"/>
    </row>
    <row r="29" spans="1:30" ht="15" thickBot="1" x14ac:dyDescent="0.25">
      <c r="A29" s="75" t="s">
        <v>53</v>
      </c>
      <c r="B29" s="74" t="s">
        <v>56</v>
      </c>
      <c r="C29" s="53"/>
      <c r="D29" s="53"/>
      <c r="E29" s="188">
        <v>1222</v>
      </c>
      <c r="F29" s="189">
        <v>2787</v>
      </c>
      <c r="G29" s="189">
        <v>4003</v>
      </c>
      <c r="H29" s="189"/>
      <c r="I29" s="188">
        <v>1222</v>
      </c>
      <c r="J29" s="77">
        <v>2787</v>
      </c>
      <c r="K29" s="43">
        <v>4004</v>
      </c>
      <c r="L29" s="43"/>
    </row>
    <row r="30" spans="1:30" ht="15" thickBot="1" x14ac:dyDescent="0.25">
      <c r="A30" s="75" t="s">
        <v>53</v>
      </c>
      <c r="B30" s="74" t="s">
        <v>57</v>
      </c>
      <c r="C30" s="53"/>
      <c r="D30" s="53"/>
      <c r="E30" s="188">
        <v>240</v>
      </c>
      <c r="F30" s="189">
        <v>524</v>
      </c>
      <c r="G30" s="189">
        <v>719</v>
      </c>
      <c r="H30" s="189"/>
      <c r="I30" s="188">
        <v>240</v>
      </c>
      <c r="J30" s="77">
        <v>524</v>
      </c>
      <c r="K30" s="43">
        <v>719</v>
      </c>
      <c r="L30" s="43"/>
    </row>
    <row r="31" spans="1:30" ht="15" thickBot="1" x14ac:dyDescent="0.25">
      <c r="A31" s="75" t="s">
        <v>53</v>
      </c>
      <c r="B31" s="74" t="s">
        <v>58</v>
      </c>
      <c r="C31" s="53"/>
      <c r="D31" s="53"/>
      <c r="E31" s="188">
        <v>606</v>
      </c>
      <c r="F31" s="189">
        <v>1273</v>
      </c>
      <c r="G31" s="189">
        <v>1873</v>
      </c>
      <c r="H31" s="189"/>
      <c r="I31" s="188">
        <v>606</v>
      </c>
      <c r="J31" s="77">
        <v>1273</v>
      </c>
      <c r="K31" s="43">
        <v>1873</v>
      </c>
      <c r="L31" s="43"/>
    </row>
    <row r="32" spans="1:30" ht="15" thickBot="1" x14ac:dyDescent="0.25">
      <c r="A32" s="75" t="s">
        <v>53</v>
      </c>
      <c r="B32" s="74" t="s">
        <v>59</v>
      </c>
      <c r="C32" s="53"/>
      <c r="D32" s="53"/>
      <c r="E32" s="188"/>
      <c r="F32" s="189"/>
      <c r="G32" s="189"/>
      <c r="H32" s="189"/>
      <c r="I32" s="188"/>
      <c r="J32" s="77"/>
      <c r="K32" s="43"/>
      <c r="L32" s="43"/>
    </row>
    <row r="33" spans="1:12" ht="15" thickBot="1" x14ac:dyDescent="0.25">
      <c r="A33" s="75" t="s">
        <v>53</v>
      </c>
      <c r="B33" s="74" t="s">
        <v>60</v>
      </c>
      <c r="C33" s="53"/>
      <c r="D33" s="53"/>
      <c r="E33" s="188"/>
      <c r="F33" s="189"/>
      <c r="G33" s="189"/>
      <c r="H33" s="189"/>
      <c r="I33" s="188"/>
      <c r="J33" s="77"/>
      <c r="K33" s="43"/>
      <c r="L33" s="43"/>
    </row>
    <row r="34" spans="1:12" ht="15" thickBot="1" x14ac:dyDescent="0.25">
      <c r="A34" s="75" t="s">
        <v>53</v>
      </c>
      <c r="B34" s="74" t="s">
        <v>61</v>
      </c>
      <c r="C34" s="53"/>
      <c r="D34" s="53"/>
      <c r="E34" s="188">
        <v>182</v>
      </c>
      <c r="F34" s="189">
        <v>519</v>
      </c>
      <c r="G34" s="189">
        <v>820</v>
      </c>
      <c r="H34" s="189"/>
      <c r="I34" s="188">
        <v>182</v>
      </c>
      <c r="J34" s="77">
        <v>519</v>
      </c>
      <c r="K34" s="43">
        <v>820</v>
      </c>
      <c r="L34" s="43"/>
    </row>
    <row r="35" spans="1:12" ht="15" thickBot="1" x14ac:dyDescent="0.25">
      <c r="A35" s="75" t="s">
        <v>53</v>
      </c>
      <c r="B35" s="74" t="s">
        <v>62</v>
      </c>
      <c r="C35" s="53"/>
      <c r="D35" s="53"/>
      <c r="E35" s="188"/>
      <c r="F35" s="189"/>
      <c r="G35" s="189"/>
      <c r="H35" s="189"/>
      <c r="I35" s="188"/>
      <c r="J35" s="77"/>
      <c r="K35" s="43"/>
      <c r="L35" s="43"/>
    </row>
    <row r="36" spans="1:12" ht="15" thickBot="1" x14ac:dyDescent="0.25">
      <c r="A36" s="75" t="s">
        <v>53</v>
      </c>
      <c r="B36" s="74" t="s">
        <v>63</v>
      </c>
      <c r="C36" s="53"/>
      <c r="D36" s="53"/>
      <c r="E36" s="188">
        <v>100</v>
      </c>
      <c r="F36" s="189">
        <v>309</v>
      </c>
      <c r="G36" s="189">
        <v>584</v>
      </c>
      <c r="H36" s="189"/>
      <c r="I36" s="188">
        <v>100</v>
      </c>
      <c r="J36" s="77">
        <v>309</v>
      </c>
      <c r="K36" s="43">
        <v>584</v>
      </c>
      <c r="L36" s="43"/>
    </row>
    <row r="37" spans="1:12" ht="15" thickBot="1" x14ac:dyDescent="0.25">
      <c r="A37" s="75" t="s">
        <v>53</v>
      </c>
      <c r="B37" s="137" t="s">
        <v>345</v>
      </c>
      <c r="C37" s="53"/>
      <c r="D37" s="53"/>
      <c r="E37" s="77"/>
      <c r="F37" s="77"/>
      <c r="G37" s="77"/>
      <c r="H37" s="94"/>
      <c r="I37" s="77"/>
      <c r="J37" s="77"/>
      <c r="K37" s="43"/>
      <c r="L37" s="43"/>
    </row>
    <row r="38" spans="1:12" s="54" customFormat="1" ht="15" thickBot="1" x14ac:dyDescent="0.25">
      <c r="A38" s="307" t="s">
        <v>175</v>
      </c>
      <c r="B38" s="308"/>
      <c r="C38" s="222">
        <f>+D38</f>
        <v>0.99992487416422504</v>
      </c>
      <c r="D38" s="221">
        <f>+G38/K38</f>
        <v>0.99992487416422504</v>
      </c>
      <c r="E38" s="9">
        <f>SUM(E27:E37)</f>
        <v>4004</v>
      </c>
      <c r="F38" s="9">
        <f t="shared" ref="F38:L38" si="1">SUM(F27:F37)</f>
        <v>8839</v>
      </c>
      <c r="G38" s="9">
        <f t="shared" si="1"/>
        <v>13310</v>
      </c>
      <c r="H38" s="9">
        <f t="shared" si="1"/>
        <v>0</v>
      </c>
      <c r="I38" s="9">
        <f t="shared" si="1"/>
        <v>4004</v>
      </c>
      <c r="J38" s="9">
        <f t="shared" si="1"/>
        <v>8839</v>
      </c>
      <c r="K38" s="9">
        <f t="shared" si="1"/>
        <v>13311</v>
      </c>
      <c r="L38" s="9">
        <f t="shared" si="1"/>
        <v>0</v>
      </c>
    </row>
    <row r="39" spans="1:12" ht="15" thickBot="1" x14ac:dyDescent="0.25">
      <c r="A39" s="75" t="s">
        <v>74</v>
      </c>
      <c r="B39" s="74" t="s">
        <v>64</v>
      </c>
      <c r="C39" s="53"/>
      <c r="D39" s="53"/>
      <c r="E39" s="191">
        <v>5</v>
      </c>
      <c r="F39" s="192">
        <v>28</v>
      </c>
      <c r="G39" s="192">
        <v>38</v>
      </c>
      <c r="H39" s="190"/>
      <c r="I39" s="191">
        <v>5</v>
      </c>
      <c r="J39" s="77">
        <v>28</v>
      </c>
      <c r="K39" s="43">
        <v>38</v>
      </c>
      <c r="L39" s="43"/>
    </row>
    <row r="40" spans="1:12" ht="15" thickBot="1" x14ac:dyDescent="0.25">
      <c r="A40" s="75" t="s">
        <v>74</v>
      </c>
      <c r="B40" s="74" t="s">
        <v>65</v>
      </c>
      <c r="C40" s="53"/>
      <c r="D40" s="53"/>
      <c r="E40" s="191">
        <v>6</v>
      </c>
      <c r="F40" s="192">
        <v>18</v>
      </c>
      <c r="G40" s="192">
        <v>26</v>
      </c>
      <c r="H40" s="190"/>
      <c r="I40" s="191">
        <v>6</v>
      </c>
      <c r="J40" s="77">
        <v>18</v>
      </c>
      <c r="K40" s="43">
        <v>26</v>
      </c>
      <c r="L40" s="43"/>
    </row>
    <row r="41" spans="1:12" ht="15" thickBot="1" x14ac:dyDescent="0.25">
      <c r="A41" s="75" t="s">
        <v>74</v>
      </c>
      <c r="B41" s="74" t="s">
        <v>66</v>
      </c>
      <c r="C41" s="53"/>
      <c r="D41" s="53"/>
      <c r="E41" s="191">
        <v>18</v>
      </c>
      <c r="F41" s="192">
        <v>37</v>
      </c>
      <c r="G41" s="192">
        <v>62</v>
      </c>
      <c r="H41" s="190"/>
      <c r="I41" s="191">
        <v>18</v>
      </c>
      <c r="J41" s="77">
        <v>37</v>
      </c>
      <c r="K41" s="43">
        <v>62</v>
      </c>
      <c r="L41" s="43"/>
    </row>
    <row r="42" spans="1:12" ht="15" thickBot="1" x14ac:dyDescent="0.25">
      <c r="A42" s="75" t="s">
        <v>74</v>
      </c>
      <c r="B42" s="74" t="s">
        <v>67</v>
      </c>
      <c r="C42" s="53"/>
      <c r="D42" s="53"/>
      <c r="E42" s="191"/>
      <c r="F42" s="192"/>
      <c r="G42" s="192">
        <v>1</v>
      </c>
      <c r="H42" s="190"/>
      <c r="I42" s="191"/>
      <c r="J42" s="77"/>
      <c r="K42" s="43">
        <v>1</v>
      </c>
      <c r="L42" s="43"/>
    </row>
    <row r="43" spans="1:12" ht="15" thickBot="1" x14ac:dyDescent="0.25">
      <c r="A43" s="75" t="s">
        <v>74</v>
      </c>
      <c r="B43" s="74" t="s">
        <v>68</v>
      </c>
      <c r="C43" s="53"/>
      <c r="D43" s="53"/>
      <c r="E43" s="191">
        <v>6</v>
      </c>
      <c r="F43" s="192">
        <v>24</v>
      </c>
      <c r="G43" s="192">
        <v>44</v>
      </c>
      <c r="H43" s="190"/>
      <c r="I43" s="191">
        <v>6</v>
      </c>
      <c r="J43" s="77">
        <v>24</v>
      </c>
      <c r="K43" s="43">
        <v>44</v>
      </c>
      <c r="L43" s="43"/>
    </row>
    <row r="44" spans="1:12" ht="15" thickBot="1" x14ac:dyDescent="0.25">
      <c r="A44" s="75" t="s">
        <v>74</v>
      </c>
      <c r="B44" s="74" t="s">
        <v>69</v>
      </c>
      <c r="C44" s="53"/>
      <c r="D44" s="53"/>
      <c r="E44" s="191">
        <v>11</v>
      </c>
      <c r="F44" s="192">
        <v>20</v>
      </c>
      <c r="G44" s="192">
        <v>34</v>
      </c>
      <c r="H44" s="190"/>
      <c r="I44" s="191">
        <v>11</v>
      </c>
      <c r="J44" s="77">
        <v>20</v>
      </c>
      <c r="K44" s="43">
        <v>34</v>
      </c>
      <c r="L44" s="43"/>
    </row>
    <row r="45" spans="1:12" ht="15" thickBot="1" x14ac:dyDescent="0.25">
      <c r="A45" s="75" t="s">
        <v>74</v>
      </c>
      <c r="B45" s="74" t="s">
        <v>70</v>
      </c>
      <c r="C45" s="53"/>
      <c r="D45" s="53"/>
      <c r="E45" s="191">
        <v>20</v>
      </c>
      <c r="F45" s="192">
        <v>56</v>
      </c>
      <c r="G45" s="192">
        <v>77</v>
      </c>
      <c r="H45" s="190"/>
      <c r="I45" s="191">
        <v>20</v>
      </c>
      <c r="J45" s="77">
        <v>56</v>
      </c>
      <c r="K45" s="43">
        <v>77</v>
      </c>
      <c r="L45" s="43"/>
    </row>
    <row r="46" spans="1:12" ht="15" thickBot="1" x14ac:dyDescent="0.25">
      <c r="A46" s="75" t="s">
        <v>74</v>
      </c>
      <c r="B46" s="74" t="s">
        <v>71</v>
      </c>
      <c r="C46" s="53"/>
      <c r="D46" s="53"/>
      <c r="E46" s="191"/>
      <c r="F46" s="192">
        <v>1</v>
      </c>
      <c r="G46" s="192">
        <v>5</v>
      </c>
      <c r="H46" s="190"/>
      <c r="I46" s="191"/>
      <c r="J46" s="77">
        <v>1</v>
      </c>
      <c r="K46" s="43">
        <v>5</v>
      </c>
      <c r="L46" s="43"/>
    </row>
    <row r="47" spans="1:12" ht="15" thickBot="1" x14ac:dyDescent="0.25">
      <c r="A47" s="75" t="s">
        <v>74</v>
      </c>
      <c r="B47" s="74" t="s">
        <v>72</v>
      </c>
      <c r="C47" s="53"/>
      <c r="D47" s="53"/>
      <c r="E47" s="191">
        <v>11</v>
      </c>
      <c r="F47" s="192">
        <v>24</v>
      </c>
      <c r="G47" s="192">
        <v>46</v>
      </c>
      <c r="H47" s="190"/>
      <c r="I47" s="191">
        <v>11</v>
      </c>
      <c r="J47" s="77">
        <v>24</v>
      </c>
      <c r="K47" s="43">
        <v>46</v>
      </c>
      <c r="L47" s="43"/>
    </row>
    <row r="48" spans="1:12" ht="15" thickBot="1" x14ac:dyDescent="0.25">
      <c r="A48" s="75" t="s">
        <v>74</v>
      </c>
      <c r="B48" s="74" t="s">
        <v>73</v>
      </c>
      <c r="C48" s="53"/>
      <c r="D48" s="53"/>
      <c r="E48" s="191"/>
      <c r="F48" s="192">
        <v>1</v>
      </c>
      <c r="G48" s="192">
        <v>1</v>
      </c>
      <c r="H48" s="190"/>
      <c r="I48" s="191"/>
      <c r="J48" s="77">
        <v>1</v>
      </c>
      <c r="K48" s="43">
        <v>1</v>
      </c>
      <c r="L48" s="43"/>
    </row>
    <row r="49" spans="1:12" s="54" customFormat="1" ht="15" thickBot="1" x14ac:dyDescent="0.25">
      <c r="A49" s="307" t="s">
        <v>176</v>
      </c>
      <c r="B49" s="308"/>
      <c r="C49" s="222">
        <f>+D49</f>
        <v>1</v>
      </c>
      <c r="D49" s="221">
        <f>+G49/K49</f>
        <v>1</v>
      </c>
      <c r="E49" s="9">
        <f t="shared" ref="E49:L49" si="2">SUM(E39:E48)</f>
        <v>77</v>
      </c>
      <c r="F49" s="9">
        <f t="shared" si="2"/>
        <v>209</v>
      </c>
      <c r="G49" s="9">
        <f t="shared" si="2"/>
        <v>334</v>
      </c>
      <c r="H49" s="9">
        <f t="shared" si="2"/>
        <v>0</v>
      </c>
      <c r="I49" s="9">
        <f t="shared" si="2"/>
        <v>77</v>
      </c>
      <c r="J49" s="9">
        <f t="shared" si="2"/>
        <v>209</v>
      </c>
      <c r="K49" s="9">
        <f t="shared" si="2"/>
        <v>334</v>
      </c>
      <c r="L49" s="9">
        <f t="shared" si="2"/>
        <v>0</v>
      </c>
    </row>
    <row r="50" spans="1:12" ht="15" thickBot="1" x14ac:dyDescent="0.25">
      <c r="A50" s="75" t="s">
        <v>88</v>
      </c>
      <c r="B50" s="74" t="s">
        <v>75</v>
      </c>
      <c r="C50" s="53"/>
      <c r="D50" s="53"/>
      <c r="E50" s="195">
        <v>213</v>
      </c>
      <c r="F50" s="194">
        <v>572</v>
      </c>
      <c r="G50" s="194">
        <v>938</v>
      </c>
      <c r="H50" s="193"/>
      <c r="I50" s="195">
        <v>213</v>
      </c>
      <c r="J50" s="94">
        <v>572</v>
      </c>
      <c r="K50" s="43">
        <v>938</v>
      </c>
      <c r="L50" s="43"/>
    </row>
    <row r="51" spans="1:12" ht="15" thickBot="1" x14ac:dyDescent="0.25">
      <c r="A51" s="75" t="s">
        <v>88</v>
      </c>
      <c r="B51" s="74" t="s">
        <v>76</v>
      </c>
      <c r="C51" s="53"/>
      <c r="D51" s="53"/>
      <c r="E51" s="195">
        <v>5</v>
      </c>
      <c r="F51" s="194">
        <v>11</v>
      </c>
      <c r="G51" s="194">
        <v>24</v>
      </c>
      <c r="H51" s="193"/>
      <c r="I51" s="195">
        <v>5</v>
      </c>
      <c r="J51" s="94">
        <v>11</v>
      </c>
      <c r="K51" s="43">
        <v>24</v>
      </c>
      <c r="L51" s="43"/>
    </row>
    <row r="52" spans="1:12" ht="15" thickBot="1" x14ac:dyDescent="0.25">
      <c r="A52" s="75" t="s">
        <v>88</v>
      </c>
      <c r="B52" s="74" t="s">
        <v>77</v>
      </c>
      <c r="C52" s="53"/>
      <c r="D52" s="53"/>
      <c r="E52" s="195">
        <v>6</v>
      </c>
      <c r="F52" s="194">
        <v>6</v>
      </c>
      <c r="G52" s="194">
        <v>8</v>
      </c>
      <c r="H52" s="193"/>
      <c r="I52" s="195">
        <v>6</v>
      </c>
      <c r="J52" s="94">
        <v>6</v>
      </c>
      <c r="K52" s="43">
        <v>8</v>
      </c>
      <c r="L52" s="43"/>
    </row>
    <row r="53" spans="1:12" ht="15" thickBot="1" x14ac:dyDescent="0.25">
      <c r="A53" s="75" t="s">
        <v>88</v>
      </c>
      <c r="B53" s="74" t="s">
        <v>78</v>
      </c>
      <c r="C53" s="53"/>
      <c r="D53" s="53"/>
      <c r="E53" s="195">
        <v>3</v>
      </c>
      <c r="F53" s="194">
        <v>9</v>
      </c>
      <c r="G53" s="194">
        <v>20</v>
      </c>
      <c r="H53" s="193"/>
      <c r="I53" s="195">
        <v>3</v>
      </c>
      <c r="J53" s="94">
        <v>9</v>
      </c>
      <c r="K53" s="43">
        <v>20</v>
      </c>
      <c r="L53" s="43"/>
    </row>
    <row r="54" spans="1:12" ht="15" thickBot="1" x14ac:dyDescent="0.25">
      <c r="A54" s="75" t="s">
        <v>88</v>
      </c>
      <c r="B54" s="74" t="s">
        <v>79</v>
      </c>
      <c r="C54" s="53"/>
      <c r="D54" s="53"/>
      <c r="E54" s="195">
        <v>2</v>
      </c>
      <c r="F54" s="194">
        <v>4</v>
      </c>
      <c r="G54" s="194">
        <v>4</v>
      </c>
      <c r="H54" s="193"/>
      <c r="I54" s="195">
        <v>2</v>
      </c>
      <c r="J54" s="94">
        <v>4</v>
      </c>
      <c r="K54" s="43">
        <v>4</v>
      </c>
      <c r="L54" s="43"/>
    </row>
    <row r="55" spans="1:12" ht="15" thickBot="1" x14ac:dyDescent="0.25">
      <c r="A55" s="75" t="s">
        <v>88</v>
      </c>
      <c r="B55" s="74" t="s">
        <v>80</v>
      </c>
      <c r="C55" s="53"/>
      <c r="D55" s="53"/>
      <c r="E55" s="195">
        <v>1</v>
      </c>
      <c r="F55" s="194">
        <v>11</v>
      </c>
      <c r="G55" s="194">
        <v>18</v>
      </c>
      <c r="H55" s="193"/>
      <c r="I55" s="195">
        <v>1</v>
      </c>
      <c r="J55" s="94">
        <v>11</v>
      </c>
      <c r="K55" s="43">
        <v>18</v>
      </c>
      <c r="L55" s="43"/>
    </row>
    <row r="56" spans="1:12" ht="15" thickBot="1" x14ac:dyDescent="0.25">
      <c r="A56" s="75" t="s">
        <v>88</v>
      </c>
      <c r="B56" s="74" t="s">
        <v>81</v>
      </c>
      <c r="C56" s="53"/>
      <c r="D56" s="53"/>
      <c r="E56" s="195">
        <v>5</v>
      </c>
      <c r="F56" s="194">
        <v>15</v>
      </c>
      <c r="G56" s="194">
        <v>19</v>
      </c>
      <c r="H56" s="193"/>
      <c r="I56" s="195">
        <v>5</v>
      </c>
      <c r="J56" s="94">
        <v>15</v>
      </c>
      <c r="K56" s="43">
        <v>19</v>
      </c>
      <c r="L56" s="43"/>
    </row>
    <row r="57" spans="1:12" ht="15" thickBot="1" x14ac:dyDescent="0.25">
      <c r="A57" s="75" t="s">
        <v>88</v>
      </c>
      <c r="B57" s="74" t="s">
        <v>82</v>
      </c>
      <c r="C57" s="53"/>
      <c r="D57" s="53"/>
      <c r="E57" s="195"/>
      <c r="F57" s="194">
        <v>1</v>
      </c>
      <c r="G57" s="194">
        <v>3</v>
      </c>
      <c r="H57" s="193"/>
      <c r="I57" s="195"/>
      <c r="J57" s="94">
        <v>1</v>
      </c>
      <c r="K57" s="43">
        <v>3</v>
      </c>
      <c r="L57" s="43"/>
    </row>
    <row r="58" spans="1:12" ht="15" thickBot="1" x14ac:dyDescent="0.25">
      <c r="A58" s="75" t="s">
        <v>88</v>
      </c>
      <c r="B58" s="74" t="s">
        <v>83</v>
      </c>
      <c r="C58" s="53"/>
      <c r="D58" s="53"/>
      <c r="E58" s="195">
        <v>8</v>
      </c>
      <c r="F58" s="194">
        <v>21</v>
      </c>
      <c r="G58" s="194">
        <v>26</v>
      </c>
      <c r="H58" s="193"/>
      <c r="I58" s="195">
        <v>8</v>
      </c>
      <c r="J58" s="94">
        <v>21</v>
      </c>
      <c r="K58" s="43">
        <v>26</v>
      </c>
      <c r="L58" s="43"/>
    </row>
    <row r="59" spans="1:12" ht="15" thickBot="1" x14ac:dyDescent="0.25">
      <c r="A59" s="75" t="s">
        <v>88</v>
      </c>
      <c r="B59" s="74" t="s">
        <v>84</v>
      </c>
      <c r="C59" s="53"/>
      <c r="D59" s="53"/>
      <c r="E59" s="195">
        <v>3</v>
      </c>
      <c r="F59" s="194">
        <v>5</v>
      </c>
      <c r="G59" s="194">
        <v>5</v>
      </c>
      <c r="H59" s="193"/>
      <c r="I59" s="195">
        <v>3</v>
      </c>
      <c r="J59" s="94">
        <v>5</v>
      </c>
      <c r="K59" s="43">
        <v>5</v>
      </c>
      <c r="L59" s="43"/>
    </row>
    <row r="60" spans="1:12" ht="15" thickBot="1" x14ac:dyDescent="0.25">
      <c r="A60" s="75" t="s">
        <v>88</v>
      </c>
      <c r="B60" s="74" t="s">
        <v>85</v>
      </c>
      <c r="C60" s="53"/>
      <c r="D60" s="53"/>
      <c r="E60" s="195">
        <v>14</v>
      </c>
      <c r="F60" s="194">
        <v>29</v>
      </c>
      <c r="G60" s="194">
        <v>54</v>
      </c>
      <c r="H60" s="193"/>
      <c r="I60" s="195">
        <v>14</v>
      </c>
      <c r="J60" s="94">
        <v>29</v>
      </c>
      <c r="K60" s="43">
        <v>54</v>
      </c>
      <c r="L60" s="43"/>
    </row>
    <row r="61" spans="1:12" ht="15" thickBot="1" x14ac:dyDescent="0.25">
      <c r="A61" s="75" t="s">
        <v>88</v>
      </c>
      <c r="B61" s="74" t="s">
        <v>86</v>
      </c>
      <c r="C61" s="53"/>
      <c r="D61" s="53"/>
      <c r="E61" s="195">
        <v>5</v>
      </c>
      <c r="F61" s="194">
        <v>18</v>
      </c>
      <c r="G61" s="194">
        <v>40</v>
      </c>
      <c r="H61" s="193"/>
      <c r="I61" s="195">
        <v>5</v>
      </c>
      <c r="J61" s="94">
        <v>18</v>
      </c>
      <c r="K61" s="43">
        <v>40</v>
      </c>
      <c r="L61" s="43"/>
    </row>
    <row r="62" spans="1:12" ht="15" thickBot="1" x14ac:dyDescent="0.25">
      <c r="A62" s="75" t="s">
        <v>88</v>
      </c>
      <c r="B62" s="74" t="s">
        <v>87</v>
      </c>
      <c r="C62" s="53"/>
      <c r="D62" s="53"/>
      <c r="E62" s="195">
        <v>2</v>
      </c>
      <c r="F62" s="194">
        <v>6</v>
      </c>
      <c r="G62" s="194">
        <v>11</v>
      </c>
      <c r="H62" s="193"/>
      <c r="I62" s="195">
        <v>2</v>
      </c>
      <c r="J62" s="94">
        <v>6</v>
      </c>
      <c r="K62" s="43">
        <v>11</v>
      </c>
      <c r="L62" s="43"/>
    </row>
    <row r="63" spans="1:12" ht="15" thickBot="1" x14ac:dyDescent="0.25">
      <c r="B63" s="74"/>
      <c r="C63" s="53"/>
      <c r="D63" s="53"/>
      <c r="E63" s="195"/>
      <c r="F63" s="194"/>
      <c r="G63" s="194"/>
      <c r="H63" s="223"/>
      <c r="I63" s="195"/>
      <c r="J63" s="94"/>
      <c r="K63" s="43"/>
      <c r="L63" s="43"/>
    </row>
    <row r="64" spans="1:12" s="54" customFormat="1" ht="15" thickBot="1" x14ac:dyDescent="0.25">
      <c r="A64" s="307" t="s">
        <v>177</v>
      </c>
      <c r="B64" s="308"/>
      <c r="C64" s="222">
        <f>+D64</f>
        <v>1</v>
      </c>
      <c r="D64" s="221">
        <f>+G64/K64</f>
        <v>1</v>
      </c>
      <c r="E64" s="9">
        <f t="shared" ref="E64:L64" si="3">SUM(E50:E62)</f>
        <v>267</v>
      </c>
      <c r="F64" s="9">
        <f t="shared" si="3"/>
        <v>708</v>
      </c>
      <c r="G64" s="9">
        <f t="shared" si="3"/>
        <v>1170</v>
      </c>
      <c r="H64" s="9">
        <f t="shared" si="3"/>
        <v>0</v>
      </c>
      <c r="I64" s="9">
        <f t="shared" si="3"/>
        <v>267</v>
      </c>
      <c r="J64" s="9">
        <f t="shared" si="3"/>
        <v>708</v>
      </c>
      <c r="K64" s="9">
        <f t="shared" si="3"/>
        <v>1170</v>
      </c>
      <c r="L64" s="9">
        <f t="shared" si="3"/>
        <v>0</v>
      </c>
    </row>
    <row r="65" spans="1:12" ht="15" thickBot="1" x14ac:dyDescent="0.25">
      <c r="A65" s="75" t="s">
        <v>99</v>
      </c>
      <c r="B65" s="74" t="s">
        <v>89</v>
      </c>
      <c r="C65" s="53"/>
      <c r="D65" s="53"/>
      <c r="E65" s="198">
        <v>72</v>
      </c>
      <c r="F65" s="199">
        <v>241</v>
      </c>
      <c r="G65" s="199">
        <v>327</v>
      </c>
      <c r="H65" s="197"/>
      <c r="I65" s="198">
        <v>72</v>
      </c>
      <c r="J65" s="77">
        <v>241</v>
      </c>
      <c r="K65" s="43">
        <v>327</v>
      </c>
      <c r="L65" s="43"/>
    </row>
    <row r="66" spans="1:12" ht="15" thickBot="1" x14ac:dyDescent="0.25">
      <c r="A66" s="75" t="s">
        <v>99</v>
      </c>
      <c r="B66" s="74" t="s">
        <v>90</v>
      </c>
      <c r="C66" s="53"/>
      <c r="D66" s="53"/>
      <c r="E66" s="198"/>
      <c r="F66" s="199"/>
      <c r="G66" s="199"/>
      <c r="H66" s="197"/>
      <c r="I66" s="198"/>
      <c r="J66" s="77"/>
      <c r="K66" s="43"/>
      <c r="L66" s="43"/>
    </row>
    <row r="67" spans="1:12" ht="15" thickBot="1" x14ac:dyDescent="0.25">
      <c r="A67" s="75" t="s">
        <v>99</v>
      </c>
      <c r="B67" s="74" t="s">
        <v>91</v>
      </c>
      <c r="C67" s="53"/>
      <c r="D67" s="53"/>
      <c r="E67" s="198"/>
      <c r="F67" s="199"/>
      <c r="G67" s="199"/>
      <c r="H67" s="197"/>
      <c r="I67" s="198"/>
      <c r="J67" s="77"/>
      <c r="K67" s="43"/>
      <c r="L67" s="43"/>
    </row>
    <row r="68" spans="1:12" ht="15" thickBot="1" x14ac:dyDescent="0.25">
      <c r="A68" s="75" t="s">
        <v>99</v>
      </c>
      <c r="B68" s="74" t="s">
        <v>92</v>
      </c>
      <c r="C68" s="53"/>
      <c r="D68" s="53"/>
      <c r="E68" s="198"/>
      <c r="F68" s="199"/>
      <c r="G68" s="199"/>
      <c r="H68" s="197"/>
      <c r="I68" s="198"/>
      <c r="J68" s="77"/>
      <c r="K68" s="43"/>
      <c r="L68" s="43"/>
    </row>
    <row r="69" spans="1:12" ht="15" thickBot="1" x14ac:dyDescent="0.25">
      <c r="A69" s="75" t="s">
        <v>99</v>
      </c>
      <c r="B69" s="74" t="s">
        <v>93</v>
      </c>
      <c r="C69" s="53"/>
      <c r="D69" s="53"/>
      <c r="E69" s="198"/>
      <c r="F69" s="199"/>
      <c r="G69" s="199"/>
      <c r="H69" s="197"/>
      <c r="I69" s="198"/>
      <c r="J69" s="77"/>
      <c r="K69" s="43"/>
      <c r="L69" s="43"/>
    </row>
    <row r="70" spans="1:12" ht="15" thickBot="1" x14ac:dyDescent="0.25">
      <c r="A70" s="75" t="s">
        <v>99</v>
      </c>
      <c r="B70" s="74" t="s">
        <v>94</v>
      </c>
      <c r="C70" s="53"/>
      <c r="D70" s="53"/>
      <c r="E70" s="198"/>
      <c r="F70" s="199"/>
      <c r="G70" s="199"/>
      <c r="H70" s="197"/>
      <c r="I70" s="198"/>
      <c r="J70" s="77"/>
      <c r="K70" s="43"/>
      <c r="L70" s="43"/>
    </row>
    <row r="71" spans="1:12" ht="15" thickBot="1" x14ac:dyDescent="0.25">
      <c r="A71" s="75" t="s">
        <v>99</v>
      </c>
      <c r="B71" s="74" t="s">
        <v>95</v>
      </c>
      <c r="C71" s="53"/>
      <c r="D71" s="53"/>
      <c r="E71" s="198"/>
      <c r="F71" s="199"/>
      <c r="G71" s="199"/>
      <c r="H71" s="197"/>
      <c r="I71" s="198"/>
      <c r="J71" s="77"/>
      <c r="K71" s="43"/>
      <c r="L71" s="43"/>
    </row>
    <row r="72" spans="1:12" ht="15" thickBot="1" x14ac:dyDescent="0.25">
      <c r="A72" s="75" t="s">
        <v>99</v>
      </c>
      <c r="B72" s="74" t="s">
        <v>96</v>
      </c>
      <c r="C72" s="53"/>
      <c r="D72" s="53"/>
      <c r="E72" s="198"/>
      <c r="F72" s="199"/>
      <c r="G72" s="199"/>
      <c r="H72" s="197"/>
      <c r="I72" s="198"/>
      <c r="J72" s="77"/>
      <c r="K72" s="43"/>
      <c r="L72" s="43"/>
    </row>
    <row r="73" spans="1:12" ht="15.75" thickBot="1" x14ac:dyDescent="0.3">
      <c r="A73" s="75" t="s">
        <v>99</v>
      </c>
      <c r="B73" s="74" t="s">
        <v>97</v>
      </c>
      <c r="C73" s="53"/>
      <c r="D73" s="53"/>
      <c r="E73" s="196"/>
      <c r="F73" s="197"/>
      <c r="G73" s="197"/>
      <c r="H73" s="197"/>
      <c r="I73" s="196"/>
      <c r="K73" s="43"/>
      <c r="L73" s="43"/>
    </row>
    <row r="74" spans="1:12" ht="15.75" thickBot="1" x14ac:dyDescent="0.3">
      <c r="A74" s="75" t="s">
        <v>99</v>
      </c>
      <c r="B74" s="74" t="s">
        <v>98</v>
      </c>
      <c r="C74" s="53"/>
      <c r="D74" s="53"/>
      <c r="E74" s="196"/>
      <c r="F74" s="197"/>
      <c r="G74" s="197"/>
      <c r="H74" s="197"/>
      <c r="I74" s="196"/>
      <c r="K74" s="43"/>
      <c r="L74" s="43"/>
    </row>
    <row r="75" spans="1:12" s="54" customFormat="1" ht="15" thickBot="1" x14ac:dyDescent="0.25">
      <c r="A75" s="307" t="s">
        <v>18</v>
      </c>
      <c r="B75" s="308"/>
      <c r="C75" s="222">
        <f>+D75</f>
        <v>1</v>
      </c>
      <c r="D75" s="221">
        <f>+G75/K75</f>
        <v>1</v>
      </c>
      <c r="E75" s="9">
        <f t="shared" ref="E75:L75" si="4">SUM(E65:E74)</f>
        <v>72</v>
      </c>
      <c r="F75" s="9">
        <f t="shared" si="4"/>
        <v>241</v>
      </c>
      <c r="G75" s="9">
        <f t="shared" si="4"/>
        <v>327</v>
      </c>
      <c r="H75" s="9">
        <f t="shared" si="4"/>
        <v>0</v>
      </c>
      <c r="I75" s="9">
        <f>SUM(I65:I74)</f>
        <v>72</v>
      </c>
      <c r="J75" s="9">
        <f t="shared" si="4"/>
        <v>241</v>
      </c>
      <c r="K75" s="9">
        <f t="shared" si="4"/>
        <v>327</v>
      </c>
      <c r="L75" s="9">
        <f t="shared" si="4"/>
        <v>0</v>
      </c>
    </row>
    <row r="76" spans="1:12" ht="15" thickBot="1" x14ac:dyDescent="0.25">
      <c r="A76" s="75" t="s">
        <v>105</v>
      </c>
      <c r="B76" s="74" t="s">
        <v>100</v>
      </c>
      <c r="C76" s="53"/>
      <c r="D76" s="53"/>
      <c r="E76" s="201">
        <v>49</v>
      </c>
      <c r="F76" s="202">
        <v>82</v>
      </c>
      <c r="G76" s="202">
        <v>91</v>
      </c>
      <c r="H76" s="200"/>
      <c r="I76" s="201">
        <v>49</v>
      </c>
      <c r="J76" s="77">
        <v>82</v>
      </c>
      <c r="K76" s="43">
        <v>91</v>
      </c>
      <c r="L76" s="43"/>
    </row>
    <row r="77" spans="1:12" ht="15" thickBot="1" x14ac:dyDescent="0.25">
      <c r="A77" s="75" t="s">
        <v>105</v>
      </c>
      <c r="B77" s="74" t="s">
        <v>101</v>
      </c>
      <c r="C77" s="53"/>
      <c r="D77" s="53"/>
      <c r="E77" s="201">
        <v>34</v>
      </c>
      <c r="F77" s="202">
        <v>47</v>
      </c>
      <c r="G77" s="202">
        <v>54</v>
      </c>
      <c r="H77" s="200"/>
      <c r="I77" s="201">
        <v>34</v>
      </c>
      <c r="J77" s="77">
        <v>47</v>
      </c>
      <c r="K77" s="43">
        <v>54</v>
      </c>
      <c r="L77" s="43"/>
    </row>
    <row r="78" spans="1:12" ht="15" thickBot="1" x14ac:dyDescent="0.25">
      <c r="A78" s="75" t="s">
        <v>105</v>
      </c>
      <c r="B78" s="74" t="s">
        <v>102</v>
      </c>
      <c r="C78" s="53"/>
      <c r="D78" s="53"/>
      <c r="E78" s="201">
        <v>52</v>
      </c>
      <c r="F78" s="202">
        <v>80</v>
      </c>
      <c r="G78" s="202">
        <v>104</v>
      </c>
      <c r="H78" s="200"/>
      <c r="I78" s="201">
        <v>52</v>
      </c>
      <c r="J78" s="77">
        <v>80</v>
      </c>
      <c r="K78" s="43">
        <v>104</v>
      </c>
      <c r="L78" s="43"/>
    </row>
    <row r="79" spans="1:12" ht="15" thickBot="1" x14ac:dyDescent="0.25">
      <c r="A79" s="75" t="s">
        <v>105</v>
      </c>
      <c r="B79" s="74" t="s">
        <v>103</v>
      </c>
      <c r="C79" s="53"/>
      <c r="D79" s="53"/>
      <c r="E79" s="201">
        <v>4</v>
      </c>
      <c r="F79" s="202">
        <v>9</v>
      </c>
      <c r="G79" s="202">
        <v>17</v>
      </c>
      <c r="H79" s="200"/>
      <c r="I79" s="201">
        <v>4</v>
      </c>
      <c r="J79" s="77">
        <v>9</v>
      </c>
      <c r="K79" s="43">
        <v>17</v>
      </c>
      <c r="L79" s="43"/>
    </row>
    <row r="80" spans="1:12" ht="15" thickBot="1" x14ac:dyDescent="0.25">
      <c r="A80" s="75" t="s">
        <v>105</v>
      </c>
      <c r="B80" s="74" t="s">
        <v>104</v>
      </c>
      <c r="C80" s="53"/>
      <c r="D80" s="53"/>
      <c r="E80" s="201">
        <v>8</v>
      </c>
      <c r="F80" s="202">
        <v>18</v>
      </c>
      <c r="G80" s="202">
        <v>24</v>
      </c>
      <c r="H80" s="200"/>
      <c r="I80" s="201">
        <v>8</v>
      </c>
      <c r="J80" s="77">
        <v>18</v>
      </c>
      <c r="K80" s="43">
        <v>24</v>
      </c>
      <c r="L80" s="43"/>
    </row>
    <row r="81" spans="1:12" s="54" customFormat="1" ht="15" thickBot="1" x14ac:dyDescent="0.25">
      <c r="A81" s="307" t="s">
        <v>178</v>
      </c>
      <c r="B81" s="308"/>
      <c r="C81" s="222">
        <f>+D81</f>
        <v>1</v>
      </c>
      <c r="D81" s="221">
        <f>+G81/K81</f>
        <v>1</v>
      </c>
      <c r="E81" s="9">
        <f t="shared" ref="E81:L81" si="5">SUM(E76:E80)</f>
        <v>147</v>
      </c>
      <c r="F81" s="9">
        <f t="shared" si="5"/>
        <v>236</v>
      </c>
      <c r="G81" s="9">
        <f t="shared" si="5"/>
        <v>290</v>
      </c>
      <c r="H81" s="9">
        <f t="shared" si="5"/>
        <v>0</v>
      </c>
      <c r="I81" s="9">
        <f>SUM(I76:I80)</f>
        <v>147</v>
      </c>
      <c r="J81" s="9">
        <f t="shared" si="5"/>
        <v>236</v>
      </c>
      <c r="K81" s="9">
        <f t="shared" si="5"/>
        <v>290</v>
      </c>
      <c r="L81" s="9">
        <f t="shared" si="5"/>
        <v>0</v>
      </c>
    </row>
    <row r="82" spans="1:12" ht="15" thickBot="1" x14ac:dyDescent="0.25">
      <c r="A82" s="75" t="s">
        <v>116</v>
      </c>
      <c r="B82" s="74" t="s">
        <v>106</v>
      </c>
      <c r="C82" s="53"/>
      <c r="D82" s="53"/>
      <c r="E82" s="204">
        <v>3</v>
      </c>
      <c r="F82" s="205">
        <v>11</v>
      </c>
      <c r="G82" s="205">
        <v>14</v>
      </c>
      <c r="H82" s="203"/>
      <c r="I82" s="204">
        <v>3</v>
      </c>
      <c r="J82" s="77">
        <v>11</v>
      </c>
      <c r="K82" s="43">
        <v>14</v>
      </c>
      <c r="L82" s="43"/>
    </row>
    <row r="83" spans="1:12" ht="15" thickBot="1" x14ac:dyDescent="0.25">
      <c r="A83" s="75" t="s">
        <v>116</v>
      </c>
      <c r="B83" s="74" t="s">
        <v>107</v>
      </c>
      <c r="C83" s="53"/>
      <c r="D83" s="53"/>
      <c r="E83" s="204">
        <v>12</v>
      </c>
      <c r="F83" s="205">
        <v>62</v>
      </c>
      <c r="G83" s="205">
        <v>78</v>
      </c>
      <c r="H83" s="203"/>
      <c r="I83" s="204">
        <v>12</v>
      </c>
      <c r="J83" s="77">
        <v>62</v>
      </c>
      <c r="K83" s="43">
        <v>78</v>
      </c>
      <c r="L83" s="43"/>
    </row>
    <row r="84" spans="1:12" ht="15" thickBot="1" x14ac:dyDescent="0.25">
      <c r="A84" s="75" t="s">
        <v>116</v>
      </c>
      <c r="B84" s="74" t="s">
        <v>108</v>
      </c>
      <c r="C84" s="53"/>
      <c r="D84" s="53"/>
      <c r="E84" s="204">
        <v>5</v>
      </c>
      <c r="F84" s="205">
        <v>9</v>
      </c>
      <c r="G84" s="205">
        <v>12</v>
      </c>
      <c r="H84" s="203"/>
      <c r="I84" s="204">
        <v>5</v>
      </c>
      <c r="J84" s="77">
        <v>9</v>
      </c>
      <c r="K84" s="43">
        <v>12</v>
      </c>
      <c r="L84" s="43"/>
    </row>
    <row r="85" spans="1:12" ht="15" thickBot="1" x14ac:dyDescent="0.25">
      <c r="A85" s="75" t="s">
        <v>116</v>
      </c>
      <c r="B85" s="74" t="s">
        <v>109</v>
      </c>
      <c r="C85" s="53"/>
      <c r="D85" s="53"/>
      <c r="E85" s="204">
        <v>24</v>
      </c>
      <c r="F85" s="205">
        <v>48</v>
      </c>
      <c r="G85" s="205">
        <v>50</v>
      </c>
      <c r="H85" s="203"/>
      <c r="I85" s="204">
        <v>24</v>
      </c>
      <c r="J85" s="77">
        <v>48</v>
      </c>
      <c r="K85" s="43">
        <v>50</v>
      </c>
      <c r="L85" s="43"/>
    </row>
    <row r="86" spans="1:12" ht="15" thickBot="1" x14ac:dyDescent="0.25">
      <c r="A86" s="75" t="s">
        <v>116</v>
      </c>
      <c r="B86" s="74" t="s">
        <v>110</v>
      </c>
      <c r="C86" s="53"/>
      <c r="D86" s="53"/>
      <c r="E86" s="204">
        <v>11</v>
      </c>
      <c r="F86" s="205">
        <v>44</v>
      </c>
      <c r="G86" s="205">
        <v>54</v>
      </c>
      <c r="H86" s="203"/>
      <c r="I86" s="204">
        <v>11</v>
      </c>
      <c r="J86" s="77">
        <v>44</v>
      </c>
      <c r="K86" s="43">
        <v>54</v>
      </c>
      <c r="L86" s="43"/>
    </row>
    <row r="87" spans="1:12" ht="15" thickBot="1" x14ac:dyDescent="0.25">
      <c r="A87" s="75" t="s">
        <v>116</v>
      </c>
      <c r="B87" s="74" t="s">
        <v>111</v>
      </c>
      <c r="C87" s="53"/>
      <c r="D87" s="53"/>
      <c r="E87" s="204">
        <v>5</v>
      </c>
      <c r="F87" s="205">
        <v>21</v>
      </c>
      <c r="G87" s="205">
        <v>22</v>
      </c>
      <c r="H87" s="203"/>
      <c r="I87" s="204">
        <v>5</v>
      </c>
      <c r="J87" s="77">
        <v>21</v>
      </c>
      <c r="K87" s="43">
        <v>22</v>
      </c>
      <c r="L87" s="43"/>
    </row>
    <row r="88" spans="1:12" ht="15" thickBot="1" x14ac:dyDescent="0.25">
      <c r="A88" s="75" t="s">
        <v>116</v>
      </c>
      <c r="B88" s="74" t="s">
        <v>112</v>
      </c>
      <c r="C88" s="53"/>
      <c r="D88" s="53"/>
      <c r="E88" s="204">
        <v>32</v>
      </c>
      <c r="F88" s="205">
        <v>92</v>
      </c>
      <c r="G88" s="205">
        <v>124</v>
      </c>
      <c r="H88" s="203"/>
      <c r="I88" s="204">
        <v>32</v>
      </c>
      <c r="J88" s="77">
        <v>92</v>
      </c>
      <c r="K88" s="43">
        <v>124</v>
      </c>
      <c r="L88" s="43"/>
    </row>
    <row r="89" spans="1:12" ht="15" thickBot="1" x14ac:dyDescent="0.25">
      <c r="A89" s="75" t="s">
        <v>116</v>
      </c>
      <c r="B89" s="74" t="s">
        <v>113</v>
      </c>
      <c r="C89" s="53"/>
      <c r="D89" s="53"/>
      <c r="E89" s="204">
        <v>20</v>
      </c>
      <c r="F89" s="205">
        <v>55</v>
      </c>
      <c r="G89" s="205">
        <v>64</v>
      </c>
      <c r="H89" s="203"/>
      <c r="I89" s="204">
        <v>20</v>
      </c>
      <c r="J89" s="77">
        <v>55</v>
      </c>
      <c r="K89" s="43">
        <v>64</v>
      </c>
      <c r="L89" s="43"/>
    </row>
    <row r="90" spans="1:12" ht="15" thickBot="1" x14ac:dyDescent="0.25">
      <c r="A90" s="75" t="s">
        <v>116</v>
      </c>
      <c r="B90" s="74" t="s">
        <v>114</v>
      </c>
      <c r="C90" s="53"/>
      <c r="D90" s="53"/>
      <c r="E90" s="204">
        <v>4</v>
      </c>
      <c r="F90" s="205">
        <v>20</v>
      </c>
      <c r="G90" s="205">
        <v>25</v>
      </c>
      <c r="H90" s="203"/>
      <c r="I90" s="204">
        <v>4</v>
      </c>
      <c r="J90" s="77">
        <v>20</v>
      </c>
      <c r="K90" s="43">
        <v>25</v>
      </c>
      <c r="L90" s="43"/>
    </row>
    <row r="91" spans="1:12" ht="15" thickBot="1" x14ac:dyDescent="0.25">
      <c r="A91" s="75" t="s">
        <v>116</v>
      </c>
      <c r="B91" s="74" t="s">
        <v>115</v>
      </c>
      <c r="C91" s="53"/>
      <c r="D91" s="53"/>
      <c r="E91" s="204">
        <v>17</v>
      </c>
      <c r="F91" s="205">
        <v>56</v>
      </c>
      <c r="G91" s="205">
        <v>67</v>
      </c>
      <c r="H91" s="203"/>
      <c r="I91" s="204">
        <v>17</v>
      </c>
      <c r="J91" s="77">
        <v>56</v>
      </c>
      <c r="K91" s="43">
        <v>67</v>
      </c>
      <c r="L91" s="43"/>
    </row>
    <row r="92" spans="1:12" s="54" customFormat="1" ht="15" thickBot="1" x14ac:dyDescent="0.25">
      <c r="A92" s="307" t="s">
        <v>179</v>
      </c>
      <c r="B92" s="308"/>
      <c r="C92" s="222">
        <f>+D92</f>
        <v>1</v>
      </c>
      <c r="D92" s="221">
        <f>+G92/K92</f>
        <v>1</v>
      </c>
      <c r="E92" s="9">
        <f t="shared" ref="E92:L92" si="6">SUM(E82:E91)</f>
        <v>133</v>
      </c>
      <c r="F92" s="9">
        <f t="shared" si="6"/>
        <v>418</v>
      </c>
      <c r="G92" s="9">
        <f t="shared" si="6"/>
        <v>510</v>
      </c>
      <c r="H92" s="9">
        <f t="shared" si="6"/>
        <v>0</v>
      </c>
      <c r="I92" s="9">
        <f t="shared" si="6"/>
        <v>133</v>
      </c>
      <c r="J92" s="9">
        <f t="shared" si="6"/>
        <v>418</v>
      </c>
      <c r="K92" s="9">
        <f t="shared" si="6"/>
        <v>510</v>
      </c>
      <c r="L92" s="9">
        <f t="shared" si="6"/>
        <v>0</v>
      </c>
    </row>
    <row r="93" spans="1:12" ht="15" thickBot="1" x14ac:dyDescent="0.25">
      <c r="A93" s="75" t="s">
        <v>133</v>
      </c>
      <c r="B93" s="74" t="s">
        <v>117</v>
      </c>
      <c r="C93" s="53"/>
      <c r="D93" s="53"/>
      <c r="E93" s="207">
        <v>141</v>
      </c>
      <c r="F93" s="208">
        <v>269</v>
      </c>
      <c r="G93" s="208">
        <v>396</v>
      </c>
      <c r="H93" s="206"/>
      <c r="I93" s="207">
        <v>141</v>
      </c>
      <c r="J93" s="77">
        <v>269</v>
      </c>
      <c r="K93" s="43">
        <v>396</v>
      </c>
      <c r="L93" s="43"/>
    </row>
    <row r="94" spans="1:12" ht="15" thickBot="1" x14ac:dyDescent="0.25">
      <c r="A94" s="75" t="s">
        <v>133</v>
      </c>
      <c r="B94" s="74" t="s">
        <v>118</v>
      </c>
      <c r="C94" s="53"/>
      <c r="D94" s="53"/>
      <c r="E94" s="207">
        <v>306</v>
      </c>
      <c r="F94" s="208">
        <v>677</v>
      </c>
      <c r="G94" s="208">
        <v>950</v>
      </c>
      <c r="H94" s="206"/>
      <c r="I94" s="207">
        <v>306</v>
      </c>
      <c r="J94" s="77">
        <v>677</v>
      </c>
      <c r="K94" s="43">
        <v>950</v>
      </c>
      <c r="L94" s="43"/>
    </row>
    <row r="95" spans="1:12" ht="15" thickBot="1" x14ac:dyDescent="0.25">
      <c r="A95" s="75" t="s">
        <v>133</v>
      </c>
      <c r="B95" s="74" t="s">
        <v>119</v>
      </c>
      <c r="C95" s="53"/>
      <c r="D95" s="53"/>
      <c r="E95" s="207">
        <v>409</v>
      </c>
      <c r="F95" s="208">
        <v>989</v>
      </c>
      <c r="G95" s="208">
        <v>1471</v>
      </c>
      <c r="H95" s="206"/>
      <c r="I95" s="207">
        <v>409</v>
      </c>
      <c r="J95" s="77">
        <v>989</v>
      </c>
      <c r="K95" s="43">
        <v>1471</v>
      </c>
      <c r="L95" s="43"/>
    </row>
    <row r="96" spans="1:12" ht="15" thickBot="1" x14ac:dyDescent="0.25">
      <c r="A96" s="75" t="s">
        <v>133</v>
      </c>
      <c r="B96" s="74" t="s">
        <v>120</v>
      </c>
      <c r="C96" s="53"/>
      <c r="D96" s="53"/>
      <c r="E96" s="207">
        <v>163</v>
      </c>
      <c r="F96" s="208">
        <v>285</v>
      </c>
      <c r="G96" s="208">
        <v>418</v>
      </c>
      <c r="H96" s="206"/>
      <c r="I96" s="207">
        <v>164</v>
      </c>
      <c r="J96" s="77">
        <v>285</v>
      </c>
      <c r="K96" s="43">
        <v>418</v>
      </c>
      <c r="L96" s="43"/>
    </row>
    <row r="97" spans="1:12" ht="15" thickBot="1" x14ac:dyDescent="0.25">
      <c r="A97" s="75" t="s">
        <v>133</v>
      </c>
      <c r="B97" s="74" t="s">
        <v>121</v>
      </c>
      <c r="C97" s="53"/>
      <c r="D97" s="53"/>
      <c r="E97" s="207"/>
      <c r="F97" s="208"/>
      <c r="G97" s="208"/>
      <c r="H97" s="206"/>
      <c r="I97" s="207"/>
      <c r="J97" s="77"/>
      <c r="K97" s="43"/>
      <c r="L97" s="43"/>
    </row>
    <row r="98" spans="1:12" ht="15" thickBot="1" x14ac:dyDescent="0.25">
      <c r="A98" s="75" t="s">
        <v>133</v>
      </c>
      <c r="B98" s="74" t="s">
        <v>122</v>
      </c>
      <c r="C98" s="53"/>
      <c r="D98" s="53"/>
      <c r="E98" s="207">
        <v>117</v>
      </c>
      <c r="F98" s="208">
        <v>218</v>
      </c>
      <c r="G98" s="208">
        <v>337</v>
      </c>
      <c r="H98" s="206"/>
      <c r="I98" s="207">
        <v>117</v>
      </c>
      <c r="J98" s="77">
        <v>218</v>
      </c>
      <c r="K98" s="43">
        <v>337</v>
      </c>
      <c r="L98" s="43"/>
    </row>
    <row r="99" spans="1:12" ht="15" thickBot="1" x14ac:dyDescent="0.25">
      <c r="A99" s="75" t="s">
        <v>133</v>
      </c>
      <c r="B99" s="74" t="s">
        <v>123</v>
      </c>
      <c r="C99" s="53"/>
      <c r="D99" s="53"/>
      <c r="E99" s="207"/>
      <c r="F99" s="208"/>
      <c r="G99" s="208"/>
      <c r="H99" s="206"/>
      <c r="I99" s="207"/>
      <c r="J99" s="77"/>
      <c r="K99" s="43"/>
      <c r="L99" s="43"/>
    </row>
    <row r="100" spans="1:12" ht="15" thickBot="1" x14ac:dyDescent="0.25">
      <c r="A100" s="75" t="s">
        <v>133</v>
      </c>
      <c r="B100" s="74" t="s">
        <v>124</v>
      </c>
      <c r="C100" s="53"/>
      <c r="D100" s="53"/>
      <c r="E100" s="207"/>
      <c r="F100" s="208"/>
      <c r="G100" s="208"/>
      <c r="H100" s="206"/>
      <c r="I100" s="207"/>
      <c r="J100" s="77"/>
      <c r="K100" s="43"/>
      <c r="L100" s="43"/>
    </row>
    <row r="101" spans="1:12" ht="15" thickBot="1" x14ac:dyDescent="0.25">
      <c r="A101" s="75" t="s">
        <v>133</v>
      </c>
      <c r="B101" s="74" t="s">
        <v>125</v>
      </c>
      <c r="C101" s="53"/>
      <c r="D101" s="53"/>
      <c r="E101" s="207"/>
      <c r="F101" s="208"/>
      <c r="G101" s="208">
        <v>1</v>
      </c>
      <c r="H101" s="206"/>
      <c r="I101" s="207"/>
      <c r="J101" s="77"/>
      <c r="K101" s="43">
        <v>1</v>
      </c>
      <c r="L101" s="43"/>
    </row>
    <row r="102" spans="1:12" ht="15" thickBot="1" x14ac:dyDescent="0.25">
      <c r="A102" s="75" t="s">
        <v>133</v>
      </c>
      <c r="B102" s="74" t="s">
        <v>126</v>
      </c>
      <c r="C102" s="53"/>
      <c r="D102" s="53"/>
      <c r="E102" s="207"/>
      <c r="F102" s="208"/>
      <c r="G102" s="208"/>
      <c r="H102" s="206"/>
      <c r="I102" s="207"/>
      <c r="J102" s="77"/>
      <c r="K102" s="43"/>
      <c r="L102" s="43"/>
    </row>
    <row r="103" spans="1:12" ht="15" thickBot="1" x14ac:dyDescent="0.25">
      <c r="A103" s="75" t="s">
        <v>133</v>
      </c>
      <c r="B103" s="74" t="s">
        <v>127</v>
      </c>
      <c r="C103" s="53"/>
      <c r="D103" s="53"/>
      <c r="E103" s="207"/>
      <c r="F103" s="208"/>
      <c r="G103" s="208"/>
      <c r="H103" s="206"/>
      <c r="I103" s="207"/>
      <c r="J103" s="77"/>
      <c r="K103" s="43"/>
      <c r="L103" s="43"/>
    </row>
    <row r="104" spans="1:12" ht="15" thickBot="1" x14ac:dyDescent="0.25">
      <c r="A104" s="75" t="s">
        <v>133</v>
      </c>
      <c r="B104" s="74" t="s">
        <v>128</v>
      </c>
      <c r="C104" s="53"/>
      <c r="D104" s="53"/>
      <c r="E104" s="207"/>
      <c r="F104" s="208"/>
      <c r="G104" s="208"/>
      <c r="H104" s="206"/>
      <c r="I104" s="207"/>
      <c r="J104" s="77"/>
      <c r="K104" s="43"/>
      <c r="L104" s="43"/>
    </row>
    <row r="105" spans="1:12" ht="15" thickBot="1" x14ac:dyDescent="0.25">
      <c r="A105" s="75" t="s">
        <v>133</v>
      </c>
      <c r="B105" s="74" t="s">
        <v>129</v>
      </c>
      <c r="C105" s="53"/>
      <c r="D105" s="53"/>
      <c r="E105" s="207"/>
      <c r="F105" s="208"/>
      <c r="G105" s="208"/>
      <c r="H105" s="206"/>
      <c r="I105" s="207"/>
      <c r="J105" s="77"/>
      <c r="K105" s="43"/>
      <c r="L105" s="43"/>
    </row>
    <row r="106" spans="1:12" ht="15" thickBot="1" x14ac:dyDescent="0.25">
      <c r="A106" s="75" t="s">
        <v>133</v>
      </c>
      <c r="B106" s="74" t="s">
        <v>130</v>
      </c>
      <c r="C106" s="53"/>
      <c r="D106" s="53"/>
      <c r="E106" s="207"/>
      <c r="F106" s="208"/>
      <c r="G106" s="208"/>
      <c r="H106" s="206"/>
      <c r="I106" s="207"/>
      <c r="J106" s="77"/>
      <c r="K106" s="43"/>
      <c r="L106" s="43"/>
    </row>
    <row r="107" spans="1:12" ht="15" thickBot="1" x14ac:dyDescent="0.25">
      <c r="A107" s="75" t="s">
        <v>133</v>
      </c>
      <c r="B107" s="74" t="s">
        <v>131</v>
      </c>
      <c r="C107" s="53"/>
      <c r="D107" s="53"/>
      <c r="E107" s="207">
        <v>140</v>
      </c>
      <c r="F107" s="208">
        <v>253</v>
      </c>
      <c r="G107" s="208">
        <v>414</v>
      </c>
      <c r="H107" s="206"/>
      <c r="I107" s="207">
        <v>140</v>
      </c>
      <c r="J107" s="77">
        <v>253</v>
      </c>
      <c r="K107" s="43">
        <v>414</v>
      </c>
      <c r="L107" s="43"/>
    </row>
    <row r="108" spans="1:12" ht="15" thickBot="1" x14ac:dyDescent="0.25">
      <c r="A108" s="75" t="s">
        <v>133</v>
      </c>
      <c r="B108" s="74" t="s">
        <v>132</v>
      </c>
      <c r="C108" s="53"/>
      <c r="D108" s="53"/>
      <c r="E108" s="207">
        <v>49</v>
      </c>
      <c r="F108" s="208">
        <v>128</v>
      </c>
      <c r="G108" s="208">
        <v>155</v>
      </c>
      <c r="H108" s="206"/>
      <c r="I108" s="207">
        <v>49</v>
      </c>
      <c r="J108" s="77">
        <v>128</v>
      </c>
      <c r="K108" s="43">
        <v>155</v>
      </c>
      <c r="L108" s="43"/>
    </row>
    <row r="109" spans="1:12" ht="15" thickBot="1" x14ac:dyDescent="0.25">
      <c r="A109" s="75" t="s">
        <v>133</v>
      </c>
      <c r="B109" s="137" t="s">
        <v>346</v>
      </c>
      <c r="C109" s="53"/>
      <c r="D109" s="53"/>
      <c r="E109" s="207">
        <v>15</v>
      </c>
      <c r="F109" s="208">
        <v>70</v>
      </c>
      <c r="G109" s="208">
        <v>126</v>
      </c>
      <c r="H109" s="206"/>
      <c r="I109" s="207">
        <v>15</v>
      </c>
      <c r="J109" s="77">
        <v>70</v>
      </c>
      <c r="K109" s="43">
        <v>126</v>
      </c>
      <c r="L109" s="43"/>
    </row>
    <row r="110" spans="1:12" s="54" customFormat="1" ht="27" customHeight="1" thickBot="1" x14ac:dyDescent="0.25">
      <c r="A110" s="307" t="s">
        <v>180</v>
      </c>
      <c r="B110" s="308"/>
      <c r="C110" s="222">
        <f>+D110</f>
        <v>1</v>
      </c>
      <c r="D110" s="221">
        <f>+G110/K110</f>
        <v>1</v>
      </c>
      <c r="E110" s="9">
        <f>SUM(E93:E109)</f>
        <v>1340</v>
      </c>
      <c r="F110" s="9">
        <f t="shared" ref="F110:L110" si="7">SUM(F93:F109)</f>
        <v>2889</v>
      </c>
      <c r="G110" s="9">
        <f t="shared" si="7"/>
        <v>4268</v>
      </c>
      <c r="H110" s="9">
        <f t="shared" si="7"/>
        <v>0</v>
      </c>
      <c r="I110" s="9">
        <f t="shared" si="7"/>
        <v>1341</v>
      </c>
      <c r="J110" s="9">
        <f t="shared" si="7"/>
        <v>2889</v>
      </c>
      <c r="K110" s="9">
        <f t="shared" si="7"/>
        <v>4268</v>
      </c>
      <c r="L110" s="9">
        <f t="shared" si="7"/>
        <v>0</v>
      </c>
    </row>
    <row r="111" spans="1:12" ht="15" thickBot="1" x14ac:dyDescent="0.25">
      <c r="A111" s="75" t="s">
        <v>146</v>
      </c>
      <c r="B111" s="74" t="s">
        <v>134</v>
      </c>
      <c r="C111" s="53"/>
      <c r="D111" s="53"/>
      <c r="E111" s="209">
        <v>5</v>
      </c>
      <c r="F111" s="210">
        <v>4</v>
      </c>
      <c r="G111" s="210">
        <v>4</v>
      </c>
      <c r="H111" s="210"/>
      <c r="I111" s="209">
        <v>5</v>
      </c>
      <c r="J111" s="62">
        <v>4</v>
      </c>
      <c r="K111" s="43">
        <v>4</v>
      </c>
      <c r="L111" s="43"/>
    </row>
    <row r="112" spans="1:12" ht="15" thickBot="1" x14ac:dyDescent="0.25">
      <c r="A112" s="75" t="s">
        <v>146</v>
      </c>
      <c r="B112" s="74" t="s">
        <v>135</v>
      </c>
      <c r="C112" s="53"/>
      <c r="D112" s="53"/>
      <c r="E112" s="211">
        <v>2</v>
      </c>
      <c r="F112" s="212">
        <v>3</v>
      </c>
      <c r="G112" s="212">
        <v>18</v>
      </c>
      <c r="H112" s="210"/>
      <c r="I112" s="211">
        <v>2</v>
      </c>
      <c r="J112" s="77">
        <v>3</v>
      </c>
      <c r="K112" s="43">
        <v>18</v>
      </c>
      <c r="L112" s="43"/>
    </row>
    <row r="113" spans="1:12" ht="15" thickBot="1" x14ac:dyDescent="0.25">
      <c r="A113" s="75" t="s">
        <v>146</v>
      </c>
      <c r="B113" s="74" t="s">
        <v>136</v>
      </c>
      <c r="C113" s="53"/>
      <c r="D113" s="53"/>
      <c r="E113" s="211">
        <v>8</v>
      </c>
      <c r="F113" s="212">
        <v>23</v>
      </c>
      <c r="G113" s="212">
        <v>26</v>
      </c>
      <c r="H113" s="210"/>
      <c r="I113" s="211">
        <v>8</v>
      </c>
      <c r="J113" s="77">
        <v>23</v>
      </c>
      <c r="K113" s="43">
        <v>26</v>
      </c>
      <c r="L113" s="43"/>
    </row>
    <row r="114" spans="1:12" ht="15" thickBot="1" x14ac:dyDescent="0.25">
      <c r="A114" s="75" t="s">
        <v>146</v>
      </c>
      <c r="B114" s="74" t="s">
        <v>137</v>
      </c>
      <c r="C114" s="53"/>
      <c r="D114" s="53"/>
      <c r="E114" s="211">
        <v>2</v>
      </c>
      <c r="F114" s="212">
        <v>9</v>
      </c>
      <c r="G114" s="212">
        <v>11</v>
      </c>
      <c r="H114" s="210"/>
      <c r="I114" s="211">
        <v>2</v>
      </c>
      <c r="J114" s="77">
        <v>9</v>
      </c>
      <c r="K114" s="43">
        <v>11</v>
      </c>
      <c r="L114" s="43"/>
    </row>
    <row r="115" spans="1:12" ht="15" thickBot="1" x14ac:dyDescent="0.25">
      <c r="A115" s="75" t="s">
        <v>146</v>
      </c>
      <c r="B115" s="74" t="s">
        <v>138</v>
      </c>
      <c r="C115" s="53"/>
      <c r="D115" s="53"/>
      <c r="E115" s="211">
        <v>4</v>
      </c>
      <c r="F115" s="212">
        <v>15</v>
      </c>
      <c r="G115" s="212">
        <v>22</v>
      </c>
      <c r="H115" s="210"/>
      <c r="I115" s="211">
        <v>4</v>
      </c>
      <c r="J115" s="77">
        <v>15</v>
      </c>
      <c r="K115" s="43">
        <v>22</v>
      </c>
      <c r="L115" s="43"/>
    </row>
    <row r="116" spans="1:12" ht="15" thickBot="1" x14ac:dyDescent="0.25">
      <c r="A116" s="75" t="s">
        <v>146</v>
      </c>
      <c r="B116" s="74" t="s">
        <v>139</v>
      </c>
      <c r="C116" s="53"/>
      <c r="D116" s="53"/>
      <c r="E116" s="211"/>
      <c r="F116" s="212">
        <v>4</v>
      </c>
      <c r="G116" s="212">
        <v>6</v>
      </c>
      <c r="H116" s="210"/>
      <c r="I116" s="211"/>
      <c r="J116" s="77">
        <v>4</v>
      </c>
      <c r="K116" s="43">
        <v>6</v>
      </c>
      <c r="L116" s="43"/>
    </row>
    <row r="117" spans="1:12" ht="15" thickBot="1" x14ac:dyDescent="0.25">
      <c r="A117" s="75" t="s">
        <v>146</v>
      </c>
      <c r="B117" s="74" t="s">
        <v>140</v>
      </c>
      <c r="C117" s="53"/>
      <c r="D117" s="53"/>
      <c r="E117" s="211">
        <v>3</v>
      </c>
      <c r="F117" s="212">
        <v>12</v>
      </c>
      <c r="G117" s="212">
        <v>20</v>
      </c>
      <c r="H117" s="210"/>
      <c r="I117" s="211">
        <v>3</v>
      </c>
      <c r="J117" s="77">
        <v>12</v>
      </c>
      <c r="K117" s="43">
        <v>20</v>
      </c>
      <c r="L117" s="43"/>
    </row>
    <row r="118" spans="1:12" ht="15" thickBot="1" x14ac:dyDescent="0.25">
      <c r="A118" s="75" t="s">
        <v>146</v>
      </c>
      <c r="B118" s="74" t="s">
        <v>141</v>
      </c>
      <c r="C118" s="53"/>
      <c r="D118" s="53"/>
      <c r="E118" s="211">
        <v>12</v>
      </c>
      <c r="F118" s="212">
        <v>22</v>
      </c>
      <c r="G118" s="212">
        <v>33</v>
      </c>
      <c r="H118" s="210"/>
      <c r="I118" s="211">
        <v>12</v>
      </c>
      <c r="J118" s="77">
        <v>22</v>
      </c>
      <c r="K118" s="43">
        <v>33</v>
      </c>
      <c r="L118" s="43"/>
    </row>
    <row r="119" spans="1:12" ht="15" thickBot="1" x14ac:dyDescent="0.25">
      <c r="A119" s="75" t="s">
        <v>146</v>
      </c>
      <c r="B119" s="74" t="s">
        <v>142</v>
      </c>
      <c r="C119" s="53"/>
      <c r="D119" s="53"/>
      <c r="E119" s="211">
        <v>3</v>
      </c>
      <c r="F119" s="212">
        <v>36</v>
      </c>
      <c r="G119" s="212">
        <v>36</v>
      </c>
      <c r="H119" s="210"/>
      <c r="I119" s="211">
        <v>3</v>
      </c>
      <c r="J119" s="77">
        <v>36</v>
      </c>
      <c r="K119" s="43">
        <v>36</v>
      </c>
      <c r="L119" s="43"/>
    </row>
    <row r="120" spans="1:12" ht="15" thickBot="1" x14ac:dyDescent="0.25">
      <c r="A120" s="75" t="s">
        <v>146</v>
      </c>
      <c r="B120" s="74" t="s">
        <v>143</v>
      </c>
      <c r="C120" s="53"/>
      <c r="D120" s="53"/>
      <c r="E120" s="211">
        <v>6</v>
      </c>
      <c r="F120" s="212">
        <v>13</v>
      </c>
      <c r="G120" s="212">
        <v>14</v>
      </c>
      <c r="H120" s="210"/>
      <c r="I120" s="211">
        <v>6</v>
      </c>
      <c r="J120" s="77">
        <v>13</v>
      </c>
      <c r="K120" s="43">
        <v>14</v>
      </c>
      <c r="L120" s="43"/>
    </row>
    <row r="121" spans="1:12" ht="15" thickBot="1" x14ac:dyDescent="0.25">
      <c r="A121" s="75" t="s">
        <v>146</v>
      </c>
      <c r="B121" s="74" t="s">
        <v>144</v>
      </c>
      <c r="C121" s="53"/>
      <c r="D121" s="53"/>
      <c r="E121" s="211">
        <v>2</v>
      </c>
      <c r="F121" s="212">
        <v>5</v>
      </c>
      <c r="G121" s="212">
        <v>11</v>
      </c>
      <c r="H121" s="210"/>
      <c r="I121" s="211">
        <v>2</v>
      </c>
      <c r="J121" s="77">
        <v>5</v>
      </c>
      <c r="K121" s="43">
        <v>11</v>
      </c>
      <c r="L121" s="43"/>
    </row>
    <row r="122" spans="1:12" ht="15" thickBot="1" x14ac:dyDescent="0.25">
      <c r="A122" s="75" t="s">
        <v>146</v>
      </c>
      <c r="B122" s="74" t="s">
        <v>145</v>
      </c>
      <c r="C122" s="53"/>
      <c r="D122" s="53"/>
      <c r="E122" s="211">
        <v>4</v>
      </c>
      <c r="F122" s="212">
        <v>5</v>
      </c>
      <c r="G122" s="212">
        <v>5</v>
      </c>
      <c r="H122" s="210"/>
      <c r="I122" s="211">
        <v>4</v>
      </c>
      <c r="J122" s="77">
        <v>5</v>
      </c>
      <c r="K122" s="43">
        <v>5</v>
      </c>
      <c r="L122" s="43"/>
    </row>
    <row r="123" spans="1:12" s="54" customFormat="1" ht="15" thickBot="1" x14ac:dyDescent="0.25">
      <c r="A123" s="307" t="s">
        <v>181</v>
      </c>
      <c r="B123" s="308"/>
      <c r="C123" s="222">
        <f>+D123</f>
        <v>1</v>
      </c>
      <c r="D123" s="221">
        <f>+G123/K123</f>
        <v>1</v>
      </c>
      <c r="E123" s="9">
        <f t="shared" ref="E123:L123" si="8">SUM(E111:E122)</f>
        <v>51</v>
      </c>
      <c r="F123" s="9">
        <f t="shared" si="8"/>
        <v>151</v>
      </c>
      <c r="G123" s="9">
        <f t="shared" si="8"/>
        <v>206</v>
      </c>
      <c r="H123" s="9">
        <f t="shared" si="8"/>
        <v>0</v>
      </c>
      <c r="I123" s="9">
        <f>SUM(I111:I122)</f>
        <v>51</v>
      </c>
      <c r="J123" s="9">
        <f t="shared" si="8"/>
        <v>151</v>
      </c>
      <c r="K123" s="9">
        <f t="shared" si="8"/>
        <v>206</v>
      </c>
      <c r="L123" s="9">
        <f t="shared" si="8"/>
        <v>0</v>
      </c>
    </row>
    <row r="124" spans="1:12" ht="15" thickBot="1" x14ac:dyDescent="0.25">
      <c r="A124" s="75" t="s">
        <v>160</v>
      </c>
      <c r="B124" s="74" t="s">
        <v>147</v>
      </c>
      <c r="C124" s="53"/>
      <c r="D124" s="53"/>
      <c r="E124" s="214">
        <v>84</v>
      </c>
      <c r="F124" s="215">
        <v>128</v>
      </c>
      <c r="G124" s="215">
        <v>242</v>
      </c>
      <c r="H124" s="213"/>
      <c r="I124" s="214">
        <v>84</v>
      </c>
      <c r="J124" s="77">
        <v>128</v>
      </c>
      <c r="K124" s="43">
        <v>242</v>
      </c>
      <c r="L124" s="43"/>
    </row>
    <row r="125" spans="1:12" ht="15" thickBot="1" x14ac:dyDescent="0.25">
      <c r="A125" s="75" t="s">
        <v>160</v>
      </c>
      <c r="B125" s="74" t="s">
        <v>148</v>
      </c>
      <c r="C125" s="53"/>
      <c r="D125" s="53"/>
      <c r="E125" s="214">
        <v>67</v>
      </c>
      <c r="F125" s="215">
        <v>122</v>
      </c>
      <c r="G125" s="215">
        <v>177</v>
      </c>
      <c r="H125" s="213"/>
      <c r="I125" s="214">
        <v>67</v>
      </c>
      <c r="J125" s="77">
        <v>122</v>
      </c>
      <c r="K125" s="43">
        <v>177</v>
      </c>
      <c r="L125" s="43"/>
    </row>
    <row r="126" spans="1:12" ht="15" thickBot="1" x14ac:dyDescent="0.25">
      <c r="A126" s="75" t="s">
        <v>160</v>
      </c>
      <c r="B126" s="74" t="s">
        <v>149</v>
      </c>
      <c r="C126" s="53"/>
      <c r="D126" s="53"/>
      <c r="E126" s="214">
        <v>66</v>
      </c>
      <c r="F126" s="215">
        <v>157</v>
      </c>
      <c r="G126" s="215">
        <v>214</v>
      </c>
      <c r="H126" s="213"/>
      <c r="I126" s="214">
        <v>66</v>
      </c>
      <c r="J126" s="77">
        <v>157</v>
      </c>
      <c r="K126" s="43">
        <v>214</v>
      </c>
      <c r="L126" s="43"/>
    </row>
    <row r="127" spans="1:12" ht="15" thickBot="1" x14ac:dyDescent="0.25">
      <c r="A127" s="75" t="s">
        <v>160</v>
      </c>
      <c r="B127" s="74" t="s">
        <v>150</v>
      </c>
      <c r="C127" s="53"/>
      <c r="D127" s="53"/>
      <c r="E127" s="214">
        <v>133</v>
      </c>
      <c r="F127" s="215">
        <v>283</v>
      </c>
      <c r="G127" s="215">
        <v>423</v>
      </c>
      <c r="H127" s="213"/>
      <c r="I127" s="214">
        <v>133</v>
      </c>
      <c r="J127" s="77">
        <v>283</v>
      </c>
      <c r="K127" s="43">
        <v>423</v>
      </c>
      <c r="L127" s="43"/>
    </row>
    <row r="128" spans="1:12" ht="15" thickBot="1" x14ac:dyDescent="0.25">
      <c r="A128" s="75" t="s">
        <v>160</v>
      </c>
      <c r="B128" s="74" t="s">
        <v>151</v>
      </c>
      <c r="C128" s="53"/>
      <c r="D128" s="53"/>
      <c r="E128" s="214"/>
      <c r="F128" s="215"/>
      <c r="G128" s="215"/>
      <c r="H128" s="213"/>
      <c r="I128" s="214"/>
      <c r="J128" s="77"/>
      <c r="K128" s="43"/>
      <c r="L128" s="43"/>
    </row>
    <row r="129" spans="1:12" ht="15" thickBot="1" x14ac:dyDescent="0.25">
      <c r="A129" s="75" t="s">
        <v>160</v>
      </c>
      <c r="B129" s="74" t="s">
        <v>152</v>
      </c>
      <c r="C129" s="53"/>
      <c r="D129" s="53"/>
      <c r="E129" s="214"/>
      <c r="F129" s="215"/>
      <c r="G129" s="215"/>
      <c r="H129" s="213"/>
      <c r="I129" s="214"/>
      <c r="J129" s="77"/>
      <c r="K129" s="43"/>
      <c r="L129" s="43"/>
    </row>
    <row r="130" spans="1:12" ht="15" thickBot="1" x14ac:dyDescent="0.25">
      <c r="A130" s="75" t="s">
        <v>160</v>
      </c>
      <c r="B130" s="74" t="s">
        <v>153</v>
      </c>
      <c r="C130" s="53"/>
      <c r="D130" s="53"/>
      <c r="E130" s="214"/>
      <c r="F130" s="215"/>
      <c r="G130" s="215"/>
      <c r="H130" s="213"/>
      <c r="I130" s="214"/>
      <c r="J130" s="77"/>
      <c r="K130" s="43"/>
      <c r="L130" s="43"/>
    </row>
    <row r="131" spans="1:12" ht="15" thickBot="1" x14ac:dyDescent="0.25">
      <c r="A131" s="75" t="s">
        <v>160</v>
      </c>
      <c r="B131" s="74" t="s">
        <v>154</v>
      </c>
      <c r="C131" s="53"/>
      <c r="D131" s="53"/>
      <c r="E131" s="214"/>
      <c r="F131" s="215"/>
      <c r="G131" s="215"/>
      <c r="H131" s="213"/>
      <c r="I131" s="214"/>
      <c r="J131" s="77"/>
      <c r="K131" s="43"/>
      <c r="L131" s="43"/>
    </row>
    <row r="132" spans="1:12" ht="15" thickBot="1" x14ac:dyDescent="0.25">
      <c r="A132" s="75" t="s">
        <v>160</v>
      </c>
      <c r="B132" s="74" t="s">
        <v>155</v>
      </c>
      <c r="C132" s="53"/>
      <c r="D132" s="53"/>
      <c r="E132" s="214"/>
      <c r="F132" s="215"/>
      <c r="G132" s="215"/>
      <c r="H132" s="213"/>
      <c r="I132" s="214"/>
      <c r="J132" s="77"/>
      <c r="K132" s="43"/>
      <c r="L132" s="43"/>
    </row>
    <row r="133" spans="1:12" ht="15" thickBot="1" x14ac:dyDescent="0.25">
      <c r="A133" s="75" t="s">
        <v>160</v>
      </c>
      <c r="B133" s="74" t="s">
        <v>156</v>
      </c>
      <c r="C133" s="53"/>
      <c r="D133" s="53"/>
      <c r="E133" s="214"/>
      <c r="F133" s="215"/>
      <c r="G133" s="215"/>
      <c r="H133" s="213"/>
      <c r="I133" s="214"/>
      <c r="J133" s="77"/>
      <c r="K133" s="43"/>
      <c r="L133" s="43"/>
    </row>
    <row r="134" spans="1:12" ht="15" thickBot="1" x14ac:dyDescent="0.25">
      <c r="A134" s="75" t="s">
        <v>160</v>
      </c>
      <c r="B134" s="74" t="s">
        <v>157</v>
      </c>
      <c r="C134" s="53"/>
      <c r="D134" s="53"/>
      <c r="E134" s="214"/>
      <c r="F134" s="215"/>
      <c r="G134" s="215"/>
      <c r="H134" s="213"/>
      <c r="I134" s="214"/>
      <c r="J134" s="77"/>
      <c r="K134" s="43"/>
      <c r="L134" s="43"/>
    </row>
    <row r="135" spans="1:12" ht="15" thickBot="1" x14ac:dyDescent="0.25">
      <c r="A135" s="75" t="s">
        <v>160</v>
      </c>
      <c r="B135" s="74" t="s">
        <v>158</v>
      </c>
      <c r="C135" s="53"/>
      <c r="D135" s="53"/>
      <c r="E135" s="214"/>
      <c r="F135" s="215"/>
      <c r="G135" s="215"/>
      <c r="H135" s="213"/>
      <c r="I135" s="214"/>
      <c r="J135" s="77"/>
      <c r="K135" s="43"/>
      <c r="L135" s="43"/>
    </row>
    <row r="136" spans="1:12" ht="15" thickBot="1" x14ac:dyDescent="0.25">
      <c r="A136" s="75" t="s">
        <v>160</v>
      </c>
      <c r="B136" s="74" t="s">
        <v>159</v>
      </c>
      <c r="C136" s="53"/>
      <c r="D136" s="53"/>
      <c r="E136" s="214"/>
      <c r="F136" s="215"/>
      <c r="G136" s="215"/>
      <c r="H136" s="213"/>
      <c r="I136" s="214"/>
      <c r="J136" s="77"/>
      <c r="K136" s="43"/>
      <c r="L136" s="43"/>
    </row>
    <row r="137" spans="1:12" s="54" customFormat="1" ht="29.25" customHeight="1" thickBot="1" x14ac:dyDescent="0.25">
      <c r="A137" s="307" t="s">
        <v>182</v>
      </c>
      <c r="B137" s="308"/>
      <c r="C137" s="222">
        <f>+D137</f>
        <v>1</v>
      </c>
      <c r="D137" s="221">
        <f>+G137/K137</f>
        <v>1</v>
      </c>
      <c r="E137" s="9">
        <f t="shared" ref="E137:L137" si="9">SUM(E124:E136)</f>
        <v>350</v>
      </c>
      <c r="F137" s="9">
        <f t="shared" si="9"/>
        <v>690</v>
      </c>
      <c r="G137" s="9">
        <f t="shared" si="9"/>
        <v>1056</v>
      </c>
      <c r="H137" s="9">
        <f t="shared" si="9"/>
        <v>0</v>
      </c>
      <c r="I137" s="9">
        <f>SUM(I124:I136)</f>
        <v>350</v>
      </c>
      <c r="J137" s="9">
        <f t="shared" si="9"/>
        <v>690</v>
      </c>
      <c r="K137" s="9">
        <f t="shared" si="9"/>
        <v>1056</v>
      </c>
      <c r="L137" s="9">
        <f t="shared" si="9"/>
        <v>0</v>
      </c>
    </row>
    <row r="138" spans="1:12" ht="15" thickBot="1" x14ac:dyDescent="0.25">
      <c r="A138" s="75" t="s">
        <v>165</v>
      </c>
      <c r="B138" s="74" t="s">
        <v>161</v>
      </c>
      <c r="C138" s="53"/>
      <c r="D138" s="53"/>
      <c r="E138" s="219">
        <v>172</v>
      </c>
      <c r="F138" s="220">
        <v>335</v>
      </c>
      <c r="G138" s="220">
        <v>477</v>
      </c>
      <c r="H138" s="218"/>
      <c r="I138" s="219">
        <v>172</v>
      </c>
      <c r="J138" s="77">
        <v>335</v>
      </c>
      <c r="K138" s="43">
        <v>477</v>
      </c>
      <c r="L138" s="43"/>
    </row>
    <row r="139" spans="1:12" ht="15" thickBot="1" x14ac:dyDescent="0.25">
      <c r="A139" s="75" t="s">
        <v>165</v>
      </c>
      <c r="B139" s="74" t="s">
        <v>162</v>
      </c>
      <c r="C139" s="53"/>
      <c r="D139" s="53"/>
      <c r="E139" s="219"/>
      <c r="F139" s="220"/>
      <c r="G139" s="220"/>
      <c r="H139" s="218"/>
      <c r="I139" s="219"/>
      <c r="J139" s="77"/>
      <c r="K139" s="43"/>
      <c r="L139" s="43"/>
    </row>
    <row r="140" spans="1:12" ht="15.75" thickBot="1" x14ac:dyDescent="0.3">
      <c r="A140" s="75" t="s">
        <v>165</v>
      </c>
      <c r="B140" s="74" t="s">
        <v>163</v>
      </c>
      <c r="C140" s="53"/>
      <c r="D140" s="53"/>
      <c r="E140" s="216"/>
      <c r="F140" s="218"/>
      <c r="G140" s="218"/>
      <c r="H140" s="218"/>
      <c r="I140" s="216"/>
      <c r="K140" s="43"/>
      <c r="L140" s="43"/>
    </row>
    <row r="141" spans="1:12" ht="15" thickBot="1" x14ac:dyDescent="0.25">
      <c r="A141" s="75" t="s">
        <v>165</v>
      </c>
      <c r="B141" s="74" t="s">
        <v>164</v>
      </c>
      <c r="C141" s="53"/>
      <c r="D141" s="53"/>
      <c r="E141" s="217"/>
      <c r="F141" s="218"/>
      <c r="G141" s="218"/>
      <c r="H141" s="218"/>
      <c r="I141" s="217"/>
      <c r="K141" s="43"/>
      <c r="L141" s="43"/>
    </row>
    <row r="142" spans="1:12" s="54" customFormat="1" ht="15" thickBot="1" x14ac:dyDescent="0.25">
      <c r="A142" s="307" t="s">
        <v>183</v>
      </c>
      <c r="B142" s="308"/>
      <c r="C142" s="222">
        <f>+D142</f>
        <v>1</v>
      </c>
      <c r="D142" s="221">
        <f>+G142/K142</f>
        <v>1</v>
      </c>
      <c r="E142" s="9">
        <f t="shared" ref="E142:L142" si="10">SUM(E138:E141)</f>
        <v>172</v>
      </c>
      <c r="F142" s="9">
        <f t="shared" si="10"/>
        <v>335</v>
      </c>
      <c r="G142" s="9">
        <f t="shared" si="10"/>
        <v>477</v>
      </c>
      <c r="H142" s="9">
        <f t="shared" si="10"/>
        <v>0</v>
      </c>
      <c r="I142" s="9">
        <f>SUM(I138:I141)</f>
        <v>172</v>
      </c>
      <c r="J142" s="9">
        <f t="shared" si="10"/>
        <v>335</v>
      </c>
      <c r="K142" s="9">
        <f t="shared" si="10"/>
        <v>477</v>
      </c>
      <c r="L142" s="9">
        <f t="shared" si="10"/>
        <v>0</v>
      </c>
    </row>
    <row r="143" spans="1:12" ht="15" thickBot="1" x14ac:dyDescent="0.25">
      <c r="A143" s="75" t="s">
        <v>173</v>
      </c>
      <c r="B143" s="74" t="s">
        <v>166</v>
      </c>
      <c r="C143" s="53"/>
      <c r="D143" s="53"/>
      <c r="E143" s="224">
        <v>18</v>
      </c>
      <c r="F143" s="225">
        <v>35</v>
      </c>
      <c r="G143" s="225">
        <v>43</v>
      </c>
      <c r="H143" s="223"/>
      <c r="I143" s="224">
        <v>18</v>
      </c>
      <c r="J143" s="77">
        <v>35</v>
      </c>
      <c r="K143" s="43">
        <v>43</v>
      </c>
      <c r="L143" s="43"/>
    </row>
    <row r="144" spans="1:12" ht="15" thickBot="1" x14ac:dyDescent="0.25">
      <c r="A144" s="75" t="s">
        <v>173</v>
      </c>
      <c r="B144" s="74" t="s">
        <v>167</v>
      </c>
      <c r="C144" s="53"/>
      <c r="D144" s="53"/>
      <c r="E144" s="224"/>
      <c r="F144" s="225">
        <v>2</v>
      </c>
      <c r="G144" s="225">
        <v>2</v>
      </c>
      <c r="H144" s="223"/>
      <c r="I144" s="224"/>
      <c r="J144" s="77">
        <v>2</v>
      </c>
      <c r="K144" s="43">
        <v>2</v>
      </c>
      <c r="L144" s="43"/>
    </row>
    <row r="145" spans="1:12" ht="15" thickBot="1" x14ac:dyDescent="0.25">
      <c r="A145" s="75" t="s">
        <v>173</v>
      </c>
      <c r="B145" s="74" t="s">
        <v>168</v>
      </c>
      <c r="C145" s="53"/>
      <c r="D145" s="53"/>
      <c r="E145" s="224">
        <v>2</v>
      </c>
      <c r="F145" s="225">
        <v>4</v>
      </c>
      <c r="G145" s="225">
        <v>4</v>
      </c>
      <c r="H145" s="223"/>
      <c r="I145" s="224">
        <v>2</v>
      </c>
      <c r="J145" s="77">
        <v>4</v>
      </c>
      <c r="K145" s="43">
        <v>4</v>
      </c>
      <c r="L145" s="43"/>
    </row>
    <row r="146" spans="1:12" ht="15" thickBot="1" x14ac:dyDescent="0.25">
      <c r="A146" s="75" t="s">
        <v>173</v>
      </c>
      <c r="B146" s="74" t="s">
        <v>169</v>
      </c>
      <c r="C146" s="53"/>
      <c r="D146" s="53"/>
      <c r="E146" s="224">
        <v>1</v>
      </c>
      <c r="F146" s="225">
        <v>1</v>
      </c>
      <c r="G146" s="225">
        <v>1</v>
      </c>
      <c r="H146" s="223"/>
      <c r="I146" s="224">
        <v>1</v>
      </c>
      <c r="J146" s="77">
        <v>1</v>
      </c>
      <c r="K146" s="43">
        <v>1</v>
      </c>
      <c r="L146" s="43"/>
    </row>
    <row r="147" spans="1:12" ht="15" thickBot="1" x14ac:dyDescent="0.25">
      <c r="A147" s="75" t="s">
        <v>173</v>
      </c>
      <c r="B147" s="74" t="s">
        <v>170</v>
      </c>
      <c r="C147" s="53"/>
      <c r="D147" s="53"/>
      <c r="E147" s="224">
        <v>5</v>
      </c>
      <c r="F147" s="225">
        <v>17</v>
      </c>
      <c r="G147" s="225">
        <v>17</v>
      </c>
      <c r="H147" s="223"/>
      <c r="I147" s="224">
        <v>5</v>
      </c>
      <c r="J147" s="77">
        <v>17</v>
      </c>
      <c r="K147" s="43">
        <v>17</v>
      </c>
      <c r="L147" s="43"/>
    </row>
    <row r="148" spans="1:12" ht="15" thickBot="1" x14ac:dyDescent="0.25">
      <c r="A148" s="75" t="s">
        <v>173</v>
      </c>
      <c r="B148" s="74" t="s">
        <v>171</v>
      </c>
      <c r="C148" s="53"/>
      <c r="D148" s="53"/>
      <c r="E148" s="224">
        <v>3</v>
      </c>
      <c r="F148" s="225">
        <v>5</v>
      </c>
      <c r="G148" s="225">
        <v>5</v>
      </c>
      <c r="H148" s="223"/>
      <c r="I148" s="224">
        <v>3</v>
      </c>
      <c r="J148" s="77">
        <v>5</v>
      </c>
      <c r="K148" s="43">
        <v>5</v>
      </c>
      <c r="L148" s="43"/>
    </row>
    <row r="149" spans="1:12" ht="15" thickBot="1" x14ac:dyDescent="0.25">
      <c r="A149" s="75" t="s">
        <v>173</v>
      </c>
      <c r="B149" s="74" t="s">
        <v>172</v>
      </c>
      <c r="C149" s="53"/>
      <c r="D149" s="53"/>
      <c r="E149" s="224"/>
      <c r="F149" s="225">
        <v>2</v>
      </c>
      <c r="G149" s="225">
        <v>4</v>
      </c>
      <c r="H149" s="223"/>
      <c r="I149" s="224"/>
      <c r="J149" s="77">
        <v>2</v>
      </c>
      <c r="K149" s="43">
        <v>4</v>
      </c>
      <c r="L149" s="43"/>
    </row>
    <row r="150" spans="1:12" s="54" customFormat="1" ht="15" thickBot="1" x14ac:dyDescent="0.25">
      <c r="A150" s="307" t="s">
        <v>184</v>
      </c>
      <c r="B150" s="308"/>
      <c r="C150" s="222">
        <f>+D150</f>
        <v>1</v>
      </c>
      <c r="D150" s="221">
        <f>+G150/K150</f>
        <v>1</v>
      </c>
      <c r="E150" s="9">
        <f t="shared" ref="E150:L150" si="11">SUM(E143:E149)</f>
        <v>29</v>
      </c>
      <c r="F150" s="9">
        <f t="shared" si="11"/>
        <v>66</v>
      </c>
      <c r="G150" s="9">
        <f t="shared" si="11"/>
        <v>76</v>
      </c>
      <c r="H150" s="9">
        <f t="shared" si="11"/>
        <v>0</v>
      </c>
      <c r="I150" s="9">
        <f>SUM(I143:I149)</f>
        <v>29</v>
      </c>
      <c r="J150" s="9">
        <f t="shared" si="11"/>
        <v>66</v>
      </c>
      <c r="K150" s="9">
        <f t="shared" si="11"/>
        <v>76</v>
      </c>
      <c r="L150" s="9">
        <f t="shared" si="11"/>
        <v>0</v>
      </c>
    </row>
    <row r="151" spans="1:12" x14ac:dyDescent="0.2">
      <c r="B151" s="80" t="s">
        <v>189</v>
      </c>
      <c r="C151" s="80"/>
      <c r="D151" s="80"/>
      <c r="E151" s="95">
        <f t="shared" ref="E151:L151" si="12">+E26+E38+E49+E64+E75+E81+E92+E110+E123+E137+E142+E150</f>
        <v>10748</v>
      </c>
      <c r="F151" s="95">
        <f t="shared" si="12"/>
        <v>23335</v>
      </c>
      <c r="G151" s="95">
        <f t="shared" si="12"/>
        <v>34562</v>
      </c>
      <c r="H151" s="95">
        <f t="shared" si="12"/>
        <v>0</v>
      </c>
      <c r="I151" s="95">
        <f t="shared" si="12"/>
        <v>10749</v>
      </c>
      <c r="J151" s="95">
        <f t="shared" si="12"/>
        <v>23335</v>
      </c>
      <c r="K151" s="95">
        <f t="shared" si="12"/>
        <v>34563</v>
      </c>
      <c r="L151" s="95">
        <f t="shared" si="12"/>
        <v>0</v>
      </c>
    </row>
    <row r="152" spans="1:12" x14ac:dyDescent="0.2">
      <c r="C152" s="61"/>
      <c r="D152" s="71"/>
    </row>
    <row r="158" spans="1:12" x14ac:dyDescent="0.2">
      <c r="L158" s="52"/>
    </row>
    <row r="159" spans="1:12" x14ac:dyDescent="0.2">
      <c r="L159" s="52"/>
    </row>
    <row r="160" spans="1:12" x14ac:dyDescent="0.2">
      <c r="L160" s="52"/>
    </row>
    <row r="161" spans="12:12" x14ac:dyDescent="0.2">
      <c r="L161" s="52"/>
    </row>
    <row r="162" spans="12:12" x14ac:dyDescent="0.2">
      <c r="L162" s="52"/>
    </row>
    <row r="163" spans="12:12" x14ac:dyDescent="0.2">
      <c r="L163" s="52"/>
    </row>
    <row r="164" spans="12:12" x14ac:dyDescent="0.2">
      <c r="L164" s="52"/>
    </row>
    <row r="165" spans="12:12" x14ac:dyDescent="0.2">
      <c r="L165" s="52"/>
    </row>
    <row r="166" spans="12:12" x14ac:dyDescent="0.2">
      <c r="L166" s="52"/>
    </row>
    <row r="167" spans="12:12" x14ac:dyDescent="0.2">
      <c r="L167" s="52"/>
    </row>
    <row r="168" spans="12:12" x14ac:dyDescent="0.2">
      <c r="L168" s="52"/>
    </row>
    <row r="169" spans="12:12" x14ac:dyDescent="0.2">
      <c r="L169" s="52"/>
    </row>
    <row r="170" spans="12:12" x14ac:dyDescent="0.2">
      <c r="L170" s="52"/>
    </row>
    <row r="171" spans="12:12" x14ac:dyDescent="0.2">
      <c r="L171" s="52"/>
    </row>
    <row r="172" spans="12:12" x14ac:dyDescent="0.2">
      <c r="L172" s="52"/>
    </row>
    <row r="173" spans="12:12" x14ac:dyDescent="0.2">
      <c r="L173" s="52"/>
    </row>
    <row r="174" spans="12:12" x14ac:dyDescent="0.2">
      <c r="L174" s="52"/>
    </row>
    <row r="175" spans="12:12" x14ac:dyDescent="0.2">
      <c r="L175" s="52"/>
    </row>
    <row r="176" spans="12:12" x14ac:dyDescent="0.2">
      <c r="L176" s="52"/>
    </row>
    <row r="177" spans="10:12" x14ac:dyDescent="0.2">
      <c r="L177" s="52"/>
    </row>
    <row r="178" spans="10:12" x14ac:dyDescent="0.2">
      <c r="L178" s="52"/>
    </row>
    <row r="179" spans="10:12" x14ac:dyDescent="0.2">
      <c r="L179" s="52"/>
    </row>
    <row r="180" spans="10:12" x14ac:dyDescent="0.2">
      <c r="L180" s="52"/>
    </row>
    <row r="181" spans="10:12" x14ac:dyDescent="0.2">
      <c r="L181" s="52"/>
    </row>
    <row r="182" spans="10:12" x14ac:dyDescent="0.2">
      <c r="L182" s="52"/>
    </row>
    <row r="183" spans="10:12" x14ac:dyDescent="0.2">
      <c r="J183" s="77"/>
    </row>
  </sheetData>
  <mergeCells count="21">
    <mergeCell ref="A1:A10"/>
    <mergeCell ref="B1:B10"/>
    <mergeCell ref="C1:C11"/>
    <mergeCell ref="D1:D10"/>
    <mergeCell ref="E1:L1"/>
    <mergeCell ref="E2:H9"/>
    <mergeCell ref="I2:L9"/>
    <mergeCell ref="E10:H10"/>
    <mergeCell ref="I10:L10"/>
    <mergeCell ref="A150:B150"/>
    <mergeCell ref="A26:B26"/>
    <mergeCell ref="A38:B38"/>
    <mergeCell ref="A49:B49"/>
    <mergeCell ref="A64:B64"/>
    <mergeCell ref="A75:B75"/>
    <mergeCell ref="A81:B81"/>
    <mergeCell ref="A92:B92"/>
    <mergeCell ref="A110:B110"/>
    <mergeCell ref="A123:B123"/>
    <mergeCell ref="A137:B137"/>
    <mergeCell ref="A142:B142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116"/>
  <sheetViews>
    <sheetView zoomScale="70" zoomScaleNormal="70" workbookViewId="0">
      <selection activeCell="G2" sqref="G2:Y2"/>
    </sheetView>
  </sheetViews>
  <sheetFormatPr baseColWidth="10" defaultRowHeight="15" x14ac:dyDescent="0.25"/>
  <cols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8" max="30" width="11.42578125" customWidth="1"/>
    <col min="31" max="36" width="11.7109375" customWidth="1"/>
    <col min="37" max="37" width="15.85546875" customWidth="1"/>
    <col min="38" max="38" width="16.28515625" customWidth="1"/>
    <col min="39" max="45" width="11.42578125" customWidth="1"/>
  </cols>
  <sheetData>
    <row r="1" spans="1:44" s="18" customFormat="1" ht="18" x14ac:dyDescent="0.35">
      <c r="A1" s="439" t="s">
        <v>231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  <c r="Q1" s="439"/>
      <c r="R1" s="439"/>
      <c r="S1" s="439"/>
      <c r="T1" s="439"/>
      <c r="U1" s="439"/>
      <c r="V1" s="439"/>
      <c r="W1" s="439"/>
      <c r="X1" s="439"/>
      <c r="Y1" s="439"/>
    </row>
    <row r="2" spans="1:44" s="20" customFormat="1" ht="66" customHeight="1" x14ac:dyDescent="0.3">
      <c r="A2" s="19"/>
      <c r="B2" s="19"/>
      <c r="C2" s="19"/>
      <c r="D2" s="19"/>
      <c r="E2" s="440" t="s">
        <v>203</v>
      </c>
      <c r="F2" s="443" t="s">
        <v>204</v>
      </c>
      <c r="G2" s="447" t="s">
        <v>205</v>
      </c>
      <c r="H2" s="448"/>
      <c r="I2" s="448"/>
      <c r="J2" s="448"/>
      <c r="K2" s="448"/>
      <c r="L2" s="448"/>
      <c r="M2" s="448"/>
      <c r="N2" s="448"/>
      <c r="O2" s="448"/>
      <c r="P2" s="448"/>
      <c r="Q2" s="448"/>
      <c r="R2" s="448"/>
      <c r="S2" s="448"/>
      <c r="T2" s="448"/>
      <c r="U2" s="448"/>
      <c r="V2" s="448"/>
      <c r="W2" s="448"/>
      <c r="X2" s="448"/>
      <c r="Y2" s="448"/>
      <c r="AE2" s="182" t="s">
        <v>383</v>
      </c>
      <c r="AF2" s="182" t="s">
        <v>383</v>
      </c>
      <c r="AG2" s="182" t="s">
        <v>384</v>
      </c>
      <c r="AH2" s="182" t="s">
        <v>384</v>
      </c>
      <c r="AI2" s="452" t="s">
        <v>374</v>
      </c>
      <c r="AJ2" s="452"/>
      <c r="AK2" s="449" t="s">
        <v>385</v>
      </c>
      <c r="AL2" s="449"/>
      <c r="AM2" s="449" t="s">
        <v>386</v>
      </c>
      <c r="AN2" s="449"/>
      <c r="AO2" s="449" t="s">
        <v>387</v>
      </c>
      <c r="AP2" s="449"/>
      <c r="AQ2" s="449" t="s">
        <v>388</v>
      </c>
      <c r="AR2" s="449"/>
    </row>
    <row r="3" spans="1:44" s="18" customFormat="1" ht="16.5" x14ac:dyDescent="0.3">
      <c r="A3" s="21"/>
      <c r="B3" s="22"/>
      <c r="C3" s="21"/>
      <c r="D3" s="21"/>
      <c r="E3" s="441"/>
      <c r="F3" s="444"/>
      <c r="G3" s="23" t="s">
        <v>349</v>
      </c>
      <c r="H3" s="24" t="s">
        <v>348</v>
      </c>
      <c r="I3" s="24" t="s">
        <v>347</v>
      </c>
      <c r="J3" s="24" t="s">
        <v>350</v>
      </c>
      <c r="K3" s="24" t="s">
        <v>351</v>
      </c>
      <c r="L3" s="24" t="s">
        <v>352</v>
      </c>
      <c r="M3" s="24" t="s">
        <v>353</v>
      </c>
      <c r="N3" s="24" t="s">
        <v>354</v>
      </c>
      <c r="O3" s="24" t="s">
        <v>252</v>
      </c>
      <c r="P3" s="24" t="s">
        <v>253</v>
      </c>
      <c r="Q3" s="24" t="s">
        <v>232</v>
      </c>
      <c r="R3" s="24" t="s">
        <v>233</v>
      </c>
      <c r="S3" s="24" t="s">
        <v>260</v>
      </c>
      <c r="T3" s="24" t="s">
        <v>303</v>
      </c>
      <c r="U3" s="24" t="s">
        <v>304</v>
      </c>
      <c r="V3" s="24" t="s">
        <v>305</v>
      </c>
      <c r="W3" s="24" t="s">
        <v>306</v>
      </c>
      <c r="X3" s="24" t="s">
        <v>307</v>
      </c>
      <c r="Y3" s="24" t="s">
        <v>308</v>
      </c>
      <c r="AE3" s="24" t="s">
        <v>233</v>
      </c>
      <c r="AF3" s="24" t="s">
        <v>260</v>
      </c>
      <c r="AG3" s="24" t="s">
        <v>233</v>
      </c>
      <c r="AH3" s="24" t="s">
        <v>260</v>
      </c>
      <c r="AI3" s="450" t="s">
        <v>374</v>
      </c>
      <c r="AJ3" s="451"/>
      <c r="AK3" s="24" t="s">
        <v>233</v>
      </c>
      <c r="AL3" s="24" t="s">
        <v>260</v>
      </c>
      <c r="AM3" s="24" t="s">
        <v>233</v>
      </c>
      <c r="AN3" s="24" t="s">
        <v>260</v>
      </c>
      <c r="AO3" s="24" t="s">
        <v>233</v>
      </c>
      <c r="AP3" s="24" t="s">
        <v>260</v>
      </c>
      <c r="AQ3" s="24" t="s">
        <v>233</v>
      </c>
      <c r="AR3" s="24" t="s">
        <v>260</v>
      </c>
    </row>
    <row r="4" spans="1:44" s="26" customFormat="1" ht="165" customHeight="1" x14ac:dyDescent="0.3">
      <c r="A4" s="21" t="s">
        <v>206</v>
      </c>
      <c r="B4" s="22" t="s">
        <v>207</v>
      </c>
      <c r="C4" s="21" t="s">
        <v>206</v>
      </c>
      <c r="D4" s="21" t="s">
        <v>0</v>
      </c>
      <c r="E4" s="441"/>
      <c r="F4" s="444"/>
      <c r="G4" s="25" t="s">
        <v>355</v>
      </c>
      <c r="H4" s="25" t="s">
        <v>356</v>
      </c>
      <c r="I4" s="25" t="s">
        <v>357</v>
      </c>
      <c r="J4" s="25" t="s">
        <v>369</v>
      </c>
      <c r="K4" s="25" t="s">
        <v>358</v>
      </c>
      <c r="L4" s="25" t="s">
        <v>390</v>
      </c>
      <c r="M4" s="25" t="s">
        <v>261</v>
      </c>
      <c r="N4" s="25" t="s">
        <v>391</v>
      </c>
      <c r="O4" s="25" t="s">
        <v>359</v>
      </c>
      <c r="P4" s="40" t="s">
        <v>360</v>
      </c>
      <c r="Q4" s="40" t="s">
        <v>361</v>
      </c>
      <c r="R4" s="40" t="s">
        <v>362</v>
      </c>
      <c r="S4" s="40" t="s">
        <v>363</v>
      </c>
      <c r="T4" s="40" t="s">
        <v>364</v>
      </c>
      <c r="U4" s="40" t="s">
        <v>365</v>
      </c>
      <c r="V4" s="40" t="s">
        <v>366</v>
      </c>
      <c r="W4" s="40" t="s">
        <v>367</v>
      </c>
      <c r="X4" s="40" t="s">
        <v>393</v>
      </c>
      <c r="Y4" s="40" t="s">
        <v>368</v>
      </c>
      <c r="AE4" s="40" t="s">
        <v>362</v>
      </c>
      <c r="AF4" s="40" t="s">
        <v>363</v>
      </c>
      <c r="AG4" s="40" t="s">
        <v>362</v>
      </c>
      <c r="AH4" s="40" t="s">
        <v>363</v>
      </c>
      <c r="AI4" s="40" t="s">
        <v>362</v>
      </c>
      <c r="AJ4" s="40" t="s">
        <v>363</v>
      </c>
      <c r="AK4" s="40" t="s">
        <v>362</v>
      </c>
      <c r="AL4" s="40" t="s">
        <v>363</v>
      </c>
      <c r="AM4" s="40" t="s">
        <v>362</v>
      </c>
      <c r="AN4" s="40" t="s">
        <v>363</v>
      </c>
      <c r="AO4" s="40" t="s">
        <v>362</v>
      </c>
      <c r="AP4" s="40" t="s">
        <v>363</v>
      </c>
      <c r="AQ4" s="40" t="s">
        <v>362</v>
      </c>
      <c r="AR4" s="40" t="s">
        <v>363</v>
      </c>
    </row>
    <row r="5" spans="1:44" s="20" customFormat="1" ht="23.25" customHeight="1" x14ac:dyDescent="0.3">
      <c r="A5" s="27"/>
      <c r="B5" s="28"/>
      <c r="C5" s="27"/>
      <c r="D5" s="27"/>
      <c r="E5" s="442"/>
      <c r="F5" s="445"/>
      <c r="G5" s="82">
        <v>0.15</v>
      </c>
      <c r="H5" s="82">
        <v>0.97</v>
      </c>
      <c r="I5" s="141">
        <v>1</v>
      </c>
      <c r="J5" s="82">
        <v>0.1</v>
      </c>
      <c r="K5" s="85">
        <v>0.22</v>
      </c>
      <c r="L5" s="82">
        <v>0.2</v>
      </c>
      <c r="M5" s="82">
        <v>0.25</v>
      </c>
      <c r="N5" s="82">
        <v>0.55000000000000004</v>
      </c>
      <c r="O5" s="82">
        <v>0.94</v>
      </c>
      <c r="P5" s="82">
        <v>0.15</v>
      </c>
      <c r="Q5" s="82">
        <v>0.24</v>
      </c>
      <c r="R5" s="82">
        <v>0.17</v>
      </c>
      <c r="S5" s="82">
        <v>0.22</v>
      </c>
      <c r="T5" s="82">
        <v>0.9</v>
      </c>
      <c r="U5" s="82">
        <v>0.9</v>
      </c>
      <c r="V5" s="82">
        <v>0.19</v>
      </c>
      <c r="W5" s="82">
        <v>0.28999999999999998</v>
      </c>
      <c r="X5" s="82">
        <v>0.54</v>
      </c>
      <c r="Y5" s="82"/>
      <c r="AB5" s="166"/>
      <c r="AC5" s="166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spans="1:44" s="18" customFormat="1" ht="16.5" x14ac:dyDescent="0.3">
      <c r="A6" s="31">
        <v>17</v>
      </c>
      <c r="B6" s="32" t="s">
        <v>210</v>
      </c>
      <c r="C6" s="33">
        <v>5</v>
      </c>
      <c r="D6" s="34" t="s">
        <v>211</v>
      </c>
      <c r="E6" s="35">
        <v>4202</v>
      </c>
      <c r="F6" s="34" t="s">
        <v>212</v>
      </c>
      <c r="G6" s="142">
        <v>7.5104423262289818E-2</v>
      </c>
      <c r="H6" s="143">
        <v>0.98085106382978726</v>
      </c>
      <c r="I6" s="144">
        <v>1.1999571596872658</v>
      </c>
      <c r="J6" s="150">
        <v>9.9980846581114724E-2</v>
      </c>
      <c r="K6" s="144">
        <v>0.25623862054192997</v>
      </c>
      <c r="L6" s="143">
        <v>0.15018315018315018</v>
      </c>
      <c r="M6" s="142">
        <v>0.34022038567493113</v>
      </c>
      <c r="N6" s="143">
        <v>0.76513761467889907</v>
      </c>
      <c r="O6" s="142">
        <v>0.94</v>
      </c>
      <c r="P6" s="142">
        <v>0.16282894736842105</v>
      </c>
      <c r="Q6" s="142">
        <v>0.24009009009009008</v>
      </c>
      <c r="R6" s="142">
        <v>0.15002534211860111</v>
      </c>
      <c r="S6" s="142">
        <v>0.22000746315069347</v>
      </c>
      <c r="T6" s="142">
        <v>0.9</v>
      </c>
      <c r="U6" s="146">
        <v>0.85526315789473684</v>
      </c>
      <c r="V6" s="146">
        <v>0.15</v>
      </c>
      <c r="W6" s="142">
        <v>0.29268292682926828</v>
      </c>
      <c r="X6" s="142">
        <v>0.53171456888007929</v>
      </c>
      <c r="Y6" s="81"/>
      <c r="AE6" s="162">
        <v>0.1118</v>
      </c>
      <c r="AF6" s="162">
        <v>0.1343</v>
      </c>
      <c r="AG6" s="163">
        <v>0.15002534211860111</v>
      </c>
      <c r="AH6" s="163">
        <v>0.22000746315069347</v>
      </c>
      <c r="AI6" s="164">
        <f>AG6-AE6</f>
        <v>3.8225342118601111E-2</v>
      </c>
      <c r="AJ6" s="164">
        <f>+AH6-AF6</f>
        <v>8.5707463150693469E-2</v>
      </c>
      <c r="AK6" s="183">
        <f>+AE6+(AI6*0.15)</f>
        <v>0.11753380131779016</v>
      </c>
      <c r="AL6" s="183">
        <f>+AF6+(AJ6*0.15)</f>
        <v>0.14715611947260401</v>
      </c>
      <c r="AM6" s="162">
        <f>+AE6+(AI6/2)</f>
        <v>0.13091267105930054</v>
      </c>
      <c r="AN6" s="162">
        <f>+AF6+(AJ6/2)</f>
        <v>0.17715373157534675</v>
      </c>
      <c r="AO6" s="162">
        <f>+AE6+(AI6*0.8)</f>
        <v>0.14238027369488088</v>
      </c>
      <c r="AP6" s="162">
        <f>+AF6+(AJ6*0.8)</f>
        <v>0.20286597052055477</v>
      </c>
      <c r="AQ6" s="184">
        <f>+AE6+AI6</f>
        <v>0.15002534211860111</v>
      </c>
      <c r="AR6" s="184">
        <f>+AF6+AJ6</f>
        <v>0.22000746315069347</v>
      </c>
    </row>
    <row r="7" spans="1:44" s="18" customFormat="1" ht="16.5" x14ac:dyDescent="0.3">
      <c r="A7" s="31">
        <v>18</v>
      </c>
      <c r="B7" s="32" t="s">
        <v>210</v>
      </c>
      <c r="C7" s="33">
        <v>5</v>
      </c>
      <c r="D7" s="34" t="s">
        <v>213</v>
      </c>
      <c r="E7" s="35">
        <v>4302</v>
      </c>
      <c r="F7" s="34" t="s">
        <v>212</v>
      </c>
      <c r="G7" s="142">
        <v>0.32321644498186214</v>
      </c>
      <c r="H7" s="143">
        <v>0.98421052631578942</v>
      </c>
      <c r="I7" s="144">
        <v>1</v>
      </c>
      <c r="J7" s="150">
        <v>0.10004646120489391</v>
      </c>
      <c r="K7" s="144">
        <v>0.54418077388149932</v>
      </c>
      <c r="L7" s="143">
        <v>0.15007816571130797</v>
      </c>
      <c r="M7" s="142">
        <v>0.38006756756756754</v>
      </c>
      <c r="N7" s="143">
        <v>0.69494290375203915</v>
      </c>
      <c r="O7" s="142">
        <v>0.95</v>
      </c>
      <c r="P7" s="142">
        <v>0.18461538461538463</v>
      </c>
      <c r="Q7" s="142">
        <v>0.24034672970843185</v>
      </c>
      <c r="R7" s="142">
        <v>0.17009213323883771</v>
      </c>
      <c r="S7" s="142">
        <v>0.22037687639731715</v>
      </c>
      <c r="T7" s="142">
        <v>0.90769230769230769</v>
      </c>
      <c r="U7" s="146">
        <v>0.9</v>
      </c>
      <c r="V7" s="146">
        <v>0.10250569476082004</v>
      </c>
      <c r="W7" s="142">
        <v>0.24015748031496062</v>
      </c>
      <c r="X7" s="142">
        <v>0.53027278775781772</v>
      </c>
      <c r="Y7" s="81"/>
      <c r="AE7" s="162">
        <v>0.16439999999999999</v>
      </c>
      <c r="AF7" s="162">
        <v>0.17630000000000001</v>
      </c>
      <c r="AG7" s="163">
        <v>0.17009213323883771</v>
      </c>
      <c r="AH7" s="163">
        <v>0.22037687639731715</v>
      </c>
      <c r="AI7" s="164">
        <f>AG7-AE7</f>
        <v>5.6921332388377155E-3</v>
      </c>
      <c r="AJ7" s="164">
        <f t="shared" ref="AJ7:AJ17" si="0">+AH7-AF7</f>
        <v>4.4076876397317138E-2</v>
      </c>
      <c r="AK7" s="183">
        <f t="shared" ref="AK7:AK17" si="1">+AE7+(AI7*0.15)</f>
        <v>0.16525381998582564</v>
      </c>
      <c r="AL7" s="183">
        <f t="shared" ref="AL7:AL17" si="2">+AF7+(AJ7*0.15)</f>
        <v>0.18291153145959757</v>
      </c>
      <c r="AM7" s="162">
        <f t="shared" ref="AM7:AM17" si="3">+AE7+(AI7/2)</f>
        <v>0.16724606661941885</v>
      </c>
      <c r="AN7" s="162">
        <f t="shared" ref="AN7:AN17" si="4">+AF7+(AJ7/2)</f>
        <v>0.1983384381986586</v>
      </c>
      <c r="AO7" s="162">
        <f t="shared" ref="AO7:AO17" si="5">+AE7+(AI7*0.8)</f>
        <v>0.16895370659107017</v>
      </c>
      <c r="AP7" s="162">
        <f t="shared" ref="AP7:AP17" si="6">+AF7+(AJ7*0.8)</f>
        <v>0.21156150111785371</v>
      </c>
      <c r="AQ7" s="184">
        <f t="shared" ref="AQ7:AQ17" si="7">+AE7+AI7</f>
        <v>0.17009213323883771</v>
      </c>
      <c r="AR7" s="184">
        <f t="shared" ref="AR7:AR17" si="8">+AF7+AJ7</f>
        <v>0.22037687639731715</v>
      </c>
    </row>
    <row r="8" spans="1:44" s="18" customFormat="1" ht="16.5" x14ac:dyDescent="0.3">
      <c r="A8" s="31">
        <v>19</v>
      </c>
      <c r="B8" s="32" t="s">
        <v>210</v>
      </c>
      <c r="C8" s="33">
        <v>5</v>
      </c>
      <c r="D8" s="34" t="s">
        <v>210</v>
      </c>
      <c r="E8" s="35">
        <v>4102</v>
      </c>
      <c r="F8" s="34" t="s">
        <v>214</v>
      </c>
      <c r="G8" s="142">
        <v>0.12192666641477251</v>
      </c>
      <c r="H8" s="143">
        <v>0.98005836575875482</v>
      </c>
      <c r="I8" s="144">
        <v>1</v>
      </c>
      <c r="J8" s="150">
        <v>9.9996434641027768E-2</v>
      </c>
      <c r="K8" s="144">
        <v>0.24299833210085123</v>
      </c>
      <c r="L8" s="143">
        <v>0.16000341887647171</v>
      </c>
      <c r="M8" s="142">
        <v>0.28603027580009677</v>
      </c>
      <c r="N8" s="143">
        <v>0.45999442431000837</v>
      </c>
      <c r="O8" s="142">
        <v>0.94995590828924159</v>
      </c>
      <c r="P8" s="142">
        <v>0.1499578123801488</v>
      </c>
      <c r="Q8" s="142">
        <v>0.20999508080237578</v>
      </c>
      <c r="R8" s="142">
        <v>0.17000767947461801</v>
      </c>
      <c r="S8" s="142">
        <v>0.22004535132174019</v>
      </c>
      <c r="T8" s="142">
        <v>0.90697674418604646</v>
      </c>
      <c r="U8" s="146">
        <v>0.8521986970684039</v>
      </c>
      <c r="V8" s="146">
        <v>0.1499416569428238</v>
      </c>
      <c r="W8" s="142">
        <v>0.28999319264805989</v>
      </c>
      <c r="X8" s="142">
        <v>0.46049169917445343</v>
      </c>
      <c r="Y8" s="81"/>
      <c r="AE8" s="162">
        <v>0.1439</v>
      </c>
      <c r="AF8" s="162">
        <v>0.1575</v>
      </c>
      <c r="AG8" s="163">
        <v>0.17000767947461801</v>
      </c>
      <c r="AH8" s="163">
        <v>0.22004535132174019</v>
      </c>
      <c r="AI8" s="164">
        <f>AG8-AE8</f>
        <v>2.6107679474618006E-2</v>
      </c>
      <c r="AJ8" s="164">
        <f t="shared" si="0"/>
        <v>6.2545351321740189E-2</v>
      </c>
      <c r="AK8" s="183">
        <f t="shared" si="1"/>
        <v>0.14781615192119271</v>
      </c>
      <c r="AL8" s="183">
        <f t="shared" si="2"/>
        <v>0.16688180269826103</v>
      </c>
      <c r="AM8" s="162">
        <f t="shared" si="3"/>
        <v>0.156953839737309</v>
      </c>
      <c r="AN8" s="162">
        <f t="shared" si="4"/>
        <v>0.18877267566087008</v>
      </c>
      <c r="AO8" s="162">
        <f t="shared" si="5"/>
        <v>0.1647861435796944</v>
      </c>
      <c r="AP8" s="162">
        <f t="shared" si="6"/>
        <v>0.20753628105739216</v>
      </c>
      <c r="AQ8" s="184">
        <f t="shared" si="7"/>
        <v>0.17000767947461801</v>
      </c>
      <c r="AR8" s="184">
        <f t="shared" si="8"/>
        <v>0.22004535132174019</v>
      </c>
    </row>
    <row r="9" spans="1:44" s="18" customFormat="1" ht="16.5" x14ac:dyDescent="0.3">
      <c r="A9" s="31">
        <v>20</v>
      </c>
      <c r="B9" s="32" t="s">
        <v>210</v>
      </c>
      <c r="C9" s="33">
        <v>5</v>
      </c>
      <c r="D9" s="34" t="s">
        <v>215</v>
      </c>
      <c r="E9" s="35">
        <v>4201</v>
      </c>
      <c r="F9" s="34" t="s">
        <v>212</v>
      </c>
      <c r="G9" s="142">
        <v>0.14419247787610617</v>
      </c>
      <c r="H9" s="143">
        <v>0.98076923076923073</v>
      </c>
      <c r="I9" s="144">
        <v>1.100031605562579</v>
      </c>
      <c r="J9" s="150">
        <v>0.1</v>
      </c>
      <c r="K9" s="144">
        <v>0.41641118836915292</v>
      </c>
      <c r="L9" s="143">
        <v>0.16</v>
      </c>
      <c r="M9" s="142">
        <v>0.40997608472839081</v>
      </c>
      <c r="N9" s="143">
        <v>0.54671280276816614</v>
      </c>
      <c r="O9" s="142">
        <v>0.95</v>
      </c>
      <c r="P9" s="142">
        <v>0.16699801192842942</v>
      </c>
      <c r="Q9" s="142">
        <v>0.24012415349887134</v>
      </c>
      <c r="R9" s="142">
        <v>0.20838052095130238</v>
      </c>
      <c r="S9" s="142">
        <v>0.22026959082529265</v>
      </c>
      <c r="T9" s="142">
        <v>0.9</v>
      </c>
      <c r="U9" s="146">
        <v>0.90825688073394495</v>
      </c>
      <c r="V9" s="146">
        <v>0.19014084507042253</v>
      </c>
      <c r="W9" s="142">
        <v>0.27417923691215618</v>
      </c>
      <c r="X9" s="142">
        <v>0.55201048951048948</v>
      </c>
      <c r="Y9" s="81"/>
      <c r="AE9" s="162">
        <v>0.21310000000000001</v>
      </c>
      <c r="AF9" s="162">
        <v>0.21360000000000001</v>
      </c>
      <c r="AG9" s="163">
        <v>0.20838052095130238</v>
      </c>
      <c r="AH9" s="163">
        <v>0.22026959082529265</v>
      </c>
      <c r="AI9" s="165">
        <f t="shared" ref="AI9:AI40" si="9">AG9-AE9</f>
        <v>-4.7194790486976279E-3</v>
      </c>
      <c r="AJ9" s="164">
        <f t="shared" si="0"/>
        <v>6.6695908252926428E-3</v>
      </c>
      <c r="AK9" s="183">
        <f t="shared" si="1"/>
        <v>0.21239207814269537</v>
      </c>
      <c r="AL9" s="183">
        <f t="shared" si="2"/>
        <v>0.21460043862379391</v>
      </c>
      <c r="AM9" s="162">
        <f t="shared" si="3"/>
        <v>0.2107402604756512</v>
      </c>
      <c r="AN9" s="162">
        <f t="shared" si="4"/>
        <v>0.21693479541264632</v>
      </c>
      <c r="AO9" s="162">
        <f t="shared" si="5"/>
        <v>0.20932441676104191</v>
      </c>
      <c r="AP9" s="162">
        <f t="shared" si="6"/>
        <v>0.21893567266023412</v>
      </c>
      <c r="AQ9" s="184">
        <f t="shared" si="7"/>
        <v>0.20838052095130238</v>
      </c>
      <c r="AR9" s="184">
        <f t="shared" si="8"/>
        <v>0.22026959082529265</v>
      </c>
    </row>
    <row r="10" spans="1:44" s="18" customFormat="1" ht="16.5" x14ac:dyDescent="0.3">
      <c r="A10" s="31">
        <v>21</v>
      </c>
      <c r="B10" s="32" t="s">
        <v>210</v>
      </c>
      <c r="C10" s="33">
        <v>5</v>
      </c>
      <c r="D10" s="34" t="s">
        <v>216</v>
      </c>
      <c r="E10" s="35">
        <v>4101</v>
      </c>
      <c r="F10" s="34" t="s">
        <v>214</v>
      </c>
      <c r="G10" s="142">
        <v>0.13891082198772903</v>
      </c>
      <c r="H10" s="143">
        <v>0.9802547770700637</v>
      </c>
      <c r="I10" s="144">
        <v>0.75000260419379372</v>
      </c>
      <c r="J10" s="150">
        <v>0.11000056743107739</v>
      </c>
      <c r="K10" s="144">
        <v>0.22000229169053842</v>
      </c>
      <c r="L10" s="143">
        <v>0.15000992654357753</v>
      </c>
      <c r="M10" s="142">
        <v>0.25002809304416229</v>
      </c>
      <c r="N10" s="143">
        <v>0.45997547731651778</v>
      </c>
      <c r="O10" s="142">
        <v>0.94995404411764706</v>
      </c>
      <c r="P10" s="142">
        <v>0.14999226843977115</v>
      </c>
      <c r="Q10" s="142">
        <v>0.21000262831825178</v>
      </c>
      <c r="R10" s="142">
        <v>0.17740098696697457</v>
      </c>
      <c r="S10" s="142">
        <v>0.21998548929534897</v>
      </c>
      <c r="T10" s="142">
        <v>0.90410958904109584</v>
      </c>
      <c r="U10" s="146">
        <v>0.90017137960582694</v>
      </c>
      <c r="V10" s="146">
        <v>0.16000848476278018</v>
      </c>
      <c r="W10" s="142">
        <v>0.25026737967914436</v>
      </c>
      <c r="X10" s="142">
        <v>0.45999258858071318</v>
      </c>
      <c r="Y10" s="81"/>
      <c r="AE10" s="162">
        <v>0.1744</v>
      </c>
      <c r="AF10" s="162">
        <v>0.1293</v>
      </c>
      <c r="AG10" s="163">
        <v>0.17740098696697457</v>
      </c>
      <c r="AH10" s="163">
        <v>0.21998548929534897</v>
      </c>
      <c r="AI10" s="164">
        <f t="shared" si="9"/>
        <v>3.000986966974567E-3</v>
      </c>
      <c r="AJ10" s="164">
        <f t="shared" si="0"/>
        <v>9.0685489295348976E-2</v>
      </c>
      <c r="AK10" s="183">
        <f t="shared" si="1"/>
        <v>0.17485014804504617</v>
      </c>
      <c r="AL10" s="183">
        <f t="shared" si="2"/>
        <v>0.14290282339430235</v>
      </c>
      <c r="AM10" s="162">
        <f t="shared" si="3"/>
        <v>0.1759004934834873</v>
      </c>
      <c r="AN10" s="162">
        <f t="shared" si="4"/>
        <v>0.17464274464767449</v>
      </c>
      <c r="AO10" s="162">
        <f t="shared" si="5"/>
        <v>0.17680078957357964</v>
      </c>
      <c r="AP10" s="162">
        <f t="shared" si="6"/>
        <v>0.2018483914362792</v>
      </c>
      <c r="AQ10" s="184">
        <f t="shared" si="7"/>
        <v>0.17740098696697457</v>
      </c>
      <c r="AR10" s="184">
        <f t="shared" si="8"/>
        <v>0.21998548929534897</v>
      </c>
    </row>
    <row r="11" spans="1:44" s="18" customFormat="1" ht="16.5" x14ac:dyDescent="0.3">
      <c r="A11" s="31">
        <v>22</v>
      </c>
      <c r="B11" s="32" t="s">
        <v>210</v>
      </c>
      <c r="C11" s="33">
        <v>5</v>
      </c>
      <c r="D11" s="34" t="s">
        <v>217</v>
      </c>
      <c r="E11" s="35">
        <v>4203</v>
      </c>
      <c r="F11" s="34" t="s">
        <v>212</v>
      </c>
      <c r="G11" s="142">
        <v>8.6914485747624601E-2</v>
      </c>
      <c r="H11" s="143">
        <v>0.98461538461538467</v>
      </c>
      <c r="I11" s="144">
        <v>0.69994999166527749</v>
      </c>
      <c r="J11" s="150">
        <v>9.9968020466901189E-2</v>
      </c>
      <c r="K11" s="144">
        <v>0.39606601100183364</v>
      </c>
      <c r="L11" s="143">
        <v>0.14996964177292046</v>
      </c>
      <c r="M11" s="142">
        <v>0.30645161290322581</v>
      </c>
      <c r="N11" s="143">
        <v>0.57046223224351744</v>
      </c>
      <c r="O11" s="142">
        <v>0.95000000000000007</v>
      </c>
      <c r="P11" s="142">
        <v>0.16152019002375298</v>
      </c>
      <c r="Q11" s="142">
        <v>0.24031007751937986</v>
      </c>
      <c r="R11" s="142">
        <v>0.18784530386740331</v>
      </c>
      <c r="S11" s="142">
        <v>0.22040534883148222</v>
      </c>
      <c r="T11" s="142">
        <v>0.92307692307692313</v>
      </c>
      <c r="U11" s="146">
        <v>0.8936170212765957</v>
      </c>
      <c r="V11" s="146">
        <v>0.10180995475113122</v>
      </c>
      <c r="W11" s="142">
        <v>0.26045016077170419</v>
      </c>
      <c r="X11" s="142">
        <v>0.51</v>
      </c>
      <c r="Y11" s="81"/>
      <c r="AE11" s="162">
        <v>0.192</v>
      </c>
      <c r="AF11" s="162">
        <v>0.18049999999999999</v>
      </c>
      <c r="AG11" s="163">
        <v>0.18784530386740331</v>
      </c>
      <c r="AH11" s="163">
        <v>0.22040534883148222</v>
      </c>
      <c r="AI11" s="165">
        <f t="shared" si="9"/>
        <v>-4.1546961325966969E-3</v>
      </c>
      <c r="AJ11" s="164">
        <f t="shared" si="0"/>
        <v>3.9905348831482224E-2</v>
      </c>
      <c r="AK11" s="183">
        <f t="shared" si="1"/>
        <v>0.1913767955801105</v>
      </c>
      <c r="AL11" s="183">
        <f t="shared" si="2"/>
        <v>0.18648580232472234</v>
      </c>
      <c r="AM11" s="162">
        <f t="shared" si="3"/>
        <v>0.18992265193370167</v>
      </c>
      <c r="AN11" s="162">
        <f t="shared" si="4"/>
        <v>0.20045267441574111</v>
      </c>
      <c r="AO11" s="162">
        <f t="shared" si="5"/>
        <v>0.18867624309392264</v>
      </c>
      <c r="AP11" s="162">
        <f t="shared" si="6"/>
        <v>0.21242427906518577</v>
      </c>
      <c r="AQ11" s="184">
        <f t="shared" si="7"/>
        <v>0.18784530386740331</v>
      </c>
      <c r="AR11" s="184">
        <f t="shared" si="8"/>
        <v>0.22040534883148222</v>
      </c>
    </row>
    <row r="12" spans="1:44" s="18" customFormat="1" ht="16.5" x14ac:dyDescent="0.3">
      <c r="A12" s="31">
        <v>23</v>
      </c>
      <c r="B12" s="32" t="s">
        <v>210</v>
      </c>
      <c r="C12" s="33">
        <v>5</v>
      </c>
      <c r="D12" s="34" t="s">
        <v>218</v>
      </c>
      <c r="E12" s="35">
        <v>4303</v>
      </c>
      <c r="F12" s="34" t="s">
        <v>212</v>
      </c>
      <c r="G12" s="142">
        <v>0.10809059564855546</v>
      </c>
      <c r="H12" s="143">
        <v>0.98135593220338979</v>
      </c>
      <c r="I12" s="144">
        <v>0.90001188919272379</v>
      </c>
      <c r="J12" s="150">
        <v>9.9984758420972417E-2</v>
      </c>
      <c r="K12" s="144">
        <v>0.22000653905599807</v>
      </c>
      <c r="L12" s="143">
        <v>0.16</v>
      </c>
      <c r="M12" s="142">
        <v>0.28025964108438334</v>
      </c>
      <c r="N12" s="143">
        <v>0.56482861400894191</v>
      </c>
      <c r="O12" s="142">
        <v>0.95033860045146723</v>
      </c>
      <c r="P12" s="142">
        <v>0.16333777185974258</v>
      </c>
      <c r="Q12" s="142">
        <v>0.22004706889174155</v>
      </c>
      <c r="R12" s="142">
        <v>0.16994219653179191</v>
      </c>
      <c r="S12" s="142">
        <v>0.22000947452809561</v>
      </c>
      <c r="T12" s="142">
        <v>0.9</v>
      </c>
      <c r="U12" s="146">
        <v>0.90058479532163738</v>
      </c>
      <c r="V12" s="146">
        <v>0.19028974158183243</v>
      </c>
      <c r="W12" s="142">
        <v>0.25995743387047737</v>
      </c>
      <c r="X12" s="142">
        <v>0.48007128969539858</v>
      </c>
      <c r="Y12" s="81"/>
      <c r="AE12" s="162">
        <v>0.16350000000000001</v>
      </c>
      <c r="AF12" s="162">
        <v>0.1676</v>
      </c>
      <c r="AG12" s="163">
        <v>0.16994219653179191</v>
      </c>
      <c r="AH12" s="163">
        <v>0.22000947452809561</v>
      </c>
      <c r="AI12" s="164">
        <f t="shared" si="9"/>
        <v>6.4421965317918994E-3</v>
      </c>
      <c r="AJ12" s="164">
        <f t="shared" si="0"/>
        <v>5.2409474528095606E-2</v>
      </c>
      <c r="AK12" s="183">
        <f t="shared" si="1"/>
        <v>0.1644663294797688</v>
      </c>
      <c r="AL12" s="183">
        <f t="shared" si="2"/>
        <v>0.17546142117921434</v>
      </c>
      <c r="AM12" s="162">
        <f t="shared" si="3"/>
        <v>0.16672109826589596</v>
      </c>
      <c r="AN12" s="162">
        <f t="shared" si="4"/>
        <v>0.19380473726404779</v>
      </c>
      <c r="AO12" s="162">
        <f t="shared" si="5"/>
        <v>0.16865375722543352</v>
      </c>
      <c r="AP12" s="162">
        <f t="shared" si="6"/>
        <v>0.20952757962247648</v>
      </c>
      <c r="AQ12" s="184">
        <f t="shared" si="7"/>
        <v>0.16994219653179191</v>
      </c>
      <c r="AR12" s="184">
        <f t="shared" si="8"/>
        <v>0.22000947452809561</v>
      </c>
    </row>
    <row r="13" spans="1:44" s="18" customFormat="1" ht="16.5" x14ac:dyDescent="0.3">
      <c r="A13" s="31">
        <v>24</v>
      </c>
      <c r="B13" s="32" t="s">
        <v>210</v>
      </c>
      <c r="C13" s="33">
        <v>5</v>
      </c>
      <c r="D13" s="34" t="s">
        <v>219</v>
      </c>
      <c r="E13" s="35">
        <v>4301</v>
      </c>
      <c r="F13" s="34" t="s">
        <v>212</v>
      </c>
      <c r="G13" s="142">
        <v>0.10510216952573158</v>
      </c>
      <c r="H13" s="143">
        <v>0.98051948051948057</v>
      </c>
      <c r="I13" s="144">
        <v>0.75</v>
      </c>
      <c r="J13" s="150">
        <v>0.10999951591822245</v>
      </c>
      <c r="K13" s="144">
        <v>0.19001639757820382</v>
      </c>
      <c r="L13" s="143">
        <v>0.15998124387228782</v>
      </c>
      <c r="M13" s="142">
        <v>0.28864107883817425</v>
      </c>
      <c r="N13" s="143">
        <v>0.50067294751009417</v>
      </c>
      <c r="O13" s="142">
        <v>0.95003861003861001</v>
      </c>
      <c r="P13" s="142">
        <v>0.15540141676505312</v>
      </c>
      <c r="Q13" s="142">
        <v>0.23999284564478626</v>
      </c>
      <c r="R13" s="142">
        <v>0.17238022034332565</v>
      </c>
      <c r="S13" s="142">
        <v>0.21999912615279058</v>
      </c>
      <c r="T13" s="142">
        <v>0.90196078431372551</v>
      </c>
      <c r="U13" s="146">
        <v>0.88562351072279588</v>
      </c>
      <c r="V13" s="146">
        <v>0.19009584664536741</v>
      </c>
      <c r="W13" s="142">
        <v>0.27002486217706195</v>
      </c>
      <c r="X13" s="142">
        <v>0.47023197348874413</v>
      </c>
      <c r="Y13" s="81"/>
      <c r="AE13" s="162">
        <v>0.1822</v>
      </c>
      <c r="AF13" s="162">
        <v>0.17430000000000001</v>
      </c>
      <c r="AG13" s="163">
        <v>0.17238022034332565</v>
      </c>
      <c r="AH13" s="163">
        <v>0.21999912615279058</v>
      </c>
      <c r="AI13" s="165">
        <f t="shared" si="9"/>
        <v>-9.8197796566743545E-3</v>
      </c>
      <c r="AJ13" s="164">
        <f t="shared" si="0"/>
        <v>4.5699126152790565E-2</v>
      </c>
      <c r="AK13" s="183">
        <f t="shared" si="1"/>
        <v>0.18072703305149884</v>
      </c>
      <c r="AL13" s="183">
        <f t="shared" si="2"/>
        <v>0.1811548689229186</v>
      </c>
      <c r="AM13" s="162">
        <f t="shared" si="3"/>
        <v>0.17729011017166282</v>
      </c>
      <c r="AN13" s="162">
        <f t="shared" si="4"/>
        <v>0.19714956307639531</v>
      </c>
      <c r="AO13" s="162">
        <f t="shared" si="5"/>
        <v>0.17434417627466051</v>
      </c>
      <c r="AP13" s="162">
        <f t="shared" si="6"/>
        <v>0.21085930092223246</v>
      </c>
      <c r="AQ13" s="184">
        <f t="shared" si="7"/>
        <v>0.17238022034332565</v>
      </c>
      <c r="AR13" s="184">
        <f t="shared" si="8"/>
        <v>0.21999912615279058</v>
      </c>
    </row>
    <row r="14" spans="1:44" s="18" customFormat="1" ht="16.5" x14ac:dyDescent="0.3">
      <c r="A14" s="31">
        <v>25</v>
      </c>
      <c r="B14" s="32" t="s">
        <v>210</v>
      </c>
      <c r="C14" s="33">
        <v>5</v>
      </c>
      <c r="D14" s="34" t="s">
        <v>220</v>
      </c>
      <c r="E14" s="35">
        <v>4304</v>
      </c>
      <c r="F14" s="34" t="s">
        <v>212</v>
      </c>
      <c r="G14" s="142">
        <v>9.0052816901408456E-2</v>
      </c>
      <c r="H14" s="143">
        <v>0.98</v>
      </c>
      <c r="I14" s="144">
        <v>1.1000000000000001</v>
      </c>
      <c r="J14" s="150">
        <v>0.10001730403183942</v>
      </c>
      <c r="K14" s="144">
        <v>0.21990316901408449</v>
      </c>
      <c r="L14" s="143">
        <v>0.14003590664272891</v>
      </c>
      <c r="M14" s="142">
        <v>0.3392857142857143</v>
      </c>
      <c r="N14" s="143">
        <v>0.44943109987357777</v>
      </c>
      <c r="O14" s="142">
        <v>0.9508771929824561</v>
      </c>
      <c r="P14" s="142">
        <v>0.1551528878822197</v>
      </c>
      <c r="Q14" s="142">
        <v>0.24003650745360511</v>
      </c>
      <c r="R14" s="142">
        <v>0.16984328674290555</v>
      </c>
      <c r="S14" s="142">
        <v>0.22471160898846435</v>
      </c>
      <c r="T14" s="142">
        <v>0.90243902439024393</v>
      </c>
      <c r="U14" s="146">
        <v>0.94557823129251706</v>
      </c>
      <c r="V14" s="146">
        <v>0.19084821428571427</v>
      </c>
      <c r="W14" s="142">
        <v>0.29100529100529099</v>
      </c>
      <c r="X14" s="142">
        <v>0.52113970588235292</v>
      </c>
      <c r="Y14" s="81"/>
      <c r="AE14" s="162">
        <v>0.1653</v>
      </c>
      <c r="AF14" s="162">
        <v>0.20469999999999999</v>
      </c>
      <c r="AG14" s="163">
        <v>0.16984328674290555</v>
      </c>
      <c r="AH14" s="163">
        <v>0.22471160898846435</v>
      </c>
      <c r="AI14" s="164">
        <f t="shared" si="9"/>
        <v>4.5432867429055501E-3</v>
      </c>
      <c r="AJ14" s="164">
        <f t="shared" si="0"/>
        <v>2.0011608988464352E-2</v>
      </c>
      <c r="AK14" s="183">
        <f t="shared" si="1"/>
        <v>0.16598149301143583</v>
      </c>
      <c r="AL14" s="183">
        <f t="shared" si="2"/>
        <v>0.20770174134826966</v>
      </c>
      <c r="AM14" s="162">
        <f t="shared" si="3"/>
        <v>0.16757164337145278</v>
      </c>
      <c r="AN14" s="162">
        <f t="shared" si="4"/>
        <v>0.21470580449423216</v>
      </c>
      <c r="AO14" s="162">
        <f t="shared" si="5"/>
        <v>0.16893462939432444</v>
      </c>
      <c r="AP14" s="162">
        <f t="shared" si="6"/>
        <v>0.22070928719077149</v>
      </c>
      <c r="AQ14" s="184">
        <f t="shared" si="7"/>
        <v>0.16984328674290555</v>
      </c>
      <c r="AR14" s="184">
        <f t="shared" si="8"/>
        <v>0.22471160898846435</v>
      </c>
    </row>
    <row r="15" spans="1:44" s="18" customFormat="1" ht="16.5" x14ac:dyDescent="0.3">
      <c r="A15" s="31">
        <v>26</v>
      </c>
      <c r="B15" s="32" t="s">
        <v>210</v>
      </c>
      <c r="C15" s="33">
        <v>5</v>
      </c>
      <c r="D15" s="34" t="s">
        <v>221</v>
      </c>
      <c r="E15" s="35">
        <v>4305</v>
      </c>
      <c r="F15" s="34" t="s">
        <v>212</v>
      </c>
      <c r="G15" s="142">
        <v>0.17685290763968073</v>
      </c>
      <c r="H15" s="143">
        <v>0.98000000000000009</v>
      </c>
      <c r="I15" s="144">
        <v>1</v>
      </c>
      <c r="J15" s="151">
        <v>0.10002549719530852</v>
      </c>
      <c r="K15" s="144">
        <v>0.43122006841505134</v>
      </c>
      <c r="L15" s="143">
        <v>0.15004413062665489</v>
      </c>
      <c r="M15" s="142">
        <v>0.68284789644012944</v>
      </c>
      <c r="N15" s="143">
        <v>0.5739570164348925</v>
      </c>
      <c r="O15" s="142">
        <v>0.9513513513513514</v>
      </c>
      <c r="P15" s="142">
        <v>0.21323529411764705</v>
      </c>
      <c r="Q15" s="142">
        <v>0.24034749034749034</v>
      </c>
      <c r="R15" s="142">
        <v>0.2581699346405229</v>
      </c>
      <c r="S15" s="142">
        <v>0.35283935823180879</v>
      </c>
      <c r="T15" s="142">
        <v>0.9</v>
      </c>
      <c r="U15" s="146">
        <v>0.89189189189189189</v>
      </c>
      <c r="V15" s="146">
        <v>0.19243986254295534</v>
      </c>
      <c r="W15" s="142">
        <v>0.31120331950207469</v>
      </c>
      <c r="X15" s="142">
        <v>0.69005235602094239</v>
      </c>
      <c r="Y15" s="81"/>
      <c r="AE15" s="162">
        <v>0.28420000000000001</v>
      </c>
      <c r="AF15" s="162">
        <v>0.34699999999999998</v>
      </c>
      <c r="AG15" s="163">
        <v>0.2581699346405229</v>
      </c>
      <c r="AH15" s="163">
        <v>0.35283935823180879</v>
      </c>
      <c r="AI15" s="165">
        <f t="shared" si="9"/>
        <v>-2.6030065359477106E-2</v>
      </c>
      <c r="AJ15" s="164">
        <f t="shared" si="0"/>
        <v>5.8393582318088111E-3</v>
      </c>
      <c r="AK15" s="183">
        <f t="shared" si="1"/>
        <v>0.28029549019607847</v>
      </c>
      <c r="AL15" s="183">
        <f t="shared" si="2"/>
        <v>0.34787590373477129</v>
      </c>
      <c r="AM15" s="162">
        <f t="shared" si="3"/>
        <v>0.27118496732026143</v>
      </c>
      <c r="AN15" s="162">
        <f t="shared" si="4"/>
        <v>0.34991967911590438</v>
      </c>
      <c r="AO15" s="162">
        <f t="shared" si="5"/>
        <v>0.26337594771241835</v>
      </c>
      <c r="AP15" s="162">
        <f t="shared" si="6"/>
        <v>0.351671486585447</v>
      </c>
      <c r="AQ15" s="184">
        <f t="shared" si="7"/>
        <v>0.2581699346405229</v>
      </c>
      <c r="AR15" s="184">
        <f t="shared" si="8"/>
        <v>0.35283935823180879</v>
      </c>
    </row>
    <row r="16" spans="1:44" s="18" customFormat="1" ht="16.5" x14ac:dyDescent="0.3">
      <c r="A16" s="31">
        <v>27</v>
      </c>
      <c r="B16" s="32" t="s">
        <v>210</v>
      </c>
      <c r="C16" s="33">
        <v>5</v>
      </c>
      <c r="D16" s="34" t="s">
        <v>222</v>
      </c>
      <c r="E16" s="35">
        <v>4204</v>
      </c>
      <c r="F16" s="34" t="s">
        <v>212</v>
      </c>
      <c r="G16" s="142">
        <v>0.23409671241621446</v>
      </c>
      <c r="H16" s="143">
        <v>0.98</v>
      </c>
      <c r="I16" s="144">
        <v>1</v>
      </c>
      <c r="J16" s="150">
        <v>9.9991688138974313E-2</v>
      </c>
      <c r="K16" s="144">
        <v>0.32204755825087772</v>
      </c>
      <c r="L16" s="143">
        <v>0.16009148084619781</v>
      </c>
      <c r="M16" s="142">
        <v>0.55427251732101612</v>
      </c>
      <c r="N16" s="143">
        <v>0.64685314685314688</v>
      </c>
      <c r="O16" s="142">
        <v>0.95041322314049592</v>
      </c>
      <c r="P16" s="142">
        <v>0.29469790382244143</v>
      </c>
      <c r="Q16" s="142">
        <v>0.24007807417046195</v>
      </c>
      <c r="R16" s="142">
        <v>0.22998489425981872</v>
      </c>
      <c r="S16" s="145">
        <v>0.22018930408436477</v>
      </c>
      <c r="T16" s="142">
        <v>0.90196078431372551</v>
      </c>
      <c r="U16" s="146">
        <v>0.8936170212765957</v>
      </c>
      <c r="V16" s="146">
        <v>0.15020576131687244</v>
      </c>
      <c r="W16" s="142">
        <v>0.28000000000000003</v>
      </c>
      <c r="X16" s="142">
        <v>0.58073654390934848</v>
      </c>
      <c r="Y16" s="81"/>
      <c r="AE16" s="162">
        <v>0.2341</v>
      </c>
      <c r="AF16" s="162">
        <v>0.22220000000000001</v>
      </c>
      <c r="AG16" s="163">
        <v>0.22998489425981872</v>
      </c>
      <c r="AH16" s="163">
        <v>0.22018930408436477</v>
      </c>
      <c r="AI16" s="165">
        <f t="shared" si="9"/>
        <v>-4.1151057401812852E-3</v>
      </c>
      <c r="AJ16" s="165">
        <f t="shared" si="0"/>
        <v>-2.0106959156352411E-3</v>
      </c>
      <c r="AK16" s="183">
        <f t="shared" si="1"/>
        <v>0.2334827341389728</v>
      </c>
      <c r="AL16" s="183">
        <f t="shared" si="2"/>
        <v>0.22189839561265473</v>
      </c>
      <c r="AM16" s="162">
        <f t="shared" si="3"/>
        <v>0.23204244712990935</v>
      </c>
      <c r="AN16" s="162">
        <f t="shared" si="4"/>
        <v>0.22119465204218239</v>
      </c>
      <c r="AO16" s="162">
        <f t="shared" si="5"/>
        <v>0.23080791540785497</v>
      </c>
      <c r="AP16" s="162">
        <f t="shared" si="6"/>
        <v>0.2205914432674918</v>
      </c>
      <c r="AQ16" s="184">
        <f t="shared" si="7"/>
        <v>0.22998489425981872</v>
      </c>
      <c r="AR16" s="184">
        <f t="shared" si="8"/>
        <v>0.22018930408436477</v>
      </c>
    </row>
    <row r="17" spans="1:44" s="18" customFormat="1" ht="16.5" x14ac:dyDescent="0.3">
      <c r="A17" s="31">
        <v>28</v>
      </c>
      <c r="B17" s="36" t="s">
        <v>210</v>
      </c>
      <c r="C17" s="33">
        <v>5</v>
      </c>
      <c r="D17" s="37" t="s">
        <v>223</v>
      </c>
      <c r="E17" s="35">
        <v>4106</v>
      </c>
      <c r="F17" s="37" t="s">
        <v>212</v>
      </c>
      <c r="G17" s="142">
        <v>0.12138766519823786</v>
      </c>
      <c r="H17" s="143">
        <v>0.98</v>
      </c>
      <c r="I17" s="144">
        <v>0.8</v>
      </c>
      <c r="J17" s="150">
        <v>0.1</v>
      </c>
      <c r="K17" s="144">
        <v>0.45938325991189422</v>
      </c>
      <c r="L17" s="143">
        <v>0.15008769731896768</v>
      </c>
      <c r="M17" s="142">
        <v>0.34111310592459604</v>
      </c>
      <c r="N17" s="143">
        <v>0.45905707196029777</v>
      </c>
      <c r="O17" s="142">
        <v>0.95</v>
      </c>
      <c r="P17" s="142">
        <v>0.15011037527593818</v>
      </c>
      <c r="Q17" s="142">
        <v>0.22007609013754756</v>
      </c>
      <c r="R17" s="142">
        <v>0.25131073051380637</v>
      </c>
      <c r="S17" s="142">
        <v>0.21965076079536697</v>
      </c>
      <c r="T17" s="142">
        <v>0.90526315789473677</v>
      </c>
      <c r="U17" s="146">
        <v>0.85365853658536583</v>
      </c>
      <c r="V17" s="146">
        <v>0.19088319088319089</v>
      </c>
      <c r="W17" s="142">
        <v>0.2904169714703731</v>
      </c>
      <c r="X17" s="142">
        <v>0.46998823067869755</v>
      </c>
      <c r="Y17" s="81"/>
      <c r="AE17" s="162">
        <v>0.30480000000000002</v>
      </c>
      <c r="AF17" s="162">
        <v>0.20880000000000001</v>
      </c>
      <c r="AG17" s="163">
        <v>0.25131073051380637</v>
      </c>
      <c r="AH17" s="163">
        <v>0.21965076079536697</v>
      </c>
      <c r="AI17" s="165">
        <f t="shared" si="9"/>
        <v>-5.3489269486193647E-2</v>
      </c>
      <c r="AJ17" s="164">
        <f t="shared" si="0"/>
        <v>1.0850760795366954E-2</v>
      </c>
      <c r="AK17" s="183">
        <f t="shared" si="1"/>
        <v>0.29677660957707097</v>
      </c>
      <c r="AL17" s="183">
        <f t="shared" si="2"/>
        <v>0.21042761411930505</v>
      </c>
      <c r="AM17" s="162">
        <f t="shared" si="3"/>
        <v>0.27805536525690322</v>
      </c>
      <c r="AN17" s="162">
        <f t="shared" si="4"/>
        <v>0.21422538039768349</v>
      </c>
      <c r="AO17" s="162">
        <f t="shared" si="5"/>
        <v>0.26200858441104508</v>
      </c>
      <c r="AP17" s="162">
        <f t="shared" si="6"/>
        <v>0.21748060863629357</v>
      </c>
      <c r="AQ17" s="184">
        <f t="shared" si="7"/>
        <v>0.25131073051380637</v>
      </c>
      <c r="AR17" s="184">
        <f t="shared" si="8"/>
        <v>0.21965076079536697</v>
      </c>
    </row>
    <row r="18" spans="1:44" ht="16.5" hidden="1" x14ac:dyDescent="0.3">
      <c r="AI18" s="161">
        <f t="shared" si="9"/>
        <v>0</v>
      </c>
      <c r="AM18" s="162">
        <f t="shared" ref="AM18:AM40" si="10">+AF18+(AJ18/2)</f>
        <v>0</v>
      </c>
    </row>
    <row r="19" spans="1:44" ht="16.5" hidden="1" x14ac:dyDescent="0.3">
      <c r="AI19" s="161">
        <f t="shared" si="9"/>
        <v>0</v>
      </c>
      <c r="AM19" s="162">
        <f t="shared" si="10"/>
        <v>0</v>
      </c>
    </row>
    <row r="20" spans="1:44" ht="16.5" hidden="1" x14ac:dyDescent="0.3">
      <c r="AI20" s="161">
        <f t="shared" si="9"/>
        <v>0</v>
      </c>
      <c r="AM20" s="162">
        <f t="shared" si="10"/>
        <v>0</v>
      </c>
    </row>
    <row r="21" spans="1:44" ht="18" hidden="1" x14ac:dyDescent="0.35">
      <c r="A21" s="439" t="s">
        <v>254</v>
      </c>
      <c r="B21" s="439"/>
      <c r="C21" s="439"/>
      <c r="D21" s="439"/>
      <c r="E21" s="439"/>
      <c r="F21" s="439"/>
      <c r="G21" s="446"/>
      <c r="H21" s="446"/>
      <c r="I21" s="446"/>
      <c r="J21" s="446"/>
      <c r="K21" s="446"/>
      <c r="L21" s="446"/>
      <c r="M21" s="446"/>
      <c r="N21" s="446"/>
      <c r="O21" s="446"/>
      <c r="P21" s="446"/>
      <c r="Q21" s="16"/>
      <c r="R21" s="17"/>
      <c r="T21" s="16"/>
      <c r="U21" s="17"/>
      <c r="W21" s="16"/>
      <c r="X21" s="17"/>
      <c r="AE21" s="17"/>
      <c r="AI21" s="161">
        <f t="shared" si="9"/>
        <v>0</v>
      </c>
      <c r="AM21" s="162">
        <f t="shared" si="10"/>
        <v>0</v>
      </c>
    </row>
    <row r="22" spans="1:44" ht="16.5" hidden="1" x14ac:dyDescent="0.3">
      <c r="A22" s="19"/>
      <c r="B22" s="19"/>
      <c r="C22" s="19"/>
      <c r="D22" s="19"/>
      <c r="E22" s="440" t="s">
        <v>203</v>
      </c>
      <c r="F22" s="443" t="s">
        <v>204</v>
      </c>
      <c r="G22" s="447" t="s">
        <v>205</v>
      </c>
      <c r="H22" s="448"/>
      <c r="I22" s="448"/>
      <c r="J22" s="448"/>
      <c r="K22" s="448"/>
      <c r="L22" s="448"/>
      <c r="M22" s="448"/>
      <c r="N22" s="448"/>
      <c r="O22" s="448"/>
      <c r="P22" s="448"/>
      <c r="Q22" s="448"/>
      <c r="R22" s="448"/>
      <c r="S22" s="448"/>
      <c r="AI22" s="161">
        <f t="shared" si="9"/>
        <v>0</v>
      </c>
      <c r="AM22" s="162">
        <f t="shared" si="10"/>
        <v>0</v>
      </c>
    </row>
    <row r="23" spans="1:44" ht="16.5" hidden="1" x14ac:dyDescent="0.3">
      <c r="A23" s="21"/>
      <c r="B23" s="22"/>
      <c r="C23" s="21"/>
      <c r="D23" s="21"/>
      <c r="E23" s="441"/>
      <c r="F23" s="444"/>
      <c r="G23" s="23" t="s">
        <v>244</v>
      </c>
      <c r="H23" s="24" t="s">
        <v>245</v>
      </c>
      <c r="I23" s="24" t="s">
        <v>246</v>
      </c>
      <c r="J23" s="24" t="s">
        <v>247</v>
      </c>
      <c r="K23" s="24" t="s">
        <v>248</v>
      </c>
      <c r="L23" s="24" t="s">
        <v>249</v>
      </c>
      <c r="M23" s="24" t="s">
        <v>250</v>
      </c>
      <c r="N23" s="24" t="s">
        <v>251</v>
      </c>
      <c r="O23" s="24" t="s">
        <v>252</v>
      </c>
      <c r="P23" s="24" t="s">
        <v>253</v>
      </c>
      <c r="Q23" s="24" t="s">
        <v>232</v>
      </c>
      <c r="R23" s="24" t="s">
        <v>233</v>
      </c>
      <c r="S23" s="24" t="s">
        <v>260</v>
      </c>
      <c r="T23" s="24" t="s">
        <v>232</v>
      </c>
      <c r="U23" s="24" t="s">
        <v>233</v>
      </c>
      <c r="V23" s="24" t="s">
        <v>260</v>
      </c>
      <c r="W23" s="24" t="s">
        <v>232</v>
      </c>
      <c r="X23" s="24" t="s">
        <v>233</v>
      </c>
      <c r="Y23" s="24" t="s">
        <v>260</v>
      </c>
      <c r="AE23" s="24" t="s">
        <v>233</v>
      </c>
      <c r="AF23" s="24" t="s">
        <v>260</v>
      </c>
      <c r="AI23" s="161" t="e">
        <f t="shared" si="9"/>
        <v>#VALUE!</v>
      </c>
      <c r="AM23" s="162" t="e">
        <f t="shared" si="10"/>
        <v>#VALUE!</v>
      </c>
    </row>
    <row r="24" spans="1:44" ht="102" hidden="1" x14ac:dyDescent="0.3">
      <c r="A24" s="21" t="s">
        <v>206</v>
      </c>
      <c r="B24" s="22" t="s">
        <v>207</v>
      </c>
      <c r="C24" s="21" t="s">
        <v>206</v>
      </c>
      <c r="D24" s="21" t="s">
        <v>0</v>
      </c>
      <c r="E24" s="441"/>
      <c r="F24" s="444"/>
      <c r="G24" s="25" t="s">
        <v>208</v>
      </c>
      <c r="H24" s="25" t="s">
        <v>236</v>
      </c>
      <c r="I24" s="25" t="s">
        <v>237</v>
      </c>
      <c r="J24" s="25" t="s">
        <v>238</v>
      </c>
      <c r="K24" s="25" t="s">
        <v>239</v>
      </c>
      <c r="L24" s="25" t="s">
        <v>240</v>
      </c>
      <c r="M24" s="25" t="s">
        <v>209</v>
      </c>
      <c r="N24" s="25" t="s">
        <v>392</v>
      </c>
      <c r="O24" s="25" t="s">
        <v>241</v>
      </c>
      <c r="P24" s="40" t="s">
        <v>242</v>
      </c>
      <c r="Q24" s="40" t="s">
        <v>234</v>
      </c>
      <c r="R24" s="40" t="s">
        <v>235</v>
      </c>
      <c r="S24" s="40" t="s">
        <v>270</v>
      </c>
      <c r="T24" s="40" t="s">
        <v>234</v>
      </c>
      <c r="U24" s="40" t="s">
        <v>235</v>
      </c>
      <c r="V24" s="40" t="s">
        <v>270</v>
      </c>
      <c r="W24" s="40" t="s">
        <v>234</v>
      </c>
      <c r="X24" s="40" t="s">
        <v>235</v>
      </c>
      <c r="Y24" s="40" t="s">
        <v>270</v>
      </c>
      <c r="AE24" s="40" t="s">
        <v>235</v>
      </c>
      <c r="AF24" s="40" t="s">
        <v>270</v>
      </c>
      <c r="AI24" s="161" t="e">
        <f t="shared" si="9"/>
        <v>#VALUE!</v>
      </c>
      <c r="AM24" s="162" t="e">
        <f t="shared" si="10"/>
        <v>#VALUE!</v>
      </c>
    </row>
    <row r="25" spans="1:44" ht="16.5" hidden="1" x14ac:dyDescent="0.3">
      <c r="A25" s="27"/>
      <c r="B25" s="28"/>
      <c r="C25" s="27"/>
      <c r="D25" s="27"/>
      <c r="E25" s="442"/>
      <c r="F25" s="445"/>
      <c r="G25" s="29">
        <v>0.1</v>
      </c>
      <c r="H25" s="29">
        <v>0.1</v>
      </c>
      <c r="I25" s="29">
        <v>0.1</v>
      </c>
      <c r="J25" s="30">
        <v>1</v>
      </c>
      <c r="K25" s="29">
        <v>0.1</v>
      </c>
      <c r="L25" s="30">
        <v>1</v>
      </c>
      <c r="M25" s="30">
        <v>1</v>
      </c>
      <c r="N25" s="30">
        <v>1</v>
      </c>
      <c r="O25" s="29">
        <v>0.1</v>
      </c>
      <c r="P25" s="29">
        <v>0.1</v>
      </c>
      <c r="Q25" s="89"/>
      <c r="R25" s="89"/>
      <c r="S25" s="82">
        <v>0.1</v>
      </c>
      <c r="T25" s="89"/>
      <c r="U25" s="89"/>
      <c r="V25" s="82">
        <v>0.1</v>
      </c>
      <c r="W25" s="89"/>
      <c r="X25" s="89"/>
      <c r="Y25" s="82">
        <v>0.1</v>
      </c>
      <c r="AE25" s="89"/>
      <c r="AF25" s="82">
        <v>0.1</v>
      </c>
      <c r="AI25" s="161">
        <f t="shared" si="9"/>
        <v>0</v>
      </c>
      <c r="AM25" s="162">
        <f t="shared" si="10"/>
        <v>0.1</v>
      </c>
    </row>
    <row r="26" spans="1:44" ht="16.5" hidden="1" x14ac:dyDescent="0.3">
      <c r="A26" s="31">
        <v>17</v>
      </c>
      <c r="B26" s="32" t="s">
        <v>210</v>
      </c>
      <c r="C26" s="33">
        <v>5</v>
      </c>
      <c r="D26" s="34" t="s">
        <v>211</v>
      </c>
      <c r="E26" s="35">
        <v>4202</v>
      </c>
      <c r="F26" s="34" t="s">
        <v>212</v>
      </c>
      <c r="G26" s="41">
        <f>+G6*$G$25</f>
        <v>7.5104423262289822E-3</v>
      </c>
      <c r="H26" s="41">
        <f>+H6*$H$25</f>
        <v>9.8085106382978737E-2</v>
      </c>
      <c r="I26" s="41">
        <f>+I6*$I$25</f>
        <v>0.11999571596872659</v>
      </c>
      <c r="J26" s="41">
        <f>+J6*$J$25</f>
        <v>9.9980846581114724E-2</v>
      </c>
      <c r="K26" s="41">
        <f>+K6*$K$25</f>
        <v>2.5623862054192998E-2</v>
      </c>
      <c r="L26" s="41">
        <f>+L6*$L$25</f>
        <v>0.15018315018315018</v>
      </c>
      <c r="M26" s="41">
        <f>+M6*$M$25</f>
        <v>0.34022038567493113</v>
      </c>
      <c r="N26" s="41">
        <f>+N6*$N$25</f>
        <v>0.76513761467889907</v>
      </c>
      <c r="O26" s="41">
        <f>+O6*$O$25</f>
        <v>9.4E-2</v>
      </c>
      <c r="P26" s="50">
        <f>+P6*$P$25</f>
        <v>1.6282894736842104E-2</v>
      </c>
      <c r="Q26" s="90">
        <v>0.14050000000000001</v>
      </c>
      <c r="R26" s="91">
        <v>0.1125</v>
      </c>
      <c r="S26" s="41">
        <f t="shared" ref="S26:S37" si="11">+S6*$S$25</f>
        <v>2.2000746315069347E-2</v>
      </c>
      <c r="T26" s="90">
        <v>0.14050000000000001</v>
      </c>
      <c r="U26" s="91">
        <v>0.1125</v>
      </c>
      <c r="V26" s="41">
        <f t="shared" ref="V26:Y37" si="12">+V6*$S$25</f>
        <v>1.4999999999999999E-2</v>
      </c>
      <c r="W26" s="90">
        <v>0.14050000000000001</v>
      </c>
      <c r="X26" s="91">
        <v>0.1125</v>
      </c>
      <c r="Y26" s="41">
        <f t="shared" si="12"/>
        <v>0</v>
      </c>
      <c r="AE26" s="91">
        <v>0.1125</v>
      </c>
      <c r="AF26" s="41">
        <f t="shared" ref="AF26:AF37" si="13">+AF6*$S$25</f>
        <v>1.3430000000000001E-2</v>
      </c>
      <c r="AI26" s="161">
        <f t="shared" si="9"/>
        <v>-0.1125</v>
      </c>
      <c r="AM26" s="162">
        <f t="shared" si="10"/>
        <v>1.3430000000000001E-2</v>
      </c>
    </row>
    <row r="27" spans="1:44" ht="16.5" hidden="1" x14ac:dyDescent="0.3">
      <c r="A27" s="31">
        <v>18</v>
      </c>
      <c r="B27" s="32" t="s">
        <v>210</v>
      </c>
      <c r="C27" s="33">
        <v>5</v>
      </c>
      <c r="D27" s="34" t="s">
        <v>213</v>
      </c>
      <c r="E27" s="35">
        <v>4302</v>
      </c>
      <c r="F27" s="34" t="s">
        <v>212</v>
      </c>
      <c r="G27" s="41">
        <f t="shared" ref="G27:G37" si="14">+G7*$G$25</f>
        <v>3.2321644498186218E-2</v>
      </c>
      <c r="H27" s="41">
        <f t="shared" ref="H27:H37" si="15">+H7*$H$25</f>
        <v>9.8421052631578951E-2</v>
      </c>
      <c r="I27" s="41">
        <f t="shared" ref="I27:I37" si="16">+I7*$I$25</f>
        <v>0.1</v>
      </c>
      <c r="J27" s="41">
        <f t="shared" ref="J27:J37" si="17">+J7*$J$25</f>
        <v>0.10004646120489391</v>
      </c>
      <c r="K27" s="41">
        <f t="shared" ref="K27:K37" si="18">+K7*$K$25</f>
        <v>5.4418077388149938E-2</v>
      </c>
      <c r="L27" s="41">
        <f t="shared" ref="L27:L37" si="19">+L7*$L$25</f>
        <v>0.15007816571130797</v>
      </c>
      <c r="M27" s="41">
        <f t="shared" ref="M27:M37" si="20">+M7*$M$25</f>
        <v>0.38006756756756754</v>
      </c>
      <c r="N27" s="41">
        <f t="shared" ref="N27:N37" si="21">+N7*$N$25</f>
        <v>0.69494290375203915</v>
      </c>
      <c r="O27" s="41">
        <f t="shared" ref="O27:O37" si="22">+O7*$O$25</f>
        <v>9.5000000000000001E-2</v>
      </c>
      <c r="P27" s="50">
        <f t="shared" ref="P27:P37" si="23">+P7*$P$25</f>
        <v>1.8461538461538463E-2</v>
      </c>
      <c r="Q27" s="90">
        <v>0.14649999999999999</v>
      </c>
      <c r="R27" s="91">
        <v>0.155</v>
      </c>
      <c r="S27" s="41">
        <f t="shared" si="11"/>
        <v>2.2037687639731716E-2</v>
      </c>
      <c r="T27" s="90">
        <v>0.14649999999999999</v>
      </c>
      <c r="U27" s="91">
        <v>0.155</v>
      </c>
      <c r="V27" s="41">
        <f t="shared" si="12"/>
        <v>1.0250569476082005E-2</v>
      </c>
      <c r="W27" s="90">
        <v>0.14649999999999999</v>
      </c>
      <c r="X27" s="91">
        <v>0.155</v>
      </c>
      <c r="Y27" s="41">
        <f t="shared" si="12"/>
        <v>0</v>
      </c>
      <c r="AE27" s="91">
        <v>0.155</v>
      </c>
      <c r="AF27" s="41">
        <f t="shared" si="13"/>
        <v>1.7630000000000003E-2</v>
      </c>
      <c r="AI27" s="161">
        <f t="shared" si="9"/>
        <v>-0.155</v>
      </c>
      <c r="AM27" s="162">
        <f t="shared" si="10"/>
        <v>1.7630000000000003E-2</v>
      </c>
    </row>
    <row r="28" spans="1:44" ht="16.5" hidden="1" x14ac:dyDescent="0.3">
      <c r="A28" s="31">
        <v>19</v>
      </c>
      <c r="B28" s="32" t="s">
        <v>210</v>
      </c>
      <c r="C28" s="33">
        <v>5</v>
      </c>
      <c r="D28" s="34" t="s">
        <v>210</v>
      </c>
      <c r="E28" s="35">
        <v>4102</v>
      </c>
      <c r="F28" s="34" t="s">
        <v>214</v>
      </c>
      <c r="G28" s="41">
        <f t="shared" si="14"/>
        <v>1.2192666641477251E-2</v>
      </c>
      <c r="H28" s="41">
        <f t="shared" si="15"/>
        <v>9.8005836575875485E-2</v>
      </c>
      <c r="I28" s="41">
        <f t="shared" si="16"/>
        <v>0.1</v>
      </c>
      <c r="J28" s="41">
        <f t="shared" si="17"/>
        <v>9.9996434641027768E-2</v>
      </c>
      <c r="K28" s="41">
        <f t="shared" si="18"/>
        <v>2.4299833210085123E-2</v>
      </c>
      <c r="L28" s="41">
        <f t="shared" si="19"/>
        <v>0.16000341887647171</v>
      </c>
      <c r="M28" s="41">
        <f t="shared" si="20"/>
        <v>0.28603027580009677</v>
      </c>
      <c r="N28" s="41">
        <f t="shared" si="21"/>
        <v>0.45999442431000837</v>
      </c>
      <c r="O28" s="41">
        <f t="shared" si="22"/>
        <v>9.499559082892417E-2</v>
      </c>
      <c r="P28" s="50">
        <f t="shared" si="23"/>
        <v>1.499578123801488E-2</v>
      </c>
      <c r="Q28" s="90">
        <v>0.14649999999999999</v>
      </c>
      <c r="R28" s="91">
        <v>0.17</v>
      </c>
      <c r="S28" s="41">
        <f t="shared" si="11"/>
        <v>2.200453513217402E-2</v>
      </c>
      <c r="T28" s="90">
        <v>0.14649999999999999</v>
      </c>
      <c r="U28" s="91">
        <v>0.17</v>
      </c>
      <c r="V28" s="41">
        <f t="shared" si="12"/>
        <v>1.499416569428238E-2</v>
      </c>
      <c r="W28" s="90">
        <v>0.14649999999999999</v>
      </c>
      <c r="X28" s="91">
        <v>0.17</v>
      </c>
      <c r="Y28" s="41">
        <f t="shared" si="12"/>
        <v>0</v>
      </c>
      <c r="AE28" s="91">
        <v>0.17</v>
      </c>
      <c r="AF28" s="41">
        <f t="shared" si="13"/>
        <v>1.575E-2</v>
      </c>
      <c r="AI28" s="161">
        <f t="shared" si="9"/>
        <v>-0.17</v>
      </c>
      <c r="AM28" s="162">
        <f t="shared" si="10"/>
        <v>1.575E-2</v>
      </c>
    </row>
    <row r="29" spans="1:44" ht="16.5" hidden="1" x14ac:dyDescent="0.3">
      <c r="A29" s="31">
        <v>20</v>
      </c>
      <c r="B29" s="32" t="s">
        <v>210</v>
      </c>
      <c r="C29" s="33">
        <v>5</v>
      </c>
      <c r="D29" s="34" t="s">
        <v>215</v>
      </c>
      <c r="E29" s="35">
        <v>4201</v>
      </c>
      <c r="F29" s="34" t="s">
        <v>212</v>
      </c>
      <c r="G29" s="41">
        <f t="shared" si="14"/>
        <v>1.4419247787610619E-2</v>
      </c>
      <c r="H29" s="41">
        <f t="shared" si="15"/>
        <v>9.8076923076923075E-2</v>
      </c>
      <c r="I29" s="41">
        <f t="shared" si="16"/>
        <v>0.1100031605562579</v>
      </c>
      <c r="J29" s="41">
        <f t="shared" si="17"/>
        <v>0.1</v>
      </c>
      <c r="K29" s="41">
        <f t="shared" si="18"/>
        <v>4.1641118836915292E-2</v>
      </c>
      <c r="L29" s="41">
        <f t="shared" si="19"/>
        <v>0.16</v>
      </c>
      <c r="M29" s="41">
        <f t="shared" si="20"/>
        <v>0.40997608472839081</v>
      </c>
      <c r="N29" s="41">
        <f t="shared" si="21"/>
        <v>0.54671280276816614</v>
      </c>
      <c r="O29" s="41">
        <f t="shared" si="22"/>
        <v>9.5000000000000001E-2</v>
      </c>
      <c r="P29" s="50">
        <f t="shared" si="23"/>
        <v>1.6699801192842943E-2</v>
      </c>
      <c r="Q29" s="90">
        <v>0.13750000000000001</v>
      </c>
      <c r="R29" s="91">
        <v>0.14000000000000001</v>
      </c>
      <c r="S29" s="41">
        <f t="shared" si="11"/>
        <v>2.2026959082529267E-2</v>
      </c>
      <c r="T29" s="90">
        <v>0.13750000000000001</v>
      </c>
      <c r="U29" s="91">
        <v>0.14000000000000001</v>
      </c>
      <c r="V29" s="41">
        <f t="shared" si="12"/>
        <v>1.9014084507042256E-2</v>
      </c>
      <c r="W29" s="90">
        <v>0.13750000000000001</v>
      </c>
      <c r="X29" s="91">
        <v>0.14000000000000001</v>
      </c>
      <c r="Y29" s="41">
        <f t="shared" si="12"/>
        <v>0</v>
      </c>
      <c r="AE29" s="91">
        <v>0.14000000000000001</v>
      </c>
      <c r="AF29" s="41">
        <f t="shared" si="13"/>
        <v>2.1360000000000004E-2</v>
      </c>
      <c r="AI29" s="161">
        <f t="shared" si="9"/>
        <v>-0.14000000000000001</v>
      </c>
      <c r="AM29" s="162">
        <f t="shared" si="10"/>
        <v>2.1360000000000004E-2</v>
      </c>
    </row>
    <row r="30" spans="1:44" ht="16.5" hidden="1" x14ac:dyDescent="0.3">
      <c r="A30" s="31">
        <v>21</v>
      </c>
      <c r="B30" s="32" t="s">
        <v>210</v>
      </c>
      <c r="C30" s="33">
        <v>5</v>
      </c>
      <c r="D30" s="34" t="s">
        <v>216</v>
      </c>
      <c r="E30" s="35">
        <v>4101</v>
      </c>
      <c r="F30" s="34" t="s">
        <v>214</v>
      </c>
      <c r="G30" s="41">
        <f t="shared" si="14"/>
        <v>1.3891082198772903E-2</v>
      </c>
      <c r="H30" s="41">
        <f t="shared" si="15"/>
        <v>9.802547770700637E-2</v>
      </c>
      <c r="I30" s="41">
        <f t="shared" si="16"/>
        <v>7.5000260419379378E-2</v>
      </c>
      <c r="J30" s="41">
        <f t="shared" si="17"/>
        <v>0.11000056743107739</v>
      </c>
      <c r="K30" s="41">
        <f t="shared" si="18"/>
        <v>2.2000229169053843E-2</v>
      </c>
      <c r="L30" s="41">
        <f t="shared" si="19"/>
        <v>0.15000992654357753</v>
      </c>
      <c r="M30" s="41">
        <f t="shared" si="20"/>
        <v>0.25002809304416229</v>
      </c>
      <c r="N30" s="41">
        <f t="shared" si="21"/>
        <v>0.45997547731651778</v>
      </c>
      <c r="O30" s="41">
        <f t="shared" si="22"/>
        <v>9.4995404411764711E-2</v>
      </c>
      <c r="P30" s="50">
        <f>+P10*$P$25</f>
        <v>1.4999226843977115E-2</v>
      </c>
      <c r="Q30" s="90">
        <v>0.13750000000000001</v>
      </c>
      <c r="R30" s="91">
        <v>0.14750000000000002</v>
      </c>
      <c r="S30" s="41">
        <f t="shared" si="11"/>
        <v>2.19985489295349E-2</v>
      </c>
      <c r="T30" s="90">
        <v>0.13750000000000001</v>
      </c>
      <c r="U30" s="91">
        <v>0.14750000000000002</v>
      </c>
      <c r="V30" s="41">
        <f t="shared" si="12"/>
        <v>1.6000848476278019E-2</v>
      </c>
      <c r="W30" s="90">
        <v>0.13750000000000001</v>
      </c>
      <c r="X30" s="91">
        <v>0.14750000000000002</v>
      </c>
      <c r="Y30" s="41">
        <f t="shared" si="12"/>
        <v>0</v>
      </c>
      <c r="AE30" s="91">
        <v>0.14750000000000002</v>
      </c>
      <c r="AF30" s="41">
        <f t="shared" si="13"/>
        <v>1.2930000000000001E-2</v>
      </c>
      <c r="AI30" s="161">
        <f t="shared" si="9"/>
        <v>-0.14750000000000002</v>
      </c>
      <c r="AM30" s="162">
        <f t="shared" si="10"/>
        <v>1.2930000000000001E-2</v>
      </c>
    </row>
    <row r="31" spans="1:44" ht="16.5" hidden="1" x14ac:dyDescent="0.3">
      <c r="A31" s="31">
        <v>22</v>
      </c>
      <c r="B31" s="32" t="s">
        <v>210</v>
      </c>
      <c r="C31" s="33">
        <v>5</v>
      </c>
      <c r="D31" s="34" t="s">
        <v>217</v>
      </c>
      <c r="E31" s="35">
        <v>4203</v>
      </c>
      <c r="F31" s="34" t="s">
        <v>212</v>
      </c>
      <c r="G31" s="41">
        <f t="shared" si="14"/>
        <v>8.6914485747624608E-3</v>
      </c>
      <c r="H31" s="41">
        <f t="shared" si="15"/>
        <v>9.8461538461538475E-2</v>
      </c>
      <c r="I31" s="41">
        <f t="shared" si="16"/>
        <v>6.9994999166527752E-2</v>
      </c>
      <c r="J31" s="41">
        <f t="shared" si="17"/>
        <v>9.9968020466901189E-2</v>
      </c>
      <c r="K31" s="41">
        <f t="shared" si="18"/>
        <v>3.9606601100183367E-2</v>
      </c>
      <c r="L31" s="41">
        <f t="shared" si="19"/>
        <v>0.14996964177292046</v>
      </c>
      <c r="M31" s="41">
        <f t="shared" si="20"/>
        <v>0.30645161290322581</v>
      </c>
      <c r="N31" s="41">
        <f t="shared" si="21"/>
        <v>0.57046223224351744</v>
      </c>
      <c r="O31" s="41">
        <f t="shared" si="22"/>
        <v>9.5000000000000015E-2</v>
      </c>
      <c r="P31" s="50">
        <f t="shared" si="23"/>
        <v>1.6152019002375298E-2</v>
      </c>
      <c r="Q31" s="90">
        <v>0.13750000000000001</v>
      </c>
      <c r="R31" s="91">
        <v>0.17500000000000002</v>
      </c>
      <c r="S31" s="41">
        <f t="shared" si="11"/>
        <v>2.2040534883148222E-2</v>
      </c>
      <c r="T31" s="90">
        <v>0.13750000000000001</v>
      </c>
      <c r="U31" s="91">
        <v>0.17500000000000002</v>
      </c>
      <c r="V31" s="41">
        <f t="shared" si="12"/>
        <v>1.0180995475113122E-2</v>
      </c>
      <c r="W31" s="90">
        <v>0.13750000000000001</v>
      </c>
      <c r="X31" s="91">
        <v>0.17500000000000002</v>
      </c>
      <c r="Y31" s="41">
        <f t="shared" si="12"/>
        <v>0</v>
      </c>
      <c r="AE31" s="91">
        <v>0.17500000000000002</v>
      </c>
      <c r="AF31" s="41">
        <f t="shared" si="13"/>
        <v>1.805E-2</v>
      </c>
      <c r="AI31" s="161">
        <f t="shared" si="9"/>
        <v>-0.17500000000000002</v>
      </c>
      <c r="AM31" s="162">
        <f t="shared" si="10"/>
        <v>1.805E-2</v>
      </c>
    </row>
    <row r="32" spans="1:44" ht="16.5" hidden="1" x14ac:dyDescent="0.3">
      <c r="A32" s="31">
        <v>23</v>
      </c>
      <c r="B32" s="32" t="s">
        <v>210</v>
      </c>
      <c r="C32" s="33">
        <v>5</v>
      </c>
      <c r="D32" s="34" t="s">
        <v>218</v>
      </c>
      <c r="E32" s="35">
        <v>4303</v>
      </c>
      <c r="F32" s="34" t="s">
        <v>212</v>
      </c>
      <c r="G32" s="41">
        <f t="shared" si="14"/>
        <v>1.0809059564855547E-2</v>
      </c>
      <c r="H32" s="41">
        <f t="shared" si="15"/>
        <v>9.813559322033899E-2</v>
      </c>
      <c r="I32" s="41">
        <f t="shared" si="16"/>
        <v>9.000118891927239E-2</v>
      </c>
      <c r="J32" s="41">
        <f t="shared" si="17"/>
        <v>9.9984758420972417E-2</v>
      </c>
      <c r="K32" s="41">
        <f t="shared" si="18"/>
        <v>2.2000653905599809E-2</v>
      </c>
      <c r="L32" s="41">
        <f t="shared" si="19"/>
        <v>0.16</v>
      </c>
      <c r="M32" s="41">
        <f t="shared" si="20"/>
        <v>0.28025964108438334</v>
      </c>
      <c r="N32" s="41">
        <f t="shared" si="21"/>
        <v>0.56482861400894191</v>
      </c>
      <c r="O32" s="41">
        <f t="shared" si="22"/>
        <v>9.5033860045146731E-2</v>
      </c>
      <c r="P32" s="50">
        <f t="shared" si="23"/>
        <v>1.6333777185974258E-2</v>
      </c>
      <c r="Q32" s="90">
        <v>0.13750000000000001</v>
      </c>
      <c r="R32" s="91">
        <v>0.14750000000000002</v>
      </c>
      <c r="S32" s="41">
        <f t="shared" si="11"/>
        <v>2.2000947452809561E-2</v>
      </c>
      <c r="T32" s="90">
        <v>0.13750000000000001</v>
      </c>
      <c r="U32" s="91">
        <v>0.14750000000000002</v>
      </c>
      <c r="V32" s="41">
        <f t="shared" si="12"/>
        <v>1.9028974158183245E-2</v>
      </c>
      <c r="W32" s="90">
        <v>0.13750000000000001</v>
      </c>
      <c r="X32" s="91">
        <v>0.14750000000000002</v>
      </c>
      <c r="Y32" s="41">
        <f t="shared" si="12"/>
        <v>0</v>
      </c>
      <c r="AE32" s="91">
        <v>0.14750000000000002</v>
      </c>
      <c r="AF32" s="41">
        <f t="shared" si="13"/>
        <v>1.6760000000000001E-2</v>
      </c>
      <c r="AI32" s="161">
        <f t="shared" si="9"/>
        <v>-0.14750000000000002</v>
      </c>
      <c r="AM32" s="162">
        <f t="shared" si="10"/>
        <v>1.6760000000000001E-2</v>
      </c>
    </row>
    <row r="33" spans="1:39" ht="16.5" hidden="1" x14ac:dyDescent="0.3">
      <c r="A33" s="31">
        <v>24</v>
      </c>
      <c r="B33" s="32" t="s">
        <v>210</v>
      </c>
      <c r="C33" s="33">
        <v>5</v>
      </c>
      <c r="D33" s="34" t="s">
        <v>219</v>
      </c>
      <c r="E33" s="35">
        <v>4301</v>
      </c>
      <c r="F33" s="34" t="s">
        <v>212</v>
      </c>
      <c r="G33" s="41">
        <f t="shared" si="14"/>
        <v>1.0510216952573159E-2</v>
      </c>
      <c r="H33" s="41">
        <f t="shared" si="15"/>
        <v>9.8051948051948057E-2</v>
      </c>
      <c r="I33" s="41">
        <f t="shared" si="16"/>
        <v>7.5000000000000011E-2</v>
      </c>
      <c r="J33" s="41">
        <f t="shared" si="17"/>
        <v>0.10999951591822245</v>
      </c>
      <c r="K33" s="41">
        <f t="shared" si="18"/>
        <v>1.9001639757820384E-2</v>
      </c>
      <c r="L33" s="41">
        <f t="shared" si="19"/>
        <v>0.15998124387228782</v>
      </c>
      <c r="M33" s="41">
        <f t="shared" si="20"/>
        <v>0.28864107883817425</v>
      </c>
      <c r="N33" s="41">
        <f t="shared" si="21"/>
        <v>0.50067294751009417</v>
      </c>
      <c r="O33" s="41">
        <f t="shared" si="22"/>
        <v>9.5003861003861004E-2</v>
      </c>
      <c r="P33" s="50">
        <f t="shared" si="23"/>
        <v>1.5540141676505312E-2</v>
      </c>
      <c r="Q33" s="90">
        <v>0.13750000000000001</v>
      </c>
      <c r="R33" s="91">
        <v>0.16250000000000001</v>
      </c>
      <c r="S33" s="41">
        <f t="shared" si="11"/>
        <v>2.199991261527906E-2</v>
      </c>
      <c r="T33" s="90">
        <v>0.13750000000000001</v>
      </c>
      <c r="U33" s="91">
        <v>0.16250000000000001</v>
      </c>
      <c r="V33" s="41">
        <f t="shared" si="12"/>
        <v>1.9009584664536741E-2</v>
      </c>
      <c r="W33" s="90">
        <v>0.13750000000000001</v>
      </c>
      <c r="X33" s="91">
        <v>0.16250000000000001</v>
      </c>
      <c r="Y33" s="41">
        <f t="shared" si="12"/>
        <v>0</v>
      </c>
      <c r="AE33" s="91">
        <v>0.16250000000000001</v>
      </c>
      <c r="AF33" s="41">
        <f t="shared" si="13"/>
        <v>1.7430000000000001E-2</v>
      </c>
      <c r="AI33" s="161">
        <f t="shared" si="9"/>
        <v>-0.16250000000000001</v>
      </c>
      <c r="AM33" s="162">
        <f t="shared" si="10"/>
        <v>1.7430000000000001E-2</v>
      </c>
    </row>
    <row r="34" spans="1:39" ht="16.5" hidden="1" x14ac:dyDescent="0.3">
      <c r="A34" s="31">
        <v>25</v>
      </c>
      <c r="B34" s="32" t="s">
        <v>210</v>
      </c>
      <c r="C34" s="33">
        <v>5</v>
      </c>
      <c r="D34" s="34" t="s">
        <v>220</v>
      </c>
      <c r="E34" s="35">
        <v>4304</v>
      </c>
      <c r="F34" s="34" t="s">
        <v>212</v>
      </c>
      <c r="G34" s="41">
        <f t="shared" si="14"/>
        <v>9.0052816901408459E-3</v>
      </c>
      <c r="H34" s="41">
        <f t="shared" si="15"/>
        <v>9.8000000000000004E-2</v>
      </c>
      <c r="I34" s="41">
        <f t="shared" si="16"/>
        <v>0.11000000000000001</v>
      </c>
      <c r="J34" s="41">
        <f t="shared" si="17"/>
        <v>0.10001730403183942</v>
      </c>
      <c r="K34" s="41">
        <f t="shared" si="18"/>
        <v>2.1990316901408451E-2</v>
      </c>
      <c r="L34" s="41">
        <f t="shared" si="19"/>
        <v>0.14003590664272891</v>
      </c>
      <c r="M34" s="41">
        <f t="shared" si="20"/>
        <v>0.3392857142857143</v>
      </c>
      <c r="N34" s="41">
        <f t="shared" si="21"/>
        <v>0.44943109987357777</v>
      </c>
      <c r="O34" s="41">
        <f t="shared" si="22"/>
        <v>9.508771929824561E-2</v>
      </c>
      <c r="P34" s="50">
        <f t="shared" si="23"/>
        <v>1.5515288788221971E-2</v>
      </c>
      <c r="Q34" s="90">
        <v>0.16</v>
      </c>
      <c r="R34" s="91">
        <v>0.13250000000000001</v>
      </c>
      <c r="S34" s="41">
        <f t="shared" si="11"/>
        <v>2.2471160898846435E-2</v>
      </c>
      <c r="T34" s="90">
        <v>0.16</v>
      </c>
      <c r="U34" s="91">
        <v>0.13250000000000001</v>
      </c>
      <c r="V34" s="41">
        <f t="shared" si="12"/>
        <v>1.908482142857143E-2</v>
      </c>
      <c r="W34" s="90">
        <v>0.16</v>
      </c>
      <c r="X34" s="91">
        <v>0.13250000000000001</v>
      </c>
      <c r="Y34" s="41">
        <f t="shared" si="12"/>
        <v>0</v>
      </c>
      <c r="AE34" s="91">
        <v>0.13250000000000001</v>
      </c>
      <c r="AF34" s="41">
        <f t="shared" si="13"/>
        <v>2.0470000000000002E-2</v>
      </c>
      <c r="AI34" s="161">
        <f t="shared" si="9"/>
        <v>-0.13250000000000001</v>
      </c>
      <c r="AM34" s="162">
        <f t="shared" si="10"/>
        <v>2.0470000000000002E-2</v>
      </c>
    </row>
    <row r="35" spans="1:39" ht="16.5" hidden="1" x14ac:dyDescent="0.3">
      <c r="A35" s="31">
        <v>26</v>
      </c>
      <c r="B35" s="32" t="s">
        <v>210</v>
      </c>
      <c r="C35" s="33">
        <v>5</v>
      </c>
      <c r="D35" s="34" t="s">
        <v>221</v>
      </c>
      <c r="E35" s="35">
        <v>4305</v>
      </c>
      <c r="F35" s="34" t="s">
        <v>212</v>
      </c>
      <c r="G35" s="41">
        <f t="shared" si="14"/>
        <v>1.7685290763968072E-2</v>
      </c>
      <c r="H35" s="41">
        <f t="shared" si="15"/>
        <v>9.8000000000000018E-2</v>
      </c>
      <c r="I35" s="41">
        <f t="shared" si="16"/>
        <v>0.1</v>
      </c>
      <c r="J35" s="41">
        <f t="shared" si="17"/>
        <v>0.10002549719530852</v>
      </c>
      <c r="K35" s="41">
        <f t="shared" si="18"/>
        <v>4.3122006841505134E-2</v>
      </c>
      <c r="L35" s="41">
        <f t="shared" si="19"/>
        <v>0.15004413062665489</v>
      </c>
      <c r="M35" s="41">
        <f t="shared" si="20"/>
        <v>0.68284789644012944</v>
      </c>
      <c r="N35" s="41">
        <f t="shared" si="21"/>
        <v>0.5739570164348925</v>
      </c>
      <c r="O35" s="41">
        <f t="shared" si="22"/>
        <v>9.5135135135135149E-2</v>
      </c>
      <c r="P35" s="50">
        <f t="shared" si="23"/>
        <v>2.1323529411764706E-2</v>
      </c>
      <c r="Q35" s="90">
        <v>0.2525</v>
      </c>
      <c r="R35" s="91">
        <v>0.20750000000000002</v>
      </c>
      <c r="S35" s="41">
        <f t="shared" si="11"/>
        <v>3.528393582318088E-2</v>
      </c>
      <c r="T35" s="90">
        <v>0.2525</v>
      </c>
      <c r="U35" s="91">
        <v>0.20750000000000002</v>
      </c>
      <c r="V35" s="41">
        <f t="shared" si="12"/>
        <v>1.9243986254295534E-2</v>
      </c>
      <c r="W35" s="90">
        <v>0.2525</v>
      </c>
      <c r="X35" s="91">
        <v>0.20750000000000002</v>
      </c>
      <c r="Y35" s="41">
        <f t="shared" si="12"/>
        <v>0</v>
      </c>
      <c r="AE35" s="91">
        <v>0.20750000000000002</v>
      </c>
      <c r="AF35" s="41">
        <f t="shared" si="13"/>
        <v>3.4700000000000002E-2</v>
      </c>
      <c r="AI35" s="161">
        <f t="shared" si="9"/>
        <v>-0.20750000000000002</v>
      </c>
      <c r="AM35" s="162">
        <f t="shared" si="10"/>
        <v>3.4700000000000002E-2</v>
      </c>
    </row>
    <row r="36" spans="1:39" ht="16.5" hidden="1" x14ac:dyDescent="0.3">
      <c r="A36" s="31">
        <v>27</v>
      </c>
      <c r="B36" s="32" t="s">
        <v>210</v>
      </c>
      <c r="C36" s="33">
        <v>5</v>
      </c>
      <c r="D36" s="34" t="s">
        <v>222</v>
      </c>
      <c r="E36" s="35">
        <v>4204</v>
      </c>
      <c r="F36" s="34" t="s">
        <v>212</v>
      </c>
      <c r="G36" s="41">
        <f t="shared" si="14"/>
        <v>2.3409671241621448E-2</v>
      </c>
      <c r="H36" s="41">
        <f t="shared" si="15"/>
        <v>9.8000000000000004E-2</v>
      </c>
      <c r="I36" s="41">
        <f t="shared" si="16"/>
        <v>0.1</v>
      </c>
      <c r="J36" s="41">
        <f t="shared" si="17"/>
        <v>9.9991688138974313E-2</v>
      </c>
      <c r="K36" s="41">
        <f t="shared" si="18"/>
        <v>3.2204755825087771E-2</v>
      </c>
      <c r="L36" s="41">
        <f t="shared" si="19"/>
        <v>0.16009148084619781</v>
      </c>
      <c r="M36" s="41">
        <f t="shared" si="20"/>
        <v>0.55427251732101612</v>
      </c>
      <c r="N36" s="41">
        <f t="shared" si="21"/>
        <v>0.64685314685314688</v>
      </c>
      <c r="O36" s="41">
        <f t="shared" si="22"/>
        <v>9.5041322314049603E-2</v>
      </c>
      <c r="P36" s="50">
        <f t="shared" si="23"/>
        <v>2.9469790382244145E-2</v>
      </c>
      <c r="Q36" s="90">
        <v>0.13750000000000001</v>
      </c>
      <c r="R36" s="91">
        <v>0.1825</v>
      </c>
      <c r="S36" s="41">
        <f t="shared" si="11"/>
        <v>2.2018930408436478E-2</v>
      </c>
      <c r="T36" s="90">
        <v>0.13750000000000001</v>
      </c>
      <c r="U36" s="91">
        <v>0.1825</v>
      </c>
      <c r="V36" s="41">
        <f t="shared" si="12"/>
        <v>1.5020576131687245E-2</v>
      </c>
      <c r="W36" s="90">
        <v>0.13750000000000001</v>
      </c>
      <c r="X36" s="91">
        <v>0.1825</v>
      </c>
      <c r="Y36" s="41">
        <f t="shared" si="12"/>
        <v>0</v>
      </c>
      <c r="AE36" s="91">
        <v>0.1825</v>
      </c>
      <c r="AF36" s="41">
        <f t="shared" si="13"/>
        <v>2.2220000000000004E-2</v>
      </c>
      <c r="AI36" s="161">
        <f t="shared" si="9"/>
        <v>-0.1825</v>
      </c>
      <c r="AM36" s="162">
        <f t="shared" si="10"/>
        <v>2.2220000000000004E-2</v>
      </c>
    </row>
    <row r="37" spans="1:39" ht="16.5" hidden="1" x14ac:dyDescent="0.3">
      <c r="A37" s="31">
        <v>28</v>
      </c>
      <c r="B37" s="36" t="s">
        <v>210</v>
      </c>
      <c r="C37" s="33">
        <v>5</v>
      </c>
      <c r="D37" s="37" t="s">
        <v>223</v>
      </c>
      <c r="E37" s="35">
        <v>4106</v>
      </c>
      <c r="F37" s="37" t="s">
        <v>212</v>
      </c>
      <c r="G37" s="41">
        <f t="shared" si="14"/>
        <v>1.2138766519823787E-2</v>
      </c>
      <c r="H37" s="41">
        <f t="shared" si="15"/>
        <v>9.8000000000000004E-2</v>
      </c>
      <c r="I37" s="41">
        <f t="shared" si="16"/>
        <v>8.0000000000000016E-2</v>
      </c>
      <c r="J37" s="41">
        <f t="shared" si="17"/>
        <v>0.1</v>
      </c>
      <c r="K37" s="41">
        <f t="shared" si="18"/>
        <v>4.5938325991189424E-2</v>
      </c>
      <c r="L37" s="41">
        <f t="shared" si="19"/>
        <v>0.15008769731896768</v>
      </c>
      <c r="M37" s="41">
        <f t="shared" si="20"/>
        <v>0.34111310592459604</v>
      </c>
      <c r="N37" s="41">
        <f t="shared" si="21"/>
        <v>0.45905707196029777</v>
      </c>
      <c r="O37" s="41">
        <f t="shared" si="22"/>
        <v>9.5000000000000001E-2</v>
      </c>
      <c r="P37" s="50">
        <f t="shared" si="23"/>
        <v>1.5011037527593819E-2</v>
      </c>
      <c r="Q37" s="90">
        <v>0.13750000000000001</v>
      </c>
      <c r="R37" s="91">
        <v>0.185</v>
      </c>
      <c r="S37" s="41">
        <f t="shared" si="11"/>
        <v>2.1965076079536697E-2</v>
      </c>
      <c r="T37" s="90">
        <v>0.13750000000000001</v>
      </c>
      <c r="U37" s="91">
        <v>0.185</v>
      </c>
      <c r="V37" s="41">
        <f t="shared" si="12"/>
        <v>1.9088319088319091E-2</v>
      </c>
      <c r="W37" s="90">
        <v>0.13750000000000001</v>
      </c>
      <c r="X37" s="91">
        <v>0.185</v>
      </c>
      <c r="Y37" s="41">
        <f t="shared" si="12"/>
        <v>0</v>
      </c>
      <c r="AE37" s="91">
        <v>0.185</v>
      </c>
      <c r="AF37" s="41">
        <f t="shared" si="13"/>
        <v>2.0880000000000003E-2</v>
      </c>
      <c r="AI37" s="161">
        <f t="shared" si="9"/>
        <v>-0.185</v>
      </c>
      <c r="AM37" s="162">
        <f t="shared" si="10"/>
        <v>2.0880000000000003E-2</v>
      </c>
    </row>
    <row r="38" spans="1:39" ht="16.5" hidden="1" x14ac:dyDescent="0.3">
      <c r="AI38" s="161">
        <f t="shared" si="9"/>
        <v>0</v>
      </c>
      <c r="AM38" s="162">
        <f t="shared" si="10"/>
        <v>0</v>
      </c>
    </row>
    <row r="39" spans="1:39" ht="16.5" hidden="1" x14ac:dyDescent="0.3">
      <c r="AI39" s="161">
        <f t="shared" si="9"/>
        <v>0</v>
      </c>
      <c r="AM39" s="162">
        <f t="shared" si="10"/>
        <v>0</v>
      </c>
    </row>
    <row r="40" spans="1:39" ht="16.5" hidden="1" x14ac:dyDescent="0.3">
      <c r="AI40" s="161">
        <f t="shared" si="9"/>
        <v>0</v>
      </c>
      <c r="AM40" s="162">
        <f t="shared" si="10"/>
        <v>0</v>
      </c>
    </row>
    <row r="41" spans="1:39" ht="18" x14ac:dyDescent="0.35">
      <c r="A41" s="439" t="s">
        <v>370</v>
      </c>
      <c r="B41" s="439"/>
      <c r="C41" s="439"/>
      <c r="D41" s="439"/>
      <c r="E41" s="439"/>
      <c r="F41" s="439"/>
      <c r="G41" s="446"/>
      <c r="H41" s="446"/>
      <c r="I41" s="446"/>
      <c r="J41" s="446"/>
      <c r="K41" s="446"/>
      <c r="L41" s="446"/>
      <c r="M41" s="446"/>
      <c r="N41" s="446"/>
      <c r="O41" s="446"/>
      <c r="P41" s="446"/>
      <c r="Q41" s="16"/>
      <c r="R41" s="17"/>
      <c r="T41" s="16"/>
      <c r="U41" s="17"/>
      <c r="W41" s="16"/>
      <c r="X41" s="17"/>
      <c r="AE41" s="17"/>
    </row>
    <row r="42" spans="1:39" s="20" customFormat="1" ht="16.5" customHeight="1" x14ac:dyDescent="0.3">
      <c r="A42" s="19"/>
      <c r="B42" s="19"/>
      <c r="C42" s="19"/>
      <c r="D42" s="19"/>
      <c r="E42" s="440" t="s">
        <v>203</v>
      </c>
      <c r="F42" s="443" t="s">
        <v>204</v>
      </c>
      <c r="G42" s="447" t="s">
        <v>205</v>
      </c>
      <c r="H42" s="448"/>
      <c r="I42" s="448"/>
      <c r="J42" s="448"/>
      <c r="K42" s="448"/>
      <c r="L42" s="448"/>
      <c r="M42" s="448"/>
      <c r="N42" s="448"/>
      <c r="O42" s="448"/>
      <c r="P42" s="448"/>
      <c r="Q42" s="448"/>
      <c r="R42" s="448"/>
      <c r="S42" s="448"/>
      <c r="T42" s="448"/>
      <c r="U42" s="448"/>
      <c r="V42" s="448"/>
      <c r="W42" s="448"/>
      <c r="X42" s="448"/>
      <c r="Y42" s="448"/>
    </row>
    <row r="43" spans="1:39" s="18" customFormat="1" ht="16.5" x14ac:dyDescent="0.3">
      <c r="A43" s="21"/>
      <c r="B43" s="22"/>
      <c r="C43" s="21"/>
      <c r="D43" s="21"/>
      <c r="E43" s="441"/>
      <c r="F43" s="444"/>
      <c r="G43" s="23" t="s">
        <v>349</v>
      </c>
      <c r="H43" s="24" t="s">
        <v>348</v>
      </c>
      <c r="I43" s="24" t="s">
        <v>347</v>
      </c>
      <c r="J43" s="24" t="s">
        <v>350</v>
      </c>
      <c r="K43" s="24" t="s">
        <v>351</v>
      </c>
      <c r="L43" s="24" t="s">
        <v>352</v>
      </c>
      <c r="M43" s="24" t="s">
        <v>353</v>
      </c>
      <c r="N43" s="24" t="s">
        <v>354</v>
      </c>
      <c r="O43" s="24" t="s">
        <v>252</v>
      </c>
      <c r="P43" s="24" t="s">
        <v>253</v>
      </c>
      <c r="Q43" s="24" t="s">
        <v>232</v>
      </c>
      <c r="R43" s="24" t="s">
        <v>233</v>
      </c>
      <c r="S43" s="24" t="s">
        <v>260</v>
      </c>
      <c r="T43" s="24" t="s">
        <v>303</v>
      </c>
      <c r="U43" s="24" t="s">
        <v>304</v>
      </c>
      <c r="V43" s="24" t="s">
        <v>305</v>
      </c>
      <c r="W43" s="24" t="s">
        <v>306</v>
      </c>
      <c r="X43" s="24" t="s">
        <v>307</v>
      </c>
      <c r="Y43" s="24" t="s">
        <v>308</v>
      </c>
      <c r="AE43" s="24" t="s">
        <v>233</v>
      </c>
      <c r="AF43" s="24" t="s">
        <v>260</v>
      </c>
    </row>
    <row r="44" spans="1:39" s="26" customFormat="1" ht="165" customHeight="1" x14ac:dyDescent="0.3">
      <c r="A44" s="21" t="s">
        <v>206</v>
      </c>
      <c r="B44" s="22" t="s">
        <v>207</v>
      </c>
      <c r="C44" s="21" t="s">
        <v>206</v>
      </c>
      <c r="D44" s="21" t="s">
        <v>0</v>
      </c>
      <c r="E44" s="441"/>
      <c r="F44" s="444"/>
      <c r="G44" s="25" t="s">
        <v>355</v>
      </c>
      <c r="H44" s="25" t="s">
        <v>356</v>
      </c>
      <c r="I44" s="25" t="s">
        <v>357</v>
      </c>
      <c r="J44" s="25" t="s">
        <v>369</v>
      </c>
      <c r="K44" s="25" t="s">
        <v>358</v>
      </c>
      <c r="L44" s="25" t="s">
        <v>390</v>
      </c>
      <c r="M44" s="25" t="s">
        <v>261</v>
      </c>
      <c r="N44" s="25" t="s">
        <v>391</v>
      </c>
      <c r="O44" s="25" t="s">
        <v>359</v>
      </c>
      <c r="P44" s="40" t="s">
        <v>360</v>
      </c>
      <c r="Q44" s="40" t="s">
        <v>361</v>
      </c>
      <c r="R44" s="40" t="s">
        <v>362</v>
      </c>
      <c r="S44" s="40" t="s">
        <v>363</v>
      </c>
      <c r="T44" s="40" t="s">
        <v>364</v>
      </c>
      <c r="U44" s="40" t="s">
        <v>365</v>
      </c>
      <c r="V44" s="40" t="s">
        <v>366</v>
      </c>
      <c r="W44" s="40" t="s">
        <v>367</v>
      </c>
      <c r="X44" s="40" t="s">
        <v>393</v>
      </c>
      <c r="Y44" s="40" t="s">
        <v>368</v>
      </c>
      <c r="AE44" s="40" t="s">
        <v>362</v>
      </c>
      <c r="AF44" s="40" t="s">
        <v>363</v>
      </c>
    </row>
    <row r="45" spans="1:39" s="20" customFormat="1" ht="23.25" customHeight="1" x14ac:dyDescent="0.3">
      <c r="A45" s="27"/>
      <c r="B45" s="28"/>
      <c r="C45" s="27"/>
      <c r="D45" s="27"/>
      <c r="E45" s="442"/>
      <c r="F45" s="445"/>
      <c r="G45" s="155">
        <v>0.15</v>
      </c>
      <c r="H45" s="82">
        <v>1</v>
      </c>
      <c r="I45" s="155">
        <v>0.15</v>
      </c>
      <c r="J45" s="82">
        <v>1</v>
      </c>
      <c r="K45" s="155">
        <v>0.15</v>
      </c>
      <c r="L45" s="155">
        <v>0.15</v>
      </c>
      <c r="M45" s="155">
        <v>0.15</v>
      </c>
      <c r="N45" s="155">
        <v>0.15</v>
      </c>
      <c r="O45" s="82">
        <v>0.15</v>
      </c>
      <c r="P45" s="155">
        <v>0.15</v>
      </c>
      <c r="Q45" s="155">
        <v>0.15</v>
      </c>
      <c r="R45" s="155"/>
      <c r="S45" s="155"/>
      <c r="T45" s="155">
        <v>0.15</v>
      </c>
      <c r="U45" s="82">
        <v>1</v>
      </c>
      <c r="V45" s="155">
        <v>0.15</v>
      </c>
      <c r="W45" s="82">
        <v>1</v>
      </c>
      <c r="X45" s="82">
        <v>1</v>
      </c>
      <c r="Y45" s="82"/>
      <c r="AE45" s="155">
        <v>0.15</v>
      </c>
      <c r="AF45" s="155">
        <v>0.15</v>
      </c>
    </row>
    <row r="46" spans="1:39" ht="16.5" x14ac:dyDescent="0.3">
      <c r="A46" s="31">
        <v>17</v>
      </c>
      <c r="B46" s="32" t="s">
        <v>210</v>
      </c>
      <c r="C46" s="33">
        <v>5</v>
      </c>
      <c r="D46" s="34" t="s">
        <v>211</v>
      </c>
      <c r="E46" s="35">
        <v>4202</v>
      </c>
      <c r="F46" s="34" t="s">
        <v>212</v>
      </c>
      <c r="G46" s="147">
        <f>+$G6*$G$45</f>
        <v>1.1265663489343472E-2</v>
      </c>
      <c r="H46" s="147">
        <f>+$H6*$H$45</f>
        <v>0.98085106382978726</v>
      </c>
      <c r="I46" s="148">
        <f>+$I6*$I$45</f>
        <v>0.17999357395308987</v>
      </c>
      <c r="J46" s="147">
        <f t="shared" ref="J46:J57" si="24">+$J6*$J$45</f>
        <v>9.9980846581114724E-2</v>
      </c>
      <c r="K46" s="148">
        <f>+$K6*$K$45</f>
        <v>3.8435793081289492E-2</v>
      </c>
      <c r="L46" s="147">
        <f t="shared" ref="L46:L57" si="25">+$L6*$L$45</f>
        <v>2.2527472527472527E-2</v>
      </c>
      <c r="M46" s="147">
        <f t="shared" ref="M46:M57" si="26">+$M6*$M$45</f>
        <v>5.1033057851239669E-2</v>
      </c>
      <c r="N46" s="147">
        <f t="shared" ref="N46:N57" si="27">+$N6*$N$45</f>
        <v>0.11477064220183486</v>
      </c>
      <c r="O46" s="147">
        <f>+$O6*$O$45</f>
        <v>0.14099999999999999</v>
      </c>
      <c r="P46" s="147">
        <f t="shared" ref="P46:P51" si="28">+$P6*$P$45</f>
        <v>2.4424342105263157E-2</v>
      </c>
      <c r="Q46" s="147">
        <f>+$Q6*$Q$45</f>
        <v>3.6013513513513513E-2</v>
      </c>
      <c r="R46" s="147">
        <v>0.11753380131779016</v>
      </c>
      <c r="S46" s="147">
        <v>0.14715611947260401</v>
      </c>
      <c r="T46" s="147">
        <f t="shared" ref="T46:T57" si="29">+$T6*$T$45</f>
        <v>0.13500000000000001</v>
      </c>
      <c r="U46" s="147">
        <f t="shared" ref="U46:U57" si="30">+$U6*$U$45</f>
        <v>0.85526315789473684</v>
      </c>
      <c r="V46" s="147">
        <f t="shared" ref="V46:V57" si="31">+$V6*$V$45</f>
        <v>2.2499999999999999E-2</v>
      </c>
      <c r="W46" s="147">
        <f t="shared" ref="W46:W57" si="32">+$W6*$W$45</f>
        <v>0.29268292682926828</v>
      </c>
      <c r="X46" s="147">
        <f t="shared" ref="X46:X57" si="33">+$X6*$X$45</f>
        <v>0.53171456888007929</v>
      </c>
      <c r="Y46" s="147"/>
      <c r="AE46" s="147">
        <f t="shared" ref="AE46:AE57" si="34">+$R6*$R$45</f>
        <v>0</v>
      </c>
      <c r="AF46" s="147">
        <f t="shared" ref="AF46:AF57" si="35">+$S6*$S$45</f>
        <v>0</v>
      </c>
    </row>
    <row r="47" spans="1:39" ht="16.5" x14ac:dyDescent="0.3">
      <c r="A47" s="31">
        <v>18</v>
      </c>
      <c r="B47" s="32" t="s">
        <v>210</v>
      </c>
      <c r="C47" s="33">
        <v>5</v>
      </c>
      <c r="D47" s="34" t="s">
        <v>213</v>
      </c>
      <c r="E47" s="35">
        <v>4302</v>
      </c>
      <c r="F47" s="34" t="s">
        <v>212</v>
      </c>
      <c r="G47" s="147">
        <f>+$G7*$G$45</f>
        <v>4.8482466747279317E-2</v>
      </c>
      <c r="H47" s="147">
        <f t="shared" ref="H47:H57" si="36">+$H7*$H$45</f>
        <v>0.98421052631578942</v>
      </c>
      <c r="I47" s="148">
        <f t="shared" ref="I47:I57" si="37">+$I7*$I$45</f>
        <v>0.15</v>
      </c>
      <c r="J47" s="147">
        <f t="shared" si="24"/>
        <v>0.10004646120489391</v>
      </c>
      <c r="K47" s="148">
        <f t="shared" ref="K47:K57" si="38">+$K7*$K$45</f>
        <v>8.1627116082224893E-2</v>
      </c>
      <c r="L47" s="147">
        <f t="shared" si="25"/>
        <v>2.2511724856696193E-2</v>
      </c>
      <c r="M47" s="147">
        <f t="shared" si="26"/>
        <v>5.7010135135135129E-2</v>
      </c>
      <c r="N47" s="147">
        <f t="shared" si="27"/>
        <v>0.10424143556280586</v>
      </c>
      <c r="O47" s="147">
        <f t="shared" ref="O47:O57" si="39">+$O7*$O$45</f>
        <v>0.14249999999999999</v>
      </c>
      <c r="P47" s="147">
        <f t="shared" si="28"/>
        <v>2.7692307692307693E-2</v>
      </c>
      <c r="Q47" s="147">
        <f t="shared" ref="Q47:Q57" si="40">+$Q7*$Q$45</f>
        <v>3.6052009456264779E-2</v>
      </c>
      <c r="R47" s="147">
        <v>0.16525381998582564</v>
      </c>
      <c r="S47" s="147">
        <v>0.18291153145959757</v>
      </c>
      <c r="T47" s="147">
        <f t="shared" si="29"/>
        <v>0.13615384615384615</v>
      </c>
      <c r="U47" s="147">
        <f t="shared" si="30"/>
        <v>0.9</v>
      </c>
      <c r="V47" s="147">
        <f t="shared" si="31"/>
        <v>1.5375854214123005E-2</v>
      </c>
      <c r="W47" s="147">
        <f t="shared" si="32"/>
        <v>0.24015748031496062</v>
      </c>
      <c r="X47" s="147">
        <f t="shared" si="33"/>
        <v>0.53027278775781772</v>
      </c>
      <c r="Y47" s="147"/>
      <c r="AE47" s="147">
        <f t="shared" si="34"/>
        <v>0</v>
      </c>
      <c r="AF47" s="147">
        <f t="shared" si="35"/>
        <v>0</v>
      </c>
    </row>
    <row r="48" spans="1:39" ht="16.5" x14ac:dyDescent="0.3">
      <c r="A48" s="31">
        <v>19</v>
      </c>
      <c r="B48" s="32" t="s">
        <v>210</v>
      </c>
      <c r="C48" s="33">
        <v>5</v>
      </c>
      <c r="D48" s="34" t="s">
        <v>210</v>
      </c>
      <c r="E48" s="35">
        <v>4102</v>
      </c>
      <c r="F48" s="34" t="s">
        <v>214</v>
      </c>
      <c r="G48" s="147">
        <f t="shared" ref="G48:G57" si="41">+$G8*$G$45</f>
        <v>1.8288999962215877E-2</v>
      </c>
      <c r="H48" s="147">
        <f t="shared" si="36"/>
        <v>0.98005836575875482</v>
      </c>
      <c r="I48" s="148">
        <f t="shared" si="37"/>
        <v>0.15</v>
      </c>
      <c r="J48" s="147">
        <f t="shared" si="24"/>
        <v>9.9996434641027768E-2</v>
      </c>
      <c r="K48" s="148">
        <f t="shared" si="38"/>
        <v>3.6449749815127684E-2</v>
      </c>
      <c r="L48" s="147">
        <f t="shared" si="25"/>
        <v>2.4000512831470755E-2</v>
      </c>
      <c r="M48" s="147">
        <f t="shared" si="26"/>
        <v>4.2904541370014516E-2</v>
      </c>
      <c r="N48" s="147">
        <f t="shared" si="27"/>
        <v>6.8999163646501258E-2</v>
      </c>
      <c r="O48" s="147">
        <f t="shared" si="39"/>
        <v>0.14249338624338623</v>
      </c>
      <c r="P48" s="147">
        <f t="shared" si="28"/>
        <v>2.2493671857022318E-2</v>
      </c>
      <c r="Q48" s="147">
        <f t="shared" si="40"/>
        <v>3.1499262120356364E-2</v>
      </c>
      <c r="R48" s="147">
        <v>0.14781615192119271</v>
      </c>
      <c r="S48" s="147">
        <v>0.16688180269826103</v>
      </c>
      <c r="T48" s="147">
        <f t="shared" si="29"/>
        <v>0.13604651162790696</v>
      </c>
      <c r="U48" s="147">
        <f t="shared" si="30"/>
        <v>0.8521986970684039</v>
      </c>
      <c r="V48" s="147">
        <f t="shared" si="31"/>
        <v>2.2491248541423568E-2</v>
      </c>
      <c r="W48" s="147">
        <f t="shared" si="32"/>
        <v>0.28999319264805989</v>
      </c>
      <c r="X48" s="147">
        <f t="shared" si="33"/>
        <v>0.46049169917445343</v>
      </c>
      <c r="Y48" s="147"/>
      <c r="AE48" s="147">
        <f t="shared" si="34"/>
        <v>0</v>
      </c>
      <c r="AF48" s="147">
        <f t="shared" si="35"/>
        <v>0</v>
      </c>
    </row>
    <row r="49" spans="1:32" ht="16.5" x14ac:dyDescent="0.3">
      <c r="A49" s="31">
        <v>20</v>
      </c>
      <c r="B49" s="32" t="s">
        <v>210</v>
      </c>
      <c r="C49" s="33">
        <v>5</v>
      </c>
      <c r="D49" s="34" t="s">
        <v>215</v>
      </c>
      <c r="E49" s="35">
        <v>4201</v>
      </c>
      <c r="F49" s="34" t="s">
        <v>212</v>
      </c>
      <c r="G49" s="147">
        <f t="shared" si="41"/>
        <v>2.1628871681415925E-2</v>
      </c>
      <c r="H49" s="147">
        <f t="shared" si="36"/>
        <v>0.98076923076923073</v>
      </c>
      <c r="I49" s="148">
        <f t="shared" si="37"/>
        <v>0.16500474083438685</v>
      </c>
      <c r="J49" s="147">
        <f t="shared" si="24"/>
        <v>0.1</v>
      </c>
      <c r="K49" s="148">
        <f t="shared" si="38"/>
        <v>6.2461678255372938E-2</v>
      </c>
      <c r="L49" s="147">
        <f t="shared" si="25"/>
        <v>2.4E-2</v>
      </c>
      <c r="M49" s="147">
        <f t="shared" si="26"/>
        <v>6.1496412709258617E-2</v>
      </c>
      <c r="N49" s="147">
        <f t="shared" si="27"/>
        <v>8.2006920415224921E-2</v>
      </c>
      <c r="O49" s="147">
        <f t="shared" si="39"/>
        <v>0.14249999999999999</v>
      </c>
      <c r="P49" s="147">
        <f t="shared" si="28"/>
        <v>2.5049701789264411E-2</v>
      </c>
      <c r="Q49" s="147">
        <f t="shared" si="40"/>
        <v>3.60186230248307E-2</v>
      </c>
      <c r="R49" s="147">
        <v>0.21239207814269537</v>
      </c>
      <c r="S49" s="147">
        <v>0.21460043862379391</v>
      </c>
      <c r="T49" s="147">
        <f t="shared" si="29"/>
        <v>0.13500000000000001</v>
      </c>
      <c r="U49" s="147">
        <f t="shared" si="30"/>
        <v>0.90825688073394495</v>
      </c>
      <c r="V49" s="147">
        <f t="shared" si="31"/>
        <v>2.8521126760563377E-2</v>
      </c>
      <c r="W49" s="147">
        <f t="shared" si="32"/>
        <v>0.27417923691215618</v>
      </c>
      <c r="X49" s="147">
        <f t="shared" si="33"/>
        <v>0.55201048951048948</v>
      </c>
      <c r="Y49" s="147"/>
      <c r="AE49" s="147">
        <f t="shared" si="34"/>
        <v>0</v>
      </c>
      <c r="AF49" s="147">
        <f t="shared" si="35"/>
        <v>0</v>
      </c>
    </row>
    <row r="50" spans="1:32" ht="16.5" x14ac:dyDescent="0.3">
      <c r="A50" s="31">
        <v>21</v>
      </c>
      <c r="B50" s="32" t="s">
        <v>210</v>
      </c>
      <c r="C50" s="33">
        <v>5</v>
      </c>
      <c r="D50" s="34" t="s">
        <v>216</v>
      </c>
      <c r="E50" s="35">
        <v>4101</v>
      </c>
      <c r="F50" s="34" t="s">
        <v>214</v>
      </c>
      <c r="G50" s="147">
        <f t="shared" si="41"/>
        <v>2.0836623298159353E-2</v>
      </c>
      <c r="H50" s="147">
        <f t="shared" si="36"/>
        <v>0.9802547770700637</v>
      </c>
      <c r="I50" s="148">
        <f t="shared" si="37"/>
        <v>0.11250039062906905</v>
      </c>
      <c r="J50" s="147">
        <f t="shared" si="24"/>
        <v>0.11000056743107739</v>
      </c>
      <c r="K50" s="148">
        <f t="shared" si="38"/>
        <v>3.3000343753580762E-2</v>
      </c>
      <c r="L50" s="147">
        <f t="shared" si="25"/>
        <v>2.250148898153663E-2</v>
      </c>
      <c r="M50" s="147">
        <f t="shared" si="26"/>
        <v>3.7504213956624344E-2</v>
      </c>
      <c r="N50" s="147">
        <f t="shared" si="27"/>
        <v>6.8996321597477664E-2</v>
      </c>
      <c r="O50" s="147">
        <f t="shared" si="39"/>
        <v>0.14249310661764705</v>
      </c>
      <c r="P50" s="147">
        <f t="shared" si="28"/>
        <v>2.2498840265965672E-2</v>
      </c>
      <c r="Q50" s="147">
        <f t="shared" si="40"/>
        <v>3.1500394247737769E-2</v>
      </c>
      <c r="R50" s="147">
        <v>0.17485014804504617</v>
      </c>
      <c r="S50" s="147">
        <v>0.14290282339430235</v>
      </c>
      <c r="T50" s="147">
        <f t="shared" si="29"/>
        <v>0.13561643835616438</v>
      </c>
      <c r="U50" s="147">
        <f t="shared" si="30"/>
        <v>0.90017137960582694</v>
      </c>
      <c r="V50" s="147">
        <f t="shared" si="31"/>
        <v>2.4001272714417026E-2</v>
      </c>
      <c r="W50" s="147">
        <f t="shared" si="32"/>
        <v>0.25026737967914436</v>
      </c>
      <c r="X50" s="147">
        <f t="shared" si="33"/>
        <v>0.45999258858071318</v>
      </c>
      <c r="Y50" s="147"/>
      <c r="AE50" s="147">
        <f t="shared" si="34"/>
        <v>0</v>
      </c>
      <c r="AF50" s="147">
        <f t="shared" si="35"/>
        <v>0</v>
      </c>
    </row>
    <row r="51" spans="1:32" ht="16.5" x14ac:dyDescent="0.3">
      <c r="A51" s="31">
        <v>22</v>
      </c>
      <c r="B51" s="32" t="s">
        <v>210</v>
      </c>
      <c r="C51" s="33">
        <v>5</v>
      </c>
      <c r="D51" s="34" t="s">
        <v>217</v>
      </c>
      <c r="E51" s="35">
        <v>4203</v>
      </c>
      <c r="F51" s="34" t="s">
        <v>212</v>
      </c>
      <c r="G51" s="147">
        <f t="shared" si="41"/>
        <v>1.3037172862143689E-2</v>
      </c>
      <c r="H51" s="147">
        <f t="shared" si="36"/>
        <v>0.98461538461538467</v>
      </c>
      <c r="I51" s="148">
        <f t="shared" si="37"/>
        <v>0.10499249874979162</v>
      </c>
      <c r="J51" s="147">
        <f t="shared" si="24"/>
        <v>9.9968020466901189E-2</v>
      </c>
      <c r="K51" s="148">
        <f t="shared" si="38"/>
        <v>5.9409901650275043E-2</v>
      </c>
      <c r="L51" s="147">
        <f t="shared" si="25"/>
        <v>2.2495446265938069E-2</v>
      </c>
      <c r="M51" s="147">
        <f t="shared" si="26"/>
        <v>4.596774193548387E-2</v>
      </c>
      <c r="N51" s="147">
        <f t="shared" si="27"/>
        <v>8.5569334836527608E-2</v>
      </c>
      <c r="O51" s="147">
        <f t="shared" si="39"/>
        <v>0.14250000000000002</v>
      </c>
      <c r="P51" s="147">
        <f t="shared" si="28"/>
        <v>2.4228028503562947E-2</v>
      </c>
      <c r="Q51" s="147">
        <f t="shared" si="40"/>
        <v>3.604651162790698E-2</v>
      </c>
      <c r="R51" s="147">
        <v>0.1913767955801105</v>
      </c>
      <c r="S51" s="147">
        <v>0.18648580232472234</v>
      </c>
      <c r="T51" s="147">
        <f t="shared" si="29"/>
        <v>0.13846153846153847</v>
      </c>
      <c r="U51" s="147">
        <f t="shared" si="30"/>
        <v>0.8936170212765957</v>
      </c>
      <c r="V51" s="147">
        <f t="shared" si="31"/>
        <v>1.5271493212669683E-2</v>
      </c>
      <c r="W51" s="147">
        <f t="shared" si="32"/>
        <v>0.26045016077170419</v>
      </c>
      <c r="X51" s="147">
        <f t="shared" si="33"/>
        <v>0.51</v>
      </c>
      <c r="Y51" s="147"/>
      <c r="AE51" s="147">
        <f t="shared" si="34"/>
        <v>0</v>
      </c>
      <c r="AF51" s="147">
        <f t="shared" si="35"/>
        <v>0</v>
      </c>
    </row>
    <row r="52" spans="1:32" ht="16.5" x14ac:dyDescent="0.3">
      <c r="A52" s="31">
        <v>23</v>
      </c>
      <c r="B52" s="32" t="s">
        <v>210</v>
      </c>
      <c r="C52" s="33">
        <v>5</v>
      </c>
      <c r="D52" s="34" t="s">
        <v>218</v>
      </c>
      <c r="E52" s="35">
        <v>4303</v>
      </c>
      <c r="F52" s="34" t="s">
        <v>212</v>
      </c>
      <c r="G52" s="147">
        <f t="shared" si="41"/>
        <v>1.6213589347283317E-2</v>
      </c>
      <c r="H52" s="147">
        <f t="shared" si="36"/>
        <v>0.98135593220338979</v>
      </c>
      <c r="I52" s="148">
        <f t="shared" si="37"/>
        <v>0.13500178337890856</v>
      </c>
      <c r="J52" s="147">
        <f t="shared" si="24"/>
        <v>9.9984758420972417E-2</v>
      </c>
      <c r="K52" s="148">
        <f t="shared" si="38"/>
        <v>3.3000980858399712E-2</v>
      </c>
      <c r="L52" s="147">
        <f t="shared" si="25"/>
        <v>2.4E-2</v>
      </c>
      <c r="M52" s="147">
        <f t="shared" si="26"/>
        <v>4.2038946162657499E-2</v>
      </c>
      <c r="N52" s="147">
        <f t="shared" si="27"/>
        <v>8.4724292101341289E-2</v>
      </c>
      <c r="O52" s="147">
        <f t="shared" si="39"/>
        <v>0.14255079006772009</v>
      </c>
      <c r="P52" s="147">
        <f t="shared" ref="P52:P57" si="42">+$P12*$P$45</f>
        <v>2.4500665778961386E-2</v>
      </c>
      <c r="Q52" s="147">
        <f t="shared" si="40"/>
        <v>3.3007060333761232E-2</v>
      </c>
      <c r="R52" s="147">
        <v>0.1644663294797688</v>
      </c>
      <c r="S52" s="147">
        <v>0.17546142117921434</v>
      </c>
      <c r="T52" s="147">
        <f t="shared" si="29"/>
        <v>0.13500000000000001</v>
      </c>
      <c r="U52" s="147">
        <f t="shared" si="30"/>
        <v>0.90058479532163738</v>
      </c>
      <c r="V52" s="147">
        <f t="shared" si="31"/>
        <v>2.8543461237274862E-2</v>
      </c>
      <c r="W52" s="147">
        <f t="shared" si="32"/>
        <v>0.25995743387047737</v>
      </c>
      <c r="X52" s="147">
        <f t="shared" si="33"/>
        <v>0.48007128969539858</v>
      </c>
      <c r="Y52" s="147"/>
      <c r="AE52" s="147">
        <f t="shared" si="34"/>
        <v>0</v>
      </c>
      <c r="AF52" s="147">
        <f t="shared" si="35"/>
        <v>0</v>
      </c>
    </row>
    <row r="53" spans="1:32" ht="16.5" x14ac:dyDescent="0.3">
      <c r="A53" s="31">
        <v>24</v>
      </c>
      <c r="B53" s="32" t="s">
        <v>210</v>
      </c>
      <c r="C53" s="33">
        <v>5</v>
      </c>
      <c r="D53" s="34" t="s">
        <v>219</v>
      </c>
      <c r="E53" s="35">
        <v>4301</v>
      </c>
      <c r="F53" s="34" t="s">
        <v>212</v>
      </c>
      <c r="G53" s="147">
        <f t="shared" si="41"/>
        <v>1.5765325428859736E-2</v>
      </c>
      <c r="H53" s="147">
        <f t="shared" si="36"/>
        <v>0.98051948051948057</v>
      </c>
      <c r="I53" s="148">
        <f t="shared" si="37"/>
        <v>0.11249999999999999</v>
      </c>
      <c r="J53" s="147">
        <f t="shared" si="24"/>
        <v>0.10999951591822245</v>
      </c>
      <c r="K53" s="148">
        <f t="shared" si="38"/>
        <v>2.8502459636730572E-2</v>
      </c>
      <c r="L53" s="147">
        <f t="shared" si="25"/>
        <v>2.3997186580843172E-2</v>
      </c>
      <c r="M53" s="147">
        <f t="shared" si="26"/>
        <v>4.3296161825726133E-2</v>
      </c>
      <c r="N53" s="147">
        <f t="shared" si="27"/>
        <v>7.5100942126514122E-2</v>
      </c>
      <c r="O53" s="147">
        <f t="shared" si="39"/>
        <v>0.14250579150579148</v>
      </c>
      <c r="P53" s="147">
        <f t="shared" si="42"/>
        <v>2.3310212514757966E-2</v>
      </c>
      <c r="Q53" s="147">
        <f t="shared" si="40"/>
        <v>3.5998926846717939E-2</v>
      </c>
      <c r="R53" s="147">
        <v>0.18072703305149884</v>
      </c>
      <c r="S53" s="147">
        <v>0.1811548689229186</v>
      </c>
      <c r="T53" s="147">
        <f t="shared" si="29"/>
        <v>0.13529411764705881</v>
      </c>
      <c r="U53" s="147">
        <f t="shared" si="30"/>
        <v>0.88562351072279588</v>
      </c>
      <c r="V53" s="147">
        <f t="shared" si="31"/>
        <v>2.8514376996805112E-2</v>
      </c>
      <c r="W53" s="147">
        <f t="shared" si="32"/>
        <v>0.27002486217706195</v>
      </c>
      <c r="X53" s="147">
        <f t="shared" si="33"/>
        <v>0.47023197348874413</v>
      </c>
      <c r="Y53" s="147"/>
      <c r="AE53" s="147">
        <f t="shared" si="34"/>
        <v>0</v>
      </c>
      <c r="AF53" s="147">
        <f t="shared" si="35"/>
        <v>0</v>
      </c>
    </row>
    <row r="54" spans="1:32" ht="16.5" x14ac:dyDescent="0.3">
      <c r="A54" s="31">
        <v>25</v>
      </c>
      <c r="B54" s="32" t="s">
        <v>210</v>
      </c>
      <c r="C54" s="33">
        <v>5</v>
      </c>
      <c r="D54" s="34" t="s">
        <v>220</v>
      </c>
      <c r="E54" s="35">
        <v>4304</v>
      </c>
      <c r="F54" s="34" t="s">
        <v>212</v>
      </c>
      <c r="G54" s="147">
        <f t="shared" si="41"/>
        <v>1.3507922535211268E-2</v>
      </c>
      <c r="H54" s="147">
        <f t="shared" si="36"/>
        <v>0.98</v>
      </c>
      <c r="I54" s="148">
        <f t="shared" si="37"/>
        <v>0.16500000000000001</v>
      </c>
      <c r="J54" s="147">
        <f t="shared" si="24"/>
        <v>0.10001730403183942</v>
      </c>
      <c r="K54" s="148">
        <f t="shared" si="38"/>
        <v>3.2985475352112673E-2</v>
      </c>
      <c r="L54" s="147">
        <f t="shared" si="25"/>
        <v>2.1005385996409335E-2</v>
      </c>
      <c r="M54" s="147">
        <f t="shared" si="26"/>
        <v>5.0892857142857142E-2</v>
      </c>
      <c r="N54" s="147">
        <f t="shared" si="27"/>
        <v>6.7414664981036668E-2</v>
      </c>
      <c r="O54" s="147">
        <f t="shared" si="39"/>
        <v>0.14263157894736841</v>
      </c>
      <c r="P54" s="147">
        <f t="shared" si="42"/>
        <v>2.3272933182332953E-2</v>
      </c>
      <c r="Q54" s="147">
        <f t="shared" si="40"/>
        <v>3.6005476118040766E-2</v>
      </c>
      <c r="R54" s="147">
        <v>0.16598149301143583</v>
      </c>
      <c r="S54" s="147">
        <v>0.20770174134826966</v>
      </c>
      <c r="T54" s="147">
        <f t="shared" si="29"/>
        <v>0.13536585365853659</v>
      </c>
      <c r="U54" s="147">
        <f t="shared" si="30"/>
        <v>0.94557823129251706</v>
      </c>
      <c r="V54" s="147">
        <f t="shared" si="31"/>
        <v>2.8627232142857138E-2</v>
      </c>
      <c r="W54" s="147">
        <f t="shared" si="32"/>
        <v>0.29100529100529099</v>
      </c>
      <c r="X54" s="147">
        <f t="shared" si="33"/>
        <v>0.52113970588235292</v>
      </c>
      <c r="Y54" s="147"/>
      <c r="AE54" s="147">
        <f t="shared" si="34"/>
        <v>0</v>
      </c>
      <c r="AF54" s="147">
        <f t="shared" si="35"/>
        <v>0</v>
      </c>
    </row>
    <row r="55" spans="1:32" ht="16.5" x14ac:dyDescent="0.3">
      <c r="A55" s="31">
        <v>26</v>
      </c>
      <c r="B55" s="32" t="s">
        <v>210</v>
      </c>
      <c r="C55" s="33">
        <v>5</v>
      </c>
      <c r="D55" s="34" t="s">
        <v>221</v>
      </c>
      <c r="E55" s="35">
        <v>4305</v>
      </c>
      <c r="F55" s="34" t="s">
        <v>212</v>
      </c>
      <c r="G55" s="147">
        <f t="shared" si="41"/>
        <v>2.652793614595211E-2</v>
      </c>
      <c r="H55" s="147">
        <f t="shared" si="36"/>
        <v>0.98000000000000009</v>
      </c>
      <c r="I55" s="148">
        <f t="shared" si="37"/>
        <v>0.15</v>
      </c>
      <c r="J55" s="147">
        <f t="shared" si="24"/>
        <v>0.10002549719530852</v>
      </c>
      <c r="K55" s="148">
        <f t="shared" si="38"/>
        <v>6.4683010262257701E-2</v>
      </c>
      <c r="L55" s="147">
        <f t="shared" si="25"/>
        <v>2.2506619593998235E-2</v>
      </c>
      <c r="M55" s="147">
        <f t="shared" si="26"/>
        <v>0.10242718446601941</v>
      </c>
      <c r="N55" s="147">
        <f t="shared" si="27"/>
        <v>8.6093552465233869E-2</v>
      </c>
      <c r="O55" s="147">
        <f t="shared" si="39"/>
        <v>0.14270270270270272</v>
      </c>
      <c r="P55" s="147">
        <f t="shared" si="42"/>
        <v>3.1985294117647056E-2</v>
      </c>
      <c r="Q55" s="147">
        <f t="shared" si="40"/>
        <v>3.6052123552123547E-2</v>
      </c>
      <c r="R55" s="147">
        <v>0.28029549019607847</v>
      </c>
      <c r="S55" s="147">
        <v>0.34787590373477129</v>
      </c>
      <c r="T55" s="147">
        <f t="shared" si="29"/>
        <v>0.13500000000000001</v>
      </c>
      <c r="U55" s="147">
        <f t="shared" si="30"/>
        <v>0.89189189189189189</v>
      </c>
      <c r="V55" s="147">
        <f t="shared" si="31"/>
        <v>2.88659793814433E-2</v>
      </c>
      <c r="W55" s="147">
        <f t="shared" si="32"/>
        <v>0.31120331950207469</v>
      </c>
      <c r="X55" s="147">
        <f t="shared" si="33"/>
        <v>0.69005235602094239</v>
      </c>
      <c r="Y55" s="147"/>
      <c r="AE55" s="147">
        <f t="shared" si="34"/>
        <v>0</v>
      </c>
      <c r="AF55" s="147">
        <f t="shared" si="35"/>
        <v>0</v>
      </c>
    </row>
    <row r="56" spans="1:32" ht="16.5" x14ac:dyDescent="0.3">
      <c r="A56" s="31">
        <v>27</v>
      </c>
      <c r="B56" s="32" t="s">
        <v>210</v>
      </c>
      <c r="C56" s="33">
        <v>5</v>
      </c>
      <c r="D56" s="34" t="s">
        <v>222</v>
      </c>
      <c r="E56" s="35">
        <v>4204</v>
      </c>
      <c r="F56" s="34" t="s">
        <v>212</v>
      </c>
      <c r="G56" s="147">
        <f t="shared" si="41"/>
        <v>3.5114506862432171E-2</v>
      </c>
      <c r="H56" s="147">
        <f t="shared" si="36"/>
        <v>0.98</v>
      </c>
      <c r="I56" s="148">
        <f t="shared" si="37"/>
        <v>0.15</v>
      </c>
      <c r="J56" s="147">
        <f t="shared" si="24"/>
        <v>9.9991688138974313E-2</v>
      </c>
      <c r="K56" s="148">
        <f t="shared" si="38"/>
        <v>4.8307133737631659E-2</v>
      </c>
      <c r="L56" s="147">
        <f t="shared" si="25"/>
        <v>2.4013722126929673E-2</v>
      </c>
      <c r="M56" s="147">
        <f t="shared" si="26"/>
        <v>8.3140877598152418E-2</v>
      </c>
      <c r="N56" s="147">
        <f t="shared" si="27"/>
        <v>9.7027972027972031E-2</v>
      </c>
      <c r="O56" s="147">
        <f t="shared" si="39"/>
        <v>0.14256198347107438</v>
      </c>
      <c r="P56" s="147">
        <f t="shared" si="42"/>
        <v>4.4204685573366216E-2</v>
      </c>
      <c r="Q56" s="147">
        <f t="shared" si="40"/>
        <v>3.6011711125569293E-2</v>
      </c>
      <c r="R56" s="147">
        <v>0.2334827341389728</v>
      </c>
      <c r="S56" s="147">
        <v>0.22189839561265473</v>
      </c>
      <c r="T56" s="147">
        <f t="shared" si="29"/>
        <v>0.13529411764705881</v>
      </c>
      <c r="U56" s="147">
        <f t="shared" si="30"/>
        <v>0.8936170212765957</v>
      </c>
      <c r="V56" s="147">
        <f t="shared" si="31"/>
        <v>2.2530864197530864E-2</v>
      </c>
      <c r="W56" s="147">
        <f t="shared" si="32"/>
        <v>0.28000000000000003</v>
      </c>
      <c r="X56" s="147">
        <f t="shared" si="33"/>
        <v>0.58073654390934848</v>
      </c>
      <c r="Y56" s="147"/>
      <c r="AE56" s="147">
        <f t="shared" si="34"/>
        <v>0</v>
      </c>
      <c r="AF56" s="147">
        <f t="shared" si="35"/>
        <v>0</v>
      </c>
    </row>
    <row r="57" spans="1:32" ht="16.5" x14ac:dyDescent="0.3">
      <c r="A57" s="31">
        <v>28</v>
      </c>
      <c r="B57" s="36" t="s">
        <v>210</v>
      </c>
      <c r="C57" s="33">
        <v>5</v>
      </c>
      <c r="D57" s="37" t="s">
        <v>223</v>
      </c>
      <c r="E57" s="35">
        <v>4106</v>
      </c>
      <c r="F57" s="37" t="s">
        <v>212</v>
      </c>
      <c r="G57" s="147">
        <f t="shared" si="41"/>
        <v>1.8208149779735679E-2</v>
      </c>
      <c r="H57" s="147">
        <f t="shared" si="36"/>
        <v>0.98</v>
      </c>
      <c r="I57" s="148">
        <f t="shared" si="37"/>
        <v>0.12</v>
      </c>
      <c r="J57" s="147">
        <f t="shared" si="24"/>
        <v>0.1</v>
      </c>
      <c r="K57" s="148">
        <f t="shared" si="38"/>
        <v>6.8907488986784129E-2</v>
      </c>
      <c r="L57" s="147">
        <f t="shared" si="25"/>
        <v>2.2513154597845152E-2</v>
      </c>
      <c r="M57" s="147">
        <f t="shared" si="26"/>
        <v>5.1166965888689402E-2</v>
      </c>
      <c r="N57" s="147">
        <f t="shared" si="27"/>
        <v>6.8858560794044663E-2</v>
      </c>
      <c r="O57" s="147">
        <f t="shared" si="39"/>
        <v>0.14249999999999999</v>
      </c>
      <c r="P57" s="147">
        <f t="shared" si="42"/>
        <v>2.2516556291390728E-2</v>
      </c>
      <c r="Q57" s="147">
        <f t="shared" si="40"/>
        <v>3.3011413520632131E-2</v>
      </c>
      <c r="R57" s="147">
        <v>0.29677660957707097</v>
      </c>
      <c r="S57" s="147">
        <v>0.21042761411930505</v>
      </c>
      <c r="T57" s="147">
        <f t="shared" si="29"/>
        <v>0.13578947368421052</v>
      </c>
      <c r="U57" s="147">
        <f t="shared" si="30"/>
        <v>0.85365853658536583</v>
      </c>
      <c r="V57" s="147">
        <f t="shared" si="31"/>
        <v>2.8632478632478631E-2</v>
      </c>
      <c r="W57" s="147">
        <f t="shared" si="32"/>
        <v>0.2904169714703731</v>
      </c>
      <c r="X57" s="147">
        <f t="shared" si="33"/>
        <v>0.46998823067869755</v>
      </c>
      <c r="Y57" s="147"/>
      <c r="AE57" s="147">
        <f t="shared" si="34"/>
        <v>0</v>
      </c>
      <c r="AF57" s="147">
        <f t="shared" si="35"/>
        <v>0</v>
      </c>
    </row>
    <row r="60" spans="1:32" s="216" customFormat="1" ht="18" x14ac:dyDescent="0.35">
      <c r="A60" s="439" t="s">
        <v>371</v>
      </c>
      <c r="B60" s="439"/>
      <c r="C60" s="439"/>
      <c r="D60" s="439"/>
      <c r="E60" s="439"/>
      <c r="F60" s="439"/>
      <c r="G60" s="446"/>
      <c r="H60" s="446"/>
      <c r="I60" s="446"/>
      <c r="J60" s="446"/>
      <c r="K60" s="446"/>
      <c r="L60" s="446"/>
      <c r="M60" s="446"/>
      <c r="N60" s="446"/>
      <c r="O60" s="446"/>
      <c r="P60" s="446"/>
      <c r="Q60" s="16"/>
      <c r="R60" s="17"/>
      <c r="T60" s="16"/>
      <c r="U60" s="17"/>
      <c r="W60" s="16"/>
      <c r="X60" s="17"/>
      <c r="AE60" s="17"/>
    </row>
    <row r="61" spans="1:32" s="20" customFormat="1" ht="16.5" customHeight="1" x14ac:dyDescent="0.3">
      <c r="A61" s="19"/>
      <c r="B61" s="19"/>
      <c r="C61" s="19"/>
      <c r="D61" s="19"/>
      <c r="E61" s="440" t="s">
        <v>203</v>
      </c>
      <c r="F61" s="443" t="s">
        <v>204</v>
      </c>
      <c r="G61" s="447" t="s">
        <v>205</v>
      </c>
      <c r="H61" s="448"/>
      <c r="I61" s="448"/>
      <c r="J61" s="448"/>
      <c r="K61" s="448"/>
      <c r="L61" s="448"/>
      <c r="M61" s="448"/>
      <c r="N61" s="448"/>
      <c r="O61" s="448"/>
      <c r="P61" s="448"/>
      <c r="Q61" s="448"/>
      <c r="R61" s="448"/>
      <c r="S61" s="448"/>
      <c r="T61" s="448"/>
      <c r="U61" s="448"/>
      <c r="V61" s="448"/>
      <c r="W61" s="448"/>
      <c r="X61" s="448"/>
      <c r="Y61" s="448"/>
    </row>
    <row r="62" spans="1:32" s="18" customFormat="1" ht="16.5" x14ac:dyDescent="0.3">
      <c r="A62" s="21"/>
      <c r="B62" s="22"/>
      <c r="C62" s="21"/>
      <c r="D62" s="21"/>
      <c r="E62" s="441"/>
      <c r="F62" s="444"/>
      <c r="G62" s="23" t="s">
        <v>349</v>
      </c>
      <c r="H62" s="24" t="s">
        <v>348</v>
      </c>
      <c r="I62" s="24" t="s">
        <v>347</v>
      </c>
      <c r="J62" s="24" t="s">
        <v>350</v>
      </c>
      <c r="K62" s="24" t="s">
        <v>351</v>
      </c>
      <c r="L62" s="24" t="s">
        <v>352</v>
      </c>
      <c r="M62" s="24" t="s">
        <v>353</v>
      </c>
      <c r="N62" s="24" t="s">
        <v>354</v>
      </c>
      <c r="O62" s="24" t="s">
        <v>252</v>
      </c>
      <c r="P62" s="24" t="s">
        <v>253</v>
      </c>
      <c r="Q62" s="24" t="s">
        <v>232</v>
      </c>
      <c r="R62" s="24" t="s">
        <v>233</v>
      </c>
      <c r="S62" s="24" t="s">
        <v>260</v>
      </c>
      <c r="T62" s="24" t="s">
        <v>303</v>
      </c>
      <c r="U62" s="24" t="s">
        <v>304</v>
      </c>
      <c r="V62" s="24" t="s">
        <v>305</v>
      </c>
      <c r="W62" s="24" t="s">
        <v>306</v>
      </c>
      <c r="X62" s="24" t="s">
        <v>307</v>
      </c>
      <c r="Y62" s="24" t="s">
        <v>308</v>
      </c>
      <c r="AE62" s="24" t="s">
        <v>233</v>
      </c>
      <c r="AF62" s="24" t="s">
        <v>260</v>
      </c>
    </row>
    <row r="63" spans="1:32" s="26" customFormat="1" ht="165" customHeight="1" x14ac:dyDescent="0.3">
      <c r="A63" s="21" t="s">
        <v>206</v>
      </c>
      <c r="B63" s="22" t="s">
        <v>207</v>
      </c>
      <c r="C63" s="21" t="s">
        <v>206</v>
      </c>
      <c r="D63" s="21" t="s">
        <v>0</v>
      </c>
      <c r="E63" s="441"/>
      <c r="F63" s="444"/>
      <c r="G63" s="25" t="s">
        <v>355</v>
      </c>
      <c r="H63" s="25" t="s">
        <v>356</v>
      </c>
      <c r="I63" s="25" t="s">
        <v>357</v>
      </c>
      <c r="J63" s="25" t="s">
        <v>369</v>
      </c>
      <c r="K63" s="25" t="s">
        <v>358</v>
      </c>
      <c r="L63" s="25" t="s">
        <v>390</v>
      </c>
      <c r="M63" s="25" t="s">
        <v>261</v>
      </c>
      <c r="N63" s="25" t="s">
        <v>391</v>
      </c>
      <c r="O63" s="25" t="s">
        <v>359</v>
      </c>
      <c r="P63" s="40" t="s">
        <v>360</v>
      </c>
      <c r="Q63" s="40" t="s">
        <v>361</v>
      </c>
      <c r="R63" s="40" t="s">
        <v>362</v>
      </c>
      <c r="S63" s="40" t="s">
        <v>363</v>
      </c>
      <c r="T63" s="40" t="s">
        <v>364</v>
      </c>
      <c r="U63" s="40" t="s">
        <v>365</v>
      </c>
      <c r="V63" s="40" t="s">
        <v>366</v>
      </c>
      <c r="W63" s="40" t="s">
        <v>367</v>
      </c>
      <c r="X63" s="40" t="s">
        <v>393</v>
      </c>
      <c r="Y63" s="40" t="s">
        <v>368</v>
      </c>
      <c r="AE63" s="40" t="s">
        <v>362</v>
      </c>
      <c r="AF63" s="40" t="s">
        <v>363</v>
      </c>
    </row>
    <row r="64" spans="1:32" s="20" customFormat="1" ht="23.25" customHeight="1" x14ac:dyDescent="0.3">
      <c r="A64" s="27"/>
      <c r="B64" s="28"/>
      <c r="C64" s="27"/>
      <c r="D64" s="27"/>
      <c r="E64" s="442"/>
      <c r="F64" s="445"/>
      <c r="G64" s="155">
        <v>0.5</v>
      </c>
      <c r="H64" s="82">
        <v>1</v>
      </c>
      <c r="I64" s="155">
        <v>0.5</v>
      </c>
      <c r="J64" s="82">
        <v>1</v>
      </c>
      <c r="K64" s="155">
        <v>0.5</v>
      </c>
      <c r="L64" s="155">
        <v>0.5</v>
      </c>
      <c r="M64" s="155">
        <v>0.5</v>
      </c>
      <c r="N64" s="155">
        <v>0.5</v>
      </c>
      <c r="O64" s="155">
        <v>0.5</v>
      </c>
      <c r="P64" s="155">
        <v>0.5</v>
      </c>
      <c r="Q64" s="155">
        <v>0.5</v>
      </c>
      <c r="R64" s="155"/>
      <c r="S64" s="155"/>
      <c r="T64" s="155">
        <v>0.5</v>
      </c>
      <c r="U64" s="82">
        <v>1</v>
      </c>
      <c r="V64" s="155">
        <v>0.5</v>
      </c>
      <c r="W64" s="82">
        <v>1</v>
      </c>
      <c r="X64" s="82">
        <v>1</v>
      </c>
      <c r="Y64" s="82"/>
      <c r="AE64" s="155">
        <v>0.15</v>
      </c>
      <c r="AF64" s="155">
        <v>0.15</v>
      </c>
    </row>
    <row r="65" spans="1:32" s="216" customFormat="1" ht="16.5" x14ac:dyDescent="0.3">
      <c r="A65" s="31">
        <v>17</v>
      </c>
      <c r="B65" s="32" t="s">
        <v>210</v>
      </c>
      <c r="C65" s="33">
        <v>5</v>
      </c>
      <c r="D65" s="34" t="s">
        <v>211</v>
      </c>
      <c r="E65" s="35">
        <v>4202</v>
      </c>
      <c r="F65" s="34" t="s">
        <v>212</v>
      </c>
      <c r="G65" s="147">
        <f>+$G6*$G$64</f>
        <v>3.7552211631144909E-2</v>
      </c>
      <c r="H65" s="147">
        <f>+$H6*$H$64</f>
        <v>0.98085106382978726</v>
      </c>
      <c r="I65" s="148">
        <f>+$I6*$I$64</f>
        <v>0.5999785798436329</v>
      </c>
      <c r="J65" s="147">
        <f t="shared" ref="J65:J76" si="43">+$J6*$J$64</f>
        <v>9.9980846581114724E-2</v>
      </c>
      <c r="K65" s="148">
        <f t="shared" ref="K65:K76" si="44">+$K6*$K$64</f>
        <v>0.12811931027096499</v>
      </c>
      <c r="L65" s="147">
        <f t="shared" ref="L65:L76" si="45">+$L6*$L$64</f>
        <v>7.5091575091575088E-2</v>
      </c>
      <c r="M65" s="147">
        <f t="shared" ref="M65:M76" si="46">+$M6*$M$64</f>
        <v>0.17011019283746556</v>
      </c>
      <c r="N65" s="147">
        <f t="shared" ref="N65:N76" si="47">+$N6*$N$64</f>
        <v>0.38256880733944953</v>
      </c>
      <c r="O65" s="147">
        <f t="shared" ref="O65:O76" si="48">+$O6*$O$64</f>
        <v>0.47</v>
      </c>
      <c r="P65" s="147">
        <f t="shared" ref="P65:P76" si="49">+$P6*$P$64</f>
        <v>8.1414473684210523E-2</v>
      </c>
      <c r="Q65" s="147">
        <f t="shared" ref="Q65:Q76" si="50">+$Q6*$Q$64</f>
        <v>0.12004504504504504</v>
      </c>
      <c r="R65" s="147">
        <v>0.13091267105930054</v>
      </c>
      <c r="S65" s="147">
        <v>0.17715373157534675</v>
      </c>
      <c r="T65" s="147">
        <f>+$T6*$T$64</f>
        <v>0.45</v>
      </c>
      <c r="U65" s="147">
        <f t="shared" ref="U65:U76" si="51">+$U6*$U$64</f>
        <v>0.85526315789473684</v>
      </c>
      <c r="V65" s="147">
        <f t="shared" ref="V65:V76" si="52">+$V6*$V$64</f>
        <v>7.4999999999999997E-2</v>
      </c>
      <c r="W65" s="147">
        <f t="shared" ref="W65:W76" si="53">+$W6*$W$64</f>
        <v>0.29268292682926828</v>
      </c>
      <c r="X65" s="147">
        <f t="shared" ref="X65:X76" si="54">+$X6*$X$64</f>
        <v>0.53171456888007929</v>
      </c>
      <c r="Y65" s="147"/>
      <c r="AE65" s="147">
        <f t="shared" ref="AE65:AE76" si="55">+$R25*$R$45</f>
        <v>0</v>
      </c>
      <c r="AF65" s="147">
        <f t="shared" ref="AF65:AF76" si="56">+$S25*$S$45</f>
        <v>0</v>
      </c>
    </row>
    <row r="66" spans="1:32" s="216" customFormat="1" ht="16.5" x14ac:dyDescent="0.3">
      <c r="A66" s="31">
        <v>18</v>
      </c>
      <c r="B66" s="32" t="s">
        <v>210</v>
      </c>
      <c r="C66" s="33">
        <v>5</v>
      </c>
      <c r="D66" s="34" t="s">
        <v>213</v>
      </c>
      <c r="E66" s="35">
        <v>4302</v>
      </c>
      <c r="F66" s="34" t="s">
        <v>212</v>
      </c>
      <c r="G66" s="147">
        <f t="shared" ref="G66:G76" si="57">+$G7*$G$64</f>
        <v>0.16160822249093107</v>
      </c>
      <c r="H66" s="147">
        <f t="shared" ref="H66:H76" si="58">+$H7*$H$64</f>
        <v>0.98421052631578942</v>
      </c>
      <c r="I66" s="148">
        <f t="shared" ref="I66:I75" si="59">+$I7*$I$64</f>
        <v>0.5</v>
      </c>
      <c r="J66" s="147">
        <f t="shared" si="43"/>
        <v>0.10004646120489391</v>
      </c>
      <c r="K66" s="148">
        <f t="shared" si="44"/>
        <v>0.27209038694074966</v>
      </c>
      <c r="L66" s="147">
        <f t="shared" si="45"/>
        <v>7.5039082855653985E-2</v>
      </c>
      <c r="M66" s="147">
        <f t="shared" si="46"/>
        <v>0.19003378378378377</v>
      </c>
      <c r="N66" s="147">
        <f t="shared" si="47"/>
        <v>0.34747145187601958</v>
      </c>
      <c r="O66" s="147">
        <f t="shared" si="48"/>
        <v>0.47499999999999998</v>
      </c>
      <c r="P66" s="147">
        <f t="shared" si="49"/>
        <v>9.2307692307692313E-2</v>
      </c>
      <c r="Q66" s="147">
        <f t="shared" si="50"/>
        <v>0.12017336485421592</v>
      </c>
      <c r="R66" s="147">
        <v>0.16724606661941885</v>
      </c>
      <c r="S66" s="147">
        <v>0.1983384381986586</v>
      </c>
      <c r="T66" s="147">
        <f t="shared" ref="T66:T76" si="60">+$T7*$T$64</f>
        <v>0.45384615384615384</v>
      </c>
      <c r="U66" s="147">
        <f t="shared" si="51"/>
        <v>0.9</v>
      </c>
      <c r="V66" s="147">
        <f t="shared" si="52"/>
        <v>5.125284738041002E-2</v>
      </c>
      <c r="W66" s="147">
        <f t="shared" si="53"/>
        <v>0.24015748031496062</v>
      </c>
      <c r="X66" s="147">
        <f t="shared" si="54"/>
        <v>0.53027278775781772</v>
      </c>
      <c r="Y66" s="147"/>
      <c r="AE66" s="147">
        <f t="shared" si="55"/>
        <v>0</v>
      </c>
      <c r="AF66" s="147">
        <f t="shared" si="56"/>
        <v>0</v>
      </c>
    </row>
    <row r="67" spans="1:32" s="216" customFormat="1" ht="16.5" x14ac:dyDescent="0.3">
      <c r="A67" s="31">
        <v>19</v>
      </c>
      <c r="B67" s="32" t="s">
        <v>210</v>
      </c>
      <c r="C67" s="33">
        <v>5</v>
      </c>
      <c r="D67" s="34" t="s">
        <v>210</v>
      </c>
      <c r="E67" s="35">
        <v>4102</v>
      </c>
      <c r="F67" s="34" t="s">
        <v>214</v>
      </c>
      <c r="G67" s="147">
        <f t="shared" si="57"/>
        <v>6.0963333207386255E-2</v>
      </c>
      <c r="H67" s="147">
        <f t="shared" si="58"/>
        <v>0.98005836575875482</v>
      </c>
      <c r="I67" s="148">
        <f t="shared" si="59"/>
        <v>0.5</v>
      </c>
      <c r="J67" s="147">
        <f t="shared" si="43"/>
        <v>9.9996434641027768E-2</v>
      </c>
      <c r="K67" s="148">
        <f t="shared" si="44"/>
        <v>0.12149916605042561</v>
      </c>
      <c r="L67" s="147">
        <f t="shared" si="45"/>
        <v>8.0001709438235855E-2</v>
      </c>
      <c r="M67" s="147">
        <f t="shared" si="46"/>
        <v>0.14301513790004838</v>
      </c>
      <c r="N67" s="147">
        <f t="shared" si="47"/>
        <v>0.22999721215500418</v>
      </c>
      <c r="O67" s="147">
        <f t="shared" si="48"/>
        <v>0.4749779541446208</v>
      </c>
      <c r="P67" s="147">
        <f t="shared" si="49"/>
        <v>7.4978906190074399E-2</v>
      </c>
      <c r="Q67" s="147">
        <f t="shared" si="50"/>
        <v>0.10499754040118789</v>
      </c>
      <c r="R67" s="147">
        <v>0.156953839737309</v>
      </c>
      <c r="S67" s="147">
        <v>0.18877267566087008</v>
      </c>
      <c r="T67" s="147">
        <f t="shared" si="60"/>
        <v>0.45348837209302323</v>
      </c>
      <c r="U67" s="147">
        <f t="shared" si="51"/>
        <v>0.8521986970684039</v>
      </c>
      <c r="V67" s="147">
        <f t="shared" si="52"/>
        <v>7.4970828471411899E-2</v>
      </c>
      <c r="W67" s="147">
        <f t="shared" si="53"/>
        <v>0.28999319264805989</v>
      </c>
      <c r="X67" s="147">
        <f t="shared" si="54"/>
        <v>0.46049169917445343</v>
      </c>
      <c r="Y67" s="147"/>
      <c r="AE67" s="147">
        <f t="shared" si="55"/>
        <v>0</v>
      </c>
      <c r="AF67" s="147">
        <f t="shared" si="56"/>
        <v>0</v>
      </c>
    </row>
    <row r="68" spans="1:32" s="216" customFormat="1" ht="16.5" x14ac:dyDescent="0.3">
      <c r="A68" s="31">
        <v>20</v>
      </c>
      <c r="B68" s="32" t="s">
        <v>210</v>
      </c>
      <c r="C68" s="33">
        <v>5</v>
      </c>
      <c r="D68" s="34" t="s">
        <v>215</v>
      </c>
      <c r="E68" s="35">
        <v>4201</v>
      </c>
      <c r="F68" s="34" t="s">
        <v>212</v>
      </c>
      <c r="G68" s="147">
        <f t="shared" si="57"/>
        <v>7.2096238938053087E-2</v>
      </c>
      <c r="H68" s="147">
        <f t="shared" si="58"/>
        <v>0.98076923076923073</v>
      </c>
      <c r="I68" s="148">
        <f t="shared" si="59"/>
        <v>0.55001580278128948</v>
      </c>
      <c r="J68" s="147">
        <f t="shared" si="43"/>
        <v>0.1</v>
      </c>
      <c r="K68" s="148">
        <f t="shared" si="44"/>
        <v>0.20820559418457646</v>
      </c>
      <c r="L68" s="147">
        <f t="shared" si="45"/>
        <v>0.08</v>
      </c>
      <c r="M68" s="147">
        <f t="shared" si="46"/>
        <v>0.20498804236419541</v>
      </c>
      <c r="N68" s="147">
        <f t="shared" si="47"/>
        <v>0.27335640138408307</v>
      </c>
      <c r="O68" s="147">
        <f t="shared" si="48"/>
        <v>0.47499999999999998</v>
      </c>
      <c r="P68" s="147">
        <f t="shared" si="49"/>
        <v>8.3499005964214709E-2</v>
      </c>
      <c r="Q68" s="147">
        <f t="shared" si="50"/>
        <v>0.12006207674943567</v>
      </c>
      <c r="R68" s="147">
        <v>0.2107402604756512</v>
      </c>
      <c r="S68" s="147">
        <v>0.21693479541264632</v>
      </c>
      <c r="T68" s="147">
        <f t="shared" si="60"/>
        <v>0.45</v>
      </c>
      <c r="U68" s="147">
        <f t="shared" si="51"/>
        <v>0.90825688073394495</v>
      </c>
      <c r="V68" s="147">
        <f t="shared" si="52"/>
        <v>9.5070422535211266E-2</v>
      </c>
      <c r="W68" s="147">
        <f t="shared" si="53"/>
        <v>0.27417923691215618</v>
      </c>
      <c r="X68" s="147">
        <f t="shared" si="54"/>
        <v>0.55201048951048948</v>
      </c>
      <c r="Y68" s="147"/>
      <c r="AE68" s="147">
        <f t="shared" si="55"/>
        <v>0</v>
      </c>
      <c r="AF68" s="147">
        <f t="shared" si="56"/>
        <v>0</v>
      </c>
    </row>
    <row r="69" spans="1:32" s="216" customFormat="1" ht="16.5" x14ac:dyDescent="0.3">
      <c r="A69" s="31">
        <v>21</v>
      </c>
      <c r="B69" s="32" t="s">
        <v>210</v>
      </c>
      <c r="C69" s="33">
        <v>5</v>
      </c>
      <c r="D69" s="34" t="s">
        <v>216</v>
      </c>
      <c r="E69" s="35">
        <v>4101</v>
      </c>
      <c r="F69" s="34" t="s">
        <v>214</v>
      </c>
      <c r="G69" s="147">
        <f t="shared" si="57"/>
        <v>6.9455410993864514E-2</v>
      </c>
      <c r="H69" s="147">
        <f t="shared" si="58"/>
        <v>0.9802547770700637</v>
      </c>
      <c r="I69" s="148">
        <f t="shared" si="59"/>
        <v>0.37500130209689686</v>
      </c>
      <c r="J69" s="147">
        <f t="shared" si="43"/>
        <v>0.11000056743107739</v>
      </c>
      <c r="K69" s="148">
        <f t="shared" si="44"/>
        <v>0.11000114584526921</v>
      </c>
      <c r="L69" s="147">
        <f t="shared" si="45"/>
        <v>7.5004963271788766E-2</v>
      </c>
      <c r="M69" s="147">
        <f t="shared" si="46"/>
        <v>0.12501404652208115</v>
      </c>
      <c r="N69" s="147">
        <f t="shared" si="47"/>
        <v>0.22998773865825889</v>
      </c>
      <c r="O69" s="147">
        <f t="shared" si="48"/>
        <v>0.47497702205882353</v>
      </c>
      <c r="P69" s="147">
        <f t="shared" si="49"/>
        <v>7.4996134219885574E-2</v>
      </c>
      <c r="Q69" s="147">
        <f t="shared" si="50"/>
        <v>0.10500131415912589</v>
      </c>
      <c r="R69" s="147">
        <v>0.1759004934834873</v>
      </c>
      <c r="S69" s="147">
        <v>0.17464274464767449</v>
      </c>
      <c r="T69" s="147">
        <f t="shared" si="60"/>
        <v>0.45205479452054792</v>
      </c>
      <c r="U69" s="147">
        <f t="shared" si="51"/>
        <v>0.90017137960582694</v>
      </c>
      <c r="V69" s="147">
        <f t="shared" si="52"/>
        <v>8.0004242381390089E-2</v>
      </c>
      <c r="W69" s="147">
        <f t="shared" si="53"/>
        <v>0.25026737967914436</v>
      </c>
      <c r="X69" s="147">
        <f t="shared" si="54"/>
        <v>0.45999258858071318</v>
      </c>
      <c r="Y69" s="147"/>
      <c r="AE69" s="147">
        <f t="shared" si="55"/>
        <v>0</v>
      </c>
      <c r="AF69" s="147">
        <f t="shared" si="56"/>
        <v>0</v>
      </c>
    </row>
    <row r="70" spans="1:32" s="216" customFormat="1" ht="16.5" x14ac:dyDescent="0.3">
      <c r="A70" s="31">
        <v>22</v>
      </c>
      <c r="B70" s="32" t="s">
        <v>210</v>
      </c>
      <c r="C70" s="33">
        <v>5</v>
      </c>
      <c r="D70" s="34" t="s">
        <v>217</v>
      </c>
      <c r="E70" s="35">
        <v>4203</v>
      </c>
      <c r="F70" s="34" t="s">
        <v>212</v>
      </c>
      <c r="G70" s="147">
        <f t="shared" si="57"/>
        <v>4.34572428738123E-2</v>
      </c>
      <c r="H70" s="147">
        <f t="shared" si="58"/>
        <v>0.98461538461538467</v>
      </c>
      <c r="I70" s="148">
        <f t="shared" si="59"/>
        <v>0.34997499583263875</v>
      </c>
      <c r="J70" s="147">
        <f t="shared" si="43"/>
        <v>9.9968020466901189E-2</v>
      </c>
      <c r="K70" s="148">
        <f t="shared" si="44"/>
        <v>0.19803300550091682</v>
      </c>
      <c r="L70" s="147">
        <f t="shared" si="45"/>
        <v>7.4984820886460232E-2</v>
      </c>
      <c r="M70" s="147">
        <f t="shared" si="46"/>
        <v>0.15322580645161291</v>
      </c>
      <c r="N70" s="147">
        <f t="shared" si="47"/>
        <v>0.28523111612175872</v>
      </c>
      <c r="O70" s="147">
        <f t="shared" si="48"/>
        <v>0.47500000000000003</v>
      </c>
      <c r="P70" s="147">
        <f t="shared" si="49"/>
        <v>8.076009501187649E-2</v>
      </c>
      <c r="Q70" s="147">
        <f t="shared" si="50"/>
        <v>0.12015503875968993</v>
      </c>
      <c r="R70" s="147">
        <v>0.18992265193370167</v>
      </c>
      <c r="S70" s="147">
        <v>0.20045267441574111</v>
      </c>
      <c r="T70" s="147">
        <f t="shared" si="60"/>
        <v>0.46153846153846156</v>
      </c>
      <c r="U70" s="147">
        <f t="shared" si="51"/>
        <v>0.8936170212765957</v>
      </c>
      <c r="V70" s="147">
        <f t="shared" si="52"/>
        <v>5.090497737556561E-2</v>
      </c>
      <c r="W70" s="147">
        <f t="shared" si="53"/>
        <v>0.26045016077170419</v>
      </c>
      <c r="X70" s="147">
        <f t="shared" si="54"/>
        <v>0.51</v>
      </c>
      <c r="Y70" s="147"/>
      <c r="AE70" s="147">
        <f t="shared" si="55"/>
        <v>0</v>
      </c>
      <c r="AF70" s="147">
        <f t="shared" si="56"/>
        <v>0</v>
      </c>
    </row>
    <row r="71" spans="1:32" s="216" customFormat="1" ht="16.5" x14ac:dyDescent="0.3">
      <c r="A71" s="31">
        <v>23</v>
      </c>
      <c r="B71" s="32" t="s">
        <v>210</v>
      </c>
      <c r="C71" s="33">
        <v>5</v>
      </c>
      <c r="D71" s="34" t="s">
        <v>218</v>
      </c>
      <c r="E71" s="35">
        <v>4303</v>
      </c>
      <c r="F71" s="34" t="s">
        <v>212</v>
      </c>
      <c r="G71" s="147">
        <f t="shared" si="57"/>
        <v>5.4045297824277728E-2</v>
      </c>
      <c r="H71" s="147">
        <f t="shared" si="58"/>
        <v>0.98135593220338979</v>
      </c>
      <c r="I71" s="148">
        <f t="shared" si="59"/>
        <v>0.4500059445963619</v>
      </c>
      <c r="J71" s="147">
        <f t="shared" si="43"/>
        <v>9.9984758420972417E-2</v>
      </c>
      <c r="K71" s="148">
        <f t="shared" si="44"/>
        <v>0.11000326952799903</v>
      </c>
      <c r="L71" s="147">
        <f t="shared" si="45"/>
        <v>0.08</v>
      </c>
      <c r="M71" s="147">
        <f t="shared" si="46"/>
        <v>0.14012982054219167</v>
      </c>
      <c r="N71" s="147">
        <f t="shared" si="47"/>
        <v>0.28241430700447095</v>
      </c>
      <c r="O71" s="147">
        <f t="shared" si="48"/>
        <v>0.47516930022573362</v>
      </c>
      <c r="P71" s="147">
        <f t="shared" si="49"/>
        <v>8.1668885929871288E-2</v>
      </c>
      <c r="Q71" s="147">
        <f t="shared" si="50"/>
        <v>0.11002353444587078</v>
      </c>
      <c r="R71" s="147">
        <v>0.16672109826589596</v>
      </c>
      <c r="S71" s="147">
        <v>0.19380473726404779</v>
      </c>
      <c r="T71" s="147">
        <f t="shared" si="60"/>
        <v>0.45</v>
      </c>
      <c r="U71" s="147">
        <f t="shared" si="51"/>
        <v>0.90058479532163738</v>
      </c>
      <c r="V71" s="147">
        <f t="shared" si="52"/>
        <v>9.5144870790916214E-2</v>
      </c>
      <c r="W71" s="147">
        <f t="shared" si="53"/>
        <v>0.25995743387047737</v>
      </c>
      <c r="X71" s="147">
        <f t="shared" si="54"/>
        <v>0.48007128969539858</v>
      </c>
      <c r="Y71" s="147"/>
      <c r="AE71" s="147">
        <f t="shared" si="55"/>
        <v>0</v>
      </c>
      <c r="AF71" s="147">
        <f t="shared" si="56"/>
        <v>0</v>
      </c>
    </row>
    <row r="72" spans="1:32" s="216" customFormat="1" ht="16.5" x14ac:dyDescent="0.3">
      <c r="A72" s="31">
        <v>24</v>
      </c>
      <c r="B72" s="32" t="s">
        <v>210</v>
      </c>
      <c r="C72" s="33">
        <v>5</v>
      </c>
      <c r="D72" s="34" t="s">
        <v>219</v>
      </c>
      <c r="E72" s="35">
        <v>4301</v>
      </c>
      <c r="F72" s="34" t="s">
        <v>212</v>
      </c>
      <c r="G72" s="147">
        <f t="shared" si="57"/>
        <v>5.2551084762865789E-2</v>
      </c>
      <c r="H72" s="147">
        <f>+$H13*$H$64</f>
        <v>0.98051948051948057</v>
      </c>
      <c r="I72" s="148">
        <f t="shared" si="59"/>
        <v>0.375</v>
      </c>
      <c r="J72" s="147">
        <f t="shared" si="43"/>
        <v>0.10999951591822245</v>
      </c>
      <c r="K72" s="148">
        <f t="shared" si="44"/>
        <v>9.5008198789101911E-2</v>
      </c>
      <c r="L72" s="147">
        <f t="shared" si="45"/>
        <v>7.999062193614391E-2</v>
      </c>
      <c r="M72" s="147">
        <f t="shared" si="46"/>
        <v>0.14432053941908712</v>
      </c>
      <c r="N72" s="147">
        <f t="shared" si="47"/>
        <v>0.25033647375504708</v>
      </c>
      <c r="O72" s="147">
        <f t="shared" si="48"/>
        <v>0.475019305019305</v>
      </c>
      <c r="P72" s="147">
        <f t="shared" si="49"/>
        <v>7.7700708382526559E-2</v>
      </c>
      <c r="Q72" s="147">
        <f t="shared" si="50"/>
        <v>0.11999642282239313</v>
      </c>
      <c r="R72" s="147">
        <v>0.17729011017166282</v>
      </c>
      <c r="S72" s="147">
        <v>0.19714956307639531</v>
      </c>
      <c r="T72" s="147">
        <f t="shared" si="60"/>
        <v>0.45098039215686275</v>
      </c>
      <c r="U72" s="147">
        <f t="shared" si="51"/>
        <v>0.88562351072279588</v>
      </c>
      <c r="V72" s="147">
        <f t="shared" si="52"/>
        <v>9.5047923322683706E-2</v>
      </c>
      <c r="W72" s="147">
        <f t="shared" si="53"/>
        <v>0.27002486217706195</v>
      </c>
      <c r="X72" s="147">
        <f t="shared" si="54"/>
        <v>0.47023197348874413</v>
      </c>
      <c r="Y72" s="147"/>
      <c r="AE72" s="147">
        <f t="shared" si="55"/>
        <v>0</v>
      </c>
      <c r="AF72" s="147">
        <f t="shared" si="56"/>
        <v>0</v>
      </c>
    </row>
    <row r="73" spans="1:32" s="216" customFormat="1" ht="16.5" x14ac:dyDescent="0.3">
      <c r="A73" s="31">
        <v>25</v>
      </c>
      <c r="B73" s="32" t="s">
        <v>210</v>
      </c>
      <c r="C73" s="33">
        <v>5</v>
      </c>
      <c r="D73" s="34" t="s">
        <v>220</v>
      </c>
      <c r="E73" s="35">
        <v>4304</v>
      </c>
      <c r="F73" s="34" t="s">
        <v>212</v>
      </c>
      <c r="G73" s="147">
        <f t="shared" si="57"/>
        <v>4.5026408450704228E-2</v>
      </c>
      <c r="H73" s="147">
        <f t="shared" si="58"/>
        <v>0.98</v>
      </c>
      <c r="I73" s="148">
        <f t="shared" si="59"/>
        <v>0.55000000000000004</v>
      </c>
      <c r="J73" s="147">
        <f t="shared" si="43"/>
        <v>0.10001730403183942</v>
      </c>
      <c r="K73" s="148">
        <f t="shared" si="44"/>
        <v>0.10995158450704225</v>
      </c>
      <c r="L73" s="147">
        <f t="shared" si="45"/>
        <v>7.0017953321364457E-2</v>
      </c>
      <c r="M73" s="147">
        <f t="shared" si="46"/>
        <v>0.16964285714285715</v>
      </c>
      <c r="N73" s="147">
        <f t="shared" si="47"/>
        <v>0.22471554993678888</v>
      </c>
      <c r="O73" s="147">
        <f t="shared" si="48"/>
        <v>0.47543859649122805</v>
      </c>
      <c r="P73" s="147">
        <f t="shared" si="49"/>
        <v>7.7576443941109852E-2</v>
      </c>
      <c r="Q73" s="147">
        <f t="shared" si="50"/>
        <v>0.12001825372680255</v>
      </c>
      <c r="R73" s="147">
        <v>0.16757164337145278</v>
      </c>
      <c r="S73" s="147">
        <v>0.21470580449423216</v>
      </c>
      <c r="T73" s="147">
        <f t="shared" si="60"/>
        <v>0.45121951219512196</v>
      </c>
      <c r="U73" s="147">
        <f t="shared" si="51"/>
        <v>0.94557823129251706</v>
      </c>
      <c r="V73" s="147">
        <f t="shared" si="52"/>
        <v>9.5424107142857137E-2</v>
      </c>
      <c r="W73" s="147">
        <f t="shared" si="53"/>
        <v>0.29100529100529099</v>
      </c>
      <c r="X73" s="147">
        <f t="shared" si="54"/>
        <v>0.52113970588235292</v>
      </c>
      <c r="Y73" s="147"/>
      <c r="AE73" s="147">
        <f t="shared" si="55"/>
        <v>0</v>
      </c>
      <c r="AF73" s="147">
        <f t="shared" si="56"/>
        <v>0</v>
      </c>
    </row>
    <row r="74" spans="1:32" s="216" customFormat="1" ht="16.5" x14ac:dyDescent="0.3">
      <c r="A74" s="31">
        <v>26</v>
      </c>
      <c r="B74" s="32" t="s">
        <v>210</v>
      </c>
      <c r="C74" s="33">
        <v>5</v>
      </c>
      <c r="D74" s="34" t="s">
        <v>221</v>
      </c>
      <c r="E74" s="35">
        <v>4305</v>
      </c>
      <c r="F74" s="34" t="s">
        <v>212</v>
      </c>
      <c r="G74" s="147">
        <f t="shared" si="57"/>
        <v>8.8426453819840364E-2</v>
      </c>
      <c r="H74" s="147">
        <f t="shared" si="58"/>
        <v>0.98000000000000009</v>
      </c>
      <c r="I74" s="148">
        <f t="shared" si="59"/>
        <v>0.5</v>
      </c>
      <c r="J74" s="147">
        <f t="shared" si="43"/>
        <v>0.10002549719530852</v>
      </c>
      <c r="K74" s="148">
        <f t="shared" si="44"/>
        <v>0.21561003420752567</v>
      </c>
      <c r="L74" s="147">
        <f t="shared" si="45"/>
        <v>7.5022065313327446E-2</v>
      </c>
      <c r="M74" s="147">
        <f t="shared" si="46"/>
        <v>0.34142394822006472</v>
      </c>
      <c r="N74" s="147">
        <f t="shared" si="47"/>
        <v>0.28697850821744625</v>
      </c>
      <c r="O74" s="147">
        <f t="shared" si="48"/>
        <v>0.4756756756756757</v>
      </c>
      <c r="P74" s="147">
        <f t="shared" si="49"/>
        <v>0.10661764705882353</v>
      </c>
      <c r="Q74" s="147">
        <f t="shared" si="50"/>
        <v>0.12017374517374517</v>
      </c>
      <c r="R74" s="147">
        <v>0.27118496732026143</v>
      </c>
      <c r="S74" s="147">
        <v>0.34991967911590438</v>
      </c>
      <c r="T74" s="147">
        <f t="shared" si="60"/>
        <v>0.45</v>
      </c>
      <c r="U74" s="147">
        <f t="shared" si="51"/>
        <v>0.89189189189189189</v>
      </c>
      <c r="V74" s="147">
        <f t="shared" si="52"/>
        <v>9.6219931271477668E-2</v>
      </c>
      <c r="W74" s="147">
        <f t="shared" si="53"/>
        <v>0.31120331950207469</v>
      </c>
      <c r="X74" s="147">
        <f t="shared" si="54"/>
        <v>0.69005235602094239</v>
      </c>
      <c r="Y74" s="147"/>
      <c r="AE74" s="147">
        <f t="shared" si="55"/>
        <v>0</v>
      </c>
      <c r="AF74" s="147">
        <f t="shared" si="56"/>
        <v>0</v>
      </c>
    </row>
    <row r="75" spans="1:32" s="216" customFormat="1" ht="16.5" x14ac:dyDescent="0.3">
      <c r="A75" s="31">
        <v>27</v>
      </c>
      <c r="B75" s="32" t="s">
        <v>210</v>
      </c>
      <c r="C75" s="33">
        <v>5</v>
      </c>
      <c r="D75" s="34" t="s">
        <v>222</v>
      </c>
      <c r="E75" s="35">
        <v>4204</v>
      </c>
      <c r="F75" s="34" t="s">
        <v>212</v>
      </c>
      <c r="G75" s="147">
        <f t="shared" si="57"/>
        <v>0.11704835620810723</v>
      </c>
      <c r="H75" s="147">
        <f t="shared" si="58"/>
        <v>0.98</v>
      </c>
      <c r="I75" s="148">
        <f t="shared" si="59"/>
        <v>0.5</v>
      </c>
      <c r="J75" s="147">
        <f t="shared" si="43"/>
        <v>9.9991688138974313E-2</v>
      </c>
      <c r="K75" s="148">
        <f t="shared" si="44"/>
        <v>0.16102377912543886</v>
      </c>
      <c r="L75" s="147">
        <f t="shared" si="45"/>
        <v>8.0045740423098907E-2</v>
      </c>
      <c r="M75" s="147">
        <f t="shared" si="46"/>
        <v>0.27713625866050806</v>
      </c>
      <c r="N75" s="147">
        <f t="shared" si="47"/>
        <v>0.32342657342657344</v>
      </c>
      <c r="O75" s="147">
        <f t="shared" si="48"/>
        <v>0.47520661157024796</v>
      </c>
      <c r="P75" s="147">
        <f t="shared" si="49"/>
        <v>0.14734895191122072</v>
      </c>
      <c r="Q75" s="147">
        <f t="shared" si="50"/>
        <v>0.12003903708523098</v>
      </c>
      <c r="R75" s="147">
        <v>0.23204244712990935</v>
      </c>
      <c r="S75" s="147">
        <v>0.22119465204218239</v>
      </c>
      <c r="T75" s="147">
        <f t="shared" si="60"/>
        <v>0.45098039215686275</v>
      </c>
      <c r="U75" s="147">
        <f t="shared" si="51"/>
        <v>0.8936170212765957</v>
      </c>
      <c r="V75" s="147">
        <f t="shared" si="52"/>
        <v>7.5102880658436219E-2</v>
      </c>
      <c r="W75" s="147">
        <f t="shared" si="53"/>
        <v>0.28000000000000003</v>
      </c>
      <c r="X75" s="147">
        <f t="shared" si="54"/>
        <v>0.58073654390934848</v>
      </c>
      <c r="Y75" s="147"/>
      <c r="AE75" s="147">
        <f t="shared" si="55"/>
        <v>0</v>
      </c>
      <c r="AF75" s="147">
        <f t="shared" si="56"/>
        <v>0</v>
      </c>
    </row>
    <row r="76" spans="1:32" s="216" customFormat="1" ht="16.5" x14ac:dyDescent="0.3">
      <c r="A76" s="31">
        <v>28</v>
      </c>
      <c r="B76" s="36" t="s">
        <v>210</v>
      </c>
      <c r="C76" s="33">
        <v>5</v>
      </c>
      <c r="D76" s="37" t="s">
        <v>223</v>
      </c>
      <c r="E76" s="35">
        <v>4106</v>
      </c>
      <c r="F76" s="37" t="s">
        <v>212</v>
      </c>
      <c r="G76" s="147">
        <f t="shared" si="57"/>
        <v>6.0693832599118931E-2</v>
      </c>
      <c r="H76" s="147">
        <f t="shared" si="58"/>
        <v>0.98</v>
      </c>
      <c r="I76" s="148">
        <f>+$I17*$I$64</f>
        <v>0.4</v>
      </c>
      <c r="J76" s="147">
        <f t="shared" si="43"/>
        <v>0.1</v>
      </c>
      <c r="K76" s="148">
        <f t="shared" si="44"/>
        <v>0.22969162995594711</v>
      </c>
      <c r="L76" s="147">
        <f t="shared" si="45"/>
        <v>7.5043848659483839E-2</v>
      </c>
      <c r="M76" s="147">
        <f t="shared" si="46"/>
        <v>0.17055655296229802</v>
      </c>
      <c r="N76" s="147">
        <f t="shared" si="47"/>
        <v>0.22952853598014888</v>
      </c>
      <c r="O76" s="147">
        <f t="shared" si="48"/>
        <v>0.47499999999999998</v>
      </c>
      <c r="P76" s="147">
        <f t="shared" si="49"/>
        <v>7.505518763796909E-2</v>
      </c>
      <c r="Q76" s="147">
        <f t="shared" si="50"/>
        <v>0.11003804506877378</v>
      </c>
      <c r="R76" s="147">
        <v>0.27805536525690322</v>
      </c>
      <c r="S76" s="147">
        <v>0.21422538039768349</v>
      </c>
      <c r="T76" s="147">
        <f t="shared" si="60"/>
        <v>0.45263157894736838</v>
      </c>
      <c r="U76" s="147">
        <f t="shared" si="51"/>
        <v>0.85365853658536583</v>
      </c>
      <c r="V76" s="147">
        <f t="shared" si="52"/>
        <v>9.5441595441595445E-2</v>
      </c>
      <c r="W76" s="147">
        <f t="shared" si="53"/>
        <v>0.2904169714703731</v>
      </c>
      <c r="X76" s="147">
        <f t="shared" si="54"/>
        <v>0.46998823067869755</v>
      </c>
      <c r="Y76" s="147"/>
      <c r="AE76" s="147">
        <f t="shared" si="55"/>
        <v>0</v>
      </c>
      <c r="AF76" s="147">
        <f t="shared" si="56"/>
        <v>0</v>
      </c>
    </row>
    <row r="77" spans="1:32" ht="16.5" x14ac:dyDescent="0.3">
      <c r="A77" s="31">
        <v>28</v>
      </c>
      <c r="B77" s="36" t="s">
        <v>210</v>
      </c>
      <c r="C77" s="33">
        <v>5</v>
      </c>
      <c r="D77" s="37" t="s">
        <v>223</v>
      </c>
      <c r="E77" s="35">
        <v>4106</v>
      </c>
      <c r="F77" s="37" t="s">
        <v>212</v>
      </c>
      <c r="G77" s="147"/>
      <c r="H77" s="147"/>
      <c r="I77" s="147"/>
      <c r="J77" s="147"/>
      <c r="K77" s="147"/>
      <c r="L77" s="147"/>
      <c r="M77" s="147"/>
      <c r="N77" s="147"/>
      <c r="O77" s="147"/>
      <c r="P77" s="148"/>
      <c r="Q77" s="147"/>
      <c r="R77" s="147"/>
      <c r="S77" s="149"/>
      <c r="T77" s="147"/>
      <c r="U77" s="147"/>
      <c r="V77" s="149"/>
      <c r="W77" s="147"/>
      <c r="X77" s="147"/>
      <c r="Y77" s="149"/>
      <c r="AE77" s="147"/>
      <c r="AF77" s="149"/>
    </row>
    <row r="80" spans="1:32" ht="18" x14ac:dyDescent="0.35">
      <c r="A80" s="439" t="s">
        <v>256</v>
      </c>
      <c r="B80" s="439"/>
      <c r="C80" s="439"/>
      <c r="D80" s="439"/>
      <c r="E80" s="439"/>
      <c r="F80" s="439"/>
      <c r="G80" s="446"/>
      <c r="H80" s="446"/>
      <c r="I80" s="446"/>
      <c r="J80" s="446"/>
      <c r="K80" s="446"/>
      <c r="L80" s="446"/>
      <c r="M80" s="446"/>
      <c r="N80" s="446"/>
      <c r="O80" s="446"/>
      <c r="P80" s="446"/>
      <c r="Q80" s="16"/>
      <c r="R80" s="17"/>
      <c r="T80" s="16"/>
      <c r="U80" s="17"/>
      <c r="W80" s="16"/>
      <c r="X80" s="17"/>
      <c r="AE80" s="17"/>
    </row>
    <row r="81" spans="1:32" s="20" customFormat="1" ht="16.5" customHeight="1" x14ac:dyDescent="0.3">
      <c r="A81" s="19"/>
      <c r="B81" s="19"/>
      <c r="C81" s="19"/>
      <c r="D81" s="19"/>
      <c r="E81" s="440" t="s">
        <v>203</v>
      </c>
      <c r="F81" s="443" t="s">
        <v>204</v>
      </c>
      <c r="G81" s="447" t="s">
        <v>205</v>
      </c>
      <c r="H81" s="448"/>
      <c r="I81" s="448"/>
      <c r="J81" s="448"/>
      <c r="K81" s="448"/>
      <c r="L81" s="448"/>
      <c r="M81" s="448"/>
      <c r="N81" s="448"/>
      <c r="O81" s="448"/>
      <c r="P81" s="448"/>
      <c r="Q81" s="448"/>
      <c r="R81" s="448"/>
      <c r="S81" s="448"/>
      <c r="T81" s="448"/>
      <c r="U81" s="448"/>
      <c r="V81" s="448"/>
      <c r="W81" s="448"/>
      <c r="X81" s="448"/>
      <c r="Y81" s="448"/>
    </row>
    <row r="82" spans="1:32" s="18" customFormat="1" ht="16.5" x14ac:dyDescent="0.3">
      <c r="A82" s="21"/>
      <c r="B82" s="22"/>
      <c r="C82" s="21"/>
      <c r="D82" s="21"/>
      <c r="E82" s="441"/>
      <c r="F82" s="444"/>
      <c r="G82" s="23" t="s">
        <v>349</v>
      </c>
      <c r="H82" s="24" t="s">
        <v>348</v>
      </c>
      <c r="I82" s="24" t="s">
        <v>347</v>
      </c>
      <c r="J82" s="24" t="s">
        <v>350</v>
      </c>
      <c r="K82" s="24" t="s">
        <v>351</v>
      </c>
      <c r="L82" s="24" t="s">
        <v>352</v>
      </c>
      <c r="M82" s="24" t="s">
        <v>353</v>
      </c>
      <c r="N82" s="24" t="s">
        <v>354</v>
      </c>
      <c r="O82" s="24" t="s">
        <v>252</v>
      </c>
      <c r="P82" s="24" t="s">
        <v>253</v>
      </c>
      <c r="Q82" s="24" t="s">
        <v>232</v>
      </c>
      <c r="R82" s="24" t="s">
        <v>233</v>
      </c>
      <c r="S82" s="24" t="s">
        <v>260</v>
      </c>
      <c r="T82" s="24" t="s">
        <v>303</v>
      </c>
      <c r="U82" s="24" t="s">
        <v>304</v>
      </c>
      <c r="V82" s="24" t="s">
        <v>305</v>
      </c>
      <c r="W82" s="24" t="s">
        <v>306</v>
      </c>
      <c r="X82" s="24" t="s">
        <v>307</v>
      </c>
      <c r="Y82" s="24" t="s">
        <v>308</v>
      </c>
      <c r="AE82" s="24" t="s">
        <v>233</v>
      </c>
      <c r="AF82" s="24" t="s">
        <v>260</v>
      </c>
    </row>
    <row r="83" spans="1:32" s="26" customFormat="1" ht="165" customHeight="1" x14ac:dyDescent="0.3">
      <c r="A83" s="21" t="s">
        <v>206</v>
      </c>
      <c r="B83" s="22" t="s">
        <v>207</v>
      </c>
      <c r="C83" s="21" t="s">
        <v>206</v>
      </c>
      <c r="D83" s="21" t="s">
        <v>0</v>
      </c>
      <c r="E83" s="441"/>
      <c r="F83" s="444"/>
      <c r="G83" s="25" t="s">
        <v>355</v>
      </c>
      <c r="H83" s="25" t="s">
        <v>356</v>
      </c>
      <c r="I83" s="25" t="s">
        <v>357</v>
      </c>
      <c r="J83" s="25" t="s">
        <v>369</v>
      </c>
      <c r="K83" s="25" t="s">
        <v>358</v>
      </c>
      <c r="L83" s="25" t="s">
        <v>390</v>
      </c>
      <c r="M83" s="25" t="s">
        <v>261</v>
      </c>
      <c r="N83" s="25" t="s">
        <v>391</v>
      </c>
      <c r="O83" s="25" t="s">
        <v>359</v>
      </c>
      <c r="P83" s="40" t="s">
        <v>360</v>
      </c>
      <c r="Q83" s="40" t="s">
        <v>361</v>
      </c>
      <c r="R83" s="40" t="s">
        <v>362</v>
      </c>
      <c r="S83" s="40" t="s">
        <v>363</v>
      </c>
      <c r="T83" s="40" t="s">
        <v>364</v>
      </c>
      <c r="U83" s="40" t="s">
        <v>365</v>
      </c>
      <c r="V83" s="40" t="s">
        <v>366</v>
      </c>
      <c r="W83" s="40" t="s">
        <v>367</v>
      </c>
      <c r="X83" s="40" t="s">
        <v>393</v>
      </c>
      <c r="Y83" s="40" t="s">
        <v>368</v>
      </c>
      <c r="AE83" s="40" t="s">
        <v>362</v>
      </c>
      <c r="AF83" s="40" t="s">
        <v>363</v>
      </c>
    </row>
    <row r="84" spans="1:32" s="20" customFormat="1" ht="23.25" customHeight="1" x14ac:dyDescent="0.3">
      <c r="A84" s="27"/>
      <c r="B84" s="28"/>
      <c r="C84" s="27"/>
      <c r="D84" s="27"/>
      <c r="E84" s="442"/>
      <c r="F84" s="445"/>
      <c r="G84" s="155">
        <v>0.8</v>
      </c>
      <c r="H84" s="82">
        <v>1</v>
      </c>
      <c r="I84" s="155">
        <v>0.8</v>
      </c>
      <c r="J84" s="82">
        <v>1</v>
      </c>
      <c r="K84" s="155">
        <v>0.8</v>
      </c>
      <c r="L84" s="155">
        <v>0.8</v>
      </c>
      <c r="M84" s="155">
        <v>0.8</v>
      </c>
      <c r="N84" s="155">
        <v>0.8</v>
      </c>
      <c r="O84" s="155">
        <v>0.8</v>
      </c>
      <c r="P84" s="155">
        <v>0.8</v>
      </c>
      <c r="Q84" s="155">
        <v>0.8</v>
      </c>
      <c r="R84" s="155"/>
      <c r="S84" s="155"/>
      <c r="T84" s="155">
        <v>0.8</v>
      </c>
      <c r="U84" s="82">
        <v>1</v>
      </c>
      <c r="V84" s="155">
        <v>0.8</v>
      </c>
      <c r="W84" s="82">
        <v>1</v>
      </c>
      <c r="X84" s="82">
        <v>1</v>
      </c>
      <c r="Y84" s="82"/>
      <c r="AE84" s="82">
        <v>0.17</v>
      </c>
      <c r="AF84" s="82">
        <v>0.22</v>
      </c>
    </row>
    <row r="85" spans="1:32" ht="16.5" x14ac:dyDescent="0.3">
      <c r="A85" s="31">
        <v>17</v>
      </c>
      <c r="B85" s="32" t="s">
        <v>210</v>
      </c>
      <c r="C85" s="33">
        <v>5</v>
      </c>
      <c r="D85" s="34" t="s">
        <v>211</v>
      </c>
      <c r="E85" s="35">
        <v>4202</v>
      </c>
      <c r="F85" s="34" t="s">
        <v>212</v>
      </c>
      <c r="G85" s="41">
        <f t="shared" ref="G85:G96" si="61">+G6*$G$84</f>
        <v>6.0083538609831857E-2</v>
      </c>
      <c r="H85" s="41">
        <f t="shared" ref="H85:H96" si="62">+H6*$H$84</f>
        <v>0.98085106382978726</v>
      </c>
      <c r="I85" s="148">
        <f t="shared" ref="I85:I96" si="63">+I6*$I$84</f>
        <v>0.9599657277498127</v>
      </c>
      <c r="J85" s="41">
        <f t="shared" ref="J85:J96" si="64">+J6*$J$84</f>
        <v>9.9980846581114724E-2</v>
      </c>
      <c r="K85" s="148">
        <f t="shared" ref="K85:K96" si="65">+K6*$K$84</f>
        <v>0.20499089643354398</v>
      </c>
      <c r="L85" s="41">
        <f t="shared" ref="L85:L96" si="66">+L6*$L$84</f>
        <v>0.12014652014652015</v>
      </c>
      <c r="M85" s="41">
        <f t="shared" ref="M85:M96" si="67">+M6*$M$84</f>
        <v>0.2721763085399449</v>
      </c>
      <c r="N85" s="41">
        <f t="shared" ref="N85:N96" si="68">+N6*$N$84</f>
        <v>0.61211009174311926</v>
      </c>
      <c r="O85" s="41">
        <f t="shared" ref="O85:O96" si="69">+O6*$O$84</f>
        <v>0.752</v>
      </c>
      <c r="P85" s="41">
        <f t="shared" ref="P85:P96" si="70">+P6*$P$84</f>
        <v>0.13026315789473683</v>
      </c>
      <c r="Q85" s="147">
        <f>$Q6*$Q$84</f>
        <v>0.19207207207207208</v>
      </c>
      <c r="R85" s="91">
        <v>0.14238027369488088</v>
      </c>
      <c r="S85" s="91">
        <v>0.20286597052055477</v>
      </c>
      <c r="T85" s="147">
        <f>+$T6*$T$84</f>
        <v>0.72000000000000008</v>
      </c>
      <c r="U85" s="147">
        <f>+$U6*$U$84</f>
        <v>0.85526315789473684</v>
      </c>
      <c r="V85" s="147">
        <f>+$V6*$V$84</f>
        <v>0.12</v>
      </c>
      <c r="W85" s="147">
        <f>+$W6*$W$84</f>
        <v>0.29268292682926828</v>
      </c>
      <c r="X85" s="147">
        <f>+$X6*$X$84</f>
        <v>0.53171456888007929</v>
      </c>
      <c r="Y85" s="93"/>
      <c r="AE85" s="91">
        <v>0.15</v>
      </c>
      <c r="AF85" s="93">
        <f>+AF66*$S$84</f>
        <v>0</v>
      </c>
    </row>
    <row r="86" spans="1:32" ht="16.5" x14ac:dyDescent="0.3">
      <c r="A86" s="31">
        <v>18</v>
      </c>
      <c r="B86" s="32" t="s">
        <v>210</v>
      </c>
      <c r="C86" s="33">
        <v>5</v>
      </c>
      <c r="D86" s="34" t="s">
        <v>213</v>
      </c>
      <c r="E86" s="35">
        <v>4302</v>
      </c>
      <c r="F86" s="34" t="s">
        <v>212</v>
      </c>
      <c r="G86" s="41">
        <f t="shared" si="61"/>
        <v>0.25857315598548974</v>
      </c>
      <c r="H86" s="41">
        <f t="shared" si="62"/>
        <v>0.98421052631578942</v>
      </c>
      <c r="I86" s="148">
        <f t="shared" si="63"/>
        <v>0.8</v>
      </c>
      <c r="J86" s="41">
        <f t="shared" si="64"/>
        <v>0.10004646120489391</v>
      </c>
      <c r="K86" s="148">
        <f t="shared" si="65"/>
        <v>0.4353446191051995</v>
      </c>
      <c r="L86" s="41">
        <f t="shared" si="66"/>
        <v>0.12006253256904638</v>
      </c>
      <c r="M86" s="41">
        <f t="shared" si="67"/>
        <v>0.30405405405405406</v>
      </c>
      <c r="N86" s="41">
        <f t="shared" si="68"/>
        <v>0.55595432300163139</v>
      </c>
      <c r="O86" s="41">
        <f t="shared" si="69"/>
        <v>0.76</v>
      </c>
      <c r="P86" s="41">
        <f t="shared" si="70"/>
        <v>0.14769230769230771</v>
      </c>
      <c r="Q86" s="147">
        <f t="shared" ref="Q86:Q96" si="71">$Q7*$Q$84</f>
        <v>0.1922773837667455</v>
      </c>
      <c r="R86" s="91">
        <v>0.16895370659107017</v>
      </c>
      <c r="S86" s="91">
        <v>0.21156150111785371</v>
      </c>
      <c r="T86" s="147">
        <f t="shared" ref="T86:T96" si="72">+$T7*$T$84</f>
        <v>0.72615384615384615</v>
      </c>
      <c r="U86" s="147">
        <f t="shared" ref="U86:U96" si="73">+$U7*$U$84</f>
        <v>0.9</v>
      </c>
      <c r="V86" s="147">
        <f>+$V7*$V$84</f>
        <v>8.2004555808656038E-2</v>
      </c>
      <c r="W86" s="147">
        <f t="shared" ref="W86:W96" si="74">+$W7*$W$84</f>
        <v>0.24015748031496062</v>
      </c>
      <c r="X86" s="147">
        <f t="shared" ref="X86:X96" si="75">+$X7*$X$84</f>
        <v>0.53027278775781772</v>
      </c>
      <c r="Y86" s="93"/>
      <c r="AE86" s="91">
        <v>0.17</v>
      </c>
      <c r="AF86" s="93">
        <f t="shared" ref="AF86:AF96" si="76">+AF7*$S$84</f>
        <v>0</v>
      </c>
    </row>
    <row r="87" spans="1:32" ht="16.5" x14ac:dyDescent="0.3">
      <c r="A87" s="31">
        <v>19</v>
      </c>
      <c r="B87" s="32" t="s">
        <v>210</v>
      </c>
      <c r="C87" s="33">
        <v>5</v>
      </c>
      <c r="D87" s="34" t="s">
        <v>210</v>
      </c>
      <c r="E87" s="35">
        <v>4102</v>
      </c>
      <c r="F87" s="34" t="s">
        <v>214</v>
      </c>
      <c r="G87" s="41">
        <f t="shared" si="61"/>
        <v>9.7541333131818009E-2</v>
      </c>
      <c r="H87" s="41">
        <f t="shared" si="62"/>
        <v>0.98005836575875482</v>
      </c>
      <c r="I87" s="148">
        <f t="shared" si="63"/>
        <v>0.8</v>
      </c>
      <c r="J87" s="41">
        <f t="shared" si="64"/>
        <v>9.9996434641027768E-2</v>
      </c>
      <c r="K87" s="148">
        <f t="shared" si="65"/>
        <v>0.19439866568068098</v>
      </c>
      <c r="L87" s="41">
        <f t="shared" si="66"/>
        <v>0.12800273510117738</v>
      </c>
      <c r="M87" s="41">
        <f t="shared" si="67"/>
        <v>0.22882422064007743</v>
      </c>
      <c r="N87" s="41">
        <f t="shared" si="68"/>
        <v>0.36799553944800673</v>
      </c>
      <c r="O87" s="41">
        <f t="shared" si="69"/>
        <v>0.75996472663139336</v>
      </c>
      <c r="P87" s="41">
        <f t="shared" si="70"/>
        <v>0.11996624990411904</v>
      </c>
      <c r="Q87" s="147">
        <f t="shared" si="71"/>
        <v>0.16799606464190064</v>
      </c>
      <c r="R87" s="91">
        <v>0.1647861435796944</v>
      </c>
      <c r="S87" s="91">
        <v>0.20753628105739216</v>
      </c>
      <c r="T87" s="147">
        <f t="shared" si="72"/>
        <v>0.72558139534883725</v>
      </c>
      <c r="U87" s="147">
        <f t="shared" si="73"/>
        <v>0.8521986970684039</v>
      </c>
      <c r="V87" s="147">
        <f t="shared" ref="V87:V96" si="77">+$V8*$V$84</f>
        <v>0.11995332555425904</v>
      </c>
      <c r="W87" s="147">
        <f t="shared" si="74"/>
        <v>0.28999319264805989</v>
      </c>
      <c r="X87" s="147">
        <f t="shared" si="75"/>
        <v>0.46049169917445343</v>
      </c>
      <c r="Y87" s="93"/>
      <c r="AE87" s="91">
        <v>0.17</v>
      </c>
      <c r="AF87" s="93">
        <f t="shared" si="76"/>
        <v>0</v>
      </c>
    </row>
    <row r="88" spans="1:32" ht="16.5" x14ac:dyDescent="0.3">
      <c r="A88" s="31">
        <v>20</v>
      </c>
      <c r="B88" s="32" t="s">
        <v>210</v>
      </c>
      <c r="C88" s="33">
        <v>5</v>
      </c>
      <c r="D88" s="34" t="s">
        <v>215</v>
      </c>
      <c r="E88" s="35">
        <v>4201</v>
      </c>
      <c r="F88" s="34" t="s">
        <v>212</v>
      </c>
      <c r="G88" s="41">
        <f t="shared" si="61"/>
        <v>0.11535398230088495</v>
      </c>
      <c r="H88" s="41">
        <f t="shared" si="62"/>
        <v>0.98076923076923073</v>
      </c>
      <c r="I88" s="148">
        <f t="shared" si="63"/>
        <v>0.88002528445006323</v>
      </c>
      <c r="J88" s="41">
        <f t="shared" si="64"/>
        <v>0.1</v>
      </c>
      <c r="K88" s="148">
        <f t="shared" si="65"/>
        <v>0.33312895069532233</v>
      </c>
      <c r="L88" s="41">
        <f t="shared" si="66"/>
        <v>0.128</v>
      </c>
      <c r="M88" s="41">
        <f t="shared" si="67"/>
        <v>0.32798086778271268</v>
      </c>
      <c r="N88" s="41">
        <f t="shared" si="68"/>
        <v>0.43737024221453291</v>
      </c>
      <c r="O88" s="41">
        <f t="shared" si="69"/>
        <v>0.76</v>
      </c>
      <c r="P88" s="41">
        <f t="shared" si="70"/>
        <v>0.13359840954274355</v>
      </c>
      <c r="Q88" s="147">
        <f t="shared" si="71"/>
        <v>0.19209932279909708</v>
      </c>
      <c r="R88" s="91">
        <v>0.20932441676104191</v>
      </c>
      <c r="S88" s="91">
        <v>0.21893567266023412</v>
      </c>
      <c r="T88" s="147">
        <f t="shared" si="72"/>
        <v>0.72000000000000008</v>
      </c>
      <c r="U88" s="147">
        <f t="shared" si="73"/>
        <v>0.90825688073394495</v>
      </c>
      <c r="V88" s="147">
        <f t="shared" si="77"/>
        <v>0.15211267605633805</v>
      </c>
      <c r="W88" s="147">
        <f t="shared" si="74"/>
        <v>0.27417923691215618</v>
      </c>
      <c r="X88" s="147">
        <f t="shared" si="75"/>
        <v>0.55201048951048948</v>
      </c>
      <c r="Y88" s="93"/>
      <c r="AE88" s="91">
        <v>0.17</v>
      </c>
      <c r="AF88" s="93">
        <f t="shared" si="76"/>
        <v>0</v>
      </c>
    </row>
    <row r="89" spans="1:32" ht="16.5" x14ac:dyDescent="0.3">
      <c r="A89" s="31">
        <v>21</v>
      </c>
      <c r="B89" s="32" t="s">
        <v>210</v>
      </c>
      <c r="C89" s="33">
        <v>5</v>
      </c>
      <c r="D89" s="34" t="s">
        <v>216</v>
      </c>
      <c r="E89" s="35">
        <v>4101</v>
      </c>
      <c r="F89" s="34" t="s">
        <v>214</v>
      </c>
      <c r="G89" s="41">
        <f t="shared" si="61"/>
        <v>0.11112865759018323</v>
      </c>
      <c r="H89" s="41">
        <f t="shared" si="62"/>
        <v>0.9802547770700637</v>
      </c>
      <c r="I89" s="148">
        <f t="shared" si="63"/>
        <v>0.60000208335503502</v>
      </c>
      <c r="J89" s="41">
        <f t="shared" si="64"/>
        <v>0.11000056743107739</v>
      </c>
      <c r="K89" s="148">
        <f t="shared" si="65"/>
        <v>0.17600183335243075</v>
      </c>
      <c r="L89" s="41">
        <f t="shared" si="66"/>
        <v>0.12000794123486203</v>
      </c>
      <c r="M89" s="41">
        <f t="shared" si="67"/>
        <v>0.20002247443532983</v>
      </c>
      <c r="N89" s="41">
        <f t="shared" si="68"/>
        <v>0.36798038185321424</v>
      </c>
      <c r="O89" s="41">
        <f t="shared" si="69"/>
        <v>0.75996323529411769</v>
      </c>
      <c r="P89" s="41">
        <f t="shared" si="70"/>
        <v>0.11999381475181692</v>
      </c>
      <c r="Q89" s="147">
        <f t="shared" si="71"/>
        <v>0.16800210265460144</v>
      </c>
      <c r="R89" s="91">
        <v>0.17680078957357964</v>
      </c>
      <c r="S89" s="91">
        <v>0.2018483914362792</v>
      </c>
      <c r="T89" s="147">
        <f t="shared" si="72"/>
        <v>0.72328767123287674</v>
      </c>
      <c r="U89" s="147">
        <f t="shared" si="73"/>
        <v>0.90017137960582694</v>
      </c>
      <c r="V89" s="147">
        <f t="shared" si="77"/>
        <v>0.12800678781022415</v>
      </c>
      <c r="W89" s="147">
        <f t="shared" si="74"/>
        <v>0.25026737967914436</v>
      </c>
      <c r="X89" s="147">
        <f t="shared" si="75"/>
        <v>0.45999258858071318</v>
      </c>
      <c r="Y89" s="93"/>
      <c r="AE89" s="91">
        <v>0.17</v>
      </c>
      <c r="AF89" s="93">
        <f t="shared" si="76"/>
        <v>0</v>
      </c>
    </row>
    <row r="90" spans="1:32" ht="16.5" x14ac:dyDescent="0.3">
      <c r="A90" s="31">
        <v>22</v>
      </c>
      <c r="B90" s="32" t="s">
        <v>210</v>
      </c>
      <c r="C90" s="33">
        <v>5</v>
      </c>
      <c r="D90" s="34" t="s">
        <v>217</v>
      </c>
      <c r="E90" s="35">
        <v>4203</v>
      </c>
      <c r="F90" s="34" t="s">
        <v>212</v>
      </c>
      <c r="G90" s="41">
        <f t="shared" si="61"/>
        <v>6.9531588598099686E-2</v>
      </c>
      <c r="H90" s="41">
        <f t="shared" si="62"/>
        <v>0.98461538461538467</v>
      </c>
      <c r="I90" s="148">
        <f t="shared" si="63"/>
        <v>0.55995999333222202</v>
      </c>
      <c r="J90" s="41">
        <f t="shared" si="64"/>
        <v>9.9968020466901189E-2</v>
      </c>
      <c r="K90" s="148">
        <f t="shared" si="65"/>
        <v>0.31685280880146693</v>
      </c>
      <c r="L90" s="41">
        <f t="shared" si="66"/>
        <v>0.11997571341833638</v>
      </c>
      <c r="M90" s="41">
        <f t="shared" si="67"/>
        <v>0.24516129032258066</v>
      </c>
      <c r="N90" s="41">
        <f t="shared" si="68"/>
        <v>0.45636978579481396</v>
      </c>
      <c r="O90" s="41">
        <f t="shared" si="69"/>
        <v>0.76000000000000012</v>
      </c>
      <c r="P90" s="41">
        <f t="shared" si="70"/>
        <v>0.12921615201900238</v>
      </c>
      <c r="Q90" s="147">
        <f t="shared" si="71"/>
        <v>0.1922480620155039</v>
      </c>
      <c r="R90" s="91">
        <v>0.18867624309392264</v>
      </c>
      <c r="S90" s="91">
        <v>0.21242427906518577</v>
      </c>
      <c r="T90" s="147">
        <f t="shared" si="72"/>
        <v>0.7384615384615385</v>
      </c>
      <c r="U90" s="147">
        <f t="shared" si="73"/>
        <v>0.8936170212765957</v>
      </c>
      <c r="V90" s="147">
        <f t="shared" si="77"/>
        <v>8.1447963800904979E-2</v>
      </c>
      <c r="W90" s="147">
        <f t="shared" si="74"/>
        <v>0.26045016077170419</v>
      </c>
      <c r="X90" s="147">
        <f t="shared" si="75"/>
        <v>0.51</v>
      </c>
      <c r="Y90" s="93"/>
      <c r="AE90" s="91">
        <v>0.19</v>
      </c>
      <c r="AF90" s="93">
        <f t="shared" si="76"/>
        <v>0</v>
      </c>
    </row>
    <row r="91" spans="1:32" ht="16.5" x14ac:dyDescent="0.3">
      <c r="A91" s="31">
        <v>23</v>
      </c>
      <c r="B91" s="32" t="s">
        <v>210</v>
      </c>
      <c r="C91" s="33">
        <v>5</v>
      </c>
      <c r="D91" s="34" t="s">
        <v>218</v>
      </c>
      <c r="E91" s="35">
        <v>4303</v>
      </c>
      <c r="F91" s="34" t="s">
        <v>212</v>
      </c>
      <c r="G91" s="41">
        <f t="shared" si="61"/>
        <v>8.6472476518844377E-2</v>
      </c>
      <c r="H91" s="41">
        <f t="shared" si="62"/>
        <v>0.98135593220338979</v>
      </c>
      <c r="I91" s="148">
        <f t="shared" si="63"/>
        <v>0.72000951135417912</v>
      </c>
      <c r="J91" s="41">
        <f t="shared" si="64"/>
        <v>9.9984758420972417E-2</v>
      </c>
      <c r="K91" s="148">
        <f t="shared" si="65"/>
        <v>0.17600523124479847</v>
      </c>
      <c r="L91" s="41">
        <f t="shared" si="66"/>
        <v>0.128</v>
      </c>
      <c r="M91" s="41">
        <f t="shared" si="67"/>
        <v>0.22420771286750668</v>
      </c>
      <c r="N91" s="41">
        <f t="shared" si="68"/>
        <v>0.45186289120715356</v>
      </c>
      <c r="O91" s="41">
        <f t="shared" si="69"/>
        <v>0.76027088036117385</v>
      </c>
      <c r="P91" s="41">
        <f t="shared" si="70"/>
        <v>0.13067021748779406</v>
      </c>
      <c r="Q91" s="147">
        <f t="shared" si="71"/>
        <v>0.17603765511339325</v>
      </c>
      <c r="R91" s="91">
        <v>0.16865375722543352</v>
      </c>
      <c r="S91" s="91">
        <v>0.20952757962247648</v>
      </c>
      <c r="T91" s="147">
        <f t="shared" si="72"/>
        <v>0.72000000000000008</v>
      </c>
      <c r="U91" s="147">
        <f t="shared" si="73"/>
        <v>0.90058479532163738</v>
      </c>
      <c r="V91" s="147">
        <f t="shared" si="77"/>
        <v>0.15223179326546596</v>
      </c>
      <c r="W91" s="147">
        <f t="shared" si="74"/>
        <v>0.25995743387047737</v>
      </c>
      <c r="X91" s="147">
        <f t="shared" si="75"/>
        <v>0.48007128969539858</v>
      </c>
      <c r="Y91" s="93"/>
      <c r="AE91" s="91">
        <v>0.17</v>
      </c>
      <c r="AF91" s="93">
        <f t="shared" si="76"/>
        <v>0</v>
      </c>
    </row>
    <row r="92" spans="1:32" ht="16.5" x14ac:dyDescent="0.3">
      <c r="A92" s="31">
        <v>24</v>
      </c>
      <c r="B92" s="32" t="s">
        <v>210</v>
      </c>
      <c r="C92" s="33">
        <v>5</v>
      </c>
      <c r="D92" s="34" t="s">
        <v>219</v>
      </c>
      <c r="E92" s="35">
        <v>4301</v>
      </c>
      <c r="F92" s="34" t="s">
        <v>212</v>
      </c>
      <c r="G92" s="41">
        <f t="shared" si="61"/>
        <v>8.4081735620585268E-2</v>
      </c>
      <c r="H92" s="41">
        <f t="shared" si="62"/>
        <v>0.98051948051948057</v>
      </c>
      <c r="I92" s="148">
        <f t="shared" si="63"/>
        <v>0.60000000000000009</v>
      </c>
      <c r="J92" s="41">
        <f t="shared" si="64"/>
        <v>0.10999951591822245</v>
      </c>
      <c r="K92" s="148">
        <f t="shared" si="65"/>
        <v>0.15201311806256307</v>
      </c>
      <c r="L92" s="41">
        <f t="shared" si="66"/>
        <v>0.12798499509783026</v>
      </c>
      <c r="M92" s="41">
        <f t="shared" si="67"/>
        <v>0.2309128630705394</v>
      </c>
      <c r="N92" s="41">
        <f t="shared" si="68"/>
        <v>0.40053835800807536</v>
      </c>
      <c r="O92" s="41">
        <f t="shared" si="69"/>
        <v>0.76003088803088803</v>
      </c>
      <c r="P92" s="41">
        <f t="shared" si="70"/>
        <v>0.1243211334120425</v>
      </c>
      <c r="Q92" s="147">
        <f t="shared" si="71"/>
        <v>0.19199427651582901</v>
      </c>
      <c r="R92" s="91">
        <v>0.17434417627466051</v>
      </c>
      <c r="S92" s="91">
        <v>0.21085930092223246</v>
      </c>
      <c r="T92" s="147">
        <f t="shared" si="72"/>
        <v>0.72156862745098049</v>
      </c>
      <c r="U92" s="147">
        <f t="shared" si="73"/>
        <v>0.88562351072279588</v>
      </c>
      <c r="V92" s="147">
        <f t="shared" si="77"/>
        <v>0.15207667731629393</v>
      </c>
      <c r="W92" s="147">
        <f t="shared" si="74"/>
        <v>0.27002486217706195</v>
      </c>
      <c r="X92" s="147">
        <f t="shared" si="75"/>
        <v>0.47023197348874413</v>
      </c>
      <c r="Y92" s="93"/>
      <c r="AE92" s="91">
        <v>0.17</v>
      </c>
      <c r="AF92" s="93">
        <f t="shared" si="76"/>
        <v>0</v>
      </c>
    </row>
    <row r="93" spans="1:32" ht="16.5" x14ac:dyDescent="0.3">
      <c r="A93" s="31">
        <v>25</v>
      </c>
      <c r="B93" s="32" t="s">
        <v>210</v>
      </c>
      <c r="C93" s="33">
        <v>5</v>
      </c>
      <c r="D93" s="34" t="s">
        <v>220</v>
      </c>
      <c r="E93" s="35">
        <v>4304</v>
      </c>
      <c r="F93" s="34" t="s">
        <v>212</v>
      </c>
      <c r="G93" s="41">
        <f t="shared" si="61"/>
        <v>7.2042253521126767E-2</v>
      </c>
      <c r="H93" s="41">
        <f t="shared" si="62"/>
        <v>0.98</v>
      </c>
      <c r="I93" s="148">
        <f t="shared" si="63"/>
        <v>0.88000000000000012</v>
      </c>
      <c r="J93" s="41">
        <f t="shared" si="64"/>
        <v>0.10001730403183942</v>
      </c>
      <c r="K93" s="148">
        <f t="shared" si="65"/>
        <v>0.17592253521126761</v>
      </c>
      <c r="L93" s="41">
        <f t="shared" si="66"/>
        <v>0.11202872531418313</v>
      </c>
      <c r="M93" s="41">
        <f t="shared" si="67"/>
        <v>0.27142857142857146</v>
      </c>
      <c r="N93" s="41">
        <f t="shared" si="68"/>
        <v>0.35954487989886225</v>
      </c>
      <c r="O93" s="41">
        <f t="shared" si="69"/>
        <v>0.76070175438596488</v>
      </c>
      <c r="P93" s="41">
        <f t="shared" si="70"/>
        <v>0.12412231030577577</v>
      </c>
      <c r="Q93" s="147">
        <f t="shared" si="71"/>
        <v>0.19202920596288409</v>
      </c>
      <c r="R93" s="91">
        <v>0.16893462939432444</v>
      </c>
      <c r="S93" s="91">
        <v>0.22070928719077149</v>
      </c>
      <c r="T93" s="147">
        <f t="shared" si="72"/>
        <v>0.72195121951219521</v>
      </c>
      <c r="U93" s="147">
        <f t="shared" si="73"/>
        <v>0.94557823129251706</v>
      </c>
      <c r="V93" s="147">
        <f t="shared" si="77"/>
        <v>0.15267857142857144</v>
      </c>
      <c r="W93" s="147">
        <f t="shared" si="74"/>
        <v>0.29100529100529099</v>
      </c>
      <c r="X93" s="147">
        <f t="shared" si="75"/>
        <v>0.52113970588235292</v>
      </c>
      <c r="Y93" s="93"/>
      <c r="AE93" s="91">
        <v>0.17</v>
      </c>
      <c r="AF93" s="93">
        <f t="shared" si="76"/>
        <v>0</v>
      </c>
    </row>
    <row r="94" spans="1:32" ht="16.5" x14ac:dyDescent="0.3">
      <c r="A94" s="31">
        <v>26</v>
      </c>
      <c r="B94" s="32" t="s">
        <v>210</v>
      </c>
      <c r="C94" s="33">
        <v>5</v>
      </c>
      <c r="D94" s="34" t="s">
        <v>221</v>
      </c>
      <c r="E94" s="35">
        <v>4305</v>
      </c>
      <c r="F94" s="34" t="s">
        <v>212</v>
      </c>
      <c r="G94" s="41">
        <f t="shared" si="61"/>
        <v>0.14148232611174458</v>
      </c>
      <c r="H94" s="41">
        <f t="shared" si="62"/>
        <v>0.98000000000000009</v>
      </c>
      <c r="I94" s="148">
        <f t="shared" si="63"/>
        <v>0.8</v>
      </c>
      <c r="J94" s="41">
        <f t="shared" si="64"/>
        <v>0.10002549719530852</v>
      </c>
      <c r="K94" s="148">
        <f t="shared" si="65"/>
        <v>0.34497605473204107</v>
      </c>
      <c r="L94" s="41">
        <f t="shared" si="66"/>
        <v>0.12003530450132392</v>
      </c>
      <c r="M94" s="41">
        <f t="shared" si="67"/>
        <v>0.54627831715210362</v>
      </c>
      <c r="N94" s="41">
        <f t="shared" si="68"/>
        <v>0.45916561314791404</v>
      </c>
      <c r="O94" s="41">
        <f t="shared" si="69"/>
        <v>0.76108108108108119</v>
      </c>
      <c r="P94" s="41">
        <f t="shared" si="70"/>
        <v>0.17058823529411765</v>
      </c>
      <c r="Q94" s="147">
        <f t="shared" si="71"/>
        <v>0.19227799227799228</v>
      </c>
      <c r="R94" s="91">
        <v>0.26337594771241835</v>
      </c>
      <c r="S94" s="91">
        <v>0.351671486585447</v>
      </c>
      <c r="T94" s="147">
        <f t="shared" si="72"/>
        <v>0.72000000000000008</v>
      </c>
      <c r="U94" s="147">
        <f t="shared" si="73"/>
        <v>0.89189189189189189</v>
      </c>
      <c r="V94" s="147">
        <f t="shared" si="77"/>
        <v>0.15395189003436427</v>
      </c>
      <c r="W94" s="147">
        <f t="shared" si="74"/>
        <v>0.31120331950207469</v>
      </c>
      <c r="X94" s="147">
        <f t="shared" si="75"/>
        <v>0.69005235602094239</v>
      </c>
      <c r="Y94" s="93"/>
      <c r="AE94" s="91">
        <v>0.32</v>
      </c>
      <c r="AF94" s="93">
        <f t="shared" si="76"/>
        <v>0</v>
      </c>
    </row>
    <row r="95" spans="1:32" ht="16.5" x14ac:dyDescent="0.3">
      <c r="A95" s="31">
        <v>27</v>
      </c>
      <c r="B95" s="32" t="s">
        <v>210</v>
      </c>
      <c r="C95" s="33">
        <v>5</v>
      </c>
      <c r="D95" s="34" t="s">
        <v>222</v>
      </c>
      <c r="E95" s="35">
        <v>4204</v>
      </c>
      <c r="F95" s="34" t="s">
        <v>212</v>
      </c>
      <c r="G95" s="41">
        <f t="shared" si="61"/>
        <v>0.18727736993297159</v>
      </c>
      <c r="H95" s="41">
        <f t="shared" si="62"/>
        <v>0.98</v>
      </c>
      <c r="I95" s="148">
        <f t="shared" si="63"/>
        <v>0.8</v>
      </c>
      <c r="J95" s="41">
        <f t="shared" si="64"/>
        <v>9.9991688138974313E-2</v>
      </c>
      <c r="K95" s="148">
        <f t="shared" si="65"/>
        <v>0.25763804660070216</v>
      </c>
      <c r="L95" s="41">
        <f t="shared" si="66"/>
        <v>0.12807318467695825</v>
      </c>
      <c r="M95" s="41">
        <f t="shared" si="67"/>
        <v>0.4434180138568129</v>
      </c>
      <c r="N95" s="41">
        <f t="shared" si="68"/>
        <v>0.5174825174825175</v>
      </c>
      <c r="O95" s="41">
        <f t="shared" si="69"/>
        <v>0.76033057851239683</v>
      </c>
      <c r="P95" s="41">
        <f t="shared" si="70"/>
        <v>0.23575832305795316</v>
      </c>
      <c r="Q95" s="147">
        <f t="shared" si="71"/>
        <v>0.19206245933636956</v>
      </c>
      <c r="R95" s="91">
        <v>0.23080791540785497</v>
      </c>
      <c r="S95" s="91">
        <v>0.2205914432674918</v>
      </c>
      <c r="T95" s="147">
        <f t="shared" si="72"/>
        <v>0.72156862745098049</v>
      </c>
      <c r="U95" s="147">
        <f t="shared" si="73"/>
        <v>0.8936170212765957</v>
      </c>
      <c r="V95" s="147">
        <f t="shared" si="77"/>
        <v>0.12016460905349796</v>
      </c>
      <c r="W95" s="147">
        <f t="shared" si="74"/>
        <v>0.28000000000000003</v>
      </c>
      <c r="X95" s="147">
        <f t="shared" si="75"/>
        <v>0.58073654390934848</v>
      </c>
      <c r="Y95" s="93"/>
      <c r="AE95" s="91">
        <v>0.22</v>
      </c>
      <c r="AF95" s="93">
        <f t="shared" si="76"/>
        <v>0</v>
      </c>
    </row>
    <row r="96" spans="1:32" ht="16.5" x14ac:dyDescent="0.3">
      <c r="A96" s="31">
        <v>28</v>
      </c>
      <c r="B96" s="36" t="s">
        <v>210</v>
      </c>
      <c r="C96" s="33">
        <v>5</v>
      </c>
      <c r="D96" s="37" t="s">
        <v>223</v>
      </c>
      <c r="E96" s="35">
        <v>4106</v>
      </c>
      <c r="F96" s="37" t="s">
        <v>212</v>
      </c>
      <c r="G96" s="41">
        <f t="shared" si="61"/>
        <v>9.7110132158590295E-2</v>
      </c>
      <c r="H96" s="41">
        <f t="shared" si="62"/>
        <v>0.98</v>
      </c>
      <c r="I96" s="148">
        <f t="shared" si="63"/>
        <v>0.64000000000000012</v>
      </c>
      <c r="J96" s="41">
        <f t="shared" si="64"/>
        <v>0.1</v>
      </c>
      <c r="K96" s="148">
        <f t="shared" si="65"/>
        <v>0.36750660792951539</v>
      </c>
      <c r="L96" s="41">
        <f t="shared" si="66"/>
        <v>0.12007015785517415</v>
      </c>
      <c r="M96" s="41">
        <f t="shared" si="67"/>
        <v>0.27289048473967686</v>
      </c>
      <c r="N96" s="41">
        <f t="shared" si="68"/>
        <v>0.36724565756823824</v>
      </c>
      <c r="O96" s="41">
        <f t="shared" si="69"/>
        <v>0.76</v>
      </c>
      <c r="P96" s="41">
        <f t="shared" si="70"/>
        <v>0.12008830022075055</v>
      </c>
      <c r="Q96" s="147">
        <f t="shared" si="71"/>
        <v>0.17606087211003807</v>
      </c>
      <c r="R96" s="91">
        <v>0.26200858441104508</v>
      </c>
      <c r="S96" s="91">
        <v>0.21748060863629357</v>
      </c>
      <c r="T96" s="147">
        <f t="shared" si="72"/>
        <v>0.72421052631578942</v>
      </c>
      <c r="U96" s="147">
        <f t="shared" si="73"/>
        <v>0.85365853658536583</v>
      </c>
      <c r="V96" s="147">
        <f t="shared" si="77"/>
        <v>0.15270655270655273</v>
      </c>
      <c r="W96" s="147">
        <f t="shared" si="74"/>
        <v>0.2904169714703731</v>
      </c>
      <c r="X96" s="147">
        <f t="shared" si="75"/>
        <v>0.46998823067869755</v>
      </c>
      <c r="Y96" s="93"/>
      <c r="AE96" s="91">
        <v>0.23</v>
      </c>
      <c r="AF96" s="93">
        <f t="shared" si="76"/>
        <v>0</v>
      </c>
    </row>
    <row r="99" spans="1:32" hidden="1" x14ac:dyDescent="0.25"/>
    <row r="100" spans="1:32" ht="18" hidden="1" x14ac:dyDescent="0.35">
      <c r="A100" s="439" t="s">
        <v>257</v>
      </c>
      <c r="B100" s="439"/>
      <c r="C100" s="439"/>
      <c r="D100" s="439"/>
      <c r="E100" s="439"/>
      <c r="F100" s="439"/>
      <c r="G100" s="439"/>
      <c r="H100" s="439"/>
      <c r="I100" s="439"/>
      <c r="J100" s="439"/>
      <c r="K100" s="439"/>
      <c r="L100" s="439"/>
      <c r="M100" s="439"/>
      <c r="N100" s="439"/>
      <c r="O100" s="439"/>
      <c r="P100" s="439"/>
      <c r="Q100" s="16"/>
      <c r="R100" s="17"/>
      <c r="T100" s="16"/>
      <c r="U100" s="17"/>
      <c r="W100" s="16"/>
      <c r="X100" s="17"/>
      <c r="AE100" s="17"/>
    </row>
    <row r="101" spans="1:32" s="20" customFormat="1" ht="16.5" hidden="1" customHeight="1" x14ac:dyDescent="0.3">
      <c r="A101" s="19"/>
      <c r="B101" s="19"/>
      <c r="C101" s="19"/>
      <c r="D101" s="19"/>
      <c r="E101" s="440" t="s">
        <v>203</v>
      </c>
      <c r="F101" s="443" t="s">
        <v>204</v>
      </c>
      <c r="G101" s="447" t="s">
        <v>205</v>
      </c>
      <c r="H101" s="448"/>
      <c r="I101" s="448"/>
      <c r="J101" s="448"/>
      <c r="K101" s="448"/>
      <c r="L101" s="448"/>
      <c r="M101" s="448"/>
      <c r="N101" s="448"/>
      <c r="O101" s="448"/>
      <c r="P101" s="448"/>
      <c r="Q101" s="448"/>
      <c r="R101" s="448"/>
      <c r="S101" s="448"/>
      <c r="T101" s="448"/>
      <c r="U101" s="448"/>
      <c r="V101" s="448"/>
      <c r="W101" s="448"/>
      <c r="X101" s="448"/>
      <c r="Y101" s="448"/>
    </row>
    <row r="102" spans="1:32" s="18" customFormat="1" ht="16.5" hidden="1" x14ac:dyDescent="0.3">
      <c r="A102" s="21"/>
      <c r="B102" s="22"/>
      <c r="C102" s="21"/>
      <c r="D102" s="21"/>
      <c r="E102" s="441"/>
      <c r="F102" s="444"/>
      <c r="G102" s="23" t="s">
        <v>349</v>
      </c>
      <c r="H102" s="24" t="s">
        <v>348</v>
      </c>
      <c r="I102" s="24" t="s">
        <v>347</v>
      </c>
      <c r="J102" s="24" t="s">
        <v>350</v>
      </c>
      <c r="K102" s="24" t="s">
        <v>351</v>
      </c>
      <c r="L102" s="24" t="s">
        <v>352</v>
      </c>
      <c r="M102" s="24" t="s">
        <v>353</v>
      </c>
      <c r="N102" s="24" t="s">
        <v>354</v>
      </c>
      <c r="O102" s="24" t="s">
        <v>252</v>
      </c>
      <c r="P102" s="24" t="s">
        <v>253</v>
      </c>
      <c r="Q102" s="24" t="s">
        <v>232</v>
      </c>
      <c r="R102" s="24" t="s">
        <v>233</v>
      </c>
      <c r="S102" s="24" t="s">
        <v>260</v>
      </c>
      <c r="T102" s="24" t="s">
        <v>303</v>
      </c>
      <c r="U102" s="24" t="s">
        <v>304</v>
      </c>
      <c r="V102" s="24" t="s">
        <v>305</v>
      </c>
      <c r="W102" s="24" t="s">
        <v>306</v>
      </c>
      <c r="X102" s="24" t="s">
        <v>307</v>
      </c>
      <c r="Y102" s="24" t="s">
        <v>308</v>
      </c>
      <c r="AE102" s="24" t="s">
        <v>233</v>
      </c>
      <c r="AF102" s="24" t="s">
        <v>260</v>
      </c>
    </row>
    <row r="103" spans="1:32" s="26" customFormat="1" ht="165" hidden="1" customHeight="1" x14ac:dyDescent="0.3">
      <c r="A103" s="21" t="s">
        <v>206</v>
      </c>
      <c r="B103" s="22" t="s">
        <v>207</v>
      </c>
      <c r="C103" s="21" t="s">
        <v>206</v>
      </c>
      <c r="D103" s="21" t="s">
        <v>0</v>
      </c>
      <c r="E103" s="441"/>
      <c r="F103" s="444"/>
      <c r="G103" s="25" t="s">
        <v>355</v>
      </c>
      <c r="H103" s="25" t="s">
        <v>356</v>
      </c>
      <c r="I103" s="25" t="s">
        <v>357</v>
      </c>
      <c r="J103" s="25" t="s">
        <v>369</v>
      </c>
      <c r="K103" s="25" t="s">
        <v>358</v>
      </c>
      <c r="L103" s="25" t="s">
        <v>390</v>
      </c>
      <c r="M103" s="25" t="s">
        <v>261</v>
      </c>
      <c r="N103" s="25" t="s">
        <v>391</v>
      </c>
      <c r="O103" s="25" t="s">
        <v>359</v>
      </c>
      <c r="P103" s="40" t="s">
        <v>360</v>
      </c>
      <c r="Q103" s="40" t="s">
        <v>361</v>
      </c>
      <c r="R103" s="40" t="s">
        <v>362</v>
      </c>
      <c r="S103" s="40" t="s">
        <v>363</v>
      </c>
      <c r="T103" s="40" t="s">
        <v>364</v>
      </c>
      <c r="U103" s="40" t="s">
        <v>365</v>
      </c>
      <c r="V103" s="40" t="s">
        <v>366</v>
      </c>
      <c r="W103" s="40" t="s">
        <v>367</v>
      </c>
      <c r="X103" s="40" t="s">
        <v>393</v>
      </c>
      <c r="Y103" s="40" t="s">
        <v>368</v>
      </c>
      <c r="AE103" s="40" t="s">
        <v>362</v>
      </c>
      <c r="AF103" s="40" t="s">
        <v>363</v>
      </c>
    </row>
    <row r="104" spans="1:32" s="20" customFormat="1" ht="23.25" hidden="1" customHeight="1" x14ac:dyDescent="0.3">
      <c r="A104" s="27"/>
      <c r="B104" s="28"/>
      <c r="C104" s="27"/>
      <c r="D104" s="27"/>
      <c r="E104" s="442"/>
      <c r="F104" s="445"/>
      <c r="G104" s="82">
        <v>0.15</v>
      </c>
      <c r="H104" s="82">
        <v>0.97</v>
      </c>
      <c r="I104" s="141">
        <v>1</v>
      </c>
      <c r="J104" s="82">
        <v>0.1</v>
      </c>
      <c r="K104" s="85">
        <v>0.22</v>
      </c>
      <c r="L104" s="82">
        <v>0.2</v>
      </c>
      <c r="M104" s="82">
        <v>0.25</v>
      </c>
      <c r="N104" s="82">
        <v>0.55000000000000004</v>
      </c>
      <c r="O104" s="82">
        <v>0.94</v>
      </c>
      <c r="P104" s="82">
        <v>0.15</v>
      </c>
      <c r="Q104" s="82">
        <v>0.24</v>
      </c>
      <c r="R104" s="82">
        <v>0.17</v>
      </c>
      <c r="S104" s="82">
        <v>0.22</v>
      </c>
      <c r="T104" s="82">
        <v>0.9</v>
      </c>
      <c r="U104" s="82">
        <v>0.9</v>
      </c>
      <c r="V104" s="82">
        <v>0.19</v>
      </c>
      <c r="W104" s="82">
        <v>0.28999999999999998</v>
      </c>
      <c r="X104" s="82">
        <v>0.54</v>
      </c>
      <c r="Y104" s="82"/>
      <c r="AE104" s="82">
        <v>0.17</v>
      </c>
      <c r="AF104" s="82">
        <v>0.22</v>
      </c>
    </row>
    <row r="105" spans="1:32" ht="16.5" hidden="1" x14ac:dyDescent="0.3">
      <c r="A105" s="31">
        <v>17</v>
      </c>
      <c r="B105" s="32" t="s">
        <v>210</v>
      </c>
      <c r="C105" s="33">
        <v>5</v>
      </c>
      <c r="D105" s="34" t="s">
        <v>211</v>
      </c>
      <c r="E105" s="35">
        <v>4202</v>
      </c>
      <c r="F105" s="34" t="s">
        <v>212</v>
      </c>
      <c r="G105" s="41">
        <f t="shared" ref="G105:G116" si="78">+G6*$G$104</f>
        <v>1.1265663489343472E-2</v>
      </c>
      <c r="H105" s="41">
        <f t="shared" ref="H105:H116" si="79">+H6*$H$104</f>
        <v>0.95142553191489365</v>
      </c>
      <c r="I105" s="41">
        <f t="shared" ref="I105:I116" si="80">+I6*$I$104</f>
        <v>1.1999571596872658</v>
      </c>
      <c r="J105" s="41">
        <f t="shared" ref="J105:J116" si="81">+J6*$J$104</f>
        <v>9.9980846581114724E-3</v>
      </c>
      <c r="K105" s="41">
        <f t="shared" ref="K105:K116" si="82">+K6*$K$104</f>
        <v>5.6372496519224595E-2</v>
      </c>
      <c r="L105" s="41">
        <f>+L6*$L$104</f>
        <v>3.0036630036630037E-2</v>
      </c>
      <c r="M105" s="41">
        <f t="shared" ref="M105:M116" si="83">+M6*$M$104</f>
        <v>8.5055096418732781E-2</v>
      </c>
      <c r="N105" s="41">
        <f t="shared" ref="N105:N116" si="84">+N6*$N$104</f>
        <v>0.42082568807339454</v>
      </c>
      <c r="O105" s="41">
        <f t="shared" ref="O105:O116" si="85">+O6*$O$104</f>
        <v>0.88359999999999994</v>
      </c>
      <c r="P105" s="147">
        <f t="shared" ref="P105:P116" si="86">+P6*$P$104</f>
        <v>2.4424342105263157E-2</v>
      </c>
      <c r="Q105" s="147">
        <v>0.22</v>
      </c>
      <c r="R105" s="147">
        <v>0.15</v>
      </c>
      <c r="S105" s="149">
        <f t="shared" ref="S105:S116" si="87">+S6*$S$104</f>
        <v>4.8401641893152561E-2</v>
      </c>
      <c r="T105" s="147">
        <v>0.22</v>
      </c>
      <c r="U105" s="147">
        <v>0.15</v>
      </c>
      <c r="V105" s="149">
        <f t="shared" ref="V105:Y116" si="88">+V6*$S$104</f>
        <v>3.3000000000000002E-2</v>
      </c>
      <c r="W105" s="147">
        <v>0.22</v>
      </c>
      <c r="X105" s="147">
        <v>0.15</v>
      </c>
      <c r="Y105" s="149">
        <f t="shared" si="88"/>
        <v>0</v>
      </c>
      <c r="AE105" s="91">
        <v>0.15</v>
      </c>
      <c r="AF105" s="93">
        <f t="shared" ref="AF105:AF116" si="89">+AF6*$S$104</f>
        <v>2.9545999999999999E-2</v>
      </c>
    </row>
    <row r="106" spans="1:32" ht="16.5" hidden="1" x14ac:dyDescent="0.3">
      <c r="A106" s="31">
        <v>18</v>
      </c>
      <c r="B106" s="32" t="s">
        <v>210</v>
      </c>
      <c r="C106" s="33">
        <v>5</v>
      </c>
      <c r="D106" s="34" t="s">
        <v>213</v>
      </c>
      <c r="E106" s="35">
        <v>4302</v>
      </c>
      <c r="F106" s="34" t="s">
        <v>212</v>
      </c>
      <c r="G106" s="41">
        <f t="shared" si="78"/>
        <v>4.8482466747279317E-2</v>
      </c>
      <c r="H106" s="41">
        <f t="shared" si="79"/>
        <v>0.95468421052631569</v>
      </c>
      <c r="I106" s="41">
        <f t="shared" si="80"/>
        <v>1</v>
      </c>
      <c r="J106" s="41">
        <f t="shared" si="81"/>
        <v>1.0004646120489392E-2</v>
      </c>
      <c r="K106" s="41">
        <f t="shared" si="82"/>
        <v>0.11971977025392985</v>
      </c>
      <c r="L106" s="41">
        <f t="shared" ref="L106:L116" si="90">+L7*$L$104</f>
        <v>3.0015633142261595E-2</v>
      </c>
      <c r="M106" s="41">
        <f t="shared" si="83"/>
        <v>9.5016891891891886E-2</v>
      </c>
      <c r="N106" s="41">
        <f t="shared" si="84"/>
        <v>0.38221859706362155</v>
      </c>
      <c r="O106" s="41">
        <f t="shared" si="85"/>
        <v>0.8929999999999999</v>
      </c>
      <c r="P106" s="147">
        <f t="shared" si="86"/>
        <v>2.7692307692307693E-2</v>
      </c>
      <c r="Q106" s="147">
        <v>0.22</v>
      </c>
      <c r="R106" s="147">
        <v>0.17</v>
      </c>
      <c r="S106" s="149">
        <f t="shared" si="87"/>
        <v>4.8482912807409774E-2</v>
      </c>
      <c r="T106" s="147">
        <v>0.22</v>
      </c>
      <c r="U106" s="147">
        <v>0.17</v>
      </c>
      <c r="V106" s="149">
        <f t="shared" si="88"/>
        <v>2.255125284738041E-2</v>
      </c>
      <c r="W106" s="147">
        <v>0.22</v>
      </c>
      <c r="X106" s="147">
        <v>0.17</v>
      </c>
      <c r="Y106" s="149">
        <f t="shared" si="88"/>
        <v>0</v>
      </c>
      <c r="AE106" s="91">
        <v>0.17</v>
      </c>
      <c r="AF106" s="93">
        <f t="shared" si="89"/>
        <v>3.8786000000000001E-2</v>
      </c>
    </row>
    <row r="107" spans="1:32" ht="16.5" hidden="1" x14ac:dyDescent="0.3">
      <c r="A107" s="31">
        <v>19</v>
      </c>
      <c r="B107" s="32" t="s">
        <v>210</v>
      </c>
      <c r="C107" s="33">
        <v>5</v>
      </c>
      <c r="D107" s="34" t="s">
        <v>210</v>
      </c>
      <c r="E107" s="35">
        <v>4102</v>
      </c>
      <c r="F107" s="34" t="s">
        <v>214</v>
      </c>
      <c r="G107" s="41">
        <f t="shared" si="78"/>
        <v>1.8288999962215877E-2</v>
      </c>
      <c r="H107" s="41">
        <f t="shared" si="79"/>
        <v>0.95065661478599217</v>
      </c>
      <c r="I107" s="41">
        <f t="shared" si="80"/>
        <v>1</v>
      </c>
      <c r="J107" s="41">
        <f t="shared" si="81"/>
        <v>9.9996434641027778E-3</v>
      </c>
      <c r="K107" s="41">
        <f t="shared" si="82"/>
        <v>5.3459633062187269E-2</v>
      </c>
      <c r="L107" s="41">
        <f t="shared" si="90"/>
        <v>3.2000683775294345E-2</v>
      </c>
      <c r="M107" s="41">
        <f t="shared" si="83"/>
        <v>7.1507568950024192E-2</v>
      </c>
      <c r="N107" s="41">
        <f t="shared" si="84"/>
        <v>0.25299693337050461</v>
      </c>
      <c r="O107" s="41">
        <f t="shared" si="85"/>
        <v>0.89295855379188704</v>
      </c>
      <c r="P107" s="147">
        <f t="shared" si="86"/>
        <v>2.2493671857022318E-2</v>
      </c>
      <c r="Q107" s="147">
        <v>0.22</v>
      </c>
      <c r="R107" s="147">
        <v>0.17</v>
      </c>
      <c r="S107" s="149">
        <f t="shared" si="87"/>
        <v>4.8409977290782842E-2</v>
      </c>
      <c r="T107" s="147">
        <v>0.22</v>
      </c>
      <c r="U107" s="147">
        <v>0.17</v>
      </c>
      <c r="V107" s="149">
        <f t="shared" si="88"/>
        <v>3.2987164527421238E-2</v>
      </c>
      <c r="W107" s="147">
        <v>0.22</v>
      </c>
      <c r="X107" s="147">
        <v>0.17</v>
      </c>
      <c r="Y107" s="149">
        <f t="shared" si="88"/>
        <v>0</v>
      </c>
      <c r="AE107" s="91">
        <v>0.17</v>
      </c>
      <c r="AF107" s="93">
        <f t="shared" si="89"/>
        <v>3.465E-2</v>
      </c>
    </row>
    <row r="108" spans="1:32" ht="16.5" hidden="1" x14ac:dyDescent="0.3">
      <c r="A108" s="31">
        <v>20</v>
      </c>
      <c r="B108" s="32" t="s">
        <v>210</v>
      </c>
      <c r="C108" s="33">
        <v>5</v>
      </c>
      <c r="D108" s="34" t="s">
        <v>215</v>
      </c>
      <c r="E108" s="35">
        <v>4201</v>
      </c>
      <c r="F108" s="34" t="s">
        <v>212</v>
      </c>
      <c r="G108" s="41">
        <f t="shared" si="78"/>
        <v>2.1628871681415925E-2</v>
      </c>
      <c r="H108" s="41">
        <f t="shared" si="79"/>
        <v>0.95134615384615373</v>
      </c>
      <c r="I108" s="41">
        <f t="shared" si="80"/>
        <v>1.100031605562579</v>
      </c>
      <c r="J108" s="41">
        <f t="shared" si="81"/>
        <v>1.0000000000000002E-2</v>
      </c>
      <c r="K108" s="41">
        <f t="shared" si="82"/>
        <v>9.1610461441213639E-2</v>
      </c>
      <c r="L108" s="41">
        <f t="shared" si="90"/>
        <v>3.2000000000000001E-2</v>
      </c>
      <c r="M108" s="41">
        <f t="shared" si="83"/>
        <v>0.1024940211820977</v>
      </c>
      <c r="N108" s="41">
        <f t="shared" si="84"/>
        <v>0.3006920415224914</v>
      </c>
      <c r="O108" s="41">
        <f t="shared" si="85"/>
        <v>0.8929999999999999</v>
      </c>
      <c r="P108" s="147">
        <f t="shared" si="86"/>
        <v>2.5049701789264411E-2</v>
      </c>
      <c r="Q108" s="147">
        <v>0.22</v>
      </c>
      <c r="R108" s="147">
        <v>0.17</v>
      </c>
      <c r="S108" s="149">
        <f t="shared" si="87"/>
        <v>4.8459309981564384E-2</v>
      </c>
      <c r="T108" s="147">
        <v>0.22</v>
      </c>
      <c r="U108" s="147">
        <v>0.17</v>
      </c>
      <c r="V108" s="149">
        <f t="shared" si="88"/>
        <v>4.183098591549296E-2</v>
      </c>
      <c r="W108" s="147">
        <v>0.22</v>
      </c>
      <c r="X108" s="147">
        <v>0.17</v>
      </c>
      <c r="Y108" s="149">
        <f t="shared" si="88"/>
        <v>0</v>
      </c>
      <c r="AE108" s="91">
        <v>0.17</v>
      </c>
      <c r="AF108" s="93">
        <f t="shared" si="89"/>
        <v>4.6992000000000006E-2</v>
      </c>
    </row>
    <row r="109" spans="1:32" ht="16.5" hidden="1" x14ac:dyDescent="0.3">
      <c r="A109" s="31">
        <v>21</v>
      </c>
      <c r="B109" s="32" t="s">
        <v>210</v>
      </c>
      <c r="C109" s="33">
        <v>5</v>
      </c>
      <c r="D109" s="34" t="s">
        <v>216</v>
      </c>
      <c r="E109" s="35">
        <v>4101</v>
      </c>
      <c r="F109" s="34" t="s">
        <v>214</v>
      </c>
      <c r="G109" s="41">
        <f t="shared" si="78"/>
        <v>2.0836623298159353E-2</v>
      </c>
      <c r="H109" s="41">
        <f t="shared" si="79"/>
        <v>0.95084713375796182</v>
      </c>
      <c r="I109" s="41">
        <f t="shared" si="80"/>
        <v>0.75000260419379372</v>
      </c>
      <c r="J109" s="41">
        <f t="shared" si="81"/>
        <v>1.100005674310774E-2</v>
      </c>
      <c r="K109" s="41">
        <f t="shared" si="82"/>
        <v>4.8400504171918456E-2</v>
      </c>
      <c r="L109" s="41">
        <f t="shared" si="90"/>
        <v>3.0001985308715506E-2</v>
      </c>
      <c r="M109" s="41">
        <f t="shared" si="83"/>
        <v>6.2507023261040573E-2</v>
      </c>
      <c r="N109" s="41">
        <f t="shared" si="84"/>
        <v>0.25298651252408477</v>
      </c>
      <c r="O109" s="41">
        <f t="shared" si="85"/>
        <v>0.8929568014705882</v>
      </c>
      <c r="P109" s="147">
        <f t="shared" si="86"/>
        <v>2.2498840265965672E-2</v>
      </c>
      <c r="Q109" s="147">
        <v>0.22</v>
      </c>
      <c r="R109" s="147">
        <v>0.17</v>
      </c>
      <c r="S109" s="149">
        <f t="shared" si="87"/>
        <v>4.8396807644976773E-2</v>
      </c>
      <c r="T109" s="147">
        <v>0.22</v>
      </c>
      <c r="U109" s="147">
        <v>0.17</v>
      </c>
      <c r="V109" s="149">
        <f t="shared" si="88"/>
        <v>3.5201866647811643E-2</v>
      </c>
      <c r="W109" s="147">
        <v>0.22</v>
      </c>
      <c r="X109" s="147">
        <v>0.17</v>
      </c>
      <c r="Y109" s="149">
        <f t="shared" si="88"/>
        <v>0</v>
      </c>
      <c r="AE109" s="91">
        <v>0.17</v>
      </c>
      <c r="AF109" s="93">
        <f t="shared" si="89"/>
        <v>2.8445999999999999E-2</v>
      </c>
    </row>
    <row r="110" spans="1:32" ht="16.5" hidden="1" x14ac:dyDescent="0.3">
      <c r="A110" s="31">
        <v>22</v>
      </c>
      <c r="B110" s="32" t="s">
        <v>210</v>
      </c>
      <c r="C110" s="33">
        <v>5</v>
      </c>
      <c r="D110" s="34" t="s">
        <v>217</v>
      </c>
      <c r="E110" s="35">
        <v>4203</v>
      </c>
      <c r="F110" s="34" t="s">
        <v>212</v>
      </c>
      <c r="G110" s="41">
        <f t="shared" si="78"/>
        <v>1.3037172862143689E-2</v>
      </c>
      <c r="H110" s="41">
        <f t="shared" si="79"/>
        <v>0.95507692307692316</v>
      </c>
      <c r="I110" s="41">
        <f t="shared" si="80"/>
        <v>0.69994999166527749</v>
      </c>
      <c r="J110" s="41">
        <f t="shared" si="81"/>
        <v>9.9968020466901196E-3</v>
      </c>
      <c r="K110" s="41">
        <f t="shared" si="82"/>
        <v>8.7134522420403399E-2</v>
      </c>
      <c r="L110" s="41">
        <f t="shared" si="90"/>
        <v>2.9993928354584094E-2</v>
      </c>
      <c r="M110" s="41">
        <f t="shared" si="83"/>
        <v>7.6612903225806453E-2</v>
      </c>
      <c r="N110" s="41">
        <f t="shared" si="84"/>
        <v>0.31375422773393463</v>
      </c>
      <c r="O110" s="41">
        <f t="shared" si="85"/>
        <v>0.89300000000000002</v>
      </c>
      <c r="P110" s="147">
        <f t="shared" si="86"/>
        <v>2.4228028503562947E-2</v>
      </c>
      <c r="Q110" s="147">
        <v>0.22</v>
      </c>
      <c r="R110" s="147">
        <v>0.19</v>
      </c>
      <c r="S110" s="149">
        <f t="shared" si="87"/>
        <v>4.8489176742926091E-2</v>
      </c>
      <c r="T110" s="147">
        <v>0.22</v>
      </c>
      <c r="U110" s="147">
        <v>0.19</v>
      </c>
      <c r="V110" s="149">
        <f t="shared" si="88"/>
        <v>2.2398190045248869E-2</v>
      </c>
      <c r="W110" s="147">
        <v>0.22</v>
      </c>
      <c r="X110" s="147">
        <v>0.19</v>
      </c>
      <c r="Y110" s="149">
        <f t="shared" si="88"/>
        <v>0</v>
      </c>
      <c r="AE110" s="91">
        <v>0.19</v>
      </c>
      <c r="AF110" s="93">
        <f t="shared" si="89"/>
        <v>3.9710000000000002E-2</v>
      </c>
    </row>
    <row r="111" spans="1:32" ht="16.5" hidden="1" x14ac:dyDescent="0.3">
      <c r="A111" s="31">
        <v>23</v>
      </c>
      <c r="B111" s="32" t="s">
        <v>210</v>
      </c>
      <c r="C111" s="33">
        <v>5</v>
      </c>
      <c r="D111" s="34" t="s">
        <v>218</v>
      </c>
      <c r="E111" s="35">
        <v>4303</v>
      </c>
      <c r="F111" s="34" t="s">
        <v>212</v>
      </c>
      <c r="G111" s="41">
        <f t="shared" si="78"/>
        <v>1.6213589347283317E-2</v>
      </c>
      <c r="H111" s="41">
        <f t="shared" si="79"/>
        <v>0.95191525423728807</v>
      </c>
      <c r="I111" s="41">
        <f t="shared" si="80"/>
        <v>0.90001188919272379</v>
      </c>
      <c r="J111" s="41">
        <f t="shared" si="81"/>
        <v>9.9984758420972424E-3</v>
      </c>
      <c r="K111" s="41">
        <f t="shared" si="82"/>
        <v>4.8401438592319573E-2</v>
      </c>
      <c r="L111" s="41">
        <f t="shared" si="90"/>
        <v>3.2000000000000001E-2</v>
      </c>
      <c r="M111" s="41">
        <f t="shared" si="83"/>
        <v>7.0064910271095834E-2</v>
      </c>
      <c r="N111" s="41">
        <f t="shared" si="84"/>
        <v>0.31065573770491806</v>
      </c>
      <c r="O111" s="41">
        <f t="shared" si="85"/>
        <v>0.89331828442437911</v>
      </c>
      <c r="P111" s="147">
        <f t="shared" si="86"/>
        <v>2.4500665778961386E-2</v>
      </c>
      <c r="Q111" s="147">
        <v>0.22</v>
      </c>
      <c r="R111" s="147">
        <v>0.17</v>
      </c>
      <c r="S111" s="149">
        <f t="shared" si="87"/>
        <v>4.840208439618103E-2</v>
      </c>
      <c r="T111" s="147">
        <v>0.22</v>
      </c>
      <c r="U111" s="147">
        <v>0.17</v>
      </c>
      <c r="V111" s="149">
        <f t="shared" si="88"/>
        <v>4.1863743148003132E-2</v>
      </c>
      <c r="W111" s="147">
        <v>0.22</v>
      </c>
      <c r="X111" s="147">
        <v>0.17</v>
      </c>
      <c r="Y111" s="149">
        <f t="shared" si="88"/>
        <v>0</v>
      </c>
      <c r="AE111" s="91">
        <v>0.17</v>
      </c>
      <c r="AF111" s="93">
        <f t="shared" si="89"/>
        <v>3.6872000000000002E-2</v>
      </c>
    </row>
    <row r="112" spans="1:32" ht="16.5" hidden="1" x14ac:dyDescent="0.3">
      <c r="A112" s="31">
        <v>24</v>
      </c>
      <c r="B112" s="32" t="s">
        <v>210</v>
      </c>
      <c r="C112" s="33">
        <v>5</v>
      </c>
      <c r="D112" s="34" t="s">
        <v>219</v>
      </c>
      <c r="E112" s="35">
        <v>4301</v>
      </c>
      <c r="F112" s="34" t="s">
        <v>212</v>
      </c>
      <c r="G112" s="41">
        <f t="shared" si="78"/>
        <v>1.5765325428859736E-2</v>
      </c>
      <c r="H112" s="41">
        <f t="shared" si="79"/>
        <v>0.95110389610389612</v>
      </c>
      <c r="I112" s="41">
        <f t="shared" si="80"/>
        <v>0.75</v>
      </c>
      <c r="J112" s="41">
        <f t="shared" si="81"/>
        <v>1.0999951591822245E-2</v>
      </c>
      <c r="K112" s="41">
        <f t="shared" si="82"/>
        <v>4.1803607467204844E-2</v>
      </c>
      <c r="L112" s="41">
        <f t="shared" si="90"/>
        <v>3.1996248774457565E-2</v>
      </c>
      <c r="M112" s="41">
        <f t="shared" si="83"/>
        <v>7.2160269709543562E-2</v>
      </c>
      <c r="N112" s="41">
        <f t="shared" si="84"/>
        <v>0.27537012113055181</v>
      </c>
      <c r="O112" s="41">
        <f t="shared" si="85"/>
        <v>0.89303629343629332</v>
      </c>
      <c r="P112" s="147">
        <f t="shared" si="86"/>
        <v>2.3310212514757966E-2</v>
      </c>
      <c r="Q112" s="147">
        <v>0.22</v>
      </c>
      <c r="R112" s="147">
        <v>0.17</v>
      </c>
      <c r="S112" s="149">
        <f t="shared" si="87"/>
        <v>4.8399807753613924E-2</v>
      </c>
      <c r="T112" s="147">
        <v>0.22</v>
      </c>
      <c r="U112" s="147">
        <v>0.17</v>
      </c>
      <c r="V112" s="149">
        <f t="shared" si="88"/>
        <v>4.1821086261980833E-2</v>
      </c>
      <c r="W112" s="147">
        <v>0.22</v>
      </c>
      <c r="X112" s="147">
        <v>0.17</v>
      </c>
      <c r="Y112" s="149">
        <f t="shared" si="88"/>
        <v>0</v>
      </c>
      <c r="AE112" s="91">
        <v>0.17</v>
      </c>
      <c r="AF112" s="93">
        <f t="shared" si="89"/>
        <v>3.8346000000000005E-2</v>
      </c>
    </row>
    <row r="113" spans="1:32" ht="16.5" hidden="1" x14ac:dyDescent="0.3">
      <c r="A113" s="31">
        <v>25</v>
      </c>
      <c r="B113" s="32" t="s">
        <v>210</v>
      </c>
      <c r="C113" s="33">
        <v>5</v>
      </c>
      <c r="D113" s="34" t="s">
        <v>220</v>
      </c>
      <c r="E113" s="35">
        <v>4304</v>
      </c>
      <c r="F113" s="34" t="s">
        <v>212</v>
      </c>
      <c r="G113" s="41">
        <f t="shared" si="78"/>
        <v>1.3507922535211268E-2</v>
      </c>
      <c r="H113" s="41">
        <f t="shared" si="79"/>
        <v>0.9506</v>
      </c>
      <c r="I113" s="41">
        <f t="shared" si="80"/>
        <v>1.1000000000000001</v>
      </c>
      <c r="J113" s="41">
        <f t="shared" si="81"/>
        <v>1.0001730403183943E-2</v>
      </c>
      <c r="K113" s="41">
        <f t="shared" si="82"/>
        <v>4.837869718309859E-2</v>
      </c>
      <c r="L113" s="41">
        <f t="shared" si="90"/>
        <v>2.8007181328545783E-2</v>
      </c>
      <c r="M113" s="41">
        <f t="shared" si="83"/>
        <v>8.4821428571428575E-2</v>
      </c>
      <c r="N113" s="41">
        <f t="shared" si="84"/>
        <v>0.2471871049304678</v>
      </c>
      <c r="O113" s="41">
        <f t="shared" si="85"/>
        <v>0.89382456140350863</v>
      </c>
      <c r="P113" s="147">
        <f t="shared" si="86"/>
        <v>2.3272933182332953E-2</v>
      </c>
      <c r="Q113" s="147">
        <v>0.22</v>
      </c>
      <c r="R113" s="147">
        <v>0.17</v>
      </c>
      <c r="S113" s="149">
        <f t="shared" si="87"/>
        <v>4.9436553977462154E-2</v>
      </c>
      <c r="T113" s="147">
        <v>0.22</v>
      </c>
      <c r="U113" s="147">
        <v>0.17</v>
      </c>
      <c r="V113" s="149">
        <f t="shared" si="88"/>
        <v>4.1986607142857138E-2</v>
      </c>
      <c r="W113" s="147">
        <v>0.22</v>
      </c>
      <c r="X113" s="147">
        <v>0.17</v>
      </c>
      <c r="Y113" s="149">
        <f t="shared" si="88"/>
        <v>0</v>
      </c>
      <c r="AE113" s="91">
        <v>0.17</v>
      </c>
      <c r="AF113" s="93">
        <f t="shared" si="89"/>
        <v>4.5033999999999998E-2</v>
      </c>
    </row>
    <row r="114" spans="1:32" ht="16.5" hidden="1" x14ac:dyDescent="0.3">
      <c r="A114" s="31">
        <v>26</v>
      </c>
      <c r="B114" s="32" t="s">
        <v>210</v>
      </c>
      <c r="C114" s="33">
        <v>5</v>
      </c>
      <c r="D114" s="34" t="s">
        <v>221</v>
      </c>
      <c r="E114" s="35">
        <v>4305</v>
      </c>
      <c r="F114" s="34" t="s">
        <v>212</v>
      </c>
      <c r="G114" s="41">
        <f t="shared" si="78"/>
        <v>2.652793614595211E-2</v>
      </c>
      <c r="H114" s="41">
        <f t="shared" si="79"/>
        <v>0.95060000000000011</v>
      </c>
      <c r="I114" s="41">
        <f t="shared" si="80"/>
        <v>1</v>
      </c>
      <c r="J114" s="41">
        <f t="shared" si="81"/>
        <v>1.0002549719530853E-2</v>
      </c>
      <c r="K114" s="41">
        <f t="shared" si="82"/>
        <v>9.48684150513113E-2</v>
      </c>
      <c r="L114" s="41">
        <f t="shared" si="90"/>
        <v>3.0008826125330981E-2</v>
      </c>
      <c r="M114" s="41">
        <f t="shared" si="83"/>
        <v>0.17071197411003236</v>
      </c>
      <c r="N114" s="41">
        <f t="shared" si="84"/>
        <v>0.31567635903919089</v>
      </c>
      <c r="O114" s="41">
        <f t="shared" si="85"/>
        <v>0.89427027027027028</v>
      </c>
      <c r="P114" s="147">
        <f t="shared" si="86"/>
        <v>3.1985294117647056E-2</v>
      </c>
      <c r="Q114" s="147">
        <v>0.35</v>
      </c>
      <c r="R114" s="147">
        <v>0.32</v>
      </c>
      <c r="S114" s="149">
        <f t="shared" si="87"/>
        <v>7.7624658810997935E-2</v>
      </c>
      <c r="T114" s="147">
        <v>0.35</v>
      </c>
      <c r="U114" s="147">
        <v>0.32</v>
      </c>
      <c r="V114" s="149">
        <f t="shared" si="88"/>
        <v>4.2336769759450173E-2</v>
      </c>
      <c r="W114" s="147">
        <v>0.35</v>
      </c>
      <c r="X114" s="147">
        <v>0.32</v>
      </c>
      <c r="Y114" s="149">
        <f t="shared" si="88"/>
        <v>0</v>
      </c>
      <c r="AE114" s="91">
        <v>0.32</v>
      </c>
      <c r="AF114" s="93">
        <f t="shared" si="89"/>
        <v>7.6339999999999991E-2</v>
      </c>
    </row>
    <row r="115" spans="1:32" ht="16.5" hidden="1" x14ac:dyDescent="0.3">
      <c r="A115" s="31">
        <v>27</v>
      </c>
      <c r="B115" s="32" t="s">
        <v>210</v>
      </c>
      <c r="C115" s="33">
        <v>5</v>
      </c>
      <c r="D115" s="34" t="s">
        <v>222</v>
      </c>
      <c r="E115" s="35">
        <v>4204</v>
      </c>
      <c r="F115" s="34" t="s">
        <v>212</v>
      </c>
      <c r="G115" s="41">
        <f t="shared" si="78"/>
        <v>3.5114506862432171E-2</v>
      </c>
      <c r="H115" s="41">
        <f t="shared" si="79"/>
        <v>0.9506</v>
      </c>
      <c r="I115" s="41">
        <f t="shared" si="80"/>
        <v>1</v>
      </c>
      <c r="J115" s="41">
        <f t="shared" si="81"/>
        <v>9.9991688138974313E-3</v>
      </c>
      <c r="K115" s="41">
        <f t="shared" si="82"/>
        <v>7.0850462815193097E-2</v>
      </c>
      <c r="L115" s="41">
        <f t="shared" si="90"/>
        <v>3.2018296169239562E-2</v>
      </c>
      <c r="M115" s="41">
        <f t="shared" si="83"/>
        <v>0.13856812933025403</v>
      </c>
      <c r="N115" s="41">
        <f t="shared" si="84"/>
        <v>0.35576923076923084</v>
      </c>
      <c r="O115" s="41">
        <f t="shared" si="85"/>
        <v>0.89338842975206612</v>
      </c>
      <c r="P115" s="147">
        <f t="shared" si="86"/>
        <v>4.4204685573366216E-2</v>
      </c>
      <c r="Q115" s="147">
        <v>0.22</v>
      </c>
      <c r="R115" s="147">
        <v>0.22</v>
      </c>
      <c r="S115" s="149">
        <f t="shared" si="87"/>
        <v>4.8441646898560252E-2</v>
      </c>
      <c r="T115" s="147">
        <v>0.22</v>
      </c>
      <c r="U115" s="147">
        <v>0.22</v>
      </c>
      <c r="V115" s="149">
        <f t="shared" si="88"/>
        <v>3.3045267489711934E-2</v>
      </c>
      <c r="W115" s="147">
        <v>0.22</v>
      </c>
      <c r="X115" s="147">
        <v>0.22</v>
      </c>
      <c r="Y115" s="149">
        <f t="shared" si="88"/>
        <v>0</v>
      </c>
      <c r="AE115" s="91">
        <v>0.22</v>
      </c>
      <c r="AF115" s="93">
        <f t="shared" si="89"/>
        <v>4.8884000000000004E-2</v>
      </c>
    </row>
    <row r="116" spans="1:32" ht="16.5" hidden="1" x14ac:dyDescent="0.3">
      <c r="A116" s="31">
        <v>28</v>
      </c>
      <c r="B116" s="36" t="s">
        <v>210</v>
      </c>
      <c r="C116" s="33">
        <v>5</v>
      </c>
      <c r="D116" s="37" t="s">
        <v>223</v>
      </c>
      <c r="E116" s="35">
        <v>4106</v>
      </c>
      <c r="F116" s="37" t="s">
        <v>212</v>
      </c>
      <c r="G116" s="41">
        <f t="shared" si="78"/>
        <v>1.8208149779735679E-2</v>
      </c>
      <c r="H116" s="41">
        <f t="shared" si="79"/>
        <v>0.9506</v>
      </c>
      <c r="I116" s="41">
        <f t="shared" si="80"/>
        <v>0.8</v>
      </c>
      <c r="J116" s="41">
        <f t="shared" si="81"/>
        <v>1.0000000000000002E-2</v>
      </c>
      <c r="K116" s="41">
        <f t="shared" si="82"/>
        <v>0.10106431718061673</v>
      </c>
      <c r="L116" s="41">
        <f t="shared" si="90"/>
        <v>3.0017539463793538E-2</v>
      </c>
      <c r="M116" s="41">
        <f t="shared" si="83"/>
        <v>8.527827648114901E-2</v>
      </c>
      <c r="N116" s="41">
        <f t="shared" si="84"/>
        <v>0.2524813895781638</v>
      </c>
      <c r="O116" s="41">
        <f t="shared" si="85"/>
        <v>0.8929999999999999</v>
      </c>
      <c r="P116" s="147">
        <f t="shared" si="86"/>
        <v>2.2516556291390728E-2</v>
      </c>
      <c r="Q116" s="147">
        <v>0.22</v>
      </c>
      <c r="R116" s="147">
        <v>0.23</v>
      </c>
      <c r="S116" s="149">
        <f t="shared" si="87"/>
        <v>4.8323167374980734E-2</v>
      </c>
      <c r="T116" s="147">
        <v>0.22</v>
      </c>
      <c r="U116" s="147">
        <v>0.23</v>
      </c>
      <c r="V116" s="149">
        <f t="shared" si="88"/>
        <v>4.1994301994301993E-2</v>
      </c>
      <c r="W116" s="147">
        <v>0.22</v>
      </c>
      <c r="X116" s="147">
        <v>0.23</v>
      </c>
      <c r="Y116" s="149">
        <f t="shared" si="88"/>
        <v>0</v>
      </c>
      <c r="AE116" s="91">
        <v>0.23</v>
      </c>
      <c r="AF116" s="93">
        <f t="shared" si="89"/>
        <v>4.5936000000000005E-2</v>
      </c>
    </row>
  </sheetData>
  <mergeCells count="30">
    <mergeCell ref="AO2:AP2"/>
    <mergeCell ref="AQ2:AR2"/>
    <mergeCell ref="E101:E104"/>
    <mergeCell ref="F101:F104"/>
    <mergeCell ref="G81:Y81"/>
    <mergeCell ref="G101:Y101"/>
    <mergeCell ref="AI3:AJ3"/>
    <mergeCell ref="A41:P41"/>
    <mergeCell ref="E42:E45"/>
    <mergeCell ref="F42:F45"/>
    <mergeCell ref="AI2:AJ2"/>
    <mergeCell ref="A60:P60"/>
    <mergeCell ref="E61:E64"/>
    <mergeCell ref="F61:F64"/>
    <mergeCell ref="G61:Y61"/>
    <mergeCell ref="AK2:AL2"/>
    <mergeCell ref="AM2:AN2"/>
    <mergeCell ref="A1:Y1"/>
    <mergeCell ref="A80:P80"/>
    <mergeCell ref="E81:E84"/>
    <mergeCell ref="F81:F84"/>
    <mergeCell ref="A100:P100"/>
    <mergeCell ref="E2:E5"/>
    <mergeCell ref="F2:F5"/>
    <mergeCell ref="A21:P21"/>
    <mergeCell ref="E22:E25"/>
    <mergeCell ref="F22:F25"/>
    <mergeCell ref="G22:S22"/>
    <mergeCell ref="G2:Y2"/>
    <mergeCell ref="G42:Y42"/>
  </mergeCells>
  <conditionalFormatting sqref="P4">
    <cfRule type="cellIs" dxfId="100" priority="166" stopIfTrue="1" operator="lessThan">
      <formula>0.65</formula>
    </cfRule>
  </conditionalFormatting>
  <conditionalFormatting sqref="O4">
    <cfRule type="cellIs" dxfId="99" priority="165" stopIfTrue="1" operator="lessThan">
      <formula>0.65</formula>
    </cfRule>
  </conditionalFormatting>
  <conditionalFormatting sqref="N4 I4">
    <cfRule type="cellIs" dxfId="98" priority="164" stopIfTrue="1" operator="lessThan">
      <formula>0.5</formula>
    </cfRule>
  </conditionalFormatting>
  <conditionalFormatting sqref="H4">
    <cfRule type="cellIs" dxfId="97" priority="163" stopIfTrue="1" operator="lessThan">
      <formula>0.25</formula>
    </cfRule>
  </conditionalFormatting>
  <conditionalFormatting sqref="J4">
    <cfRule type="cellIs" dxfId="96" priority="162" stopIfTrue="1" operator="lessThan">
      <formula>0.85</formula>
    </cfRule>
  </conditionalFormatting>
  <conditionalFormatting sqref="K4">
    <cfRule type="cellIs" dxfId="95" priority="161" stopIfTrue="1" operator="lessThan">
      <formula>0.05</formula>
    </cfRule>
  </conditionalFormatting>
  <conditionalFormatting sqref="L4">
    <cfRule type="cellIs" dxfId="94" priority="160" stopIfTrue="1" operator="lessThan">
      <formula>0.19</formula>
    </cfRule>
  </conditionalFormatting>
  <conditionalFormatting sqref="M4">
    <cfRule type="cellIs" dxfId="93" priority="159" stopIfTrue="1" operator="lessThan">
      <formula>0.9</formula>
    </cfRule>
  </conditionalFormatting>
  <conditionalFormatting sqref="Q4:R4">
    <cfRule type="cellIs" dxfId="92" priority="158" stopIfTrue="1" operator="lessThan">
      <formula>0.65</formula>
    </cfRule>
  </conditionalFormatting>
  <conditionalFormatting sqref="P24">
    <cfRule type="cellIs" dxfId="91" priority="157" stopIfTrue="1" operator="lessThan">
      <formula>0.65</formula>
    </cfRule>
  </conditionalFormatting>
  <conditionalFormatting sqref="O24">
    <cfRule type="cellIs" dxfId="90" priority="156" stopIfTrue="1" operator="lessThan">
      <formula>0.65</formula>
    </cfRule>
  </conditionalFormatting>
  <conditionalFormatting sqref="N24 I24">
    <cfRule type="cellIs" dxfId="89" priority="155" stopIfTrue="1" operator="lessThan">
      <formula>0.5</formula>
    </cfRule>
  </conditionalFormatting>
  <conditionalFormatting sqref="G24:H24">
    <cfRule type="cellIs" dxfId="88" priority="154" stopIfTrue="1" operator="lessThan">
      <formula>0.25</formula>
    </cfRule>
  </conditionalFormatting>
  <conditionalFormatting sqref="J24">
    <cfRule type="cellIs" dxfId="87" priority="153" stopIfTrue="1" operator="lessThan">
      <formula>0.85</formula>
    </cfRule>
  </conditionalFormatting>
  <conditionalFormatting sqref="K24">
    <cfRule type="cellIs" dxfId="86" priority="152" stopIfTrue="1" operator="lessThan">
      <formula>0.05</formula>
    </cfRule>
  </conditionalFormatting>
  <conditionalFormatting sqref="L24">
    <cfRule type="cellIs" dxfId="85" priority="151" stopIfTrue="1" operator="lessThan">
      <formula>0.19</formula>
    </cfRule>
  </conditionalFormatting>
  <conditionalFormatting sqref="M24">
    <cfRule type="cellIs" dxfId="84" priority="150" stopIfTrue="1" operator="lessThan">
      <formula>0.9</formula>
    </cfRule>
  </conditionalFormatting>
  <conditionalFormatting sqref="Q24:R24">
    <cfRule type="cellIs" dxfId="83" priority="149" stopIfTrue="1" operator="lessThan">
      <formula>0.65</formula>
    </cfRule>
  </conditionalFormatting>
  <conditionalFormatting sqref="G4">
    <cfRule type="cellIs" dxfId="82" priority="139" stopIfTrue="1" operator="lessThan">
      <formula>0.25</formula>
    </cfRule>
  </conditionalFormatting>
  <conditionalFormatting sqref="S4">
    <cfRule type="cellIs" dxfId="81" priority="111" stopIfTrue="1" operator="lessThan">
      <formula>0.65</formula>
    </cfRule>
  </conditionalFormatting>
  <conditionalFormatting sqref="S24">
    <cfRule type="cellIs" dxfId="80" priority="110" stopIfTrue="1" operator="lessThan">
      <formula>0.65</formula>
    </cfRule>
  </conditionalFormatting>
  <conditionalFormatting sqref="T4:U4 W4:X4">
    <cfRule type="cellIs" dxfId="79" priority="105" stopIfTrue="1" operator="lessThan">
      <formula>0.65</formula>
    </cfRule>
  </conditionalFormatting>
  <conditionalFormatting sqref="T24:U24 W24:X24">
    <cfRule type="cellIs" dxfId="78" priority="104" stopIfTrue="1" operator="lessThan">
      <formula>0.65</formula>
    </cfRule>
  </conditionalFormatting>
  <conditionalFormatting sqref="V4 Y4">
    <cfRule type="cellIs" dxfId="77" priority="99" stopIfTrue="1" operator="lessThan">
      <formula>0.65</formula>
    </cfRule>
  </conditionalFormatting>
  <conditionalFormatting sqref="V24 Y24">
    <cfRule type="cellIs" dxfId="76" priority="98" stopIfTrue="1" operator="lessThan">
      <formula>0.65</formula>
    </cfRule>
  </conditionalFormatting>
  <conditionalFormatting sqref="P44">
    <cfRule type="cellIs" dxfId="75" priority="93" stopIfTrue="1" operator="lessThan">
      <formula>0.65</formula>
    </cfRule>
  </conditionalFormatting>
  <conditionalFormatting sqref="O44">
    <cfRule type="cellIs" dxfId="74" priority="92" stopIfTrue="1" operator="lessThan">
      <formula>0.65</formula>
    </cfRule>
  </conditionalFormatting>
  <conditionalFormatting sqref="N44 I44">
    <cfRule type="cellIs" dxfId="73" priority="91" stopIfTrue="1" operator="lessThan">
      <formula>0.5</formula>
    </cfRule>
  </conditionalFormatting>
  <conditionalFormatting sqref="H44">
    <cfRule type="cellIs" dxfId="72" priority="90" stopIfTrue="1" operator="lessThan">
      <formula>0.25</formula>
    </cfRule>
  </conditionalFormatting>
  <conditionalFormatting sqref="J44">
    <cfRule type="cellIs" dxfId="71" priority="89" stopIfTrue="1" operator="lessThan">
      <formula>0.85</formula>
    </cfRule>
  </conditionalFormatting>
  <conditionalFormatting sqref="K44">
    <cfRule type="cellIs" dxfId="70" priority="88" stopIfTrue="1" operator="lessThan">
      <formula>0.05</formula>
    </cfRule>
  </conditionalFormatting>
  <conditionalFormatting sqref="L44">
    <cfRule type="cellIs" dxfId="69" priority="87" stopIfTrue="1" operator="lessThan">
      <formula>0.19</formula>
    </cfRule>
  </conditionalFormatting>
  <conditionalFormatting sqref="M44">
    <cfRule type="cellIs" dxfId="68" priority="86" stopIfTrue="1" operator="lessThan">
      <formula>0.9</formula>
    </cfRule>
  </conditionalFormatting>
  <conditionalFormatting sqref="Q44:R44">
    <cfRule type="cellIs" dxfId="67" priority="85" stopIfTrue="1" operator="lessThan">
      <formula>0.65</formula>
    </cfRule>
  </conditionalFormatting>
  <conditionalFormatting sqref="G44">
    <cfRule type="cellIs" dxfId="66" priority="84" stopIfTrue="1" operator="lessThan">
      <formula>0.25</formula>
    </cfRule>
  </conditionalFormatting>
  <conditionalFormatting sqref="S44">
    <cfRule type="cellIs" dxfId="65" priority="83" stopIfTrue="1" operator="lessThan">
      <formula>0.65</formula>
    </cfRule>
  </conditionalFormatting>
  <conditionalFormatting sqref="T44:U44 W44:X44">
    <cfRule type="cellIs" dxfId="64" priority="82" stopIfTrue="1" operator="lessThan">
      <formula>0.65</formula>
    </cfRule>
  </conditionalFormatting>
  <conditionalFormatting sqref="V44 Y44">
    <cfRule type="cellIs" dxfId="63" priority="81" stopIfTrue="1" operator="lessThan">
      <formula>0.65</formula>
    </cfRule>
  </conditionalFormatting>
  <conditionalFormatting sqref="P83">
    <cfRule type="cellIs" dxfId="62" priority="67" stopIfTrue="1" operator="lessThan">
      <formula>0.65</formula>
    </cfRule>
  </conditionalFormatting>
  <conditionalFormatting sqref="O83">
    <cfRule type="cellIs" dxfId="61" priority="66" stopIfTrue="1" operator="lessThan">
      <formula>0.65</formula>
    </cfRule>
  </conditionalFormatting>
  <conditionalFormatting sqref="N83 I83">
    <cfRule type="cellIs" dxfId="60" priority="65" stopIfTrue="1" operator="lessThan">
      <formula>0.5</formula>
    </cfRule>
  </conditionalFormatting>
  <conditionalFormatting sqref="H83">
    <cfRule type="cellIs" dxfId="59" priority="64" stopIfTrue="1" operator="lessThan">
      <formula>0.25</formula>
    </cfRule>
  </conditionalFormatting>
  <conditionalFormatting sqref="J83">
    <cfRule type="cellIs" dxfId="58" priority="63" stopIfTrue="1" operator="lessThan">
      <formula>0.85</formula>
    </cfRule>
  </conditionalFormatting>
  <conditionalFormatting sqref="K83">
    <cfRule type="cellIs" dxfId="57" priority="62" stopIfTrue="1" operator="lessThan">
      <formula>0.05</formula>
    </cfRule>
  </conditionalFormatting>
  <conditionalFormatting sqref="L83">
    <cfRule type="cellIs" dxfId="56" priority="61" stopIfTrue="1" operator="lessThan">
      <formula>0.19</formula>
    </cfRule>
  </conditionalFormatting>
  <conditionalFormatting sqref="M83">
    <cfRule type="cellIs" dxfId="55" priority="60" stopIfTrue="1" operator="lessThan">
      <formula>0.9</formula>
    </cfRule>
  </conditionalFormatting>
  <conditionalFormatting sqref="Q83:R83">
    <cfRule type="cellIs" dxfId="54" priority="59" stopIfTrue="1" operator="lessThan">
      <formula>0.65</formula>
    </cfRule>
  </conditionalFormatting>
  <conditionalFormatting sqref="G83">
    <cfRule type="cellIs" dxfId="53" priority="58" stopIfTrue="1" operator="lessThan">
      <formula>0.25</formula>
    </cfRule>
  </conditionalFormatting>
  <conditionalFormatting sqref="S83">
    <cfRule type="cellIs" dxfId="52" priority="57" stopIfTrue="1" operator="lessThan">
      <formula>0.65</formula>
    </cfRule>
  </conditionalFormatting>
  <conditionalFormatting sqref="T83:U83 W83:X83">
    <cfRule type="cellIs" dxfId="51" priority="56" stopIfTrue="1" operator="lessThan">
      <formula>0.65</formula>
    </cfRule>
  </conditionalFormatting>
  <conditionalFormatting sqref="V83 Y83">
    <cfRule type="cellIs" dxfId="50" priority="55" stopIfTrue="1" operator="lessThan">
      <formula>0.65</formula>
    </cfRule>
  </conditionalFormatting>
  <conditionalFormatting sqref="P103">
    <cfRule type="cellIs" dxfId="49" priority="54" stopIfTrue="1" operator="lessThan">
      <formula>0.65</formula>
    </cfRule>
  </conditionalFormatting>
  <conditionalFormatting sqref="O103">
    <cfRule type="cellIs" dxfId="48" priority="53" stopIfTrue="1" operator="lessThan">
      <formula>0.65</formula>
    </cfRule>
  </conditionalFormatting>
  <conditionalFormatting sqref="N103 I103">
    <cfRule type="cellIs" dxfId="47" priority="52" stopIfTrue="1" operator="lessThan">
      <formula>0.5</formula>
    </cfRule>
  </conditionalFormatting>
  <conditionalFormatting sqref="H103">
    <cfRule type="cellIs" dxfId="46" priority="51" stopIfTrue="1" operator="lessThan">
      <formula>0.25</formula>
    </cfRule>
  </conditionalFormatting>
  <conditionalFormatting sqref="J103">
    <cfRule type="cellIs" dxfId="45" priority="50" stopIfTrue="1" operator="lessThan">
      <formula>0.85</formula>
    </cfRule>
  </conditionalFormatting>
  <conditionalFormatting sqref="K103">
    <cfRule type="cellIs" dxfId="44" priority="49" stopIfTrue="1" operator="lessThan">
      <formula>0.05</formula>
    </cfRule>
  </conditionalFormatting>
  <conditionalFormatting sqref="L103">
    <cfRule type="cellIs" dxfId="43" priority="48" stopIfTrue="1" operator="lessThan">
      <formula>0.19</formula>
    </cfRule>
  </conditionalFormatting>
  <conditionalFormatting sqref="M103">
    <cfRule type="cellIs" dxfId="42" priority="47" stopIfTrue="1" operator="lessThan">
      <formula>0.9</formula>
    </cfRule>
  </conditionalFormatting>
  <conditionalFormatting sqref="Q103:R103">
    <cfRule type="cellIs" dxfId="41" priority="46" stopIfTrue="1" operator="lessThan">
      <formula>0.65</formula>
    </cfRule>
  </conditionalFormatting>
  <conditionalFormatting sqref="G103">
    <cfRule type="cellIs" dxfId="40" priority="45" stopIfTrue="1" operator="lessThan">
      <formula>0.25</formula>
    </cfRule>
  </conditionalFormatting>
  <conditionalFormatting sqref="S103">
    <cfRule type="cellIs" dxfId="39" priority="44" stopIfTrue="1" operator="lessThan">
      <formula>0.65</formula>
    </cfRule>
  </conditionalFormatting>
  <conditionalFormatting sqref="T103:U103 W103:X103">
    <cfRule type="cellIs" dxfId="38" priority="43" stopIfTrue="1" operator="lessThan">
      <formula>0.65</formula>
    </cfRule>
  </conditionalFormatting>
  <conditionalFormatting sqref="V103 Y103">
    <cfRule type="cellIs" dxfId="37" priority="42" stopIfTrue="1" operator="lessThan">
      <formula>0.65</formula>
    </cfRule>
  </conditionalFormatting>
  <conditionalFormatting sqref="AE4">
    <cfRule type="cellIs" dxfId="36" priority="41" stopIfTrue="1" operator="lessThan">
      <formula>0.65</formula>
    </cfRule>
  </conditionalFormatting>
  <conditionalFormatting sqref="AE24">
    <cfRule type="cellIs" dxfId="35" priority="40" stopIfTrue="1" operator="lessThan">
      <formula>0.65</formula>
    </cfRule>
  </conditionalFormatting>
  <conditionalFormatting sqref="AF4">
    <cfRule type="cellIs" dxfId="34" priority="39" stopIfTrue="1" operator="lessThan">
      <formula>0.65</formula>
    </cfRule>
  </conditionalFormatting>
  <conditionalFormatting sqref="AF24">
    <cfRule type="cellIs" dxfId="33" priority="38" stopIfTrue="1" operator="lessThan">
      <formula>0.65</formula>
    </cfRule>
  </conditionalFormatting>
  <conditionalFormatting sqref="AE44">
    <cfRule type="cellIs" dxfId="32" priority="37" stopIfTrue="1" operator="lessThan">
      <formula>0.65</formula>
    </cfRule>
  </conditionalFormatting>
  <conditionalFormatting sqref="AF44">
    <cfRule type="cellIs" dxfId="31" priority="36" stopIfTrue="1" operator="lessThan">
      <formula>0.65</formula>
    </cfRule>
  </conditionalFormatting>
  <conditionalFormatting sqref="AE83">
    <cfRule type="cellIs" dxfId="30" priority="33" stopIfTrue="1" operator="lessThan">
      <formula>0.65</formula>
    </cfRule>
  </conditionalFormatting>
  <conditionalFormatting sqref="AF83">
    <cfRule type="cellIs" dxfId="29" priority="32" stopIfTrue="1" operator="lessThan">
      <formula>0.65</formula>
    </cfRule>
  </conditionalFormatting>
  <conditionalFormatting sqref="AE103">
    <cfRule type="cellIs" dxfId="28" priority="31" stopIfTrue="1" operator="lessThan">
      <formula>0.65</formula>
    </cfRule>
  </conditionalFormatting>
  <conditionalFormatting sqref="AF103">
    <cfRule type="cellIs" dxfId="27" priority="30" stopIfTrue="1" operator="lessThan">
      <formula>0.65</formula>
    </cfRule>
  </conditionalFormatting>
  <conditionalFormatting sqref="AG4">
    <cfRule type="cellIs" dxfId="26" priority="29" stopIfTrue="1" operator="lessThan">
      <formula>0.65</formula>
    </cfRule>
  </conditionalFormatting>
  <conditionalFormatting sqref="AH4">
    <cfRule type="cellIs" dxfId="25" priority="28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63">
    <cfRule type="cellIs" dxfId="14" priority="15" stopIfTrue="1" operator="lessThan">
      <formula>0.65</formula>
    </cfRule>
  </conditionalFormatting>
  <conditionalFormatting sqref="O63">
    <cfRule type="cellIs" dxfId="13" priority="14" stopIfTrue="1" operator="lessThan">
      <formula>0.65</formula>
    </cfRule>
  </conditionalFormatting>
  <conditionalFormatting sqref="N63 I63">
    <cfRule type="cellIs" dxfId="12" priority="13" stopIfTrue="1" operator="lessThan">
      <formula>0.5</formula>
    </cfRule>
  </conditionalFormatting>
  <conditionalFormatting sqref="H63">
    <cfRule type="cellIs" dxfId="11" priority="12" stopIfTrue="1" operator="lessThan">
      <formula>0.25</formula>
    </cfRule>
  </conditionalFormatting>
  <conditionalFormatting sqref="J63">
    <cfRule type="cellIs" dxfId="10" priority="11" stopIfTrue="1" operator="lessThan">
      <formula>0.85</formula>
    </cfRule>
  </conditionalFormatting>
  <conditionalFormatting sqref="K63">
    <cfRule type="cellIs" dxfId="9" priority="10" stopIfTrue="1" operator="lessThan">
      <formula>0.05</formula>
    </cfRule>
  </conditionalFormatting>
  <conditionalFormatting sqref="L63">
    <cfRule type="cellIs" dxfId="8" priority="9" stopIfTrue="1" operator="lessThan">
      <formula>0.19</formula>
    </cfRule>
  </conditionalFormatting>
  <conditionalFormatting sqref="M63">
    <cfRule type="cellIs" dxfId="7" priority="8" stopIfTrue="1" operator="lessThan">
      <formula>0.9</formula>
    </cfRule>
  </conditionalFormatting>
  <conditionalFormatting sqref="Q63:R63">
    <cfRule type="cellIs" dxfId="6" priority="7" stopIfTrue="1" operator="lessThan">
      <formula>0.65</formula>
    </cfRule>
  </conditionalFormatting>
  <conditionalFormatting sqref="G63">
    <cfRule type="cellIs" dxfId="5" priority="6" stopIfTrue="1" operator="lessThan">
      <formula>0.25</formula>
    </cfRule>
  </conditionalFormatting>
  <conditionalFormatting sqref="S63">
    <cfRule type="cellIs" dxfId="4" priority="5" stopIfTrue="1" operator="lessThan">
      <formula>0.65</formula>
    </cfRule>
  </conditionalFormatting>
  <conditionalFormatting sqref="T63:U63 W63:X63">
    <cfRule type="cellIs" dxfId="3" priority="4" stopIfTrue="1" operator="lessThan">
      <formula>0.65</formula>
    </cfRule>
  </conditionalFormatting>
  <conditionalFormatting sqref="V63 Y63">
    <cfRule type="cellIs" dxfId="2" priority="3" stopIfTrue="1" operator="lessThan">
      <formula>0.65</formula>
    </cfRule>
  </conditionalFormatting>
  <conditionalFormatting sqref="AE63">
    <cfRule type="cellIs" dxfId="1" priority="2" stopIfTrue="1" operator="lessThan">
      <formula>0.65</formula>
    </cfRule>
  </conditionalFormatting>
  <conditionalFormatting sqref="AF63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30</vt:i4>
      </vt:variant>
    </vt:vector>
  </HeadingPairs>
  <TitlesOfParts>
    <vt:vector size="30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2018-02-01T17:08:56Z</dcterms:modified>
</cp:coreProperties>
</file>